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updateLinks="always" codeName="ThisWorkbook"/>
  <mc:AlternateContent xmlns:mc="http://schemas.openxmlformats.org/markup-compatibility/2006">
    <mc:Choice Requires="x15">
      <x15ac:absPath xmlns:x15ac="http://schemas.microsoft.com/office/spreadsheetml/2010/11/ac" url="https://asus-my.sharepoint.com/personal/vanya_rachmanita_asus_com/Documents/Documents/Q2 Activity/A+ Content/"/>
    </mc:Choice>
  </mc:AlternateContent>
  <xr:revisionPtr revIDLastSave="0" documentId="8_{BB612866-E56F-441A-B392-632F277FFDAD}" xr6:coauthVersionLast="47" xr6:coauthVersionMax="47" xr10:uidLastSave="{00000000-0000-0000-0000-000000000000}"/>
  <bookViews>
    <workbookView xWindow="-108" yWindow="-108" windowWidth="23256" windowHeight="13896" tabRatio="736" activeTab="6" xr2:uid="{00CB005D-63EC-4AAD-84AE-5427E79511BA}"/>
  </bookViews>
  <sheets>
    <sheet name="Read Me" sheetId="11" r:id="rId1"/>
    <sheet name="Search-Table" sheetId="53" r:id="rId2"/>
    <sheet name="Dashboard" sheetId="54" r:id="rId3"/>
    <sheet name="New Search-Table" sheetId="51" state="hidden" r:id="rId4"/>
    <sheet name="RAW.KSP.LInk" sheetId="47" r:id="rId5"/>
    <sheet name="MKT name rule" sheetId="27" r:id="rId6"/>
    <sheet name="ForWeb" sheetId="52" r:id="rId7"/>
    <sheet name="Auto-NX" sheetId="48" r:id="rId8"/>
    <sheet name="Auto-AIO" sheetId="49" r:id="rId9"/>
    <sheet name="Auto-PF" sheetId="50" r:id="rId10"/>
    <sheet name="PN List" sheetId="55" r:id="rId11"/>
    <sheet name="Sheet2" sheetId="56" r:id="rId12"/>
  </sheets>
  <definedNames>
    <definedName name="_xlnm._FilterDatabase" localSheetId="10" hidden="1">'PN List'!$A$2:$P$407</definedName>
    <definedName name="_xlnm._FilterDatabase" localSheetId="4" hidden="1">'RAW.KSP.LInk'!$A$2:$BI$1258</definedName>
    <definedName name="FromArray_1">_xlfn.ANCHORARRAY(ForWeb!$G$3)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2" l="1" a="1"/>
  <c r="A2" i="52" s="1"/>
  <c r="G3" i="52" a="1"/>
  <c r="G3" i="52" s="1"/>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A78" i="47"/>
  <c r="A79" i="47"/>
  <c r="A80" i="47"/>
  <c r="A81" i="47"/>
  <c r="A82" i="47"/>
  <c r="A83" i="47"/>
  <c r="A84" i="47"/>
  <c r="A85" i="47"/>
  <c r="A86" i="47"/>
  <c r="A87" i="47"/>
  <c r="A88" i="47"/>
  <c r="A89" i="47"/>
  <c r="A90" i="47"/>
  <c r="A91" i="47"/>
  <c r="A92" i="47"/>
  <c r="A93" i="47"/>
  <c r="A94" i="47"/>
  <c r="A95" i="47"/>
  <c r="A96" i="47"/>
  <c r="A97" i="47"/>
  <c r="A98" i="47"/>
  <c r="A99" i="47"/>
  <c r="A100" i="47"/>
  <c r="A101" i="47"/>
  <c r="A102" i="47"/>
  <c r="A103" i="47"/>
  <c r="A104" i="47"/>
  <c r="A105" i="47"/>
  <c r="A106" i="47"/>
  <c r="A107" i="47"/>
  <c r="A108" i="47"/>
  <c r="A109" i="47"/>
  <c r="A110" i="47"/>
  <c r="A111" i="47"/>
  <c r="A112" i="47"/>
  <c r="A113" i="47"/>
  <c r="A114" i="47"/>
  <c r="A115" i="47"/>
  <c r="A116" i="47"/>
  <c r="A117" i="47"/>
  <c r="A118" i="47"/>
  <c r="A119" i="47"/>
  <c r="A120" i="47"/>
  <c r="A121" i="47"/>
  <c r="A122" i="47"/>
  <c r="A123" i="47"/>
  <c r="A124" i="47"/>
  <c r="A125" i="47"/>
  <c r="A126" i="47"/>
  <c r="A127" i="47"/>
  <c r="A128" i="47"/>
  <c r="A129" i="47"/>
  <c r="A130" i="47"/>
  <c r="A131" i="47"/>
  <c r="A132" i="47"/>
  <c r="A133" i="47"/>
  <c r="A134" i="47"/>
  <c r="A135" i="47"/>
  <c r="A136" i="47"/>
  <c r="A137" i="47"/>
  <c r="A138" i="47"/>
  <c r="A139" i="47"/>
  <c r="A140" i="47"/>
  <c r="A141" i="47"/>
  <c r="A142" i="47"/>
  <c r="A143" i="47"/>
  <c r="A144" i="47"/>
  <c r="A145" i="47"/>
  <c r="A146" i="47"/>
  <c r="A147" i="47"/>
  <c r="A148" i="47"/>
  <c r="A149" i="47"/>
  <c r="A150" i="47"/>
  <c r="A151" i="47"/>
  <c r="A152" i="47"/>
  <c r="A153" i="47"/>
  <c r="A154" i="47"/>
  <c r="A155" i="47"/>
  <c r="A156" i="47"/>
  <c r="A157" i="47"/>
  <c r="A158" i="47"/>
  <c r="A159" i="47"/>
  <c r="A160" i="47"/>
  <c r="A161" i="47"/>
  <c r="A162" i="47"/>
  <c r="A163" i="47"/>
  <c r="A164" i="47"/>
  <c r="A165" i="47"/>
  <c r="A166" i="47"/>
  <c r="A167" i="47"/>
  <c r="A168" i="47"/>
  <c r="A169" i="47"/>
  <c r="A170" i="47"/>
  <c r="A171" i="47"/>
  <c r="A172" i="47"/>
  <c r="A173" i="47"/>
  <c r="A174" i="47"/>
  <c r="A175" i="47"/>
  <c r="A176" i="47"/>
  <c r="A177" i="47"/>
  <c r="A178" i="47"/>
  <c r="A179" i="47"/>
  <c r="A180" i="47"/>
  <c r="A181" i="47"/>
  <c r="A182" i="47"/>
  <c r="A183" i="47"/>
  <c r="A184" i="47"/>
  <c r="A185" i="47"/>
  <c r="A186" i="47"/>
  <c r="A187" i="47"/>
  <c r="A188" i="47"/>
  <c r="A189" i="47"/>
  <c r="A190" i="47"/>
  <c r="A191" i="47"/>
  <c r="A192" i="47"/>
  <c r="A193" i="47"/>
  <c r="A194" i="47"/>
  <c r="A195" i="47"/>
  <c r="A196" i="47"/>
  <c r="A197" i="47"/>
  <c r="A198" i="47"/>
  <c r="A199" i="47"/>
  <c r="A200" i="47"/>
  <c r="A201" i="47"/>
  <c r="A202" i="47"/>
  <c r="A203" i="47"/>
  <c r="A204" i="47"/>
  <c r="A205" i="47"/>
  <c r="A206" i="47"/>
  <c r="A207" i="47"/>
  <c r="A208" i="47"/>
  <c r="A209" i="47"/>
  <c r="A210" i="47"/>
  <c r="A211" i="47"/>
  <c r="A212" i="47"/>
  <c r="A213" i="47"/>
  <c r="A214" i="47"/>
  <c r="A215" i="47"/>
  <c r="A216" i="47"/>
  <c r="A217" i="47"/>
  <c r="A218" i="47"/>
  <c r="A219" i="47"/>
  <c r="A220" i="47"/>
  <c r="A221" i="47"/>
  <c r="A222" i="47"/>
  <c r="A223" i="47"/>
  <c r="A224" i="47"/>
  <c r="A225" i="47"/>
  <c r="A226" i="47"/>
  <c r="A227" i="47"/>
  <c r="A228" i="47"/>
  <c r="A229" i="47"/>
  <c r="A230" i="47"/>
  <c r="A231" i="47"/>
  <c r="A232" i="47"/>
  <c r="A233" i="47"/>
  <c r="A234" i="47"/>
  <c r="A235" i="47"/>
  <c r="A236" i="47"/>
  <c r="A237" i="47"/>
  <c r="A238" i="47"/>
  <c r="A239" i="47"/>
  <c r="A240" i="47"/>
  <c r="A241" i="47"/>
  <c r="A242" i="47"/>
  <c r="A243" i="47"/>
  <c r="A244" i="47"/>
  <c r="A245" i="47"/>
  <c r="A246" i="47"/>
  <c r="A247" i="47"/>
  <c r="A248" i="47"/>
  <c r="A249" i="47"/>
  <c r="A250" i="47"/>
  <c r="A251" i="47"/>
  <c r="A252" i="47"/>
  <c r="A253" i="47"/>
  <c r="A254" i="47"/>
  <c r="A255" i="47"/>
  <c r="A256" i="47"/>
  <c r="A257" i="47"/>
  <c r="A258" i="47"/>
  <c r="A259" i="47"/>
  <c r="A260" i="47"/>
  <c r="A261" i="47"/>
  <c r="A262" i="47"/>
  <c r="A263" i="47"/>
  <c r="A264" i="47"/>
  <c r="A265" i="47"/>
  <c r="A266" i="47"/>
  <c r="A267" i="47"/>
  <c r="A268" i="47"/>
  <c r="A269" i="47"/>
  <c r="A270" i="47"/>
  <c r="A271" i="47"/>
  <c r="A272" i="47"/>
  <c r="A273" i="47"/>
  <c r="A274" i="47"/>
  <c r="A275" i="47"/>
  <c r="A276" i="47"/>
  <c r="A277" i="47"/>
  <c r="A278" i="47"/>
  <c r="A279" i="47"/>
  <c r="A280" i="47"/>
  <c r="A281" i="47"/>
  <c r="A282" i="47"/>
  <c r="A283" i="47"/>
  <c r="A284" i="47"/>
  <c r="A285" i="47"/>
  <c r="A286" i="47"/>
  <c r="A287" i="47"/>
  <c r="A288" i="47"/>
  <c r="A289" i="47"/>
  <c r="A290" i="47"/>
  <c r="A291" i="47"/>
  <c r="A292" i="47"/>
  <c r="A293" i="47"/>
  <c r="A294" i="47"/>
  <c r="A295" i="47"/>
  <c r="A296" i="47"/>
  <c r="A297" i="47"/>
  <c r="A298" i="47"/>
  <c r="A299" i="47"/>
  <c r="A300" i="47"/>
  <c r="A301" i="47"/>
  <c r="A302" i="47"/>
  <c r="A303" i="47"/>
  <c r="A304" i="47"/>
  <c r="A305" i="47"/>
  <c r="A306" i="47"/>
  <c r="A307" i="47"/>
  <c r="A308" i="47"/>
  <c r="A309" i="47"/>
  <c r="A310" i="47"/>
  <c r="A311" i="47"/>
  <c r="A312" i="47"/>
  <c r="A313" i="47"/>
  <c r="A314" i="47"/>
  <c r="A315" i="47"/>
  <c r="A316" i="47"/>
  <c r="A317" i="47"/>
  <c r="A318" i="47"/>
  <c r="A319" i="47"/>
  <c r="A320" i="47"/>
  <c r="A321" i="47"/>
  <c r="A322" i="47"/>
  <c r="A323" i="47"/>
  <c r="A324" i="47"/>
  <c r="A325" i="47"/>
  <c r="A326" i="47"/>
  <c r="A327" i="47"/>
  <c r="A328" i="47"/>
  <c r="A329" i="47"/>
  <c r="A330" i="47"/>
  <c r="A331" i="47"/>
  <c r="A332" i="47"/>
  <c r="A333" i="47"/>
  <c r="A334" i="47"/>
  <c r="A335" i="47"/>
  <c r="A336" i="47"/>
  <c r="A337" i="47"/>
  <c r="A338" i="47"/>
  <c r="A339" i="47"/>
  <c r="A340" i="47"/>
  <c r="A341" i="47"/>
  <c r="A342" i="47"/>
  <c r="A343" i="47"/>
  <c r="A344" i="47"/>
  <c r="A345" i="47"/>
  <c r="A346" i="47"/>
  <c r="A347" i="47"/>
  <c r="A348" i="47"/>
  <c r="A349" i="47"/>
  <c r="A350" i="47"/>
  <c r="A351" i="47"/>
  <c r="A352" i="47"/>
  <c r="A353" i="47"/>
  <c r="A354" i="47"/>
  <c r="A355" i="47"/>
  <c r="A356" i="47"/>
  <c r="A357" i="47"/>
  <c r="A358" i="47"/>
  <c r="A359" i="47"/>
  <c r="A360" i="47"/>
  <c r="A361" i="47"/>
  <c r="A362" i="47"/>
  <c r="A363" i="47"/>
  <c r="A364" i="47"/>
  <c r="A365" i="47"/>
  <c r="A366" i="47"/>
  <c r="A367" i="47"/>
  <c r="A368" i="47"/>
  <c r="A369" i="47"/>
  <c r="A370" i="47"/>
  <c r="A371" i="47"/>
  <c r="A372" i="47"/>
  <c r="A373" i="47"/>
  <c r="A374" i="47"/>
  <c r="A375" i="47"/>
  <c r="A376" i="47"/>
  <c r="A377" i="47"/>
  <c r="A378" i="47"/>
  <c r="A379" i="47"/>
  <c r="A380" i="47"/>
  <c r="A381" i="47"/>
  <c r="A382" i="47"/>
  <c r="A383" i="47"/>
  <c r="A384" i="47"/>
  <c r="A385" i="47"/>
  <c r="A386" i="47"/>
  <c r="A387" i="47"/>
  <c r="A388" i="47"/>
  <c r="A389" i="47"/>
  <c r="A390" i="47"/>
  <c r="A391" i="47"/>
  <c r="A392" i="47"/>
  <c r="A393" i="47"/>
  <c r="A394" i="47"/>
  <c r="B141" i="48"/>
  <c r="B142" i="48"/>
  <c r="B143" i="48"/>
  <c r="B144" i="48"/>
  <c r="B145" i="48"/>
  <c r="B146" i="48"/>
  <c r="B147" i="48"/>
  <c r="B148" i="48"/>
  <c r="B149" i="48"/>
  <c r="B150" i="48"/>
  <c r="B151"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B204" i="48"/>
  <c r="B205" i="48"/>
  <c r="B206" i="48"/>
  <c r="B207"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B239" i="48"/>
  <c r="B240" i="48"/>
  <c r="B241" i="48"/>
  <c r="B242" i="48"/>
  <c r="B243" i="48"/>
  <c r="B244" i="48"/>
  <c r="B245" i="48"/>
  <c r="B246" i="48"/>
  <c r="B247" i="48"/>
  <c r="B248" i="48"/>
  <c r="B249" i="48"/>
  <c r="B250" i="48"/>
  <c r="B251" i="48"/>
  <c r="B252" i="48"/>
  <c r="B253" i="48"/>
  <c r="B254" i="48"/>
  <c r="B255" i="48"/>
  <c r="B256" i="48"/>
  <c r="B257" i="48"/>
  <c r="B258" i="48"/>
  <c r="B259" i="48"/>
  <c r="B260" i="48"/>
  <c r="B261" i="48"/>
  <c r="B262" i="48"/>
  <c r="B263" i="48"/>
  <c r="B264" i="48"/>
  <c r="B265" i="48"/>
  <c r="B266" i="48"/>
  <c r="B267" i="48"/>
  <c r="B268" i="48"/>
  <c r="B269" i="48"/>
  <c r="B270" i="48"/>
  <c r="B271" i="48"/>
  <c r="B272" i="48"/>
  <c r="B273" i="48"/>
  <c r="B274" i="48"/>
  <c r="B275" i="48"/>
  <c r="B276" i="48"/>
  <c r="B277" i="48"/>
  <c r="B278" i="48"/>
  <c r="B279" i="48"/>
  <c r="B280" i="48"/>
  <c r="B281" i="48"/>
  <c r="B282" i="48"/>
  <c r="B283" i="48"/>
  <c r="B284" i="48"/>
  <c r="B285" i="48"/>
  <c r="B286" i="48"/>
  <c r="B287" i="48"/>
  <c r="B288" i="48"/>
  <c r="B289" i="48"/>
  <c r="B290" i="48"/>
  <c r="B291" i="48"/>
  <c r="B292" i="48"/>
  <c r="B293" i="48"/>
  <c r="B294" i="48"/>
  <c r="B295" i="48"/>
  <c r="B296" i="48"/>
  <c r="B297" i="48"/>
  <c r="B298" i="48"/>
  <c r="B299" i="48"/>
  <c r="B300" i="48"/>
  <c r="B301" i="48"/>
  <c r="B302" i="48"/>
  <c r="B303" i="48"/>
  <c r="B304" i="48"/>
  <c r="B305" i="48"/>
  <c r="B306" i="48"/>
  <c r="B307" i="48"/>
  <c r="B308" i="48"/>
  <c r="B309" i="48"/>
  <c r="B310" i="48"/>
  <c r="B311" i="48"/>
  <c r="B312" i="48"/>
  <c r="B313" i="48"/>
  <c r="B314" i="48"/>
  <c r="B315" i="48"/>
  <c r="B316" i="48"/>
  <c r="B317" i="48"/>
  <c r="B318" i="48"/>
  <c r="B319" i="48"/>
  <c r="B320" i="48"/>
  <c r="B321" i="48"/>
  <c r="B322" i="48"/>
  <c r="B323" i="48"/>
  <c r="B324" i="48"/>
  <c r="B325" i="48"/>
  <c r="B326" i="48"/>
  <c r="B327" i="48"/>
  <c r="B328" i="48"/>
  <c r="B329" i="48"/>
  <c r="B330" i="48"/>
  <c r="B331" i="48"/>
  <c r="B332" i="48"/>
  <c r="B333" i="48"/>
  <c r="B334" i="48"/>
  <c r="B335" i="48"/>
  <c r="B336" i="48"/>
  <c r="B337" i="48"/>
  <c r="B338" i="48"/>
  <c r="B339" i="48"/>
  <c r="B340" i="48"/>
  <c r="B341" i="48"/>
  <c r="B342" i="48"/>
  <c r="B343" i="48"/>
  <c r="B344" i="48"/>
  <c r="B345" i="48"/>
  <c r="B346" i="48"/>
  <c r="B347" i="48"/>
  <c r="B348" i="48"/>
  <c r="B349" i="48"/>
  <c r="B350" i="48"/>
  <c r="B351" i="48"/>
  <c r="B352" i="48"/>
  <c r="B353" i="48"/>
  <c r="B354" i="48"/>
  <c r="B355" i="48"/>
  <c r="B356" i="48"/>
  <c r="B357" i="48"/>
  <c r="B358" i="48"/>
  <c r="B359" i="48"/>
  <c r="B360" i="48"/>
  <c r="B361" i="48"/>
  <c r="B362" i="48"/>
  <c r="B363" i="48"/>
  <c r="B364" i="48"/>
  <c r="B365" i="48"/>
  <c r="B366" i="48"/>
  <c r="B367" i="48"/>
  <c r="B368" i="48"/>
  <c r="B369" i="48"/>
  <c r="B370" i="48"/>
  <c r="B371" i="48"/>
  <c r="B372" i="48"/>
  <c r="B373" i="48"/>
  <c r="B374" i="48"/>
  <c r="B375" i="48"/>
  <c r="B376" i="48"/>
  <c r="B377" i="48"/>
  <c r="B378" i="48"/>
  <c r="B379" i="48"/>
  <c r="B380" i="48"/>
  <c r="B381" i="48"/>
  <c r="B382" i="48"/>
  <c r="B383" i="48"/>
  <c r="B384" i="48"/>
  <c r="B385" i="48"/>
  <c r="B386" i="48"/>
  <c r="B387" i="48"/>
  <c r="B388" i="48"/>
  <c r="B389" i="48"/>
  <c r="B390" i="48"/>
  <c r="B391" i="48"/>
  <c r="B392" i="48"/>
  <c r="B393" i="48"/>
  <c r="B394" i="48"/>
  <c r="B395" i="48"/>
  <c r="B396" i="48"/>
  <c r="B397" i="48"/>
  <c r="B398" i="48"/>
  <c r="B399" i="48"/>
  <c r="B400" i="48"/>
  <c r="B401" i="48"/>
  <c r="B402" i="48"/>
  <c r="B403" i="48"/>
  <c r="B404" i="48"/>
  <c r="B405" i="48"/>
  <c r="B406" i="48"/>
  <c r="B407" i="48"/>
  <c r="B408" i="48"/>
  <c r="B409" i="48"/>
  <c r="B410" i="48"/>
  <c r="B411" i="48"/>
  <c r="B412" i="48"/>
  <c r="B413" i="48"/>
  <c r="B414" i="48"/>
  <c r="B415" i="48"/>
  <c r="B416" i="48"/>
  <c r="B417" i="48"/>
  <c r="B418" i="48"/>
  <c r="B419" i="48"/>
  <c r="B420" i="48"/>
  <c r="B421" i="48"/>
  <c r="B422" i="48"/>
  <c r="B423" i="48"/>
  <c r="B424" i="48"/>
  <c r="B425" i="48"/>
  <c r="B426" i="48"/>
  <c r="B427" i="48"/>
  <c r="B428" i="48"/>
  <c r="B429" i="48"/>
  <c r="B430" i="48"/>
  <c r="B431" i="48"/>
  <c r="B432" i="48"/>
  <c r="B433" i="48"/>
  <c r="B434" i="48"/>
  <c r="B435" i="48"/>
  <c r="B436" i="48"/>
  <c r="B437" i="48"/>
  <c r="B438" i="48"/>
  <c r="B439" i="48"/>
  <c r="B440" i="48"/>
  <c r="B441" i="48"/>
  <c r="B442" i="48"/>
  <c r="B443" i="48"/>
  <c r="B444" i="48"/>
  <c r="B445" i="48"/>
  <c r="B446" i="48"/>
  <c r="B447" i="48"/>
  <c r="B448" i="48"/>
  <c r="B449" i="48"/>
  <c r="B450" i="48"/>
  <c r="B451" i="48"/>
  <c r="B452" i="48"/>
  <c r="B453" i="48"/>
  <c r="B454" i="48"/>
  <c r="B455" i="48"/>
  <c r="B456" i="48"/>
  <c r="B457" i="48"/>
  <c r="B458" i="48"/>
  <c r="B459" i="48"/>
  <c r="B460" i="48"/>
  <c r="B461" i="48"/>
  <c r="B462" i="48"/>
  <c r="B463" i="48"/>
  <c r="B464" i="48"/>
  <c r="B465" i="48"/>
  <c r="B466" i="48"/>
  <c r="B467" i="48"/>
  <c r="B468" i="48"/>
  <c r="B469" i="48"/>
  <c r="B470" i="48"/>
  <c r="B471" i="48"/>
  <c r="B472" i="48"/>
  <c r="B473" i="48"/>
  <c r="B474" i="48"/>
  <c r="B475" i="48"/>
  <c r="B476" i="48"/>
  <c r="B477" i="48"/>
  <c r="B478" i="48"/>
  <c r="B479" i="48"/>
  <c r="B480" i="48"/>
  <c r="B481" i="48"/>
  <c r="B482" i="48"/>
  <c r="B483" i="48"/>
  <c r="B484" i="48"/>
  <c r="B485" i="48"/>
  <c r="B486" i="48"/>
  <c r="B487" i="48"/>
  <c r="B488" i="48"/>
  <c r="B489" i="48"/>
  <c r="B490" i="48"/>
  <c r="B491" i="48"/>
  <c r="B492" i="48"/>
  <c r="B493" i="48"/>
  <c r="B494" i="48"/>
  <c r="B495" i="48"/>
  <c r="B496" i="48"/>
  <c r="B497" i="48"/>
  <c r="B498" i="48"/>
  <c r="B499" i="48"/>
  <c r="B500" i="48"/>
  <c r="B370" i="47"/>
  <c r="C370" i="47" s="1"/>
  <c r="B325" i="47"/>
  <c r="C325" i="47" s="1"/>
  <c r="B319" i="47"/>
  <c r="C319" i="47" s="1"/>
  <c r="B320" i="47"/>
  <c r="C320" i="47" s="1"/>
  <c r="B284" i="47"/>
  <c r="C284" i="47" s="1"/>
  <c r="B285" i="47"/>
  <c r="C285" i="47" s="1"/>
  <c r="B286" i="47"/>
  <c r="C286" i="47" s="1"/>
  <c r="B287" i="47"/>
  <c r="C287" i="47" s="1"/>
  <c r="B288" i="47"/>
  <c r="C288" i="47" s="1"/>
  <c r="B289" i="47"/>
  <c r="C289" i="47" s="1"/>
  <c r="B290" i="47"/>
  <c r="C290" i="47" s="1"/>
  <c r="B291" i="47"/>
  <c r="C291" i="47" s="1"/>
  <c r="B292" i="47"/>
  <c r="C292" i="47" s="1"/>
  <c r="B293" i="47"/>
  <c r="C293" i="47" s="1"/>
  <c r="B294" i="47"/>
  <c r="C294" i="47" s="1"/>
  <c r="B295" i="47"/>
  <c r="C295" i="47" s="1"/>
  <c r="B296" i="47"/>
  <c r="C296" i="47" s="1"/>
  <c r="B297" i="47"/>
  <c r="C297" i="47" s="1"/>
  <c r="B298" i="47"/>
  <c r="C298" i="47" s="1"/>
  <c r="B299" i="47"/>
  <c r="C299" i="47" s="1"/>
  <c r="B300" i="47"/>
  <c r="C300" i="47" s="1"/>
  <c r="B301" i="47"/>
  <c r="C301" i="47" s="1"/>
  <c r="B302" i="47"/>
  <c r="C302" i="47" s="1"/>
  <c r="B303" i="47"/>
  <c r="C303" i="47" s="1"/>
  <c r="B304" i="47"/>
  <c r="C304" i="47" s="1"/>
  <c r="B305" i="47"/>
  <c r="C305" i="47" s="1"/>
  <c r="B306" i="47"/>
  <c r="C306" i="47" s="1"/>
  <c r="B307" i="47"/>
  <c r="C307" i="47" s="1"/>
  <c r="B308" i="47"/>
  <c r="C308" i="47" s="1"/>
  <c r="B309" i="47"/>
  <c r="C309" i="47" s="1"/>
  <c r="B310" i="47"/>
  <c r="C310" i="47" s="1"/>
  <c r="B311" i="47"/>
  <c r="C311" i="47" s="1"/>
  <c r="B312" i="47"/>
  <c r="C312" i="47" s="1"/>
  <c r="B313" i="47"/>
  <c r="C313" i="47" s="1"/>
  <c r="B314" i="47"/>
  <c r="C314" i="47" s="1"/>
  <c r="B315" i="47"/>
  <c r="C315" i="47" s="1"/>
  <c r="B316" i="47"/>
  <c r="C316" i="47" s="1"/>
  <c r="B317" i="47"/>
  <c r="C317" i="47" s="1"/>
  <c r="B282" i="47"/>
  <c r="C282" i="47" s="1"/>
  <c r="B273" i="47"/>
  <c r="C273" i="47" s="1"/>
  <c r="B274" i="47"/>
  <c r="C274" i="47" s="1"/>
  <c r="B275" i="47"/>
  <c r="C275" i="47" s="1"/>
  <c r="B276" i="47"/>
  <c r="C276" i="47" s="1"/>
  <c r="B277" i="47"/>
  <c r="C277" i="47" s="1"/>
  <c r="B278" i="47"/>
  <c r="C278" i="47" s="1"/>
  <c r="B279" i="47"/>
  <c r="C279" i="47" s="1"/>
  <c r="B280" i="47"/>
  <c r="C280" i="47" s="1"/>
  <c r="B281" i="47"/>
  <c r="C281" i="47" s="1"/>
  <c r="B268" i="47"/>
  <c r="B269" i="47"/>
  <c r="B270" i="47"/>
  <c r="B271" i="47"/>
  <c r="B272" i="47"/>
  <c r="B260" i="47"/>
  <c r="C260" i="47" s="1"/>
  <c r="B247" i="47"/>
  <c r="C247" i="47" s="1"/>
  <c r="B248" i="47"/>
  <c r="C248" i="47" s="1"/>
  <c r="B249" i="47"/>
  <c r="C249" i="47" s="1"/>
  <c r="B250" i="47"/>
  <c r="C250" i="47" s="1"/>
  <c r="B251" i="47"/>
  <c r="C251" i="47" s="1"/>
  <c r="B252" i="47"/>
  <c r="C252" i="47" s="1"/>
  <c r="B253" i="47"/>
  <c r="C253" i="47" s="1"/>
  <c r="B254" i="47"/>
  <c r="C254" i="47" s="1"/>
  <c r="B255" i="47"/>
  <c r="C255" i="47" s="1"/>
  <c r="B256" i="47"/>
  <c r="C256" i="47" s="1"/>
  <c r="B257" i="47"/>
  <c r="C257" i="47" s="1"/>
  <c r="B258" i="47"/>
  <c r="C258" i="47" s="1"/>
  <c r="B259" i="47"/>
  <c r="C259" i="47" s="1"/>
  <c r="B261" i="47"/>
  <c r="C261" i="47" s="1"/>
  <c r="B262" i="47"/>
  <c r="C262" i="47" s="1"/>
  <c r="B263" i="47"/>
  <c r="C263" i="47" s="1"/>
  <c r="B264" i="47"/>
  <c r="C264" i="47" s="1"/>
  <c r="B265" i="47"/>
  <c r="C265" i="47" s="1"/>
  <c r="B266" i="47"/>
  <c r="C266" i="47" s="1"/>
  <c r="B267" i="47"/>
  <c r="C267" i="47" s="1"/>
  <c r="N83" i="55"/>
  <c r="N84" i="55"/>
  <c r="N85" i="55"/>
  <c r="N86" i="55"/>
  <c r="N3" i="55"/>
  <c r="N4" i="55"/>
  <c r="N87" i="55"/>
  <c r="N5" i="55"/>
  <c r="N88" i="55"/>
  <c r="N6" i="55"/>
  <c r="N7" i="55"/>
  <c r="N8" i="55"/>
  <c r="N9" i="55"/>
  <c r="N10" i="55"/>
  <c r="N89" i="55"/>
  <c r="N90" i="55"/>
  <c r="N91" i="55"/>
  <c r="N92" i="55"/>
  <c r="N11" i="55"/>
  <c r="N93" i="55"/>
  <c r="N94" i="55"/>
  <c r="N95" i="55"/>
  <c r="N96" i="55"/>
  <c r="N97" i="55"/>
  <c r="N98" i="55"/>
  <c r="N99" i="55"/>
  <c r="N100" i="55"/>
  <c r="N12" i="55"/>
  <c r="N101" i="55"/>
  <c r="N102" i="55"/>
  <c r="N103" i="55"/>
  <c r="N104" i="55"/>
  <c r="N105" i="55"/>
  <c r="N106" i="55"/>
  <c r="N13" i="55"/>
  <c r="N107" i="55"/>
  <c r="N108" i="55"/>
  <c r="N109" i="55"/>
  <c r="N14" i="55"/>
  <c r="N110" i="55"/>
  <c r="N111" i="55"/>
  <c r="N112" i="55"/>
  <c r="N113" i="55"/>
  <c r="N114" i="55"/>
  <c r="N115" i="55"/>
  <c r="N116" i="55"/>
  <c r="N117" i="55"/>
  <c r="N118" i="55"/>
  <c r="N119" i="55"/>
  <c r="N120" i="55"/>
  <c r="N122" i="55"/>
  <c r="N121" i="55"/>
  <c r="N123" i="55"/>
  <c r="N124" i="55"/>
  <c r="N125" i="55"/>
  <c r="N126" i="55"/>
  <c r="N127" i="55"/>
  <c r="N128" i="55"/>
  <c r="N129" i="55"/>
  <c r="N130" i="55"/>
  <c r="N131" i="55"/>
  <c r="N132" i="55"/>
  <c r="N133" i="55"/>
  <c r="N134" i="55"/>
  <c r="N135" i="55"/>
  <c r="N136" i="55"/>
  <c r="N137" i="55"/>
  <c r="N138" i="55"/>
  <c r="N139" i="55"/>
  <c r="N140" i="55"/>
  <c r="N141" i="55"/>
  <c r="N142" i="55"/>
  <c r="N15" i="55"/>
  <c r="N143" i="55"/>
  <c r="N144" i="55"/>
  <c r="N145" i="55"/>
  <c r="N146" i="55"/>
  <c r="N147" i="55"/>
  <c r="N148" i="55"/>
  <c r="N149" i="55"/>
  <c r="N16" i="55"/>
  <c r="N150" i="55"/>
  <c r="N151" i="55"/>
  <c r="N152" i="55"/>
  <c r="N153" i="55"/>
  <c r="N154" i="55"/>
  <c r="N155" i="55"/>
  <c r="N17" i="55"/>
  <c r="N18" i="55"/>
  <c r="N19" i="55"/>
  <c r="N20" i="55"/>
  <c r="N156" i="55"/>
  <c r="N157" i="55"/>
  <c r="N158" i="55"/>
  <c r="N159" i="55"/>
  <c r="N21" i="55"/>
  <c r="N160" i="55"/>
  <c r="N161" i="55"/>
  <c r="N22" i="55"/>
  <c r="N162" i="55"/>
  <c r="N163" i="55"/>
  <c r="N164" i="55"/>
  <c r="N165" i="55"/>
  <c r="N166" i="55"/>
  <c r="N167" i="55"/>
  <c r="N168" i="55"/>
  <c r="N169" i="55"/>
  <c r="N170" i="55"/>
  <c r="N171" i="55"/>
  <c r="N172" i="55"/>
  <c r="N173" i="55"/>
  <c r="N174" i="55"/>
  <c r="N175" i="55"/>
  <c r="N176" i="55"/>
  <c r="N177" i="55"/>
  <c r="N178" i="55"/>
  <c r="N179" i="55"/>
  <c r="N180" i="55"/>
  <c r="N181" i="55"/>
  <c r="N182" i="55"/>
  <c r="N183" i="55"/>
  <c r="N184" i="55"/>
  <c r="N185" i="55"/>
  <c r="N186" i="55"/>
  <c r="N189" i="55"/>
  <c r="N187" i="55"/>
  <c r="N188" i="55"/>
  <c r="N190" i="55"/>
  <c r="N191" i="55"/>
  <c r="N192" i="55"/>
  <c r="N193" i="55"/>
  <c r="N194" i="55"/>
  <c r="N78" i="55"/>
  <c r="N79" i="55"/>
  <c r="N80" i="55"/>
  <c r="N81" i="55"/>
  <c r="N23" i="55"/>
  <c r="N24" i="55"/>
  <c r="N195" i="55"/>
  <c r="N196" i="55"/>
  <c r="N197" i="55"/>
  <c r="N25" i="55"/>
  <c r="N26" i="55"/>
  <c r="N198" i="55"/>
  <c r="N199" i="55"/>
  <c r="N200" i="55"/>
  <c r="N27" i="55"/>
  <c r="N28" i="55"/>
  <c r="N201" i="55"/>
  <c r="N202" i="55"/>
  <c r="N203" i="55"/>
  <c r="N204" i="55"/>
  <c r="N205" i="55"/>
  <c r="N29" i="55"/>
  <c r="N30" i="55"/>
  <c r="N31" i="55"/>
  <c r="N206" i="55"/>
  <c r="N207" i="55"/>
  <c r="N208" i="55"/>
  <c r="N209" i="55"/>
  <c r="N210" i="55"/>
  <c r="N211" i="55"/>
  <c r="N212" i="55"/>
  <c r="N213" i="55"/>
  <c r="N214" i="55"/>
  <c r="N215" i="55"/>
  <c r="N216" i="55"/>
  <c r="N217" i="55"/>
  <c r="N218" i="55"/>
  <c r="N32" i="55"/>
  <c r="N219" i="55"/>
  <c r="N220" i="55"/>
  <c r="N221" i="55"/>
  <c r="N33" i="55"/>
  <c r="N222" i="55"/>
  <c r="N223" i="55"/>
  <c r="N224" i="55"/>
  <c r="N225" i="55"/>
  <c r="N226" i="55"/>
  <c r="N227" i="55"/>
  <c r="N228" i="55"/>
  <c r="N34" i="55"/>
  <c r="N229" i="55"/>
  <c r="N35" i="55"/>
  <c r="N230" i="55"/>
  <c r="N231" i="55"/>
  <c r="N232" i="55"/>
  <c r="N36" i="55"/>
  <c r="N233" i="55"/>
  <c r="N234" i="55"/>
  <c r="N37" i="55"/>
  <c r="N235" i="55"/>
  <c r="N236" i="55"/>
  <c r="N237" i="55"/>
  <c r="N238" i="55"/>
  <c r="N239" i="55"/>
  <c r="N38" i="55"/>
  <c r="N39" i="55"/>
  <c r="N40" i="55"/>
  <c r="N41" i="55"/>
  <c r="N240" i="55"/>
  <c r="N42" i="55"/>
  <c r="N43" i="55"/>
  <c r="N241" i="55"/>
  <c r="N242" i="55"/>
  <c r="N243" i="55"/>
  <c r="N244" i="55"/>
  <c r="N245" i="55"/>
  <c r="N246" i="55"/>
  <c r="N247" i="55"/>
  <c r="N248" i="55"/>
  <c r="N249" i="55"/>
  <c r="N250" i="55"/>
  <c r="N251" i="55"/>
  <c r="N252" i="55"/>
  <c r="N253" i="55"/>
  <c r="N254" i="55"/>
  <c r="N255" i="55"/>
  <c r="N256" i="55"/>
  <c r="N257" i="55"/>
  <c r="N258" i="55"/>
  <c r="N259" i="55"/>
  <c r="N260" i="55"/>
  <c r="N261" i="55"/>
  <c r="N262" i="55"/>
  <c r="N263" i="55"/>
  <c r="N264" i="55"/>
  <c r="N265" i="55"/>
  <c r="N266" i="55"/>
  <c r="N267" i="55"/>
  <c r="N268" i="55"/>
  <c r="N44" i="55"/>
  <c r="N269" i="55"/>
  <c r="N45" i="55"/>
  <c r="N46" i="55"/>
  <c r="N47" i="55"/>
  <c r="N48" i="55"/>
  <c r="N49" i="55"/>
  <c r="N50" i="55"/>
  <c r="N51" i="55"/>
  <c r="N52" i="55"/>
  <c r="N270" i="55"/>
  <c r="N271" i="55"/>
  <c r="N53" i="55"/>
  <c r="N272" i="55"/>
  <c r="N273" i="55"/>
  <c r="N54" i="55"/>
  <c r="N274" i="55"/>
  <c r="N55" i="55"/>
  <c r="N56" i="55"/>
  <c r="N57" i="55"/>
  <c r="N275" i="55"/>
  <c r="N276" i="55"/>
  <c r="N277" i="55"/>
  <c r="N278" i="55"/>
  <c r="N279" i="55"/>
  <c r="N280" i="55"/>
  <c r="N281" i="55"/>
  <c r="N283" i="55"/>
  <c r="N282" i="55"/>
  <c r="N284" i="55"/>
  <c r="N285" i="55"/>
  <c r="N286" i="55"/>
  <c r="N287" i="55"/>
  <c r="N288" i="55"/>
  <c r="N289" i="55"/>
  <c r="N290" i="55"/>
  <c r="N291" i="55"/>
  <c r="N292" i="55"/>
  <c r="N58" i="55"/>
  <c r="N293" i="55"/>
  <c r="N294" i="55"/>
  <c r="N59" i="55"/>
  <c r="N60" i="55"/>
  <c r="N295" i="55"/>
  <c r="N61" i="55"/>
  <c r="N296" i="55"/>
  <c r="N62" i="55"/>
  <c r="N63" i="55"/>
  <c r="N297" i="55"/>
  <c r="N64" i="55"/>
  <c r="N298" i="55"/>
  <c r="N299" i="55"/>
  <c r="N300" i="55"/>
  <c r="N301" i="55"/>
  <c r="N302" i="55"/>
  <c r="N303" i="55"/>
  <c r="N304" i="55"/>
  <c r="N305" i="55"/>
  <c r="N306" i="55"/>
  <c r="N307" i="55"/>
  <c r="N308" i="55"/>
  <c r="N309" i="55"/>
  <c r="N310" i="55"/>
  <c r="N65" i="55"/>
  <c r="N311" i="55"/>
  <c r="N312" i="55"/>
  <c r="N66" i="55"/>
  <c r="N67" i="55"/>
  <c r="N313" i="55"/>
  <c r="N68" i="55"/>
  <c r="N69" i="55"/>
  <c r="N314" i="55"/>
  <c r="N315" i="55"/>
  <c r="N316" i="55"/>
  <c r="N70" i="55"/>
  <c r="N71" i="55"/>
  <c r="N72" i="55"/>
  <c r="N73" i="55"/>
  <c r="N317" i="55"/>
  <c r="N318" i="55"/>
  <c r="N319" i="55"/>
  <c r="N320" i="55"/>
  <c r="N321" i="55"/>
  <c r="N322" i="55"/>
  <c r="N323" i="55"/>
  <c r="N324" i="55"/>
  <c r="N325" i="55"/>
  <c r="N326" i="55"/>
  <c r="N327" i="55"/>
  <c r="N328" i="55"/>
  <c r="N329" i="55"/>
  <c r="N330" i="55"/>
  <c r="N331" i="55"/>
  <c r="N332" i="55"/>
  <c r="N333" i="55"/>
  <c r="N334" i="55"/>
  <c r="N335" i="55"/>
  <c r="N336" i="55"/>
  <c r="N337" i="55"/>
  <c r="N338" i="55"/>
  <c r="N339" i="55"/>
  <c r="N340" i="55"/>
  <c r="N341" i="55"/>
  <c r="N342" i="55"/>
  <c r="N343" i="55"/>
  <c r="N344" i="55"/>
  <c r="N345" i="55"/>
  <c r="N346" i="55"/>
  <c r="N347" i="55"/>
  <c r="N348" i="55"/>
  <c r="N349" i="55"/>
  <c r="N350" i="55"/>
  <c r="N351" i="55"/>
  <c r="N352" i="55"/>
  <c r="N353" i="55"/>
  <c r="N354" i="55"/>
  <c r="N355" i="55"/>
  <c r="N356" i="55"/>
  <c r="N357" i="55"/>
  <c r="N74" i="55"/>
  <c r="N358" i="55"/>
  <c r="N359" i="55"/>
  <c r="N75" i="55"/>
  <c r="N76" i="55"/>
  <c r="N360" i="55"/>
  <c r="N361" i="55"/>
  <c r="N362" i="55"/>
  <c r="N363" i="55"/>
  <c r="N364" i="55"/>
  <c r="N365" i="55"/>
  <c r="N366" i="55"/>
  <c r="N367" i="55"/>
  <c r="N368" i="55"/>
  <c r="N369" i="55"/>
  <c r="N370" i="55"/>
  <c r="N371" i="55"/>
  <c r="N77" i="55"/>
  <c r="N372" i="55"/>
  <c r="N373" i="55"/>
  <c r="N374" i="55"/>
  <c r="N375" i="55"/>
  <c r="N376" i="55"/>
  <c r="N377" i="55"/>
  <c r="N378" i="55"/>
  <c r="N379" i="55"/>
  <c r="N380" i="55"/>
  <c r="N381" i="55"/>
  <c r="N382" i="55"/>
  <c r="N383" i="55"/>
  <c r="N384" i="55"/>
  <c r="N385" i="55"/>
  <c r="N386" i="55"/>
  <c r="N387" i="55"/>
  <c r="N388" i="55"/>
  <c r="N389" i="55"/>
  <c r="N390" i="55"/>
  <c r="N391" i="55"/>
  <c r="N392" i="55"/>
  <c r="N393" i="55"/>
  <c r="N394" i="55"/>
  <c r="N395" i="55"/>
  <c r="N396" i="55"/>
  <c r="N397" i="55"/>
  <c r="N398" i="55"/>
  <c r="N399" i="55"/>
  <c r="N400" i="55"/>
  <c r="N401" i="55"/>
  <c r="N402" i="55"/>
  <c r="N403" i="55"/>
  <c r="N404" i="55"/>
  <c r="N405" i="55"/>
  <c r="N406" i="55"/>
  <c r="N407" i="55"/>
  <c r="N82" i="55"/>
  <c r="C8" i="53" l="1"/>
  <c r="C9" i="53"/>
  <c r="C10" i="53"/>
  <c r="C11" i="53"/>
  <c r="C12" i="53"/>
  <c r="C13" i="53"/>
  <c r="C14" i="53"/>
  <c r="C15" i="53"/>
  <c r="C16" i="53"/>
  <c r="C17" i="53"/>
  <c r="C18" i="53"/>
  <c r="C19" i="53"/>
  <c r="C20" i="53"/>
  <c r="C21" i="53"/>
  <c r="C22" i="53"/>
  <c r="C24" i="53"/>
  <c r="C23" i="53"/>
  <c r="B354" i="47"/>
  <c r="C354" i="47" s="1"/>
  <c r="B165" i="47"/>
  <c r="C165" i="47" s="1"/>
  <c r="T4" i="54"/>
  <c r="AE4" i="54"/>
  <c r="AB4" i="54"/>
  <c r="U18" i="54" a="1"/>
  <c r="U18" i="54" s="1"/>
  <c r="U20" i="54" a="1"/>
  <c r="U20" i="54" s="1"/>
  <c r="T20" i="54" a="1"/>
  <c r="T20" i="54" s="1"/>
  <c r="T18" i="54" a="1"/>
  <c r="T18" i="54" s="1"/>
  <c r="S20" i="54" a="1"/>
  <c r="S20" i="54" s="1"/>
  <c r="S18" i="54" a="1"/>
  <c r="S18" i="54" s="1"/>
  <c r="U16" i="54" a="1"/>
  <c r="U16" i="54" s="1"/>
  <c r="T16" i="54" a="1"/>
  <c r="T16" i="54" s="1"/>
  <c r="S16" i="54" a="1"/>
  <c r="S16" i="54" s="1"/>
  <c r="T3" i="54"/>
  <c r="U3" i="54" s="1"/>
  <c r="B151" i="47"/>
  <c r="C151" i="47" s="1"/>
  <c r="B152" i="47"/>
  <c r="C152" i="47" s="1"/>
  <c r="B153" i="47"/>
  <c r="C153" i="47" s="1"/>
  <c r="B154" i="47"/>
  <c r="C154" i="47" s="1"/>
  <c r="B155" i="47"/>
  <c r="C155" i="47" s="1"/>
  <c r="B156" i="47"/>
  <c r="C156" i="47" s="1"/>
  <c r="B157" i="47"/>
  <c r="C157" i="47" s="1"/>
  <c r="B158" i="47"/>
  <c r="C158" i="47" s="1"/>
  <c r="B159" i="47"/>
  <c r="C159" i="47" s="1"/>
  <c r="B160" i="47"/>
  <c r="C160" i="47" s="1"/>
  <c r="B161" i="47"/>
  <c r="C161" i="47" s="1"/>
  <c r="B162" i="47"/>
  <c r="C162" i="47" s="1"/>
  <c r="B163" i="47"/>
  <c r="C163" i="47" s="1"/>
  <c r="B164" i="47"/>
  <c r="C164" i="47" s="1"/>
  <c r="H122" i="50"/>
  <c r="H123" i="50"/>
  <c r="H124" i="50"/>
  <c r="H125" i="50"/>
  <c r="H126" i="50"/>
  <c r="H127" i="50"/>
  <c r="H128" i="50"/>
  <c r="H129" i="50"/>
  <c r="H130" i="50"/>
  <c r="H131" i="50"/>
  <c r="H132" i="50"/>
  <c r="H133" i="50"/>
  <c r="H134" i="50"/>
  <c r="H135" i="50"/>
  <c r="H136" i="50"/>
  <c r="H137" i="50"/>
  <c r="H138" i="50"/>
  <c r="H139" i="50"/>
  <c r="H140" i="50"/>
  <c r="H141" i="50"/>
  <c r="H142" i="50"/>
  <c r="H143" i="50"/>
  <c r="H144" i="50"/>
  <c r="H145" i="50"/>
  <c r="H146" i="50"/>
  <c r="H147" i="50"/>
  <c r="H148" i="50"/>
  <c r="H149" i="50"/>
  <c r="H150" i="50"/>
  <c r="H151" i="50"/>
  <c r="H152" i="50"/>
  <c r="H153" i="50"/>
  <c r="H154" i="50"/>
  <c r="H155" i="50"/>
  <c r="H156" i="50"/>
  <c r="H157" i="50"/>
  <c r="H158" i="50"/>
  <c r="H159" i="50"/>
  <c r="H160" i="50"/>
  <c r="H161" i="50"/>
  <c r="H162" i="50"/>
  <c r="H163" i="50"/>
  <c r="H164" i="50"/>
  <c r="H165" i="50"/>
  <c r="H166" i="50"/>
  <c r="H167" i="50"/>
  <c r="H168" i="50"/>
  <c r="H169" i="50"/>
  <c r="H170" i="50"/>
  <c r="H171" i="50"/>
  <c r="H172" i="50"/>
  <c r="H173" i="50"/>
  <c r="H174" i="50"/>
  <c r="H175" i="50"/>
  <c r="H176" i="50"/>
  <c r="H177" i="50"/>
  <c r="H178" i="50"/>
  <c r="H179" i="50"/>
  <c r="H180" i="50"/>
  <c r="H181" i="50"/>
  <c r="H182" i="50"/>
  <c r="H183" i="50"/>
  <c r="H184" i="50"/>
  <c r="H185" i="50"/>
  <c r="H186" i="50"/>
  <c r="H187" i="50"/>
  <c r="H188" i="50"/>
  <c r="H189" i="50"/>
  <c r="H190" i="50"/>
  <c r="H191" i="50"/>
  <c r="H192" i="50"/>
  <c r="H193" i="50"/>
  <c r="H194" i="50"/>
  <c r="H195" i="50"/>
  <c r="H196" i="50"/>
  <c r="H197" i="50"/>
  <c r="H198" i="50"/>
  <c r="H199" i="50"/>
  <c r="H200" i="50"/>
  <c r="H201" i="50"/>
  <c r="H202" i="50"/>
  <c r="H203" i="50"/>
  <c r="H204" i="50"/>
  <c r="H205" i="50"/>
  <c r="H206" i="50"/>
  <c r="H207" i="50"/>
  <c r="H208" i="50"/>
  <c r="H209" i="50"/>
  <c r="H210" i="50"/>
  <c r="H211" i="50"/>
  <c r="H212" i="50"/>
  <c r="H213" i="50"/>
  <c r="H214" i="50"/>
  <c r="H215" i="50"/>
  <c r="H216" i="50"/>
  <c r="H217" i="50"/>
  <c r="H218" i="50"/>
  <c r="H219" i="50"/>
  <c r="H220" i="50"/>
  <c r="H221" i="50"/>
  <c r="H222" i="50"/>
  <c r="H223" i="50"/>
  <c r="H224" i="50"/>
  <c r="H225" i="50"/>
  <c r="H226" i="50"/>
  <c r="H227" i="50"/>
  <c r="H228" i="50"/>
  <c r="H229" i="50"/>
  <c r="H230" i="50"/>
  <c r="H231" i="50"/>
  <c r="H232" i="50"/>
  <c r="H233" i="50"/>
  <c r="H234" i="50"/>
  <c r="H235" i="50"/>
  <c r="H236" i="50"/>
  <c r="H237" i="50"/>
  <c r="H238" i="50"/>
  <c r="H239" i="50"/>
  <c r="H240" i="50"/>
  <c r="H241" i="50"/>
  <c r="H242" i="50"/>
  <c r="H243" i="50"/>
  <c r="H244" i="50"/>
  <c r="H245" i="50"/>
  <c r="H246" i="50"/>
  <c r="H247" i="50"/>
  <c r="H248" i="50"/>
  <c r="H249" i="50"/>
  <c r="H250" i="50"/>
  <c r="H251" i="50"/>
  <c r="H252" i="50"/>
  <c r="H253" i="50"/>
  <c r="H254" i="50"/>
  <c r="H255" i="50"/>
  <c r="H256" i="50"/>
  <c r="H257" i="50"/>
  <c r="H258" i="50"/>
  <c r="H259" i="50"/>
  <c r="H260" i="50"/>
  <c r="H261" i="50"/>
  <c r="H262" i="50"/>
  <c r="H263" i="50"/>
  <c r="H264" i="50"/>
  <c r="H265" i="50"/>
  <c r="H266" i="50"/>
  <c r="H267" i="50"/>
  <c r="H268" i="50"/>
  <c r="H269" i="50"/>
  <c r="H270" i="50"/>
  <c r="H271" i="50"/>
  <c r="H272" i="50"/>
  <c r="H273" i="50"/>
  <c r="H274" i="50"/>
  <c r="H275" i="50"/>
  <c r="H276" i="50"/>
  <c r="H277" i="50"/>
  <c r="H278" i="50"/>
  <c r="H279" i="50"/>
  <c r="H280" i="50"/>
  <c r="H281" i="50"/>
  <c r="H282" i="50"/>
  <c r="H283" i="50"/>
  <c r="H284" i="50"/>
  <c r="H285" i="50"/>
  <c r="H286" i="50"/>
  <c r="H287" i="50"/>
  <c r="H288" i="50"/>
  <c r="H289" i="50"/>
  <c r="H290" i="50"/>
  <c r="H291" i="50"/>
  <c r="H292" i="50"/>
  <c r="H293" i="50"/>
  <c r="H294" i="50"/>
  <c r="H295" i="50"/>
  <c r="H296" i="50"/>
  <c r="H297" i="50"/>
  <c r="H298" i="50"/>
  <c r="H299" i="50"/>
  <c r="H300" i="50"/>
  <c r="H301" i="50"/>
  <c r="H302" i="50"/>
  <c r="H303" i="50"/>
  <c r="H304" i="50"/>
  <c r="H305" i="50"/>
  <c r="H306" i="50"/>
  <c r="H307" i="50"/>
  <c r="H308" i="50"/>
  <c r="H309" i="50"/>
  <c r="H310" i="50"/>
  <c r="H311" i="50"/>
  <c r="H312" i="50"/>
  <c r="H313" i="50"/>
  <c r="H314" i="50"/>
  <c r="H315" i="50"/>
  <c r="H316" i="50"/>
  <c r="H317" i="50"/>
  <c r="H318" i="50"/>
  <c r="H319" i="50"/>
  <c r="H320" i="50"/>
  <c r="H321" i="50"/>
  <c r="H322" i="50"/>
  <c r="H323" i="50"/>
  <c r="H324" i="50"/>
  <c r="H325" i="50"/>
  <c r="H326" i="50"/>
  <c r="H327" i="50"/>
  <c r="H328" i="50"/>
  <c r="H329" i="50"/>
  <c r="H330" i="50"/>
  <c r="H331" i="50"/>
  <c r="H332" i="50"/>
  <c r="H333" i="50"/>
  <c r="H334" i="50"/>
  <c r="H335" i="50"/>
  <c r="H336" i="50"/>
  <c r="H337" i="50"/>
  <c r="H338" i="50"/>
  <c r="H339" i="50"/>
  <c r="H340" i="50"/>
  <c r="H341" i="50"/>
  <c r="H342" i="50"/>
  <c r="H343" i="50"/>
  <c r="H344" i="50"/>
  <c r="H345" i="50"/>
  <c r="H346" i="50"/>
  <c r="H347" i="50"/>
  <c r="H348" i="50"/>
  <c r="H349" i="50"/>
  <c r="H350" i="50"/>
  <c r="H351" i="50"/>
  <c r="H352" i="50"/>
  <c r="H353" i="50"/>
  <c r="H354" i="50"/>
  <c r="H355" i="50"/>
  <c r="H356" i="50"/>
  <c r="H357" i="50"/>
  <c r="H358" i="50"/>
  <c r="H359" i="50"/>
  <c r="H360" i="50"/>
  <c r="H361" i="50"/>
  <c r="H362" i="50"/>
  <c r="H363" i="50"/>
  <c r="H364" i="50"/>
  <c r="H365" i="50"/>
  <c r="H366" i="50"/>
  <c r="H367" i="50"/>
  <c r="H368" i="50"/>
  <c r="H369" i="50"/>
  <c r="H370" i="50"/>
  <c r="H371" i="50"/>
  <c r="H372" i="50"/>
  <c r="H373" i="50"/>
  <c r="H374" i="50"/>
  <c r="H375" i="50"/>
  <c r="H376" i="50"/>
  <c r="H377" i="50"/>
  <c r="H378" i="50"/>
  <c r="H379" i="50"/>
  <c r="H380" i="50"/>
  <c r="H381" i="50"/>
  <c r="H382" i="50"/>
  <c r="H383" i="50"/>
  <c r="H384" i="50"/>
  <c r="H385" i="50"/>
  <c r="H386" i="50"/>
  <c r="H387" i="50"/>
  <c r="H388" i="50"/>
  <c r="H389" i="50"/>
  <c r="H390" i="50"/>
  <c r="H391" i="50"/>
  <c r="H392" i="50"/>
  <c r="H393" i="50"/>
  <c r="H394" i="50"/>
  <c r="H395" i="50"/>
  <c r="H396" i="50"/>
  <c r="H397" i="50"/>
  <c r="H398" i="50"/>
  <c r="H399" i="50"/>
  <c r="H400" i="50"/>
  <c r="H401" i="50"/>
  <c r="H402" i="50"/>
  <c r="H403" i="50"/>
  <c r="H404" i="50"/>
  <c r="H405" i="50"/>
  <c r="H406" i="50"/>
  <c r="H407" i="50"/>
  <c r="H408" i="50"/>
  <c r="H409" i="50"/>
  <c r="H410" i="50"/>
  <c r="H411" i="50"/>
  <c r="H412" i="50"/>
  <c r="H413" i="50"/>
  <c r="H414" i="50"/>
  <c r="H415" i="50"/>
  <c r="H416" i="50"/>
  <c r="H417" i="50"/>
  <c r="H418" i="50"/>
  <c r="H419" i="50"/>
  <c r="H420" i="50"/>
  <c r="H421" i="50"/>
  <c r="H422" i="50"/>
  <c r="H423" i="50"/>
  <c r="H424" i="50"/>
  <c r="H425" i="50"/>
  <c r="H426" i="50"/>
  <c r="H427" i="50"/>
  <c r="H428" i="50"/>
  <c r="H429" i="50"/>
  <c r="H430" i="50"/>
  <c r="H431" i="50"/>
  <c r="H432" i="50"/>
  <c r="H433" i="50"/>
  <c r="H434" i="50"/>
  <c r="H435" i="50"/>
  <c r="H436" i="50"/>
  <c r="H437" i="50"/>
  <c r="H438" i="50"/>
  <c r="H439" i="50"/>
  <c r="H440" i="50"/>
  <c r="H441" i="50"/>
  <c r="H442" i="50"/>
  <c r="H443" i="50"/>
  <c r="H444" i="50"/>
  <c r="H445" i="50"/>
  <c r="H446" i="50"/>
  <c r="H447" i="50"/>
  <c r="H448" i="50"/>
  <c r="H449" i="50"/>
  <c r="H450" i="50"/>
  <c r="H451" i="50"/>
  <c r="H452" i="50"/>
  <c r="H453" i="50"/>
  <c r="H454" i="50"/>
  <c r="H455" i="50"/>
  <c r="H456" i="50"/>
  <c r="H457" i="50"/>
  <c r="H458" i="50"/>
  <c r="H459" i="50"/>
  <c r="H460" i="50"/>
  <c r="H461" i="50"/>
  <c r="H462" i="50"/>
  <c r="H463" i="50"/>
  <c r="H464" i="50"/>
  <c r="H465" i="50"/>
  <c r="H466" i="50"/>
  <c r="H467" i="50"/>
  <c r="H468" i="50"/>
  <c r="H469" i="50"/>
  <c r="H470" i="50"/>
  <c r="H471" i="50"/>
  <c r="H472" i="50"/>
  <c r="H473" i="50"/>
  <c r="H474" i="50"/>
  <c r="H475" i="50"/>
  <c r="H476" i="50"/>
  <c r="H477" i="50"/>
  <c r="H478" i="50"/>
  <c r="H479" i="50"/>
  <c r="H480" i="50"/>
  <c r="H481" i="50"/>
  <c r="H482" i="50"/>
  <c r="H483" i="50"/>
  <c r="H484" i="50"/>
  <c r="H485" i="50"/>
  <c r="H486" i="50"/>
  <c r="H487" i="50"/>
  <c r="H488" i="50"/>
  <c r="H489" i="50"/>
  <c r="H490" i="50"/>
  <c r="H491" i="50"/>
  <c r="H492" i="50"/>
  <c r="H493" i="50"/>
  <c r="H494" i="50"/>
  <c r="H495" i="50"/>
  <c r="H496" i="50"/>
  <c r="H497" i="50"/>
  <c r="H498" i="50"/>
  <c r="H499" i="50"/>
  <c r="H500" i="50"/>
  <c r="H225" i="49"/>
  <c r="H226" i="49"/>
  <c r="H227" i="49"/>
  <c r="H228" i="49"/>
  <c r="H229" i="49"/>
  <c r="H230" i="49"/>
  <c r="H231" i="49"/>
  <c r="H232" i="49"/>
  <c r="H233" i="49"/>
  <c r="H234" i="49"/>
  <c r="H235" i="49"/>
  <c r="H236" i="49"/>
  <c r="H237" i="49"/>
  <c r="H238" i="49"/>
  <c r="H239" i="49"/>
  <c r="H240" i="49"/>
  <c r="H241" i="49"/>
  <c r="H242" i="49"/>
  <c r="H243" i="49"/>
  <c r="H244" i="49"/>
  <c r="H245" i="49"/>
  <c r="H246" i="49"/>
  <c r="H247" i="49"/>
  <c r="H248" i="49"/>
  <c r="H249" i="49"/>
  <c r="H250" i="49"/>
  <c r="H251" i="49"/>
  <c r="H252" i="49"/>
  <c r="H253" i="49"/>
  <c r="H254" i="49"/>
  <c r="H255" i="49"/>
  <c r="H256" i="49"/>
  <c r="H257" i="49"/>
  <c r="H258" i="49"/>
  <c r="H259" i="49"/>
  <c r="H260" i="49"/>
  <c r="H261" i="49"/>
  <c r="H262" i="49"/>
  <c r="H263" i="49"/>
  <c r="H264" i="49"/>
  <c r="H265" i="49"/>
  <c r="H266" i="49"/>
  <c r="H267" i="49"/>
  <c r="H268" i="49"/>
  <c r="H269" i="49"/>
  <c r="H270" i="49"/>
  <c r="H271" i="49"/>
  <c r="H272" i="49"/>
  <c r="H273" i="49"/>
  <c r="H274" i="49"/>
  <c r="H275" i="49"/>
  <c r="H276" i="49"/>
  <c r="H277" i="49"/>
  <c r="H278" i="49"/>
  <c r="H279" i="49"/>
  <c r="H280" i="49"/>
  <c r="H281" i="49"/>
  <c r="H282" i="49"/>
  <c r="H283" i="49"/>
  <c r="H284" i="49"/>
  <c r="H285" i="49"/>
  <c r="H286" i="49"/>
  <c r="H287" i="49"/>
  <c r="H288" i="49"/>
  <c r="H289" i="49"/>
  <c r="H290" i="49"/>
  <c r="H291" i="49"/>
  <c r="H292" i="49"/>
  <c r="H293" i="49"/>
  <c r="H294" i="49"/>
  <c r="H295" i="49"/>
  <c r="H296" i="49"/>
  <c r="H297" i="49"/>
  <c r="H298" i="49"/>
  <c r="H299" i="49"/>
  <c r="H300" i="49"/>
  <c r="H301" i="49"/>
  <c r="H302" i="49"/>
  <c r="H303" i="49"/>
  <c r="H304" i="49"/>
  <c r="H305" i="49"/>
  <c r="H306" i="49"/>
  <c r="H307" i="49"/>
  <c r="H308" i="49"/>
  <c r="H309" i="49"/>
  <c r="H310" i="49"/>
  <c r="H311" i="49"/>
  <c r="H312" i="49"/>
  <c r="H313" i="49"/>
  <c r="H314" i="49"/>
  <c r="H315" i="49"/>
  <c r="H316" i="49"/>
  <c r="H317" i="49"/>
  <c r="H318" i="49"/>
  <c r="H319" i="49"/>
  <c r="H320" i="49"/>
  <c r="H321" i="49"/>
  <c r="H322" i="49"/>
  <c r="H323" i="49"/>
  <c r="H324" i="49"/>
  <c r="H325" i="49"/>
  <c r="H326" i="49"/>
  <c r="H327" i="49"/>
  <c r="H328" i="49"/>
  <c r="H329" i="49"/>
  <c r="H330" i="49"/>
  <c r="H331" i="49"/>
  <c r="H332" i="49"/>
  <c r="H333" i="49"/>
  <c r="H334" i="49"/>
  <c r="H335" i="49"/>
  <c r="H336" i="49"/>
  <c r="H337" i="49"/>
  <c r="H338" i="49"/>
  <c r="H339" i="49"/>
  <c r="H340" i="49"/>
  <c r="H341" i="49"/>
  <c r="H342" i="49"/>
  <c r="H343" i="49"/>
  <c r="H344" i="49"/>
  <c r="H345" i="49"/>
  <c r="H346" i="49"/>
  <c r="H347" i="49"/>
  <c r="H348" i="49"/>
  <c r="H349" i="49"/>
  <c r="H350" i="49"/>
  <c r="H351" i="49"/>
  <c r="H352" i="49"/>
  <c r="H353" i="49"/>
  <c r="H354" i="49"/>
  <c r="H355" i="49"/>
  <c r="H356" i="49"/>
  <c r="H357" i="49"/>
  <c r="H358" i="49"/>
  <c r="H359" i="49"/>
  <c r="H360" i="49"/>
  <c r="H361" i="49"/>
  <c r="H362" i="49"/>
  <c r="H363" i="49"/>
  <c r="H364" i="49"/>
  <c r="H365" i="49"/>
  <c r="H366" i="49"/>
  <c r="H367" i="49"/>
  <c r="H368" i="49"/>
  <c r="H369" i="49"/>
  <c r="H370" i="49"/>
  <c r="H371" i="49"/>
  <c r="H372" i="49"/>
  <c r="H373" i="49"/>
  <c r="H374" i="49"/>
  <c r="H375" i="49"/>
  <c r="H376" i="49"/>
  <c r="H377" i="49"/>
  <c r="H378" i="49"/>
  <c r="H379" i="49"/>
  <c r="H380" i="49"/>
  <c r="H381" i="49"/>
  <c r="H382" i="49"/>
  <c r="H383" i="49"/>
  <c r="H384" i="49"/>
  <c r="H385" i="49"/>
  <c r="H386" i="49"/>
  <c r="H387" i="49"/>
  <c r="H388" i="49"/>
  <c r="H389" i="49"/>
  <c r="H390" i="49"/>
  <c r="H391" i="49"/>
  <c r="H392" i="49"/>
  <c r="H393" i="49"/>
  <c r="H394" i="49"/>
  <c r="H395" i="49"/>
  <c r="H396" i="49"/>
  <c r="H397" i="49"/>
  <c r="H398" i="49"/>
  <c r="H399" i="49"/>
  <c r="H400" i="49"/>
  <c r="H401" i="49"/>
  <c r="H402" i="49"/>
  <c r="H403" i="49"/>
  <c r="H404" i="49"/>
  <c r="H405" i="49"/>
  <c r="H406" i="49"/>
  <c r="H407" i="49"/>
  <c r="H408" i="49"/>
  <c r="H409" i="49"/>
  <c r="H410" i="49"/>
  <c r="H411" i="49"/>
  <c r="H412" i="49"/>
  <c r="H413" i="49"/>
  <c r="H414" i="49"/>
  <c r="H415" i="49"/>
  <c r="H416" i="49"/>
  <c r="H417" i="49"/>
  <c r="H418" i="49"/>
  <c r="H419" i="49"/>
  <c r="H420" i="49"/>
  <c r="H421" i="49"/>
  <c r="H422" i="49"/>
  <c r="H423" i="49"/>
  <c r="H424" i="49"/>
  <c r="H425" i="49"/>
  <c r="H426" i="49"/>
  <c r="H427" i="49"/>
  <c r="H428" i="49"/>
  <c r="H429" i="49"/>
  <c r="H430" i="49"/>
  <c r="H431" i="49"/>
  <c r="H432" i="49"/>
  <c r="H433" i="49"/>
  <c r="H434" i="49"/>
  <c r="H435" i="49"/>
  <c r="H436" i="49"/>
  <c r="H437" i="49"/>
  <c r="H438" i="49"/>
  <c r="H439" i="49"/>
  <c r="H440" i="49"/>
  <c r="H441" i="49"/>
  <c r="H442" i="49"/>
  <c r="H443" i="49"/>
  <c r="H444" i="49"/>
  <c r="H445" i="49"/>
  <c r="H446" i="49"/>
  <c r="H447" i="49"/>
  <c r="H448" i="49"/>
  <c r="H449" i="49"/>
  <c r="H450" i="49"/>
  <c r="H451" i="49"/>
  <c r="H452" i="49"/>
  <c r="H453" i="49"/>
  <c r="H454" i="49"/>
  <c r="H455" i="49"/>
  <c r="H456" i="49"/>
  <c r="H457" i="49"/>
  <c r="H458" i="49"/>
  <c r="H459" i="49"/>
  <c r="H460" i="49"/>
  <c r="H461" i="49"/>
  <c r="H462" i="49"/>
  <c r="H463" i="49"/>
  <c r="H464" i="49"/>
  <c r="H465" i="49"/>
  <c r="H466" i="49"/>
  <c r="H467" i="49"/>
  <c r="H468" i="49"/>
  <c r="H469" i="49"/>
  <c r="H470" i="49"/>
  <c r="H471" i="49"/>
  <c r="H472" i="49"/>
  <c r="H473" i="49"/>
  <c r="H474" i="49"/>
  <c r="H475" i="49"/>
  <c r="H476" i="49"/>
  <c r="H477" i="49"/>
  <c r="H478" i="49"/>
  <c r="H479" i="49"/>
  <c r="H480" i="49"/>
  <c r="H481" i="49"/>
  <c r="H482" i="49"/>
  <c r="H483" i="49"/>
  <c r="H484" i="49"/>
  <c r="H485" i="49"/>
  <c r="H486" i="49"/>
  <c r="H487" i="49"/>
  <c r="H488" i="49"/>
  <c r="H489" i="49"/>
  <c r="H490" i="49"/>
  <c r="H491" i="49"/>
  <c r="H492" i="49"/>
  <c r="H493" i="49"/>
  <c r="H494" i="49"/>
  <c r="H495" i="49"/>
  <c r="H496" i="49"/>
  <c r="H497" i="49"/>
  <c r="H498" i="49"/>
  <c r="H499" i="49"/>
  <c r="H500" i="49"/>
  <c r="H167" i="48"/>
  <c r="H168" i="48"/>
  <c r="H169" i="48"/>
  <c r="H170" i="48"/>
  <c r="H171" i="48"/>
  <c r="H172" i="48"/>
  <c r="H173" i="48"/>
  <c r="H174" i="48"/>
  <c r="H175" i="48"/>
  <c r="H176" i="48"/>
  <c r="H177" i="48"/>
  <c r="H178" i="48"/>
  <c r="H179" i="48"/>
  <c r="H180" i="48"/>
  <c r="H181" i="48"/>
  <c r="H182" i="48"/>
  <c r="H183" i="48"/>
  <c r="H184" i="48"/>
  <c r="H185" i="48"/>
  <c r="H186" i="48"/>
  <c r="H187" i="48"/>
  <c r="H188" i="48"/>
  <c r="H189" i="48"/>
  <c r="H190" i="48"/>
  <c r="H191" i="48"/>
  <c r="H192" i="48"/>
  <c r="H193" i="48"/>
  <c r="H194" i="48"/>
  <c r="H195" i="48"/>
  <c r="H196" i="48"/>
  <c r="H197" i="48"/>
  <c r="H198" i="48"/>
  <c r="H199" i="48"/>
  <c r="H200" i="48"/>
  <c r="H201" i="48"/>
  <c r="H202" i="48"/>
  <c r="H203" i="48"/>
  <c r="H204" i="48"/>
  <c r="H205" i="48"/>
  <c r="H206" i="48"/>
  <c r="H207" i="48"/>
  <c r="H208" i="48"/>
  <c r="H209" i="48"/>
  <c r="H210" i="48"/>
  <c r="H211" i="48"/>
  <c r="H212" i="48"/>
  <c r="H213" i="48"/>
  <c r="H214" i="48"/>
  <c r="H215" i="48"/>
  <c r="H216" i="48"/>
  <c r="H217" i="48"/>
  <c r="H218" i="48"/>
  <c r="H219" i="48"/>
  <c r="H220" i="48"/>
  <c r="H221" i="48"/>
  <c r="H222" i="48"/>
  <c r="H223" i="48"/>
  <c r="H224" i="48"/>
  <c r="H225" i="48"/>
  <c r="H226" i="48"/>
  <c r="H227" i="48"/>
  <c r="H228" i="48"/>
  <c r="H229" i="48"/>
  <c r="H230" i="48"/>
  <c r="H231" i="48"/>
  <c r="H232" i="48"/>
  <c r="H233" i="48"/>
  <c r="H234" i="48"/>
  <c r="H235" i="48"/>
  <c r="H236" i="48"/>
  <c r="H237" i="48"/>
  <c r="H238" i="48"/>
  <c r="H239" i="48"/>
  <c r="H240" i="48"/>
  <c r="H241" i="48"/>
  <c r="H242" i="48"/>
  <c r="H243" i="48"/>
  <c r="H244" i="48"/>
  <c r="H245" i="48"/>
  <c r="H246" i="48"/>
  <c r="H247" i="48"/>
  <c r="H248" i="48"/>
  <c r="H249" i="48"/>
  <c r="H250" i="48"/>
  <c r="H251" i="48"/>
  <c r="H252" i="48"/>
  <c r="H253" i="48"/>
  <c r="H254" i="48"/>
  <c r="H255" i="48"/>
  <c r="H256" i="48"/>
  <c r="H257" i="48"/>
  <c r="H258" i="48"/>
  <c r="H259" i="48"/>
  <c r="H260" i="48"/>
  <c r="H261" i="48"/>
  <c r="H262" i="48"/>
  <c r="H263" i="48"/>
  <c r="H264" i="48"/>
  <c r="H265" i="48"/>
  <c r="H266" i="48"/>
  <c r="H267" i="48"/>
  <c r="H268" i="48"/>
  <c r="H269" i="48"/>
  <c r="H270" i="48"/>
  <c r="H271" i="48"/>
  <c r="H272" i="48"/>
  <c r="H273" i="48"/>
  <c r="H274" i="48"/>
  <c r="H275" i="48"/>
  <c r="H276" i="48"/>
  <c r="H277" i="48"/>
  <c r="H278" i="48"/>
  <c r="H279" i="48"/>
  <c r="H280" i="48"/>
  <c r="H281" i="48"/>
  <c r="H282" i="48"/>
  <c r="H283" i="48"/>
  <c r="H284" i="48"/>
  <c r="H285" i="48"/>
  <c r="H286" i="48"/>
  <c r="H287" i="48"/>
  <c r="H288" i="48"/>
  <c r="H289" i="48"/>
  <c r="H290" i="48"/>
  <c r="H291" i="48"/>
  <c r="H292" i="48"/>
  <c r="H293" i="48"/>
  <c r="H294" i="48"/>
  <c r="H295" i="48"/>
  <c r="H296" i="48"/>
  <c r="H297" i="48"/>
  <c r="H298" i="48"/>
  <c r="H299" i="48"/>
  <c r="H300" i="48"/>
  <c r="H301" i="48"/>
  <c r="H302" i="48"/>
  <c r="H303" i="48"/>
  <c r="H304" i="48"/>
  <c r="H305" i="48"/>
  <c r="H306" i="48"/>
  <c r="H307" i="48"/>
  <c r="H308" i="48"/>
  <c r="H309" i="48"/>
  <c r="H310" i="48"/>
  <c r="H311" i="48"/>
  <c r="H312" i="48"/>
  <c r="H313" i="48"/>
  <c r="H314" i="48"/>
  <c r="H315" i="48"/>
  <c r="H316" i="48"/>
  <c r="H317" i="48"/>
  <c r="H318" i="48"/>
  <c r="H319" i="48"/>
  <c r="H320" i="48"/>
  <c r="H321" i="48"/>
  <c r="H322" i="48"/>
  <c r="H323" i="48"/>
  <c r="H324" i="48"/>
  <c r="H325" i="48"/>
  <c r="H326" i="48"/>
  <c r="H327" i="48"/>
  <c r="H328" i="48"/>
  <c r="H329" i="48"/>
  <c r="H330" i="48"/>
  <c r="H331" i="48"/>
  <c r="H332" i="48"/>
  <c r="H333" i="48"/>
  <c r="H334" i="48"/>
  <c r="H335" i="48"/>
  <c r="H336" i="48"/>
  <c r="H337" i="48"/>
  <c r="H338" i="48"/>
  <c r="H339" i="48"/>
  <c r="H340" i="48"/>
  <c r="H341" i="48"/>
  <c r="H342" i="48"/>
  <c r="H343" i="48"/>
  <c r="H344" i="48"/>
  <c r="H345" i="48"/>
  <c r="H346" i="48"/>
  <c r="H347" i="48"/>
  <c r="H348" i="48"/>
  <c r="H349" i="48"/>
  <c r="H350" i="48"/>
  <c r="H351" i="48"/>
  <c r="H352" i="48"/>
  <c r="H353" i="48"/>
  <c r="H354" i="48"/>
  <c r="H355" i="48"/>
  <c r="H356" i="48"/>
  <c r="H357" i="48"/>
  <c r="H358" i="48"/>
  <c r="H359" i="48"/>
  <c r="H360" i="48"/>
  <c r="H361" i="48"/>
  <c r="H362" i="48"/>
  <c r="H363" i="48"/>
  <c r="H364" i="48"/>
  <c r="H365" i="48"/>
  <c r="H366" i="48"/>
  <c r="H367" i="48"/>
  <c r="H368" i="48"/>
  <c r="H369" i="48"/>
  <c r="H370" i="48"/>
  <c r="H371" i="48"/>
  <c r="H372" i="48"/>
  <c r="H373" i="48"/>
  <c r="H374" i="48"/>
  <c r="H375" i="48"/>
  <c r="H376" i="48"/>
  <c r="H377" i="48"/>
  <c r="H378" i="48"/>
  <c r="H379" i="48"/>
  <c r="H380" i="48"/>
  <c r="H381" i="48"/>
  <c r="H382" i="48"/>
  <c r="H383" i="48"/>
  <c r="H384" i="48"/>
  <c r="H385" i="48"/>
  <c r="H386" i="48"/>
  <c r="H387" i="48"/>
  <c r="H388" i="48"/>
  <c r="H389" i="48"/>
  <c r="H390" i="48"/>
  <c r="H391" i="48"/>
  <c r="H392" i="48"/>
  <c r="H393" i="48"/>
  <c r="H394" i="48"/>
  <c r="H395" i="48"/>
  <c r="H396" i="48"/>
  <c r="H397" i="48"/>
  <c r="H398" i="48"/>
  <c r="H399" i="48"/>
  <c r="H400" i="48"/>
  <c r="H401" i="48"/>
  <c r="H402" i="48"/>
  <c r="H403" i="48"/>
  <c r="H404" i="48"/>
  <c r="H405" i="48"/>
  <c r="H406" i="48"/>
  <c r="H407" i="48"/>
  <c r="H408" i="48"/>
  <c r="H409" i="48"/>
  <c r="H410" i="48"/>
  <c r="H411" i="48"/>
  <c r="H412" i="48"/>
  <c r="H413" i="48"/>
  <c r="H414" i="48"/>
  <c r="H415" i="48"/>
  <c r="H416" i="48"/>
  <c r="H417" i="48"/>
  <c r="H418" i="48"/>
  <c r="H419" i="48"/>
  <c r="H420" i="48"/>
  <c r="H421" i="48"/>
  <c r="H422" i="48"/>
  <c r="H423" i="48"/>
  <c r="H424" i="48"/>
  <c r="H425" i="48"/>
  <c r="H426" i="48"/>
  <c r="H427" i="48"/>
  <c r="H428" i="48"/>
  <c r="H429" i="48"/>
  <c r="H430" i="48"/>
  <c r="H431" i="48"/>
  <c r="H432" i="48"/>
  <c r="H433" i="48"/>
  <c r="H434" i="48"/>
  <c r="H435" i="48"/>
  <c r="H436" i="48"/>
  <c r="H437" i="48"/>
  <c r="H438" i="48"/>
  <c r="H439" i="48"/>
  <c r="H440" i="48"/>
  <c r="H441" i="48"/>
  <c r="H442" i="48"/>
  <c r="H443" i="48"/>
  <c r="H444" i="48"/>
  <c r="H445" i="48"/>
  <c r="H446" i="48"/>
  <c r="H447" i="48"/>
  <c r="H448" i="48"/>
  <c r="H449" i="48"/>
  <c r="H450" i="48"/>
  <c r="H451" i="48"/>
  <c r="H452" i="48"/>
  <c r="H453" i="48"/>
  <c r="H454" i="48"/>
  <c r="H455" i="48"/>
  <c r="H456" i="48"/>
  <c r="H457" i="48"/>
  <c r="H458" i="48"/>
  <c r="H459" i="48"/>
  <c r="H460" i="48"/>
  <c r="H461" i="48"/>
  <c r="H462" i="48"/>
  <c r="H463" i="48"/>
  <c r="H464" i="48"/>
  <c r="H465" i="48"/>
  <c r="H466" i="48"/>
  <c r="H467" i="48"/>
  <c r="H468" i="48"/>
  <c r="H469" i="48"/>
  <c r="H470" i="48"/>
  <c r="H471" i="48"/>
  <c r="H472" i="48"/>
  <c r="H473" i="48"/>
  <c r="H474" i="48"/>
  <c r="H475" i="48"/>
  <c r="H476" i="48"/>
  <c r="H477" i="48"/>
  <c r="H478" i="48"/>
  <c r="H479" i="48"/>
  <c r="H480" i="48"/>
  <c r="H481" i="48"/>
  <c r="H482" i="48"/>
  <c r="H483" i="48"/>
  <c r="H484" i="48"/>
  <c r="H485" i="48"/>
  <c r="H486" i="48"/>
  <c r="H487" i="48"/>
  <c r="H488" i="48"/>
  <c r="H489" i="48"/>
  <c r="H490" i="48"/>
  <c r="H491" i="48"/>
  <c r="H492" i="48"/>
  <c r="H493" i="48"/>
  <c r="H494" i="48"/>
  <c r="H495" i="48"/>
  <c r="H496" i="48"/>
  <c r="H497" i="48"/>
  <c r="H498" i="48"/>
  <c r="H499" i="48"/>
  <c r="H500" i="48"/>
  <c r="D167" i="48"/>
  <c r="D168" i="48"/>
  <c r="D169" i="48"/>
  <c r="D170" i="48"/>
  <c r="D171" i="48"/>
  <c r="D172" i="48"/>
  <c r="D173" i="48"/>
  <c r="D174" i="48"/>
  <c r="D175" i="48"/>
  <c r="D176" i="48"/>
  <c r="D177" i="48"/>
  <c r="D178" i="48"/>
  <c r="D179" i="48"/>
  <c r="D180" i="48"/>
  <c r="D181" i="48"/>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39" i="48"/>
  <c r="D240" i="48"/>
  <c r="D241" i="48"/>
  <c r="D242" i="48"/>
  <c r="D243" i="48"/>
  <c r="D244" i="48"/>
  <c r="D245" i="48"/>
  <c r="D246" i="48"/>
  <c r="D247" i="48"/>
  <c r="D248" i="48"/>
  <c r="D249" i="48"/>
  <c r="D250" i="48"/>
  <c r="D251" i="48"/>
  <c r="D252" i="48"/>
  <c r="D253" i="48"/>
  <c r="D254" i="48"/>
  <c r="D255" i="48"/>
  <c r="D256" i="48"/>
  <c r="D257" i="48"/>
  <c r="D258" i="48"/>
  <c r="D259" i="48"/>
  <c r="D260" i="48"/>
  <c r="D261" i="48"/>
  <c r="D262" i="48"/>
  <c r="D263" i="48"/>
  <c r="D264" i="48"/>
  <c r="D265" i="48"/>
  <c r="D266" i="48"/>
  <c r="D267" i="48"/>
  <c r="D268" i="48"/>
  <c r="D269" i="48"/>
  <c r="D270" i="48"/>
  <c r="D271" i="48"/>
  <c r="D272" i="48"/>
  <c r="D273" i="48"/>
  <c r="D274" i="48"/>
  <c r="D275" i="48"/>
  <c r="D276" i="48"/>
  <c r="D277" i="48"/>
  <c r="D278" i="48"/>
  <c r="D279" i="48"/>
  <c r="D280" i="48"/>
  <c r="D281" i="48"/>
  <c r="D282" i="48"/>
  <c r="D283" i="48"/>
  <c r="D284" i="48"/>
  <c r="D285" i="48"/>
  <c r="D286" i="48"/>
  <c r="D287" i="48"/>
  <c r="D288" i="48"/>
  <c r="D289" i="48"/>
  <c r="D290" i="48"/>
  <c r="D291" i="48"/>
  <c r="D292" i="48"/>
  <c r="D293" i="48"/>
  <c r="D294" i="48"/>
  <c r="D295" i="48"/>
  <c r="D296" i="48"/>
  <c r="D297" i="48"/>
  <c r="D298" i="48"/>
  <c r="D299" i="48"/>
  <c r="D300" i="48"/>
  <c r="D301" i="48"/>
  <c r="D302" i="48"/>
  <c r="D303" i="48"/>
  <c r="D304" i="48"/>
  <c r="D305" i="48"/>
  <c r="D306" i="48"/>
  <c r="D307" i="48"/>
  <c r="D308" i="48"/>
  <c r="D309" i="48"/>
  <c r="D310" i="48"/>
  <c r="D311" i="48"/>
  <c r="D312" i="48"/>
  <c r="D313" i="48"/>
  <c r="D314" i="48"/>
  <c r="D315" i="48"/>
  <c r="D316" i="48"/>
  <c r="D317" i="48"/>
  <c r="D318" i="48"/>
  <c r="D319" i="48"/>
  <c r="D320" i="48"/>
  <c r="D321" i="48"/>
  <c r="D322" i="48"/>
  <c r="D323" i="48"/>
  <c r="D324" i="48"/>
  <c r="D325" i="48"/>
  <c r="D326" i="48"/>
  <c r="D327" i="48"/>
  <c r="D328" i="48"/>
  <c r="D329" i="48"/>
  <c r="D330" i="48"/>
  <c r="D331" i="48"/>
  <c r="D332" i="48"/>
  <c r="D333" i="48"/>
  <c r="D334" i="48"/>
  <c r="D335" i="48"/>
  <c r="D336" i="48"/>
  <c r="D337" i="48"/>
  <c r="D338" i="48"/>
  <c r="D339" i="48"/>
  <c r="D340" i="48"/>
  <c r="D341" i="48"/>
  <c r="D342" i="48"/>
  <c r="D343" i="48"/>
  <c r="D344" i="48"/>
  <c r="D345" i="48"/>
  <c r="D346" i="48"/>
  <c r="D347" i="48"/>
  <c r="D348" i="48"/>
  <c r="D349" i="48"/>
  <c r="D350" i="48"/>
  <c r="D351" i="48"/>
  <c r="D352" i="48"/>
  <c r="D353" i="48"/>
  <c r="D354" i="48"/>
  <c r="D355" i="48"/>
  <c r="D356" i="48"/>
  <c r="D357" i="48"/>
  <c r="D358" i="48"/>
  <c r="D359" i="48"/>
  <c r="D360" i="48"/>
  <c r="D361" i="48"/>
  <c r="D362" i="48"/>
  <c r="D363" i="48"/>
  <c r="D364" i="48"/>
  <c r="D365" i="48"/>
  <c r="D366" i="48"/>
  <c r="D367" i="48"/>
  <c r="D368" i="48"/>
  <c r="D369" i="48"/>
  <c r="D370" i="48"/>
  <c r="D371" i="48"/>
  <c r="D372" i="48"/>
  <c r="D373" i="48"/>
  <c r="D374" i="48"/>
  <c r="D375" i="48"/>
  <c r="D376" i="48"/>
  <c r="D377" i="48"/>
  <c r="D378" i="48"/>
  <c r="D379" i="48"/>
  <c r="D380" i="48"/>
  <c r="D381" i="48"/>
  <c r="D382" i="48"/>
  <c r="D383" i="48"/>
  <c r="D384" i="48"/>
  <c r="D385" i="48"/>
  <c r="D386" i="48"/>
  <c r="D387" i="48"/>
  <c r="D388" i="48"/>
  <c r="D389" i="48"/>
  <c r="D390" i="48"/>
  <c r="D391" i="48"/>
  <c r="D392" i="48"/>
  <c r="D393" i="48"/>
  <c r="D394" i="48"/>
  <c r="D395" i="48"/>
  <c r="D396" i="48"/>
  <c r="D397" i="48"/>
  <c r="D398" i="48"/>
  <c r="D399" i="48"/>
  <c r="D400" i="48"/>
  <c r="D401" i="48"/>
  <c r="D402" i="48"/>
  <c r="D403" i="48"/>
  <c r="D404" i="48"/>
  <c r="D405" i="48"/>
  <c r="D406" i="48"/>
  <c r="D407" i="48"/>
  <c r="D408" i="48"/>
  <c r="D409" i="48"/>
  <c r="D410" i="48"/>
  <c r="D411" i="48"/>
  <c r="D412" i="48"/>
  <c r="D413" i="48"/>
  <c r="D414" i="48"/>
  <c r="D415" i="48"/>
  <c r="D416" i="48"/>
  <c r="D417" i="48"/>
  <c r="D418" i="48"/>
  <c r="D419" i="48"/>
  <c r="D420" i="48"/>
  <c r="D421" i="48"/>
  <c r="D422" i="48"/>
  <c r="D423" i="48"/>
  <c r="D424" i="48"/>
  <c r="D425" i="48"/>
  <c r="D426" i="48"/>
  <c r="D427" i="48"/>
  <c r="D428" i="48"/>
  <c r="D429" i="48"/>
  <c r="D430" i="48"/>
  <c r="D431" i="48"/>
  <c r="D432" i="48"/>
  <c r="D433" i="48"/>
  <c r="D434" i="48"/>
  <c r="D435" i="48"/>
  <c r="D436" i="48"/>
  <c r="D437" i="48"/>
  <c r="D438" i="48"/>
  <c r="D439" i="48"/>
  <c r="D440" i="48"/>
  <c r="D441" i="48"/>
  <c r="D442" i="48"/>
  <c r="D443" i="48"/>
  <c r="D444" i="48"/>
  <c r="D445" i="48"/>
  <c r="D446" i="48"/>
  <c r="D447" i="48"/>
  <c r="D448" i="48"/>
  <c r="D449" i="48"/>
  <c r="D450" i="48"/>
  <c r="D451" i="48"/>
  <c r="D452" i="48"/>
  <c r="D453" i="48"/>
  <c r="D454" i="48"/>
  <c r="D455" i="48"/>
  <c r="D456" i="48"/>
  <c r="D457" i="48"/>
  <c r="D458" i="48"/>
  <c r="D459" i="48"/>
  <c r="D460" i="48"/>
  <c r="D461" i="48"/>
  <c r="D462" i="48"/>
  <c r="D463" i="48"/>
  <c r="D464" i="48"/>
  <c r="D465" i="48"/>
  <c r="D466" i="48"/>
  <c r="D467" i="48"/>
  <c r="D468" i="48"/>
  <c r="D469" i="48"/>
  <c r="D470" i="48"/>
  <c r="D471" i="48"/>
  <c r="D472" i="48"/>
  <c r="D473" i="48"/>
  <c r="D474" i="48"/>
  <c r="D475" i="48"/>
  <c r="D476" i="48"/>
  <c r="D477" i="48"/>
  <c r="D478" i="48"/>
  <c r="D479" i="48"/>
  <c r="D480" i="48"/>
  <c r="D481" i="48"/>
  <c r="D482" i="48"/>
  <c r="D483" i="48"/>
  <c r="D484" i="48"/>
  <c r="D485" i="48"/>
  <c r="D486" i="48"/>
  <c r="D487" i="48"/>
  <c r="D488" i="48"/>
  <c r="D489" i="48"/>
  <c r="D490" i="48"/>
  <c r="D491" i="48"/>
  <c r="D492" i="48"/>
  <c r="D493" i="48"/>
  <c r="D494" i="48"/>
  <c r="D495" i="48"/>
  <c r="D496" i="48"/>
  <c r="D497" i="48"/>
  <c r="D498" i="48"/>
  <c r="D499" i="48"/>
  <c r="D500" i="48"/>
  <c r="AC167" i="48"/>
  <c r="AC168" i="48"/>
  <c r="AC169" i="48"/>
  <c r="AC170" i="48"/>
  <c r="AC171" i="48"/>
  <c r="AC172" i="48"/>
  <c r="AC173" i="48"/>
  <c r="AC174" i="48"/>
  <c r="AC175" i="48"/>
  <c r="AC176" i="48"/>
  <c r="AC177" i="48"/>
  <c r="AC178" i="48"/>
  <c r="AC179" i="48"/>
  <c r="AC180" i="48"/>
  <c r="AC181" i="48"/>
  <c r="AC182" i="48"/>
  <c r="AC183" i="48"/>
  <c r="AC184" i="48"/>
  <c r="AC185" i="48"/>
  <c r="AC186" i="48"/>
  <c r="AC187" i="48"/>
  <c r="AC188" i="48"/>
  <c r="AC189" i="48"/>
  <c r="AC190" i="48"/>
  <c r="AC191" i="48"/>
  <c r="AC192" i="48"/>
  <c r="AC193" i="48"/>
  <c r="AC194" i="48"/>
  <c r="AC195" i="48"/>
  <c r="AC196" i="48"/>
  <c r="AC197" i="48"/>
  <c r="AC198" i="48"/>
  <c r="AC199" i="48"/>
  <c r="AC200" i="48"/>
  <c r="AC201" i="48"/>
  <c r="AC202" i="48"/>
  <c r="AC203" i="48"/>
  <c r="AC204" i="48"/>
  <c r="AC205" i="48"/>
  <c r="AC206" i="48"/>
  <c r="AC207" i="48"/>
  <c r="AC208" i="48"/>
  <c r="AC209" i="48"/>
  <c r="AC210" i="48"/>
  <c r="AC211" i="48"/>
  <c r="AC212" i="48"/>
  <c r="AC213" i="48"/>
  <c r="AC214" i="48"/>
  <c r="AC215" i="48"/>
  <c r="AC216" i="48"/>
  <c r="AC217" i="48"/>
  <c r="AC218" i="48"/>
  <c r="AC219" i="48"/>
  <c r="AC220" i="48"/>
  <c r="AC221" i="48"/>
  <c r="AC222" i="48"/>
  <c r="AC223" i="48"/>
  <c r="AC224" i="48"/>
  <c r="AC225" i="48"/>
  <c r="AC226" i="48"/>
  <c r="AC227" i="48"/>
  <c r="AC228" i="48"/>
  <c r="AC229" i="48"/>
  <c r="AC230" i="48"/>
  <c r="AC231" i="48"/>
  <c r="AC232" i="48"/>
  <c r="AC233" i="48"/>
  <c r="AC234" i="48"/>
  <c r="AC235" i="48"/>
  <c r="AC236" i="48"/>
  <c r="AC237" i="48"/>
  <c r="AC238" i="48"/>
  <c r="AC239" i="48"/>
  <c r="AC240" i="48"/>
  <c r="AC241" i="48"/>
  <c r="AC242" i="48"/>
  <c r="AC243" i="48"/>
  <c r="AC244" i="48"/>
  <c r="AC245" i="48"/>
  <c r="AC246" i="48"/>
  <c r="AC247" i="48"/>
  <c r="AC248" i="48"/>
  <c r="AC249" i="48"/>
  <c r="AC250" i="48"/>
  <c r="AC251" i="48"/>
  <c r="AC252" i="48"/>
  <c r="AC253" i="48"/>
  <c r="AC254" i="48"/>
  <c r="AC255" i="48"/>
  <c r="AC256" i="48"/>
  <c r="AC257" i="48"/>
  <c r="AC258" i="48"/>
  <c r="AC259" i="48"/>
  <c r="AC260" i="48"/>
  <c r="AC261" i="48"/>
  <c r="AC262" i="48"/>
  <c r="AC263" i="48"/>
  <c r="AC264" i="48"/>
  <c r="AC265" i="48"/>
  <c r="AC266" i="48"/>
  <c r="AC267" i="48"/>
  <c r="AC268" i="48"/>
  <c r="AC269" i="48"/>
  <c r="AC270" i="48"/>
  <c r="AC271" i="48"/>
  <c r="AC272" i="48"/>
  <c r="AC273" i="48"/>
  <c r="AC274" i="48"/>
  <c r="AC275" i="48"/>
  <c r="AC276" i="48"/>
  <c r="AC277" i="48"/>
  <c r="AC278" i="48"/>
  <c r="AC279" i="48"/>
  <c r="AC280" i="48"/>
  <c r="AC281" i="48"/>
  <c r="AC282" i="48"/>
  <c r="AC283" i="48"/>
  <c r="AC284" i="48"/>
  <c r="AC285" i="48"/>
  <c r="AC286" i="48"/>
  <c r="AC287" i="48"/>
  <c r="AC288" i="48"/>
  <c r="AC289" i="48"/>
  <c r="AC290" i="48"/>
  <c r="AC291" i="48"/>
  <c r="AC292" i="48"/>
  <c r="AC293" i="48"/>
  <c r="AC294" i="48"/>
  <c r="AC295" i="48"/>
  <c r="AC296" i="48"/>
  <c r="AC297" i="48"/>
  <c r="AC298" i="48"/>
  <c r="AC299" i="48"/>
  <c r="AC300" i="48"/>
  <c r="AC301" i="48"/>
  <c r="AC302" i="48"/>
  <c r="AC303" i="48"/>
  <c r="AC304" i="48"/>
  <c r="AC305" i="48"/>
  <c r="AC306" i="48"/>
  <c r="AC307" i="48"/>
  <c r="AC308" i="48"/>
  <c r="AC309" i="48"/>
  <c r="AC310" i="48"/>
  <c r="AC311" i="48"/>
  <c r="AC312" i="48"/>
  <c r="AC313" i="48"/>
  <c r="AC314" i="48"/>
  <c r="AC315" i="48"/>
  <c r="AC316" i="48"/>
  <c r="AC317" i="48"/>
  <c r="AC318" i="48"/>
  <c r="AC319" i="48"/>
  <c r="AC320" i="48"/>
  <c r="AC321" i="48"/>
  <c r="AC322" i="48"/>
  <c r="AC323" i="48"/>
  <c r="AC324" i="48"/>
  <c r="AC325" i="48"/>
  <c r="AC326" i="48"/>
  <c r="AC327" i="48"/>
  <c r="AC328" i="48"/>
  <c r="AC329" i="48"/>
  <c r="AC330" i="48"/>
  <c r="AC331" i="48"/>
  <c r="AC332" i="48"/>
  <c r="AC333" i="48"/>
  <c r="AC334" i="48"/>
  <c r="AC335" i="48"/>
  <c r="AC336" i="48"/>
  <c r="AC337" i="48"/>
  <c r="AC338" i="48"/>
  <c r="AC339" i="48"/>
  <c r="AC340" i="48"/>
  <c r="AC341" i="48"/>
  <c r="AC342" i="48"/>
  <c r="AC343" i="48"/>
  <c r="AC344" i="48"/>
  <c r="AC345" i="48"/>
  <c r="AC346" i="48"/>
  <c r="AC347" i="48"/>
  <c r="AC348" i="48"/>
  <c r="AC349" i="48"/>
  <c r="AC350" i="48"/>
  <c r="AC351" i="48"/>
  <c r="AC352" i="48"/>
  <c r="AC353" i="48"/>
  <c r="AC354" i="48"/>
  <c r="AC355" i="48"/>
  <c r="AC356" i="48"/>
  <c r="AC357" i="48"/>
  <c r="AC358" i="48"/>
  <c r="AC359" i="48"/>
  <c r="AC360" i="48"/>
  <c r="AC361" i="48"/>
  <c r="AC362" i="48"/>
  <c r="AC363" i="48"/>
  <c r="AC364" i="48"/>
  <c r="AC365" i="48"/>
  <c r="AC366" i="48"/>
  <c r="AC367" i="48"/>
  <c r="AC368" i="48"/>
  <c r="AC369" i="48"/>
  <c r="AC370" i="48"/>
  <c r="AC371" i="48"/>
  <c r="AC372" i="48"/>
  <c r="AC373" i="48"/>
  <c r="AC374" i="48"/>
  <c r="AC375" i="48"/>
  <c r="AC376" i="48"/>
  <c r="AC377" i="48"/>
  <c r="AC378" i="48"/>
  <c r="AC379" i="48"/>
  <c r="AC380" i="48"/>
  <c r="AC381" i="48"/>
  <c r="AC382" i="48"/>
  <c r="AC383" i="48"/>
  <c r="AC384" i="48"/>
  <c r="AC385" i="48"/>
  <c r="AC386" i="48"/>
  <c r="AC387" i="48"/>
  <c r="AC388" i="48"/>
  <c r="AC389" i="48"/>
  <c r="AC390" i="48"/>
  <c r="AC391" i="48"/>
  <c r="AC392" i="48"/>
  <c r="AC393" i="48"/>
  <c r="AC394" i="48"/>
  <c r="AC395" i="48"/>
  <c r="AC396" i="48"/>
  <c r="AC397" i="48"/>
  <c r="AC398" i="48"/>
  <c r="AC399" i="48"/>
  <c r="AC400" i="48"/>
  <c r="AC401" i="48"/>
  <c r="AC402" i="48"/>
  <c r="AC403" i="48"/>
  <c r="AC404" i="48"/>
  <c r="AC405" i="48"/>
  <c r="AC406" i="48"/>
  <c r="AC407" i="48"/>
  <c r="AC408" i="48"/>
  <c r="AC409" i="48"/>
  <c r="AC410" i="48"/>
  <c r="AC411" i="48"/>
  <c r="AC412" i="48"/>
  <c r="AC413" i="48"/>
  <c r="AC414" i="48"/>
  <c r="AC415" i="48"/>
  <c r="AC416" i="48"/>
  <c r="AC417" i="48"/>
  <c r="AC418" i="48"/>
  <c r="AC419" i="48"/>
  <c r="AC420" i="48"/>
  <c r="AC421" i="48"/>
  <c r="AC422" i="48"/>
  <c r="AC423" i="48"/>
  <c r="AC424" i="48"/>
  <c r="AC425" i="48"/>
  <c r="AC426" i="48"/>
  <c r="AC427" i="48"/>
  <c r="AC428" i="48"/>
  <c r="AC429" i="48"/>
  <c r="AC430" i="48"/>
  <c r="AC431" i="48"/>
  <c r="AC432" i="48"/>
  <c r="AC433" i="48"/>
  <c r="AC434" i="48"/>
  <c r="AC435" i="48"/>
  <c r="AC436" i="48"/>
  <c r="AC437" i="48"/>
  <c r="AC438" i="48"/>
  <c r="AC439" i="48"/>
  <c r="AC440" i="48"/>
  <c r="AC441" i="48"/>
  <c r="AC442" i="48"/>
  <c r="AC443" i="48"/>
  <c r="AC444" i="48"/>
  <c r="AC445" i="48"/>
  <c r="AC446" i="48"/>
  <c r="AC447" i="48"/>
  <c r="AC448" i="48"/>
  <c r="AC449" i="48"/>
  <c r="AC450" i="48"/>
  <c r="AC451" i="48"/>
  <c r="AC452" i="48"/>
  <c r="AC453" i="48"/>
  <c r="AC454" i="48"/>
  <c r="AC455" i="48"/>
  <c r="AC456" i="48"/>
  <c r="AC457" i="48"/>
  <c r="AC458" i="48"/>
  <c r="AC459" i="48"/>
  <c r="AC460" i="48"/>
  <c r="AC461" i="48"/>
  <c r="AC462" i="48"/>
  <c r="AC463" i="48"/>
  <c r="AC464" i="48"/>
  <c r="AC465" i="48"/>
  <c r="AC466" i="48"/>
  <c r="AC467" i="48"/>
  <c r="AC468" i="48"/>
  <c r="AC469" i="48"/>
  <c r="AC470" i="48"/>
  <c r="AC471" i="48"/>
  <c r="AC472" i="48"/>
  <c r="AC473" i="48"/>
  <c r="AC474" i="48"/>
  <c r="AC475" i="48"/>
  <c r="AC476" i="48"/>
  <c r="AC477" i="48"/>
  <c r="AC478" i="48"/>
  <c r="AC479" i="48"/>
  <c r="AC480" i="48"/>
  <c r="AC481" i="48"/>
  <c r="AC482" i="48"/>
  <c r="AC483" i="48"/>
  <c r="AC484" i="48"/>
  <c r="AC485" i="48"/>
  <c r="AC486" i="48"/>
  <c r="AC487" i="48"/>
  <c r="AC488" i="48"/>
  <c r="AC489" i="48"/>
  <c r="AC490" i="48"/>
  <c r="AC491" i="48"/>
  <c r="AC492" i="48"/>
  <c r="AC493" i="48"/>
  <c r="AC494" i="48"/>
  <c r="AC495" i="48"/>
  <c r="AC496" i="48"/>
  <c r="AC497" i="48"/>
  <c r="AC498" i="48"/>
  <c r="AC499" i="48"/>
  <c r="AC500" i="48"/>
  <c r="M167" i="48"/>
  <c r="M168" i="48"/>
  <c r="M169" i="48"/>
  <c r="M170" i="48"/>
  <c r="M171" i="48"/>
  <c r="M172" i="48"/>
  <c r="M173" i="48"/>
  <c r="M174" i="48"/>
  <c r="M175" i="48"/>
  <c r="M176" i="48"/>
  <c r="M177" i="48"/>
  <c r="M178" i="48"/>
  <c r="M179" i="48"/>
  <c r="M180" i="48"/>
  <c r="M181" i="48"/>
  <c r="M182" i="48"/>
  <c r="M183" i="48"/>
  <c r="M184" i="48"/>
  <c r="M185" i="48"/>
  <c r="M186" i="48"/>
  <c r="M187" i="48"/>
  <c r="M188" i="48"/>
  <c r="M189" i="48"/>
  <c r="M190" i="48"/>
  <c r="M191" i="48"/>
  <c r="M192" i="48"/>
  <c r="M193" i="48"/>
  <c r="M194" i="48"/>
  <c r="M195" i="48"/>
  <c r="M196" i="48"/>
  <c r="M197" i="48"/>
  <c r="M198" i="48"/>
  <c r="M199" i="48"/>
  <c r="M200" i="48"/>
  <c r="M201" i="48"/>
  <c r="M202" i="48"/>
  <c r="M203" i="48"/>
  <c r="M204" i="48"/>
  <c r="M205" i="48"/>
  <c r="M206" i="48"/>
  <c r="M207" i="48"/>
  <c r="M208" i="48"/>
  <c r="M209" i="48"/>
  <c r="M210" i="48"/>
  <c r="M211" i="48"/>
  <c r="M212" i="48"/>
  <c r="M213" i="48"/>
  <c r="M214" i="48"/>
  <c r="M215" i="48"/>
  <c r="M216" i="48"/>
  <c r="M217" i="48"/>
  <c r="M218" i="48"/>
  <c r="M219" i="48"/>
  <c r="M220" i="48"/>
  <c r="M221" i="48"/>
  <c r="M222" i="48"/>
  <c r="M223" i="48"/>
  <c r="M224" i="48"/>
  <c r="M225" i="48"/>
  <c r="M226" i="48"/>
  <c r="M227" i="48"/>
  <c r="M228" i="48"/>
  <c r="M229" i="48"/>
  <c r="M230" i="48"/>
  <c r="M231" i="48"/>
  <c r="M232" i="48"/>
  <c r="M233" i="48"/>
  <c r="M234" i="48"/>
  <c r="M235" i="48"/>
  <c r="M236" i="48"/>
  <c r="M237" i="48"/>
  <c r="M238" i="48"/>
  <c r="M239" i="48"/>
  <c r="M240" i="48"/>
  <c r="M241" i="48"/>
  <c r="M242" i="48"/>
  <c r="M243" i="48"/>
  <c r="M244" i="48"/>
  <c r="M245" i="48"/>
  <c r="M246" i="48"/>
  <c r="M247" i="48"/>
  <c r="M248" i="48"/>
  <c r="M249" i="48"/>
  <c r="M250" i="48"/>
  <c r="M251" i="48"/>
  <c r="M252" i="48"/>
  <c r="M253" i="48"/>
  <c r="M254" i="48"/>
  <c r="M255" i="48"/>
  <c r="M256" i="48"/>
  <c r="M257" i="48"/>
  <c r="M258" i="48"/>
  <c r="M259" i="48"/>
  <c r="M260" i="48"/>
  <c r="M261" i="48"/>
  <c r="M262" i="48"/>
  <c r="M263" i="48"/>
  <c r="M264" i="48"/>
  <c r="M265" i="48"/>
  <c r="M266" i="48"/>
  <c r="M267" i="48"/>
  <c r="M268" i="48"/>
  <c r="M269" i="48"/>
  <c r="M270" i="48"/>
  <c r="M271" i="48"/>
  <c r="M272" i="48"/>
  <c r="M273" i="48"/>
  <c r="M274" i="48"/>
  <c r="M275" i="48"/>
  <c r="M276" i="48"/>
  <c r="M277" i="48"/>
  <c r="M278" i="48"/>
  <c r="M279" i="48"/>
  <c r="M280" i="48"/>
  <c r="M281" i="48"/>
  <c r="M282" i="48"/>
  <c r="M283" i="48"/>
  <c r="M284" i="48"/>
  <c r="M285" i="48"/>
  <c r="M286" i="48"/>
  <c r="M287" i="48"/>
  <c r="M288" i="48"/>
  <c r="M289" i="48"/>
  <c r="M290" i="48"/>
  <c r="M291" i="48"/>
  <c r="M292" i="48"/>
  <c r="M293" i="48"/>
  <c r="M294" i="48"/>
  <c r="M295" i="48"/>
  <c r="M296" i="48"/>
  <c r="M297" i="48"/>
  <c r="M298" i="48"/>
  <c r="M299" i="48"/>
  <c r="M300" i="48"/>
  <c r="M301" i="48"/>
  <c r="M302" i="48"/>
  <c r="M303" i="48"/>
  <c r="M304" i="48"/>
  <c r="M305" i="48"/>
  <c r="M306" i="48"/>
  <c r="M307" i="48"/>
  <c r="M308" i="48"/>
  <c r="M309" i="48"/>
  <c r="M310" i="48"/>
  <c r="M311" i="48"/>
  <c r="M312" i="48"/>
  <c r="M313" i="48"/>
  <c r="M314" i="48"/>
  <c r="M315" i="48"/>
  <c r="M316" i="48"/>
  <c r="M317" i="48"/>
  <c r="M318" i="48"/>
  <c r="M319" i="48"/>
  <c r="M320" i="48"/>
  <c r="M321" i="48"/>
  <c r="M322" i="48"/>
  <c r="M323" i="48"/>
  <c r="M324" i="48"/>
  <c r="M325" i="48"/>
  <c r="M326" i="48"/>
  <c r="M327" i="48"/>
  <c r="M328" i="48"/>
  <c r="M329" i="48"/>
  <c r="M330" i="48"/>
  <c r="M331" i="48"/>
  <c r="M332" i="48"/>
  <c r="M333" i="48"/>
  <c r="M334" i="48"/>
  <c r="M335" i="48"/>
  <c r="M336" i="48"/>
  <c r="M337" i="48"/>
  <c r="M338" i="48"/>
  <c r="M339" i="48"/>
  <c r="M340" i="48"/>
  <c r="M341" i="48"/>
  <c r="M342" i="48"/>
  <c r="M343" i="48"/>
  <c r="M344" i="48"/>
  <c r="M345" i="48"/>
  <c r="M346" i="48"/>
  <c r="M347" i="48"/>
  <c r="M348" i="48"/>
  <c r="M349" i="48"/>
  <c r="M350" i="48"/>
  <c r="M351" i="48"/>
  <c r="M352" i="48"/>
  <c r="M353" i="48"/>
  <c r="M354" i="48"/>
  <c r="M355" i="48"/>
  <c r="M356" i="48"/>
  <c r="M357" i="48"/>
  <c r="M358" i="48"/>
  <c r="M359" i="48"/>
  <c r="M360" i="48"/>
  <c r="M361" i="48"/>
  <c r="M362" i="48"/>
  <c r="M363" i="48"/>
  <c r="M364" i="48"/>
  <c r="M365" i="48"/>
  <c r="M366" i="48"/>
  <c r="M367" i="48"/>
  <c r="M368" i="48"/>
  <c r="M369" i="48"/>
  <c r="M370" i="48"/>
  <c r="M371" i="48"/>
  <c r="M372" i="48"/>
  <c r="M373" i="48"/>
  <c r="M374" i="48"/>
  <c r="M375" i="48"/>
  <c r="M376" i="48"/>
  <c r="M377" i="48"/>
  <c r="M378" i="48"/>
  <c r="M379" i="48"/>
  <c r="M380" i="48"/>
  <c r="M381" i="48"/>
  <c r="M382" i="48"/>
  <c r="M383" i="48"/>
  <c r="M384" i="48"/>
  <c r="M385" i="48"/>
  <c r="M386" i="48"/>
  <c r="M387" i="48"/>
  <c r="M388" i="48"/>
  <c r="M389" i="48"/>
  <c r="M390" i="48"/>
  <c r="M391" i="48"/>
  <c r="M392" i="48"/>
  <c r="M393" i="48"/>
  <c r="M394" i="48"/>
  <c r="M395" i="48"/>
  <c r="M396" i="48"/>
  <c r="M397" i="48"/>
  <c r="M398" i="48"/>
  <c r="M399" i="48"/>
  <c r="M400" i="48"/>
  <c r="M401" i="48"/>
  <c r="M402" i="48"/>
  <c r="M403" i="48"/>
  <c r="M404" i="48"/>
  <c r="M405" i="48"/>
  <c r="M406" i="48"/>
  <c r="M407" i="48"/>
  <c r="M408" i="48"/>
  <c r="M409" i="48"/>
  <c r="M410" i="48"/>
  <c r="M411" i="48"/>
  <c r="M412" i="48"/>
  <c r="M413" i="48"/>
  <c r="M414" i="48"/>
  <c r="M415" i="48"/>
  <c r="M416" i="48"/>
  <c r="M417" i="48"/>
  <c r="M418" i="48"/>
  <c r="M419" i="48"/>
  <c r="M420" i="48"/>
  <c r="M421" i="48"/>
  <c r="M422" i="48"/>
  <c r="M423" i="48"/>
  <c r="M424" i="48"/>
  <c r="M425" i="48"/>
  <c r="M426" i="48"/>
  <c r="M427" i="48"/>
  <c r="M428" i="48"/>
  <c r="M429" i="48"/>
  <c r="M430" i="48"/>
  <c r="M431" i="48"/>
  <c r="M432" i="48"/>
  <c r="M433" i="48"/>
  <c r="M434" i="48"/>
  <c r="M435" i="48"/>
  <c r="M436" i="48"/>
  <c r="M437" i="48"/>
  <c r="M438" i="48"/>
  <c r="M439" i="48"/>
  <c r="M440" i="48"/>
  <c r="M441" i="48"/>
  <c r="M442" i="48"/>
  <c r="M443" i="48"/>
  <c r="M444" i="48"/>
  <c r="M445" i="48"/>
  <c r="M446" i="48"/>
  <c r="M447" i="48"/>
  <c r="M448" i="48"/>
  <c r="M449" i="48"/>
  <c r="M450" i="48"/>
  <c r="M451" i="48"/>
  <c r="M452" i="48"/>
  <c r="M453" i="48"/>
  <c r="M454" i="48"/>
  <c r="M455" i="48"/>
  <c r="M456" i="48"/>
  <c r="M457" i="48"/>
  <c r="M458" i="48"/>
  <c r="M459" i="48"/>
  <c r="M460" i="48"/>
  <c r="M461" i="48"/>
  <c r="M462" i="48"/>
  <c r="M463" i="48"/>
  <c r="M464" i="48"/>
  <c r="M465" i="48"/>
  <c r="M466" i="48"/>
  <c r="M467" i="48"/>
  <c r="M468" i="48"/>
  <c r="M469" i="48"/>
  <c r="M470" i="48"/>
  <c r="M471" i="48"/>
  <c r="M472" i="48"/>
  <c r="M473" i="48"/>
  <c r="M474" i="48"/>
  <c r="M475" i="48"/>
  <c r="M476" i="48"/>
  <c r="M477" i="48"/>
  <c r="M478" i="48"/>
  <c r="M479" i="48"/>
  <c r="M480" i="48"/>
  <c r="M481" i="48"/>
  <c r="M482" i="48"/>
  <c r="M483" i="48"/>
  <c r="M484" i="48"/>
  <c r="M485" i="48"/>
  <c r="M486" i="48"/>
  <c r="M487" i="48"/>
  <c r="M488" i="48"/>
  <c r="M489" i="48"/>
  <c r="M490" i="48"/>
  <c r="M491" i="48"/>
  <c r="M492" i="48"/>
  <c r="M493" i="48"/>
  <c r="M494" i="48"/>
  <c r="M495" i="48"/>
  <c r="M496" i="48"/>
  <c r="M497" i="48"/>
  <c r="M498" i="48"/>
  <c r="M499" i="48"/>
  <c r="M500" i="48"/>
  <c r="D225" i="49"/>
  <c r="D226" i="49"/>
  <c r="D227" i="49"/>
  <c r="D228" i="49"/>
  <c r="D229" i="49"/>
  <c r="D230" i="49"/>
  <c r="D231" i="49"/>
  <c r="D232" i="49"/>
  <c r="D233" i="49"/>
  <c r="D234" i="49"/>
  <c r="D235" i="49"/>
  <c r="D236" i="49"/>
  <c r="D237" i="49"/>
  <c r="D238" i="49"/>
  <c r="D239" i="49"/>
  <c r="D240" i="49"/>
  <c r="D241" i="49"/>
  <c r="D242" i="49"/>
  <c r="D243" i="49"/>
  <c r="D244" i="49"/>
  <c r="D245" i="49"/>
  <c r="D246" i="49"/>
  <c r="D247" i="49"/>
  <c r="D248" i="49"/>
  <c r="D249" i="49"/>
  <c r="D250" i="49"/>
  <c r="D251" i="49"/>
  <c r="D252" i="49"/>
  <c r="D253" i="49"/>
  <c r="D254" i="49"/>
  <c r="D255" i="49"/>
  <c r="D256" i="49"/>
  <c r="D257" i="49"/>
  <c r="D258" i="49"/>
  <c r="D259" i="49"/>
  <c r="D260" i="49"/>
  <c r="D261" i="49"/>
  <c r="D262" i="49"/>
  <c r="D263" i="49"/>
  <c r="D264" i="49"/>
  <c r="D265" i="49"/>
  <c r="D266" i="49"/>
  <c r="D267" i="49"/>
  <c r="D268" i="49"/>
  <c r="D269" i="49"/>
  <c r="D270" i="49"/>
  <c r="D271" i="49"/>
  <c r="D272" i="49"/>
  <c r="D273" i="49"/>
  <c r="D274" i="49"/>
  <c r="D275" i="49"/>
  <c r="D276" i="49"/>
  <c r="D277" i="49"/>
  <c r="D278" i="49"/>
  <c r="D279" i="49"/>
  <c r="D280" i="49"/>
  <c r="D281" i="49"/>
  <c r="D282" i="49"/>
  <c r="D283" i="49"/>
  <c r="D284" i="49"/>
  <c r="D285" i="49"/>
  <c r="D286" i="49"/>
  <c r="D287" i="49"/>
  <c r="D288" i="49"/>
  <c r="D289" i="49"/>
  <c r="D290" i="49"/>
  <c r="D291" i="49"/>
  <c r="D292" i="49"/>
  <c r="D293" i="49"/>
  <c r="D294" i="49"/>
  <c r="D295" i="49"/>
  <c r="D296" i="49"/>
  <c r="D297" i="49"/>
  <c r="D298" i="49"/>
  <c r="D299" i="49"/>
  <c r="D300" i="49"/>
  <c r="D301" i="49"/>
  <c r="D302" i="49"/>
  <c r="D303" i="49"/>
  <c r="D304" i="49"/>
  <c r="D305" i="49"/>
  <c r="D306" i="49"/>
  <c r="D307" i="49"/>
  <c r="D308" i="49"/>
  <c r="D309" i="49"/>
  <c r="D310" i="49"/>
  <c r="D311" i="49"/>
  <c r="D312" i="49"/>
  <c r="D313" i="49"/>
  <c r="D314" i="49"/>
  <c r="D315" i="49"/>
  <c r="D316" i="49"/>
  <c r="D317" i="49"/>
  <c r="D318" i="49"/>
  <c r="D319" i="49"/>
  <c r="D320" i="49"/>
  <c r="D321" i="49"/>
  <c r="D322" i="49"/>
  <c r="D323" i="49"/>
  <c r="D324" i="49"/>
  <c r="D325" i="49"/>
  <c r="D326" i="49"/>
  <c r="D327" i="49"/>
  <c r="D328" i="49"/>
  <c r="D329" i="49"/>
  <c r="D330" i="49"/>
  <c r="D331" i="49"/>
  <c r="D332" i="49"/>
  <c r="D333" i="49"/>
  <c r="D334" i="49"/>
  <c r="D335" i="49"/>
  <c r="D336" i="49"/>
  <c r="D337" i="49"/>
  <c r="D338" i="49"/>
  <c r="D339" i="49"/>
  <c r="D340" i="49"/>
  <c r="D341" i="49"/>
  <c r="D342" i="49"/>
  <c r="D343" i="49"/>
  <c r="D344" i="49"/>
  <c r="D345" i="49"/>
  <c r="D346" i="49"/>
  <c r="D347" i="49"/>
  <c r="D348" i="49"/>
  <c r="D349" i="49"/>
  <c r="D350" i="49"/>
  <c r="D351" i="49"/>
  <c r="D352" i="49"/>
  <c r="D353" i="49"/>
  <c r="D354" i="49"/>
  <c r="D355" i="49"/>
  <c r="D356" i="49"/>
  <c r="D357" i="49"/>
  <c r="D358" i="49"/>
  <c r="D359" i="49"/>
  <c r="D360" i="49"/>
  <c r="D361" i="49"/>
  <c r="D362" i="49"/>
  <c r="D363" i="49"/>
  <c r="D364" i="49"/>
  <c r="D365" i="49"/>
  <c r="D366" i="49"/>
  <c r="D367" i="49"/>
  <c r="D368" i="49"/>
  <c r="D369" i="49"/>
  <c r="D370" i="49"/>
  <c r="D371" i="49"/>
  <c r="D372" i="49"/>
  <c r="D373" i="49"/>
  <c r="D374" i="49"/>
  <c r="D375" i="49"/>
  <c r="D376" i="49"/>
  <c r="D377" i="49"/>
  <c r="D378" i="49"/>
  <c r="D379" i="49"/>
  <c r="D380" i="49"/>
  <c r="D381" i="49"/>
  <c r="D382" i="49"/>
  <c r="D383" i="49"/>
  <c r="D384" i="49"/>
  <c r="D385" i="49"/>
  <c r="D386" i="49"/>
  <c r="D387" i="49"/>
  <c r="D388" i="49"/>
  <c r="D389" i="49"/>
  <c r="D390" i="49"/>
  <c r="D391" i="49"/>
  <c r="D392" i="49"/>
  <c r="D393" i="49"/>
  <c r="D394" i="49"/>
  <c r="D395" i="49"/>
  <c r="D396" i="49"/>
  <c r="D397" i="49"/>
  <c r="D398" i="49"/>
  <c r="D399" i="49"/>
  <c r="D400" i="49"/>
  <c r="D401" i="49"/>
  <c r="D402" i="49"/>
  <c r="D403" i="49"/>
  <c r="D404" i="49"/>
  <c r="D405" i="49"/>
  <c r="D406" i="49"/>
  <c r="D407" i="49"/>
  <c r="D408" i="49"/>
  <c r="D409" i="49"/>
  <c r="D410" i="49"/>
  <c r="D411" i="49"/>
  <c r="D412" i="49"/>
  <c r="D413" i="49"/>
  <c r="D414" i="49"/>
  <c r="D415" i="49"/>
  <c r="D416" i="49"/>
  <c r="D417" i="49"/>
  <c r="D418" i="49"/>
  <c r="D419" i="49"/>
  <c r="D420" i="49"/>
  <c r="D421" i="49"/>
  <c r="D422" i="49"/>
  <c r="D423" i="49"/>
  <c r="D424" i="49"/>
  <c r="D425" i="49"/>
  <c r="D426" i="49"/>
  <c r="D427" i="49"/>
  <c r="D428" i="49"/>
  <c r="D429" i="49"/>
  <c r="D430" i="49"/>
  <c r="D431" i="49"/>
  <c r="D432" i="49"/>
  <c r="D433" i="49"/>
  <c r="D434" i="49"/>
  <c r="D435" i="49"/>
  <c r="D436" i="49"/>
  <c r="D437" i="49"/>
  <c r="D438" i="49"/>
  <c r="D439" i="49"/>
  <c r="D440" i="49"/>
  <c r="D441" i="49"/>
  <c r="D442" i="49"/>
  <c r="D443" i="49"/>
  <c r="D444" i="49"/>
  <c r="D445" i="49"/>
  <c r="D446" i="49"/>
  <c r="D447" i="49"/>
  <c r="D448" i="49"/>
  <c r="D449" i="49"/>
  <c r="D450" i="49"/>
  <c r="D451" i="49"/>
  <c r="D452" i="49"/>
  <c r="D453" i="49"/>
  <c r="D454" i="49"/>
  <c r="D455" i="49"/>
  <c r="D456" i="49"/>
  <c r="D457" i="49"/>
  <c r="D458" i="49"/>
  <c r="D459" i="49"/>
  <c r="D460" i="49"/>
  <c r="D461" i="49"/>
  <c r="D462" i="49"/>
  <c r="D463" i="49"/>
  <c r="D464" i="49"/>
  <c r="D465" i="49"/>
  <c r="D466" i="49"/>
  <c r="D467" i="49"/>
  <c r="D468" i="49"/>
  <c r="D469" i="49"/>
  <c r="D470" i="49"/>
  <c r="D471" i="49"/>
  <c r="D472" i="49"/>
  <c r="D473" i="49"/>
  <c r="D474" i="49"/>
  <c r="D475" i="49"/>
  <c r="D476" i="49"/>
  <c r="D477" i="49"/>
  <c r="D478" i="49"/>
  <c r="D479" i="49"/>
  <c r="D480" i="49"/>
  <c r="D481" i="49"/>
  <c r="D482" i="49"/>
  <c r="D483" i="49"/>
  <c r="D484" i="49"/>
  <c r="D485" i="49"/>
  <c r="D486" i="49"/>
  <c r="D487" i="49"/>
  <c r="D488" i="49"/>
  <c r="D489" i="49"/>
  <c r="D490" i="49"/>
  <c r="D491" i="49"/>
  <c r="D492" i="49"/>
  <c r="D493" i="49"/>
  <c r="D494" i="49"/>
  <c r="D495" i="49"/>
  <c r="D496" i="49"/>
  <c r="D497" i="49"/>
  <c r="D498" i="49"/>
  <c r="D499" i="49"/>
  <c r="D500" i="49"/>
  <c r="AC225" i="49"/>
  <c r="AC226" i="49"/>
  <c r="AC227" i="49"/>
  <c r="AC228" i="49"/>
  <c r="AC229" i="49"/>
  <c r="AC230" i="49"/>
  <c r="AC231" i="49"/>
  <c r="AC232" i="49"/>
  <c r="AC233" i="49"/>
  <c r="AC234" i="49"/>
  <c r="AC235" i="49"/>
  <c r="AC236" i="49"/>
  <c r="AC237" i="49"/>
  <c r="AC238" i="49"/>
  <c r="AC239" i="49"/>
  <c r="AC240" i="49"/>
  <c r="AC241" i="49"/>
  <c r="AC242" i="49"/>
  <c r="AC243" i="49"/>
  <c r="AC244" i="49"/>
  <c r="AC245" i="49"/>
  <c r="AC246" i="49"/>
  <c r="AC247" i="49"/>
  <c r="AC248" i="49"/>
  <c r="AC249" i="49"/>
  <c r="AC250" i="49"/>
  <c r="AC251" i="49"/>
  <c r="AC252" i="49"/>
  <c r="AC253" i="49"/>
  <c r="AC254" i="49"/>
  <c r="AC255" i="49"/>
  <c r="AC256" i="49"/>
  <c r="AC257" i="49"/>
  <c r="AC258" i="49"/>
  <c r="AC259" i="49"/>
  <c r="AC260" i="49"/>
  <c r="AC261" i="49"/>
  <c r="AC262" i="49"/>
  <c r="AC263" i="49"/>
  <c r="AC264" i="49"/>
  <c r="AC265" i="49"/>
  <c r="AC266" i="49"/>
  <c r="AC267" i="49"/>
  <c r="AC268" i="49"/>
  <c r="AC269" i="49"/>
  <c r="AC270" i="49"/>
  <c r="AC271" i="49"/>
  <c r="AC272" i="49"/>
  <c r="AC273" i="49"/>
  <c r="AC274" i="49"/>
  <c r="AC275" i="49"/>
  <c r="AC276" i="49"/>
  <c r="AC277" i="49"/>
  <c r="AC278" i="49"/>
  <c r="AC279" i="49"/>
  <c r="AC280" i="49"/>
  <c r="AC281" i="49"/>
  <c r="AC282" i="49"/>
  <c r="AC283" i="49"/>
  <c r="AC284" i="49"/>
  <c r="AC285" i="49"/>
  <c r="AC286" i="49"/>
  <c r="AC287" i="49"/>
  <c r="AC288" i="49"/>
  <c r="AC289" i="49"/>
  <c r="AC290" i="49"/>
  <c r="AC291" i="49"/>
  <c r="AC292" i="49"/>
  <c r="AC293" i="49"/>
  <c r="AC294" i="49"/>
  <c r="AC295" i="49"/>
  <c r="AC296" i="49"/>
  <c r="AC297" i="49"/>
  <c r="AC298" i="49"/>
  <c r="AC299" i="49"/>
  <c r="AC300" i="49"/>
  <c r="AC301" i="49"/>
  <c r="AC302" i="49"/>
  <c r="AC303" i="49"/>
  <c r="AC304" i="49"/>
  <c r="AC305" i="49"/>
  <c r="AC306" i="49"/>
  <c r="AC307" i="49"/>
  <c r="AC308" i="49"/>
  <c r="AC309" i="49"/>
  <c r="AC310" i="49"/>
  <c r="AC311" i="49"/>
  <c r="AC312" i="49"/>
  <c r="AC313" i="49"/>
  <c r="AC314" i="49"/>
  <c r="AC315" i="49"/>
  <c r="AC316" i="49"/>
  <c r="AC317" i="49"/>
  <c r="AC318" i="49"/>
  <c r="AC319" i="49"/>
  <c r="AC320" i="49"/>
  <c r="AC321" i="49"/>
  <c r="AC322" i="49"/>
  <c r="AC323" i="49"/>
  <c r="AC324" i="49"/>
  <c r="AC325" i="49"/>
  <c r="AC326" i="49"/>
  <c r="AC327" i="49"/>
  <c r="AC328" i="49"/>
  <c r="AC329" i="49"/>
  <c r="AC330" i="49"/>
  <c r="AC331" i="49"/>
  <c r="AC332" i="49"/>
  <c r="AC333" i="49"/>
  <c r="AC334" i="49"/>
  <c r="AC335" i="49"/>
  <c r="AC336" i="49"/>
  <c r="AC337" i="49"/>
  <c r="AC338" i="49"/>
  <c r="AC339" i="49"/>
  <c r="AC340" i="49"/>
  <c r="AC341" i="49"/>
  <c r="AC342" i="49"/>
  <c r="AC343" i="49"/>
  <c r="AC344" i="49"/>
  <c r="AC345" i="49"/>
  <c r="AC346" i="49"/>
  <c r="AC347" i="49"/>
  <c r="AC348" i="49"/>
  <c r="AC349" i="49"/>
  <c r="AC350" i="49"/>
  <c r="AC351" i="49"/>
  <c r="AC352" i="49"/>
  <c r="AC353" i="49"/>
  <c r="AC354" i="49"/>
  <c r="AC355" i="49"/>
  <c r="AC356" i="49"/>
  <c r="AC357" i="49"/>
  <c r="AC358" i="49"/>
  <c r="AC359" i="49"/>
  <c r="AC360" i="49"/>
  <c r="AC361" i="49"/>
  <c r="AC362" i="49"/>
  <c r="AC363" i="49"/>
  <c r="AC364" i="49"/>
  <c r="AC365" i="49"/>
  <c r="AC366" i="49"/>
  <c r="AC367" i="49"/>
  <c r="AC368" i="49"/>
  <c r="AC369" i="49"/>
  <c r="AC370" i="49"/>
  <c r="AC371" i="49"/>
  <c r="AC372" i="49"/>
  <c r="AC373" i="49"/>
  <c r="AC374" i="49"/>
  <c r="AC375" i="49"/>
  <c r="AC376" i="49"/>
  <c r="AC377" i="49"/>
  <c r="AC378" i="49"/>
  <c r="AC379" i="49"/>
  <c r="AC380" i="49"/>
  <c r="AC381" i="49"/>
  <c r="AC382" i="49"/>
  <c r="AC383" i="49"/>
  <c r="AC384" i="49"/>
  <c r="AC385" i="49"/>
  <c r="AC386" i="49"/>
  <c r="AC387" i="49"/>
  <c r="AC388" i="49"/>
  <c r="AC389" i="49"/>
  <c r="AC390" i="49"/>
  <c r="AC391" i="49"/>
  <c r="AC392" i="49"/>
  <c r="AC393" i="49"/>
  <c r="AC394" i="49"/>
  <c r="AC395" i="49"/>
  <c r="AC396" i="49"/>
  <c r="AC397" i="49"/>
  <c r="AC398" i="49"/>
  <c r="AC399" i="49"/>
  <c r="AC400" i="49"/>
  <c r="AC401" i="49"/>
  <c r="AC402" i="49"/>
  <c r="AC403" i="49"/>
  <c r="AC404" i="49"/>
  <c r="AC405" i="49"/>
  <c r="AC406" i="49"/>
  <c r="AC407" i="49"/>
  <c r="AC408" i="49"/>
  <c r="AC409" i="49"/>
  <c r="AC410" i="49"/>
  <c r="AC411" i="49"/>
  <c r="AC412" i="49"/>
  <c r="AC413" i="49"/>
  <c r="AC414" i="49"/>
  <c r="AC415" i="49"/>
  <c r="AC416" i="49"/>
  <c r="AC417" i="49"/>
  <c r="AC418" i="49"/>
  <c r="AC419" i="49"/>
  <c r="AC420" i="49"/>
  <c r="AC421" i="49"/>
  <c r="AC422" i="49"/>
  <c r="AC423" i="49"/>
  <c r="AC424" i="49"/>
  <c r="AC425" i="49"/>
  <c r="AC426" i="49"/>
  <c r="AC427" i="49"/>
  <c r="AC428" i="49"/>
  <c r="AC429" i="49"/>
  <c r="AC430" i="49"/>
  <c r="AC431" i="49"/>
  <c r="AC432" i="49"/>
  <c r="AC433" i="49"/>
  <c r="AC434" i="49"/>
  <c r="AC435" i="49"/>
  <c r="AC436" i="49"/>
  <c r="AC437" i="49"/>
  <c r="AC438" i="49"/>
  <c r="AC439" i="49"/>
  <c r="AC440" i="49"/>
  <c r="AC441" i="49"/>
  <c r="AC442" i="49"/>
  <c r="AC443" i="49"/>
  <c r="AC444" i="49"/>
  <c r="AC445" i="49"/>
  <c r="AC446" i="49"/>
  <c r="AC447" i="49"/>
  <c r="AC448" i="49"/>
  <c r="AC449" i="49"/>
  <c r="AC450" i="49"/>
  <c r="AC451" i="49"/>
  <c r="AC452" i="49"/>
  <c r="AC453" i="49"/>
  <c r="AC454" i="49"/>
  <c r="AC455" i="49"/>
  <c r="AC456" i="49"/>
  <c r="AC457" i="49"/>
  <c r="AC458" i="49"/>
  <c r="AC459" i="49"/>
  <c r="AC460" i="49"/>
  <c r="AC461" i="49"/>
  <c r="AC462" i="49"/>
  <c r="AC463" i="49"/>
  <c r="AC464" i="49"/>
  <c r="AC465" i="49"/>
  <c r="AC466" i="49"/>
  <c r="AC467" i="49"/>
  <c r="AC468" i="49"/>
  <c r="AC469" i="49"/>
  <c r="AC470" i="49"/>
  <c r="AC471" i="49"/>
  <c r="AC472" i="49"/>
  <c r="AC473" i="49"/>
  <c r="AC474" i="49"/>
  <c r="AC475" i="49"/>
  <c r="AC476" i="49"/>
  <c r="AC477" i="49"/>
  <c r="AC478" i="49"/>
  <c r="AC479" i="49"/>
  <c r="AC480" i="49"/>
  <c r="AC481" i="49"/>
  <c r="AC482" i="49"/>
  <c r="AC483" i="49"/>
  <c r="AC484" i="49"/>
  <c r="AC485" i="49"/>
  <c r="AC486" i="49"/>
  <c r="AC487" i="49"/>
  <c r="AC488" i="49"/>
  <c r="AC489" i="49"/>
  <c r="AC490" i="49"/>
  <c r="AC491" i="49"/>
  <c r="AC492" i="49"/>
  <c r="AC493" i="49"/>
  <c r="AC494" i="49"/>
  <c r="AC495" i="49"/>
  <c r="AC496" i="49"/>
  <c r="AC497" i="49"/>
  <c r="AC498" i="49"/>
  <c r="AC499" i="49"/>
  <c r="AC500" i="49"/>
  <c r="M225" i="49"/>
  <c r="M226" i="49"/>
  <c r="M227" i="49"/>
  <c r="M228" i="49"/>
  <c r="M229" i="49"/>
  <c r="M230" i="49"/>
  <c r="M231" i="49"/>
  <c r="M232" i="49"/>
  <c r="M233" i="49"/>
  <c r="M234" i="49"/>
  <c r="M235" i="49"/>
  <c r="M236" i="49"/>
  <c r="M237" i="49"/>
  <c r="M238" i="49"/>
  <c r="M239" i="49"/>
  <c r="M240" i="49"/>
  <c r="M241" i="49"/>
  <c r="M242" i="49"/>
  <c r="M243" i="49"/>
  <c r="M244" i="49"/>
  <c r="M245" i="49"/>
  <c r="M246" i="49"/>
  <c r="M247" i="49"/>
  <c r="M248" i="49"/>
  <c r="M249" i="49"/>
  <c r="M250" i="49"/>
  <c r="M251" i="49"/>
  <c r="M252" i="49"/>
  <c r="M253" i="49"/>
  <c r="M254" i="49"/>
  <c r="M255" i="49"/>
  <c r="M256" i="49"/>
  <c r="M257" i="49"/>
  <c r="M258" i="49"/>
  <c r="M259" i="49"/>
  <c r="M260" i="49"/>
  <c r="M261" i="49"/>
  <c r="M262" i="49"/>
  <c r="M263" i="49"/>
  <c r="M264" i="49"/>
  <c r="M265" i="49"/>
  <c r="M266" i="49"/>
  <c r="M267" i="49"/>
  <c r="M268" i="49"/>
  <c r="M269" i="49"/>
  <c r="M270" i="49"/>
  <c r="M271" i="49"/>
  <c r="M272" i="49"/>
  <c r="M273" i="49"/>
  <c r="M274" i="49"/>
  <c r="M275" i="49"/>
  <c r="M276" i="49"/>
  <c r="M277" i="49"/>
  <c r="M278" i="49"/>
  <c r="M279" i="49"/>
  <c r="M280" i="49"/>
  <c r="M281" i="49"/>
  <c r="M282" i="49"/>
  <c r="M283" i="49"/>
  <c r="M284" i="49"/>
  <c r="M285" i="49"/>
  <c r="M286" i="49"/>
  <c r="M287" i="49"/>
  <c r="M288" i="49"/>
  <c r="M289" i="49"/>
  <c r="M290" i="49"/>
  <c r="M291" i="49"/>
  <c r="M292" i="49"/>
  <c r="M293" i="49"/>
  <c r="M294" i="49"/>
  <c r="M295" i="49"/>
  <c r="M296" i="49"/>
  <c r="M297" i="49"/>
  <c r="M298" i="49"/>
  <c r="M299" i="49"/>
  <c r="M300" i="49"/>
  <c r="M301" i="49"/>
  <c r="M302" i="49"/>
  <c r="M303" i="49"/>
  <c r="M304" i="49"/>
  <c r="M305" i="49"/>
  <c r="M306" i="49"/>
  <c r="M307" i="49"/>
  <c r="M308" i="49"/>
  <c r="M309" i="49"/>
  <c r="M310" i="49"/>
  <c r="M311" i="49"/>
  <c r="M312" i="49"/>
  <c r="M313" i="49"/>
  <c r="M314" i="49"/>
  <c r="M315" i="49"/>
  <c r="M316" i="49"/>
  <c r="M317" i="49"/>
  <c r="M318" i="49"/>
  <c r="M319" i="49"/>
  <c r="M320" i="49"/>
  <c r="M321" i="49"/>
  <c r="M322" i="49"/>
  <c r="M323" i="49"/>
  <c r="M324" i="49"/>
  <c r="M325" i="49"/>
  <c r="M326" i="49"/>
  <c r="M327" i="49"/>
  <c r="M328" i="49"/>
  <c r="M329" i="49"/>
  <c r="M330" i="49"/>
  <c r="M331" i="49"/>
  <c r="M332" i="49"/>
  <c r="M333" i="49"/>
  <c r="M334" i="49"/>
  <c r="M335" i="49"/>
  <c r="M336" i="49"/>
  <c r="M337" i="49"/>
  <c r="M338" i="49"/>
  <c r="M339" i="49"/>
  <c r="M340" i="49"/>
  <c r="M341" i="49"/>
  <c r="M342" i="49"/>
  <c r="M343" i="49"/>
  <c r="M344" i="49"/>
  <c r="M345" i="49"/>
  <c r="M346" i="49"/>
  <c r="M347" i="49"/>
  <c r="M348" i="49"/>
  <c r="M349" i="49"/>
  <c r="M350" i="49"/>
  <c r="M351" i="49"/>
  <c r="M352" i="49"/>
  <c r="M353" i="49"/>
  <c r="M354" i="49"/>
  <c r="M355" i="49"/>
  <c r="M356" i="49"/>
  <c r="M357" i="49"/>
  <c r="M358" i="49"/>
  <c r="M359" i="49"/>
  <c r="M360" i="49"/>
  <c r="M361" i="49"/>
  <c r="M362" i="49"/>
  <c r="M363" i="49"/>
  <c r="M364" i="49"/>
  <c r="M365" i="49"/>
  <c r="M366" i="49"/>
  <c r="M367" i="49"/>
  <c r="M368" i="49"/>
  <c r="M369" i="49"/>
  <c r="M370" i="49"/>
  <c r="M371" i="49"/>
  <c r="M372" i="49"/>
  <c r="M373" i="49"/>
  <c r="M374" i="49"/>
  <c r="M375" i="49"/>
  <c r="M376" i="49"/>
  <c r="M377" i="49"/>
  <c r="M378" i="49"/>
  <c r="M379" i="49"/>
  <c r="M380" i="49"/>
  <c r="M381" i="49"/>
  <c r="M382" i="49"/>
  <c r="M383" i="49"/>
  <c r="M384" i="49"/>
  <c r="M385" i="49"/>
  <c r="M386" i="49"/>
  <c r="M387" i="49"/>
  <c r="M388" i="49"/>
  <c r="M389" i="49"/>
  <c r="M390" i="49"/>
  <c r="M391" i="49"/>
  <c r="M392" i="49"/>
  <c r="M393" i="49"/>
  <c r="M394" i="49"/>
  <c r="M395" i="49"/>
  <c r="M396" i="49"/>
  <c r="M397" i="49"/>
  <c r="M398" i="49"/>
  <c r="M399" i="49"/>
  <c r="M400" i="49"/>
  <c r="M401" i="49"/>
  <c r="M402" i="49"/>
  <c r="M403" i="49"/>
  <c r="M404" i="49"/>
  <c r="M405" i="49"/>
  <c r="M406" i="49"/>
  <c r="M407" i="49"/>
  <c r="M408" i="49"/>
  <c r="M409" i="49"/>
  <c r="M410" i="49"/>
  <c r="M411" i="49"/>
  <c r="M412" i="49"/>
  <c r="M413" i="49"/>
  <c r="M414" i="49"/>
  <c r="M415" i="49"/>
  <c r="M416" i="49"/>
  <c r="M417" i="49"/>
  <c r="M418" i="49"/>
  <c r="M419" i="49"/>
  <c r="M420" i="49"/>
  <c r="M421" i="49"/>
  <c r="M422" i="49"/>
  <c r="M423" i="49"/>
  <c r="M424" i="49"/>
  <c r="M425" i="49"/>
  <c r="M426" i="49"/>
  <c r="M427" i="49"/>
  <c r="M428" i="49"/>
  <c r="M429" i="49"/>
  <c r="M430" i="49"/>
  <c r="M431" i="49"/>
  <c r="M432" i="49"/>
  <c r="M433" i="49"/>
  <c r="M434" i="49"/>
  <c r="M435" i="49"/>
  <c r="M436" i="49"/>
  <c r="M437" i="49"/>
  <c r="M438" i="49"/>
  <c r="M439" i="49"/>
  <c r="M440" i="49"/>
  <c r="M441" i="49"/>
  <c r="M442" i="49"/>
  <c r="M443" i="49"/>
  <c r="M444" i="49"/>
  <c r="M445" i="49"/>
  <c r="M446" i="49"/>
  <c r="M447" i="49"/>
  <c r="M448" i="49"/>
  <c r="M449" i="49"/>
  <c r="M450" i="49"/>
  <c r="M451" i="49"/>
  <c r="M452" i="49"/>
  <c r="M453" i="49"/>
  <c r="M454" i="49"/>
  <c r="M455" i="49"/>
  <c r="M456" i="49"/>
  <c r="M457" i="49"/>
  <c r="M458" i="49"/>
  <c r="M459" i="49"/>
  <c r="M460" i="49"/>
  <c r="M461" i="49"/>
  <c r="M462" i="49"/>
  <c r="M463" i="49"/>
  <c r="M464" i="49"/>
  <c r="M465" i="49"/>
  <c r="M466" i="49"/>
  <c r="M467" i="49"/>
  <c r="M468" i="49"/>
  <c r="M469" i="49"/>
  <c r="M470" i="49"/>
  <c r="M471" i="49"/>
  <c r="M472" i="49"/>
  <c r="M473" i="49"/>
  <c r="M474" i="49"/>
  <c r="M475" i="49"/>
  <c r="M476" i="49"/>
  <c r="M477" i="49"/>
  <c r="M478" i="49"/>
  <c r="M479" i="49"/>
  <c r="M480" i="49"/>
  <c r="M481" i="49"/>
  <c r="M482" i="49"/>
  <c r="M483" i="49"/>
  <c r="M484" i="49"/>
  <c r="M485" i="49"/>
  <c r="M486" i="49"/>
  <c r="M487" i="49"/>
  <c r="M488" i="49"/>
  <c r="M489" i="49"/>
  <c r="M490" i="49"/>
  <c r="M491" i="49"/>
  <c r="M492" i="49"/>
  <c r="M493" i="49"/>
  <c r="M494" i="49"/>
  <c r="M495" i="49"/>
  <c r="M496" i="49"/>
  <c r="M497" i="49"/>
  <c r="M498" i="49"/>
  <c r="M499" i="49"/>
  <c r="M500" i="49"/>
  <c r="D122" i="50"/>
  <c r="D123" i="50"/>
  <c r="D124" i="50"/>
  <c r="D125" i="50"/>
  <c r="D126" i="50"/>
  <c r="D127" i="50"/>
  <c r="D128" i="50"/>
  <c r="D129" i="50"/>
  <c r="D130" i="50"/>
  <c r="D131" i="50"/>
  <c r="D132" i="50"/>
  <c r="D133" i="50"/>
  <c r="D134" i="50"/>
  <c r="D135" i="50"/>
  <c r="D136" i="50"/>
  <c r="D137" i="50"/>
  <c r="D138" i="50"/>
  <c r="D139" i="50"/>
  <c r="D140" i="50"/>
  <c r="D141" i="50"/>
  <c r="D142" i="50"/>
  <c r="D143" i="50"/>
  <c r="D144" i="50"/>
  <c r="D145" i="50"/>
  <c r="D146" i="50"/>
  <c r="D147" i="50"/>
  <c r="D148" i="50"/>
  <c r="D149" i="50"/>
  <c r="D150" i="50"/>
  <c r="D151" i="50"/>
  <c r="D152" i="50"/>
  <c r="D153" i="50"/>
  <c r="D154" i="50"/>
  <c r="D155" i="50"/>
  <c r="D156" i="50"/>
  <c r="D157" i="50"/>
  <c r="D158" i="50"/>
  <c r="D159" i="50"/>
  <c r="D160" i="50"/>
  <c r="D161" i="50"/>
  <c r="D162" i="50"/>
  <c r="D163" i="50"/>
  <c r="D164" i="50"/>
  <c r="D165" i="50"/>
  <c r="D166" i="50"/>
  <c r="D167" i="50"/>
  <c r="D168" i="50"/>
  <c r="D169" i="50"/>
  <c r="D170" i="50"/>
  <c r="D171" i="50"/>
  <c r="D172" i="50"/>
  <c r="D173" i="50"/>
  <c r="D174" i="50"/>
  <c r="D175" i="50"/>
  <c r="D176" i="50"/>
  <c r="D177" i="50"/>
  <c r="D178" i="50"/>
  <c r="D179" i="50"/>
  <c r="D180" i="50"/>
  <c r="D181" i="50"/>
  <c r="D182" i="50"/>
  <c r="D183" i="50"/>
  <c r="D184" i="50"/>
  <c r="D185" i="50"/>
  <c r="D186" i="50"/>
  <c r="D187" i="50"/>
  <c r="D188" i="50"/>
  <c r="D189" i="50"/>
  <c r="D190" i="50"/>
  <c r="D191" i="50"/>
  <c r="D192" i="50"/>
  <c r="D193" i="50"/>
  <c r="D194" i="50"/>
  <c r="D195" i="50"/>
  <c r="D196" i="50"/>
  <c r="D197" i="50"/>
  <c r="D198" i="50"/>
  <c r="D199" i="50"/>
  <c r="D200" i="50"/>
  <c r="D201" i="50"/>
  <c r="D202" i="50"/>
  <c r="D203" i="50"/>
  <c r="D204" i="50"/>
  <c r="D205" i="50"/>
  <c r="D206" i="50"/>
  <c r="D207" i="50"/>
  <c r="D208" i="50"/>
  <c r="D209" i="50"/>
  <c r="D210" i="50"/>
  <c r="D211" i="50"/>
  <c r="D212" i="50"/>
  <c r="D213" i="50"/>
  <c r="D214" i="50"/>
  <c r="D215" i="50"/>
  <c r="D216" i="50"/>
  <c r="D217" i="50"/>
  <c r="D218" i="50"/>
  <c r="D219" i="50"/>
  <c r="D220" i="50"/>
  <c r="D221" i="50"/>
  <c r="D222" i="50"/>
  <c r="D223" i="50"/>
  <c r="D224" i="50"/>
  <c r="D225" i="50"/>
  <c r="D226" i="50"/>
  <c r="D227" i="50"/>
  <c r="D228" i="50"/>
  <c r="D229" i="50"/>
  <c r="D230" i="50"/>
  <c r="D231" i="50"/>
  <c r="D232" i="50"/>
  <c r="D233" i="50"/>
  <c r="D234" i="50"/>
  <c r="D235" i="50"/>
  <c r="D236" i="50"/>
  <c r="D237" i="50"/>
  <c r="D238" i="50"/>
  <c r="D239" i="50"/>
  <c r="D240" i="50"/>
  <c r="D241" i="50"/>
  <c r="D242" i="50"/>
  <c r="D243" i="50"/>
  <c r="D244" i="50"/>
  <c r="D245" i="50"/>
  <c r="D246" i="50"/>
  <c r="D247" i="50"/>
  <c r="D248" i="50"/>
  <c r="D249" i="50"/>
  <c r="D250" i="50"/>
  <c r="D251" i="50"/>
  <c r="D252" i="50"/>
  <c r="D253" i="50"/>
  <c r="D254" i="50"/>
  <c r="D255" i="50"/>
  <c r="D256" i="50"/>
  <c r="D257" i="50"/>
  <c r="D258" i="50"/>
  <c r="D259" i="50"/>
  <c r="D260" i="50"/>
  <c r="D261" i="50"/>
  <c r="D262" i="50"/>
  <c r="D263" i="50"/>
  <c r="D264" i="50"/>
  <c r="D265" i="50"/>
  <c r="D266" i="50"/>
  <c r="D267" i="50"/>
  <c r="D268" i="50"/>
  <c r="D269" i="50"/>
  <c r="D270" i="50"/>
  <c r="D271" i="50"/>
  <c r="D272" i="50"/>
  <c r="D273" i="50"/>
  <c r="D274" i="50"/>
  <c r="D275" i="50"/>
  <c r="D276" i="50"/>
  <c r="D277" i="50"/>
  <c r="D278" i="50"/>
  <c r="D279" i="50"/>
  <c r="D280" i="50"/>
  <c r="D281" i="50"/>
  <c r="D282" i="50"/>
  <c r="D283" i="50"/>
  <c r="D284" i="50"/>
  <c r="D285" i="50"/>
  <c r="D286" i="50"/>
  <c r="D287" i="50"/>
  <c r="D288" i="50"/>
  <c r="D289" i="50"/>
  <c r="D290" i="50"/>
  <c r="D291" i="50"/>
  <c r="D292" i="50"/>
  <c r="D293" i="50"/>
  <c r="D294" i="50"/>
  <c r="D295" i="50"/>
  <c r="D296" i="50"/>
  <c r="D297" i="50"/>
  <c r="D298" i="50"/>
  <c r="D299" i="50"/>
  <c r="D300" i="50"/>
  <c r="D301" i="50"/>
  <c r="D302" i="50"/>
  <c r="D303" i="50"/>
  <c r="D304" i="50"/>
  <c r="D305" i="50"/>
  <c r="D306" i="50"/>
  <c r="D307" i="50"/>
  <c r="D308" i="50"/>
  <c r="D309" i="50"/>
  <c r="D310" i="50"/>
  <c r="D311" i="50"/>
  <c r="D312" i="50"/>
  <c r="D313" i="50"/>
  <c r="D314" i="50"/>
  <c r="D315" i="50"/>
  <c r="D316" i="50"/>
  <c r="D317" i="50"/>
  <c r="D318" i="50"/>
  <c r="D319" i="50"/>
  <c r="D320" i="50"/>
  <c r="D321" i="50"/>
  <c r="D322" i="50"/>
  <c r="D323" i="50"/>
  <c r="D324" i="50"/>
  <c r="D325" i="50"/>
  <c r="D326" i="50"/>
  <c r="D327" i="50"/>
  <c r="D328" i="50"/>
  <c r="D329" i="50"/>
  <c r="D330" i="50"/>
  <c r="D331" i="50"/>
  <c r="D332" i="50"/>
  <c r="D333" i="50"/>
  <c r="D334" i="50"/>
  <c r="D335" i="50"/>
  <c r="D336" i="50"/>
  <c r="D337" i="50"/>
  <c r="D338" i="50"/>
  <c r="D339" i="50"/>
  <c r="D340" i="50"/>
  <c r="D341" i="50"/>
  <c r="D342" i="50"/>
  <c r="D343" i="50"/>
  <c r="D344" i="50"/>
  <c r="D345" i="50"/>
  <c r="D346" i="50"/>
  <c r="D347" i="50"/>
  <c r="D348" i="50"/>
  <c r="D349" i="50"/>
  <c r="D350" i="50"/>
  <c r="D351" i="50"/>
  <c r="D352" i="50"/>
  <c r="D353" i="50"/>
  <c r="D354" i="50"/>
  <c r="D355" i="50"/>
  <c r="D356" i="50"/>
  <c r="D357" i="50"/>
  <c r="D358" i="50"/>
  <c r="D359" i="50"/>
  <c r="D360" i="50"/>
  <c r="D361" i="50"/>
  <c r="D362" i="50"/>
  <c r="D363" i="50"/>
  <c r="D364" i="50"/>
  <c r="D365" i="50"/>
  <c r="D366" i="50"/>
  <c r="D367" i="50"/>
  <c r="D368" i="50"/>
  <c r="D369" i="50"/>
  <c r="D370" i="50"/>
  <c r="D371" i="50"/>
  <c r="D372" i="50"/>
  <c r="D373" i="50"/>
  <c r="D374" i="50"/>
  <c r="D375" i="50"/>
  <c r="D376" i="50"/>
  <c r="D377" i="50"/>
  <c r="D378" i="50"/>
  <c r="D379" i="50"/>
  <c r="D380" i="50"/>
  <c r="D381" i="50"/>
  <c r="D382" i="50"/>
  <c r="D383" i="50"/>
  <c r="D384" i="50"/>
  <c r="D385" i="50"/>
  <c r="D386" i="50"/>
  <c r="D387" i="50"/>
  <c r="D388" i="50"/>
  <c r="D389" i="50"/>
  <c r="D390" i="50"/>
  <c r="D391" i="50"/>
  <c r="D392" i="50"/>
  <c r="D393" i="50"/>
  <c r="D394" i="50"/>
  <c r="D395" i="50"/>
  <c r="D396" i="50"/>
  <c r="D397" i="50"/>
  <c r="D398" i="50"/>
  <c r="D399" i="50"/>
  <c r="D400" i="50"/>
  <c r="D401" i="50"/>
  <c r="D402" i="50"/>
  <c r="D403" i="50"/>
  <c r="D404" i="50"/>
  <c r="D405" i="50"/>
  <c r="D406" i="50"/>
  <c r="D407" i="50"/>
  <c r="D408" i="50"/>
  <c r="D409" i="50"/>
  <c r="D410" i="50"/>
  <c r="D411" i="50"/>
  <c r="D412" i="50"/>
  <c r="D413" i="50"/>
  <c r="D414" i="50"/>
  <c r="D415" i="50"/>
  <c r="D416" i="50"/>
  <c r="D417" i="50"/>
  <c r="D418" i="50"/>
  <c r="D419" i="50"/>
  <c r="D420" i="50"/>
  <c r="D421" i="50"/>
  <c r="D422" i="50"/>
  <c r="D423" i="50"/>
  <c r="D424" i="50"/>
  <c r="D425" i="50"/>
  <c r="D426" i="50"/>
  <c r="D427" i="50"/>
  <c r="D428" i="50"/>
  <c r="D429" i="50"/>
  <c r="D430" i="50"/>
  <c r="D431" i="50"/>
  <c r="D432" i="50"/>
  <c r="D433" i="50"/>
  <c r="D434" i="50"/>
  <c r="D435" i="50"/>
  <c r="D436" i="50"/>
  <c r="D437" i="50"/>
  <c r="D438" i="50"/>
  <c r="D439" i="50"/>
  <c r="D440" i="50"/>
  <c r="D441" i="50"/>
  <c r="D442" i="50"/>
  <c r="D443" i="50"/>
  <c r="D444" i="50"/>
  <c r="D445" i="50"/>
  <c r="D446" i="50"/>
  <c r="D447" i="50"/>
  <c r="D448" i="50"/>
  <c r="D449" i="50"/>
  <c r="D450" i="50"/>
  <c r="D451" i="50"/>
  <c r="D452" i="50"/>
  <c r="D453" i="50"/>
  <c r="D454" i="50"/>
  <c r="D455" i="50"/>
  <c r="D456" i="50"/>
  <c r="D457" i="50"/>
  <c r="D458" i="50"/>
  <c r="D459" i="50"/>
  <c r="D460" i="50"/>
  <c r="D461" i="50"/>
  <c r="D462" i="50"/>
  <c r="D463" i="50"/>
  <c r="D464" i="50"/>
  <c r="D465" i="50"/>
  <c r="D466" i="50"/>
  <c r="D467" i="50"/>
  <c r="D468" i="50"/>
  <c r="D469" i="50"/>
  <c r="D470" i="50"/>
  <c r="D471" i="50"/>
  <c r="D472" i="50"/>
  <c r="D473" i="50"/>
  <c r="D474" i="50"/>
  <c r="D475" i="50"/>
  <c r="D476" i="50"/>
  <c r="D477" i="50"/>
  <c r="D478" i="50"/>
  <c r="D479" i="50"/>
  <c r="D480" i="50"/>
  <c r="D481" i="50"/>
  <c r="D482" i="50"/>
  <c r="D483" i="50"/>
  <c r="D484" i="50"/>
  <c r="D485" i="50"/>
  <c r="D486" i="50"/>
  <c r="D487" i="50"/>
  <c r="D488" i="50"/>
  <c r="D489" i="50"/>
  <c r="D490" i="50"/>
  <c r="D491" i="50"/>
  <c r="D492" i="50"/>
  <c r="D493" i="50"/>
  <c r="D494" i="50"/>
  <c r="D495" i="50"/>
  <c r="D496" i="50"/>
  <c r="D497" i="50"/>
  <c r="D498" i="50"/>
  <c r="D499" i="50"/>
  <c r="D500" i="50"/>
  <c r="AB122" i="50"/>
  <c r="AB123" i="50"/>
  <c r="AB124" i="50"/>
  <c r="AB125" i="50"/>
  <c r="AB126" i="50"/>
  <c r="AB127" i="50"/>
  <c r="AB128" i="50"/>
  <c r="AB129" i="50"/>
  <c r="AB130" i="50"/>
  <c r="AB131" i="50"/>
  <c r="AB132" i="50"/>
  <c r="AB133" i="50"/>
  <c r="AB134" i="50"/>
  <c r="AB135" i="50"/>
  <c r="AB136" i="50"/>
  <c r="AB137" i="50"/>
  <c r="AB138" i="50"/>
  <c r="AB139" i="50"/>
  <c r="AB140" i="50"/>
  <c r="AB141" i="50"/>
  <c r="AB142" i="50"/>
  <c r="AB143" i="50"/>
  <c r="AB144" i="50"/>
  <c r="AB145" i="50"/>
  <c r="AB146" i="50"/>
  <c r="AB147" i="50"/>
  <c r="AB148" i="50"/>
  <c r="AB149" i="50"/>
  <c r="AB150" i="50"/>
  <c r="AB151" i="50"/>
  <c r="AB152" i="50"/>
  <c r="AB153" i="50"/>
  <c r="AB154" i="50"/>
  <c r="AB155" i="50"/>
  <c r="AB156" i="50"/>
  <c r="AB157" i="50"/>
  <c r="AB158" i="50"/>
  <c r="AB159" i="50"/>
  <c r="AB160" i="50"/>
  <c r="AB161" i="50"/>
  <c r="AB162" i="50"/>
  <c r="AB163" i="50"/>
  <c r="AB164" i="50"/>
  <c r="AB165" i="50"/>
  <c r="AB166" i="50"/>
  <c r="AB167" i="50"/>
  <c r="AB168" i="50"/>
  <c r="AB169" i="50"/>
  <c r="AB170" i="50"/>
  <c r="AB171" i="50"/>
  <c r="AB172" i="50"/>
  <c r="AB173" i="50"/>
  <c r="AB174" i="50"/>
  <c r="AB175" i="50"/>
  <c r="AB176" i="50"/>
  <c r="AB177" i="50"/>
  <c r="AB178" i="50"/>
  <c r="AB179" i="50"/>
  <c r="AB180" i="50"/>
  <c r="AB181" i="50"/>
  <c r="AB182" i="50"/>
  <c r="AB183" i="50"/>
  <c r="AB184" i="50"/>
  <c r="AB185" i="50"/>
  <c r="AB186" i="50"/>
  <c r="AB187" i="50"/>
  <c r="AB188" i="50"/>
  <c r="AB189" i="50"/>
  <c r="AB190" i="50"/>
  <c r="AB191" i="50"/>
  <c r="AB192" i="50"/>
  <c r="AB193" i="50"/>
  <c r="AB194" i="50"/>
  <c r="AB195" i="50"/>
  <c r="AB196" i="50"/>
  <c r="AB197" i="50"/>
  <c r="AB198" i="50"/>
  <c r="AB199" i="50"/>
  <c r="AB200" i="50"/>
  <c r="AB201" i="50"/>
  <c r="AB202" i="50"/>
  <c r="AB203" i="50"/>
  <c r="AB204" i="50"/>
  <c r="AB205" i="50"/>
  <c r="AB206" i="50"/>
  <c r="AB207" i="50"/>
  <c r="AB208" i="50"/>
  <c r="AB209" i="50"/>
  <c r="AB210" i="50"/>
  <c r="AB211" i="50"/>
  <c r="AB212" i="50"/>
  <c r="AB213" i="50"/>
  <c r="AB214" i="50"/>
  <c r="AB215" i="50"/>
  <c r="AB216" i="50"/>
  <c r="AB217" i="50"/>
  <c r="AB218" i="50"/>
  <c r="AB219" i="50"/>
  <c r="AB220" i="50"/>
  <c r="AB221" i="50"/>
  <c r="AB222" i="50"/>
  <c r="AB223" i="50"/>
  <c r="AB224" i="50"/>
  <c r="AB225" i="50"/>
  <c r="AB226" i="50"/>
  <c r="AB227" i="50"/>
  <c r="AB228" i="50"/>
  <c r="AB229" i="50"/>
  <c r="AB230" i="50"/>
  <c r="AB231" i="50"/>
  <c r="AB232" i="50"/>
  <c r="AB233" i="50"/>
  <c r="AB234" i="50"/>
  <c r="AB235" i="50"/>
  <c r="AB236" i="50"/>
  <c r="AB237" i="50"/>
  <c r="AB238" i="50"/>
  <c r="AB239" i="50"/>
  <c r="AB240" i="50"/>
  <c r="AB241" i="50"/>
  <c r="AB242" i="50"/>
  <c r="AB243" i="50"/>
  <c r="AB244" i="50"/>
  <c r="AB245" i="50"/>
  <c r="AB246" i="50"/>
  <c r="AB247" i="50"/>
  <c r="AB248" i="50"/>
  <c r="AB249" i="50"/>
  <c r="AB250" i="50"/>
  <c r="AB251" i="50"/>
  <c r="AB252" i="50"/>
  <c r="AB253" i="50"/>
  <c r="AB254" i="50"/>
  <c r="AB255" i="50"/>
  <c r="AB256" i="50"/>
  <c r="AB257" i="50"/>
  <c r="AB258" i="50"/>
  <c r="AB259" i="50"/>
  <c r="AB260" i="50"/>
  <c r="AB261" i="50"/>
  <c r="AB262" i="50"/>
  <c r="AB263" i="50"/>
  <c r="AB264" i="50"/>
  <c r="AB265" i="50"/>
  <c r="AB266" i="50"/>
  <c r="AB267" i="50"/>
  <c r="AB268" i="50"/>
  <c r="AB269" i="50"/>
  <c r="AB270" i="50"/>
  <c r="AB271" i="50"/>
  <c r="AB272" i="50"/>
  <c r="AB273" i="50"/>
  <c r="AB274" i="50"/>
  <c r="AB275" i="50"/>
  <c r="AB276" i="50"/>
  <c r="AB277" i="50"/>
  <c r="AB278" i="50"/>
  <c r="AB279" i="50"/>
  <c r="AB280" i="50"/>
  <c r="AB281" i="50"/>
  <c r="AB282" i="50"/>
  <c r="AB283" i="50"/>
  <c r="AB284" i="50"/>
  <c r="AB285" i="50"/>
  <c r="AB286" i="50"/>
  <c r="AB287" i="50"/>
  <c r="AB288" i="50"/>
  <c r="AB289" i="50"/>
  <c r="AB290" i="50"/>
  <c r="AB291" i="50"/>
  <c r="AB292" i="50"/>
  <c r="AB293" i="50"/>
  <c r="AB294" i="50"/>
  <c r="AB295" i="50"/>
  <c r="AB296" i="50"/>
  <c r="AB297" i="50"/>
  <c r="AB298" i="50"/>
  <c r="AB299" i="50"/>
  <c r="AB300" i="50"/>
  <c r="AB301" i="50"/>
  <c r="AB302" i="50"/>
  <c r="AB303" i="50"/>
  <c r="AB304" i="50"/>
  <c r="AB305" i="50"/>
  <c r="AB306" i="50"/>
  <c r="AB307" i="50"/>
  <c r="AB308" i="50"/>
  <c r="AB309" i="50"/>
  <c r="AB310" i="50"/>
  <c r="AB311" i="50"/>
  <c r="AB312" i="50"/>
  <c r="AB313" i="50"/>
  <c r="AB314" i="50"/>
  <c r="AB315" i="50"/>
  <c r="AB316" i="50"/>
  <c r="AB317" i="50"/>
  <c r="AB318" i="50"/>
  <c r="AB319" i="50"/>
  <c r="AB320" i="50"/>
  <c r="AB321" i="50"/>
  <c r="AB322" i="50"/>
  <c r="AB323" i="50"/>
  <c r="AB324" i="50"/>
  <c r="AB325" i="50"/>
  <c r="AB326" i="50"/>
  <c r="AB327" i="50"/>
  <c r="AB328" i="50"/>
  <c r="AB329" i="50"/>
  <c r="AB330" i="50"/>
  <c r="AB331" i="50"/>
  <c r="AB332" i="50"/>
  <c r="AB333" i="50"/>
  <c r="AB334" i="50"/>
  <c r="AB335" i="50"/>
  <c r="AB336" i="50"/>
  <c r="AB337" i="50"/>
  <c r="AB338" i="50"/>
  <c r="AB339" i="50"/>
  <c r="AB340" i="50"/>
  <c r="AB341" i="50"/>
  <c r="AB342" i="50"/>
  <c r="AB343" i="50"/>
  <c r="AB344" i="50"/>
  <c r="AB345" i="50"/>
  <c r="AB346" i="50"/>
  <c r="AB347" i="50"/>
  <c r="AB348" i="50"/>
  <c r="AB349" i="50"/>
  <c r="AB350" i="50"/>
  <c r="AB351" i="50"/>
  <c r="AB352" i="50"/>
  <c r="AB353" i="50"/>
  <c r="AB354" i="50"/>
  <c r="AB355" i="50"/>
  <c r="AB356" i="50"/>
  <c r="AB357" i="50"/>
  <c r="AB358" i="50"/>
  <c r="AB359" i="50"/>
  <c r="AB360" i="50"/>
  <c r="AB361" i="50"/>
  <c r="AB362" i="50"/>
  <c r="AB363" i="50"/>
  <c r="AB364" i="50"/>
  <c r="AB365" i="50"/>
  <c r="AB366" i="50"/>
  <c r="AB367" i="50"/>
  <c r="AB368" i="50"/>
  <c r="AB369" i="50"/>
  <c r="AB370" i="50"/>
  <c r="AB371" i="50"/>
  <c r="AB372" i="50"/>
  <c r="AB373" i="50"/>
  <c r="AB374" i="50"/>
  <c r="AB375" i="50"/>
  <c r="AB376" i="50"/>
  <c r="AB377" i="50"/>
  <c r="AB378" i="50"/>
  <c r="AB379" i="50"/>
  <c r="AB380" i="50"/>
  <c r="AB381" i="50"/>
  <c r="AB382" i="50"/>
  <c r="AB383" i="50"/>
  <c r="AB384" i="50"/>
  <c r="AB385" i="50"/>
  <c r="AB386" i="50"/>
  <c r="AB387" i="50"/>
  <c r="AB388" i="50"/>
  <c r="AB389" i="50"/>
  <c r="AB390" i="50"/>
  <c r="AB391" i="50"/>
  <c r="AB392" i="50"/>
  <c r="AB393" i="50"/>
  <c r="AB394" i="50"/>
  <c r="AB395" i="50"/>
  <c r="AB396" i="50"/>
  <c r="AB397" i="50"/>
  <c r="AB398" i="50"/>
  <c r="AB399" i="50"/>
  <c r="AB400" i="50"/>
  <c r="AB401" i="50"/>
  <c r="AB402" i="50"/>
  <c r="AB403" i="50"/>
  <c r="AB404" i="50"/>
  <c r="AB405" i="50"/>
  <c r="AB406" i="50"/>
  <c r="AB407" i="50"/>
  <c r="AB408" i="50"/>
  <c r="AB409" i="50"/>
  <c r="AB410" i="50"/>
  <c r="AB411" i="50"/>
  <c r="AB412" i="50"/>
  <c r="AB413" i="50"/>
  <c r="AB414" i="50"/>
  <c r="AB415" i="50"/>
  <c r="AB416" i="50"/>
  <c r="AB417" i="50"/>
  <c r="AB418" i="50"/>
  <c r="AB419" i="50"/>
  <c r="AB420" i="50"/>
  <c r="AB421" i="50"/>
  <c r="AB422" i="50"/>
  <c r="AB423" i="50"/>
  <c r="AB424" i="50"/>
  <c r="AB425" i="50"/>
  <c r="AB426" i="50"/>
  <c r="AB427" i="50"/>
  <c r="AB428" i="50"/>
  <c r="AB429" i="50"/>
  <c r="AB430" i="50"/>
  <c r="AB431" i="50"/>
  <c r="AB432" i="50"/>
  <c r="AB433" i="50"/>
  <c r="AB434" i="50"/>
  <c r="AB435" i="50"/>
  <c r="AB436" i="50"/>
  <c r="AB437" i="50"/>
  <c r="AB438" i="50"/>
  <c r="AB439" i="50"/>
  <c r="AB440" i="50"/>
  <c r="AB441" i="50"/>
  <c r="AB442" i="50"/>
  <c r="AB443" i="50"/>
  <c r="AB444" i="50"/>
  <c r="AB445" i="50"/>
  <c r="AB446" i="50"/>
  <c r="AB447" i="50"/>
  <c r="AB448" i="50"/>
  <c r="AB449" i="50"/>
  <c r="AB450" i="50"/>
  <c r="AB451" i="50"/>
  <c r="AB452" i="50"/>
  <c r="AB453" i="50"/>
  <c r="AB454" i="50"/>
  <c r="AB455" i="50"/>
  <c r="AB456" i="50"/>
  <c r="AB457" i="50"/>
  <c r="AB458" i="50"/>
  <c r="AB459" i="50"/>
  <c r="AB460" i="50"/>
  <c r="AB461" i="50"/>
  <c r="AB462" i="50"/>
  <c r="AB463" i="50"/>
  <c r="AB464" i="50"/>
  <c r="AB465" i="50"/>
  <c r="AB466" i="50"/>
  <c r="AB467" i="50"/>
  <c r="AB468" i="50"/>
  <c r="AB469" i="50"/>
  <c r="AB470" i="50"/>
  <c r="AB471" i="50"/>
  <c r="AB472" i="50"/>
  <c r="AB473" i="50"/>
  <c r="AB474" i="50"/>
  <c r="AB475" i="50"/>
  <c r="AB476" i="50"/>
  <c r="AB477" i="50"/>
  <c r="AB478" i="50"/>
  <c r="AB479" i="50"/>
  <c r="AB480" i="50"/>
  <c r="AB481" i="50"/>
  <c r="AB482" i="50"/>
  <c r="AB483" i="50"/>
  <c r="AB484" i="50"/>
  <c r="AB485" i="50"/>
  <c r="AB486" i="50"/>
  <c r="AB487" i="50"/>
  <c r="AB488" i="50"/>
  <c r="AB489" i="50"/>
  <c r="AB490" i="50"/>
  <c r="AB491" i="50"/>
  <c r="AB492" i="50"/>
  <c r="AB493" i="50"/>
  <c r="AB494" i="50"/>
  <c r="AB495" i="50"/>
  <c r="AB496" i="50"/>
  <c r="AB497" i="50"/>
  <c r="AB498" i="50"/>
  <c r="AB499" i="50"/>
  <c r="AB500" i="50"/>
  <c r="AC122" i="50"/>
  <c r="AC123" i="50"/>
  <c r="AC124" i="50"/>
  <c r="AC125" i="50"/>
  <c r="AC126" i="50"/>
  <c r="AC127" i="50"/>
  <c r="AC128" i="50"/>
  <c r="AC129" i="50"/>
  <c r="AC130" i="50"/>
  <c r="AC131" i="50"/>
  <c r="AC132" i="50"/>
  <c r="AC133" i="50"/>
  <c r="AC134" i="50"/>
  <c r="AC135" i="50"/>
  <c r="AC136" i="50"/>
  <c r="AC137" i="50"/>
  <c r="AC138" i="50"/>
  <c r="AC139" i="50"/>
  <c r="AC140" i="50"/>
  <c r="AC141" i="50"/>
  <c r="AC142" i="50"/>
  <c r="AC143" i="50"/>
  <c r="AC144" i="50"/>
  <c r="AC145" i="50"/>
  <c r="AC146" i="50"/>
  <c r="AC147" i="50"/>
  <c r="AC148" i="50"/>
  <c r="AC149" i="50"/>
  <c r="AC150" i="50"/>
  <c r="AC151" i="50"/>
  <c r="AC152" i="50"/>
  <c r="AC153" i="50"/>
  <c r="AC154" i="50"/>
  <c r="AC155" i="50"/>
  <c r="AC156" i="50"/>
  <c r="AC157" i="50"/>
  <c r="AC158" i="50"/>
  <c r="AC159" i="50"/>
  <c r="AC160" i="50"/>
  <c r="AC161" i="50"/>
  <c r="AC162" i="50"/>
  <c r="AC163" i="50"/>
  <c r="AC164" i="50"/>
  <c r="AC165" i="50"/>
  <c r="AC166" i="50"/>
  <c r="AC167" i="50"/>
  <c r="AC168" i="50"/>
  <c r="AC169" i="50"/>
  <c r="AC170" i="50"/>
  <c r="AC171" i="50"/>
  <c r="AC172" i="50"/>
  <c r="AC173" i="50"/>
  <c r="AC174" i="50"/>
  <c r="AC175" i="50"/>
  <c r="AC176" i="50"/>
  <c r="AC177" i="50"/>
  <c r="AC178" i="50"/>
  <c r="AC179" i="50"/>
  <c r="AC180" i="50"/>
  <c r="AC181" i="50"/>
  <c r="AC182" i="50"/>
  <c r="AC183" i="50"/>
  <c r="AC184" i="50"/>
  <c r="AC185" i="50"/>
  <c r="AC186" i="50"/>
  <c r="AC187" i="50"/>
  <c r="AC188" i="50"/>
  <c r="AC189" i="50"/>
  <c r="AC190" i="50"/>
  <c r="AC191" i="50"/>
  <c r="AC192" i="50"/>
  <c r="AC193" i="50"/>
  <c r="AC194" i="50"/>
  <c r="AC195" i="50"/>
  <c r="AC196" i="50"/>
  <c r="AC197" i="50"/>
  <c r="AC198" i="50"/>
  <c r="AC199" i="50"/>
  <c r="AC200" i="50"/>
  <c r="AC201" i="50"/>
  <c r="AC202" i="50"/>
  <c r="AC203" i="50"/>
  <c r="AC204" i="50"/>
  <c r="AC205" i="50"/>
  <c r="AC206" i="50"/>
  <c r="AC207" i="50"/>
  <c r="AC208" i="50"/>
  <c r="AC209" i="50"/>
  <c r="AC210" i="50"/>
  <c r="AC211" i="50"/>
  <c r="AC212" i="50"/>
  <c r="AC213" i="50"/>
  <c r="AC214" i="50"/>
  <c r="AC215" i="50"/>
  <c r="AC216" i="50"/>
  <c r="AC217" i="50"/>
  <c r="AC218" i="50"/>
  <c r="AC219" i="50"/>
  <c r="AC220" i="50"/>
  <c r="AC221" i="50"/>
  <c r="AC222" i="50"/>
  <c r="AC223" i="50"/>
  <c r="AC224" i="50"/>
  <c r="AC225" i="50"/>
  <c r="AC226" i="50"/>
  <c r="AC227" i="50"/>
  <c r="AC228" i="50"/>
  <c r="AC229" i="50"/>
  <c r="AC230" i="50"/>
  <c r="AC231" i="50"/>
  <c r="AC232" i="50"/>
  <c r="AC233" i="50"/>
  <c r="AC234" i="50"/>
  <c r="AC235" i="50"/>
  <c r="AC236" i="50"/>
  <c r="AC237" i="50"/>
  <c r="AC238" i="50"/>
  <c r="AC239" i="50"/>
  <c r="AC240" i="50"/>
  <c r="AC241" i="50"/>
  <c r="AC242" i="50"/>
  <c r="AC243" i="50"/>
  <c r="AC244" i="50"/>
  <c r="AC245" i="50"/>
  <c r="AC246" i="50"/>
  <c r="AC247" i="50"/>
  <c r="AC248" i="50"/>
  <c r="AC249" i="50"/>
  <c r="AC250" i="50"/>
  <c r="AC251" i="50"/>
  <c r="AC252" i="50"/>
  <c r="AC253" i="50"/>
  <c r="AC254" i="50"/>
  <c r="AC255" i="50"/>
  <c r="AC256" i="50"/>
  <c r="AC257" i="50"/>
  <c r="AC258" i="50"/>
  <c r="AC259" i="50"/>
  <c r="AC260" i="50"/>
  <c r="AC261" i="50"/>
  <c r="AC262" i="50"/>
  <c r="AC263" i="50"/>
  <c r="AC264" i="50"/>
  <c r="AC265" i="50"/>
  <c r="AC266" i="50"/>
  <c r="AC267" i="50"/>
  <c r="AC268" i="50"/>
  <c r="AC269" i="50"/>
  <c r="AC270" i="50"/>
  <c r="AC271" i="50"/>
  <c r="AC272" i="50"/>
  <c r="AC273" i="50"/>
  <c r="AC274" i="50"/>
  <c r="AC275" i="50"/>
  <c r="AC276" i="50"/>
  <c r="AC277" i="50"/>
  <c r="AC278" i="50"/>
  <c r="AC279" i="50"/>
  <c r="AC280" i="50"/>
  <c r="AC281" i="50"/>
  <c r="AC282" i="50"/>
  <c r="AC283" i="50"/>
  <c r="AC284" i="50"/>
  <c r="AC285" i="50"/>
  <c r="AC286" i="50"/>
  <c r="AC287" i="50"/>
  <c r="AC288" i="50"/>
  <c r="AC289" i="50"/>
  <c r="AC290" i="50"/>
  <c r="AC291" i="50"/>
  <c r="AC292" i="50"/>
  <c r="AC293" i="50"/>
  <c r="AC294" i="50"/>
  <c r="AC295" i="50"/>
  <c r="AC296" i="50"/>
  <c r="AC297" i="50"/>
  <c r="AC298" i="50"/>
  <c r="AC299" i="50"/>
  <c r="AC300" i="50"/>
  <c r="AC301" i="50"/>
  <c r="AC302" i="50"/>
  <c r="AC303" i="50"/>
  <c r="AC304" i="50"/>
  <c r="AC305" i="50"/>
  <c r="AC306" i="50"/>
  <c r="AC307" i="50"/>
  <c r="AC308" i="50"/>
  <c r="AC309" i="50"/>
  <c r="AC310" i="50"/>
  <c r="AC311" i="50"/>
  <c r="AC312" i="50"/>
  <c r="AC313" i="50"/>
  <c r="AC314" i="50"/>
  <c r="AC315" i="50"/>
  <c r="AC316" i="50"/>
  <c r="AC317" i="50"/>
  <c r="AC318" i="50"/>
  <c r="AC319" i="50"/>
  <c r="AC320" i="50"/>
  <c r="AC321" i="50"/>
  <c r="AC322" i="50"/>
  <c r="AC323" i="50"/>
  <c r="AC324" i="50"/>
  <c r="AC325" i="50"/>
  <c r="AC326" i="50"/>
  <c r="AC327" i="50"/>
  <c r="AC328" i="50"/>
  <c r="AC329" i="50"/>
  <c r="AC330" i="50"/>
  <c r="AC331" i="50"/>
  <c r="AC332" i="50"/>
  <c r="AC333" i="50"/>
  <c r="AC334" i="50"/>
  <c r="AC335" i="50"/>
  <c r="AC336" i="50"/>
  <c r="AC337" i="50"/>
  <c r="AC338" i="50"/>
  <c r="AC339" i="50"/>
  <c r="AC340" i="50"/>
  <c r="AC341" i="50"/>
  <c r="AC342" i="50"/>
  <c r="AC343" i="50"/>
  <c r="AC344" i="50"/>
  <c r="AC345" i="50"/>
  <c r="AC346" i="50"/>
  <c r="AC347" i="50"/>
  <c r="AC348" i="50"/>
  <c r="AC349" i="50"/>
  <c r="AC350" i="50"/>
  <c r="AC351" i="50"/>
  <c r="AC352" i="50"/>
  <c r="AC353" i="50"/>
  <c r="AC354" i="50"/>
  <c r="AC355" i="50"/>
  <c r="AC356" i="50"/>
  <c r="AC357" i="50"/>
  <c r="AC358" i="50"/>
  <c r="AC359" i="50"/>
  <c r="AC360" i="50"/>
  <c r="AC361" i="50"/>
  <c r="AC362" i="50"/>
  <c r="AC363" i="50"/>
  <c r="AC364" i="50"/>
  <c r="AC365" i="50"/>
  <c r="AC366" i="50"/>
  <c r="AC367" i="50"/>
  <c r="AC368" i="50"/>
  <c r="AC369" i="50"/>
  <c r="AC370" i="50"/>
  <c r="AC371" i="50"/>
  <c r="AC372" i="50"/>
  <c r="AC373" i="50"/>
  <c r="AC374" i="50"/>
  <c r="AC375" i="50"/>
  <c r="AC376" i="50"/>
  <c r="AC377" i="50"/>
  <c r="AC378" i="50"/>
  <c r="AC379" i="50"/>
  <c r="AC380" i="50"/>
  <c r="AC381" i="50"/>
  <c r="AC382" i="50"/>
  <c r="AC383" i="50"/>
  <c r="AC384" i="50"/>
  <c r="AC385" i="50"/>
  <c r="AC386" i="50"/>
  <c r="AC387" i="50"/>
  <c r="AC388" i="50"/>
  <c r="AC389" i="50"/>
  <c r="AC390" i="50"/>
  <c r="AC391" i="50"/>
  <c r="AC392" i="50"/>
  <c r="AC393" i="50"/>
  <c r="AC394" i="50"/>
  <c r="AC395" i="50"/>
  <c r="AC396" i="50"/>
  <c r="AC397" i="50"/>
  <c r="AC398" i="50"/>
  <c r="AC399" i="50"/>
  <c r="AC400" i="50"/>
  <c r="AC401" i="50"/>
  <c r="AC402" i="50"/>
  <c r="AC403" i="50"/>
  <c r="AC404" i="50"/>
  <c r="AC405" i="50"/>
  <c r="AC406" i="50"/>
  <c r="AC407" i="50"/>
  <c r="AC408" i="50"/>
  <c r="AC409" i="50"/>
  <c r="AC410" i="50"/>
  <c r="AC411" i="50"/>
  <c r="AC412" i="50"/>
  <c r="AC413" i="50"/>
  <c r="AC414" i="50"/>
  <c r="AC415" i="50"/>
  <c r="AC416" i="50"/>
  <c r="AC417" i="50"/>
  <c r="AC418" i="50"/>
  <c r="AC419" i="50"/>
  <c r="AC420" i="50"/>
  <c r="AC421" i="50"/>
  <c r="AC422" i="50"/>
  <c r="AC423" i="50"/>
  <c r="AC424" i="50"/>
  <c r="AC425" i="50"/>
  <c r="AC426" i="50"/>
  <c r="AC427" i="50"/>
  <c r="AC428" i="50"/>
  <c r="AC429" i="50"/>
  <c r="AC430" i="50"/>
  <c r="AC431" i="50"/>
  <c r="AC432" i="50"/>
  <c r="AC433" i="50"/>
  <c r="AC434" i="50"/>
  <c r="AC435" i="50"/>
  <c r="AC436" i="50"/>
  <c r="AC437" i="50"/>
  <c r="AC438" i="50"/>
  <c r="AC439" i="50"/>
  <c r="AC440" i="50"/>
  <c r="AC441" i="50"/>
  <c r="AC442" i="50"/>
  <c r="AC443" i="50"/>
  <c r="AC444" i="50"/>
  <c r="AC445" i="50"/>
  <c r="AC446" i="50"/>
  <c r="AC447" i="50"/>
  <c r="AC448" i="50"/>
  <c r="AC449" i="50"/>
  <c r="AC450" i="50"/>
  <c r="AC451" i="50"/>
  <c r="AC452" i="50"/>
  <c r="AC453" i="50"/>
  <c r="AC454" i="50"/>
  <c r="AC455" i="50"/>
  <c r="AC456" i="50"/>
  <c r="AC457" i="50"/>
  <c r="AC458" i="50"/>
  <c r="AC459" i="50"/>
  <c r="AC460" i="50"/>
  <c r="AC461" i="50"/>
  <c r="AC462" i="50"/>
  <c r="AC463" i="50"/>
  <c r="AC464" i="50"/>
  <c r="AC465" i="50"/>
  <c r="AC466" i="50"/>
  <c r="AC467" i="50"/>
  <c r="AC468" i="50"/>
  <c r="AC469" i="50"/>
  <c r="AC470" i="50"/>
  <c r="AC471" i="50"/>
  <c r="AC472" i="50"/>
  <c r="AC473" i="50"/>
  <c r="AC474" i="50"/>
  <c r="AC475" i="50"/>
  <c r="AC476" i="50"/>
  <c r="AC477" i="50"/>
  <c r="AC478" i="50"/>
  <c r="AC479" i="50"/>
  <c r="AC480" i="50"/>
  <c r="AC481" i="50"/>
  <c r="AC482" i="50"/>
  <c r="AC483" i="50"/>
  <c r="AC484" i="50"/>
  <c r="AC485" i="50"/>
  <c r="AC486" i="50"/>
  <c r="AC487" i="50"/>
  <c r="AC488" i="50"/>
  <c r="AC489" i="50"/>
  <c r="AC490" i="50"/>
  <c r="AC491" i="50"/>
  <c r="AC492" i="50"/>
  <c r="AC493" i="50"/>
  <c r="AC494" i="50"/>
  <c r="AC495" i="50"/>
  <c r="AC496" i="50"/>
  <c r="AC497" i="50"/>
  <c r="AC498" i="50"/>
  <c r="AC499" i="50"/>
  <c r="AC500" i="50"/>
  <c r="M122" i="50"/>
  <c r="M123" i="50"/>
  <c r="M124" i="50"/>
  <c r="M125" i="50"/>
  <c r="M126" i="50"/>
  <c r="M127" i="50"/>
  <c r="M128" i="50"/>
  <c r="M129" i="50"/>
  <c r="M130" i="50"/>
  <c r="M131" i="50"/>
  <c r="M132" i="50"/>
  <c r="M133" i="50"/>
  <c r="M134" i="50"/>
  <c r="M135" i="50"/>
  <c r="M136" i="50"/>
  <c r="M137" i="50"/>
  <c r="M138" i="50"/>
  <c r="M139" i="50"/>
  <c r="M140" i="50"/>
  <c r="M141" i="50"/>
  <c r="M142" i="50"/>
  <c r="M143" i="50"/>
  <c r="M144" i="50"/>
  <c r="M145" i="50"/>
  <c r="M146" i="50"/>
  <c r="M147" i="50"/>
  <c r="M148" i="50"/>
  <c r="M149" i="50"/>
  <c r="M150" i="50"/>
  <c r="M151" i="50"/>
  <c r="M152" i="50"/>
  <c r="M153" i="50"/>
  <c r="M154" i="50"/>
  <c r="M155" i="50"/>
  <c r="M156" i="50"/>
  <c r="M157" i="50"/>
  <c r="M158" i="50"/>
  <c r="M159" i="50"/>
  <c r="M160" i="50"/>
  <c r="M161" i="50"/>
  <c r="M162" i="50"/>
  <c r="M163" i="50"/>
  <c r="M164" i="50"/>
  <c r="M165" i="50"/>
  <c r="M166" i="50"/>
  <c r="M167" i="50"/>
  <c r="M168" i="50"/>
  <c r="M169" i="50"/>
  <c r="M170" i="50"/>
  <c r="M171" i="50"/>
  <c r="M172" i="50"/>
  <c r="M173" i="50"/>
  <c r="M174" i="50"/>
  <c r="M175" i="50"/>
  <c r="M176" i="50"/>
  <c r="M177" i="50"/>
  <c r="M178" i="50"/>
  <c r="M179" i="50"/>
  <c r="M180" i="50"/>
  <c r="M181" i="50"/>
  <c r="M182" i="50"/>
  <c r="M183" i="50"/>
  <c r="M184" i="50"/>
  <c r="M185" i="50"/>
  <c r="M186" i="50"/>
  <c r="M187" i="50"/>
  <c r="M188" i="50"/>
  <c r="M189" i="50"/>
  <c r="M190" i="50"/>
  <c r="M191" i="50"/>
  <c r="M192" i="50"/>
  <c r="M193" i="50"/>
  <c r="M194" i="50"/>
  <c r="M195" i="50"/>
  <c r="M196" i="50"/>
  <c r="M197" i="50"/>
  <c r="M198" i="50"/>
  <c r="M199" i="50"/>
  <c r="M200" i="50"/>
  <c r="M201" i="50"/>
  <c r="M202" i="50"/>
  <c r="M203" i="50"/>
  <c r="M204" i="50"/>
  <c r="M205" i="50"/>
  <c r="M206" i="50"/>
  <c r="M207" i="50"/>
  <c r="M208" i="50"/>
  <c r="M209" i="50"/>
  <c r="M210" i="50"/>
  <c r="M211" i="50"/>
  <c r="M212" i="50"/>
  <c r="M213" i="50"/>
  <c r="M214" i="50"/>
  <c r="M215" i="50"/>
  <c r="M216" i="50"/>
  <c r="M217" i="50"/>
  <c r="M218" i="50"/>
  <c r="M219" i="50"/>
  <c r="M220" i="50"/>
  <c r="M221" i="50"/>
  <c r="M222" i="50"/>
  <c r="M223" i="50"/>
  <c r="M224" i="50"/>
  <c r="M225" i="50"/>
  <c r="M226" i="50"/>
  <c r="M227" i="50"/>
  <c r="M228" i="50"/>
  <c r="M229" i="50"/>
  <c r="M230" i="50"/>
  <c r="M231" i="50"/>
  <c r="M232" i="50"/>
  <c r="M233" i="50"/>
  <c r="M234" i="50"/>
  <c r="M235" i="50"/>
  <c r="M236" i="50"/>
  <c r="M237" i="50"/>
  <c r="M238" i="50"/>
  <c r="M239" i="50"/>
  <c r="M240" i="50"/>
  <c r="M241" i="50"/>
  <c r="M242" i="50"/>
  <c r="M243" i="50"/>
  <c r="M244" i="50"/>
  <c r="M245" i="50"/>
  <c r="M246" i="50"/>
  <c r="M247" i="50"/>
  <c r="M248" i="50"/>
  <c r="M249" i="50"/>
  <c r="M250" i="50"/>
  <c r="M251" i="50"/>
  <c r="M252" i="50"/>
  <c r="M253" i="50"/>
  <c r="M254" i="50"/>
  <c r="M255" i="50"/>
  <c r="M256" i="50"/>
  <c r="M257" i="50"/>
  <c r="M258" i="50"/>
  <c r="M259" i="50"/>
  <c r="M260" i="50"/>
  <c r="M261" i="50"/>
  <c r="M262" i="50"/>
  <c r="M263" i="50"/>
  <c r="M264" i="50"/>
  <c r="M265" i="50"/>
  <c r="M266" i="50"/>
  <c r="M267" i="50"/>
  <c r="M268" i="50"/>
  <c r="M269" i="50"/>
  <c r="M270" i="50"/>
  <c r="M271" i="50"/>
  <c r="M272" i="50"/>
  <c r="M273" i="50"/>
  <c r="M274" i="50"/>
  <c r="M275" i="50"/>
  <c r="M276" i="50"/>
  <c r="M277" i="50"/>
  <c r="M278" i="50"/>
  <c r="M279" i="50"/>
  <c r="M280" i="50"/>
  <c r="M281" i="50"/>
  <c r="M282" i="50"/>
  <c r="M283" i="50"/>
  <c r="M284" i="50"/>
  <c r="M285" i="50"/>
  <c r="M286" i="50"/>
  <c r="M287" i="50"/>
  <c r="M288" i="50"/>
  <c r="M289" i="50"/>
  <c r="M290" i="50"/>
  <c r="M291" i="50"/>
  <c r="M292" i="50"/>
  <c r="M293" i="50"/>
  <c r="M294" i="50"/>
  <c r="M295" i="50"/>
  <c r="M296" i="50"/>
  <c r="M297" i="50"/>
  <c r="M298" i="50"/>
  <c r="M299" i="50"/>
  <c r="M300" i="50"/>
  <c r="M301" i="50"/>
  <c r="M302" i="50"/>
  <c r="M303" i="50"/>
  <c r="M304" i="50"/>
  <c r="M305" i="50"/>
  <c r="M306" i="50"/>
  <c r="M307" i="50"/>
  <c r="M308" i="50"/>
  <c r="M309" i="50"/>
  <c r="M310" i="50"/>
  <c r="M311" i="50"/>
  <c r="M312" i="50"/>
  <c r="M313" i="50"/>
  <c r="M314" i="50"/>
  <c r="M315" i="50"/>
  <c r="M316" i="50"/>
  <c r="M317" i="50"/>
  <c r="M318" i="50"/>
  <c r="M319" i="50"/>
  <c r="M320" i="50"/>
  <c r="M321" i="50"/>
  <c r="M322" i="50"/>
  <c r="M323" i="50"/>
  <c r="M324" i="50"/>
  <c r="M325" i="50"/>
  <c r="M326" i="50"/>
  <c r="M327" i="50"/>
  <c r="M328" i="50"/>
  <c r="M329" i="50"/>
  <c r="M330" i="50"/>
  <c r="M331" i="50"/>
  <c r="M332" i="50"/>
  <c r="M333" i="50"/>
  <c r="M334" i="50"/>
  <c r="M335" i="50"/>
  <c r="M336" i="50"/>
  <c r="M337" i="50"/>
  <c r="M338" i="50"/>
  <c r="M339" i="50"/>
  <c r="M340" i="50"/>
  <c r="M341" i="50"/>
  <c r="M342" i="50"/>
  <c r="M343" i="50"/>
  <c r="M344" i="50"/>
  <c r="M345" i="50"/>
  <c r="M346" i="50"/>
  <c r="M347" i="50"/>
  <c r="M348" i="50"/>
  <c r="M349" i="50"/>
  <c r="M350" i="50"/>
  <c r="M351" i="50"/>
  <c r="M352" i="50"/>
  <c r="M353" i="50"/>
  <c r="M354" i="50"/>
  <c r="M355" i="50"/>
  <c r="M356" i="50"/>
  <c r="M357" i="50"/>
  <c r="M358" i="50"/>
  <c r="M359" i="50"/>
  <c r="M360" i="50"/>
  <c r="M361" i="50"/>
  <c r="M362" i="50"/>
  <c r="M363" i="50"/>
  <c r="M364" i="50"/>
  <c r="M365" i="50"/>
  <c r="M366" i="50"/>
  <c r="M367" i="50"/>
  <c r="M368" i="50"/>
  <c r="M369" i="50"/>
  <c r="M370" i="50"/>
  <c r="M371" i="50"/>
  <c r="M372" i="50"/>
  <c r="M373" i="50"/>
  <c r="M374" i="50"/>
  <c r="M375" i="50"/>
  <c r="M376" i="50"/>
  <c r="M377" i="50"/>
  <c r="M378" i="50"/>
  <c r="M379" i="50"/>
  <c r="M380" i="50"/>
  <c r="M381" i="50"/>
  <c r="M382" i="50"/>
  <c r="M383" i="50"/>
  <c r="M384" i="50"/>
  <c r="M385" i="50"/>
  <c r="M386" i="50"/>
  <c r="M387" i="50"/>
  <c r="M388" i="50"/>
  <c r="M389" i="50"/>
  <c r="M390" i="50"/>
  <c r="M391" i="50"/>
  <c r="M392" i="50"/>
  <c r="M393" i="50"/>
  <c r="M394" i="50"/>
  <c r="M395" i="50"/>
  <c r="M396" i="50"/>
  <c r="M397" i="50"/>
  <c r="M398" i="50"/>
  <c r="M399" i="50"/>
  <c r="M400" i="50"/>
  <c r="M401" i="50"/>
  <c r="M402" i="50"/>
  <c r="M403" i="50"/>
  <c r="M404" i="50"/>
  <c r="M405" i="50"/>
  <c r="M406" i="50"/>
  <c r="M407" i="50"/>
  <c r="M408" i="50"/>
  <c r="M409" i="50"/>
  <c r="M410" i="50"/>
  <c r="M411" i="50"/>
  <c r="M412" i="50"/>
  <c r="M413" i="50"/>
  <c r="M414" i="50"/>
  <c r="M415" i="50"/>
  <c r="M416" i="50"/>
  <c r="M417" i="50"/>
  <c r="M418" i="50"/>
  <c r="M419" i="50"/>
  <c r="M420" i="50"/>
  <c r="M421" i="50"/>
  <c r="M422" i="50"/>
  <c r="M423" i="50"/>
  <c r="M424" i="50"/>
  <c r="M425" i="50"/>
  <c r="M426" i="50"/>
  <c r="M427" i="50"/>
  <c r="M428" i="50"/>
  <c r="M429" i="50"/>
  <c r="M430" i="50"/>
  <c r="M431" i="50"/>
  <c r="M432" i="50"/>
  <c r="M433" i="50"/>
  <c r="M434" i="50"/>
  <c r="M435" i="50"/>
  <c r="M436" i="50"/>
  <c r="M437" i="50"/>
  <c r="M438" i="50"/>
  <c r="M439" i="50"/>
  <c r="M440" i="50"/>
  <c r="M441" i="50"/>
  <c r="M442" i="50"/>
  <c r="M443" i="50"/>
  <c r="M444" i="50"/>
  <c r="M445" i="50"/>
  <c r="M446" i="50"/>
  <c r="M447" i="50"/>
  <c r="M448" i="50"/>
  <c r="M449" i="50"/>
  <c r="M450" i="50"/>
  <c r="M451" i="50"/>
  <c r="M452" i="50"/>
  <c r="M453" i="50"/>
  <c r="M454" i="50"/>
  <c r="M455" i="50"/>
  <c r="M456" i="50"/>
  <c r="M457" i="50"/>
  <c r="M458" i="50"/>
  <c r="M459" i="50"/>
  <c r="M460" i="50"/>
  <c r="M461" i="50"/>
  <c r="M462" i="50"/>
  <c r="M463" i="50"/>
  <c r="M464" i="50"/>
  <c r="M465" i="50"/>
  <c r="M466" i="50"/>
  <c r="M467" i="50"/>
  <c r="M468" i="50"/>
  <c r="M469" i="50"/>
  <c r="M470" i="50"/>
  <c r="M471" i="50"/>
  <c r="M472" i="50"/>
  <c r="M473" i="50"/>
  <c r="M474" i="50"/>
  <c r="M475" i="50"/>
  <c r="M476" i="50"/>
  <c r="M477" i="50"/>
  <c r="M478" i="50"/>
  <c r="M479" i="50"/>
  <c r="M480" i="50"/>
  <c r="M481" i="50"/>
  <c r="M482" i="50"/>
  <c r="M483" i="50"/>
  <c r="M484" i="50"/>
  <c r="M485" i="50"/>
  <c r="M486" i="50"/>
  <c r="M487" i="50"/>
  <c r="M488" i="50"/>
  <c r="M489" i="50"/>
  <c r="M490" i="50"/>
  <c r="M491" i="50"/>
  <c r="M492" i="50"/>
  <c r="M493" i="50"/>
  <c r="M494" i="50"/>
  <c r="M495" i="50"/>
  <c r="M496" i="50"/>
  <c r="M497" i="50"/>
  <c r="M498" i="50"/>
  <c r="M499" i="50"/>
  <c r="M500" i="50"/>
  <c r="L122" i="50"/>
  <c r="L123" i="50"/>
  <c r="L124" i="50"/>
  <c r="L125" i="50"/>
  <c r="L126" i="50"/>
  <c r="L127" i="50"/>
  <c r="L128" i="50"/>
  <c r="L129" i="50"/>
  <c r="L130" i="50"/>
  <c r="L131" i="50"/>
  <c r="L132" i="50"/>
  <c r="L133" i="50"/>
  <c r="L134" i="50"/>
  <c r="L135" i="50"/>
  <c r="L136" i="50"/>
  <c r="L137" i="50"/>
  <c r="L138" i="50"/>
  <c r="L139" i="50"/>
  <c r="L140" i="50"/>
  <c r="L141" i="50"/>
  <c r="L142" i="50"/>
  <c r="L143" i="50"/>
  <c r="L144" i="50"/>
  <c r="L145" i="50"/>
  <c r="L146" i="50"/>
  <c r="L147" i="50"/>
  <c r="L148" i="50"/>
  <c r="L149" i="50"/>
  <c r="L150" i="50"/>
  <c r="L151" i="50"/>
  <c r="L152" i="50"/>
  <c r="L153" i="50"/>
  <c r="L154" i="50"/>
  <c r="L155" i="50"/>
  <c r="L156" i="50"/>
  <c r="L157" i="50"/>
  <c r="L158" i="50"/>
  <c r="L159" i="50"/>
  <c r="L160" i="50"/>
  <c r="L161" i="50"/>
  <c r="L162" i="50"/>
  <c r="L163" i="50"/>
  <c r="L164" i="50"/>
  <c r="L165" i="50"/>
  <c r="L166" i="50"/>
  <c r="L167" i="50"/>
  <c r="L168" i="50"/>
  <c r="L169" i="50"/>
  <c r="L170" i="50"/>
  <c r="L171" i="50"/>
  <c r="L172" i="50"/>
  <c r="L173" i="50"/>
  <c r="L174" i="50"/>
  <c r="L175" i="50"/>
  <c r="L176" i="50"/>
  <c r="L177" i="50"/>
  <c r="L178" i="50"/>
  <c r="L179" i="50"/>
  <c r="L180" i="50"/>
  <c r="L181" i="50"/>
  <c r="L182" i="50"/>
  <c r="L183" i="50"/>
  <c r="L184" i="50"/>
  <c r="L185" i="50"/>
  <c r="L186" i="50"/>
  <c r="L187" i="50"/>
  <c r="L188" i="50"/>
  <c r="L189" i="50"/>
  <c r="L190" i="50"/>
  <c r="L191" i="50"/>
  <c r="L192" i="50"/>
  <c r="L193" i="50"/>
  <c r="L194" i="50"/>
  <c r="L195" i="50"/>
  <c r="L196" i="50"/>
  <c r="L197" i="50"/>
  <c r="L198" i="50"/>
  <c r="L199" i="50"/>
  <c r="L200" i="50"/>
  <c r="L201" i="50"/>
  <c r="L202" i="50"/>
  <c r="L203" i="50"/>
  <c r="L204" i="50"/>
  <c r="L205" i="50"/>
  <c r="L206" i="50"/>
  <c r="L207" i="50"/>
  <c r="L208" i="50"/>
  <c r="L209" i="50"/>
  <c r="L210" i="50"/>
  <c r="L211" i="50"/>
  <c r="L212" i="50"/>
  <c r="L213" i="50"/>
  <c r="L214" i="50"/>
  <c r="L215" i="50"/>
  <c r="L216" i="50"/>
  <c r="L217" i="50"/>
  <c r="L218" i="50"/>
  <c r="L219" i="50"/>
  <c r="L220" i="50"/>
  <c r="L221" i="50"/>
  <c r="L222" i="50"/>
  <c r="L223" i="50"/>
  <c r="L224" i="50"/>
  <c r="L225" i="50"/>
  <c r="L226" i="50"/>
  <c r="L227" i="50"/>
  <c r="L228" i="50"/>
  <c r="L229" i="50"/>
  <c r="L230" i="50"/>
  <c r="L231" i="50"/>
  <c r="L232" i="50"/>
  <c r="L233" i="50"/>
  <c r="L234" i="50"/>
  <c r="L235" i="50"/>
  <c r="L236" i="50"/>
  <c r="L237" i="50"/>
  <c r="L238" i="50"/>
  <c r="L239" i="50"/>
  <c r="L240" i="50"/>
  <c r="L241" i="50"/>
  <c r="L242" i="50"/>
  <c r="L243" i="50"/>
  <c r="L244" i="50"/>
  <c r="L245" i="50"/>
  <c r="L246" i="50"/>
  <c r="L247" i="50"/>
  <c r="L248" i="50"/>
  <c r="L249" i="50"/>
  <c r="L250" i="50"/>
  <c r="L251" i="50"/>
  <c r="L252" i="50"/>
  <c r="L253" i="50"/>
  <c r="L254" i="50"/>
  <c r="L255" i="50"/>
  <c r="L256" i="50"/>
  <c r="L257" i="50"/>
  <c r="L258" i="50"/>
  <c r="L259" i="50"/>
  <c r="L260" i="50"/>
  <c r="L261" i="50"/>
  <c r="L262" i="50"/>
  <c r="L263" i="50"/>
  <c r="L264" i="50"/>
  <c r="L265" i="50"/>
  <c r="L266" i="50"/>
  <c r="L267" i="50"/>
  <c r="L268" i="50"/>
  <c r="L269" i="50"/>
  <c r="L270" i="50"/>
  <c r="L271" i="50"/>
  <c r="L272" i="50"/>
  <c r="L273" i="50"/>
  <c r="L274" i="50"/>
  <c r="L275" i="50"/>
  <c r="L276" i="50"/>
  <c r="L277" i="50"/>
  <c r="L278" i="50"/>
  <c r="L279" i="50"/>
  <c r="L280" i="50"/>
  <c r="L281" i="50"/>
  <c r="L282" i="50"/>
  <c r="L283" i="50"/>
  <c r="L284" i="50"/>
  <c r="L285" i="50"/>
  <c r="L286" i="50"/>
  <c r="L287" i="50"/>
  <c r="L288" i="50"/>
  <c r="L289" i="50"/>
  <c r="L290" i="50"/>
  <c r="L291" i="50"/>
  <c r="L292" i="50"/>
  <c r="L293" i="50"/>
  <c r="L294" i="50"/>
  <c r="L295" i="50"/>
  <c r="L296" i="50"/>
  <c r="L297" i="50"/>
  <c r="L298" i="50"/>
  <c r="L299" i="50"/>
  <c r="L300" i="50"/>
  <c r="L301" i="50"/>
  <c r="L302" i="50"/>
  <c r="L303" i="50"/>
  <c r="L304" i="50"/>
  <c r="L305" i="50"/>
  <c r="L306" i="50"/>
  <c r="L307" i="50"/>
  <c r="L308" i="50"/>
  <c r="L309" i="50"/>
  <c r="L310" i="50"/>
  <c r="L311" i="50"/>
  <c r="L312" i="50"/>
  <c r="L313" i="50"/>
  <c r="L314" i="50"/>
  <c r="L315" i="50"/>
  <c r="L316" i="50"/>
  <c r="L317" i="50"/>
  <c r="L318" i="50"/>
  <c r="L319" i="50"/>
  <c r="L320" i="50"/>
  <c r="L321" i="50"/>
  <c r="L322" i="50"/>
  <c r="L323" i="50"/>
  <c r="L324" i="50"/>
  <c r="L325" i="50"/>
  <c r="L326" i="50"/>
  <c r="L327" i="50"/>
  <c r="L328" i="50"/>
  <c r="L329" i="50"/>
  <c r="L330" i="50"/>
  <c r="L331" i="50"/>
  <c r="L332" i="50"/>
  <c r="L333" i="50"/>
  <c r="L334" i="50"/>
  <c r="L335" i="50"/>
  <c r="L336" i="50"/>
  <c r="L337" i="50"/>
  <c r="L338" i="50"/>
  <c r="L339" i="50"/>
  <c r="L340" i="50"/>
  <c r="L341" i="50"/>
  <c r="L342" i="50"/>
  <c r="L343" i="50"/>
  <c r="L344" i="50"/>
  <c r="L345" i="50"/>
  <c r="L346" i="50"/>
  <c r="L347" i="50"/>
  <c r="L348" i="50"/>
  <c r="L349" i="50"/>
  <c r="L350" i="50"/>
  <c r="L351" i="50"/>
  <c r="L352" i="50"/>
  <c r="L353" i="50"/>
  <c r="L354" i="50"/>
  <c r="L355" i="50"/>
  <c r="L356" i="50"/>
  <c r="L357" i="50"/>
  <c r="L358" i="50"/>
  <c r="L359" i="50"/>
  <c r="L360" i="50"/>
  <c r="L361" i="50"/>
  <c r="L362" i="50"/>
  <c r="L363" i="50"/>
  <c r="L364" i="50"/>
  <c r="L365" i="50"/>
  <c r="L366" i="50"/>
  <c r="L367" i="50"/>
  <c r="L368" i="50"/>
  <c r="L369" i="50"/>
  <c r="L370" i="50"/>
  <c r="L371" i="50"/>
  <c r="L372" i="50"/>
  <c r="L373" i="50"/>
  <c r="L374" i="50"/>
  <c r="L375" i="50"/>
  <c r="L376" i="50"/>
  <c r="L377" i="50"/>
  <c r="L378" i="50"/>
  <c r="L379" i="50"/>
  <c r="L380" i="50"/>
  <c r="L381" i="50"/>
  <c r="L382" i="50"/>
  <c r="L383" i="50"/>
  <c r="L384" i="50"/>
  <c r="L385" i="50"/>
  <c r="L386" i="50"/>
  <c r="L387" i="50"/>
  <c r="L388" i="50"/>
  <c r="L389" i="50"/>
  <c r="L390" i="50"/>
  <c r="L391" i="50"/>
  <c r="L392" i="50"/>
  <c r="L393" i="50"/>
  <c r="L394" i="50"/>
  <c r="L395" i="50"/>
  <c r="L396" i="50"/>
  <c r="L397" i="50"/>
  <c r="L398" i="50"/>
  <c r="L399" i="50"/>
  <c r="L400" i="50"/>
  <c r="L401" i="50"/>
  <c r="L402" i="50"/>
  <c r="L403" i="50"/>
  <c r="L404" i="50"/>
  <c r="L405" i="50"/>
  <c r="L406" i="50"/>
  <c r="L407" i="50"/>
  <c r="L408" i="50"/>
  <c r="L409" i="50"/>
  <c r="L410" i="50"/>
  <c r="L411" i="50"/>
  <c r="L412" i="50"/>
  <c r="L413" i="50"/>
  <c r="L414" i="50"/>
  <c r="L415" i="50"/>
  <c r="L416" i="50"/>
  <c r="L417" i="50"/>
  <c r="L418" i="50"/>
  <c r="L419" i="50"/>
  <c r="L420" i="50"/>
  <c r="L421" i="50"/>
  <c r="L422" i="50"/>
  <c r="L423" i="50"/>
  <c r="L424" i="50"/>
  <c r="L425" i="50"/>
  <c r="L426" i="50"/>
  <c r="L427" i="50"/>
  <c r="L428" i="50"/>
  <c r="L429" i="50"/>
  <c r="L430" i="50"/>
  <c r="L431" i="50"/>
  <c r="L432" i="50"/>
  <c r="L433" i="50"/>
  <c r="L434" i="50"/>
  <c r="L435" i="50"/>
  <c r="L436" i="50"/>
  <c r="L437" i="50"/>
  <c r="L438" i="50"/>
  <c r="L439" i="50"/>
  <c r="L440" i="50"/>
  <c r="L441" i="50"/>
  <c r="L442" i="50"/>
  <c r="L443" i="50"/>
  <c r="L444" i="50"/>
  <c r="L445" i="50"/>
  <c r="L446" i="50"/>
  <c r="L447" i="50"/>
  <c r="L448" i="50"/>
  <c r="L449" i="50"/>
  <c r="L450" i="50"/>
  <c r="L451" i="50"/>
  <c r="L452" i="50"/>
  <c r="L453" i="50"/>
  <c r="L454" i="50"/>
  <c r="L455" i="50"/>
  <c r="L456" i="50"/>
  <c r="L457" i="50"/>
  <c r="L458" i="50"/>
  <c r="L459" i="50"/>
  <c r="L460" i="50"/>
  <c r="L461" i="50"/>
  <c r="L462" i="50"/>
  <c r="L463" i="50"/>
  <c r="L464" i="50"/>
  <c r="L465" i="50"/>
  <c r="L466" i="50"/>
  <c r="L467" i="50"/>
  <c r="L468" i="50"/>
  <c r="L469" i="50"/>
  <c r="L470" i="50"/>
  <c r="L471" i="50"/>
  <c r="L472" i="50"/>
  <c r="L473" i="50"/>
  <c r="L474" i="50"/>
  <c r="L475" i="50"/>
  <c r="L476" i="50"/>
  <c r="L477" i="50"/>
  <c r="L478" i="50"/>
  <c r="L479" i="50"/>
  <c r="L480" i="50"/>
  <c r="L481" i="50"/>
  <c r="L482" i="50"/>
  <c r="L483" i="50"/>
  <c r="L484" i="50"/>
  <c r="L485" i="50"/>
  <c r="L486" i="50"/>
  <c r="L487" i="50"/>
  <c r="L488" i="50"/>
  <c r="L489" i="50"/>
  <c r="L490" i="50"/>
  <c r="L491" i="50"/>
  <c r="L492" i="50"/>
  <c r="L493" i="50"/>
  <c r="L494" i="50"/>
  <c r="L495" i="50"/>
  <c r="L496" i="50"/>
  <c r="L497" i="50"/>
  <c r="L498" i="50"/>
  <c r="L499" i="50"/>
  <c r="L500" i="50"/>
  <c r="AB225" i="49"/>
  <c r="AB226" i="49"/>
  <c r="AB227" i="49"/>
  <c r="AB228" i="49"/>
  <c r="AB229" i="49"/>
  <c r="AB230" i="49"/>
  <c r="AB231" i="49"/>
  <c r="AB232" i="49"/>
  <c r="AB233" i="49"/>
  <c r="AB234" i="49"/>
  <c r="AB235" i="49"/>
  <c r="AB236" i="49"/>
  <c r="AB237" i="49"/>
  <c r="AB238" i="49"/>
  <c r="AB239" i="49"/>
  <c r="AB240" i="49"/>
  <c r="AB241" i="49"/>
  <c r="AB242" i="49"/>
  <c r="AB243" i="49"/>
  <c r="AB244" i="49"/>
  <c r="AB245" i="49"/>
  <c r="AB246" i="49"/>
  <c r="AB247" i="49"/>
  <c r="AB248" i="49"/>
  <c r="AB249" i="49"/>
  <c r="AB250" i="49"/>
  <c r="AB251" i="49"/>
  <c r="AB252" i="49"/>
  <c r="AB253" i="49"/>
  <c r="AB254" i="49"/>
  <c r="AB255" i="49"/>
  <c r="AB256" i="49"/>
  <c r="AB257" i="49"/>
  <c r="AB258" i="49"/>
  <c r="AB259" i="49"/>
  <c r="AB260" i="49"/>
  <c r="AB261" i="49"/>
  <c r="AB262" i="49"/>
  <c r="AB263" i="49"/>
  <c r="AB264" i="49"/>
  <c r="AB265" i="49"/>
  <c r="AB266" i="49"/>
  <c r="AB267" i="49"/>
  <c r="AB268" i="49"/>
  <c r="AB269" i="49"/>
  <c r="AB270" i="49"/>
  <c r="AB271" i="49"/>
  <c r="AB272" i="49"/>
  <c r="AB273" i="49"/>
  <c r="AB274" i="49"/>
  <c r="AB275" i="49"/>
  <c r="AB276" i="49"/>
  <c r="AB277" i="49"/>
  <c r="AB278" i="49"/>
  <c r="AB279" i="49"/>
  <c r="AB280" i="49"/>
  <c r="AB281" i="49"/>
  <c r="AB282" i="49"/>
  <c r="AB283" i="49"/>
  <c r="AB284" i="49"/>
  <c r="AB285" i="49"/>
  <c r="AB286" i="49"/>
  <c r="AB287" i="49"/>
  <c r="AB288" i="49"/>
  <c r="AB289" i="49"/>
  <c r="AB290" i="49"/>
  <c r="AB291" i="49"/>
  <c r="AB292" i="49"/>
  <c r="AB293" i="49"/>
  <c r="AB294" i="49"/>
  <c r="AB295" i="49"/>
  <c r="AB296" i="49"/>
  <c r="AB297" i="49"/>
  <c r="AB298" i="49"/>
  <c r="AB299" i="49"/>
  <c r="AB300" i="49"/>
  <c r="AB301" i="49"/>
  <c r="AB302" i="49"/>
  <c r="AB303" i="49"/>
  <c r="AB304" i="49"/>
  <c r="AB305" i="49"/>
  <c r="AB306" i="49"/>
  <c r="AB307" i="49"/>
  <c r="AB308" i="49"/>
  <c r="AB309" i="49"/>
  <c r="AB310" i="49"/>
  <c r="AB311" i="49"/>
  <c r="AB312" i="49"/>
  <c r="AB313" i="49"/>
  <c r="AB314" i="49"/>
  <c r="AB315" i="49"/>
  <c r="AB316" i="49"/>
  <c r="AB317" i="49"/>
  <c r="AB318" i="49"/>
  <c r="AB319" i="49"/>
  <c r="AB320" i="49"/>
  <c r="AB321" i="49"/>
  <c r="AB322" i="49"/>
  <c r="AB323" i="49"/>
  <c r="AB324" i="49"/>
  <c r="AB325" i="49"/>
  <c r="AB326" i="49"/>
  <c r="AB327" i="49"/>
  <c r="AB328" i="49"/>
  <c r="AB329" i="49"/>
  <c r="AB330" i="49"/>
  <c r="AB331" i="49"/>
  <c r="AB332" i="49"/>
  <c r="AB333" i="49"/>
  <c r="AB334" i="49"/>
  <c r="AB335" i="49"/>
  <c r="AB336" i="49"/>
  <c r="AB337" i="49"/>
  <c r="AB338" i="49"/>
  <c r="AB339" i="49"/>
  <c r="AB340" i="49"/>
  <c r="AB341" i="49"/>
  <c r="AB342" i="49"/>
  <c r="AB343" i="49"/>
  <c r="AB344" i="49"/>
  <c r="AB345" i="49"/>
  <c r="AB346" i="49"/>
  <c r="AB347" i="49"/>
  <c r="AB348" i="49"/>
  <c r="AB349" i="49"/>
  <c r="AB350" i="49"/>
  <c r="AB351" i="49"/>
  <c r="AB352" i="49"/>
  <c r="AB353" i="49"/>
  <c r="AB354" i="49"/>
  <c r="AB355" i="49"/>
  <c r="AB356" i="49"/>
  <c r="AB357" i="49"/>
  <c r="AB358" i="49"/>
  <c r="AB359" i="49"/>
  <c r="AB360" i="49"/>
  <c r="AB361" i="49"/>
  <c r="AB362" i="49"/>
  <c r="AB363" i="49"/>
  <c r="AB364" i="49"/>
  <c r="AB365" i="49"/>
  <c r="AB366" i="49"/>
  <c r="AB367" i="49"/>
  <c r="AB368" i="49"/>
  <c r="AB369" i="49"/>
  <c r="AB370" i="49"/>
  <c r="AB371" i="49"/>
  <c r="AB372" i="49"/>
  <c r="AB373" i="49"/>
  <c r="AB374" i="49"/>
  <c r="AB375" i="49"/>
  <c r="AB376" i="49"/>
  <c r="AB377" i="49"/>
  <c r="AB378" i="49"/>
  <c r="AB379" i="49"/>
  <c r="AB380" i="49"/>
  <c r="AB381" i="49"/>
  <c r="AB382" i="49"/>
  <c r="AB383" i="49"/>
  <c r="AB384" i="49"/>
  <c r="AB385" i="49"/>
  <c r="AB386" i="49"/>
  <c r="AB387" i="49"/>
  <c r="AB388" i="49"/>
  <c r="AB389" i="49"/>
  <c r="AB390" i="49"/>
  <c r="AB391" i="49"/>
  <c r="AB392" i="49"/>
  <c r="AB393" i="49"/>
  <c r="AB394" i="49"/>
  <c r="AB395" i="49"/>
  <c r="AB396" i="49"/>
  <c r="AB397" i="49"/>
  <c r="AB398" i="49"/>
  <c r="AB399" i="49"/>
  <c r="AB400" i="49"/>
  <c r="AB401" i="49"/>
  <c r="AB402" i="49"/>
  <c r="AB403" i="49"/>
  <c r="AB404" i="49"/>
  <c r="AB405" i="49"/>
  <c r="AB406" i="49"/>
  <c r="AB407" i="49"/>
  <c r="AB408" i="49"/>
  <c r="AB409" i="49"/>
  <c r="AB410" i="49"/>
  <c r="AB411" i="49"/>
  <c r="AB412" i="49"/>
  <c r="AB413" i="49"/>
  <c r="AB414" i="49"/>
  <c r="AB415" i="49"/>
  <c r="AB416" i="49"/>
  <c r="AB417" i="49"/>
  <c r="AB418" i="49"/>
  <c r="AB419" i="49"/>
  <c r="AB420" i="49"/>
  <c r="AB421" i="49"/>
  <c r="AB422" i="49"/>
  <c r="AB423" i="49"/>
  <c r="AB424" i="49"/>
  <c r="AB425" i="49"/>
  <c r="AB426" i="49"/>
  <c r="AB427" i="49"/>
  <c r="AB428" i="49"/>
  <c r="AB429" i="49"/>
  <c r="AB430" i="49"/>
  <c r="AB431" i="49"/>
  <c r="AB432" i="49"/>
  <c r="AB433" i="49"/>
  <c r="AB434" i="49"/>
  <c r="AB435" i="49"/>
  <c r="AB436" i="49"/>
  <c r="AB437" i="49"/>
  <c r="AB438" i="49"/>
  <c r="AB439" i="49"/>
  <c r="AB440" i="49"/>
  <c r="AB441" i="49"/>
  <c r="AB442" i="49"/>
  <c r="AB443" i="49"/>
  <c r="AB444" i="49"/>
  <c r="AB445" i="49"/>
  <c r="AB446" i="49"/>
  <c r="AB447" i="49"/>
  <c r="AB448" i="49"/>
  <c r="AB449" i="49"/>
  <c r="AB450" i="49"/>
  <c r="AB451" i="49"/>
  <c r="AB452" i="49"/>
  <c r="AB453" i="49"/>
  <c r="AB454" i="49"/>
  <c r="AB455" i="49"/>
  <c r="AB456" i="49"/>
  <c r="AB457" i="49"/>
  <c r="AB458" i="49"/>
  <c r="AB459" i="49"/>
  <c r="AB460" i="49"/>
  <c r="AB461" i="49"/>
  <c r="AB462" i="49"/>
  <c r="AB463" i="49"/>
  <c r="AB464" i="49"/>
  <c r="AB465" i="49"/>
  <c r="AB466" i="49"/>
  <c r="AB467" i="49"/>
  <c r="AB468" i="49"/>
  <c r="AB469" i="49"/>
  <c r="AB470" i="49"/>
  <c r="AB471" i="49"/>
  <c r="AB472" i="49"/>
  <c r="AB473" i="49"/>
  <c r="AB474" i="49"/>
  <c r="AB475" i="49"/>
  <c r="AB476" i="49"/>
  <c r="AB477" i="49"/>
  <c r="AB478" i="49"/>
  <c r="AB479" i="49"/>
  <c r="AB480" i="49"/>
  <c r="AB481" i="49"/>
  <c r="AB482" i="49"/>
  <c r="AB483" i="49"/>
  <c r="AB484" i="49"/>
  <c r="AB485" i="49"/>
  <c r="AB486" i="49"/>
  <c r="AB487" i="49"/>
  <c r="AB488" i="49"/>
  <c r="AB489" i="49"/>
  <c r="AB490" i="49"/>
  <c r="AB491" i="49"/>
  <c r="AB492" i="49"/>
  <c r="AB493" i="49"/>
  <c r="AB494" i="49"/>
  <c r="AB495" i="49"/>
  <c r="AB496" i="49"/>
  <c r="AB497" i="49"/>
  <c r="AB498" i="49"/>
  <c r="AB499" i="49"/>
  <c r="AB500" i="49"/>
  <c r="L225" i="49"/>
  <c r="L226" i="49"/>
  <c r="L227" i="49"/>
  <c r="L228" i="49"/>
  <c r="L229" i="49"/>
  <c r="L230" i="49"/>
  <c r="L231" i="49"/>
  <c r="L232" i="49"/>
  <c r="L233" i="49"/>
  <c r="L234" i="49"/>
  <c r="L235" i="49"/>
  <c r="L236" i="49"/>
  <c r="L237" i="49"/>
  <c r="L238" i="49"/>
  <c r="L239" i="49"/>
  <c r="L240" i="49"/>
  <c r="L241" i="49"/>
  <c r="L242" i="49"/>
  <c r="L243" i="49"/>
  <c r="L244" i="49"/>
  <c r="L245" i="49"/>
  <c r="L246" i="49"/>
  <c r="L247" i="49"/>
  <c r="L248" i="49"/>
  <c r="L249" i="49"/>
  <c r="L250" i="49"/>
  <c r="L251" i="49"/>
  <c r="L252" i="49"/>
  <c r="L253" i="49"/>
  <c r="L254" i="49"/>
  <c r="L255" i="49"/>
  <c r="L256" i="49"/>
  <c r="L257" i="49"/>
  <c r="L258" i="49"/>
  <c r="L259" i="49"/>
  <c r="L260" i="49"/>
  <c r="L261" i="49"/>
  <c r="L262" i="49"/>
  <c r="L263" i="49"/>
  <c r="L264" i="49"/>
  <c r="L265" i="49"/>
  <c r="L266" i="49"/>
  <c r="L267" i="49"/>
  <c r="L268" i="49"/>
  <c r="L269" i="49"/>
  <c r="L270" i="49"/>
  <c r="L271" i="49"/>
  <c r="L272" i="49"/>
  <c r="L273" i="49"/>
  <c r="L274" i="49"/>
  <c r="L275" i="49"/>
  <c r="L276" i="49"/>
  <c r="L277" i="49"/>
  <c r="L278" i="49"/>
  <c r="L279" i="49"/>
  <c r="L280" i="49"/>
  <c r="L281" i="49"/>
  <c r="L282" i="49"/>
  <c r="L283" i="49"/>
  <c r="L284" i="49"/>
  <c r="L285" i="49"/>
  <c r="L286" i="49"/>
  <c r="L287" i="49"/>
  <c r="L288" i="49"/>
  <c r="L289" i="49"/>
  <c r="L290" i="49"/>
  <c r="L291" i="49"/>
  <c r="L292" i="49"/>
  <c r="L293" i="49"/>
  <c r="L294" i="49"/>
  <c r="L295" i="49"/>
  <c r="L296" i="49"/>
  <c r="L297" i="49"/>
  <c r="L298" i="49"/>
  <c r="L299" i="49"/>
  <c r="L300" i="49"/>
  <c r="L301" i="49"/>
  <c r="L302" i="49"/>
  <c r="L303" i="49"/>
  <c r="L304" i="49"/>
  <c r="L305" i="49"/>
  <c r="L306" i="49"/>
  <c r="L307" i="49"/>
  <c r="L308" i="49"/>
  <c r="L309" i="49"/>
  <c r="L310" i="49"/>
  <c r="L311" i="49"/>
  <c r="L312" i="49"/>
  <c r="L313" i="49"/>
  <c r="L314" i="49"/>
  <c r="L315" i="49"/>
  <c r="L316" i="49"/>
  <c r="L317" i="49"/>
  <c r="L318" i="49"/>
  <c r="L319" i="49"/>
  <c r="L320" i="49"/>
  <c r="L321" i="49"/>
  <c r="L322" i="49"/>
  <c r="L323" i="49"/>
  <c r="L324" i="49"/>
  <c r="L325" i="49"/>
  <c r="L326" i="49"/>
  <c r="L327" i="49"/>
  <c r="L328" i="49"/>
  <c r="L329" i="49"/>
  <c r="L330" i="49"/>
  <c r="L331" i="49"/>
  <c r="L332" i="49"/>
  <c r="L333" i="49"/>
  <c r="L334" i="49"/>
  <c r="L335" i="49"/>
  <c r="L336" i="49"/>
  <c r="L337" i="49"/>
  <c r="L338" i="49"/>
  <c r="L339" i="49"/>
  <c r="L340" i="49"/>
  <c r="L341" i="49"/>
  <c r="L342" i="49"/>
  <c r="L343" i="49"/>
  <c r="L344" i="49"/>
  <c r="L345" i="49"/>
  <c r="L346" i="49"/>
  <c r="L347" i="49"/>
  <c r="L348" i="49"/>
  <c r="L349" i="49"/>
  <c r="L350" i="49"/>
  <c r="L351" i="49"/>
  <c r="L352" i="49"/>
  <c r="L353" i="49"/>
  <c r="L354" i="49"/>
  <c r="L355" i="49"/>
  <c r="L356" i="49"/>
  <c r="L357" i="49"/>
  <c r="L358" i="49"/>
  <c r="L359" i="49"/>
  <c r="L360" i="49"/>
  <c r="L361" i="49"/>
  <c r="L362" i="49"/>
  <c r="L363" i="49"/>
  <c r="L364" i="49"/>
  <c r="L365" i="49"/>
  <c r="L366" i="49"/>
  <c r="L367" i="49"/>
  <c r="L368" i="49"/>
  <c r="L369" i="49"/>
  <c r="L370" i="49"/>
  <c r="L371" i="49"/>
  <c r="L372" i="49"/>
  <c r="L373" i="49"/>
  <c r="L374" i="49"/>
  <c r="L375" i="49"/>
  <c r="L376" i="49"/>
  <c r="L377" i="49"/>
  <c r="L378" i="49"/>
  <c r="L379" i="49"/>
  <c r="L380" i="49"/>
  <c r="L381" i="49"/>
  <c r="L382" i="49"/>
  <c r="L383" i="49"/>
  <c r="L384" i="49"/>
  <c r="L385" i="49"/>
  <c r="L386" i="49"/>
  <c r="L387" i="49"/>
  <c r="L388" i="49"/>
  <c r="L389" i="49"/>
  <c r="L390" i="49"/>
  <c r="L391" i="49"/>
  <c r="L392" i="49"/>
  <c r="L393" i="49"/>
  <c r="L394" i="49"/>
  <c r="L395" i="49"/>
  <c r="L396" i="49"/>
  <c r="L397" i="49"/>
  <c r="L398" i="49"/>
  <c r="L399" i="49"/>
  <c r="L400" i="49"/>
  <c r="L401" i="49"/>
  <c r="L402" i="49"/>
  <c r="L403" i="49"/>
  <c r="L404" i="49"/>
  <c r="L405" i="49"/>
  <c r="L406" i="49"/>
  <c r="L407" i="49"/>
  <c r="L408" i="49"/>
  <c r="L409" i="49"/>
  <c r="L410" i="49"/>
  <c r="L411" i="49"/>
  <c r="L412" i="49"/>
  <c r="L413" i="49"/>
  <c r="L414" i="49"/>
  <c r="L415" i="49"/>
  <c r="L416" i="49"/>
  <c r="L417" i="49"/>
  <c r="L418" i="49"/>
  <c r="L419" i="49"/>
  <c r="L420" i="49"/>
  <c r="L421" i="49"/>
  <c r="L422" i="49"/>
  <c r="L423" i="49"/>
  <c r="L424" i="49"/>
  <c r="L425" i="49"/>
  <c r="L426" i="49"/>
  <c r="L427" i="49"/>
  <c r="L428" i="49"/>
  <c r="L429" i="49"/>
  <c r="L430" i="49"/>
  <c r="L431" i="49"/>
  <c r="L432" i="49"/>
  <c r="L433" i="49"/>
  <c r="L434" i="49"/>
  <c r="L435" i="49"/>
  <c r="L436" i="49"/>
  <c r="L437" i="49"/>
  <c r="L438" i="49"/>
  <c r="L439" i="49"/>
  <c r="L440" i="49"/>
  <c r="L441" i="49"/>
  <c r="L442" i="49"/>
  <c r="L443" i="49"/>
  <c r="L444" i="49"/>
  <c r="L445" i="49"/>
  <c r="L446" i="49"/>
  <c r="L447" i="49"/>
  <c r="L448" i="49"/>
  <c r="L449" i="49"/>
  <c r="L450" i="49"/>
  <c r="L451" i="49"/>
  <c r="L452" i="49"/>
  <c r="L453" i="49"/>
  <c r="L454" i="49"/>
  <c r="L455" i="49"/>
  <c r="L456" i="49"/>
  <c r="L457" i="49"/>
  <c r="L458" i="49"/>
  <c r="L459" i="49"/>
  <c r="L460" i="49"/>
  <c r="L461" i="49"/>
  <c r="L462" i="49"/>
  <c r="L463" i="49"/>
  <c r="L464" i="49"/>
  <c r="L465" i="49"/>
  <c r="L466" i="49"/>
  <c r="L467" i="49"/>
  <c r="L468" i="49"/>
  <c r="L469" i="49"/>
  <c r="L470" i="49"/>
  <c r="L471" i="49"/>
  <c r="L472" i="49"/>
  <c r="L473" i="49"/>
  <c r="L474" i="49"/>
  <c r="L475" i="49"/>
  <c r="L476" i="49"/>
  <c r="L477" i="49"/>
  <c r="L478" i="49"/>
  <c r="L479" i="49"/>
  <c r="L480" i="49"/>
  <c r="L481" i="49"/>
  <c r="L482" i="49"/>
  <c r="L483" i="49"/>
  <c r="L484" i="49"/>
  <c r="L485" i="49"/>
  <c r="L486" i="49"/>
  <c r="L487" i="49"/>
  <c r="L488" i="49"/>
  <c r="L489" i="49"/>
  <c r="L490" i="49"/>
  <c r="L491" i="49"/>
  <c r="L492" i="49"/>
  <c r="L493" i="49"/>
  <c r="L494" i="49"/>
  <c r="L495" i="49"/>
  <c r="L496" i="49"/>
  <c r="L497" i="49"/>
  <c r="L498" i="49"/>
  <c r="L499" i="49"/>
  <c r="L500" i="49"/>
  <c r="AB167" i="48"/>
  <c r="AB168" i="48"/>
  <c r="AB169" i="48"/>
  <c r="AB170" i="48"/>
  <c r="AB171" i="48"/>
  <c r="AB172" i="48"/>
  <c r="AB173" i="48"/>
  <c r="AB174" i="48"/>
  <c r="AB175" i="48"/>
  <c r="AB176" i="48"/>
  <c r="AB177" i="48"/>
  <c r="AB178" i="48"/>
  <c r="AB179" i="48"/>
  <c r="AB180" i="48"/>
  <c r="AB181" i="48"/>
  <c r="AB182" i="48"/>
  <c r="AB183" i="48"/>
  <c r="AB184" i="48"/>
  <c r="AB185" i="48"/>
  <c r="AB186" i="48"/>
  <c r="AB187" i="48"/>
  <c r="AB188" i="48"/>
  <c r="AB189" i="48"/>
  <c r="AB190" i="48"/>
  <c r="AB191" i="48"/>
  <c r="AB192" i="48"/>
  <c r="AB193" i="48"/>
  <c r="AB194" i="48"/>
  <c r="AB195" i="48"/>
  <c r="AB196" i="48"/>
  <c r="AB197" i="48"/>
  <c r="AB198" i="48"/>
  <c r="AB199" i="48"/>
  <c r="AB200" i="48"/>
  <c r="AB201" i="48"/>
  <c r="AB202" i="48"/>
  <c r="AB203" i="48"/>
  <c r="AB204" i="48"/>
  <c r="AB205" i="48"/>
  <c r="AB206" i="48"/>
  <c r="AB207" i="48"/>
  <c r="AB208" i="48"/>
  <c r="AB209" i="48"/>
  <c r="AB210" i="48"/>
  <c r="AB211" i="48"/>
  <c r="AB212" i="48"/>
  <c r="AB213" i="48"/>
  <c r="AB214" i="48"/>
  <c r="AB215" i="48"/>
  <c r="AB216" i="48"/>
  <c r="AB217" i="48"/>
  <c r="AB218" i="48"/>
  <c r="AB219" i="48"/>
  <c r="AB220" i="48"/>
  <c r="AB221" i="48"/>
  <c r="AB222" i="48"/>
  <c r="AB223" i="48"/>
  <c r="AB224" i="48"/>
  <c r="AB225" i="48"/>
  <c r="AB226" i="48"/>
  <c r="AB227" i="48"/>
  <c r="AB228" i="48"/>
  <c r="AB229" i="48"/>
  <c r="AB230" i="48"/>
  <c r="AB231" i="48"/>
  <c r="AB232" i="48"/>
  <c r="AB233" i="48"/>
  <c r="AB234" i="48"/>
  <c r="AB235" i="48"/>
  <c r="AB236" i="48"/>
  <c r="AB237" i="48"/>
  <c r="AB238" i="48"/>
  <c r="AB239" i="48"/>
  <c r="AB240" i="48"/>
  <c r="AB241" i="48"/>
  <c r="AB242" i="48"/>
  <c r="AB243" i="48"/>
  <c r="AB244" i="48"/>
  <c r="AB245" i="48"/>
  <c r="AB246" i="48"/>
  <c r="AB247" i="48"/>
  <c r="AB248" i="48"/>
  <c r="AB249" i="48"/>
  <c r="AB250" i="48"/>
  <c r="AB251" i="48"/>
  <c r="AB252" i="48"/>
  <c r="AB253" i="48"/>
  <c r="AB254" i="48"/>
  <c r="AB255" i="48"/>
  <c r="AB256" i="48"/>
  <c r="AB257" i="48"/>
  <c r="AB258" i="48"/>
  <c r="AB259" i="48"/>
  <c r="AB260" i="48"/>
  <c r="AB261" i="48"/>
  <c r="AB262" i="48"/>
  <c r="AB263" i="48"/>
  <c r="AB264" i="48"/>
  <c r="AB265" i="48"/>
  <c r="AB266" i="48"/>
  <c r="AB267" i="48"/>
  <c r="AB268" i="48"/>
  <c r="AB269" i="48"/>
  <c r="AB270" i="48"/>
  <c r="AB271" i="48"/>
  <c r="AB272" i="48"/>
  <c r="AB273" i="48"/>
  <c r="AB274" i="48"/>
  <c r="AB275" i="48"/>
  <c r="AB276" i="48"/>
  <c r="AB277" i="48"/>
  <c r="AB278" i="48"/>
  <c r="AB279" i="48"/>
  <c r="AB280" i="48"/>
  <c r="AB281" i="48"/>
  <c r="AB282" i="48"/>
  <c r="AB283" i="48"/>
  <c r="AB284" i="48"/>
  <c r="AB285" i="48"/>
  <c r="AB286" i="48"/>
  <c r="AB287" i="48"/>
  <c r="AB288" i="48"/>
  <c r="AB289" i="48"/>
  <c r="AB290" i="48"/>
  <c r="AB291" i="48"/>
  <c r="AB292" i="48"/>
  <c r="AB293" i="48"/>
  <c r="AB294" i="48"/>
  <c r="AB295" i="48"/>
  <c r="AB296" i="48"/>
  <c r="AB297" i="48"/>
  <c r="AB298" i="48"/>
  <c r="AB299" i="48"/>
  <c r="AB300" i="48"/>
  <c r="AB301" i="48"/>
  <c r="AB302" i="48"/>
  <c r="AB303" i="48"/>
  <c r="AB304" i="48"/>
  <c r="AB305" i="48"/>
  <c r="AB306" i="48"/>
  <c r="AB307" i="48"/>
  <c r="AB308" i="48"/>
  <c r="AB309" i="48"/>
  <c r="AB310" i="48"/>
  <c r="AB311" i="48"/>
  <c r="AB312" i="48"/>
  <c r="AB313" i="48"/>
  <c r="AB314" i="48"/>
  <c r="AB315" i="48"/>
  <c r="AB316" i="48"/>
  <c r="AB317" i="48"/>
  <c r="AB318" i="48"/>
  <c r="AB319" i="48"/>
  <c r="AB320" i="48"/>
  <c r="AB321" i="48"/>
  <c r="AB322" i="48"/>
  <c r="AB323" i="48"/>
  <c r="AB324" i="48"/>
  <c r="AB325" i="48"/>
  <c r="AB326" i="48"/>
  <c r="AB327" i="48"/>
  <c r="AB328" i="48"/>
  <c r="AB329" i="48"/>
  <c r="AB330" i="48"/>
  <c r="AB331" i="48"/>
  <c r="AB332" i="48"/>
  <c r="AB333" i="48"/>
  <c r="AB334" i="48"/>
  <c r="AB335" i="48"/>
  <c r="AB336" i="48"/>
  <c r="AB337" i="48"/>
  <c r="AB338" i="48"/>
  <c r="AB339" i="48"/>
  <c r="AB340" i="48"/>
  <c r="AB341" i="48"/>
  <c r="AB342" i="48"/>
  <c r="AB343" i="48"/>
  <c r="AB344" i="48"/>
  <c r="AB345" i="48"/>
  <c r="AB346" i="48"/>
  <c r="AB347" i="48"/>
  <c r="AB348" i="48"/>
  <c r="AB349" i="48"/>
  <c r="AB350" i="48"/>
  <c r="AB351" i="48"/>
  <c r="AB352" i="48"/>
  <c r="AB353" i="48"/>
  <c r="AB354" i="48"/>
  <c r="AB355" i="48"/>
  <c r="AB356" i="48"/>
  <c r="AB357" i="48"/>
  <c r="AB358" i="48"/>
  <c r="AB359" i="48"/>
  <c r="AB360" i="48"/>
  <c r="AB361" i="48"/>
  <c r="AB362" i="48"/>
  <c r="AB363" i="48"/>
  <c r="AB364" i="48"/>
  <c r="AB365" i="48"/>
  <c r="AB366" i="48"/>
  <c r="AB367" i="48"/>
  <c r="AB368" i="48"/>
  <c r="AB369" i="48"/>
  <c r="AB370" i="48"/>
  <c r="AB371" i="48"/>
  <c r="AB372" i="48"/>
  <c r="AB373" i="48"/>
  <c r="AB374" i="48"/>
  <c r="AB375" i="48"/>
  <c r="AB376" i="48"/>
  <c r="AB377" i="48"/>
  <c r="AB378" i="48"/>
  <c r="AB379" i="48"/>
  <c r="AB380" i="48"/>
  <c r="AB381" i="48"/>
  <c r="AB382" i="48"/>
  <c r="AB383" i="48"/>
  <c r="AB384" i="48"/>
  <c r="AB385" i="48"/>
  <c r="AB386" i="48"/>
  <c r="AB387" i="48"/>
  <c r="AB388" i="48"/>
  <c r="AB389" i="48"/>
  <c r="AB390" i="48"/>
  <c r="AB391" i="48"/>
  <c r="AB392" i="48"/>
  <c r="AB393" i="48"/>
  <c r="AB394" i="48"/>
  <c r="AB395" i="48"/>
  <c r="AB396" i="48"/>
  <c r="AB397" i="48"/>
  <c r="AB398" i="48"/>
  <c r="AB399" i="48"/>
  <c r="AB400" i="48"/>
  <c r="AB401" i="48"/>
  <c r="AB402" i="48"/>
  <c r="AB403" i="48"/>
  <c r="AB404" i="48"/>
  <c r="AB405" i="48"/>
  <c r="AB406" i="48"/>
  <c r="AB407" i="48"/>
  <c r="AB408" i="48"/>
  <c r="AB409" i="48"/>
  <c r="AB410" i="48"/>
  <c r="AB411" i="48"/>
  <c r="AB412" i="48"/>
  <c r="AB413" i="48"/>
  <c r="AB414" i="48"/>
  <c r="AB415" i="48"/>
  <c r="AB416" i="48"/>
  <c r="AB417" i="48"/>
  <c r="AB418" i="48"/>
  <c r="AB419" i="48"/>
  <c r="AB420" i="48"/>
  <c r="AB421" i="48"/>
  <c r="AB422" i="48"/>
  <c r="AB423" i="48"/>
  <c r="AB424" i="48"/>
  <c r="AB425" i="48"/>
  <c r="AB426" i="48"/>
  <c r="AB427" i="48"/>
  <c r="AB428" i="48"/>
  <c r="AB429" i="48"/>
  <c r="AB430" i="48"/>
  <c r="AB431" i="48"/>
  <c r="AB432" i="48"/>
  <c r="AB433" i="48"/>
  <c r="AB434" i="48"/>
  <c r="AB435" i="48"/>
  <c r="AB436" i="48"/>
  <c r="AB437" i="48"/>
  <c r="AB438" i="48"/>
  <c r="AB439" i="48"/>
  <c r="AB440" i="48"/>
  <c r="AB441" i="48"/>
  <c r="AB442" i="48"/>
  <c r="AB443" i="48"/>
  <c r="AB444" i="48"/>
  <c r="AB445" i="48"/>
  <c r="AB446" i="48"/>
  <c r="AB447" i="48"/>
  <c r="AB448" i="48"/>
  <c r="AB449" i="48"/>
  <c r="AB450" i="48"/>
  <c r="AB451" i="48"/>
  <c r="AB452" i="48"/>
  <c r="AB453" i="48"/>
  <c r="AB454" i="48"/>
  <c r="AB455" i="48"/>
  <c r="AB456" i="48"/>
  <c r="AB457" i="48"/>
  <c r="AB458" i="48"/>
  <c r="AB459" i="48"/>
  <c r="AB460" i="48"/>
  <c r="AB461" i="48"/>
  <c r="AB462" i="48"/>
  <c r="AB463" i="48"/>
  <c r="AB464" i="48"/>
  <c r="AB465" i="48"/>
  <c r="AB466" i="48"/>
  <c r="AB467" i="48"/>
  <c r="AB468" i="48"/>
  <c r="AB469" i="48"/>
  <c r="AB470" i="48"/>
  <c r="AB471" i="48"/>
  <c r="AB472" i="48"/>
  <c r="AB473" i="48"/>
  <c r="AB474" i="48"/>
  <c r="AB475" i="48"/>
  <c r="AB476" i="48"/>
  <c r="AB477" i="48"/>
  <c r="AB478" i="48"/>
  <c r="AB479" i="48"/>
  <c r="AB480" i="48"/>
  <c r="AB481" i="48"/>
  <c r="AB482" i="48"/>
  <c r="AB483" i="48"/>
  <c r="AB484" i="48"/>
  <c r="AB485" i="48"/>
  <c r="AB486" i="48"/>
  <c r="AB487" i="48"/>
  <c r="AB488" i="48"/>
  <c r="AB489" i="48"/>
  <c r="AB490" i="48"/>
  <c r="AB491" i="48"/>
  <c r="AB492" i="48"/>
  <c r="AB493" i="48"/>
  <c r="AB494" i="48"/>
  <c r="AB495" i="48"/>
  <c r="AB496" i="48"/>
  <c r="AB497" i="48"/>
  <c r="AB498" i="48"/>
  <c r="AB499" i="48"/>
  <c r="AB500" i="48"/>
  <c r="L167" i="48"/>
  <c r="L168" i="48"/>
  <c r="L169" i="48"/>
  <c r="L170" i="48"/>
  <c r="L171" i="48"/>
  <c r="L172" i="48"/>
  <c r="L173" i="48"/>
  <c r="L174" i="48"/>
  <c r="L175" i="48"/>
  <c r="L176" i="48"/>
  <c r="L177" i="48"/>
  <c r="L178" i="48"/>
  <c r="L179" i="48"/>
  <c r="L180" i="48"/>
  <c r="L181" i="48"/>
  <c r="L182" i="48"/>
  <c r="L183" i="48"/>
  <c r="L184" i="48"/>
  <c r="L185" i="48"/>
  <c r="L186" i="48"/>
  <c r="L187" i="48"/>
  <c r="L188" i="48"/>
  <c r="L189" i="48"/>
  <c r="L190" i="48"/>
  <c r="L191" i="48"/>
  <c r="L192" i="48"/>
  <c r="L193" i="48"/>
  <c r="L194" i="48"/>
  <c r="L195" i="48"/>
  <c r="L196" i="48"/>
  <c r="L197" i="48"/>
  <c r="L198" i="48"/>
  <c r="L199" i="48"/>
  <c r="L200" i="48"/>
  <c r="L201" i="48"/>
  <c r="L202" i="48"/>
  <c r="L203" i="48"/>
  <c r="L204" i="48"/>
  <c r="L205" i="48"/>
  <c r="L206" i="48"/>
  <c r="L207" i="48"/>
  <c r="L208" i="48"/>
  <c r="L209" i="48"/>
  <c r="L210" i="48"/>
  <c r="L211" i="48"/>
  <c r="L212" i="48"/>
  <c r="L213" i="48"/>
  <c r="L214" i="48"/>
  <c r="L215" i="48"/>
  <c r="L216" i="48"/>
  <c r="L217" i="48"/>
  <c r="L218" i="48"/>
  <c r="L219" i="48"/>
  <c r="L220" i="48"/>
  <c r="L221" i="48"/>
  <c r="L222" i="48"/>
  <c r="L223" i="48"/>
  <c r="L224" i="48"/>
  <c r="L225" i="48"/>
  <c r="L226" i="48"/>
  <c r="L227" i="48"/>
  <c r="L228" i="48"/>
  <c r="L229" i="48"/>
  <c r="L230" i="48"/>
  <c r="L231" i="48"/>
  <c r="L232" i="48"/>
  <c r="L233" i="48"/>
  <c r="L234" i="48"/>
  <c r="L235" i="48"/>
  <c r="L236" i="48"/>
  <c r="L237" i="48"/>
  <c r="L238" i="48"/>
  <c r="L239" i="48"/>
  <c r="L240" i="48"/>
  <c r="L241" i="48"/>
  <c r="L242" i="48"/>
  <c r="L243" i="48"/>
  <c r="L244" i="48"/>
  <c r="L245" i="48"/>
  <c r="L246" i="48"/>
  <c r="L247" i="48"/>
  <c r="L248" i="48"/>
  <c r="L249" i="48"/>
  <c r="L250" i="48"/>
  <c r="L251" i="48"/>
  <c r="L252" i="48"/>
  <c r="L253" i="48"/>
  <c r="L254" i="48"/>
  <c r="L255" i="48"/>
  <c r="L256" i="48"/>
  <c r="L257" i="48"/>
  <c r="L258" i="48"/>
  <c r="L259" i="48"/>
  <c r="L260" i="48"/>
  <c r="L261" i="48"/>
  <c r="L262" i="48"/>
  <c r="L263" i="48"/>
  <c r="L264" i="48"/>
  <c r="L265" i="48"/>
  <c r="L266" i="48"/>
  <c r="L267" i="48"/>
  <c r="L268" i="48"/>
  <c r="L269" i="48"/>
  <c r="L270" i="48"/>
  <c r="L271" i="48"/>
  <c r="L272" i="48"/>
  <c r="L273" i="48"/>
  <c r="L274" i="48"/>
  <c r="L275" i="48"/>
  <c r="L276" i="48"/>
  <c r="L277" i="48"/>
  <c r="L278" i="48"/>
  <c r="L279" i="48"/>
  <c r="L280" i="48"/>
  <c r="L281" i="48"/>
  <c r="L282" i="48"/>
  <c r="L283" i="48"/>
  <c r="L284" i="48"/>
  <c r="L285" i="48"/>
  <c r="L286" i="48"/>
  <c r="L287" i="48"/>
  <c r="L288" i="48"/>
  <c r="L289" i="48"/>
  <c r="L290" i="48"/>
  <c r="L291" i="48"/>
  <c r="L292" i="48"/>
  <c r="L293" i="48"/>
  <c r="L294" i="48"/>
  <c r="L295" i="48"/>
  <c r="L296" i="48"/>
  <c r="L297" i="48"/>
  <c r="L298" i="48"/>
  <c r="L299" i="48"/>
  <c r="L300" i="48"/>
  <c r="L301" i="48"/>
  <c r="L302" i="48"/>
  <c r="L303" i="48"/>
  <c r="L304" i="48"/>
  <c r="L305" i="48"/>
  <c r="L306" i="48"/>
  <c r="L307" i="48"/>
  <c r="L308" i="48"/>
  <c r="L309" i="48"/>
  <c r="L310" i="48"/>
  <c r="L311" i="48"/>
  <c r="L312" i="48"/>
  <c r="L313" i="48"/>
  <c r="L314" i="48"/>
  <c r="L315" i="48"/>
  <c r="L316" i="48"/>
  <c r="L317" i="48"/>
  <c r="L318" i="48"/>
  <c r="L319" i="48"/>
  <c r="L320" i="48"/>
  <c r="L321" i="48"/>
  <c r="L322" i="48"/>
  <c r="L323" i="48"/>
  <c r="L324" i="48"/>
  <c r="L325" i="48"/>
  <c r="L326" i="48"/>
  <c r="L327" i="48"/>
  <c r="L328" i="48"/>
  <c r="L329" i="48"/>
  <c r="L330" i="48"/>
  <c r="L331" i="48"/>
  <c r="L332" i="48"/>
  <c r="L333" i="48"/>
  <c r="L334" i="48"/>
  <c r="L335" i="48"/>
  <c r="L336" i="48"/>
  <c r="L337" i="48"/>
  <c r="L338" i="48"/>
  <c r="L339" i="48"/>
  <c r="L340" i="48"/>
  <c r="L341" i="48"/>
  <c r="L342" i="48"/>
  <c r="L343" i="48"/>
  <c r="L344" i="48"/>
  <c r="L345" i="48"/>
  <c r="L346" i="48"/>
  <c r="L347" i="48"/>
  <c r="L348" i="48"/>
  <c r="L349" i="48"/>
  <c r="L350" i="48"/>
  <c r="L351" i="48"/>
  <c r="L352" i="48"/>
  <c r="L353" i="48"/>
  <c r="L354" i="48"/>
  <c r="L355" i="48"/>
  <c r="L356" i="48"/>
  <c r="L357" i="48"/>
  <c r="L358" i="48"/>
  <c r="L359" i="48"/>
  <c r="L360" i="48"/>
  <c r="L361" i="48"/>
  <c r="L362" i="48"/>
  <c r="L363" i="48"/>
  <c r="L364" i="48"/>
  <c r="L365" i="48"/>
  <c r="L366" i="48"/>
  <c r="L367" i="48"/>
  <c r="L368" i="48"/>
  <c r="L369" i="48"/>
  <c r="L370" i="48"/>
  <c r="L371" i="48"/>
  <c r="L372" i="48"/>
  <c r="L373" i="48"/>
  <c r="L374" i="48"/>
  <c r="L375" i="48"/>
  <c r="L376" i="48"/>
  <c r="L377" i="48"/>
  <c r="L378" i="48"/>
  <c r="L379" i="48"/>
  <c r="L380" i="48"/>
  <c r="L381" i="48"/>
  <c r="L382" i="48"/>
  <c r="L383" i="48"/>
  <c r="L384" i="48"/>
  <c r="L385" i="48"/>
  <c r="L386" i="48"/>
  <c r="L387" i="48"/>
  <c r="L388" i="48"/>
  <c r="L389" i="48"/>
  <c r="L390" i="48"/>
  <c r="L391" i="48"/>
  <c r="L392" i="48"/>
  <c r="L393" i="48"/>
  <c r="L394" i="48"/>
  <c r="L395" i="48"/>
  <c r="L396" i="48"/>
  <c r="L397" i="48"/>
  <c r="L398" i="48"/>
  <c r="L399" i="48"/>
  <c r="L400" i="48"/>
  <c r="L401" i="48"/>
  <c r="L402" i="48"/>
  <c r="L403" i="48"/>
  <c r="L404" i="48"/>
  <c r="L405" i="48"/>
  <c r="L406" i="48"/>
  <c r="L407" i="48"/>
  <c r="L408" i="48"/>
  <c r="L409" i="48"/>
  <c r="L410" i="48"/>
  <c r="L411" i="48"/>
  <c r="L412" i="48"/>
  <c r="L413" i="48"/>
  <c r="L414" i="48"/>
  <c r="L415" i="48"/>
  <c r="L416" i="48"/>
  <c r="L417" i="48"/>
  <c r="L418" i="48"/>
  <c r="L419" i="48"/>
  <c r="L420" i="48"/>
  <c r="L421" i="48"/>
  <c r="L422" i="48"/>
  <c r="L423" i="48"/>
  <c r="L424" i="48"/>
  <c r="L425" i="48"/>
  <c r="L426" i="48"/>
  <c r="L427" i="48"/>
  <c r="L428" i="48"/>
  <c r="L429" i="48"/>
  <c r="L430" i="48"/>
  <c r="L431" i="48"/>
  <c r="L432" i="48"/>
  <c r="L433" i="48"/>
  <c r="L434" i="48"/>
  <c r="L435" i="48"/>
  <c r="L436" i="48"/>
  <c r="L437" i="48"/>
  <c r="L438" i="48"/>
  <c r="L439" i="48"/>
  <c r="L440" i="48"/>
  <c r="L441" i="48"/>
  <c r="L442" i="48"/>
  <c r="L443" i="48"/>
  <c r="L444" i="48"/>
  <c r="L445" i="48"/>
  <c r="L446" i="48"/>
  <c r="L447" i="48"/>
  <c r="L448" i="48"/>
  <c r="L449" i="48"/>
  <c r="L450" i="48"/>
  <c r="L451" i="48"/>
  <c r="L452" i="48"/>
  <c r="L453" i="48"/>
  <c r="L454" i="48"/>
  <c r="L455" i="48"/>
  <c r="L456" i="48"/>
  <c r="L457" i="48"/>
  <c r="L458" i="48"/>
  <c r="L459" i="48"/>
  <c r="L460" i="48"/>
  <c r="L461" i="48"/>
  <c r="L462" i="48"/>
  <c r="L463" i="48"/>
  <c r="L464" i="48"/>
  <c r="L465" i="48"/>
  <c r="L466" i="48"/>
  <c r="L467" i="48"/>
  <c r="L468" i="48"/>
  <c r="L469" i="48"/>
  <c r="L470" i="48"/>
  <c r="L471" i="48"/>
  <c r="L472" i="48"/>
  <c r="L473" i="48"/>
  <c r="L474" i="48"/>
  <c r="L475" i="48"/>
  <c r="L476" i="48"/>
  <c r="L477" i="48"/>
  <c r="L478" i="48"/>
  <c r="L479" i="48"/>
  <c r="L480" i="48"/>
  <c r="L481" i="48"/>
  <c r="L482" i="48"/>
  <c r="L483" i="48"/>
  <c r="L484" i="48"/>
  <c r="L485" i="48"/>
  <c r="L486" i="48"/>
  <c r="L487" i="48"/>
  <c r="L488" i="48"/>
  <c r="L489" i="48"/>
  <c r="L490" i="48"/>
  <c r="L491" i="48"/>
  <c r="L492" i="48"/>
  <c r="L493" i="48"/>
  <c r="L494" i="48"/>
  <c r="L495" i="48"/>
  <c r="L496" i="48"/>
  <c r="L497" i="48"/>
  <c r="L498" i="48"/>
  <c r="L499" i="48"/>
  <c r="L500" i="48"/>
  <c r="R167" i="48"/>
  <c r="R168" i="48"/>
  <c r="R169" i="48"/>
  <c r="R170" i="48"/>
  <c r="R171" i="48"/>
  <c r="R172" i="48"/>
  <c r="R173" i="48"/>
  <c r="R174" i="48"/>
  <c r="R175" i="48"/>
  <c r="R176" i="48"/>
  <c r="R177" i="48"/>
  <c r="R178" i="48"/>
  <c r="R179" i="48"/>
  <c r="R180" i="48"/>
  <c r="R181" i="48"/>
  <c r="R182" i="48"/>
  <c r="R183" i="48"/>
  <c r="R184" i="48"/>
  <c r="R185" i="48"/>
  <c r="R186" i="48"/>
  <c r="R187" i="48"/>
  <c r="R188" i="48"/>
  <c r="R189" i="48"/>
  <c r="R190" i="48"/>
  <c r="R191" i="48"/>
  <c r="R192" i="48"/>
  <c r="R193" i="48"/>
  <c r="R194" i="48"/>
  <c r="R195" i="48"/>
  <c r="R196" i="48"/>
  <c r="R197" i="48"/>
  <c r="R198" i="48"/>
  <c r="R199" i="48"/>
  <c r="R200" i="48"/>
  <c r="R201" i="48"/>
  <c r="R202" i="48"/>
  <c r="R203" i="48"/>
  <c r="R204" i="48"/>
  <c r="R205" i="48"/>
  <c r="R206" i="48"/>
  <c r="R207" i="48"/>
  <c r="R208" i="48"/>
  <c r="R209" i="48"/>
  <c r="R210" i="48"/>
  <c r="R211" i="48"/>
  <c r="R212" i="48"/>
  <c r="R213" i="48"/>
  <c r="R214" i="48"/>
  <c r="R215" i="48"/>
  <c r="R216" i="48"/>
  <c r="R217" i="48"/>
  <c r="R218" i="48"/>
  <c r="R219" i="48"/>
  <c r="R220" i="48"/>
  <c r="R221" i="48"/>
  <c r="R222" i="48"/>
  <c r="R223" i="48"/>
  <c r="R224" i="48"/>
  <c r="R225" i="48"/>
  <c r="R226" i="48"/>
  <c r="R227" i="48"/>
  <c r="R228" i="48"/>
  <c r="R229" i="48"/>
  <c r="R230" i="48"/>
  <c r="R231" i="48"/>
  <c r="R232" i="48"/>
  <c r="R233" i="48"/>
  <c r="R234" i="48"/>
  <c r="R235" i="48"/>
  <c r="R236" i="48"/>
  <c r="R237" i="48"/>
  <c r="R238" i="48"/>
  <c r="R239" i="48"/>
  <c r="R240" i="48"/>
  <c r="R241" i="48"/>
  <c r="R242" i="48"/>
  <c r="R243" i="48"/>
  <c r="R244" i="48"/>
  <c r="R245" i="48"/>
  <c r="R246" i="48"/>
  <c r="R247" i="48"/>
  <c r="R248" i="48"/>
  <c r="R249" i="48"/>
  <c r="R250" i="48"/>
  <c r="R251" i="48"/>
  <c r="R252" i="48"/>
  <c r="R253" i="48"/>
  <c r="R254" i="48"/>
  <c r="R255" i="48"/>
  <c r="R256" i="48"/>
  <c r="R257" i="48"/>
  <c r="R258" i="48"/>
  <c r="R259" i="48"/>
  <c r="R260" i="48"/>
  <c r="R261" i="48"/>
  <c r="R262" i="48"/>
  <c r="R263" i="48"/>
  <c r="R264" i="48"/>
  <c r="R265" i="48"/>
  <c r="R266" i="48"/>
  <c r="R267" i="48"/>
  <c r="R268" i="48"/>
  <c r="R269" i="48"/>
  <c r="R270" i="48"/>
  <c r="R271" i="48"/>
  <c r="R272" i="48"/>
  <c r="R273" i="48"/>
  <c r="R274" i="48"/>
  <c r="R275" i="48"/>
  <c r="R276" i="48"/>
  <c r="R277" i="48"/>
  <c r="R278" i="48"/>
  <c r="R279" i="48"/>
  <c r="R280" i="48"/>
  <c r="R281" i="48"/>
  <c r="R282" i="48"/>
  <c r="R283" i="48"/>
  <c r="R284" i="48"/>
  <c r="R285" i="48"/>
  <c r="R286" i="48"/>
  <c r="R287" i="48"/>
  <c r="R288" i="48"/>
  <c r="R289" i="48"/>
  <c r="R290" i="48"/>
  <c r="R291" i="48"/>
  <c r="R292" i="48"/>
  <c r="R293" i="48"/>
  <c r="R294" i="48"/>
  <c r="R295" i="48"/>
  <c r="R296" i="48"/>
  <c r="R297" i="48"/>
  <c r="R298" i="48"/>
  <c r="R299" i="48"/>
  <c r="R300" i="48"/>
  <c r="R301" i="48"/>
  <c r="R302" i="48"/>
  <c r="R303" i="48"/>
  <c r="R304" i="48"/>
  <c r="R305" i="48"/>
  <c r="R306" i="48"/>
  <c r="R307" i="48"/>
  <c r="R308" i="48"/>
  <c r="R309" i="48"/>
  <c r="R310" i="48"/>
  <c r="R311" i="48"/>
  <c r="R312" i="48"/>
  <c r="R313" i="48"/>
  <c r="R314" i="48"/>
  <c r="R315" i="48"/>
  <c r="R316" i="48"/>
  <c r="R317" i="48"/>
  <c r="R318" i="48"/>
  <c r="R319" i="48"/>
  <c r="R320" i="48"/>
  <c r="R321" i="48"/>
  <c r="R322" i="48"/>
  <c r="R323" i="48"/>
  <c r="R324" i="48"/>
  <c r="R325" i="48"/>
  <c r="R326" i="48"/>
  <c r="R327" i="48"/>
  <c r="R328" i="48"/>
  <c r="R329" i="48"/>
  <c r="R330" i="48"/>
  <c r="R331" i="48"/>
  <c r="R332" i="48"/>
  <c r="R333" i="48"/>
  <c r="R334" i="48"/>
  <c r="R335" i="48"/>
  <c r="R336" i="48"/>
  <c r="R337" i="48"/>
  <c r="R338" i="48"/>
  <c r="R339" i="48"/>
  <c r="R340" i="48"/>
  <c r="R341" i="48"/>
  <c r="R342" i="48"/>
  <c r="R343" i="48"/>
  <c r="R344" i="48"/>
  <c r="R345" i="48"/>
  <c r="R346" i="48"/>
  <c r="R347" i="48"/>
  <c r="R348" i="48"/>
  <c r="R349" i="48"/>
  <c r="R350" i="48"/>
  <c r="R351" i="48"/>
  <c r="R352" i="48"/>
  <c r="R353" i="48"/>
  <c r="R354" i="48"/>
  <c r="R355" i="48"/>
  <c r="R356" i="48"/>
  <c r="R357" i="48"/>
  <c r="R358" i="48"/>
  <c r="R359" i="48"/>
  <c r="R360" i="48"/>
  <c r="R361" i="48"/>
  <c r="R362" i="48"/>
  <c r="R363" i="48"/>
  <c r="R364" i="48"/>
  <c r="R365" i="48"/>
  <c r="R366" i="48"/>
  <c r="R367" i="48"/>
  <c r="R368" i="48"/>
  <c r="R369" i="48"/>
  <c r="R370" i="48"/>
  <c r="R371" i="48"/>
  <c r="R372" i="48"/>
  <c r="R373" i="48"/>
  <c r="R374" i="48"/>
  <c r="R375" i="48"/>
  <c r="R376" i="48"/>
  <c r="R377" i="48"/>
  <c r="R378" i="48"/>
  <c r="R379" i="48"/>
  <c r="R380" i="48"/>
  <c r="R381" i="48"/>
  <c r="R382" i="48"/>
  <c r="R383" i="48"/>
  <c r="R384" i="48"/>
  <c r="R385" i="48"/>
  <c r="R386" i="48"/>
  <c r="R387" i="48"/>
  <c r="R388" i="48"/>
  <c r="R389" i="48"/>
  <c r="R390" i="48"/>
  <c r="R391" i="48"/>
  <c r="R392" i="48"/>
  <c r="R393" i="48"/>
  <c r="R394" i="48"/>
  <c r="R395" i="48"/>
  <c r="R396" i="48"/>
  <c r="R397" i="48"/>
  <c r="R398" i="48"/>
  <c r="R399" i="48"/>
  <c r="R400" i="48"/>
  <c r="R401" i="48"/>
  <c r="R402" i="48"/>
  <c r="R403" i="48"/>
  <c r="R404" i="48"/>
  <c r="R405" i="48"/>
  <c r="R406" i="48"/>
  <c r="R407" i="48"/>
  <c r="R408" i="48"/>
  <c r="R409" i="48"/>
  <c r="R410" i="48"/>
  <c r="R411" i="48"/>
  <c r="R412" i="48"/>
  <c r="R413" i="48"/>
  <c r="R414" i="48"/>
  <c r="R415" i="48"/>
  <c r="R416" i="48"/>
  <c r="R417" i="48"/>
  <c r="R418" i="48"/>
  <c r="R419" i="48"/>
  <c r="R420" i="48"/>
  <c r="R421" i="48"/>
  <c r="R422" i="48"/>
  <c r="R423" i="48"/>
  <c r="R424" i="48"/>
  <c r="R425" i="48"/>
  <c r="R426" i="48"/>
  <c r="R427" i="48"/>
  <c r="R428" i="48"/>
  <c r="R429" i="48"/>
  <c r="R430" i="48"/>
  <c r="R431" i="48"/>
  <c r="R432" i="48"/>
  <c r="R433" i="48"/>
  <c r="R434" i="48"/>
  <c r="R435" i="48"/>
  <c r="R436" i="48"/>
  <c r="R437" i="48"/>
  <c r="R438" i="48"/>
  <c r="R439" i="48"/>
  <c r="R440" i="48"/>
  <c r="R441" i="48"/>
  <c r="R442" i="48"/>
  <c r="R443" i="48"/>
  <c r="R444" i="48"/>
  <c r="R445" i="48"/>
  <c r="R446" i="48"/>
  <c r="R447" i="48"/>
  <c r="R448" i="48"/>
  <c r="R449" i="48"/>
  <c r="R450" i="48"/>
  <c r="R451" i="48"/>
  <c r="R452" i="48"/>
  <c r="R453" i="48"/>
  <c r="R454" i="48"/>
  <c r="R455" i="48"/>
  <c r="R456" i="48"/>
  <c r="R457" i="48"/>
  <c r="R458" i="48"/>
  <c r="R459" i="48"/>
  <c r="R460" i="48"/>
  <c r="R461" i="48"/>
  <c r="R462" i="48"/>
  <c r="R463" i="48"/>
  <c r="R464" i="48"/>
  <c r="R465" i="48"/>
  <c r="R466" i="48"/>
  <c r="R467" i="48"/>
  <c r="R468" i="48"/>
  <c r="R469" i="48"/>
  <c r="R470" i="48"/>
  <c r="R471" i="48"/>
  <c r="R472" i="48"/>
  <c r="R473" i="48"/>
  <c r="R474" i="48"/>
  <c r="R475" i="48"/>
  <c r="R476" i="48"/>
  <c r="R477" i="48"/>
  <c r="R478" i="48"/>
  <c r="R479" i="48"/>
  <c r="R480" i="48"/>
  <c r="R481" i="48"/>
  <c r="R482" i="48"/>
  <c r="R483" i="48"/>
  <c r="R484" i="48"/>
  <c r="R485" i="48"/>
  <c r="R486" i="48"/>
  <c r="R487" i="48"/>
  <c r="R488" i="48"/>
  <c r="R489" i="48"/>
  <c r="R490" i="48"/>
  <c r="R491" i="48"/>
  <c r="R492" i="48"/>
  <c r="R493" i="48"/>
  <c r="R494" i="48"/>
  <c r="R495" i="48"/>
  <c r="R496" i="48"/>
  <c r="R497" i="48"/>
  <c r="R498" i="48"/>
  <c r="R499" i="48"/>
  <c r="R500" i="48"/>
  <c r="A4" i="47"/>
  <c r="A417" i="47"/>
  <c r="A396" i="47"/>
  <c r="A395" i="47"/>
  <c r="A397" i="47"/>
  <c r="A398" i="47"/>
  <c r="A399" i="47"/>
  <c r="A400" i="47"/>
  <c r="A401" i="47"/>
  <c r="A402" i="47"/>
  <c r="A403" i="47"/>
  <c r="A404" i="47"/>
  <c r="A405" i="47"/>
  <c r="A406" i="47"/>
  <c r="A407" i="47"/>
  <c r="A408" i="47"/>
  <c r="A409" i="47"/>
  <c r="A410" i="47"/>
  <c r="A411" i="47"/>
  <c r="A412" i="47"/>
  <c r="A413" i="47"/>
  <c r="A414" i="47"/>
  <c r="A415" i="47"/>
  <c r="A416" i="47"/>
  <c r="A418" i="47"/>
  <c r="A419" i="47"/>
  <c r="A420" i="47"/>
  <c r="A421" i="47"/>
  <c r="A422" i="47"/>
  <c r="A423" i="47"/>
  <c r="A424" i="47"/>
  <c r="A425" i="47"/>
  <c r="A426" i="47"/>
  <c r="A427" i="47"/>
  <c r="A428" i="47"/>
  <c r="A429" i="47"/>
  <c r="A430" i="47"/>
  <c r="A431" i="47"/>
  <c r="A432" i="47"/>
  <c r="A433" i="47"/>
  <c r="A434" i="47"/>
  <c r="A435" i="47"/>
  <c r="A436" i="47"/>
  <c r="A437" i="47"/>
  <c r="A438" i="47"/>
  <c r="A439" i="47"/>
  <c r="A440" i="47"/>
  <c r="A441" i="47"/>
  <c r="A442" i="47"/>
  <c r="A443" i="47"/>
  <c r="A444" i="47"/>
  <c r="A445" i="47"/>
  <c r="A446" i="47"/>
  <c r="A447" i="47"/>
  <c r="A448" i="47"/>
  <c r="A449" i="47"/>
  <c r="A450" i="47"/>
  <c r="A451" i="47"/>
  <c r="A452" i="47"/>
  <c r="A453" i="47"/>
  <c r="A454" i="47"/>
  <c r="A455" i="47"/>
  <c r="A456" i="47"/>
  <c r="A457" i="47"/>
  <c r="A458" i="47"/>
  <c r="A459" i="47"/>
  <c r="A460" i="47"/>
  <c r="A461" i="47"/>
  <c r="A462" i="47"/>
  <c r="A463" i="47"/>
  <c r="A464" i="47"/>
  <c r="A465" i="47"/>
  <c r="A466" i="47"/>
  <c r="A467" i="47"/>
  <c r="A468" i="47"/>
  <c r="A469" i="47"/>
  <c r="A470" i="47"/>
  <c r="A471" i="47"/>
  <c r="A472" i="47"/>
  <c r="A473" i="47"/>
  <c r="A474" i="47"/>
  <c r="A475" i="47"/>
  <c r="A476" i="47"/>
  <c r="A477" i="47"/>
  <c r="A478" i="47"/>
  <c r="A479" i="47"/>
  <c r="A480" i="47"/>
  <c r="A481" i="47"/>
  <c r="A482" i="47"/>
  <c r="A483" i="47"/>
  <c r="A484" i="47"/>
  <c r="A485" i="47"/>
  <c r="A486" i="47"/>
  <c r="A487" i="47"/>
  <c r="A488" i="47"/>
  <c r="A489" i="47"/>
  <c r="A490" i="47"/>
  <c r="A491" i="47"/>
  <c r="A492" i="47"/>
  <c r="A493" i="47"/>
  <c r="A494" i="47"/>
  <c r="A495" i="47"/>
  <c r="A496" i="47"/>
  <c r="A497" i="47"/>
  <c r="A498" i="47"/>
  <c r="A499" i="47"/>
  <c r="A500" i="47"/>
  <c r="A501" i="47"/>
  <c r="A502" i="47"/>
  <c r="A503" i="47"/>
  <c r="A504" i="47"/>
  <c r="A505" i="47"/>
  <c r="A506" i="47"/>
  <c r="A507" i="47"/>
  <c r="A508" i="47"/>
  <c r="A509" i="47"/>
  <c r="A510" i="47"/>
  <c r="A511" i="47"/>
  <c r="A512" i="47"/>
  <c r="A513" i="47"/>
  <c r="A514" i="47"/>
  <c r="A515" i="47"/>
  <c r="A516" i="47"/>
  <c r="A517" i="47"/>
  <c r="A518" i="47"/>
  <c r="A519" i="47"/>
  <c r="A520" i="47"/>
  <c r="A521" i="47"/>
  <c r="A522" i="47"/>
  <c r="A523" i="47"/>
  <c r="A524" i="47"/>
  <c r="A525" i="47"/>
  <c r="A526" i="47"/>
  <c r="A527" i="47"/>
  <c r="A528" i="47"/>
  <c r="A529" i="47"/>
  <c r="A530" i="47"/>
  <c r="A531" i="47"/>
  <c r="A532" i="47"/>
  <c r="A533" i="47"/>
  <c r="A534" i="47"/>
  <c r="A535" i="47"/>
  <c r="A536" i="47"/>
  <c r="A537" i="47"/>
  <c r="A538" i="47"/>
  <c r="A539" i="47"/>
  <c r="A540" i="47"/>
  <c r="A541" i="47"/>
  <c r="A542" i="47"/>
  <c r="A543" i="47"/>
  <c r="A544" i="47"/>
  <c r="A545" i="47"/>
  <c r="A546" i="47"/>
  <c r="A547" i="47"/>
  <c r="A548" i="47"/>
  <c r="A549" i="47"/>
  <c r="A550" i="47"/>
  <c r="A551" i="47"/>
  <c r="A552" i="47"/>
  <c r="A553" i="47"/>
  <c r="A554" i="47"/>
  <c r="A555" i="47"/>
  <c r="A556" i="47"/>
  <c r="A557" i="47"/>
  <c r="A558" i="47"/>
  <c r="A559" i="47"/>
  <c r="A560" i="47"/>
  <c r="A561" i="47"/>
  <c r="A562" i="47"/>
  <c r="A563" i="47"/>
  <c r="A564" i="47"/>
  <c r="A565" i="47"/>
  <c r="A566" i="47"/>
  <c r="A567" i="47"/>
  <c r="A568" i="47"/>
  <c r="A569" i="47"/>
  <c r="A570" i="47"/>
  <c r="A571" i="47"/>
  <c r="A572" i="47"/>
  <c r="A573" i="47"/>
  <c r="A574" i="47"/>
  <c r="A575" i="47"/>
  <c r="A576" i="47"/>
  <c r="A577" i="47"/>
  <c r="A578" i="47"/>
  <c r="A579" i="47"/>
  <c r="A580" i="47"/>
  <c r="A581" i="47"/>
  <c r="A582" i="47"/>
  <c r="A583" i="47"/>
  <c r="A584" i="47"/>
  <c r="A585" i="47"/>
  <c r="A586" i="47"/>
  <c r="A587" i="47"/>
  <c r="A588" i="47"/>
  <c r="A589" i="47"/>
  <c r="A590" i="47"/>
  <c r="A591" i="47"/>
  <c r="A592" i="47"/>
  <c r="A593" i="47"/>
  <c r="A594" i="47"/>
  <c r="A595" i="47"/>
  <c r="A596" i="47"/>
  <c r="A597" i="47"/>
  <c r="A598" i="47"/>
  <c r="A599" i="47"/>
  <c r="A600" i="47"/>
  <c r="A601" i="47"/>
  <c r="A602" i="47"/>
  <c r="A603" i="47"/>
  <c r="A604" i="47"/>
  <c r="A605" i="47"/>
  <c r="A606" i="47"/>
  <c r="A607" i="47"/>
  <c r="A608" i="47"/>
  <c r="A609" i="47"/>
  <c r="A610" i="47"/>
  <c r="A611" i="47"/>
  <c r="A612" i="47"/>
  <c r="A613" i="47"/>
  <c r="A614" i="47"/>
  <c r="A615" i="47"/>
  <c r="A616" i="47"/>
  <c r="A617" i="47"/>
  <c r="A618" i="47"/>
  <c r="A619" i="47"/>
  <c r="A620" i="47"/>
  <c r="A621" i="47"/>
  <c r="A622" i="47"/>
  <c r="A623" i="47"/>
  <c r="A624" i="47"/>
  <c r="A625" i="47"/>
  <c r="A626" i="47"/>
  <c r="A627" i="47"/>
  <c r="A628" i="47"/>
  <c r="A629" i="47"/>
  <c r="A630" i="47"/>
  <c r="A631" i="47"/>
  <c r="A632" i="47"/>
  <c r="A633" i="47"/>
  <c r="A634" i="47"/>
  <c r="A635" i="47"/>
  <c r="A636" i="47"/>
  <c r="A637" i="47"/>
  <c r="A638" i="47"/>
  <c r="A639" i="47"/>
  <c r="A640" i="47"/>
  <c r="A641" i="47"/>
  <c r="A642" i="47"/>
  <c r="A643" i="47"/>
  <c r="A644" i="47"/>
  <c r="A645" i="47"/>
  <c r="A646" i="47"/>
  <c r="A647" i="47"/>
  <c r="A648" i="47"/>
  <c r="A649" i="47"/>
  <c r="A650" i="47"/>
  <c r="A651" i="47"/>
  <c r="A652" i="47"/>
  <c r="A653" i="47"/>
  <c r="A654" i="47"/>
  <c r="A655" i="47"/>
  <c r="A656" i="47"/>
  <c r="A657" i="47"/>
  <c r="A658" i="47"/>
  <c r="A659" i="47"/>
  <c r="A660" i="47"/>
  <c r="A661" i="47"/>
  <c r="A662" i="47"/>
  <c r="A663" i="47"/>
  <c r="A664" i="47"/>
  <c r="A665" i="47"/>
  <c r="A666" i="47"/>
  <c r="A667" i="47"/>
  <c r="A668" i="47"/>
  <c r="A669" i="47"/>
  <c r="A670" i="47"/>
  <c r="A671" i="47"/>
  <c r="A672" i="47"/>
  <c r="A673" i="47"/>
  <c r="A674" i="47"/>
  <c r="A675" i="47"/>
  <c r="A676" i="47"/>
  <c r="A677" i="47"/>
  <c r="A678" i="47"/>
  <c r="A679" i="47"/>
  <c r="A680" i="47"/>
  <c r="A681" i="47"/>
  <c r="A682" i="47"/>
  <c r="A683" i="47"/>
  <c r="A684" i="47"/>
  <c r="A685" i="47"/>
  <c r="A686" i="47"/>
  <c r="A687" i="47"/>
  <c r="A688" i="47"/>
  <c r="A689" i="47"/>
  <c r="A690" i="47"/>
  <c r="A691" i="47"/>
  <c r="A692" i="47"/>
  <c r="A693" i="47"/>
  <c r="A694" i="47"/>
  <c r="A695" i="47"/>
  <c r="A696" i="47"/>
  <c r="A697" i="47"/>
  <c r="A698" i="47"/>
  <c r="A699" i="47"/>
  <c r="A700" i="47"/>
  <c r="A701" i="47"/>
  <c r="A702" i="47"/>
  <c r="A703" i="47"/>
  <c r="A704" i="47"/>
  <c r="A705" i="47"/>
  <c r="A706" i="47"/>
  <c r="A707" i="47"/>
  <c r="A708" i="47"/>
  <c r="A709" i="47"/>
  <c r="A710" i="47"/>
  <c r="A711" i="47"/>
  <c r="A712" i="47"/>
  <c r="A713" i="47"/>
  <c r="A714" i="47"/>
  <c r="A715" i="47"/>
  <c r="A716" i="47"/>
  <c r="A717" i="47"/>
  <c r="A718" i="47"/>
  <c r="A719" i="47"/>
  <c r="A720" i="47"/>
  <c r="A721" i="47"/>
  <c r="A722" i="47"/>
  <c r="A723" i="47"/>
  <c r="A724" i="47"/>
  <c r="A725" i="47"/>
  <c r="A726" i="47"/>
  <c r="A727" i="47"/>
  <c r="A728" i="47"/>
  <c r="A729" i="47"/>
  <c r="A730" i="47"/>
  <c r="A731" i="47"/>
  <c r="A732" i="47"/>
  <c r="A733" i="47"/>
  <c r="A734" i="47"/>
  <c r="A735" i="47"/>
  <c r="A736" i="47"/>
  <c r="A737" i="47"/>
  <c r="A738" i="47"/>
  <c r="A739" i="47"/>
  <c r="A740" i="47"/>
  <c r="A741" i="47"/>
  <c r="A742" i="47"/>
  <c r="A743" i="47"/>
  <c r="A744" i="47"/>
  <c r="A745" i="47"/>
  <c r="A746" i="47"/>
  <c r="A747" i="47"/>
  <c r="A748" i="47"/>
  <c r="A749" i="47"/>
  <c r="A750" i="47"/>
  <c r="A751" i="47"/>
  <c r="A752" i="47"/>
  <c r="A753" i="47"/>
  <c r="A754" i="47"/>
  <c r="A755" i="47"/>
  <c r="A756" i="47"/>
  <c r="A757" i="47"/>
  <c r="A758" i="47"/>
  <c r="A759" i="47"/>
  <c r="A760" i="47"/>
  <c r="A761" i="47"/>
  <c r="A762" i="47"/>
  <c r="A763" i="47"/>
  <c r="A764" i="47"/>
  <c r="A765" i="47"/>
  <c r="A766" i="47"/>
  <c r="A767" i="47"/>
  <c r="A768" i="47"/>
  <c r="A769" i="47"/>
  <c r="A770" i="47"/>
  <c r="A771" i="47"/>
  <c r="A772" i="47"/>
  <c r="A773" i="47"/>
  <c r="A774" i="47"/>
  <c r="A775" i="47"/>
  <c r="A776" i="47"/>
  <c r="A777" i="47"/>
  <c r="A778" i="47"/>
  <c r="A779" i="47"/>
  <c r="A780" i="47"/>
  <c r="A781" i="47"/>
  <c r="A782" i="47"/>
  <c r="A783" i="47"/>
  <c r="A784" i="47"/>
  <c r="A785" i="47"/>
  <c r="A786" i="47"/>
  <c r="A787" i="47"/>
  <c r="A788" i="47"/>
  <c r="A789" i="47"/>
  <c r="A790" i="47"/>
  <c r="A791" i="47"/>
  <c r="A792" i="47"/>
  <c r="A793" i="47"/>
  <c r="A794" i="47"/>
  <c r="A795" i="47"/>
  <c r="A796" i="47"/>
  <c r="A797" i="47"/>
  <c r="A798" i="47"/>
  <c r="A799" i="47"/>
  <c r="A800" i="47"/>
  <c r="A801" i="47"/>
  <c r="A802" i="47"/>
  <c r="A803" i="47"/>
  <c r="A804" i="47"/>
  <c r="A805" i="47"/>
  <c r="A806" i="47"/>
  <c r="A807" i="47"/>
  <c r="A808" i="47"/>
  <c r="A809" i="47"/>
  <c r="A810" i="47"/>
  <c r="A811" i="47"/>
  <c r="A812" i="47"/>
  <c r="A813" i="47"/>
  <c r="A814" i="47"/>
  <c r="A815" i="47"/>
  <c r="A816" i="47"/>
  <c r="A817" i="47"/>
  <c r="A818" i="47"/>
  <c r="A819" i="47"/>
  <c r="A820" i="47"/>
  <c r="A821" i="47"/>
  <c r="A822" i="47"/>
  <c r="A823" i="47"/>
  <c r="A824" i="47"/>
  <c r="A825" i="47"/>
  <c r="A826" i="47"/>
  <c r="A827" i="47"/>
  <c r="A828" i="47"/>
  <c r="A829" i="47"/>
  <c r="A830" i="47"/>
  <c r="A831" i="47"/>
  <c r="A832" i="47"/>
  <c r="A833" i="47"/>
  <c r="A834" i="47"/>
  <c r="A835" i="47"/>
  <c r="A836" i="47"/>
  <c r="A837" i="47"/>
  <c r="A838" i="47"/>
  <c r="A839" i="47"/>
  <c r="A840" i="47"/>
  <c r="A841" i="47"/>
  <c r="A842" i="47"/>
  <c r="A843" i="47"/>
  <c r="A844" i="47"/>
  <c r="A845" i="47"/>
  <c r="A846" i="47"/>
  <c r="A847" i="47"/>
  <c r="A848" i="47"/>
  <c r="A849" i="47"/>
  <c r="A850" i="47"/>
  <c r="A851" i="47"/>
  <c r="A852" i="47"/>
  <c r="A853" i="47"/>
  <c r="A854" i="47"/>
  <c r="A855" i="47"/>
  <c r="A856" i="47"/>
  <c r="A857" i="47"/>
  <c r="A858" i="47"/>
  <c r="A859" i="47"/>
  <c r="A860" i="47"/>
  <c r="A861" i="47"/>
  <c r="A862" i="47"/>
  <c r="A863" i="47"/>
  <c r="A864" i="47"/>
  <c r="A865" i="47"/>
  <c r="A866" i="47"/>
  <c r="A867" i="47"/>
  <c r="A868" i="47"/>
  <c r="A869" i="47"/>
  <c r="A870" i="47"/>
  <c r="A871" i="47"/>
  <c r="A872" i="47"/>
  <c r="A873" i="47"/>
  <c r="A874" i="47"/>
  <c r="A875" i="47"/>
  <c r="A876" i="47"/>
  <c r="A877" i="47"/>
  <c r="A878" i="47"/>
  <c r="A879" i="47"/>
  <c r="A880" i="47"/>
  <c r="A881" i="47"/>
  <c r="A882" i="47"/>
  <c r="A883" i="47"/>
  <c r="A884" i="47"/>
  <c r="A885" i="47"/>
  <c r="A886" i="47"/>
  <c r="A887" i="47"/>
  <c r="A888" i="47"/>
  <c r="A889" i="47"/>
  <c r="A890" i="47"/>
  <c r="A891" i="47"/>
  <c r="A892" i="47"/>
  <c r="A893" i="47"/>
  <c r="A894" i="47"/>
  <c r="A895" i="47"/>
  <c r="A896" i="47"/>
  <c r="A897" i="47"/>
  <c r="A898" i="47"/>
  <c r="A899" i="47"/>
  <c r="A900" i="47"/>
  <c r="A901" i="47"/>
  <c r="A902" i="47"/>
  <c r="A903" i="47"/>
  <c r="A904" i="47"/>
  <c r="A905" i="47"/>
  <c r="A906" i="47"/>
  <c r="A907" i="47"/>
  <c r="A908" i="47"/>
  <c r="A909" i="47"/>
  <c r="A910" i="47"/>
  <c r="A911" i="47"/>
  <c r="A912" i="47"/>
  <c r="A913" i="47"/>
  <c r="A914" i="47"/>
  <c r="A915" i="47"/>
  <c r="A916" i="47"/>
  <c r="A917" i="47"/>
  <c r="A918" i="47"/>
  <c r="A919" i="47"/>
  <c r="A920" i="47"/>
  <c r="A921" i="47"/>
  <c r="A922" i="47"/>
  <c r="A923" i="47"/>
  <c r="A924" i="47"/>
  <c r="A925" i="47"/>
  <c r="A926" i="47"/>
  <c r="A927" i="47"/>
  <c r="A928" i="47"/>
  <c r="A929" i="47"/>
  <c r="A930" i="47"/>
  <c r="A931" i="47"/>
  <c r="A932" i="47"/>
  <c r="A933" i="47"/>
  <c r="A934" i="47"/>
  <c r="A935" i="47"/>
  <c r="A936" i="47"/>
  <c r="A937" i="47"/>
  <c r="A938" i="47"/>
  <c r="A939" i="47"/>
  <c r="A940" i="47"/>
  <c r="A941" i="47"/>
  <c r="A942" i="47"/>
  <c r="A943" i="47"/>
  <c r="A944" i="47"/>
  <c r="A945" i="47"/>
  <c r="A946" i="47"/>
  <c r="A947" i="47"/>
  <c r="A948" i="47"/>
  <c r="A949" i="47"/>
  <c r="A950" i="47"/>
  <c r="A951" i="47"/>
  <c r="A952" i="47"/>
  <c r="A953" i="47"/>
  <c r="A954" i="47"/>
  <c r="A955" i="47"/>
  <c r="A956" i="47"/>
  <c r="A957" i="47"/>
  <c r="A958" i="47"/>
  <c r="A959" i="47"/>
  <c r="A960" i="47"/>
  <c r="A961" i="47"/>
  <c r="A962" i="47"/>
  <c r="A963" i="47"/>
  <c r="A964" i="47"/>
  <c r="A965" i="47"/>
  <c r="A966" i="47"/>
  <c r="A967" i="47"/>
  <c r="A968" i="47"/>
  <c r="A969" i="47"/>
  <c r="A970" i="47"/>
  <c r="A971" i="47"/>
  <c r="A972" i="47"/>
  <c r="A973" i="47"/>
  <c r="A974" i="47"/>
  <c r="A975" i="47"/>
  <c r="A976" i="47"/>
  <c r="A977" i="47"/>
  <c r="A978" i="47"/>
  <c r="A979" i="47"/>
  <c r="A980" i="47"/>
  <c r="A981" i="47"/>
  <c r="A982" i="47"/>
  <c r="A983" i="47"/>
  <c r="A984" i="47"/>
  <c r="A985" i="47"/>
  <c r="A986" i="47"/>
  <c r="A987" i="47"/>
  <c r="A988" i="47"/>
  <c r="A989" i="47"/>
  <c r="A990" i="47"/>
  <c r="A991" i="47"/>
  <c r="A992" i="47"/>
  <c r="A993" i="47"/>
  <c r="A994" i="47"/>
  <c r="A995" i="47"/>
  <c r="A996" i="47"/>
  <c r="A997" i="47"/>
  <c r="A998" i="47"/>
  <c r="A999" i="47"/>
  <c r="A1000" i="47"/>
  <c r="A1001" i="47"/>
  <c r="A1002" i="47"/>
  <c r="A1003" i="47"/>
  <c r="A1004" i="47"/>
  <c r="A1005" i="47"/>
  <c r="A1006" i="47"/>
  <c r="A1007" i="47"/>
  <c r="A1008" i="47"/>
  <c r="A1009" i="47"/>
  <c r="A1010" i="47"/>
  <c r="A1011" i="47"/>
  <c r="A1012" i="47"/>
  <c r="A1013" i="47"/>
  <c r="A1014" i="47"/>
  <c r="A1015" i="47"/>
  <c r="A1016" i="47"/>
  <c r="A1017" i="47"/>
  <c r="A1018" i="47"/>
  <c r="A1019" i="47"/>
  <c r="A1020" i="47"/>
  <c r="A1021" i="47"/>
  <c r="A1022" i="47"/>
  <c r="A1023" i="47"/>
  <c r="A1024" i="47"/>
  <c r="A1025" i="47"/>
  <c r="A1026" i="47"/>
  <c r="A1027" i="47"/>
  <c r="A1028" i="47"/>
  <c r="A1029" i="47"/>
  <c r="A1030" i="47"/>
  <c r="A1031" i="47"/>
  <c r="A1032" i="47"/>
  <c r="A1033" i="47"/>
  <c r="A1034" i="47"/>
  <c r="A1035" i="47"/>
  <c r="A1036" i="47"/>
  <c r="A1037" i="47"/>
  <c r="A1038" i="47"/>
  <c r="A1039" i="47"/>
  <c r="A1040" i="47"/>
  <c r="A1041" i="47"/>
  <c r="A1042" i="47"/>
  <c r="A1043" i="47"/>
  <c r="A1044" i="47"/>
  <c r="A1045" i="47"/>
  <c r="A1046" i="47"/>
  <c r="A1047" i="47"/>
  <c r="A1048" i="47"/>
  <c r="A1049" i="47"/>
  <c r="A1050" i="47"/>
  <c r="A1051" i="47"/>
  <c r="A1052" i="47"/>
  <c r="A1053" i="47"/>
  <c r="A1054" i="47"/>
  <c r="A1055" i="47"/>
  <c r="A1056" i="47"/>
  <c r="A1057" i="47"/>
  <c r="A1058" i="47"/>
  <c r="A1059" i="47"/>
  <c r="A1060" i="47"/>
  <c r="A1061" i="47"/>
  <c r="A1062" i="47"/>
  <c r="A1063" i="47"/>
  <c r="A1064" i="47"/>
  <c r="A1065" i="47"/>
  <c r="A1066" i="47"/>
  <c r="A1067" i="47"/>
  <c r="A1068" i="47"/>
  <c r="A1069" i="47"/>
  <c r="A1070" i="47"/>
  <c r="A1071" i="47"/>
  <c r="A1072" i="47"/>
  <c r="A1073" i="47"/>
  <c r="A1074" i="47"/>
  <c r="A1075" i="47"/>
  <c r="A1076" i="47"/>
  <c r="A1077" i="47"/>
  <c r="A1078" i="47"/>
  <c r="A1079" i="47"/>
  <c r="A1080" i="47"/>
  <c r="A1081" i="47"/>
  <c r="A1082" i="47"/>
  <c r="A1083" i="47"/>
  <c r="A1084" i="47"/>
  <c r="A1085" i="47"/>
  <c r="A1086" i="47"/>
  <c r="A1087" i="47"/>
  <c r="A1088" i="47"/>
  <c r="A1089" i="47"/>
  <c r="A1090" i="47"/>
  <c r="A1091" i="47"/>
  <c r="A1092" i="47"/>
  <c r="A1093" i="47"/>
  <c r="A1094" i="47"/>
  <c r="A1095" i="47"/>
  <c r="A1096" i="47"/>
  <c r="A1097" i="47"/>
  <c r="A1098" i="47"/>
  <c r="A1099" i="47"/>
  <c r="A1100" i="47"/>
  <c r="A1101" i="47"/>
  <c r="A1102" i="47"/>
  <c r="A1103" i="47"/>
  <c r="A1104" i="47"/>
  <c r="A1105" i="47"/>
  <c r="A1106" i="47"/>
  <c r="A1107" i="47"/>
  <c r="A1108" i="47"/>
  <c r="A1109" i="47"/>
  <c r="A1110" i="47"/>
  <c r="A1111" i="47"/>
  <c r="A1112" i="47"/>
  <c r="A1113" i="47"/>
  <c r="A1114" i="47"/>
  <c r="A1115" i="47"/>
  <c r="A1116" i="47"/>
  <c r="A1117" i="47"/>
  <c r="A1118" i="47"/>
  <c r="A1119" i="47"/>
  <c r="A1120" i="47"/>
  <c r="A1121" i="47"/>
  <c r="A1122" i="47"/>
  <c r="A1123" i="47"/>
  <c r="A1124" i="47"/>
  <c r="A1125" i="47"/>
  <c r="A1126" i="47"/>
  <c r="A1127" i="47"/>
  <c r="A1128" i="47"/>
  <c r="A1129" i="47"/>
  <c r="A1130" i="47"/>
  <c r="A1131" i="47"/>
  <c r="A1132" i="47"/>
  <c r="A1133" i="47"/>
  <c r="A1134" i="47"/>
  <c r="A1135" i="47"/>
  <c r="A1136" i="47"/>
  <c r="A1137" i="47"/>
  <c r="A1138" i="47"/>
  <c r="A1139" i="47"/>
  <c r="A1140" i="47"/>
  <c r="A1141" i="47"/>
  <c r="A1142" i="47"/>
  <c r="A1143" i="47"/>
  <c r="A1144" i="47"/>
  <c r="A1145" i="47"/>
  <c r="A1146" i="47"/>
  <c r="A1147" i="47"/>
  <c r="A1148" i="47"/>
  <c r="A1149" i="47"/>
  <c r="A1150" i="47"/>
  <c r="A1151" i="47"/>
  <c r="A1152" i="47"/>
  <c r="A1153" i="47"/>
  <c r="A1154" i="47"/>
  <c r="A1155" i="47"/>
  <c r="A1156" i="47"/>
  <c r="A1157" i="47"/>
  <c r="A1158" i="47"/>
  <c r="A1159" i="47"/>
  <c r="A1160" i="47"/>
  <c r="A1161" i="47"/>
  <c r="A1162" i="47"/>
  <c r="A1163" i="47"/>
  <c r="A1164" i="47"/>
  <c r="A1165" i="47"/>
  <c r="A1166" i="47"/>
  <c r="A1167" i="47"/>
  <c r="A1168" i="47"/>
  <c r="A1169" i="47"/>
  <c r="A1170" i="47"/>
  <c r="A1171" i="47"/>
  <c r="A1172" i="47"/>
  <c r="A1173" i="47"/>
  <c r="A1174" i="47"/>
  <c r="A1175" i="47"/>
  <c r="A1176" i="47"/>
  <c r="A1177" i="47"/>
  <c r="A1178" i="47"/>
  <c r="A1179" i="47"/>
  <c r="A1180" i="47"/>
  <c r="A1181" i="47"/>
  <c r="A1182" i="47"/>
  <c r="A1183" i="47"/>
  <c r="A1184" i="47"/>
  <c r="A1185" i="47"/>
  <c r="A1186" i="47"/>
  <c r="A1187" i="47"/>
  <c r="A1188" i="47"/>
  <c r="A1189" i="47"/>
  <c r="A1190" i="47"/>
  <c r="A1191" i="47"/>
  <c r="A1192" i="47"/>
  <c r="A1193" i="47"/>
  <c r="A1194" i="47"/>
  <c r="A1195" i="47"/>
  <c r="A1196" i="47"/>
  <c r="A1197" i="47"/>
  <c r="A1198" i="47"/>
  <c r="A1199" i="47"/>
  <c r="A1200" i="47"/>
  <c r="A1201" i="47"/>
  <c r="A1202" i="47"/>
  <c r="A1203" i="47"/>
  <c r="A1204" i="47"/>
  <c r="A1205" i="47"/>
  <c r="A1206" i="47"/>
  <c r="A1207" i="47"/>
  <c r="A1208" i="47"/>
  <c r="A1209" i="47"/>
  <c r="A1210" i="47"/>
  <c r="A1211" i="47"/>
  <c r="A1212" i="47"/>
  <c r="A1213" i="47"/>
  <c r="A1214" i="47"/>
  <c r="A1215" i="47"/>
  <c r="A1216" i="47"/>
  <c r="A1217" i="47"/>
  <c r="A1218" i="47"/>
  <c r="A1219" i="47"/>
  <c r="A1220" i="47"/>
  <c r="A1221" i="47"/>
  <c r="A1222" i="47"/>
  <c r="A1223" i="47"/>
  <c r="A1224" i="47"/>
  <c r="A1225" i="47"/>
  <c r="A1226" i="47"/>
  <c r="A1227" i="47"/>
  <c r="A1228" i="47"/>
  <c r="A1229" i="47"/>
  <c r="A1230" i="47"/>
  <c r="A1231" i="47"/>
  <c r="A1232" i="47"/>
  <c r="A1233" i="47"/>
  <c r="A1234" i="47"/>
  <c r="A1235" i="47"/>
  <c r="A1236" i="47"/>
  <c r="A1237" i="47"/>
  <c r="A1238" i="47"/>
  <c r="A1239" i="47"/>
  <c r="A1240" i="47"/>
  <c r="A1241" i="47"/>
  <c r="A1242" i="47"/>
  <c r="A1243" i="47"/>
  <c r="A1244" i="47"/>
  <c r="A1245" i="47"/>
  <c r="A1246" i="47"/>
  <c r="A1247" i="47"/>
  <c r="A1248" i="47"/>
  <c r="A1249" i="47"/>
  <c r="A1250" i="47"/>
  <c r="A1251" i="47"/>
  <c r="A1252" i="47"/>
  <c r="A1253" i="47"/>
  <c r="A1254" i="47"/>
  <c r="A1255" i="47"/>
  <c r="A1256" i="47"/>
  <c r="A1257" i="47"/>
  <c r="A1258" i="47"/>
  <c r="A3" i="47"/>
  <c r="C122" i="50"/>
  <c r="C123" i="50"/>
  <c r="C124" i="50"/>
  <c r="C125" i="50"/>
  <c r="C126" i="50"/>
  <c r="C127" i="50"/>
  <c r="C128" i="50"/>
  <c r="C129" i="50"/>
  <c r="C130" i="50"/>
  <c r="C131" i="50"/>
  <c r="C132" i="50"/>
  <c r="C133" i="50"/>
  <c r="C134" i="50"/>
  <c r="C135" i="50"/>
  <c r="C136" i="50"/>
  <c r="C137" i="50"/>
  <c r="C138" i="50"/>
  <c r="C139" i="50"/>
  <c r="C140" i="50"/>
  <c r="C141" i="50"/>
  <c r="C142" i="50"/>
  <c r="C143" i="50"/>
  <c r="C144" i="50"/>
  <c r="C145" i="50"/>
  <c r="C146" i="50"/>
  <c r="C147" i="50"/>
  <c r="C148" i="50"/>
  <c r="C149" i="50"/>
  <c r="C150" i="50"/>
  <c r="C151" i="50"/>
  <c r="C152" i="50"/>
  <c r="C153" i="50"/>
  <c r="C154" i="50"/>
  <c r="C155" i="50"/>
  <c r="C156" i="50"/>
  <c r="C157" i="50"/>
  <c r="C158" i="50"/>
  <c r="C159" i="50"/>
  <c r="C160" i="50"/>
  <c r="C161" i="50"/>
  <c r="C162" i="50"/>
  <c r="C163" i="50"/>
  <c r="C164" i="50"/>
  <c r="C165" i="50"/>
  <c r="C166" i="50"/>
  <c r="C167" i="50"/>
  <c r="C168" i="50"/>
  <c r="C169" i="50"/>
  <c r="C170" i="50"/>
  <c r="C171" i="50"/>
  <c r="C172" i="50"/>
  <c r="C173" i="50"/>
  <c r="C174" i="50"/>
  <c r="C175" i="50"/>
  <c r="C176" i="50"/>
  <c r="C177" i="50"/>
  <c r="C178" i="50"/>
  <c r="C179" i="50"/>
  <c r="C180" i="50"/>
  <c r="C181" i="50"/>
  <c r="C182" i="50"/>
  <c r="C183" i="50"/>
  <c r="C184" i="50"/>
  <c r="C185" i="50"/>
  <c r="C186" i="50"/>
  <c r="C187" i="50"/>
  <c r="C188" i="50"/>
  <c r="C189" i="50"/>
  <c r="C190" i="50"/>
  <c r="C191" i="50"/>
  <c r="C192" i="50"/>
  <c r="C193" i="50"/>
  <c r="C194" i="50"/>
  <c r="C195" i="50"/>
  <c r="C196" i="50"/>
  <c r="C197" i="50"/>
  <c r="C198" i="50"/>
  <c r="C199" i="50"/>
  <c r="C200" i="50"/>
  <c r="C201" i="50"/>
  <c r="C202" i="50"/>
  <c r="C203" i="50"/>
  <c r="C204" i="50"/>
  <c r="C205" i="50"/>
  <c r="C206" i="50"/>
  <c r="C207" i="50"/>
  <c r="C208" i="50"/>
  <c r="C209" i="50"/>
  <c r="C210" i="50"/>
  <c r="C211" i="50"/>
  <c r="C212" i="50"/>
  <c r="C213" i="50"/>
  <c r="C214" i="50"/>
  <c r="C215" i="50"/>
  <c r="C216" i="50"/>
  <c r="C217" i="50"/>
  <c r="C218" i="50"/>
  <c r="C219" i="50"/>
  <c r="C220" i="50"/>
  <c r="C221" i="50"/>
  <c r="C222" i="50"/>
  <c r="C223" i="50"/>
  <c r="C224" i="50"/>
  <c r="C225" i="50"/>
  <c r="C226" i="50"/>
  <c r="C227" i="50"/>
  <c r="C228" i="50"/>
  <c r="C229" i="50"/>
  <c r="C230" i="50"/>
  <c r="C231" i="50"/>
  <c r="C232" i="50"/>
  <c r="C233" i="50"/>
  <c r="C234" i="50"/>
  <c r="C235" i="50"/>
  <c r="C236" i="50"/>
  <c r="C237" i="50"/>
  <c r="C238" i="50"/>
  <c r="C239" i="50"/>
  <c r="C240" i="50"/>
  <c r="C241" i="50"/>
  <c r="C242" i="50"/>
  <c r="C243" i="50"/>
  <c r="C244" i="50"/>
  <c r="C245" i="50"/>
  <c r="C246" i="50"/>
  <c r="C247" i="50"/>
  <c r="C248" i="50"/>
  <c r="C249" i="50"/>
  <c r="C250" i="50"/>
  <c r="C251" i="50"/>
  <c r="C252" i="50"/>
  <c r="C253" i="50"/>
  <c r="C254" i="50"/>
  <c r="C255" i="50"/>
  <c r="C256" i="50"/>
  <c r="C257" i="50"/>
  <c r="C258" i="50"/>
  <c r="C259" i="50"/>
  <c r="C260" i="50"/>
  <c r="C261" i="50"/>
  <c r="C262" i="50"/>
  <c r="C263" i="50"/>
  <c r="C264" i="50"/>
  <c r="C265" i="50"/>
  <c r="C266" i="50"/>
  <c r="C267" i="50"/>
  <c r="C268" i="50"/>
  <c r="C269" i="50"/>
  <c r="C270" i="50"/>
  <c r="C271" i="50"/>
  <c r="C272" i="50"/>
  <c r="C273" i="50"/>
  <c r="C274" i="50"/>
  <c r="C275" i="50"/>
  <c r="C276" i="50"/>
  <c r="C277" i="50"/>
  <c r="C278" i="50"/>
  <c r="C279" i="50"/>
  <c r="C280" i="50"/>
  <c r="C281" i="50"/>
  <c r="C282" i="50"/>
  <c r="C283" i="50"/>
  <c r="C284" i="50"/>
  <c r="C285" i="50"/>
  <c r="C286" i="50"/>
  <c r="C287" i="50"/>
  <c r="C288" i="50"/>
  <c r="C289" i="50"/>
  <c r="C290" i="50"/>
  <c r="C291" i="50"/>
  <c r="C292" i="50"/>
  <c r="C293" i="50"/>
  <c r="C294" i="50"/>
  <c r="C295" i="50"/>
  <c r="C296" i="50"/>
  <c r="C297" i="50"/>
  <c r="C298" i="50"/>
  <c r="C299" i="50"/>
  <c r="C300" i="50"/>
  <c r="C301" i="50"/>
  <c r="C302" i="50"/>
  <c r="C303" i="50"/>
  <c r="C304" i="50"/>
  <c r="C305" i="50"/>
  <c r="C306" i="50"/>
  <c r="C307" i="50"/>
  <c r="C308" i="50"/>
  <c r="C309" i="50"/>
  <c r="C310" i="50"/>
  <c r="C311" i="50"/>
  <c r="C312" i="50"/>
  <c r="C313" i="50"/>
  <c r="C314" i="50"/>
  <c r="C315" i="50"/>
  <c r="C316" i="50"/>
  <c r="C317" i="50"/>
  <c r="C318" i="50"/>
  <c r="C319" i="50"/>
  <c r="C320" i="50"/>
  <c r="C321" i="50"/>
  <c r="C322" i="50"/>
  <c r="C323" i="50"/>
  <c r="C324" i="50"/>
  <c r="C325" i="50"/>
  <c r="C326" i="50"/>
  <c r="C327" i="50"/>
  <c r="C328" i="50"/>
  <c r="C329" i="50"/>
  <c r="C330" i="50"/>
  <c r="C331" i="50"/>
  <c r="C332" i="50"/>
  <c r="C333" i="50"/>
  <c r="C334" i="50"/>
  <c r="C335" i="50"/>
  <c r="C336" i="50"/>
  <c r="C337" i="50"/>
  <c r="C338" i="50"/>
  <c r="C339" i="50"/>
  <c r="C340" i="50"/>
  <c r="C341" i="50"/>
  <c r="C342" i="50"/>
  <c r="C343" i="50"/>
  <c r="C344" i="50"/>
  <c r="C345" i="50"/>
  <c r="C346" i="50"/>
  <c r="C347" i="50"/>
  <c r="C348" i="50"/>
  <c r="C349" i="50"/>
  <c r="C350" i="50"/>
  <c r="C351" i="50"/>
  <c r="C352" i="50"/>
  <c r="C353" i="50"/>
  <c r="C354" i="50"/>
  <c r="C355" i="50"/>
  <c r="C356" i="50"/>
  <c r="C357" i="50"/>
  <c r="C358" i="50"/>
  <c r="C359" i="50"/>
  <c r="C360" i="50"/>
  <c r="C361" i="50"/>
  <c r="C362" i="50"/>
  <c r="C363" i="50"/>
  <c r="C364" i="50"/>
  <c r="C365" i="50"/>
  <c r="C366" i="50"/>
  <c r="C367" i="50"/>
  <c r="C368" i="50"/>
  <c r="C369" i="50"/>
  <c r="C370" i="50"/>
  <c r="C371" i="50"/>
  <c r="C372" i="50"/>
  <c r="C373" i="50"/>
  <c r="C374" i="50"/>
  <c r="C375" i="50"/>
  <c r="C376" i="50"/>
  <c r="C377" i="50"/>
  <c r="C378" i="50"/>
  <c r="C379" i="50"/>
  <c r="C380" i="50"/>
  <c r="C381" i="50"/>
  <c r="C382" i="50"/>
  <c r="C383" i="50"/>
  <c r="C384" i="50"/>
  <c r="C385" i="50"/>
  <c r="C386" i="50"/>
  <c r="C387" i="50"/>
  <c r="C388" i="50"/>
  <c r="C389" i="50"/>
  <c r="C390" i="50"/>
  <c r="C391" i="50"/>
  <c r="C392" i="50"/>
  <c r="C393" i="50"/>
  <c r="C394" i="50"/>
  <c r="C395" i="50"/>
  <c r="C396" i="50"/>
  <c r="C397" i="50"/>
  <c r="C398" i="50"/>
  <c r="C399" i="50"/>
  <c r="C400" i="50"/>
  <c r="C401" i="50"/>
  <c r="C402" i="50"/>
  <c r="C403" i="50"/>
  <c r="C404" i="50"/>
  <c r="C405" i="50"/>
  <c r="C406" i="50"/>
  <c r="C407" i="50"/>
  <c r="C408" i="50"/>
  <c r="C409" i="50"/>
  <c r="C410" i="50"/>
  <c r="C411" i="50"/>
  <c r="C412" i="50"/>
  <c r="C413" i="50"/>
  <c r="C414" i="50"/>
  <c r="C415" i="50"/>
  <c r="C416" i="50"/>
  <c r="C417" i="50"/>
  <c r="C418" i="50"/>
  <c r="C419" i="50"/>
  <c r="C420" i="50"/>
  <c r="C421" i="50"/>
  <c r="C422" i="50"/>
  <c r="C423" i="50"/>
  <c r="C424" i="50"/>
  <c r="C425" i="50"/>
  <c r="C426" i="50"/>
  <c r="C427" i="50"/>
  <c r="C428" i="50"/>
  <c r="C429" i="50"/>
  <c r="C430" i="50"/>
  <c r="C431" i="50"/>
  <c r="C432" i="50"/>
  <c r="C433" i="50"/>
  <c r="C434" i="50"/>
  <c r="C435" i="50"/>
  <c r="C436" i="50"/>
  <c r="C437" i="50"/>
  <c r="C438" i="50"/>
  <c r="C439" i="50"/>
  <c r="C440" i="50"/>
  <c r="C441" i="50"/>
  <c r="C442" i="50"/>
  <c r="C443" i="50"/>
  <c r="C444" i="50"/>
  <c r="C445" i="50"/>
  <c r="C446" i="50"/>
  <c r="C447" i="50"/>
  <c r="C448" i="50"/>
  <c r="C449" i="50"/>
  <c r="C450" i="50"/>
  <c r="C451" i="50"/>
  <c r="C452" i="50"/>
  <c r="C453" i="50"/>
  <c r="C454" i="50"/>
  <c r="C455" i="50"/>
  <c r="C456" i="50"/>
  <c r="C457" i="50"/>
  <c r="C458" i="50"/>
  <c r="C459" i="50"/>
  <c r="C460" i="50"/>
  <c r="C461" i="50"/>
  <c r="C462" i="50"/>
  <c r="C463" i="50"/>
  <c r="C464" i="50"/>
  <c r="C465" i="50"/>
  <c r="C466" i="50"/>
  <c r="C467" i="50"/>
  <c r="C468" i="50"/>
  <c r="C469" i="50"/>
  <c r="C470" i="50"/>
  <c r="C471" i="50"/>
  <c r="C472" i="50"/>
  <c r="C473" i="50"/>
  <c r="C474" i="50"/>
  <c r="C475" i="50"/>
  <c r="C476" i="50"/>
  <c r="C477" i="50"/>
  <c r="C478" i="50"/>
  <c r="C479" i="50"/>
  <c r="C480" i="50"/>
  <c r="C481" i="50"/>
  <c r="C482" i="50"/>
  <c r="C483" i="50"/>
  <c r="C484" i="50"/>
  <c r="C485" i="50"/>
  <c r="C486" i="50"/>
  <c r="C487" i="50"/>
  <c r="C488" i="50"/>
  <c r="C489" i="50"/>
  <c r="C490" i="50"/>
  <c r="C491" i="50"/>
  <c r="C492" i="50"/>
  <c r="C493" i="50"/>
  <c r="C494" i="50"/>
  <c r="C495" i="50"/>
  <c r="C496" i="50"/>
  <c r="C497" i="50"/>
  <c r="C498" i="50"/>
  <c r="C499" i="50"/>
  <c r="C500" i="50"/>
  <c r="Z122" i="50"/>
  <c r="Z123" i="50"/>
  <c r="Z124" i="50"/>
  <c r="Z125" i="50"/>
  <c r="Z126" i="50"/>
  <c r="Z127" i="50"/>
  <c r="Z128" i="50"/>
  <c r="Z129" i="50"/>
  <c r="Z130" i="50"/>
  <c r="Z131" i="50"/>
  <c r="Z132" i="50"/>
  <c r="Z133" i="50"/>
  <c r="Z134" i="50"/>
  <c r="Z135" i="50"/>
  <c r="Z136" i="50"/>
  <c r="Z137" i="50"/>
  <c r="Z138" i="50"/>
  <c r="Z139" i="50"/>
  <c r="Z140" i="50"/>
  <c r="Z141" i="50"/>
  <c r="Z142" i="50"/>
  <c r="Z143" i="50"/>
  <c r="Z144" i="50"/>
  <c r="Z145" i="50"/>
  <c r="Z146" i="50"/>
  <c r="Z147" i="50"/>
  <c r="Z148" i="50"/>
  <c r="Z149" i="50"/>
  <c r="Z150" i="50"/>
  <c r="Z151" i="50"/>
  <c r="Z152" i="50"/>
  <c r="Z153" i="50"/>
  <c r="Z154" i="50"/>
  <c r="Z155" i="50"/>
  <c r="Z156" i="50"/>
  <c r="Z157" i="50"/>
  <c r="Z158" i="50"/>
  <c r="Z159" i="50"/>
  <c r="Z160" i="50"/>
  <c r="Z161" i="50"/>
  <c r="Z162" i="50"/>
  <c r="Z163" i="50"/>
  <c r="Z164" i="50"/>
  <c r="Z165" i="50"/>
  <c r="Z166" i="50"/>
  <c r="Z167" i="50"/>
  <c r="Z168" i="50"/>
  <c r="Z169" i="50"/>
  <c r="Z170" i="50"/>
  <c r="Z171" i="50"/>
  <c r="Z172" i="50"/>
  <c r="Z173" i="50"/>
  <c r="Z174" i="50"/>
  <c r="Z175" i="50"/>
  <c r="Z176" i="50"/>
  <c r="Z177" i="50"/>
  <c r="Z178" i="50"/>
  <c r="Z179" i="50"/>
  <c r="Z180" i="50"/>
  <c r="Z181" i="50"/>
  <c r="Z182" i="50"/>
  <c r="Z183" i="50"/>
  <c r="Z184" i="50"/>
  <c r="Z185" i="50"/>
  <c r="Z186" i="50"/>
  <c r="Z187" i="50"/>
  <c r="Z188" i="50"/>
  <c r="Z189" i="50"/>
  <c r="Z190" i="50"/>
  <c r="Z191" i="50"/>
  <c r="Z192" i="50"/>
  <c r="Z193" i="50"/>
  <c r="Z194" i="50"/>
  <c r="Z195" i="50"/>
  <c r="Z196" i="50"/>
  <c r="Z197" i="50"/>
  <c r="Z198" i="50"/>
  <c r="Z199" i="50"/>
  <c r="Z200" i="50"/>
  <c r="Z201" i="50"/>
  <c r="Z202" i="50"/>
  <c r="Z203" i="50"/>
  <c r="Z204" i="50"/>
  <c r="Z205" i="50"/>
  <c r="Z206" i="50"/>
  <c r="Z207" i="50"/>
  <c r="Z208" i="50"/>
  <c r="Z209" i="50"/>
  <c r="Z210" i="50"/>
  <c r="Z211" i="50"/>
  <c r="Z212" i="50"/>
  <c r="Z213" i="50"/>
  <c r="Z214" i="50"/>
  <c r="Z215" i="50"/>
  <c r="Z216" i="50"/>
  <c r="Z217" i="50"/>
  <c r="Z218" i="50"/>
  <c r="Z219" i="50"/>
  <c r="Z220" i="50"/>
  <c r="Z221" i="50"/>
  <c r="Z222" i="50"/>
  <c r="Z223" i="50"/>
  <c r="Z224" i="50"/>
  <c r="Z225" i="50"/>
  <c r="Z226" i="50"/>
  <c r="Z227" i="50"/>
  <c r="Z228" i="50"/>
  <c r="Z229" i="50"/>
  <c r="Z230" i="50"/>
  <c r="Z231" i="50"/>
  <c r="Z232" i="50"/>
  <c r="Z233" i="50"/>
  <c r="Z234" i="50"/>
  <c r="Z235" i="50"/>
  <c r="Z236" i="50"/>
  <c r="Z237" i="50"/>
  <c r="Z238" i="50"/>
  <c r="Z239" i="50"/>
  <c r="Z240" i="50"/>
  <c r="Z241" i="50"/>
  <c r="Z242" i="50"/>
  <c r="Z243" i="50"/>
  <c r="Z244" i="50"/>
  <c r="Z245" i="50"/>
  <c r="Z246" i="50"/>
  <c r="Z247" i="50"/>
  <c r="Z248" i="50"/>
  <c r="Z249" i="50"/>
  <c r="Z250" i="50"/>
  <c r="Z251" i="50"/>
  <c r="Z252" i="50"/>
  <c r="Z253" i="50"/>
  <c r="Z254" i="50"/>
  <c r="Z255" i="50"/>
  <c r="Z256" i="50"/>
  <c r="Z257" i="50"/>
  <c r="Z258" i="50"/>
  <c r="Z259" i="50"/>
  <c r="Z260" i="50"/>
  <c r="Z261" i="50"/>
  <c r="Z262" i="50"/>
  <c r="Z263" i="50"/>
  <c r="Z264" i="50"/>
  <c r="Z265" i="50"/>
  <c r="Z266" i="50"/>
  <c r="Z267" i="50"/>
  <c r="Z268" i="50"/>
  <c r="Z269" i="50"/>
  <c r="Z270" i="50"/>
  <c r="Z271" i="50"/>
  <c r="Z272" i="50"/>
  <c r="Z273" i="50"/>
  <c r="Z274" i="50"/>
  <c r="Z275" i="50"/>
  <c r="Z276" i="50"/>
  <c r="Z277" i="50"/>
  <c r="Z278" i="50"/>
  <c r="Z279" i="50"/>
  <c r="Z280" i="50"/>
  <c r="Z281" i="50"/>
  <c r="Z282" i="50"/>
  <c r="Z283" i="50"/>
  <c r="Z284" i="50"/>
  <c r="Z285" i="50"/>
  <c r="Z286" i="50"/>
  <c r="Z287" i="50"/>
  <c r="Z288" i="50"/>
  <c r="Z289" i="50"/>
  <c r="Z290" i="50"/>
  <c r="Z291" i="50"/>
  <c r="Z292" i="50"/>
  <c r="Z293" i="50"/>
  <c r="Z294" i="50"/>
  <c r="Z295" i="50"/>
  <c r="Z296" i="50"/>
  <c r="Z297" i="50"/>
  <c r="Z298" i="50"/>
  <c r="Z299" i="50"/>
  <c r="Z300" i="50"/>
  <c r="Z301" i="50"/>
  <c r="Z302" i="50"/>
  <c r="Z303" i="50"/>
  <c r="Z304" i="50"/>
  <c r="Z305" i="50"/>
  <c r="Z306" i="50"/>
  <c r="Z307" i="50"/>
  <c r="Z308" i="50"/>
  <c r="Z309" i="50"/>
  <c r="Z310" i="50"/>
  <c r="Z311" i="50"/>
  <c r="Z312" i="50"/>
  <c r="Z313" i="50"/>
  <c r="Z314" i="50"/>
  <c r="Z315" i="50"/>
  <c r="Z316" i="50"/>
  <c r="Z317" i="50"/>
  <c r="Z318" i="50"/>
  <c r="Z319" i="50"/>
  <c r="Z320" i="50"/>
  <c r="Z321" i="50"/>
  <c r="Z322" i="50"/>
  <c r="Z323" i="50"/>
  <c r="Z324" i="50"/>
  <c r="Z325" i="50"/>
  <c r="Z326" i="50"/>
  <c r="Z327" i="50"/>
  <c r="Z328" i="50"/>
  <c r="Z329" i="50"/>
  <c r="Z330" i="50"/>
  <c r="Z331" i="50"/>
  <c r="Z332" i="50"/>
  <c r="Z333" i="50"/>
  <c r="Z334" i="50"/>
  <c r="Z335" i="50"/>
  <c r="Z336" i="50"/>
  <c r="Z337" i="50"/>
  <c r="Z338" i="50"/>
  <c r="Z339" i="50"/>
  <c r="Z340" i="50"/>
  <c r="Z341" i="50"/>
  <c r="Z342" i="50"/>
  <c r="Z343" i="50"/>
  <c r="Z344" i="50"/>
  <c r="Z345" i="50"/>
  <c r="Z346" i="50"/>
  <c r="Z347" i="50"/>
  <c r="Z348" i="50"/>
  <c r="Z349" i="50"/>
  <c r="Z350" i="50"/>
  <c r="Z351" i="50"/>
  <c r="Z352" i="50"/>
  <c r="Z353" i="50"/>
  <c r="Z354" i="50"/>
  <c r="Z355" i="50"/>
  <c r="Z356" i="50"/>
  <c r="Z357" i="50"/>
  <c r="Z358" i="50"/>
  <c r="Z359" i="50"/>
  <c r="Z360" i="50"/>
  <c r="Z361" i="50"/>
  <c r="Z362" i="50"/>
  <c r="Z363" i="50"/>
  <c r="Z364" i="50"/>
  <c r="Z365" i="50"/>
  <c r="Z366" i="50"/>
  <c r="Z367" i="50"/>
  <c r="Z368" i="50"/>
  <c r="Z369" i="50"/>
  <c r="Z370" i="50"/>
  <c r="Z371" i="50"/>
  <c r="Z372" i="50"/>
  <c r="Z373" i="50"/>
  <c r="Z374" i="50"/>
  <c r="Z375" i="50"/>
  <c r="Z376" i="50"/>
  <c r="Z377" i="50"/>
  <c r="Z378" i="50"/>
  <c r="Z379" i="50"/>
  <c r="Z380" i="50"/>
  <c r="Z381" i="50"/>
  <c r="Z382" i="50"/>
  <c r="Z383" i="50"/>
  <c r="Z384" i="50"/>
  <c r="Z385" i="50"/>
  <c r="Z386" i="50"/>
  <c r="Z387" i="50"/>
  <c r="Z388" i="50"/>
  <c r="Z389" i="50"/>
  <c r="Z390" i="50"/>
  <c r="Z391" i="50"/>
  <c r="Z392" i="50"/>
  <c r="Z393" i="50"/>
  <c r="Z394" i="50"/>
  <c r="Z395" i="50"/>
  <c r="Z396" i="50"/>
  <c r="Z397" i="50"/>
  <c r="Z398" i="50"/>
  <c r="Z399" i="50"/>
  <c r="Z400" i="50"/>
  <c r="Z401" i="50"/>
  <c r="Z402" i="50"/>
  <c r="Z403" i="50"/>
  <c r="Z404" i="50"/>
  <c r="Z405" i="50"/>
  <c r="Z406" i="50"/>
  <c r="Z407" i="50"/>
  <c r="Z408" i="50"/>
  <c r="Z409" i="50"/>
  <c r="Z410" i="50"/>
  <c r="Z411" i="50"/>
  <c r="Z412" i="50"/>
  <c r="Z413" i="50"/>
  <c r="Z414" i="50"/>
  <c r="Z415" i="50"/>
  <c r="Z416" i="50"/>
  <c r="Z417" i="50"/>
  <c r="Z418" i="50"/>
  <c r="Z419" i="50"/>
  <c r="Z420" i="50"/>
  <c r="Z421" i="50"/>
  <c r="Z422" i="50"/>
  <c r="Z423" i="50"/>
  <c r="Z424" i="50"/>
  <c r="Z425" i="50"/>
  <c r="Z426" i="50"/>
  <c r="Z427" i="50"/>
  <c r="Z428" i="50"/>
  <c r="Z429" i="50"/>
  <c r="Z430" i="50"/>
  <c r="Z431" i="50"/>
  <c r="Z432" i="50"/>
  <c r="Z433" i="50"/>
  <c r="Z434" i="50"/>
  <c r="Z435" i="50"/>
  <c r="Z436" i="50"/>
  <c r="Z437" i="50"/>
  <c r="Z438" i="50"/>
  <c r="Z439" i="50"/>
  <c r="Z440" i="50"/>
  <c r="Z441" i="50"/>
  <c r="Z442" i="50"/>
  <c r="Z443" i="50"/>
  <c r="Z444" i="50"/>
  <c r="Z445" i="50"/>
  <c r="Z446" i="50"/>
  <c r="Z447" i="50"/>
  <c r="Z448" i="50"/>
  <c r="Z449" i="50"/>
  <c r="Z450" i="50"/>
  <c r="Z451" i="50"/>
  <c r="Z452" i="50"/>
  <c r="Z453" i="50"/>
  <c r="Z454" i="50"/>
  <c r="Z455" i="50"/>
  <c r="Z456" i="50"/>
  <c r="Z457" i="50"/>
  <c r="Z458" i="50"/>
  <c r="Z459" i="50"/>
  <c r="Z460" i="50"/>
  <c r="Z461" i="50"/>
  <c r="Z462" i="50"/>
  <c r="Z463" i="50"/>
  <c r="Z464" i="50"/>
  <c r="Z465" i="50"/>
  <c r="Z466" i="50"/>
  <c r="Z467" i="50"/>
  <c r="Z468" i="50"/>
  <c r="Z469" i="50"/>
  <c r="Z470" i="50"/>
  <c r="Z471" i="50"/>
  <c r="Z472" i="50"/>
  <c r="Z473" i="50"/>
  <c r="Z474" i="50"/>
  <c r="Z475" i="50"/>
  <c r="Z476" i="50"/>
  <c r="Z477" i="50"/>
  <c r="Z478" i="50"/>
  <c r="Z479" i="50"/>
  <c r="Z480" i="50"/>
  <c r="Z481" i="50"/>
  <c r="Z482" i="50"/>
  <c r="Z483" i="50"/>
  <c r="Z484" i="50"/>
  <c r="Z485" i="50"/>
  <c r="Z486" i="50"/>
  <c r="Z487" i="50"/>
  <c r="Z488" i="50"/>
  <c r="Z489" i="50"/>
  <c r="Z490" i="50"/>
  <c r="Z491" i="50"/>
  <c r="Z492" i="50"/>
  <c r="Z493" i="50"/>
  <c r="Z494" i="50"/>
  <c r="Z495" i="50"/>
  <c r="Z496" i="50"/>
  <c r="Z497" i="50"/>
  <c r="Z498" i="50"/>
  <c r="Z499" i="50"/>
  <c r="Z500" i="50"/>
  <c r="C225" i="49"/>
  <c r="C226" i="49"/>
  <c r="C227" i="49"/>
  <c r="C228" i="49"/>
  <c r="C229" i="49"/>
  <c r="C230" i="49"/>
  <c r="C231" i="49"/>
  <c r="C232" i="49"/>
  <c r="C233" i="49"/>
  <c r="C234" i="49"/>
  <c r="C235" i="49"/>
  <c r="C236" i="49"/>
  <c r="C237" i="49"/>
  <c r="C238" i="49"/>
  <c r="C239" i="49"/>
  <c r="C240" i="49"/>
  <c r="C241" i="49"/>
  <c r="C242" i="49"/>
  <c r="C243" i="49"/>
  <c r="C244" i="49"/>
  <c r="C245" i="49"/>
  <c r="C246" i="49"/>
  <c r="C247" i="49"/>
  <c r="C248" i="49"/>
  <c r="C249" i="49"/>
  <c r="C250" i="49"/>
  <c r="C251" i="49"/>
  <c r="C252" i="49"/>
  <c r="C253" i="49"/>
  <c r="C254" i="49"/>
  <c r="C255" i="49"/>
  <c r="C256" i="49"/>
  <c r="C257" i="49"/>
  <c r="C258" i="49"/>
  <c r="C259" i="49"/>
  <c r="C260" i="49"/>
  <c r="C261" i="49"/>
  <c r="C262" i="49"/>
  <c r="C263" i="49"/>
  <c r="C264" i="49"/>
  <c r="C265" i="49"/>
  <c r="C266" i="49"/>
  <c r="C267" i="49"/>
  <c r="C268" i="49"/>
  <c r="C269" i="49"/>
  <c r="C270" i="49"/>
  <c r="C271" i="49"/>
  <c r="C272" i="49"/>
  <c r="C273" i="49"/>
  <c r="C274" i="49"/>
  <c r="C275" i="49"/>
  <c r="C276" i="49"/>
  <c r="C277" i="49"/>
  <c r="C278" i="49"/>
  <c r="C279" i="49"/>
  <c r="C280" i="49"/>
  <c r="C281" i="49"/>
  <c r="C282" i="49"/>
  <c r="C283" i="49"/>
  <c r="C284" i="49"/>
  <c r="C285" i="49"/>
  <c r="C286" i="49"/>
  <c r="C287" i="49"/>
  <c r="C288" i="49"/>
  <c r="C289" i="49"/>
  <c r="C290" i="49"/>
  <c r="C291" i="49"/>
  <c r="C292" i="49"/>
  <c r="C293" i="49"/>
  <c r="C294" i="49"/>
  <c r="C295" i="49"/>
  <c r="C296" i="49"/>
  <c r="C297" i="49"/>
  <c r="C298" i="49"/>
  <c r="C299" i="49"/>
  <c r="C300" i="49"/>
  <c r="C301" i="49"/>
  <c r="C302" i="49"/>
  <c r="C303" i="49"/>
  <c r="C304" i="49"/>
  <c r="C305" i="49"/>
  <c r="C306" i="49"/>
  <c r="C307" i="49"/>
  <c r="C308" i="49"/>
  <c r="C309" i="49"/>
  <c r="C310" i="49"/>
  <c r="C311" i="49"/>
  <c r="C312" i="49"/>
  <c r="C313" i="49"/>
  <c r="C314" i="49"/>
  <c r="C315" i="49"/>
  <c r="C316" i="49"/>
  <c r="C317" i="49"/>
  <c r="C318" i="49"/>
  <c r="C319" i="49"/>
  <c r="C320" i="49"/>
  <c r="C321" i="49"/>
  <c r="C322" i="49"/>
  <c r="C323" i="49"/>
  <c r="C324" i="49"/>
  <c r="C325" i="49"/>
  <c r="C326" i="49"/>
  <c r="C327" i="49"/>
  <c r="C328" i="49"/>
  <c r="C329" i="49"/>
  <c r="C330" i="49"/>
  <c r="C331" i="49"/>
  <c r="C332" i="49"/>
  <c r="C333" i="49"/>
  <c r="C334" i="49"/>
  <c r="C335" i="49"/>
  <c r="C336" i="49"/>
  <c r="C337" i="49"/>
  <c r="C338" i="49"/>
  <c r="C339" i="49"/>
  <c r="C340" i="49"/>
  <c r="C341" i="49"/>
  <c r="C342" i="49"/>
  <c r="C343" i="49"/>
  <c r="C344" i="49"/>
  <c r="C345" i="49"/>
  <c r="C346" i="49"/>
  <c r="C347" i="49"/>
  <c r="C348" i="49"/>
  <c r="C349" i="49"/>
  <c r="C350" i="49"/>
  <c r="C351" i="49"/>
  <c r="C352" i="49"/>
  <c r="C353" i="49"/>
  <c r="C354" i="49"/>
  <c r="C355" i="49"/>
  <c r="C356" i="49"/>
  <c r="C357" i="49"/>
  <c r="C358" i="49"/>
  <c r="C359" i="49"/>
  <c r="C360" i="49"/>
  <c r="C361" i="49"/>
  <c r="C362" i="49"/>
  <c r="C363" i="49"/>
  <c r="C364" i="49"/>
  <c r="C365" i="49"/>
  <c r="C366" i="49"/>
  <c r="C367" i="49"/>
  <c r="C368" i="49"/>
  <c r="C369" i="49"/>
  <c r="C370" i="49"/>
  <c r="C371" i="49"/>
  <c r="C372" i="49"/>
  <c r="C373" i="49"/>
  <c r="C374" i="49"/>
  <c r="C375" i="49"/>
  <c r="C376" i="49"/>
  <c r="C377" i="49"/>
  <c r="C378" i="49"/>
  <c r="C379" i="49"/>
  <c r="C380" i="49"/>
  <c r="C381" i="49"/>
  <c r="C382" i="49"/>
  <c r="C383" i="49"/>
  <c r="C384" i="49"/>
  <c r="C385" i="49"/>
  <c r="C386" i="49"/>
  <c r="C387" i="49"/>
  <c r="C388" i="49"/>
  <c r="C389" i="49"/>
  <c r="C390" i="49"/>
  <c r="C391" i="49"/>
  <c r="C392" i="49"/>
  <c r="C393" i="49"/>
  <c r="C394" i="49"/>
  <c r="C395" i="49"/>
  <c r="C396" i="49"/>
  <c r="C397" i="49"/>
  <c r="C398" i="49"/>
  <c r="C399" i="49"/>
  <c r="C400" i="49"/>
  <c r="C401" i="49"/>
  <c r="C402" i="49"/>
  <c r="C403" i="49"/>
  <c r="C404" i="49"/>
  <c r="C405" i="49"/>
  <c r="C406" i="49"/>
  <c r="C407" i="49"/>
  <c r="C408" i="49"/>
  <c r="C409" i="49"/>
  <c r="C410" i="49"/>
  <c r="C411" i="49"/>
  <c r="C412" i="49"/>
  <c r="C413" i="49"/>
  <c r="C414" i="49"/>
  <c r="C415" i="49"/>
  <c r="C416" i="49"/>
  <c r="C417" i="49"/>
  <c r="C418" i="49"/>
  <c r="C419" i="49"/>
  <c r="C420" i="49"/>
  <c r="C421" i="49"/>
  <c r="C422" i="49"/>
  <c r="C423" i="49"/>
  <c r="C424" i="49"/>
  <c r="C425" i="49"/>
  <c r="C426" i="49"/>
  <c r="C427" i="49"/>
  <c r="C428" i="49"/>
  <c r="C429" i="49"/>
  <c r="C430" i="49"/>
  <c r="C431" i="49"/>
  <c r="C432" i="49"/>
  <c r="C433" i="49"/>
  <c r="C434" i="49"/>
  <c r="C435" i="49"/>
  <c r="C436" i="49"/>
  <c r="C437" i="49"/>
  <c r="C438" i="49"/>
  <c r="C439" i="49"/>
  <c r="C440" i="49"/>
  <c r="C441" i="49"/>
  <c r="C442" i="49"/>
  <c r="C443" i="49"/>
  <c r="C444" i="49"/>
  <c r="C445" i="49"/>
  <c r="C446" i="49"/>
  <c r="C447" i="49"/>
  <c r="C448" i="49"/>
  <c r="C449" i="49"/>
  <c r="C450" i="49"/>
  <c r="C451" i="49"/>
  <c r="C452" i="49"/>
  <c r="C453" i="49"/>
  <c r="C454" i="49"/>
  <c r="C455" i="49"/>
  <c r="C456" i="49"/>
  <c r="C457" i="49"/>
  <c r="C458" i="49"/>
  <c r="C459" i="49"/>
  <c r="C460" i="49"/>
  <c r="C461" i="49"/>
  <c r="C462" i="49"/>
  <c r="C463" i="49"/>
  <c r="C464" i="49"/>
  <c r="C465" i="49"/>
  <c r="C466" i="49"/>
  <c r="C467" i="49"/>
  <c r="C468" i="49"/>
  <c r="C469" i="49"/>
  <c r="C470" i="49"/>
  <c r="C471" i="49"/>
  <c r="C472" i="49"/>
  <c r="C473" i="49"/>
  <c r="C474" i="49"/>
  <c r="C475" i="49"/>
  <c r="C476" i="49"/>
  <c r="C477" i="49"/>
  <c r="C478" i="49"/>
  <c r="C479" i="49"/>
  <c r="C480" i="49"/>
  <c r="C481" i="49"/>
  <c r="C482" i="49"/>
  <c r="C483" i="49"/>
  <c r="C484" i="49"/>
  <c r="C485" i="49"/>
  <c r="C486" i="49"/>
  <c r="C487" i="49"/>
  <c r="C488" i="49"/>
  <c r="C489" i="49"/>
  <c r="C490" i="49"/>
  <c r="C491" i="49"/>
  <c r="C492" i="49"/>
  <c r="C493" i="49"/>
  <c r="C494" i="49"/>
  <c r="C495" i="49"/>
  <c r="C496" i="49"/>
  <c r="C497" i="49"/>
  <c r="C498" i="49"/>
  <c r="C499" i="49"/>
  <c r="C500" i="49"/>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191" i="48"/>
  <c r="C192" i="48"/>
  <c r="C193" i="48"/>
  <c r="C194" i="48"/>
  <c r="C195" i="48"/>
  <c r="C196" i="48"/>
  <c r="C197" i="48"/>
  <c r="C198" i="48"/>
  <c r="C199" i="48"/>
  <c r="C200" i="48"/>
  <c r="C201" i="48"/>
  <c r="C202" i="48"/>
  <c r="C203" i="48"/>
  <c r="C204" i="48"/>
  <c r="C205" i="48"/>
  <c r="C206" i="48"/>
  <c r="C207" i="48"/>
  <c r="C208" i="48"/>
  <c r="C209" i="48"/>
  <c r="C210" i="48"/>
  <c r="C211" i="48"/>
  <c r="C212" i="48"/>
  <c r="C213" i="48"/>
  <c r="C214" i="48"/>
  <c r="C215" i="48"/>
  <c r="C216" i="48"/>
  <c r="C217" i="48"/>
  <c r="C218" i="48"/>
  <c r="C219" i="48"/>
  <c r="C220" i="48"/>
  <c r="C221" i="48"/>
  <c r="C222" i="48"/>
  <c r="C223" i="48"/>
  <c r="C224" i="48"/>
  <c r="C225" i="48"/>
  <c r="C226" i="48"/>
  <c r="C227" i="48"/>
  <c r="C228" i="48"/>
  <c r="C229" i="48"/>
  <c r="C230" i="48"/>
  <c r="C231" i="48"/>
  <c r="C232" i="48"/>
  <c r="C233" i="48"/>
  <c r="C234" i="48"/>
  <c r="C235" i="48"/>
  <c r="C236" i="48"/>
  <c r="C237" i="48"/>
  <c r="C238" i="48"/>
  <c r="C239" i="48"/>
  <c r="C240" i="48"/>
  <c r="C241" i="48"/>
  <c r="C242" i="48"/>
  <c r="C243" i="48"/>
  <c r="C244" i="48"/>
  <c r="C245" i="48"/>
  <c r="C246" i="48"/>
  <c r="C247" i="48"/>
  <c r="C248" i="48"/>
  <c r="C249" i="48"/>
  <c r="C250" i="48"/>
  <c r="C251" i="48"/>
  <c r="C252" i="48"/>
  <c r="C253" i="48"/>
  <c r="C254" i="48"/>
  <c r="C255" i="48"/>
  <c r="C256" i="48"/>
  <c r="C257" i="48"/>
  <c r="C258" i="48"/>
  <c r="C259" i="48"/>
  <c r="C260" i="48"/>
  <c r="C261" i="48"/>
  <c r="C262" i="48"/>
  <c r="C263" i="48"/>
  <c r="C264" i="48"/>
  <c r="C265" i="48"/>
  <c r="C266" i="48"/>
  <c r="C267" i="48"/>
  <c r="C268" i="48"/>
  <c r="C269" i="48"/>
  <c r="C270" i="48"/>
  <c r="C271" i="48"/>
  <c r="C272" i="48"/>
  <c r="C273" i="48"/>
  <c r="C274" i="48"/>
  <c r="C275" i="48"/>
  <c r="C276" i="48"/>
  <c r="C277" i="48"/>
  <c r="C278" i="48"/>
  <c r="C279" i="48"/>
  <c r="C280" i="48"/>
  <c r="C281" i="48"/>
  <c r="C282" i="48"/>
  <c r="C283" i="48"/>
  <c r="C284" i="48"/>
  <c r="C285" i="48"/>
  <c r="C286" i="48"/>
  <c r="C287" i="48"/>
  <c r="C288" i="48"/>
  <c r="C289" i="48"/>
  <c r="C290" i="48"/>
  <c r="C291" i="48"/>
  <c r="C292" i="48"/>
  <c r="C293" i="48"/>
  <c r="C294" i="48"/>
  <c r="C295" i="48"/>
  <c r="C296" i="48"/>
  <c r="C297" i="48"/>
  <c r="C298" i="48"/>
  <c r="C299" i="48"/>
  <c r="C300" i="48"/>
  <c r="C301" i="48"/>
  <c r="C302" i="48"/>
  <c r="C303" i="48"/>
  <c r="C304" i="48"/>
  <c r="C305" i="48"/>
  <c r="C306" i="48"/>
  <c r="C307" i="48"/>
  <c r="C308" i="48"/>
  <c r="C309" i="48"/>
  <c r="C310" i="48"/>
  <c r="C311" i="48"/>
  <c r="C312" i="48"/>
  <c r="C313" i="48"/>
  <c r="C314" i="48"/>
  <c r="C315" i="48"/>
  <c r="C316" i="48"/>
  <c r="C317" i="48"/>
  <c r="C318" i="48"/>
  <c r="C319" i="48"/>
  <c r="C320" i="48"/>
  <c r="C321" i="48"/>
  <c r="C322" i="48"/>
  <c r="C323" i="48"/>
  <c r="C324" i="48"/>
  <c r="C325" i="48"/>
  <c r="C326" i="48"/>
  <c r="C327" i="48"/>
  <c r="C328" i="48"/>
  <c r="C329" i="48"/>
  <c r="C330" i="48"/>
  <c r="C331" i="48"/>
  <c r="C332" i="48"/>
  <c r="C333" i="48"/>
  <c r="C334" i="48"/>
  <c r="C335" i="48"/>
  <c r="C336" i="48"/>
  <c r="C337" i="48"/>
  <c r="C338" i="48"/>
  <c r="C339" i="48"/>
  <c r="C340" i="48"/>
  <c r="C341" i="48"/>
  <c r="C342" i="48"/>
  <c r="C343" i="48"/>
  <c r="C344" i="48"/>
  <c r="C345" i="48"/>
  <c r="C346" i="48"/>
  <c r="C347" i="48"/>
  <c r="C348" i="48"/>
  <c r="C349" i="48"/>
  <c r="C350" i="48"/>
  <c r="C351" i="48"/>
  <c r="C352" i="48"/>
  <c r="C353" i="48"/>
  <c r="C354" i="48"/>
  <c r="C355" i="48"/>
  <c r="C356" i="48"/>
  <c r="C357" i="48"/>
  <c r="C358" i="48"/>
  <c r="C359" i="48"/>
  <c r="C360" i="48"/>
  <c r="C361" i="48"/>
  <c r="C362" i="48"/>
  <c r="C363" i="48"/>
  <c r="C364" i="48"/>
  <c r="C365" i="48"/>
  <c r="C366" i="48"/>
  <c r="C367" i="48"/>
  <c r="C368" i="48"/>
  <c r="C369" i="48"/>
  <c r="C370" i="48"/>
  <c r="C371" i="48"/>
  <c r="C372" i="48"/>
  <c r="C373" i="48"/>
  <c r="C374" i="48"/>
  <c r="C375" i="48"/>
  <c r="C376" i="48"/>
  <c r="C377" i="48"/>
  <c r="C378" i="48"/>
  <c r="C379" i="48"/>
  <c r="C380" i="48"/>
  <c r="C381" i="48"/>
  <c r="C382" i="48"/>
  <c r="C383" i="48"/>
  <c r="C384" i="48"/>
  <c r="C385" i="48"/>
  <c r="C386" i="48"/>
  <c r="C387" i="48"/>
  <c r="C388" i="48"/>
  <c r="C389" i="48"/>
  <c r="C390" i="48"/>
  <c r="C391" i="48"/>
  <c r="C392" i="48"/>
  <c r="C393" i="48"/>
  <c r="C394" i="48"/>
  <c r="C395" i="48"/>
  <c r="C396" i="48"/>
  <c r="C397" i="48"/>
  <c r="C398" i="48"/>
  <c r="C399" i="48"/>
  <c r="C400" i="48"/>
  <c r="C401" i="48"/>
  <c r="C402" i="48"/>
  <c r="C403" i="48"/>
  <c r="C404" i="48"/>
  <c r="C405" i="48"/>
  <c r="C406" i="48"/>
  <c r="C407" i="48"/>
  <c r="C408" i="48"/>
  <c r="C409" i="48"/>
  <c r="C410" i="48"/>
  <c r="C411" i="48"/>
  <c r="C412" i="48"/>
  <c r="C413" i="48"/>
  <c r="C414" i="48"/>
  <c r="C415" i="48"/>
  <c r="C416" i="48"/>
  <c r="C417" i="48"/>
  <c r="C418" i="48"/>
  <c r="C419" i="48"/>
  <c r="C420" i="48"/>
  <c r="C421" i="48"/>
  <c r="C422" i="48"/>
  <c r="C423" i="48"/>
  <c r="C424" i="48"/>
  <c r="C425" i="48"/>
  <c r="C426" i="48"/>
  <c r="C427" i="48"/>
  <c r="C428" i="48"/>
  <c r="C429" i="48"/>
  <c r="C430" i="48"/>
  <c r="C431" i="48"/>
  <c r="C432" i="48"/>
  <c r="C433" i="48"/>
  <c r="C434" i="48"/>
  <c r="C435" i="48"/>
  <c r="C436" i="48"/>
  <c r="C437" i="48"/>
  <c r="C438" i="48"/>
  <c r="C439" i="48"/>
  <c r="C440" i="48"/>
  <c r="C441" i="48"/>
  <c r="C442" i="48"/>
  <c r="C443" i="48"/>
  <c r="C444" i="48"/>
  <c r="C445" i="48"/>
  <c r="C446" i="48"/>
  <c r="C447" i="48"/>
  <c r="C448" i="48"/>
  <c r="C449" i="48"/>
  <c r="C450" i="48"/>
  <c r="C451" i="48"/>
  <c r="C452" i="48"/>
  <c r="C453" i="48"/>
  <c r="C454" i="48"/>
  <c r="C455" i="48"/>
  <c r="C456" i="48"/>
  <c r="C457" i="48"/>
  <c r="C458" i="48"/>
  <c r="C459" i="48"/>
  <c r="C460" i="48"/>
  <c r="C461" i="48"/>
  <c r="C462" i="48"/>
  <c r="C463" i="48"/>
  <c r="C464" i="48"/>
  <c r="C465" i="48"/>
  <c r="C466" i="48"/>
  <c r="C467" i="48"/>
  <c r="C468" i="48"/>
  <c r="C469" i="48"/>
  <c r="C470" i="48"/>
  <c r="C471" i="48"/>
  <c r="C472" i="48"/>
  <c r="C473" i="48"/>
  <c r="C474" i="48"/>
  <c r="C475" i="48"/>
  <c r="C476" i="48"/>
  <c r="C477" i="48"/>
  <c r="C478" i="48"/>
  <c r="C479" i="48"/>
  <c r="C480" i="48"/>
  <c r="C481" i="48"/>
  <c r="C482" i="48"/>
  <c r="C483" i="48"/>
  <c r="C484" i="48"/>
  <c r="C485" i="48"/>
  <c r="C486" i="48"/>
  <c r="C487" i="48"/>
  <c r="C488" i="48"/>
  <c r="C489" i="48"/>
  <c r="C490" i="48"/>
  <c r="C491" i="48"/>
  <c r="C492" i="48"/>
  <c r="C493" i="48"/>
  <c r="C494" i="48"/>
  <c r="C495" i="48"/>
  <c r="C496" i="48"/>
  <c r="C497" i="48"/>
  <c r="C498" i="48"/>
  <c r="C499" i="48"/>
  <c r="C500" i="48"/>
  <c r="B74" i="47"/>
  <c r="B356" i="47"/>
  <c r="C356" i="47" s="1"/>
  <c r="B5" i="47"/>
  <c r="C5" i="47" s="1"/>
  <c r="B6" i="47"/>
  <c r="C6" i="47" s="1"/>
  <c r="B7" i="47"/>
  <c r="C7" i="47" s="1"/>
  <c r="B8" i="47"/>
  <c r="C8" i="47" s="1"/>
  <c r="B382" i="47"/>
  <c r="C382" i="47" s="1"/>
  <c r="B355" i="47"/>
  <c r="C355" i="47" s="1"/>
  <c r="B9" i="47"/>
  <c r="C9" i="47" s="1"/>
  <c r="B394" i="47"/>
  <c r="C394" i="47" s="1"/>
  <c r="B358" i="47"/>
  <c r="C358" i="47" s="1"/>
  <c r="B361" i="47"/>
  <c r="C361" i="47" s="1"/>
  <c r="B383" i="47"/>
  <c r="C383" i="47" s="1"/>
  <c r="B10" i="47"/>
  <c r="C10" i="47" s="1"/>
  <c r="B386" i="47"/>
  <c r="C386" i="47" s="1"/>
  <c r="B381" i="47"/>
  <c r="C381" i="47" s="1"/>
  <c r="B11" i="47"/>
  <c r="C11" i="47" s="1"/>
  <c r="B380" i="47"/>
  <c r="C380" i="47" s="1"/>
  <c r="B283" i="47"/>
  <c r="C283" i="47" s="1"/>
  <c r="B384" i="47"/>
  <c r="C384" i="47" s="1"/>
  <c r="B359" i="47"/>
  <c r="C359" i="47" s="1"/>
  <c r="B393" i="47"/>
  <c r="C393" i="47" s="1"/>
  <c r="B373" i="47"/>
  <c r="C373" i="47" s="1"/>
  <c r="B12" i="47"/>
  <c r="C12" i="47" s="1"/>
  <c r="B353" i="47"/>
  <c r="C353" i="47" s="1"/>
  <c r="B371" i="47"/>
  <c r="C371" i="47" s="1"/>
  <c r="B367" i="47"/>
  <c r="C367" i="47" s="1"/>
  <c r="B13" i="47"/>
  <c r="C13" i="47" s="1"/>
  <c r="B368" i="47"/>
  <c r="C368" i="47" s="1"/>
  <c r="B372" i="47"/>
  <c r="C372" i="47" s="1"/>
  <c r="B350" i="47"/>
  <c r="C350" i="47" s="1"/>
  <c r="B352" i="47"/>
  <c r="C352" i="47" s="1"/>
  <c r="B369" i="47"/>
  <c r="C369" i="47" s="1"/>
  <c r="B388" i="47"/>
  <c r="C388" i="47" s="1"/>
  <c r="B14" i="47"/>
  <c r="C14" i="47" s="1"/>
  <c r="B15" i="47"/>
  <c r="C15" i="47" s="1"/>
  <c r="B16" i="47"/>
  <c r="C16" i="47" s="1"/>
  <c r="B17" i="47"/>
  <c r="C17" i="47" s="1"/>
  <c r="B18" i="47"/>
  <c r="C18" i="47" s="1"/>
  <c r="B19" i="47"/>
  <c r="C19" i="47" s="1"/>
  <c r="B20" i="47"/>
  <c r="C20" i="47" s="1"/>
  <c r="B21" i="47"/>
  <c r="C21" i="47" s="1"/>
  <c r="B22" i="47"/>
  <c r="C22" i="47" s="1"/>
  <c r="B23" i="47"/>
  <c r="C23" i="47" s="1"/>
  <c r="B24" i="47"/>
  <c r="C24" i="47" s="1"/>
  <c r="B25" i="47"/>
  <c r="C25" i="47" s="1"/>
  <c r="B26" i="47"/>
  <c r="C26" i="47" s="1"/>
  <c r="B27" i="47"/>
  <c r="C27" i="47" s="1"/>
  <c r="B28" i="47"/>
  <c r="C28" i="47" s="1"/>
  <c r="B29" i="47"/>
  <c r="C29" i="47" s="1"/>
  <c r="B30" i="47"/>
  <c r="C30" i="47" s="1"/>
  <c r="B31" i="47"/>
  <c r="C31" i="47" s="1"/>
  <c r="B32" i="47"/>
  <c r="C32" i="47" s="1"/>
  <c r="B33" i="47"/>
  <c r="C33" i="47" s="1"/>
  <c r="B34" i="47"/>
  <c r="C34" i="47" s="1"/>
  <c r="B35" i="47"/>
  <c r="C35" i="47" s="1"/>
  <c r="B36" i="47"/>
  <c r="C36" i="47" s="1"/>
  <c r="B37" i="47"/>
  <c r="C37" i="47" s="1"/>
  <c r="B38" i="47"/>
  <c r="C38" i="47" s="1"/>
  <c r="B39" i="47"/>
  <c r="C39" i="47" s="1"/>
  <c r="B40" i="47"/>
  <c r="C40" i="47" s="1"/>
  <c r="B41" i="47"/>
  <c r="C41" i="47" s="1"/>
  <c r="B42" i="47"/>
  <c r="C42" i="47" s="1"/>
  <c r="B43" i="47"/>
  <c r="C43" i="47" s="1"/>
  <c r="B44" i="47"/>
  <c r="C44" i="47" s="1"/>
  <c r="B45" i="47"/>
  <c r="C45" i="47" s="1"/>
  <c r="B46" i="47"/>
  <c r="B47" i="47"/>
  <c r="B48" i="47"/>
  <c r="B49" i="47"/>
  <c r="B50" i="47"/>
  <c r="B51" i="47"/>
  <c r="B52" i="47"/>
  <c r="B53" i="47"/>
  <c r="B54" i="47"/>
  <c r="B55" i="47"/>
  <c r="B56" i="47"/>
  <c r="B57" i="47"/>
  <c r="B58" i="47"/>
  <c r="B59" i="47"/>
  <c r="B60" i="47"/>
  <c r="B61" i="47"/>
  <c r="B62" i="47"/>
  <c r="B63" i="47"/>
  <c r="B64" i="47"/>
  <c r="B65" i="47"/>
  <c r="B66" i="47"/>
  <c r="B67" i="47"/>
  <c r="B68" i="47"/>
  <c r="B69" i="47"/>
  <c r="B70" i="47"/>
  <c r="B71" i="47"/>
  <c r="B72" i="47"/>
  <c r="B73" i="47"/>
  <c r="B75" i="47"/>
  <c r="B76" i="47"/>
  <c r="B77" i="47"/>
  <c r="B78" i="47"/>
  <c r="B79" i="47"/>
  <c r="B80" i="47"/>
  <c r="B81" i="47"/>
  <c r="B82" i="47"/>
  <c r="B83" i="47"/>
  <c r="B84" i="47"/>
  <c r="B85" i="47"/>
  <c r="B86" i="47"/>
  <c r="B87" i="47"/>
  <c r="B88" i="47"/>
  <c r="B89" i="47"/>
  <c r="B90" i="47"/>
  <c r="B91" i="47"/>
  <c r="B92" i="47"/>
  <c r="B93" i="47"/>
  <c r="B94" i="47"/>
  <c r="B95" i="47"/>
  <c r="B96" i="47"/>
  <c r="B97" i="47"/>
  <c r="B98" i="47"/>
  <c r="B99" i="47"/>
  <c r="B100" i="47"/>
  <c r="B101" i="47"/>
  <c r="B102" i="47"/>
  <c r="C102" i="47" s="1"/>
  <c r="B103" i="47"/>
  <c r="C103" i="47" s="1"/>
  <c r="B104" i="47"/>
  <c r="C104" i="47" s="1"/>
  <c r="B105" i="47"/>
  <c r="C105" i="47" s="1"/>
  <c r="B106" i="47"/>
  <c r="C106" i="47" s="1"/>
  <c r="B107" i="47"/>
  <c r="C107" i="47" s="1"/>
  <c r="B108" i="47"/>
  <c r="C108" i="47" s="1"/>
  <c r="B109" i="47"/>
  <c r="C109" i="47" s="1"/>
  <c r="B110" i="47"/>
  <c r="C110" i="47" s="1"/>
  <c r="B111" i="47"/>
  <c r="C111" i="47" s="1"/>
  <c r="B112" i="47"/>
  <c r="C112" i="47" s="1"/>
  <c r="B113" i="47"/>
  <c r="B114" i="47"/>
  <c r="B115" i="47"/>
  <c r="B116" i="47"/>
  <c r="B117" i="47"/>
  <c r="B118" i="47"/>
  <c r="C118" i="47" s="1"/>
  <c r="B119" i="47"/>
  <c r="C119" i="47" s="1"/>
  <c r="B120" i="47"/>
  <c r="C120" i="47" s="1"/>
  <c r="B121" i="47"/>
  <c r="C121" i="47" s="1"/>
  <c r="B122" i="47"/>
  <c r="C122" i="47" s="1"/>
  <c r="B123" i="47"/>
  <c r="C123" i="47" s="1"/>
  <c r="B124" i="47"/>
  <c r="C124" i="47" s="1"/>
  <c r="B125" i="47"/>
  <c r="C125" i="47" s="1"/>
  <c r="B126" i="47"/>
  <c r="C126" i="47" s="1"/>
  <c r="B127" i="47"/>
  <c r="C127" i="47" s="1"/>
  <c r="B128" i="47"/>
  <c r="C128" i="47" s="1"/>
  <c r="B129" i="47"/>
  <c r="C129" i="47" s="1"/>
  <c r="B130" i="47"/>
  <c r="C130" i="47" s="1"/>
  <c r="B131" i="47"/>
  <c r="C131" i="47" s="1"/>
  <c r="B132" i="47"/>
  <c r="C132" i="47" s="1"/>
  <c r="B133" i="47"/>
  <c r="C133" i="47" s="1"/>
  <c r="B134" i="47"/>
  <c r="C134" i="47" s="1"/>
  <c r="B135" i="47"/>
  <c r="C135" i="47" s="1"/>
  <c r="B136" i="47"/>
  <c r="C136" i="47" s="1"/>
  <c r="B137" i="47"/>
  <c r="C137" i="47" s="1"/>
  <c r="B138" i="47"/>
  <c r="C138" i="47" s="1"/>
  <c r="B139" i="47"/>
  <c r="C139" i="47" s="1"/>
  <c r="B140" i="47"/>
  <c r="C140" i="47" s="1"/>
  <c r="B141" i="47"/>
  <c r="C141" i="47" s="1"/>
  <c r="B142" i="47"/>
  <c r="C142" i="47" s="1"/>
  <c r="B143" i="47"/>
  <c r="C143" i="47" s="1"/>
  <c r="B144" i="47"/>
  <c r="C144" i="47" s="1"/>
  <c r="B145" i="47"/>
  <c r="C145" i="47" s="1"/>
  <c r="B146" i="47"/>
  <c r="C146" i="47" s="1"/>
  <c r="B147" i="47"/>
  <c r="C147" i="47" s="1"/>
  <c r="B148" i="47"/>
  <c r="C148" i="47" s="1"/>
  <c r="B149" i="47"/>
  <c r="C149" i="47" s="1"/>
  <c r="B150" i="47"/>
  <c r="C150" i="47" s="1"/>
  <c r="F108" i="50"/>
  <c r="AA108" i="50" s="1"/>
  <c r="F109" i="50"/>
  <c r="AA109" i="50" s="1"/>
  <c r="F110" i="50"/>
  <c r="AA110" i="50" s="1"/>
  <c r="F116" i="50"/>
  <c r="F117" i="50"/>
  <c r="F118" i="50"/>
  <c r="F122" i="50"/>
  <c r="F123" i="50"/>
  <c r="F124" i="50"/>
  <c r="F125" i="50"/>
  <c r="F126" i="50"/>
  <c r="F127" i="50"/>
  <c r="F128" i="50"/>
  <c r="F129" i="50"/>
  <c r="F130" i="50"/>
  <c r="F131" i="50"/>
  <c r="F132" i="50"/>
  <c r="F133" i="50"/>
  <c r="F134" i="50"/>
  <c r="F135" i="50"/>
  <c r="F136" i="50"/>
  <c r="F137" i="50"/>
  <c r="F138" i="50"/>
  <c r="F139" i="50"/>
  <c r="F140" i="50"/>
  <c r="F141" i="50"/>
  <c r="F142" i="50"/>
  <c r="F143" i="50"/>
  <c r="F144" i="50"/>
  <c r="F145" i="50"/>
  <c r="F146" i="50"/>
  <c r="F147" i="50"/>
  <c r="F148" i="50"/>
  <c r="F149" i="50"/>
  <c r="F150" i="50"/>
  <c r="F151" i="50"/>
  <c r="F152" i="50"/>
  <c r="F153" i="50"/>
  <c r="F154" i="50"/>
  <c r="F155" i="50"/>
  <c r="F156" i="50"/>
  <c r="F157" i="50"/>
  <c r="F158" i="50"/>
  <c r="F159" i="50"/>
  <c r="F160" i="50"/>
  <c r="F161" i="50"/>
  <c r="F162" i="50"/>
  <c r="F163" i="50"/>
  <c r="F164" i="50"/>
  <c r="F165" i="50"/>
  <c r="F166" i="50"/>
  <c r="F167" i="50"/>
  <c r="F168" i="50"/>
  <c r="F169" i="50"/>
  <c r="F170" i="50"/>
  <c r="F171" i="50"/>
  <c r="F172" i="50"/>
  <c r="F173" i="50"/>
  <c r="F174" i="50"/>
  <c r="F175" i="50"/>
  <c r="F176" i="50"/>
  <c r="F177" i="50"/>
  <c r="F178" i="50"/>
  <c r="F179" i="50"/>
  <c r="F180" i="50"/>
  <c r="F181" i="50"/>
  <c r="F182" i="50"/>
  <c r="F183" i="50"/>
  <c r="F184" i="50"/>
  <c r="F185" i="50"/>
  <c r="F186" i="50"/>
  <c r="F187" i="50"/>
  <c r="F188" i="50"/>
  <c r="F189" i="50"/>
  <c r="F190" i="50"/>
  <c r="F191" i="50"/>
  <c r="F192" i="50"/>
  <c r="F193" i="50"/>
  <c r="F194" i="50"/>
  <c r="F195" i="50"/>
  <c r="F196" i="50"/>
  <c r="F197" i="50"/>
  <c r="F198" i="50"/>
  <c r="F199" i="50"/>
  <c r="F200" i="50"/>
  <c r="F201" i="50"/>
  <c r="F202" i="50"/>
  <c r="F203" i="50"/>
  <c r="F204" i="50"/>
  <c r="F205" i="50"/>
  <c r="F206" i="50"/>
  <c r="F207" i="50"/>
  <c r="F208" i="50"/>
  <c r="F209" i="50"/>
  <c r="F210" i="50"/>
  <c r="F211" i="50"/>
  <c r="F212" i="50"/>
  <c r="F213" i="50"/>
  <c r="F214" i="50"/>
  <c r="F215" i="50"/>
  <c r="F216" i="50"/>
  <c r="F217" i="50"/>
  <c r="F218" i="50"/>
  <c r="F219" i="50"/>
  <c r="F220" i="50"/>
  <c r="F221" i="50"/>
  <c r="F222" i="50"/>
  <c r="F223" i="50"/>
  <c r="F224" i="50"/>
  <c r="F225" i="50"/>
  <c r="F226" i="50"/>
  <c r="F227" i="50"/>
  <c r="F228" i="50"/>
  <c r="F229" i="50"/>
  <c r="F230" i="50"/>
  <c r="F231" i="50"/>
  <c r="F232" i="50"/>
  <c r="F233" i="50"/>
  <c r="F234" i="50"/>
  <c r="F235" i="50"/>
  <c r="F236" i="50"/>
  <c r="F237" i="50"/>
  <c r="F238" i="50"/>
  <c r="F239" i="50"/>
  <c r="F240" i="50"/>
  <c r="F241" i="50"/>
  <c r="F242" i="50"/>
  <c r="F243" i="50"/>
  <c r="F244" i="50"/>
  <c r="F245" i="50"/>
  <c r="F246" i="50"/>
  <c r="F247" i="50"/>
  <c r="F248" i="50"/>
  <c r="F249" i="50"/>
  <c r="F250" i="50"/>
  <c r="F251" i="50"/>
  <c r="F252" i="50"/>
  <c r="F253" i="50"/>
  <c r="F254" i="50"/>
  <c r="F255" i="50"/>
  <c r="F256" i="50"/>
  <c r="F257" i="50"/>
  <c r="F258" i="50"/>
  <c r="F259" i="50"/>
  <c r="F260" i="50"/>
  <c r="F261" i="50"/>
  <c r="F262" i="50"/>
  <c r="F263" i="50"/>
  <c r="F264" i="50"/>
  <c r="F265" i="50"/>
  <c r="F266" i="50"/>
  <c r="F267" i="50"/>
  <c r="F268" i="50"/>
  <c r="F269" i="50"/>
  <c r="F270" i="50"/>
  <c r="F271" i="50"/>
  <c r="F272" i="50"/>
  <c r="F273" i="50"/>
  <c r="F274" i="50"/>
  <c r="F275" i="50"/>
  <c r="F276" i="50"/>
  <c r="F277" i="50"/>
  <c r="F278" i="50"/>
  <c r="F279" i="50"/>
  <c r="F280" i="50"/>
  <c r="F281" i="50"/>
  <c r="F282" i="50"/>
  <c r="F283" i="50"/>
  <c r="F284" i="50"/>
  <c r="F285" i="50"/>
  <c r="F286" i="50"/>
  <c r="F287" i="50"/>
  <c r="F288" i="50"/>
  <c r="F289" i="50"/>
  <c r="F290" i="50"/>
  <c r="F291" i="50"/>
  <c r="F292" i="50"/>
  <c r="F293" i="50"/>
  <c r="F294" i="50"/>
  <c r="F295" i="50"/>
  <c r="F296" i="50"/>
  <c r="F297" i="50"/>
  <c r="F298" i="50"/>
  <c r="F299" i="50"/>
  <c r="F300" i="50"/>
  <c r="F301" i="50"/>
  <c r="F302" i="50"/>
  <c r="F303" i="50"/>
  <c r="F304" i="50"/>
  <c r="F305" i="50"/>
  <c r="F306" i="50"/>
  <c r="F307" i="50"/>
  <c r="F308" i="50"/>
  <c r="F309" i="50"/>
  <c r="F310" i="50"/>
  <c r="F311" i="50"/>
  <c r="F312" i="50"/>
  <c r="F313" i="50"/>
  <c r="F314" i="50"/>
  <c r="F315" i="50"/>
  <c r="F316" i="50"/>
  <c r="F317" i="50"/>
  <c r="F318" i="50"/>
  <c r="F319" i="50"/>
  <c r="F320" i="50"/>
  <c r="F321" i="50"/>
  <c r="F322" i="50"/>
  <c r="F323" i="50"/>
  <c r="F324" i="50"/>
  <c r="F325" i="50"/>
  <c r="F326" i="50"/>
  <c r="F327" i="50"/>
  <c r="F328" i="50"/>
  <c r="F329" i="50"/>
  <c r="F330" i="50"/>
  <c r="F331" i="50"/>
  <c r="F332" i="50"/>
  <c r="F333" i="50"/>
  <c r="F334" i="50"/>
  <c r="F335" i="50"/>
  <c r="F336" i="50"/>
  <c r="F337" i="50"/>
  <c r="F338" i="50"/>
  <c r="F339" i="50"/>
  <c r="F340" i="50"/>
  <c r="F341" i="50"/>
  <c r="F342" i="50"/>
  <c r="F343" i="50"/>
  <c r="F344" i="50"/>
  <c r="F345" i="50"/>
  <c r="F346" i="50"/>
  <c r="F347" i="50"/>
  <c r="F348" i="50"/>
  <c r="F349" i="50"/>
  <c r="F350" i="50"/>
  <c r="F351" i="50"/>
  <c r="F352" i="50"/>
  <c r="F353" i="50"/>
  <c r="F354" i="50"/>
  <c r="F355" i="50"/>
  <c r="F356" i="50"/>
  <c r="F357" i="50"/>
  <c r="F358" i="50"/>
  <c r="F359" i="50"/>
  <c r="F360" i="50"/>
  <c r="F361" i="50"/>
  <c r="F362" i="50"/>
  <c r="F363" i="50"/>
  <c r="F364" i="50"/>
  <c r="F365" i="50"/>
  <c r="F366" i="50"/>
  <c r="F367" i="50"/>
  <c r="F368" i="50"/>
  <c r="F369" i="50"/>
  <c r="F370" i="50"/>
  <c r="F371" i="50"/>
  <c r="F372" i="50"/>
  <c r="F373" i="50"/>
  <c r="F374" i="50"/>
  <c r="F375" i="50"/>
  <c r="F376" i="50"/>
  <c r="F377" i="50"/>
  <c r="F378" i="50"/>
  <c r="F379" i="50"/>
  <c r="F380" i="50"/>
  <c r="F381" i="50"/>
  <c r="F382" i="50"/>
  <c r="F383" i="50"/>
  <c r="F384" i="50"/>
  <c r="F385" i="50"/>
  <c r="F386" i="50"/>
  <c r="F387" i="50"/>
  <c r="F388" i="50"/>
  <c r="F389" i="50"/>
  <c r="F390" i="50"/>
  <c r="F391" i="50"/>
  <c r="F392" i="50"/>
  <c r="F393" i="50"/>
  <c r="F394" i="50"/>
  <c r="F395" i="50"/>
  <c r="F396" i="50"/>
  <c r="F397" i="50"/>
  <c r="F398" i="50"/>
  <c r="F399" i="50"/>
  <c r="F400" i="50"/>
  <c r="F401" i="50"/>
  <c r="F402" i="50"/>
  <c r="F403" i="50"/>
  <c r="F404" i="50"/>
  <c r="F405" i="50"/>
  <c r="F406" i="50"/>
  <c r="F407" i="50"/>
  <c r="F408" i="50"/>
  <c r="F409" i="50"/>
  <c r="F410" i="50"/>
  <c r="F411" i="50"/>
  <c r="F412" i="50"/>
  <c r="F413" i="50"/>
  <c r="F414" i="50"/>
  <c r="F415" i="50"/>
  <c r="F416" i="50"/>
  <c r="F417" i="50"/>
  <c r="F418" i="50"/>
  <c r="F419" i="50"/>
  <c r="F420" i="50"/>
  <c r="F421" i="50"/>
  <c r="F422" i="50"/>
  <c r="F423" i="50"/>
  <c r="F424" i="50"/>
  <c r="F425" i="50"/>
  <c r="F426" i="50"/>
  <c r="F427" i="50"/>
  <c r="F428" i="50"/>
  <c r="F429" i="50"/>
  <c r="F430" i="50"/>
  <c r="F431" i="50"/>
  <c r="F432" i="50"/>
  <c r="F433" i="50"/>
  <c r="F434" i="50"/>
  <c r="F435" i="50"/>
  <c r="F436" i="50"/>
  <c r="F437" i="50"/>
  <c r="F438" i="50"/>
  <c r="F439" i="50"/>
  <c r="F440" i="50"/>
  <c r="F441" i="50"/>
  <c r="F442" i="50"/>
  <c r="F443" i="50"/>
  <c r="F444" i="50"/>
  <c r="F445" i="50"/>
  <c r="F446" i="50"/>
  <c r="F447" i="50"/>
  <c r="F448" i="50"/>
  <c r="F449" i="50"/>
  <c r="F450" i="50"/>
  <c r="F451" i="50"/>
  <c r="F452" i="50"/>
  <c r="F453" i="50"/>
  <c r="F454" i="50"/>
  <c r="F455" i="50"/>
  <c r="F456" i="50"/>
  <c r="F457" i="50"/>
  <c r="F458" i="50"/>
  <c r="F459" i="50"/>
  <c r="F460" i="50"/>
  <c r="F461" i="50"/>
  <c r="F462" i="50"/>
  <c r="F463" i="50"/>
  <c r="F464" i="50"/>
  <c r="F465" i="50"/>
  <c r="F466" i="50"/>
  <c r="F467" i="50"/>
  <c r="F468" i="50"/>
  <c r="F469" i="50"/>
  <c r="F470" i="50"/>
  <c r="F471" i="50"/>
  <c r="F472" i="50"/>
  <c r="F473" i="50"/>
  <c r="F474" i="50"/>
  <c r="F475" i="50"/>
  <c r="F476" i="50"/>
  <c r="F477" i="50"/>
  <c r="F478" i="50"/>
  <c r="F479" i="50"/>
  <c r="F480" i="50"/>
  <c r="F481" i="50"/>
  <c r="F482" i="50"/>
  <c r="F483" i="50"/>
  <c r="F484" i="50"/>
  <c r="F485" i="50"/>
  <c r="F486" i="50"/>
  <c r="F487" i="50"/>
  <c r="F488" i="50"/>
  <c r="F489" i="50"/>
  <c r="F490" i="50"/>
  <c r="F491" i="50"/>
  <c r="F492" i="50"/>
  <c r="F493" i="50"/>
  <c r="F494" i="50"/>
  <c r="F495" i="50"/>
  <c r="F496" i="50"/>
  <c r="F497" i="50"/>
  <c r="F498" i="50"/>
  <c r="F499" i="50"/>
  <c r="F500" i="50"/>
  <c r="C417" i="47"/>
  <c r="C396" i="47"/>
  <c r="C397" i="47"/>
  <c r="C398" i="47"/>
  <c r="C399" i="47"/>
  <c r="C400" i="47"/>
  <c r="C401" i="47"/>
  <c r="C402" i="47"/>
  <c r="C403" i="47"/>
  <c r="C404" i="47"/>
  <c r="C405" i="47"/>
  <c r="C406" i="47"/>
  <c r="C407" i="47"/>
  <c r="C408" i="47"/>
  <c r="C409" i="47"/>
  <c r="C410" i="47"/>
  <c r="C411" i="47"/>
  <c r="C412" i="47"/>
  <c r="C413" i="47"/>
  <c r="C414" i="47"/>
  <c r="C415" i="47"/>
  <c r="C416" i="47"/>
  <c r="C418" i="47"/>
  <c r="C419" i="47"/>
  <c r="C420" i="47"/>
  <c r="C421" i="47"/>
  <c r="C422" i="47"/>
  <c r="C423" i="47"/>
  <c r="C424" i="47"/>
  <c r="C425" i="47"/>
  <c r="C426" i="47"/>
  <c r="C427" i="47"/>
  <c r="C428" i="47"/>
  <c r="C429" i="47"/>
  <c r="C430" i="47"/>
  <c r="C431" i="47"/>
  <c r="C432" i="47"/>
  <c r="C433" i="47"/>
  <c r="C434" i="47"/>
  <c r="C435" i="47"/>
  <c r="C436" i="47"/>
  <c r="C437" i="47"/>
  <c r="C438" i="47"/>
  <c r="C439" i="47"/>
  <c r="C440" i="47"/>
  <c r="C441" i="47"/>
  <c r="C442" i="47"/>
  <c r="C443" i="47"/>
  <c r="C444" i="47"/>
  <c r="C445" i="47"/>
  <c r="C446" i="47"/>
  <c r="C447" i="47"/>
  <c r="C448" i="47"/>
  <c r="C449" i="47"/>
  <c r="C450" i="47"/>
  <c r="C451" i="47"/>
  <c r="C452" i="47"/>
  <c r="C453" i="47"/>
  <c r="C454" i="47"/>
  <c r="C455" i="47"/>
  <c r="C456" i="47"/>
  <c r="C457" i="47"/>
  <c r="C458" i="47"/>
  <c r="C459" i="47"/>
  <c r="C460" i="47"/>
  <c r="C461" i="47"/>
  <c r="C462" i="47"/>
  <c r="C463" i="47"/>
  <c r="C464" i="47"/>
  <c r="C465" i="47"/>
  <c r="C466" i="47"/>
  <c r="C467" i="47"/>
  <c r="C468" i="47"/>
  <c r="C469" i="47"/>
  <c r="C470" i="47"/>
  <c r="C471" i="47"/>
  <c r="C472" i="47"/>
  <c r="C473" i="47"/>
  <c r="C474" i="47"/>
  <c r="C475" i="47"/>
  <c r="C476" i="47"/>
  <c r="C477" i="47"/>
  <c r="C478" i="47"/>
  <c r="C479" i="47"/>
  <c r="C480" i="47"/>
  <c r="C481" i="47"/>
  <c r="C482" i="47"/>
  <c r="C483" i="47"/>
  <c r="C484" i="47"/>
  <c r="C485" i="47"/>
  <c r="C486" i="47"/>
  <c r="C487" i="47"/>
  <c r="C488" i="47"/>
  <c r="C489" i="47"/>
  <c r="C490" i="47"/>
  <c r="C491" i="47"/>
  <c r="C492" i="47"/>
  <c r="C493" i="47"/>
  <c r="C494" i="47"/>
  <c r="C495" i="47"/>
  <c r="C496" i="47"/>
  <c r="C497" i="47"/>
  <c r="C498" i="47"/>
  <c r="C499" i="47"/>
  <c r="C500" i="47"/>
  <c r="C501" i="47"/>
  <c r="C502" i="47"/>
  <c r="C503" i="47"/>
  <c r="C504" i="47"/>
  <c r="C505" i="47"/>
  <c r="C506" i="47"/>
  <c r="C507" i="47"/>
  <c r="C508" i="47"/>
  <c r="C509" i="47"/>
  <c r="C510" i="47"/>
  <c r="C511" i="47"/>
  <c r="C512" i="47"/>
  <c r="C513" i="47"/>
  <c r="C514" i="47"/>
  <c r="C515" i="47"/>
  <c r="C516" i="47"/>
  <c r="C517" i="47"/>
  <c r="C518" i="47"/>
  <c r="C519" i="47"/>
  <c r="C520" i="47"/>
  <c r="C521" i="47"/>
  <c r="C522" i="47"/>
  <c r="C523" i="47"/>
  <c r="C524" i="47"/>
  <c r="C525" i="47"/>
  <c r="C526" i="47"/>
  <c r="C527" i="47"/>
  <c r="C528" i="47"/>
  <c r="C529" i="47"/>
  <c r="C530" i="47"/>
  <c r="C531" i="47"/>
  <c r="C532" i="47"/>
  <c r="C533" i="47"/>
  <c r="C534" i="47"/>
  <c r="C535" i="47"/>
  <c r="C536" i="47"/>
  <c r="C537" i="47"/>
  <c r="C538" i="47"/>
  <c r="C539" i="47"/>
  <c r="C540" i="47"/>
  <c r="C541" i="47"/>
  <c r="C542" i="47"/>
  <c r="C543" i="47"/>
  <c r="C544" i="47"/>
  <c r="C545" i="47"/>
  <c r="C546" i="47"/>
  <c r="C547" i="47"/>
  <c r="C548" i="47"/>
  <c r="C549" i="47"/>
  <c r="C550" i="47"/>
  <c r="C551" i="47"/>
  <c r="C552" i="47"/>
  <c r="C553" i="47"/>
  <c r="C554" i="47"/>
  <c r="C555" i="47"/>
  <c r="C556" i="47"/>
  <c r="C557" i="47"/>
  <c r="C558" i="47"/>
  <c r="C559" i="47"/>
  <c r="C560" i="47"/>
  <c r="C561" i="47"/>
  <c r="C562" i="47"/>
  <c r="C563" i="47"/>
  <c r="C564" i="47"/>
  <c r="C565" i="47"/>
  <c r="C566" i="47"/>
  <c r="C567" i="47"/>
  <c r="C568" i="47"/>
  <c r="C569" i="47"/>
  <c r="C570" i="47"/>
  <c r="C571" i="47"/>
  <c r="C572" i="47"/>
  <c r="C573" i="47"/>
  <c r="C574" i="47"/>
  <c r="C575" i="47"/>
  <c r="C576" i="47"/>
  <c r="C577" i="47"/>
  <c r="C578" i="47"/>
  <c r="C579" i="47"/>
  <c r="C580" i="47"/>
  <c r="C581" i="47"/>
  <c r="C582" i="47"/>
  <c r="C583" i="47"/>
  <c r="C584" i="47"/>
  <c r="C585" i="47"/>
  <c r="C586" i="47"/>
  <c r="C587" i="47"/>
  <c r="C588" i="47"/>
  <c r="C589" i="47"/>
  <c r="C590" i="47"/>
  <c r="C591" i="47"/>
  <c r="C592" i="47"/>
  <c r="C593" i="47"/>
  <c r="C594" i="47"/>
  <c r="C595" i="47"/>
  <c r="C596" i="47"/>
  <c r="C597" i="47"/>
  <c r="C598" i="47"/>
  <c r="C599" i="47"/>
  <c r="C600" i="47"/>
  <c r="C601" i="47"/>
  <c r="C602" i="47"/>
  <c r="C603" i="47"/>
  <c r="C604" i="47"/>
  <c r="C605" i="47"/>
  <c r="C606" i="47"/>
  <c r="C607" i="47"/>
  <c r="C608" i="47"/>
  <c r="C609" i="47"/>
  <c r="C610" i="47"/>
  <c r="C611" i="47"/>
  <c r="C612" i="47"/>
  <c r="C613" i="47"/>
  <c r="C614" i="47"/>
  <c r="C615" i="47"/>
  <c r="C616" i="47"/>
  <c r="C617" i="47"/>
  <c r="C618" i="47"/>
  <c r="C619" i="47"/>
  <c r="C620" i="47"/>
  <c r="C621" i="47"/>
  <c r="C622" i="47"/>
  <c r="C623" i="47"/>
  <c r="C624" i="47"/>
  <c r="C625" i="47"/>
  <c r="C626" i="47"/>
  <c r="C627" i="47"/>
  <c r="C628" i="47"/>
  <c r="C629" i="47"/>
  <c r="C630" i="47"/>
  <c r="C631" i="47"/>
  <c r="C632" i="47"/>
  <c r="C633" i="47"/>
  <c r="C634" i="47"/>
  <c r="C635" i="47"/>
  <c r="C636" i="47"/>
  <c r="C637" i="47"/>
  <c r="C638" i="47"/>
  <c r="C639" i="47"/>
  <c r="C640" i="47"/>
  <c r="C641" i="47"/>
  <c r="C642" i="47"/>
  <c r="C643" i="47"/>
  <c r="C644" i="47"/>
  <c r="C645" i="47"/>
  <c r="C646" i="47"/>
  <c r="C647" i="47"/>
  <c r="C648" i="47"/>
  <c r="C649" i="47"/>
  <c r="C650" i="47"/>
  <c r="C651" i="47"/>
  <c r="C652" i="47"/>
  <c r="C653" i="47"/>
  <c r="C654" i="47"/>
  <c r="C655" i="47"/>
  <c r="C656" i="47"/>
  <c r="C657" i="47"/>
  <c r="C658" i="47"/>
  <c r="C659" i="47"/>
  <c r="C660" i="47"/>
  <c r="C661" i="47"/>
  <c r="C662" i="47"/>
  <c r="C663" i="47"/>
  <c r="C664" i="47"/>
  <c r="C665" i="47"/>
  <c r="C666" i="47"/>
  <c r="C667" i="47"/>
  <c r="C668" i="47"/>
  <c r="C669" i="47"/>
  <c r="C670" i="47"/>
  <c r="C671" i="47"/>
  <c r="C672" i="47"/>
  <c r="C673" i="47"/>
  <c r="C674" i="47"/>
  <c r="C675" i="47"/>
  <c r="C676" i="47"/>
  <c r="C677" i="47"/>
  <c r="C678" i="47"/>
  <c r="C679" i="47"/>
  <c r="C680" i="47"/>
  <c r="C681" i="47"/>
  <c r="C682" i="47"/>
  <c r="C683" i="47"/>
  <c r="C684" i="47"/>
  <c r="C685" i="47"/>
  <c r="C686" i="47"/>
  <c r="C687" i="47"/>
  <c r="C688" i="47"/>
  <c r="C689" i="47"/>
  <c r="C690" i="47"/>
  <c r="C691" i="47"/>
  <c r="C692" i="47"/>
  <c r="C693" i="47"/>
  <c r="C694" i="47"/>
  <c r="C695" i="47"/>
  <c r="C696" i="47"/>
  <c r="C697" i="47"/>
  <c r="C698" i="47"/>
  <c r="C699" i="47"/>
  <c r="C700" i="47"/>
  <c r="C701" i="47"/>
  <c r="C702" i="47"/>
  <c r="C703" i="47"/>
  <c r="C704" i="47"/>
  <c r="C705" i="47"/>
  <c r="C706" i="47"/>
  <c r="C707" i="47"/>
  <c r="C708" i="47"/>
  <c r="C709" i="47"/>
  <c r="C710" i="47"/>
  <c r="C711" i="47"/>
  <c r="C712" i="47"/>
  <c r="C713" i="47"/>
  <c r="C714" i="47"/>
  <c r="C715" i="47"/>
  <c r="C716" i="47"/>
  <c r="C717" i="47"/>
  <c r="C718" i="47"/>
  <c r="C719" i="47"/>
  <c r="C720" i="47"/>
  <c r="C721" i="47"/>
  <c r="C722" i="47"/>
  <c r="C723" i="47"/>
  <c r="C724" i="47"/>
  <c r="C725" i="47"/>
  <c r="C726" i="47"/>
  <c r="C727" i="47"/>
  <c r="C728" i="47"/>
  <c r="C729" i="47"/>
  <c r="C730" i="47"/>
  <c r="C731" i="47"/>
  <c r="C732" i="47"/>
  <c r="C733" i="47"/>
  <c r="C734" i="47"/>
  <c r="C735" i="47"/>
  <c r="C736" i="47"/>
  <c r="C737" i="47"/>
  <c r="C738" i="47"/>
  <c r="C739" i="47"/>
  <c r="C740" i="47"/>
  <c r="C741" i="47"/>
  <c r="C742" i="47"/>
  <c r="C743" i="47"/>
  <c r="C744" i="47"/>
  <c r="C745" i="47"/>
  <c r="C746" i="47"/>
  <c r="C747" i="47"/>
  <c r="C748" i="47"/>
  <c r="C749" i="47"/>
  <c r="C750" i="47"/>
  <c r="C751" i="47"/>
  <c r="C752" i="47"/>
  <c r="C753" i="47"/>
  <c r="C754" i="47"/>
  <c r="C755" i="47"/>
  <c r="C756" i="47"/>
  <c r="C757" i="47"/>
  <c r="C758" i="47"/>
  <c r="C759" i="47"/>
  <c r="C760" i="47"/>
  <c r="C761" i="47"/>
  <c r="C762" i="47"/>
  <c r="C763" i="47"/>
  <c r="C764" i="47"/>
  <c r="C765" i="47"/>
  <c r="C766" i="47"/>
  <c r="C767" i="47"/>
  <c r="C768" i="47"/>
  <c r="C769" i="47"/>
  <c r="C770" i="47"/>
  <c r="C771" i="47"/>
  <c r="C772" i="47"/>
  <c r="C773" i="47"/>
  <c r="C774" i="47"/>
  <c r="C775" i="47"/>
  <c r="C776" i="47"/>
  <c r="C777" i="47"/>
  <c r="C778" i="47"/>
  <c r="C779" i="47"/>
  <c r="C780" i="47"/>
  <c r="C781" i="47"/>
  <c r="C782" i="47"/>
  <c r="C783" i="47"/>
  <c r="C784" i="47"/>
  <c r="C785" i="47"/>
  <c r="C786" i="47"/>
  <c r="C787" i="47"/>
  <c r="C788" i="47"/>
  <c r="C789" i="47"/>
  <c r="C790" i="47"/>
  <c r="C791" i="47"/>
  <c r="C792" i="47"/>
  <c r="C793" i="47"/>
  <c r="C794" i="47"/>
  <c r="C795" i="47"/>
  <c r="C796" i="47"/>
  <c r="C797" i="47"/>
  <c r="C798" i="47"/>
  <c r="C799" i="47"/>
  <c r="C800" i="47"/>
  <c r="C801" i="47"/>
  <c r="C802" i="47"/>
  <c r="C803" i="47"/>
  <c r="C804" i="47"/>
  <c r="C805" i="47"/>
  <c r="C806" i="47"/>
  <c r="C807" i="47"/>
  <c r="C808" i="47"/>
  <c r="C809" i="47"/>
  <c r="C810" i="47"/>
  <c r="C811" i="47"/>
  <c r="C812" i="47"/>
  <c r="C813" i="47"/>
  <c r="C814" i="47"/>
  <c r="C815" i="47"/>
  <c r="C816" i="47"/>
  <c r="C817" i="47"/>
  <c r="C818" i="47"/>
  <c r="C819" i="47"/>
  <c r="C820" i="47"/>
  <c r="C821" i="47"/>
  <c r="C822" i="47"/>
  <c r="C823" i="47"/>
  <c r="C824" i="47"/>
  <c r="C825" i="47"/>
  <c r="C826" i="47"/>
  <c r="C827" i="47"/>
  <c r="C828" i="47"/>
  <c r="C829" i="47"/>
  <c r="C830" i="47"/>
  <c r="C831" i="47"/>
  <c r="C832" i="47"/>
  <c r="C833" i="47"/>
  <c r="C834" i="47"/>
  <c r="C835" i="47"/>
  <c r="C836" i="47"/>
  <c r="C837" i="47"/>
  <c r="C838" i="47"/>
  <c r="C839" i="47"/>
  <c r="C840" i="47"/>
  <c r="C841" i="47"/>
  <c r="C842" i="47"/>
  <c r="C843" i="47"/>
  <c r="C844" i="47"/>
  <c r="C845" i="47"/>
  <c r="C846" i="47"/>
  <c r="C847" i="47"/>
  <c r="C848" i="47"/>
  <c r="C849" i="47"/>
  <c r="C850" i="47"/>
  <c r="C851" i="47"/>
  <c r="C852" i="47"/>
  <c r="C853" i="47"/>
  <c r="C854" i="47"/>
  <c r="C855" i="47"/>
  <c r="C856" i="47"/>
  <c r="C857" i="47"/>
  <c r="C858" i="47"/>
  <c r="C859" i="47"/>
  <c r="C860" i="47"/>
  <c r="C861" i="47"/>
  <c r="C862" i="47"/>
  <c r="C863" i="47"/>
  <c r="C864" i="47"/>
  <c r="C865" i="47"/>
  <c r="C866" i="47"/>
  <c r="C867" i="47"/>
  <c r="C868" i="47"/>
  <c r="C869" i="47"/>
  <c r="C870" i="47"/>
  <c r="C871" i="47"/>
  <c r="C872" i="47"/>
  <c r="C873" i="47"/>
  <c r="C874" i="47"/>
  <c r="C875" i="47"/>
  <c r="C876" i="47"/>
  <c r="C877" i="47"/>
  <c r="C878" i="47"/>
  <c r="C879" i="47"/>
  <c r="C880" i="47"/>
  <c r="C881" i="47"/>
  <c r="C882" i="47"/>
  <c r="C883" i="47"/>
  <c r="C884" i="47"/>
  <c r="C885" i="47"/>
  <c r="C886" i="47"/>
  <c r="C887" i="47"/>
  <c r="C888" i="47"/>
  <c r="C889" i="47"/>
  <c r="C890" i="47"/>
  <c r="C891" i="47"/>
  <c r="C892" i="47"/>
  <c r="C893" i="47"/>
  <c r="C894" i="47"/>
  <c r="C895" i="47"/>
  <c r="C896" i="47"/>
  <c r="C897" i="47"/>
  <c r="C898" i="47"/>
  <c r="C899" i="47"/>
  <c r="C900" i="47"/>
  <c r="C901" i="47"/>
  <c r="C902" i="47"/>
  <c r="C903" i="47"/>
  <c r="C904" i="47"/>
  <c r="C905" i="47"/>
  <c r="C906" i="47"/>
  <c r="C907" i="47"/>
  <c r="C908" i="47"/>
  <c r="C909" i="47"/>
  <c r="C910" i="47"/>
  <c r="C911" i="47"/>
  <c r="C912" i="47"/>
  <c r="C913" i="47"/>
  <c r="C914" i="47"/>
  <c r="C915" i="47"/>
  <c r="C916" i="47"/>
  <c r="C917" i="47"/>
  <c r="C918" i="47"/>
  <c r="C919" i="47"/>
  <c r="C920" i="47"/>
  <c r="C921" i="47"/>
  <c r="C922" i="47"/>
  <c r="C923" i="47"/>
  <c r="C924" i="47"/>
  <c r="C925" i="47"/>
  <c r="C926" i="47"/>
  <c r="C927" i="47"/>
  <c r="C928" i="47"/>
  <c r="C929" i="47"/>
  <c r="C930" i="47"/>
  <c r="C931" i="47"/>
  <c r="C932" i="47"/>
  <c r="C933" i="47"/>
  <c r="C934" i="47"/>
  <c r="C935" i="47"/>
  <c r="C936" i="47"/>
  <c r="C937" i="47"/>
  <c r="C938" i="47"/>
  <c r="C939" i="47"/>
  <c r="C940" i="47"/>
  <c r="C941" i="47"/>
  <c r="C942" i="47"/>
  <c r="C943" i="47"/>
  <c r="C944" i="47"/>
  <c r="C945" i="47"/>
  <c r="C946" i="47"/>
  <c r="C947" i="47"/>
  <c r="C948" i="47"/>
  <c r="C949" i="47"/>
  <c r="C950" i="47"/>
  <c r="C951" i="47"/>
  <c r="C952" i="47"/>
  <c r="C953" i="47"/>
  <c r="C954" i="47"/>
  <c r="C955" i="47"/>
  <c r="C956" i="47"/>
  <c r="C957" i="47"/>
  <c r="C958" i="47"/>
  <c r="C959" i="47"/>
  <c r="C960" i="47"/>
  <c r="C961" i="47"/>
  <c r="C962" i="47"/>
  <c r="C963" i="47"/>
  <c r="C964" i="47"/>
  <c r="C965" i="47"/>
  <c r="C966" i="47"/>
  <c r="C967" i="47"/>
  <c r="C968" i="47"/>
  <c r="C969" i="47"/>
  <c r="C970" i="47"/>
  <c r="C971" i="47"/>
  <c r="C972" i="47"/>
  <c r="C973" i="47"/>
  <c r="C974" i="47"/>
  <c r="C975" i="47"/>
  <c r="C976" i="47"/>
  <c r="C977" i="47"/>
  <c r="C978" i="47"/>
  <c r="C979" i="47"/>
  <c r="C980" i="47"/>
  <c r="C981" i="47"/>
  <c r="C982" i="47"/>
  <c r="C983" i="47"/>
  <c r="C984" i="47"/>
  <c r="C985" i="47"/>
  <c r="C986" i="47"/>
  <c r="C987" i="47"/>
  <c r="C988" i="47"/>
  <c r="C989" i="47"/>
  <c r="C990" i="47"/>
  <c r="C991" i="47"/>
  <c r="C992" i="47"/>
  <c r="C993" i="47"/>
  <c r="C994" i="47"/>
  <c r="C995" i="47"/>
  <c r="C996" i="47"/>
  <c r="C997" i="47"/>
  <c r="C998" i="47"/>
  <c r="C999" i="47"/>
  <c r="C1000" i="47"/>
  <c r="C1001" i="47"/>
  <c r="C1002" i="47"/>
  <c r="C1003" i="47"/>
  <c r="C1004" i="47"/>
  <c r="C1005" i="47"/>
  <c r="C1006" i="47"/>
  <c r="C1007" i="47"/>
  <c r="C1008" i="47"/>
  <c r="C1009" i="47"/>
  <c r="C1010" i="47"/>
  <c r="C1011" i="47"/>
  <c r="C1012" i="47"/>
  <c r="C1013" i="47"/>
  <c r="C1014" i="47"/>
  <c r="C1015" i="47"/>
  <c r="C1016" i="47"/>
  <c r="C1017" i="47"/>
  <c r="C1018" i="47"/>
  <c r="C1019" i="47"/>
  <c r="C1020" i="47"/>
  <c r="C1021" i="47"/>
  <c r="C1022" i="47"/>
  <c r="C1023" i="47"/>
  <c r="C1024" i="47"/>
  <c r="C1025" i="47"/>
  <c r="C1026" i="47"/>
  <c r="C1027" i="47"/>
  <c r="C1028" i="47"/>
  <c r="C1029" i="47"/>
  <c r="C1030" i="47"/>
  <c r="C1031" i="47"/>
  <c r="C1032" i="47"/>
  <c r="C1033" i="47"/>
  <c r="C1034" i="47"/>
  <c r="C1035" i="47"/>
  <c r="C1036" i="47"/>
  <c r="C1037" i="47"/>
  <c r="C1038" i="47"/>
  <c r="C1039" i="47"/>
  <c r="C1040" i="47"/>
  <c r="C1041" i="47"/>
  <c r="C1042" i="47"/>
  <c r="C1043" i="47"/>
  <c r="C1044" i="47"/>
  <c r="C1045" i="47"/>
  <c r="C1046" i="47"/>
  <c r="C1047" i="47"/>
  <c r="C1048" i="47"/>
  <c r="C1049" i="47"/>
  <c r="C1050" i="47"/>
  <c r="C1051" i="47"/>
  <c r="C1052" i="47"/>
  <c r="C1053" i="47"/>
  <c r="C1054" i="47"/>
  <c r="C1055" i="47"/>
  <c r="C1056" i="47"/>
  <c r="C1057" i="47"/>
  <c r="C1058" i="47"/>
  <c r="C1059" i="47"/>
  <c r="C1060" i="47"/>
  <c r="C1061" i="47"/>
  <c r="C1062" i="47"/>
  <c r="C1063" i="47"/>
  <c r="C1064" i="47"/>
  <c r="C1065" i="47"/>
  <c r="C1066" i="47"/>
  <c r="C1067" i="47"/>
  <c r="C1068" i="47"/>
  <c r="C1069" i="47"/>
  <c r="C1070" i="47"/>
  <c r="C1071" i="47"/>
  <c r="C1072" i="47"/>
  <c r="C1073" i="47"/>
  <c r="C1074" i="47"/>
  <c r="C1075" i="47"/>
  <c r="C1076" i="47"/>
  <c r="C1077" i="47"/>
  <c r="C1078" i="47"/>
  <c r="C1079" i="47"/>
  <c r="C1080" i="47"/>
  <c r="C1081" i="47"/>
  <c r="C1082" i="47"/>
  <c r="C1083" i="47"/>
  <c r="C1084" i="47"/>
  <c r="C1085" i="47"/>
  <c r="C1086" i="47"/>
  <c r="C1087" i="47"/>
  <c r="C1088" i="47"/>
  <c r="C1089" i="47"/>
  <c r="C1090" i="47"/>
  <c r="C1091" i="47"/>
  <c r="C1092" i="47"/>
  <c r="C1093" i="47"/>
  <c r="C1094" i="47"/>
  <c r="C1095" i="47"/>
  <c r="C1096" i="47"/>
  <c r="C1097" i="47"/>
  <c r="C1098" i="47"/>
  <c r="C1099" i="47"/>
  <c r="C1100" i="47"/>
  <c r="C1101" i="47"/>
  <c r="C1102" i="47"/>
  <c r="C1103" i="47"/>
  <c r="C1104" i="47"/>
  <c r="C1105" i="47"/>
  <c r="C1106" i="47"/>
  <c r="C1107" i="47"/>
  <c r="C1108" i="47"/>
  <c r="C1109" i="47"/>
  <c r="C1110" i="47"/>
  <c r="C1111" i="47"/>
  <c r="C1112" i="47"/>
  <c r="C1113" i="47"/>
  <c r="C1114" i="47"/>
  <c r="C1115" i="47"/>
  <c r="C1116" i="47"/>
  <c r="C1117" i="47"/>
  <c r="C1118" i="47"/>
  <c r="C1119" i="47"/>
  <c r="C1120" i="47"/>
  <c r="C1121" i="47"/>
  <c r="C1122" i="47"/>
  <c r="C1123" i="47"/>
  <c r="C1124" i="47"/>
  <c r="C1125" i="47"/>
  <c r="C1126" i="47"/>
  <c r="C1127" i="47"/>
  <c r="C1128" i="47"/>
  <c r="C1129" i="47"/>
  <c r="C1130" i="47"/>
  <c r="C1131" i="47"/>
  <c r="C1132" i="47"/>
  <c r="C1133" i="47"/>
  <c r="C1134" i="47"/>
  <c r="C1135" i="47"/>
  <c r="C1136" i="47"/>
  <c r="C1137" i="47"/>
  <c r="C1138" i="47"/>
  <c r="C1139" i="47"/>
  <c r="C1140" i="47"/>
  <c r="C1141" i="47"/>
  <c r="C1142" i="47"/>
  <c r="C1143" i="47"/>
  <c r="C1144" i="47"/>
  <c r="C1145" i="47"/>
  <c r="C1146" i="47"/>
  <c r="C1147" i="47"/>
  <c r="C1148" i="47"/>
  <c r="C1149" i="47"/>
  <c r="C1150" i="47"/>
  <c r="C1151" i="47"/>
  <c r="C1152" i="47"/>
  <c r="C1153" i="47"/>
  <c r="C1154" i="47"/>
  <c r="C1155" i="47"/>
  <c r="C1156" i="47"/>
  <c r="C1157" i="47"/>
  <c r="C1158" i="47"/>
  <c r="C1159" i="47"/>
  <c r="C1160" i="47"/>
  <c r="C1161" i="47"/>
  <c r="C1162" i="47"/>
  <c r="C1163" i="47"/>
  <c r="C1164" i="47"/>
  <c r="C1165" i="47"/>
  <c r="C1166" i="47"/>
  <c r="C1167" i="47"/>
  <c r="C1168" i="47"/>
  <c r="C1169" i="47"/>
  <c r="C1170" i="47"/>
  <c r="C1171" i="47"/>
  <c r="C1172" i="47"/>
  <c r="C1173" i="47"/>
  <c r="C1174" i="47"/>
  <c r="C1175" i="47"/>
  <c r="C1176" i="47"/>
  <c r="C1177" i="47"/>
  <c r="C1178" i="47"/>
  <c r="C1179" i="47"/>
  <c r="C1180" i="47"/>
  <c r="C1181" i="47"/>
  <c r="C1182" i="47"/>
  <c r="C1183" i="47"/>
  <c r="C1184" i="47"/>
  <c r="C1185" i="47"/>
  <c r="C1186" i="47"/>
  <c r="C1187" i="47"/>
  <c r="C1188" i="47"/>
  <c r="C1189" i="47"/>
  <c r="C1190" i="47"/>
  <c r="C1191" i="47"/>
  <c r="C1192" i="47"/>
  <c r="C1193" i="47"/>
  <c r="C1194" i="47"/>
  <c r="C1195" i="47"/>
  <c r="C1196" i="47"/>
  <c r="C1197" i="47"/>
  <c r="C1198" i="47"/>
  <c r="C1199" i="47"/>
  <c r="C1200" i="47"/>
  <c r="C1201" i="47"/>
  <c r="C1202" i="47"/>
  <c r="C1203" i="47"/>
  <c r="C1204" i="47"/>
  <c r="C1205" i="47"/>
  <c r="C1206" i="47"/>
  <c r="C1207" i="47"/>
  <c r="C1208" i="47"/>
  <c r="C1209" i="47"/>
  <c r="C1210" i="47"/>
  <c r="C1211" i="47"/>
  <c r="C1212" i="47"/>
  <c r="C1213" i="47"/>
  <c r="C1214" i="47"/>
  <c r="C1215" i="47"/>
  <c r="C1216" i="47"/>
  <c r="C1217" i="47"/>
  <c r="C1218" i="47"/>
  <c r="C1219" i="47"/>
  <c r="C1220" i="47"/>
  <c r="C1221" i="47"/>
  <c r="C1222" i="47"/>
  <c r="C1223" i="47"/>
  <c r="C1224" i="47"/>
  <c r="C1225" i="47"/>
  <c r="C1226" i="47"/>
  <c r="C1227" i="47"/>
  <c r="C1228" i="47"/>
  <c r="C1229" i="47"/>
  <c r="C1230" i="47"/>
  <c r="C1231" i="47"/>
  <c r="C1232" i="47"/>
  <c r="C1233" i="47"/>
  <c r="C1234" i="47"/>
  <c r="C1235" i="47"/>
  <c r="C1236" i="47"/>
  <c r="C1237" i="47"/>
  <c r="C1238" i="47"/>
  <c r="C1239" i="47"/>
  <c r="C1240" i="47"/>
  <c r="C1241" i="47"/>
  <c r="C1242" i="47"/>
  <c r="C1243" i="47"/>
  <c r="C1244" i="47"/>
  <c r="C1245" i="47"/>
  <c r="C1246" i="47"/>
  <c r="C1247" i="47"/>
  <c r="C1248" i="47"/>
  <c r="C1249" i="47"/>
  <c r="C1250" i="47"/>
  <c r="C1251" i="47"/>
  <c r="C1252" i="47"/>
  <c r="AF2" i="48" a="1"/>
  <c r="AF2" i="48" s="1"/>
  <c r="B112" i="50"/>
  <c r="B117" i="50"/>
  <c r="B118" i="50"/>
  <c r="B122" i="50"/>
  <c r="B123" i="50"/>
  <c r="B124" i="50"/>
  <c r="B125" i="50"/>
  <c r="B126" i="50"/>
  <c r="B127" i="50"/>
  <c r="B128" i="50"/>
  <c r="B129" i="50"/>
  <c r="B130" i="50"/>
  <c r="B131" i="50"/>
  <c r="B132" i="50"/>
  <c r="B133" i="50"/>
  <c r="B134" i="50"/>
  <c r="B135" i="50"/>
  <c r="B136" i="50"/>
  <c r="B137" i="50"/>
  <c r="B138" i="50"/>
  <c r="B139" i="50"/>
  <c r="B140" i="50"/>
  <c r="B141" i="50"/>
  <c r="B142" i="50"/>
  <c r="B143" i="50"/>
  <c r="B144" i="50"/>
  <c r="B145" i="50"/>
  <c r="B146" i="50"/>
  <c r="B147" i="50"/>
  <c r="B148" i="50"/>
  <c r="B149" i="50"/>
  <c r="B150" i="50"/>
  <c r="B151" i="50"/>
  <c r="B152" i="50"/>
  <c r="B153" i="50"/>
  <c r="B154" i="50"/>
  <c r="B155" i="50"/>
  <c r="B156" i="50"/>
  <c r="B157" i="50"/>
  <c r="B158" i="50"/>
  <c r="B159" i="50"/>
  <c r="B160" i="50"/>
  <c r="B161" i="50"/>
  <c r="B162" i="50"/>
  <c r="B163" i="50"/>
  <c r="B164" i="50"/>
  <c r="B165" i="50"/>
  <c r="B166" i="50"/>
  <c r="B167" i="50"/>
  <c r="B168" i="50"/>
  <c r="B169" i="50"/>
  <c r="B170" i="50"/>
  <c r="B171" i="50"/>
  <c r="B172" i="50"/>
  <c r="B173" i="50"/>
  <c r="B174" i="50"/>
  <c r="B175" i="50"/>
  <c r="B176" i="50"/>
  <c r="B177" i="50"/>
  <c r="B178" i="50"/>
  <c r="B179" i="50"/>
  <c r="B180" i="50"/>
  <c r="B181" i="50"/>
  <c r="B182" i="50"/>
  <c r="B183" i="50"/>
  <c r="B184" i="50"/>
  <c r="B185" i="50"/>
  <c r="B186" i="50"/>
  <c r="B187" i="50"/>
  <c r="B188" i="50"/>
  <c r="B189" i="50"/>
  <c r="B190" i="50"/>
  <c r="B191" i="50"/>
  <c r="B192" i="50"/>
  <c r="B193" i="50"/>
  <c r="B194" i="50"/>
  <c r="B195" i="50"/>
  <c r="B196" i="50"/>
  <c r="B197" i="50"/>
  <c r="B198" i="50"/>
  <c r="B199" i="50"/>
  <c r="B200" i="50"/>
  <c r="B201" i="50"/>
  <c r="B202" i="50"/>
  <c r="B203" i="50"/>
  <c r="B204" i="50"/>
  <c r="B205" i="50"/>
  <c r="B206" i="50"/>
  <c r="B207" i="50"/>
  <c r="B208" i="50"/>
  <c r="B209" i="50"/>
  <c r="B210" i="50"/>
  <c r="B211" i="50"/>
  <c r="B212" i="50"/>
  <c r="B213" i="50"/>
  <c r="B214" i="50"/>
  <c r="B215" i="50"/>
  <c r="B216" i="50"/>
  <c r="B217" i="50"/>
  <c r="B218" i="50"/>
  <c r="B219" i="50"/>
  <c r="B220" i="50"/>
  <c r="B221" i="50"/>
  <c r="B222" i="50"/>
  <c r="B223" i="50"/>
  <c r="B224" i="50"/>
  <c r="B225" i="50"/>
  <c r="B226" i="50"/>
  <c r="B227" i="50"/>
  <c r="B228" i="50"/>
  <c r="B229" i="50"/>
  <c r="B230" i="50"/>
  <c r="B231" i="50"/>
  <c r="B232" i="50"/>
  <c r="B233" i="50"/>
  <c r="B234" i="50"/>
  <c r="B235" i="50"/>
  <c r="B236" i="50"/>
  <c r="B237" i="50"/>
  <c r="B238" i="50"/>
  <c r="B239" i="50"/>
  <c r="B240" i="50"/>
  <c r="B241" i="50"/>
  <c r="B242" i="50"/>
  <c r="B243" i="50"/>
  <c r="B244" i="50"/>
  <c r="B245" i="50"/>
  <c r="B246" i="50"/>
  <c r="B247" i="50"/>
  <c r="B248" i="50"/>
  <c r="B249" i="50"/>
  <c r="B250" i="50"/>
  <c r="B251" i="50"/>
  <c r="B252" i="50"/>
  <c r="B253" i="50"/>
  <c r="B254" i="50"/>
  <c r="B255" i="50"/>
  <c r="B256" i="50"/>
  <c r="B257" i="50"/>
  <c r="B258" i="50"/>
  <c r="B259" i="50"/>
  <c r="B260" i="50"/>
  <c r="B261" i="50"/>
  <c r="B262" i="50"/>
  <c r="B263" i="50"/>
  <c r="B264" i="50"/>
  <c r="B265" i="50"/>
  <c r="B266" i="50"/>
  <c r="B267" i="50"/>
  <c r="B268" i="50"/>
  <c r="B269" i="50"/>
  <c r="B270" i="50"/>
  <c r="B271" i="50"/>
  <c r="B272" i="50"/>
  <c r="B273" i="50"/>
  <c r="B274" i="50"/>
  <c r="B275" i="50"/>
  <c r="B276" i="50"/>
  <c r="B277" i="50"/>
  <c r="B278" i="50"/>
  <c r="B279" i="50"/>
  <c r="B280" i="50"/>
  <c r="B281" i="50"/>
  <c r="B282" i="50"/>
  <c r="B283" i="50"/>
  <c r="B284" i="50"/>
  <c r="B285" i="50"/>
  <c r="B286" i="50"/>
  <c r="B287" i="50"/>
  <c r="B288" i="50"/>
  <c r="B289" i="50"/>
  <c r="B290" i="50"/>
  <c r="B291" i="50"/>
  <c r="B292" i="50"/>
  <c r="B293" i="50"/>
  <c r="B294" i="50"/>
  <c r="B295" i="50"/>
  <c r="B296" i="50"/>
  <c r="B297" i="50"/>
  <c r="B298" i="50"/>
  <c r="B299" i="50"/>
  <c r="B300" i="50"/>
  <c r="B301" i="50"/>
  <c r="B302" i="50"/>
  <c r="B303" i="50"/>
  <c r="B304" i="50"/>
  <c r="B305" i="50"/>
  <c r="B306" i="50"/>
  <c r="B307" i="50"/>
  <c r="B308" i="50"/>
  <c r="B309" i="50"/>
  <c r="B310" i="50"/>
  <c r="B311" i="50"/>
  <c r="B312" i="50"/>
  <c r="B313" i="50"/>
  <c r="B314" i="50"/>
  <c r="B315" i="50"/>
  <c r="B316" i="50"/>
  <c r="B317" i="50"/>
  <c r="B318" i="50"/>
  <c r="B319" i="50"/>
  <c r="B320" i="50"/>
  <c r="B321" i="50"/>
  <c r="B322" i="50"/>
  <c r="B323" i="50"/>
  <c r="B324" i="50"/>
  <c r="B325" i="50"/>
  <c r="B326" i="50"/>
  <c r="B327" i="50"/>
  <c r="B328" i="50"/>
  <c r="B329" i="50"/>
  <c r="B330" i="50"/>
  <c r="B331" i="50"/>
  <c r="B332" i="50"/>
  <c r="B333" i="50"/>
  <c r="B334" i="50"/>
  <c r="B335" i="50"/>
  <c r="B336" i="50"/>
  <c r="B337" i="50"/>
  <c r="B338" i="50"/>
  <c r="B339" i="50"/>
  <c r="B340" i="50"/>
  <c r="B341" i="50"/>
  <c r="B342" i="50"/>
  <c r="B343" i="50"/>
  <c r="B344" i="50"/>
  <c r="B345" i="50"/>
  <c r="B346" i="50"/>
  <c r="B347" i="50"/>
  <c r="B348" i="50"/>
  <c r="B349" i="50"/>
  <c r="B350" i="50"/>
  <c r="B351" i="50"/>
  <c r="B352" i="50"/>
  <c r="B353" i="50"/>
  <c r="B354" i="50"/>
  <c r="B355" i="50"/>
  <c r="B356" i="50"/>
  <c r="B357" i="50"/>
  <c r="B358" i="50"/>
  <c r="B359" i="50"/>
  <c r="B360" i="50"/>
  <c r="B361" i="50"/>
  <c r="B362" i="50"/>
  <c r="B363" i="50"/>
  <c r="B364" i="50"/>
  <c r="B365" i="50"/>
  <c r="B366" i="50"/>
  <c r="B367" i="50"/>
  <c r="B368" i="50"/>
  <c r="B369" i="50"/>
  <c r="B370" i="50"/>
  <c r="B371" i="50"/>
  <c r="B372" i="50"/>
  <c r="B373" i="50"/>
  <c r="B374" i="50"/>
  <c r="B375" i="50"/>
  <c r="B376" i="50"/>
  <c r="B377" i="50"/>
  <c r="B378" i="50"/>
  <c r="B379" i="50"/>
  <c r="B380" i="50"/>
  <c r="B381" i="50"/>
  <c r="B382" i="50"/>
  <c r="B383" i="50"/>
  <c r="B384" i="50"/>
  <c r="B385" i="50"/>
  <c r="B386" i="50"/>
  <c r="B387" i="50"/>
  <c r="B388" i="50"/>
  <c r="B389" i="50"/>
  <c r="B390" i="50"/>
  <c r="B391" i="50"/>
  <c r="B392" i="50"/>
  <c r="B393" i="50"/>
  <c r="B394" i="50"/>
  <c r="B395" i="50"/>
  <c r="B396" i="50"/>
  <c r="B397" i="50"/>
  <c r="B398" i="50"/>
  <c r="B399" i="50"/>
  <c r="B400" i="50"/>
  <c r="B401" i="50"/>
  <c r="B402" i="50"/>
  <c r="B403" i="50"/>
  <c r="B404" i="50"/>
  <c r="B405" i="50"/>
  <c r="B406" i="50"/>
  <c r="B407" i="50"/>
  <c r="B408" i="50"/>
  <c r="B409" i="50"/>
  <c r="B410" i="50"/>
  <c r="B411" i="50"/>
  <c r="B412" i="50"/>
  <c r="B413" i="50"/>
  <c r="B414" i="50"/>
  <c r="B415" i="50"/>
  <c r="B416" i="50"/>
  <c r="B417" i="50"/>
  <c r="B418" i="50"/>
  <c r="B419" i="50"/>
  <c r="B420" i="50"/>
  <c r="B421" i="50"/>
  <c r="B422" i="50"/>
  <c r="B423" i="50"/>
  <c r="B424" i="50"/>
  <c r="B425" i="50"/>
  <c r="B426" i="50"/>
  <c r="B427" i="50"/>
  <c r="B428" i="50"/>
  <c r="B429" i="50"/>
  <c r="B430" i="50"/>
  <c r="B431" i="50"/>
  <c r="B432" i="50"/>
  <c r="B433" i="50"/>
  <c r="B434" i="50"/>
  <c r="B435" i="50"/>
  <c r="B436" i="50"/>
  <c r="B437" i="50"/>
  <c r="B438" i="50"/>
  <c r="B439" i="50"/>
  <c r="B440" i="50"/>
  <c r="B441" i="50"/>
  <c r="B442" i="50"/>
  <c r="B443" i="50"/>
  <c r="B444" i="50"/>
  <c r="B445" i="50"/>
  <c r="B446" i="50"/>
  <c r="B447" i="50"/>
  <c r="B448" i="50"/>
  <c r="B449" i="50"/>
  <c r="B450" i="50"/>
  <c r="B451" i="50"/>
  <c r="B452" i="50"/>
  <c r="B453" i="50"/>
  <c r="B454" i="50"/>
  <c r="B455" i="50"/>
  <c r="B456" i="50"/>
  <c r="B457" i="50"/>
  <c r="B458" i="50"/>
  <c r="B459" i="50"/>
  <c r="B460" i="50"/>
  <c r="B461" i="50"/>
  <c r="B462" i="50"/>
  <c r="B463" i="50"/>
  <c r="B464" i="50"/>
  <c r="B465" i="50"/>
  <c r="B466" i="50"/>
  <c r="B467" i="50"/>
  <c r="B468" i="50"/>
  <c r="B469" i="50"/>
  <c r="B470" i="50"/>
  <c r="B471" i="50"/>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AG500" i="50" a="1"/>
  <c r="AG500" i="50"/>
  <c r="AG499" i="50" a="1"/>
  <c r="AG499" i="50"/>
  <c r="AG498" i="50" a="1"/>
  <c r="AG498" i="50"/>
  <c r="AG497" i="50" a="1"/>
  <c r="AG497" i="50"/>
  <c r="AG496" i="50" a="1"/>
  <c r="AG496" i="50"/>
  <c r="AG495" i="50" a="1"/>
  <c r="AG495" i="50"/>
  <c r="AG494" i="50" a="1"/>
  <c r="AG494" i="50"/>
  <c r="AG493" i="50" a="1"/>
  <c r="AG493" i="50"/>
  <c r="AG492" i="50" a="1"/>
  <c r="AG492" i="50"/>
  <c r="AG491" i="50" a="1"/>
  <c r="AG491" i="50"/>
  <c r="AG490" i="50" a="1"/>
  <c r="AG490" i="50"/>
  <c r="AG489" i="50" a="1"/>
  <c r="AG489" i="50"/>
  <c r="AG488" i="50" a="1"/>
  <c r="AG488" i="50"/>
  <c r="AG487" i="50" a="1"/>
  <c r="AG487" i="50"/>
  <c r="AG486" i="50" a="1"/>
  <c r="AG486" i="50"/>
  <c r="AG485" i="50" a="1"/>
  <c r="AG485" i="50"/>
  <c r="AG484" i="50" a="1"/>
  <c r="AG484" i="50"/>
  <c r="AG483" i="50" a="1"/>
  <c r="AG483" i="50"/>
  <c r="AG482" i="50" a="1"/>
  <c r="AG482" i="50"/>
  <c r="AG481" i="50" a="1"/>
  <c r="AG481" i="50"/>
  <c r="AG480" i="50" a="1"/>
  <c r="AG480" i="50"/>
  <c r="AG479" i="50" a="1"/>
  <c r="AG479" i="50"/>
  <c r="AG478" i="50" a="1"/>
  <c r="AG478" i="50"/>
  <c r="AG477" i="50" a="1"/>
  <c r="AG477" i="50"/>
  <c r="AG476" i="50" a="1"/>
  <c r="AG476" i="50"/>
  <c r="AG475" i="50" a="1"/>
  <c r="AG475" i="50"/>
  <c r="AG474" i="50" a="1"/>
  <c r="AG474" i="50"/>
  <c r="AG473" i="50" a="1"/>
  <c r="AG473" i="50"/>
  <c r="AG472" i="50" a="1"/>
  <c r="AG472" i="50"/>
  <c r="AG471" i="50" a="1"/>
  <c r="AG471" i="50"/>
  <c r="AG470" i="50" a="1"/>
  <c r="AG470" i="50"/>
  <c r="AG469" i="50" a="1"/>
  <c r="AG469" i="50"/>
  <c r="AG468" i="50" a="1"/>
  <c r="AG468" i="50"/>
  <c r="AG467" i="50" a="1"/>
  <c r="AG467" i="50"/>
  <c r="AG466" i="50" a="1"/>
  <c r="AG466" i="50"/>
  <c r="AG465" i="50" a="1"/>
  <c r="AG465" i="50"/>
  <c r="AG464" i="50" a="1"/>
  <c r="AG464" i="50"/>
  <c r="AG463" i="50" a="1"/>
  <c r="AG463" i="50"/>
  <c r="AG462" i="50" a="1"/>
  <c r="AG462" i="50"/>
  <c r="AG461" i="50" a="1"/>
  <c r="AG461" i="50"/>
  <c r="AG460" i="50" a="1"/>
  <c r="AG460" i="50"/>
  <c r="AG459" i="50" a="1"/>
  <c r="AG459" i="50"/>
  <c r="AG458" i="50" a="1"/>
  <c r="AG458" i="50"/>
  <c r="AG457" i="50" a="1"/>
  <c r="AG457" i="50"/>
  <c r="AG456" i="50" a="1"/>
  <c r="AG456" i="50"/>
  <c r="AG455" i="50" a="1"/>
  <c r="AG455" i="50"/>
  <c r="AG454" i="50" a="1"/>
  <c r="AG454" i="50"/>
  <c r="AG453" i="50" a="1"/>
  <c r="AG453" i="50"/>
  <c r="AG452" i="50" a="1"/>
  <c r="AG452" i="50"/>
  <c r="AG451" i="50" a="1"/>
  <c r="AG451" i="50"/>
  <c r="AG450" i="50" a="1"/>
  <c r="AG450" i="50"/>
  <c r="AG449" i="50" a="1"/>
  <c r="AG449" i="50"/>
  <c r="AG448" i="50" a="1"/>
  <c r="AG448" i="50"/>
  <c r="AG447" i="50" a="1"/>
  <c r="AG447" i="50"/>
  <c r="AG446" i="50" a="1"/>
  <c r="AG446" i="50"/>
  <c r="AG445" i="50" a="1"/>
  <c r="AG445" i="50"/>
  <c r="AG444" i="50" a="1"/>
  <c r="AG444" i="50"/>
  <c r="AG443" i="50" a="1"/>
  <c r="AG443" i="50"/>
  <c r="AG442" i="50" a="1"/>
  <c r="AG442" i="50"/>
  <c r="AG441" i="50" a="1"/>
  <c r="AG441" i="50"/>
  <c r="AG440" i="50" a="1"/>
  <c r="AG440" i="50"/>
  <c r="AG439" i="50" a="1"/>
  <c r="AG439" i="50"/>
  <c r="AG438" i="50" a="1"/>
  <c r="AG438" i="50"/>
  <c r="AG437" i="50" a="1"/>
  <c r="AG437" i="50"/>
  <c r="AG436" i="50" a="1"/>
  <c r="AG436" i="50"/>
  <c r="AG435" i="50" a="1"/>
  <c r="AG435" i="50"/>
  <c r="AG434" i="50" a="1"/>
  <c r="AG434" i="50"/>
  <c r="AG433" i="50" a="1"/>
  <c r="AG433" i="50"/>
  <c r="AG432" i="50" a="1"/>
  <c r="AG432" i="50"/>
  <c r="AG431" i="50" a="1"/>
  <c r="AG431" i="50"/>
  <c r="AG430" i="50" a="1"/>
  <c r="AG430" i="50"/>
  <c r="AG429" i="50" a="1"/>
  <c r="AG429" i="50"/>
  <c r="AG428" i="50" a="1"/>
  <c r="AG428" i="50"/>
  <c r="AG427" i="50" a="1"/>
  <c r="AG427" i="50"/>
  <c r="AG426" i="50" a="1"/>
  <c r="AG426" i="50"/>
  <c r="AG425" i="50" a="1"/>
  <c r="AG425" i="50"/>
  <c r="AG424" i="50" a="1"/>
  <c r="AG424" i="50"/>
  <c r="AG423" i="50" a="1"/>
  <c r="AG423" i="50"/>
  <c r="AG422" i="50" a="1"/>
  <c r="AG422" i="50"/>
  <c r="AG421" i="50" a="1"/>
  <c r="AG421" i="50"/>
  <c r="AG420" i="50" a="1"/>
  <c r="AG420" i="50"/>
  <c r="AG419" i="50" a="1"/>
  <c r="AG419" i="50"/>
  <c r="AG418" i="50" a="1"/>
  <c r="AG418" i="50"/>
  <c r="AG417" i="50" a="1"/>
  <c r="AG417" i="50"/>
  <c r="AG416" i="50" a="1"/>
  <c r="AG416" i="50"/>
  <c r="AG415" i="50" a="1"/>
  <c r="AG415" i="50"/>
  <c r="AG414" i="50" a="1"/>
  <c r="AG414" i="50"/>
  <c r="AG413" i="50" a="1"/>
  <c r="AG413" i="50"/>
  <c r="AG412" i="50" a="1"/>
  <c r="AG412" i="50"/>
  <c r="AG411" i="50" a="1"/>
  <c r="AG411" i="50"/>
  <c r="AG410" i="50" a="1"/>
  <c r="AG410" i="50"/>
  <c r="AG409" i="50" a="1"/>
  <c r="AG409" i="50"/>
  <c r="AG408" i="50" a="1"/>
  <c r="AG408" i="50"/>
  <c r="AG407" i="50" a="1"/>
  <c r="AG407" i="50"/>
  <c r="AG406" i="50" a="1"/>
  <c r="AG406" i="50"/>
  <c r="AG405" i="50" a="1"/>
  <c r="AG405" i="50"/>
  <c r="AG404" i="50" a="1"/>
  <c r="AG404" i="50"/>
  <c r="AG403" i="50" a="1"/>
  <c r="AG403" i="50"/>
  <c r="AG402" i="50" a="1"/>
  <c r="AG402" i="50"/>
  <c r="AG401" i="50" a="1"/>
  <c r="AG401" i="50"/>
  <c r="AG400" i="50" a="1"/>
  <c r="AG400" i="50"/>
  <c r="AG399" i="50" a="1"/>
  <c r="AG399" i="50"/>
  <c r="AG398" i="50" a="1"/>
  <c r="AG398" i="50"/>
  <c r="AG397" i="50" a="1"/>
  <c r="AG397" i="50"/>
  <c r="AG396" i="50" a="1"/>
  <c r="AG396" i="50"/>
  <c r="AG395" i="50" a="1"/>
  <c r="AG395" i="50"/>
  <c r="AG394" i="50" a="1"/>
  <c r="AG394" i="50"/>
  <c r="AG393" i="50" a="1"/>
  <c r="AG393" i="50"/>
  <c r="AG392" i="50" a="1"/>
  <c r="AG392" i="50"/>
  <c r="AG391" i="50" a="1"/>
  <c r="AG391" i="50"/>
  <c r="AG390" i="50" a="1"/>
  <c r="AG390" i="50"/>
  <c r="AG389" i="50" a="1"/>
  <c r="AG389" i="50"/>
  <c r="AG388" i="50" a="1"/>
  <c r="AG388" i="50"/>
  <c r="AG387" i="50" a="1"/>
  <c r="AG387" i="50"/>
  <c r="AG386" i="50" a="1"/>
  <c r="AG386" i="50"/>
  <c r="AG385" i="50" a="1"/>
  <c r="AG385" i="50"/>
  <c r="AG384" i="50" a="1"/>
  <c r="AG384" i="50"/>
  <c r="AG383" i="50" a="1"/>
  <c r="AG383" i="50"/>
  <c r="AG382" i="50" a="1"/>
  <c r="AG382" i="50"/>
  <c r="AG381" i="50" a="1"/>
  <c r="AG381" i="50"/>
  <c r="AG380" i="50" a="1"/>
  <c r="AG380" i="50"/>
  <c r="AG379" i="50" a="1"/>
  <c r="AG379" i="50"/>
  <c r="AG378" i="50" a="1"/>
  <c r="AG378" i="50"/>
  <c r="AG377" i="50" a="1"/>
  <c r="AG377" i="50"/>
  <c r="AG376" i="50" a="1"/>
  <c r="AG376" i="50"/>
  <c r="AG375" i="50" a="1"/>
  <c r="AG375" i="50"/>
  <c r="AG374" i="50" a="1"/>
  <c r="AG374" i="50"/>
  <c r="AG373" i="50" a="1"/>
  <c r="AG373" i="50"/>
  <c r="AG372" i="50" a="1"/>
  <c r="AG372" i="50"/>
  <c r="AG371" i="50" a="1"/>
  <c r="AG371" i="50"/>
  <c r="AG370" i="50" a="1"/>
  <c r="AG370" i="50"/>
  <c r="AG369" i="50" a="1"/>
  <c r="AG369" i="50"/>
  <c r="AG368" i="50" a="1"/>
  <c r="AG368" i="50"/>
  <c r="AG367" i="50" a="1"/>
  <c r="AG367" i="50"/>
  <c r="AG366" i="50" a="1"/>
  <c r="AG366" i="50"/>
  <c r="AG365" i="50" a="1"/>
  <c r="AG365" i="50"/>
  <c r="AG364" i="50" a="1"/>
  <c r="AG364" i="50"/>
  <c r="AG363" i="50" a="1"/>
  <c r="AG363" i="50"/>
  <c r="AG362" i="50" a="1"/>
  <c r="AG362" i="50"/>
  <c r="AG361" i="50" a="1"/>
  <c r="AG361" i="50"/>
  <c r="AG360" i="50" a="1"/>
  <c r="AG360" i="50"/>
  <c r="AG359" i="50" a="1"/>
  <c r="AG359" i="50"/>
  <c r="AG358" i="50" a="1"/>
  <c r="AG358" i="50"/>
  <c r="AG357" i="50" a="1"/>
  <c r="AG357" i="50"/>
  <c r="AG356" i="50" a="1"/>
  <c r="AG356" i="50"/>
  <c r="AG355" i="50" a="1"/>
  <c r="AG355" i="50"/>
  <c r="AG354" i="50" a="1"/>
  <c r="AG354" i="50"/>
  <c r="AG353" i="50" a="1"/>
  <c r="AG353" i="50"/>
  <c r="AG352" i="50" a="1"/>
  <c r="AG352" i="50"/>
  <c r="AG351" i="50" a="1"/>
  <c r="AG351" i="50"/>
  <c r="AG350" i="50" a="1"/>
  <c r="AG350" i="50"/>
  <c r="AG349" i="50" a="1"/>
  <c r="AG349" i="50"/>
  <c r="AG348" i="50" a="1"/>
  <c r="AG348" i="50"/>
  <c r="AG347" i="50" a="1"/>
  <c r="AG347" i="50"/>
  <c r="AG346" i="50" a="1"/>
  <c r="AG346" i="50"/>
  <c r="AG345" i="50" a="1"/>
  <c r="AG345" i="50"/>
  <c r="AG344" i="50" a="1"/>
  <c r="AG344" i="50"/>
  <c r="AG343" i="50" a="1"/>
  <c r="AG343" i="50"/>
  <c r="AG342" i="50" a="1"/>
  <c r="AG342" i="50"/>
  <c r="AG341" i="50" a="1"/>
  <c r="AG341" i="50"/>
  <c r="AG340" i="50" a="1"/>
  <c r="AG340" i="50"/>
  <c r="AG339" i="50" a="1"/>
  <c r="AG339" i="50"/>
  <c r="AG338" i="50" a="1"/>
  <c r="AG338" i="50"/>
  <c r="AG337" i="50" a="1"/>
  <c r="AG337" i="50"/>
  <c r="AG336" i="50" a="1"/>
  <c r="AG336" i="50"/>
  <c r="AG335" i="50" a="1"/>
  <c r="AG335" i="50"/>
  <c r="AG334" i="50" a="1"/>
  <c r="AG334" i="50"/>
  <c r="AG333" i="50" a="1"/>
  <c r="AG333" i="50"/>
  <c r="AG332" i="50" a="1"/>
  <c r="AG332" i="50"/>
  <c r="AG331" i="50" a="1"/>
  <c r="AG331" i="50"/>
  <c r="AG330" i="50" a="1"/>
  <c r="AG330" i="50"/>
  <c r="AG329" i="50" a="1"/>
  <c r="AG329" i="50"/>
  <c r="AG328" i="50" a="1"/>
  <c r="AG328" i="50"/>
  <c r="AG327" i="50" a="1"/>
  <c r="AG327" i="50"/>
  <c r="AG326" i="50" a="1"/>
  <c r="AG326" i="50"/>
  <c r="AG325" i="50" a="1"/>
  <c r="AG325" i="50"/>
  <c r="AG324" i="50" a="1"/>
  <c r="AG324" i="50"/>
  <c r="AG323" i="50" a="1"/>
  <c r="AG323" i="50"/>
  <c r="AG322" i="50" a="1"/>
  <c r="AG322" i="50"/>
  <c r="AG321" i="50" a="1"/>
  <c r="AG321" i="50"/>
  <c r="AG320" i="50" a="1"/>
  <c r="AG320" i="50"/>
  <c r="AG319" i="50" a="1"/>
  <c r="AG319" i="50"/>
  <c r="AG318" i="50" a="1"/>
  <c r="AG318" i="50"/>
  <c r="AG317" i="50" a="1"/>
  <c r="AG317" i="50"/>
  <c r="AG316" i="50" a="1"/>
  <c r="AG316" i="50"/>
  <c r="AG315" i="50" a="1"/>
  <c r="AG315" i="50"/>
  <c r="AG314" i="50" a="1"/>
  <c r="AG314" i="50"/>
  <c r="AG313" i="50" a="1"/>
  <c r="AG313" i="50"/>
  <c r="AG312" i="50" a="1"/>
  <c r="AG312" i="50"/>
  <c r="AG311" i="50" a="1"/>
  <c r="AG311" i="50"/>
  <c r="AG310" i="50" a="1"/>
  <c r="AG310" i="50"/>
  <c r="AG309" i="50" a="1"/>
  <c r="AG309" i="50"/>
  <c r="AG308" i="50" a="1"/>
  <c r="AG308" i="50"/>
  <c r="AG307" i="50" a="1"/>
  <c r="AG307" i="50"/>
  <c r="AG306" i="50" a="1"/>
  <c r="AG306" i="50"/>
  <c r="AG305" i="50" a="1"/>
  <c r="AG305" i="50"/>
  <c r="AG304" i="50" a="1"/>
  <c r="AG304" i="50"/>
  <c r="AG303" i="50" a="1"/>
  <c r="AG303" i="50"/>
  <c r="AG302" i="50" a="1"/>
  <c r="AG302" i="50"/>
  <c r="AG301" i="50" a="1"/>
  <c r="AG301" i="50"/>
  <c r="AG300" i="50" a="1"/>
  <c r="AG300" i="50"/>
  <c r="AG299" i="50" a="1"/>
  <c r="AG299" i="50"/>
  <c r="AG298" i="50" a="1"/>
  <c r="AG298" i="50"/>
  <c r="AG297" i="50" a="1"/>
  <c r="AG297" i="50"/>
  <c r="AG296" i="50" a="1"/>
  <c r="AG296" i="50"/>
  <c r="AG295" i="50" a="1"/>
  <c r="AG295" i="50"/>
  <c r="AG294" i="50" a="1"/>
  <c r="AG294" i="50"/>
  <c r="AG293" i="50" a="1"/>
  <c r="AG293" i="50"/>
  <c r="AG292" i="50" a="1"/>
  <c r="AG292" i="50"/>
  <c r="AG291" i="50" a="1"/>
  <c r="AG291" i="50"/>
  <c r="AG290" i="50" a="1"/>
  <c r="AG290" i="50"/>
  <c r="AG289" i="50" a="1"/>
  <c r="AG289" i="50"/>
  <c r="AG288" i="50" a="1"/>
  <c r="AG288" i="50"/>
  <c r="AG287" i="50" a="1"/>
  <c r="AG287" i="50"/>
  <c r="AG286" i="50" a="1"/>
  <c r="AG286" i="50"/>
  <c r="AG285" i="50" a="1"/>
  <c r="AG285" i="50"/>
  <c r="AG284" i="50" a="1"/>
  <c r="AG284" i="50"/>
  <c r="AG283" i="50" a="1"/>
  <c r="AG283" i="50"/>
  <c r="AG282" i="50" a="1"/>
  <c r="AG282" i="50"/>
  <c r="AG281" i="50" a="1"/>
  <c r="AG281" i="50"/>
  <c r="AG280" i="50" a="1"/>
  <c r="AG280" i="50"/>
  <c r="AG279" i="50" a="1"/>
  <c r="AG279" i="50"/>
  <c r="AG278" i="50" a="1"/>
  <c r="AG278" i="50"/>
  <c r="AG277" i="50" a="1"/>
  <c r="AG277" i="50"/>
  <c r="AG276" i="50" a="1"/>
  <c r="AG276" i="50"/>
  <c r="AG275" i="50" a="1"/>
  <c r="AG275" i="50"/>
  <c r="AG274" i="50" a="1"/>
  <c r="AG274" i="50"/>
  <c r="AG273" i="50" a="1"/>
  <c r="AG273" i="50"/>
  <c r="AG272" i="50" a="1"/>
  <c r="AG272" i="50"/>
  <c r="AG271" i="50" a="1"/>
  <c r="AG271" i="50"/>
  <c r="AG270" i="50" a="1"/>
  <c r="AG270" i="50"/>
  <c r="AG269" i="50" a="1"/>
  <c r="AG269" i="50"/>
  <c r="AG268" i="50" a="1"/>
  <c r="AG268" i="50"/>
  <c r="AG267" i="50" a="1"/>
  <c r="AG267" i="50"/>
  <c r="AG266" i="50" a="1"/>
  <c r="AG266" i="50"/>
  <c r="AG265" i="50" a="1"/>
  <c r="AG265" i="50"/>
  <c r="AG264" i="50" a="1"/>
  <c r="AG264" i="50"/>
  <c r="AG263" i="50" a="1"/>
  <c r="AG263" i="50"/>
  <c r="AG262" i="50" a="1"/>
  <c r="AG262" i="50"/>
  <c r="AG261" i="50" a="1"/>
  <c r="AG261" i="50"/>
  <c r="AG260" i="50" a="1"/>
  <c r="AG260" i="50"/>
  <c r="AG259" i="50" a="1"/>
  <c r="AG259" i="50"/>
  <c r="AG258" i="50" a="1"/>
  <c r="AG258" i="50"/>
  <c r="AG257" i="50" a="1"/>
  <c r="AG257" i="50"/>
  <c r="AG256" i="50" a="1"/>
  <c r="AG256" i="50"/>
  <c r="AG255" i="50" a="1"/>
  <c r="AG255" i="50"/>
  <c r="AG254" i="50" a="1"/>
  <c r="AG254" i="50"/>
  <c r="AG253" i="50" a="1"/>
  <c r="AG253" i="50"/>
  <c r="AG252" i="50" a="1"/>
  <c r="AG252" i="50"/>
  <c r="AG251" i="50" a="1"/>
  <c r="AG251" i="50"/>
  <c r="AG250" i="50" a="1"/>
  <c r="AG250" i="50"/>
  <c r="AG249" i="50" a="1"/>
  <c r="AG249" i="50"/>
  <c r="AG248" i="50" a="1"/>
  <c r="AG248" i="50"/>
  <c r="AG247" i="50" a="1"/>
  <c r="AG247" i="50"/>
  <c r="AG246" i="50" a="1"/>
  <c r="AG246" i="50"/>
  <c r="AG245" i="50" a="1"/>
  <c r="AG245" i="50"/>
  <c r="AG244" i="50" a="1"/>
  <c r="AG244" i="50"/>
  <c r="AG243" i="50" a="1"/>
  <c r="AG243" i="50"/>
  <c r="AG242" i="50" a="1"/>
  <c r="AG242" i="50"/>
  <c r="AG241" i="50" a="1"/>
  <c r="AG241" i="50"/>
  <c r="AG240" i="50" a="1"/>
  <c r="AG240" i="50"/>
  <c r="AG239" i="50" a="1"/>
  <c r="AG239" i="50"/>
  <c r="AG238" i="50" a="1"/>
  <c r="AG238" i="50"/>
  <c r="AG237" i="50" a="1"/>
  <c r="AG237" i="50"/>
  <c r="AG236" i="50" a="1"/>
  <c r="AG236" i="50"/>
  <c r="AG235" i="50" a="1"/>
  <c r="AG235" i="50"/>
  <c r="AG234" i="50" a="1"/>
  <c r="AG234" i="50"/>
  <c r="AG233" i="50" a="1"/>
  <c r="AG233" i="50"/>
  <c r="AG232" i="50" a="1"/>
  <c r="AG232" i="50"/>
  <c r="AG231" i="50" a="1"/>
  <c r="AG231" i="50"/>
  <c r="AG230" i="50" a="1"/>
  <c r="AG230" i="50"/>
  <c r="AG229" i="50" a="1"/>
  <c r="AG229" i="50"/>
  <c r="AG228" i="50" a="1"/>
  <c r="AG228" i="50"/>
  <c r="AG227" i="50" a="1"/>
  <c r="AG227" i="50"/>
  <c r="AG226" i="50" a="1"/>
  <c r="AG226" i="50"/>
  <c r="AG225" i="50" a="1"/>
  <c r="AG225" i="50"/>
  <c r="AG224" i="50" a="1"/>
  <c r="AG224" i="50"/>
  <c r="AG223" i="50" a="1"/>
  <c r="AG223" i="50"/>
  <c r="AG222" i="50" a="1"/>
  <c r="AG222" i="50"/>
  <c r="AG221" i="50" a="1"/>
  <c r="AG221" i="50"/>
  <c r="AG220" i="50" a="1"/>
  <c r="AG220" i="50"/>
  <c r="AG219" i="50" a="1"/>
  <c r="AG219" i="50"/>
  <c r="AG218" i="50" a="1"/>
  <c r="AG218" i="50"/>
  <c r="AG217" i="50" a="1"/>
  <c r="AG217" i="50"/>
  <c r="AG216" i="50" a="1"/>
  <c r="AG216" i="50"/>
  <c r="AG215" i="50" a="1"/>
  <c r="AG215" i="50"/>
  <c r="AG214" i="50" a="1"/>
  <c r="AG214" i="50"/>
  <c r="AG213" i="50" a="1"/>
  <c r="AG213" i="50"/>
  <c r="AG212" i="50" a="1"/>
  <c r="AG212" i="50"/>
  <c r="AG211" i="50" a="1"/>
  <c r="AG211" i="50"/>
  <c r="AG210" i="50" a="1"/>
  <c r="AG210" i="50"/>
  <c r="AG209" i="50" a="1"/>
  <c r="AG209" i="50"/>
  <c r="AG208" i="50" a="1"/>
  <c r="AG208" i="50"/>
  <c r="AG207" i="50" a="1"/>
  <c r="AG207" i="50"/>
  <c r="AG206" i="50" a="1"/>
  <c r="AG206" i="50"/>
  <c r="AG205" i="50" a="1"/>
  <c r="AG205" i="50"/>
  <c r="AG204" i="50" a="1"/>
  <c r="AG204" i="50"/>
  <c r="AG203" i="50" a="1"/>
  <c r="AG203" i="50"/>
  <c r="AG202" i="50" a="1"/>
  <c r="AG202" i="50"/>
  <c r="AG201" i="50" a="1"/>
  <c r="AG201" i="50"/>
  <c r="AG200" i="50" a="1"/>
  <c r="AG200" i="50"/>
  <c r="AG199" i="50" a="1"/>
  <c r="AG199" i="50"/>
  <c r="AG198" i="50" a="1"/>
  <c r="AG198" i="50"/>
  <c r="AG197" i="50" a="1"/>
  <c r="AG197" i="50"/>
  <c r="AG196" i="50" a="1"/>
  <c r="AG196" i="50"/>
  <c r="AG195" i="50" a="1"/>
  <c r="AG195" i="50"/>
  <c r="AG194" i="50" a="1"/>
  <c r="AG194" i="50"/>
  <c r="AG193" i="50" a="1"/>
  <c r="AG193" i="50"/>
  <c r="AG192" i="50" a="1"/>
  <c r="AG192" i="50"/>
  <c r="AG191" i="50" a="1"/>
  <c r="AG191" i="50"/>
  <c r="AG190" i="50" a="1"/>
  <c r="AG190" i="50"/>
  <c r="AG189" i="50" a="1"/>
  <c r="AG189" i="50"/>
  <c r="AG188" i="50" a="1"/>
  <c r="AG188" i="50"/>
  <c r="AG187" i="50" a="1"/>
  <c r="AG187" i="50"/>
  <c r="AG186" i="50" a="1"/>
  <c r="AG186" i="50"/>
  <c r="AG185" i="50" a="1"/>
  <c r="AG185" i="50"/>
  <c r="AG184" i="50" a="1"/>
  <c r="AG184" i="50"/>
  <c r="AG183" i="50" a="1"/>
  <c r="AG183" i="50"/>
  <c r="AG182" i="50" a="1"/>
  <c r="AG182" i="50"/>
  <c r="AG181" i="50" a="1"/>
  <c r="AG181" i="50"/>
  <c r="AG180" i="50" a="1"/>
  <c r="AG180" i="50"/>
  <c r="AG179" i="50" a="1"/>
  <c r="AG179" i="50"/>
  <c r="AG178" i="50" a="1"/>
  <c r="AG178" i="50"/>
  <c r="AG177" i="50" a="1"/>
  <c r="AG177" i="50"/>
  <c r="AG176" i="50" a="1"/>
  <c r="AG176" i="50"/>
  <c r="AG175" i="50" a="1"/>
  <c r="AG175" i="50"/>
  <c r="AG174" i="50" a="1"/>
  <c r="AG174" i="50"/>
  <c r="AG173" i="50" a="1"/>
  <c r="AG173" i="50"/>
  <c r="AG172" i="50" a="1"/>
  <c r="AG172" i="50"/>
  <c r="AG171" i="50" a="1"/>
  <c r="AG171" i="50"/>
  <c r="AG170" i="50" a="1"/>
  <c r="AG170" i="50"/>
  <c r="AG169" i="50" a="1"/>
  <c r="AG169" i="50"/>
  <c r="AG168" i="50" a="1"/>
  <c r="AG168" i="50"/>
  <c r="AG167" i="50" a="1"/>
  <c r="AG167" i="50"/>
  <c r="AG166" i="50" a="1"/>
  <c r="AG166" i="50"/>
  <c r="AG165" i="50" a="1"/>
  <c r="AG165" i="50"/>
  <c r="AG164" i="50" a="1"/>
  <c r="AG164" i="50"/>
  <c r="AG163" i="50" a="1"/>
  <c r="AG163" i="50"/>
  <c r="AG162" i="50" a="1"/>
  <c r="AG162" i="50"/>
  <c r="AG161" i="50" a="1"/>
  <c r="AG161" i="50"/>
  <c r="AG160" i="50" a="1"/>
  <c r="AG160" i="50"/>
  <c r="AG159" i="50" a="1"/>
  <c r="AG159" i="50"/>
  <c r="AG158" i="50" a="1"/>
  <c r="AG158" i="50"/>
  <c r="AG157" i="50" a="1"/>
  <c r="AG157" i="50"/>
  <c r="AG156" i="50" a="1"/>
  <c r="AG156" i="50"/>
  <c r="AG155" i="50" a="1"/>
  <c r="AG155" i="50"/>
  <c r="AG154" i="50" a="1"/>
  <c r="AG154" i="50"/>
  <c r="AG153" i="50" a="1"/>
  <c r="AG153" i="50"/>
  <c r="AG152" i="50" a="1"/>
  <c r="AG152" i="50"/>
  <c r="AG151" i="50" a="1"/>
  <c r="AG151" i="50"/>
  <c r="AG150" i="50" a="1"/>
  <c r="AG150" i="50"/>
  <c r="AG149" i="50" a="1"/>
  <c r="AG149" i="50"/>
  <c r="AG148" i="50" a="1"/>
  <c r="AG148" i="50"/>
  <c r="AG147" i="50" a="1"/>
  <c r="AG147" i="50"/>
  <c r="AG146" i="50" a="1"/>
  <c r="AG146" i="50"/>
  <c r="AG145" i="50" a="1"/>
  <c r="AG145" i="50"/>
  <c r="AG144" i="50" a="1"/>
  <c r="AG144" i="50"/>
  <c r="AG143" i="50" a="1"/>
  <c r="AG143" i="50"/>
  <c r="AG142" i="50" a="1"/>
  <c r="AG142" i="50"/>
  <c r="AG141" i="50" a="1"/>
  <c r="AG141" i="50"/>
  <c r="AG140" i="50" a="1"/>
  <c r="AG140" i="50"/>
  <c r="AG139" i="50" a="1"/>
  <c r="AG139" i="50"/>
  <c r="AG138" i="50" a="1"/>
  <c r="AG138" i="50"/>
  <c r="AG137" i="50" a="1"/>
  <c r="AG137" i="50"/>
  <c r="AG136" i="50" a="1"/>
  <c r="AG136" i="50"/>
  <c r="AG135" i="50" a="1"/>
  <c r="AG135" i="50"/>
  <c r="AG134" i="50" a="1"/>
  <c r="AG134" i="50"/>
  <c r="AG133" i="50" a="1"/>
  <c r="AG133" i="50"/>
  <c r="AG132" i="50" a="1"/>
  <c r="AG132" i="50"/>
  <c r="AG131" i="50" a="1"/>
  <c r="AG131" i="50"/>
  <c r="AG130" i="50" a="1"/>
  <c r="AG130" i="50"/>
  <c r="AG129" i="50" a="1"/>
  <c r="AG129" i="50"/>
  <c r="AG128" i="50" a="1"/>
  <c r="AG128" i="50"/>
  <c r="AG127" i="50" a="1"/>
  <c r="AG127" i="50"/>
  <c r="AG126" i="50" a="1"/>
  <c r="AG126" i="50"/>
  <c r="AG125" i="50" a="1"/>
  <c r="AG125" i="50"/>
  <c r="AG124" i="50" a="1"/>
  <c r="AG124" i="50"/>
  <c r="AG123" i="50" a="1"/>
  <c r="AG123" i="50"/>
  <c r="AG122" i="50" a="1"/>
  <c r="AG122" i="50"/>
  <c r="AG118" i="50" a="1"/>
  <c r="AG118" i="50" s="1"/>
  <c r="AH118" i="50" s="1"/>
  <c r="AG113" i="50" a="1"/>
  <c r="AG113" i="50" s="1"/>
  <c r="AH113" i="50" s="1"/>
  <c r="AG110" i="50" a="1"/>
  <c r="AG110" i="50" s="1"/>
  <c r="AH110" i="50" s="1"/>
  <c r="AH119" i="50"/>
  <c r="AH122" i="50"/>
  <c r="AH123" i="50"/>
  <c r="AH124" i="50"/>
  <c r="AH125" i="50"/>
  <c r="AH126" i="50"/>
  <c r="AH127" i="50"/>
  <c r="AH128" i="50"/>
  <c r="AH129" i="50"/>
  <c r="AH130" i="50"/>
  <c r="AH131" i="50"/>
  <c r="AH132" i="50"/>
  <c r="AH133" i="50"/>
  <c r="AH134" i="50"/>
  <c r="AH135" i="50"/>
  <c r="AH136" i="50"/>
  <c r="AH137" i="50"/>
  <c r="AH138" i="50"/>
  <c r="AH139" i="50"/>
  <c r="AH140" i="50"/>
  <c r="AH141" i="50"/>
  <c r="AH142" i="50"/>
  <c r="AH143" i="50"/>
  <c r="AH144" i="50"/>
  <c r="AH145" i="50"/>
  <c r="AH146" i="50"/>
  <c r="AH147" i="50"/>
  <c r="AH148" i="50"/>
  <c r="AH149" i="50"/>
  <c r="AH150" i="50"/>
  <c r="AH151" i="50"/>
  <c r="AH152" i="50"/>
  <c r="AH153" i="50"/>
  <c r="AH154" i="50"/>
  <c r="AH155" i="50"/>
  <c r="AH156" i="50"/>
  <c r="AH157" i="50"/>
  <c r="AH158" i="50"/>
  <c r="AH159" i="50"/>
  <c r="AH160" i="50"/>
  <c r="AH161" i="50"/>
  <c r="AH162" i="50"/>
  <c r="AH163" i="50"/>
  <c r="AH164" i="50"/>
  <c r="AH165" i="50"/>
  <c r="AH166" i="50"/>
  <c r="AH167" i="50"/>
  <c r="AH168" i="50"/>
  <c r="AH169" i="50"/>
  <c r="AH170" i="50"/>
  <c r="AH171" i="50"/>
  <c r="AH172" i="50"/>
  <c r="AH173" i="50"/>
  <c r="AH174" i="50"/>
  <c r="AH175" i="50"/>
  <c r="AH176" i="50"/>
  <c r="AH177" i="50"/>
  <c r="AH178" i="50"/>
  <c r="AH179" i="50"/>
  <c r="AH180" i="50"/>
  <c r="AH181" i="50"/>
  <c r="AH182" i="50"/>
  <c r="AH183" i="50"/>
  <c r="AH184" i="50"/>
  <c r="AH185" i="50"/>
  <c r="AH186" i="50"/>
  <c r="AH187" i="50"/>
  <c r="AH188" i="50"/>
  <c r="AH189" i="50"/>
  <c r="AH190" i="50"/>
  <c r="AH191" i="50"/>
  <c r="AH192" i="50"/>
  <c r="AH193" i="50"/>
  <c r="AH194" i="50"/>
  <c r="AH195" i="50"/>
  <c r="AH196" i="50"/>
  <c r="AH197" i="50"/>
  <c r="AH198" i="50"/>
  <c r="AH199" i="50"/>
  <c r="AH200" i="50"/>
  <c r="AH201" i="50"/>
  <c r="AH202" i="50"/>
  <c r="AH203" i="50"/>
  <c r="AH204" i="50"/>
  <c r="AH205" i="50"/>
  <c r="AH206" i="50"/>
  <c r="AH207" i="50"/>
  <c r="AH208" i="50"/>
  <c r="AH209" i="50"/>
  <c r="AH210" i="50"/>
  <c r="AH211" i="50"/>
  <c r="AH212" i="50"/>
  <c r="AH213" i="50"/>
  <c r="AH214" i="50"/>
  <c r="AH215" i="50"/>
  <c r="AH216" i="50"/>
  <c r="AH217" i="50"/>
  <c r="AH218" i="50"/>
  <c r="AH219" i="50"/>
  <c r="AH220" i="50"/>
  <c r="AH221" i="50"/>
  <c r="AH222" i="50"/>
  <c r="AH223" i="50"/>
  <c r="AH224" i="50"/>
  <c r="AH225" i="50"/>
  <c r="AH226" i="50"/>
  <c r="AH227" i="50"/>
  <c r="AH228" i="50"/>
  <c r="AH229" i="50"/>
  <c r="AH230" i="50"/>
  <c r="AH231" i="50"/>
  <c r="AH232" i="50"/>
  <c r="AH233" i="50"/>
  <c r="AH234" i="50"/>
  <c r="AH235" i="50"/>
  <c r="AH236" i="50"/>
  <c r="AH237" i="50"/>
  <c r="AH238" i="50"/>
  <c r="AH239" i="50"/>
  <c r="AH240" i="50"/>
  <c r="AH241" i="50"/>
  <c r="AH242" i="50"/>
  <c r="AH243" i="50"/>
  <c r="AH244" i="50"/>
  <c r="AH245" i="50"/>
  <c r="AH246" i="50"/>
  <c r="AH247" i="50"/>
  <c r="AH248" i="50"/>
  <c r="AH249" i="50"/>
  <c r="AH250" i="50"/>
  <c r="AH251" i="50"/>
  <c r="AH252" i="50"/>
  <c r="AH253" i="50"/>
  <c r="AH254" i="50"/>
  <c r="AH255" i="50"/>
  <c r="AH256" i="50"/>
  <c r="AH257" i="50"/>
  <c r="AH258" i="50"/>
  <c r="AH259" i="50"/>
  <c r="AH260" i="50"/>
  <c r="AH261" i="50"/>
  <c r="AH262" i="50"/>
  <c r="AH263" i="50"/>
  <c r="AH264" i="50"/>
  <c r="AH265" i="50"/>
  <c r="AH266" i="50"/>
  <c r="AH267" i="50"/>
  <c r="AH268" i="50"/>
  <c r="AH269" i="50"/>
  <c r="AH270" i="50"/>
  <c r="AH271" i="50"/>
  <c r="AH272" i="50"/>
  <c r="AH273" i="50"/>
  <c r="AH274" i="50"/>
  <c r="AH275" i="50"/>
  <c r="AH276" i="50"/>
  <c r="AH277" i="50"/>
  <c r="AH278" i="50"/>
  <c r="AH279" i="50"/>
  <c r="AH280" i="50"/>
  <c r="AH281" i="50"/>
  <c r="AH282" i="50"/>
  <c r="AH283" i="50"/>
  <c r="AH284" i="50"/>
  <c r="AH285" i="50"/>
  <c r="AH286" i="50"/>
  <c r="AH287" i="50"/>
  <c r="AH288" i="50"/>
  <c r="AH289" i="50"/>
  <c r="AH290" i="50"/>
  <c r="AH291" i="50"/>
  <c r="AH292" i="50"/>
  <c r="AH293" i="50"/>
  <c r="AH294" i="50"/>
  <c r="AH295" i="50"/>
  <c r="AH296" i="50"/>
  <c r="AH297" i="50"/>
  <c r="AH298" i="50"/>
  <c r="AH299" i="50"/>
  <c r="AH300" i="50"/>
  <c r="AH301" i="50"/>
  <c r="AH302" i="50"/>
  <c r="AH303" i="50"/>
  <c r="AH304" i="50"/>
  <c r="AH305" i="50"/>
  <c r="AH306" i="50"/>
  <c r="AH307" i="50"/>
  <c r="AH308" i="50"/>
  <c r="AH309" i="50"/>
  <c r="AH310" i="50"/>
  <c r="AH311" i="50"/>
  <c r="AH312" i="50"/>
  <c r="AH313" i="50"/>
  <c r="AH314" i="50"/>
  <c r="AH315" i="50"/>
  <c r="AH316" i="50"/>
  <c r="AH317" i="50"/>
  <c r="AH318" i="50"/>
  <c r="AH319" i="50"/>
  <c r="AH320" i="50"/>
  <c r="AH321" i="50"/>
  <c r="AH322" i="50"/>
  <c r="AH323" i="50"/>
  <c r="AH324" i="50"/>
  <c r="AH325" i="50"/>
  <c r="AH326" i="50"/>
  <c r="AH327" i="50"/>
  <c r="AH328" i="50"/>
  <c r="AH329" i="50"/>
  <c r="AH330" i="50"/>
  <c r="AH331" i="50"/>
  <c r="AH332" i="50"/>
  <c r="AH333" i="50"/>
  <c r="AH334" i="50"/>
  <c r="AH335" i="50"/>
  <c r="AH336" i="50"/>
  <c r="AH337" i="50"/>
  <c r="AH338" i="50"/>
  <c r="AH339" i="50"/>
  <c r="AH340" i="50"/>
  <c r="AH341" i="50"/>
  <c r="AH342" i="50"/>
  <c r="AH343" i="50"/>
  <c r="AH344" i="50"/>
  <c r="AH345" i="50"/>
  <c r="AH346" i="50"/>
  <c r="AH347" i="50"/>
  <c r="AH348" i="50"/>
  <c r="AH349" i="50"/>
  <c r="AH350" i="50"/>
  <c r="AH351" i="50"/>
  <c r="AH352" i="50"/>
  <c r="AH353" i="50"/>
  <c r="AH354" i="50"/>
  <c r="AH355" i="50"/>
  <c r="AH356" i="50"/>
  <c r="AH357" i="50"/>
  <c r="AH358" i="50"/>
  <c r="AH359" i="50"/>
  <c r="AH360" i="50"/>
  <c r="AH361" i="50"/>
  <c r="AH362" i="50"/>
  <c r="AH363" i="50"/>
  <c r="AH364" i="50"/>
  <c r="AH365" i="50"/>
  <c r="AH366" i="50"/>
  <c r="AH367" i="50"/>
  <c r="AH368" i="50"/>
  <c r="AH369" i="50"/>
  <c r="AH370" i="50"/>
  <c r="AH371" i="50"/>
  <c r="AH372" i="50"/>
  <c r="AH373" i="50"/>
  <c r="AH374" i="50"/>
  <c r="AH375" i="50"/>
  <c r="AH376" i="50"/>
  <c r="AH377" i="50"/>
  <c r="AH378" i="50"/>
  <c r="AH379" i="50"/>
  <c r="AH380" i="50"/>
  <c r="AH381" i="50"/>
  <c r="AH382" i="50"/>
  <c r="AH383" i="50"/>
  <c r="AH384" i="50"/>
  <c r="AH385" i="50"/>
  <c r="AH386" i="50"/>
  <c r="AH387" i="50"/>
  <c r="AH388" i="50"/>
  <c r="AH389" i="50"/>
  <c r="AH390" i="50"/>
  <c r="AH391" i="50"/>
  <c r="AH392" i="50"/>
  <c r="AH393" i="50"/>
  <c r="AH394" i="50"/>
  <c r="AH395" i="50"/>
  <c r="AH396" i="50"/>
  <c r="AH397" i="50"/>
  <c r="AH398" i="50"/>
  <c r="AH399" i="50"/>
  <c r="AH400" i="50"/>
  <c r="AH401" i="50"/>
  <c r="AH402" i="50"/>
  <c r="AH403" i="50"/>
  <c r="AH404" i="50"/>
  <c r="AH405" i="50"/>
  <c r="AH406" i="50"/>
  <c r="AH407" i="50"/>
  <c r="AH408" i="50"/>
  <c r="AH409" i="50"/>
  <c r="AH410" i="50"/>
  <c r="AH411" i="50"/>
  <c r="AH412" i="50"/>
  <c r="AH413" i="50"/>
  <c r="AH414" i="50"/>
  <c r="AH415" i="50"/>
  <c r="AH416" i="50"/>
  <c r="AH417" i="50"/>
  <c r="AH418" i="50"/>
  <c r="AH419" i="50"/>
  <c r="AH420" i="50"/>
  <c r="AH421" i="50"/>
  <c r="AH422" i="50"/>
  <c r="AH423" i="50"/>
  <c r="AH424" i="50"/>
  <c r="AH425" i="50"/>
  <c r="AH426" i="50"/>
  <c r="AH427" i="50"/>
  <c r="AH428" i="50"/>
  <c r="AH429" i="50"/>
  <c r="AH430" i="50"/>
  <c r="AH431" i="50"/>
  <c r="AH432" i="50"/>
  <c r="AH433" i="50"/>
  <c r="AH434" i="50"/>
  <c r="AH435" i="50"/>
  <c r="AH436" i="50"/>
  <c r="AH437" i="50"/>
  <c r="AH438" i="50"/>
  <c r="AH439" i="50"/>
  <c r="AH440" i="50"/>
  <c r="AH441" i="50"/>
  <c r="AH442" i="50"/>
  <c r="AH443" i="50"/>
  <c r="AH444" i="50"/>
  <c r="AH445" i="50"/>
  <c r="AH446" i="50"/>
  <c r="AH447" i="50"/>
  <c r="AH448" i="50"/>
  <c r="AH449" i="50"/>
  <c r="AH450" i="50"/>
  <c r="AH451" i="50"/>
  <c r="AH452" i="50"/>
  <c r="AH453" i="50"/>
  <c r="AH454" i="50"/>
  <c r="AH455" i="50"/>
  <c r="AH456" i="50"/>
  <c r="AH457" i="50"/>
  <c r="AH458" i="50"/>
  <c r="AH459" i="50"/>
  <c r="AH460" i="50"/>
  <c r="AH461" i="50"/>
  <c r="AH462" i="50"/>
  <c r="AH463" i="50"/>
  <c r="AH464" i="50"/>
  <c r="AH465" i="50"/>
  <c r="AH466" i="50"/>
  <c r="AH467" i="50"/>
  <c r="AH468" i="50"/>
  <c r="AH469" i="50"/>
  <c r="AH470" i="50"/>
  <c r="AH471" i="50"/>
  <c r="AH472" i="50"/>
  <c r="AH473" i="50"/>
  <c r="AH474" i="50"/>
  <c r="AH475" i="50"/>
  <c r="AH476" i="50"/>
  <c r="AH477" i="50"/>
  <c r="AH478" i="50"/>
  <c r="AH479" i="50"/>
  <c r="AH480" i="50"/>
  <c r="AH481" i="50"/>
  <c r="AH482" i="50"/>
  <c r="AH483" i="50"/>
  <c r="AH484" i="50"/>
  <c r="AH485" i="50"/>
  <c r="AH486" i="50"/>
  <c r="AH487" i="50"/>
  <c r="AH488" i="50"/>
  <c r="AH489" i="50"/>
  <c r="AH490" i="50"/>
  <c r="AH491" i="50"/>
  <c r="AH492" i="50"/>
  <c r="AH493" i="50"/>
  <c r="AH494" i="50"/>
  <c r="AH495" i="50"/>
  <c r="AH496" i="50"/>
  <c r="AH497" i="50"/>
  <c r="AH498" i="50"/>
  <c r="AH499" i="50"/>
  <c r="AH500" i="50"/>
  <c r="AA116" i="50"/>
  <c r="AA117" i="50"/>
  <c r="AA118" i="50"/>
  <c r="E122" i="50"/>
  <c r="G122" i="50"/>
  <c r="I122" i="50"/>
  <c r="J122" i="50"/>
  <c r="K122" i="50"/>
  <c r="O122" i="50"/>
  <c r="P122" i="50"/>
  <c r="Q122" i="50"/>
  <c r="R122" i="50"/>
  <c r="S122" i="50"/>
  <c r="T122" i="50"/>
  <c r="U122" i="50"/>
  <c r="V122" i="50"/>
  <c r="W122" i="50"/>
  <c r="X122" i="50"/>
  <c r="Y122" i="50"/>
  <c r="AA122" i="50"/>
  <c r="AD122" i="50"/>
  <c r="AE122" i="50"/>
  <c r="E123" i="50"/>
  <c r="G123" i="50"/>
  <c r="I123" i="50"/>
  <c r="J123" i="50"/>
  <c r="K123" i="50"/>
  <c r="O123" i="50"/>
  <c r="P123" i="50"/>
  <c r="Q123" i="50"/>
  <c r="R123" i="50"/>
  <c r="S123" i="50"/>
  <c r="T123" i="50"/>
  <c r="U123" i="50"/>
  <c r="V123" i="50"/>
  <c r="W123" i="50"/>
  <c r="X123" i="50"/>
  <c r="Y123" i="50"/>
  <c r="AA123" i="50"/>
  <c r="AD123" i="50"/>
  <c r="AE123" i="50"/>
  <c r="E124" i="50"/>
  <c r="G124" i="50"/>
  <c r="I124" i="50"/>
  <c r="J124" i="50"/>
  <c r="K124" i="50"/>
  <c r="O124" i="50"/>
  <c r="P124" i="50"/>
  <c r="Q124" i="50"/>
  <c r="R124" i="50"/>
  <c r="S124" i="50"/>
  <c r="T124" i="50"/>
  <c r="U124" i="50"/>
  <c r="V124" i="50"/>
  <c r="W124" i="50"/>
  <c r="X124" i="50"/>
  <c r="Y124" i="50"/>
  <c r="AA124" i="50"/>
  <c r="AD124" i="50"/>
  <c r="AE124" i="50"/>
  <c r="E125" i="50"/>
  <c r="G125" i="50"/>
  <c r="I125" i="50"/>
  <c r="J125" i="50"/>
  <c r="K125" i="50"/>
  <c r="O125" i="50"/>
  <c r="P125" i="50"/>
  <c r="Q125" i="50"/>
  <c r="R125" i="50"/>
  <c r="S125" i="50"/>
  <c r="T125" i="50"/>
  <c r="U125" i="50"/>
  <c r="V125" i="50"/>
  <c r="W125" i="50"/>
  <c r="X125" i="50"/>
  <c r="Y125" i="50"/>
  <c r="AA125" i="50"/>
  <c r="AD125" i="50"/>
  <c r="AE125" i="50"/>
  <c r="E126" i="50"/>
  <c r="G126" i="50"/>
  <c r="I126" i="50"/>
  <c r="J126" i="50"/>
  <c r="K126" i="50"/>
  <c r="O126" i="50"/>
  <c r="P126" i="50"/>
  <c r="Q126" i="50"/>
  <c r="R126" i="50"/>
  <c r="S126" i="50"/>
  <c r="T126" i="50"/>
  <c r="U126" i="50"/>
  <c r="V126" i="50"/>
  <c r="W126" i="50"/>
  <c r="X126" i="50"/>
  <c r="Y126" i="50"/>
  <c r="AA126" i="50"/>
  <c r="AD126" i="50"/>
  <c r="AE126" i="50"/>
  <c r="E127" i="50"/>
  <c r="G127" i="50"/>
  <c r="I127" i="50"/>
  <c r="J127" i="50"/>
  <c r="K127" i="50"/>
  <c r="O127" i="50"/>
  <c r="P127" i="50"/>
  <c r="Q127" i="50"/>
  <c r="R127" i="50"/>
  <c r="S127" i="50"/>
  <c r="T127" i="50"/>
  <c r="U127" i="50"/>
  <c r="V127" i="50"/>
  <c r="W127" i="50"/>
  <c r="X127" i="50"/>
  <c r="Y127" i="50"/>
  <c r="AA127" i="50"/>
  <c r="AD127" i="50"/>
  <c r="AE127" i="50"/>
  <c r="E128" i="50"/>
  <c r="G128" i="50"/>
  <c r="I128" i="50"/>
  <c r="J128" i="50"/>
  <c r="K128" i="50"/>
  <c r="O128" i="50"/>
  <c r="P128" i="50"/>
  <c r="Q128" i="50"/>
  <c r="R128" i="50"/>
  <c r="S128" i="50"/>
  <c r="T128" i="50"/>
  <c r="U128" i="50"/>
  <c r="V128" i="50"/>
  <c r="W128" i="50"/>
  <c r="X128" i="50"/>
  <c r="Y128" i="50"/>
  <c r="AA128" i="50"/>
  <c r="AD128" i="50"/>
  <c r="AE128" i="50"/>
  <c r="E129" i="50"/>
  <c r="G129" i="50"/>
  <c r="I129" i="50"/>
  <c r="J129" i="50"/>
  <c r="K129" i="50"/>
  <c r="O129" i="50"/>
  <c r="P129" i="50"/>
  <c r="Q129" i="50"/>
  <c r="R129" i="50"/>
  <c r="S129" i="50"/>
  <c r="T129" i="50"/>
  <c r="U129" i="50"/>
  <c r="V129" i="50"/>
  <c r="W129" i="50"/>
  <c r="X129" i="50"/>
  <c r="Y129" i="50"/>
  <c r="AA129" i="50"/>
  <c r="AD129" i="50"/>
  <c r="AE129" i="50"/>
  <c r="E130" i="50"/>
  <c r="G130" i="50"/>
  <c r="I130" i="50"/>
  <c r="J130" i="50"/>
  <c r="K130" i="50"/>
  <c r="O130" i="50"/>
  <c r="P130" i="50"/>
  <c r="Q130" i="50"/>
  <c r="R130" i="50"/>
  <c r="S130" i="50"/>
  <c r="T130" i="50"/>
  <c r="U130" i="50"/>
  <c r="V130" i="50"/>
  <c r="W130" i="50"/>
  <c r="X130" i="50"/>
  <c r="Y130" i="50"/>
  <c r="AA130" i="50"/>
  <c r="AD130" i="50"/>
  <c r="AE130" i="50"/>
  <c r="E131" i="50"/>
  <c r="G131" i="50"/>
  <c r="I131" i="50"/>
  <c r="J131" i="50"/>
  <c r="K131" i="50"/>
  <c r="O131" i="50"/>
  <c r="P131" i="50"/>
  <c r="Q131" i="50"/>
  <c r="R131" i="50"/>
  <c r="S131" i="50"/>
  <c r="T131" i="50"/>
  <c r="U131" i="50"/>
  <c r="V131" i="50"/>
  <c r="W131" i="50"/>
  <c r="X131" i="50"/>
  <c r="Y131" i="50"/>
  <c r="AA131" i="50"/>
  <c r="AD131" i="50"/>
  <c r="AE131" i="50"/>
  <c r="E132" i="50"/>
  <c r="G132" i="50"/>
  <c r="I132" i="50"/>
  <c r="J132" i="50"/>
  <c r="K132" i="50"/>
  <c r="O132" i="50"/>
  <c r="P132" i="50"/>
  <c r="Q132" i="50"/>
  <c r="R132" i="50"/>
  <c r="S132" i="50"/>
  <c r="T132" i="50"/>
  <c r="U132" i="50"/>
  <c r="V132" i="50"/>
  <c r="W132" i="50"/>
  <c r="X132" i="50"/>
  <c r="Y132" i="50"/>
  <c r="AA132" i="50"/>
  <c r="AD132" i="50"/>
  <c r="AE132" i="50"/>
  <c r="E133" i="50"/>
  <c r="G133" i="50"/>
  <c r="I133" i="50"/>
  <c r="J133" i="50"/>
  <c r="K133" i="50"/>
  <c r="O133" i="50"/>
  <c r="P133" i="50"/>
  <c r="Q133" i="50"/>
  <c r="R133" i="50"/>
  <c r="S133" i="50"/>
  <c r="T133" i="50"/>
  <c r="U133" i="50"/>
  <c r="V133" i="50"/>
  <c r="W133" i="50"/>
  <c r="X133" i="50"/>
  <c r="Y133" i="50"/>
  <c r="AA133" i="50"/>
  <c r="AD133" i="50"/>
  <c r="AE133" i="50"/>
  <c r="E134" i="50"/>
  <c r="G134" i="50"/>
  <c r="I134" i="50"/>
  <c r="J134" i="50"/>
  <c r="K134" i="50"/>
  <c r="O134" i="50"/>
  <c r="P134" i="50"/>
  <c r="Q134" i="50"/>
  <c r="R134" i="50"/>
  <c r="S134" i="50"/>
  <c r="T134" i="50"/>
  <c r="U134" i="50"/>
  <c r="V134" i="50"/>
  <c r="W134" i="50"/>
  <c r="X134" i="50"/>
  <c r="Y134" i="50"/>
  <c r="AA134" i="50"/>
  <c r="AD134" i="50"/>
  <c r="AE134" i="50"/>
  <c r="E135" i="50"/>
  <c r="G135" i="50"/>
  <c r="I135" i="50"/>
  <c r="J135" i="50"/>
  <c r="K135" i="50"/>
  <c r="O135" i="50"/>
  <c r="P135" i="50"/>
  <c r="Q135" i="50"/>
  <c r="R135" i="50"/>
  <c r="S135" i="50"/>
  <c r="T135" i="50"/>
  <c r="U135" i="50"/>
  <c r="V135" i="50"/>
  <c r="W135" i="50"/>
  <c r="X135" i="50"/>
  <c r="Y135" i="50"/>
  <c r="AA135" i="50"/>
  <c r="AD135" i="50"/>
  <c r="AE135" i="50"/>
  <c r="E136" i="50"/>
  <c r="G136" i="50"/>
  <c r="I136" i="50"/>
  <c r="J136" i="50"/>
  <c r="K136" i="50"/>
  <c r="O136" i="50"/>
  <c r="P136" i="50"/>
  <c r="Q136" i="50"/>
  <c r="R136" i="50"/>
  <c r="S136" i="50"/>
  <c r="T136" i="50"/>
  <c r="U136" i="50"/>
  <c r="V136" i="50"/>
  <c r="W136" i="50"/>
  <c r="X136" i="50"/>
  <c r="Y136" i="50"/>
  <c r="AA136" i="50"/>
  <c r="AD136" i="50"/>
  <c r="AE136" i="50"/>
  <c r="E137" i="50"/>
  <c r="G137" i="50"/>
  <c r="I137" i="50"/>
  <c r="J137" i="50"/>
  <c r="K137" i="50"/>
  <c r="O137" i="50"/>
  <c r="P137" i="50"/>
  <c r="Q137" i="50"/>
  <c r="R137" i="50"/>
  <c r="S137" i="50"/>
  <c r="T137" i="50"/>
  <c r="U137" i="50"/>
  <c r="V137" i="50"/>
  <c r="W137" i="50"/>
  <c r="X137" i="50"/>
  <c r="Y137" i="50"/>
  <c r="AA137" i="50"/>
  <c r="AD137" i="50"/>
  <c r="AE137" i="50"/>
  <c r="E138" i="50"/>
  <c r="G138" i="50"/>
  <c r="I138" i="50"/>
  <c r="J138" i="50"/>
  <c r="K138" i="50"/>
  <c r="O138" i="50"/>
  <c r="P138" i="50"/>
  <c r="Q138" i="50"/>
  <c r="R138" i="50"/>
  <c r="S138" i="50"/>
  <c r="T138" i="50"/>
  <c r="U138" i="50"/>
  <c r="V138" i="50"/>
  <c r="W138" i="50"/>
  <c r="X138" i="50"/>
  <c r="Y138" i="50"/>
  <c r="AA138" i="50"/>
  <c r="AD138" i="50"/>
  <c r="AE138" i="50"/>
  <c r="E139" i="50"/>
  <c r="G139" i="50"/>
  <c r="I139" i="50"/>
  <c r="J139" i="50"/>
  <c r="K139" i="50"/>
  <c r="O139" i="50"/>
  <c r="P139" i="50"/>
  <c r="Q139" i="50"/>
  <c r="R139" i="50"/>
  <c r="S139" i="50"/>
  <c r="T139" i="50"/>
  <c r="U139" i="50"/>
  <c r="V139" i="50"/>
  <c r="W139" i="50"/>
  <c r="X139" i="50"/>
  <c r="Y139" i="50"/>
  <c r="AA139" i="50"/>
  <c r="AD139" i="50"/>
  <c r="AE139" i="50"/>
  <c r="E140" i="50"/>
  <c r="G140" i="50"/>
  <c r="I140" i="50"/>
  <c r="J140" i="50"/>
  <c r="K140" i="50"/>
  <c r="O140" i="50"/>
  <c r="P140" i="50"/>
  <c r="Q140" i="50"/>
  <c r="R140" i="50"/>
  <c r="S140" i="50"/>
  <c r="T140" i="50"/>
  <c r="U140" i="50"/>
  <c r="V140" i="50"/>
  <c r="W140" i="50"/>
  <c r="X140" i="50"/>
  <c r="Y140" i="50"/>
  <c r="AA140" i="50"/>
  <c r="AD140" i="50"/>
  <c r="AE140" i="50"/>
  <c r="E141" i="50"/>
  <c r="G141" i="50"/>
  <c r="I141" i="50"/>
  <c r="J141" i="50"/>
  <c r="K141" i="50"/>
  <c r="O141" i="50"/>
  <c r="P141" i="50"/>
  <c r="Q141" i="50"/>
  <c r="R141" i="50"/>
  <c r="S141" i="50"/>
  <c r="T141" i="50"/>
  <c r="U141" i="50"/>
  <c r="V141" i="50"/>
  <c r="W141" i="50"/>
  <c r="X141" i="50"/>
  <c r="Y141" i="50"/>
  <c r="AA141" i="50"/>
  <c r="AD141" i="50"/>
  <c r="AE141" i="50"/>
  <c r="E142" i="50"/>
  <c r="G142" i="50"/>
  <c r="I142" i="50"/>
  <c r="J142" i="50"/>
  <c r="K142" i="50"/>
  <c r="O142" i="50"/>
  <c r="P142" i="50"/>
  <c r="Q142" i="50"/>
  <c r="R142" i="50"/>
  <c r="S142" i="50"/>
  <c r="T142" i="50"/>
  <c r="U142" i="50"/>
  <c r="V142" i="50"/>
  <c r="W142" i="50"/>
  <c r="X142" i="50"/>
  <c r="Y142" i="50"/>
  <c r="AA142" i="50"/>
  <c r="AD142" i="50"/>
  <c r="AE142" i="50"/>
  <c r="E143" i="50"/>
  <c r="G143" i="50"/>
  <c r="I143" i="50"/>
  <c r="J143" i="50"/>
  <c r="K143" i="50"/>
  <c r="O143" i="50"/>
  <c r="P143" i="50"/>
  <c r="Q143" i="50"/>
  <c r="R143" i="50"/>
  <c r="S143" i="50"/>
  <c r="T143" i="50"/>
  <c r="U143" i="50"/>
  <c r="V143" i="50"/>
  <c r="W143" i="50"/>
  <c r="X143" i="50"/>
  <c r="Y143" i="50"/>
  <c r="AA143" i="50"/>
  <c r="AD143" i="50"/>
  <c r="AE143" i="50"/>
  <c r="E144" i="50"/>
  <c r="G144" i="50"/>
  <c r="I144" i="50"/>
  <c r="J144" i="50"/>
  <c r="K144" i="50"/>
  <c r="O144" i="50"/>
  <c r="P144" i="50"/>
  <c r="Q144" i="50"/>
  <c r="R144" i="50"/>
  <c r="S144" i="50"/>
  <c r="T144" i="50"/>
  <c r="U144" i="50"/>
  <c r="V144" i="50"/>
  <c r="W144" i="50"/>
  <c r="X144" i="50"/>
  <c r="Y144" i="50"/>
  <c r="AA144" i="50"/>
  <c r="AD144" i="50"/>
  <c r="AE144" i="50"/>
  <c r="E145" i="50"/>
  <c r="G145" i="50"/>
  <c r="I145" i="50"/>
  <c r="J145" i="50"/>
  <c r="K145" i="50"/>
  <c r="O145" i="50"/>
  <c r="P145" i="50"/>
  <c r="Q145" i="50"/>
  <c r="R145" i="50"/>
  <c r="S145" i="50"/>
  <c r="T145" i="50"/>
  <c r="U145" i="50"/>
  <c r="V145" i="50"/>
  <c r="W145" i="50"/>
  <c r="X145" i="50"/>
  <c r="Y145" i="50"/>
  <c r="AA145" i="50"/>
  <c r="AD145" i="50"/>
  <c r="AE145" i="50"/>
  <c r="E146" i="50"/>
  <c r="G146" i="50"/>
  <c r="I146" i="50"/>
  <c r="J146" i="50"/>
  <c r="K146" i="50"/>
  <c r="O146" i="50"/>
  <c r="P146" i="50"/>
  <c r="Q146" i="50"/>
  <c r="R146" i="50"/>
  <c r="S146" i="50"/>
  <c r="T146" i="50"/>
  <c r="U146" i="50"/>
  <c r="V146" i="50"/>
  <c r="W146" i="50"/>
  <c r="X146" i="50"/>
  <c r="Y146" i="50"/>
  <c r="AA146" i="50"/>
  <c r="AD146" i="50"/>
  <c r="AE146" i="50"/>
  <c r="E147" i="50"/>
  <c r="G147" i="50"/>
  <c r="I147" i="50"/>
  <c r="J147" i="50"/>
  <c r="K147" i="50"/>
  <c r="O147" i="50"/>
  <c r="P147" i="50"/>
  <c r="Q147" i="50"/>
  <c r="R147" i="50"/>
  <c r="S147" i="50"/>
  <c r="T147" i="50"/>
  <c r="U147" i="50"/>
  <c r="V147" i="50"/>
  <c r="W147" i="50"/>
  <c r="X147" i="50"/>
  <c r="Y147" i="50"/>
  <c r="AA147" i="50"/>
  <c r="AD147" i="50"/>
  <c r="AE147" i="50"/>
  <c r="E148" i="50"/>
  <c r="G148" i="50"/>
  <c r="I148" i="50"/>
  <c r="J148" i="50"/>
  <c r="K148" i="50"/>
  <c r="O148" i="50"/>
  <c r="P148" i="50"/>
  <c r="Q148" i="50"/>
  <c r="R148" i="50"/>
  <c r="S148" i="50"/>
  <c r="T148" i="50"/>
  <c r="U148" i="50"/>
  <c r="V148" i="50"/>
  <c r="W148" i="50"/>
  <c r="X148" i="50"/>
  <c r="Y148" i="50"/>
  <c r="AA148" i="50"/>
  <c r="AD148" i="50"/>
  <c r="AE148" i="50"/>
  <c r="E149" i="50"/>
  <c r="G149" i="50"/>
  <c r="I149" i="50"/>
  <c r="J149" i="50"/>
  <c r="K149" i="50"/>
  <c r="O149" i="50"/>
  <c r="P149" i="50"/>
  <c r="Q149" i="50"/>
  <c r="R149" i="50"/>
  <c r="S149" i="50"/>
  <c r="T149" i="50"/>
  <c r="U149" i="50"/>
  <c r="V149" i="50"/>
  <c r="W149" i="50"/>
  <c r="X149" i="50"/>
  <c r="Y149" i="50"/>
  <c r="AA149" i="50"/>
  <c r="AD149" i="50"/>
  <c r="AE149" i="50"/>
  <c r="E150" i="50"/>
  <c r="G150" i="50"/>
  <c r="I150" i="50"/>
  <c r="J150" i="50"/>
  <c r="K150" i="50"/>
  <c r="O150" i="50"/>
  <c r="P150" i="50"/>
  <c r="Q150" i="50"/>
  <c r="R150" i="50"/>
  <c r="S150" i="50"/>
  <c r="T150" i="50"/>
  <c r="U150" i="50"/>
  <c r="V150" i="50"/>
  <c r="W150" i="50"/>
  <c r="X150" i="50"/>
  <c r="Y150" i="50"/>
  <c r="AA150" i="50"/>
  <c r="AD150" i="50"/>
  <c r="AE150" i="50"/>
  <c r="E151" i="50"/>
  <c r="G151" i="50"/>
  <c r="I151" i="50"/>
  <c r="J151" i="50"/>
  <c r="K151" i="50"/>
  <c r="O151" i="50"/>
  <c r="P151" i="50"/>
  <c r="Q151" i="50"/>
  <c r="R151" i="50"/>
  <c r="S151" i="50"/>
  <c r="T151" i="50"/>
  <c r="U151" i="50"/>
  <c r="V151" i="50"/>
  <c r="W151" i="50"/>
  <c r="X151" i="50"/>
  <c r="Y151" i="50"/>
  <c r="AA151" i="50"/>
  <c r="AD151" i="50"/>
  <c r="AE151" i="50"/>
  <c r="E152" i="50"/>
  <c r="G152" i="50"/>
  <c r="I152" i="50"/>
  <c r="J152" i="50"/>
  <c r="K152" i="50"/>
  <c r="O152" i="50"/>
  <c r="P152" i="50"/>
  <c r="Q152" i="50"/>
  <c r="R152" i="50"/>
  <c r="S152" i="50"/>
  <c r="T152" i="50"/>
  <c r="U152" i="50"/>
  <c r="V152" i="50"/>
  <c r="W152" i="50"/>
  <c r="X152" i="50"/>
  <c r="Y152" i="50"/>
  <c r="AA152" i="50"/>
  <c r="AD152" i="50"/>
  <c r="AE152" i="50"/>
  <c r="E153" i="50"/>
  <c r="G153" i="50"/>
  <c r="I153" i="50"/>
  <c r="J153" i="50"/>
  <c r="K153" i="50"/>
  <c r="O153" i="50"/>
  <c r="P153" i="50"/>
  <c r="Q153" i="50"/>
  <c r="R153" i="50"/>
  <c r="S153" i="50"/>
  <c r="T153" i="50"/>
  <c r="U153" i="50"/>
  <c r="V153" i="50"/>
  <c r="W153" i="50"/>
  <c r="X153" i="50"/>
  <c r="Y153" i="50"/>
  <c r="AA153" i="50"/>
  <c r="AD153" i="50"/>
  <c r="AE153" i="50"/>
  <c r="E154" i="50"/>
  <c r="G154" i="50"/>
  <c r="I154" i="50"/>
  <c r="J154" i="50"/>
  <c r="K154" i="50"/>
  <c r="O154" i="50"/>
  <c r="P154" i="50"/>
  <c r="Q154" i="50"/>
  <c r="R154" i="50"/>
  <c r="S154" i="50"/>
  <c r="T154" i="50"/>
  <c r="U154" i="50"/>
  <c r="V154" i="50"/>
  <c r="W154" i="50"/>
  <c r="X154" i="50"/>
  <c r="Y154" i="50"/>
  <c r="AA154" i="50"/>
  <c r="AD154" i="50"/>
  <c r="AE154" i="50"/>
  <c r="E155" i="50"/>
  <c r="G155" i="50"/>
  <c r="I155" i="50"/>
  <c r="J155" i="50"/>
  <c r="K155" i="50"/>
  <c r="O155" i="50"/>
  <c r="P155" i="50"/>
  <c r="Q155" i="50"/>
  <c r="R155" i="50"/>
  <c r="S155" i="50"/>
  <c r="T155" i="50"/>
  <c r="U155" i="50"/>
  <c r="V155" i="50"/>
  <c r="W155" i="50"/>
  <c r="X155" i="50"/>
  <c r="Y155" i="50"/>
  <c r="AA155" i="50"/>
  <c r="AD155" i="50"/>
  <c r="AE155" i="50"/>
  <c r="E156" i="50"/>
  <c r="G156" i="50"/>
  <c r="I156" i="50"/>
  <c r="J156" i="50"/>
  <c r="K156" i="50"/>
  <c r="O156" i="50"/>
  <c r="P156" i="50"/>
  <c r="Q156" i="50"/>
  <c r="R156" i="50"/>
  <c r="S156" i="50"/>
  <c r="T156" i="50"/>
  <c r="U156" i="50"/>
  <c r="V156" i="50"/>
  <c r="W156" i="50"/>
  <c r="X156" i="50"/>
  <c r="Y156" i="50"/>
  <c r="AA156" i="50"/>
  <c r="AD156" i="50"/>
  <c r="AE156" i="50"/>
  <c r="E157" i="50"/>
  <c r="G157" i="50"/>
  <c r="I157" i="50"/>
  <c r="J157" i="50"/>
  <c r="K157" i="50"/>
  <c r="O157" i="50"/>
  <c r="P157" i="50"/>
  <c r="Q157" i="50"/>
  <c r="R157" i="50"/>
  <c r="S157" i="50"/>
  <c r="T157" i="50"/>
  <c r="U157" i="50"/>
  <c r="V157" i="50"/>
  <c r="W157" i="50"/>
  <c r="X157" i="50"/>
  <c r="Y157" i="50"/>
  <c r="AA157" i="50"/>
  <c r="AD157" i="50"/>
  <c r="AE157" i="50"/>
  <c r="E158" i="50"/>
  <c r="G158" i="50"/>
  <c r="I158" i="50"/>
  <c r="J158" i="50"/>
  <c r="K158" i="50"/>
  <c r="O158" i="50"/>
  <c r="P158" i="50"/>
  <c r="Q158" i="50"/>
  <c r="R158" i="50"/>
  <c r="S158" i="50"/>
  <c r="T158" i="50"/>
  <c r="U158" i="50"/>
  <c r="V158" i="50"/>
  <c r="W158" i="50"/>
  <c r="X158" i="50"/>
  <c r="Y158" i="50"/>
  <c r="AA158" i="50"/>
  <c r="AD158" i="50"/>
  <c r="AE158" i="50"/>
  <c r="E159" i="50"/>
  <c r="G159" i="50"/>
  <c r="I159" i="50"/>
  <c r="J159" i="50"/>
  <c r="K159" i="50"/>
  <c r="O159" i="50"/>
  <c r="P159" i="50"/>
  <c r="Q159" i="50"/>
  <c r="R159" i="50"/>
  <c r="S159" i="50"/>
  <c r="T159" i="50"/>
  <c r="U159" i="50"/>
  <c r="V159" i="50"/>
  <c r="W159" i="50"/>
  <c r="X159" i="50"/>
  <c r="Y159" i="50"/>
  <c r="AA159" i="50"/>
  <c r="AD159" i="50"/>
  <c r="AE159" i="50"/>
  <c r="E160" i="50"/>
  <c r="G160" i="50"/>
  <c r="I160" i="50"/>
  <c r="J160" i="50"/>
  <c r="K160" i="50"/>
  <c r="O160" i="50"/>
  <c r="P160" i="50"/>
  <c r="Q160" i="50"/>
  <c r="R160" i="50"/>
  <c r="S160" i="50"/>
  <c r="T160" i="50"/>
  <c r="U160" i="50"/>
  <c r="V160" i="50"/>
  <c r="W160" i="50"/>
  <c r="X160" i="50"/>
  <c r="Y160" i="50"/>
  <c r="AA160" i="50"/>
  <c r="AD160" i="50"/>
  <c r="AE160" i="50"/>
  <c r="E161" i="50"/>
  <c r="G161" i="50"/>
  <c r="I161" i="50"/>
  <c r="J161" i="50"/>
  <c r="K161" i="50"/>
  <c r="O161" i="50"/>
  <c r="P161" i="50"/>
  <c r="Q161" i="50"/>
  <c r="R161" i="50"/>
  <c r="S161" i="50"/>
  <c r="T161" i="50"/>
  <c r="U161" i="50"/>
  <c r="V161" i="50"/>
  <c r="W161" i="50"/>
  <c r="X161" i="50"/>
  <c r="Y161" i="50"/>
  <c r="AA161" i="50"/>
  <c r="AD161" i="50"/>
  <c r="AE161" i="50"/>
  <c r="E162" i="50"/>
  <c r="G162" i="50"/>
  <c r="I162" i="50"/>
  <c r="J162" i="50"/>
  <c r="K162" i="50"/>
  <c r="O162" i="50"/>
  <c r="P162" i="50"/>
  <c r="Q162" i="50"/>
  <c r="R162" i="50"/>
  <c r="S162" i="50"/>
  <c r="T162" i="50"/>
  <c r="U162" i="50"/>
  <c r="V162" i="50"/>
  <c r="W162" i="50"/>
  <c r="X162" i="50"/>
  <c r="Y162" i="50"/>
  <c r="AA162" i="50"/>
  <c r="AD162" i="50"/>
  <c r="AE162" i="50"/>
  <c r="E163" i="50"/>
  <c r="G163" i="50"/>
  <c r="I163" i="50"/>
  <c r="J163" i="50"/>
  <c r="K163" i="50"/>
  <c r="O163" i="50"/>
  <c r="P163" i="50"/>
  <c r="Q163" i="50"/>
  <c r="R163" i="50"/>
  <c r="S163" i="50"/>
  <c r="T163" i="50"/>
  <c r="U163" i="50"/>
  <c r="V163" i="50"/>
  <c r="W163" i="50"/>
  <c r="X163" i="50"/>
  <c r="Y163" i="50"/>
  <c r="AA163" i="50"/>
  <c r="AD163" i="50"/>
  <c r="AE163" i="50"/>
  <c r="E164" i="50"/>
  <c r="G164" i="50"/>
  <c r="I164" i="50"/>
  <c r="J164" i="50"/>
  <c r="K164" i="50"/>
  <c r="O164" i="50"/>
  <c r="P164" i="50"/>
  <c r="Q164" i="50"/>
  <c r="R164" i="50"/>
  <c r="S164" i="50"/>
  <c r="T164" i="50"/>
  <c r="U164" i="50"/>
  <c r="V164" i="50"/>
  <c r="W164" i="50"/>
  <c r="X164" i="50"/>
  <c r="Y164" i="50"/>
  <c r="AA164" i="50"/>
  <c r="AD164" i="50"/>
  <c r="AE164" i="50"/>
  <c r="E165" i="50"/>
  <c r="G165" i="50"/>
  <c r="I165" i="50"/>
  <c r="J165" i="50"/>
  <c r="K165" i="50"/>
  <c r="O165" i="50"/>
  <c r="P165" i="50"/>
  <c r="Q165" i="50"/>
  <c r="R165" i="50"/>
  <c r="S165" i="50"/>
  <c r="T165" i="50"/>
  <c r="U165" i="50"/>
  <c r="V165" i="50"/>
  <c r="W165" i="50"/>
  <c r="X165" i="50"/>
  <c r="Y165" i="50"/>
  <c r="AA165" i="50"/>
  <c r="AD165" i="50"/>
  <c r="AE165" i="50"/>
  <c r="E166" i="50"/>
  <c r="G166" i="50"/>
  <c r="I166" i="50"/>
  <c r="J166" i="50"/>
  <c r="K166" i="50"/>
  <c r="O166" i="50"/>
  <c r="P166" i="50"/>
  <c r="Q166" i="50"/>
  <c r="R166" i="50"/>
  <c r="S166" i="50"/>
  <c r="T166" i="50"/>
  <c r="U166" i="50"/>
  <c r="V166" i="50"/>
  <c r="W166" i="50"/>
  <c r="X166" i="50"/>
  <c r="Y166" i="50"/>
  <c r="AA166" i="50"/>
  <c r="AD166" i="50"/>
  <c r="AE166" i="50"/>
  <c r="E167" i="50"/>
  <c r="G167" i="50"/>
  <c r="I167" i="50"/>
  <c r="J167" i="50"/>
  <c r="K167" i="50"/>
  <c r="O167" i="50"/>
  <c r="P167" i="50"/>
  <c r="Q167" i="50"/>
  <c r="R167" i="50"/>
  <c r="S167" i="50"/>
  <c r="T167" i="50"/>
  <c r="U167" i="50"/>
  <c r="V167" i="50"/>
  <c r="W167" i="50"/>
  <c r="X167" i="50"/>
  <c r="Y167" i="50"/>
  <c r="AA167" i="50"/>
  <c r="AD167" i="50"/>
  <c r="AE167" i="50"/>
  <c r="E168" i="50"/>
  <c r="G168" i="50"/>
  <c r="I168" i="50"/>
  <c r="J168" i="50"/>
  <c r="K168" i="50"/>
  <c r="O168" i="50"/>
  <c r="P168" i="50"/>
  <c r="Q168" i="50"/>
  <c r="R168" i="50"/>
  <c r="S168" i="50"/>
  <c r="T168" i="50"/>
  <c r="U168" i="50"/>
  <c r="V168" i="50"/>
  <c r="W168" i="50"/>
  <c r="X168" i="50"/>
  <c r="Y168" i="50"/>
  <c r="AA168" i="50"/>
  <c r="AD168" i="50"/>
  <c r="AE168" i="50"/>
  <c r="E169" i="50"/>
  <c r="G169" i="50"/>
  <c r="I169" i="50"/>
  <c r="J169" i="50"/>
  <c r="K169" i="50"/>
  <c r="O169" i="50"/>
  <c r="P169" i="50"/>
  <c r="Q169" i="50"/>
  <c r="R169" i="50"/>
  <c r="S169" i="50"/>
  <c r="T169" i="50"/>
  <c r="U169" i="50"/>
  <c r="V169" i="50"/>
  <c r="W169" i="50"/>
  <c r="X169" i="50"/>
  <c r="Y169" i="50"/>
  <c r="AA169" i="50"/>
  <c r="AD169" i="50"/>
  <c r="AE169" i="50"/>
  <c r="E170" i="50"/>
  <c r="G170" i="50"/>
  <c r="I170" i="50"/>
  <c r="J170" i="50"/>
  <c r="K170" i="50"/>
  <c r="O170" i="50"/>
  <c r="P170" i="50"/>
  <c r="Q170" i="50"/>
  <c r="R170" i="50"/>
  <c r="S170" i="50"/>
  <c r="T170" i="50"/>
  <c r="U170" i="50"/>
  <c r="V170" i="50"/>
  <c r="W170" i="50"/>
  <c r="X170" i="50"/>
  <c r="Y170" i="50"/>
  <c r="AA170" i="50"/>
  <c r="AD170" i="50"/>
  <c r="AE170" i="50"/>
  <c r="E171" i="50"/>
  <c r="G171" i="50"/>
  <c r="I171" i="50"/>
  <c r="J171" i="50"/>
  <c r="K171" i="50"/>
  <c r="O171" i="50"/>
  <c r="P171" i="50"/>
  <c r="Q171" i="50"/>
  <c r="R171" i="50"/>
  <c r="S171" i="50"/>
  <c r="T171" i="50"/>
  <c r="U171" i="50"/>
  <c r="V171" i="50"/>
  <c r="W171" i="50"/>
  <c r="X171" i="50"/>
  <c r="Y171" i="50"/>
  <c r="AA171" i="50"/>
  <c r="AD171" i="50"/>
  <c r="AE171" i="50"/>
  <c r="E172" i="50"/>
  <c r="G172" i="50"/>
  <c r="I172" i="50"/>
  <c r="J172" i="50"/>
  <c r="K172" i="50"/>
  <c r="O172" i="50"/>
  <c r="P172" i="50"/>
  <c r="Q172" i="50"/>
  <c r="R172" i="50"/>
  <c r="S172" i="50"/>
  <c r="T172" i="50"/>
  <c r="U172" i="50"/>
  <c r="V172" i="50"/>
  <c r="W172" i="50"/>
  <c r="X172" i="50"/>
  <c r="Y172" i="50"/>
  <c r="AA172" i="50"/>
  <c r="AD172" i="50"/>
  <c r="AE172" i="50"/>
  <c r="E173" i="50"/>
  <c r="G173" i="50"/>
  <c r="I173" i="50"/>
  <c r="J173" i="50"/>
  <c r="K173" i="50"/>
  <c r="O173" i="50"/>
  <c r="P173" i="50"/>
  <c r="Q173" i="50"/>
  <c r="R173" i="50"/>
  <c r="S173" i="50"/>
  <c r="T173" i="50"/>
  <c r="U173" i="50"/>
  <c r="V173" i="50"/>
  <c r="W173" i="50"/>
  <c r="X173" i="50"/>
  <c r="Y173" i="50"/>
  <c r="AA173" i="50"/>
  <c r="AD173" i="50"/>
  <c r="AE173" i="50"/>
  <c r="E174" i="50"/>
  <c r="G174" i="50"/>
  <c r="I174" i="50"/>
  <c r="J174" i="50"/>
  <c r="K174" i="50"/>
  <c r="O174" i="50"/>
  <c r="P174" i="50"/>
  <c r="Q174" i="50"/>
  <c r="R174" i="50"/>
  <c r="S174" i="50"/>
  <c r="T174" i="50"/>
  <c r="U174" i="50"/>
  <c r="V174" i="50"/>
  <c r="W174" i="50"/>
  <c r="X174" i="50"/>
  <c r="Y174" i="50"/>
  <c r="AA174" i="50"/>
  <c r="AD174" i="50"/>
  <c r="AE174" i="50"/>
  <c r="E175" i="50"/>
  <c r="G175" i="50"/>
  <c r="I175" i="50"/>
  <c r="J175" i="50"/>
  <c r="K175" i="50"/>
  <c r="O175" i="50"/>
  <c r="P175" i="50"/>
  <c r="Q175" i="50"/>
  <c r="R175" i="50"/>
  <c r="S175" i="50"/>
  <c r="T175" i="50"/>
  <c r="U175" i="50"/>
  <c r="V175" i="50"/>
  <c r="W175" i="50"/>
  <c r="X175" i="50"/>
  <c r="Y175" i="50"/>
  <c r="AA175" i="50"/>
  <c r="AD175" i="50"/>
  <c r="AE175" i="50"/>
  <c r="E176" i="50"/>
  <c r="G176" i="50"/>
  <c r="I176" i="50"/>
  <c r="J176" i="50"/>
  <c r="K176" i="50"/>
  <c r="O176" i="50"/>
  <c r="P176" i="50"/>
  <c r="Q176" i="50"/>
  <c r="R176" i="50"/>
  <c r="S176" i="50"/>
  <c r="T176" i="50"/>
  <c r="U176" i="50"/>
  <c r="V176" i="50"/>
  <c r="W176" i="50"/>
  <c r="X176" i="50"/>
  <c r="Y176" i="50"/>
  <c r="AA176" i="50"/>
  <c r="AD176" i="50"/>
  <c r="AE176" i="50"/>
  <c r="E177" i="50"/>
  <c r="G177" i="50"/>
  <c r="I177" i="50"/>
  <c r="J177" i="50"/>
  <c r="K177" i="50"/>
  <c r="O177" i="50"/>
  <c r="P177" i="50"/>
  <c r="Q177" i="50"/>
  <c r="R177" i="50"/>
  <c r="S177" i="50"/>
  <c r="T177" i="50"/>
  <c r="U177" i="50"/>
  <c r="V177" i="50"/>
  <c r="W177" i="50"/>
  <c r="X177" i="50"/>
  <c r="Y177" i="50"/>
  <c r="AA177" i="50"/>
  <c r="AD177" i="50"/>
  <c r="AE177" i="50"/>
  <c r="E178" i="50"/>
  <c r="G178" i="50"/>
  <c r="I178" i="50"/>
  <c r="J178" i="50"/>
  <c r="K178" i="50"/>
  <c r="O178" i="50"/>
  <c r="P178" i="50"/>
  <c r="Q178" i="50"/>
  <c r="R178" i="50"/>
  <c r="S178" i="50"/>
  <c r="T178" i="50"/>
  <c r="U178" i="50"/>
  <c r="V178" i="50"/>
  <c r="W178" i="50"/>
  <c r="X178" i="50"/>
  <c r="Y178" i="50"/>
  <c r="AA178" i="50"/>
  <c r="AD178" i="50"/>
  <c r="AE178" i="50"/>
  <c r="E179" i="50"/>
  <c r="G179" i="50"/>
  <c r="I179" i="50"/>
  <c r="J179" i="50"/>
  <c r="K179" i="50"/>
  <c r="O179" i="50"/>
  <c r="P179" i="50"/>
  <c r="Q179" i="50"/>
  <c r="R179" i="50"/>
  <c r="S179" i="50"/>
  <c r="T179" i="50"/>
  <c r="U179" i="50"/>
  <c r="V179" i="50"/>
  <c r="W179" i="50"/>
  <c r="X179" i="50"/>
  <c r="Y179" i="50"/>
  <c r="AA179" i="50"/>
  <c r="AD179" i="50"/>
  <c r="AE179" i="50"/>
  <c r="E180" i="50"/>
  <c r="G180" i="50"/>
  <c r="I180" i="50"/>
  <c r="J180" i="50"/>
  <c r="K180" i="50"/>
  <c r="O180" i="50"/>
  <c r="P180" i="50"/>
  <c r="Q180" i="50"/>
  <c r="R180" i="50"/>
  <c r="S180" i="50"/>
  <c r="T180" i="50"/>
  <c r="U180" i="50"/>
  <c r="V180" i="50"/>
  <c r="W180" i="50"/>
  <c r="X180" i="50"/>
  <c r="Y180" i="50"/>
  <c r="AA180" i="50"/>
  <c r="AD180" i="50"/>
  <c r="AE180" i="50"/>
  <c r="E181" i="50"/>
  <c r="G181" i="50"/>
  <c r="I181" i="50"/>
  <c r="J181" i="50"/>
  <c r="K181" i="50"/>
  <c r="O181" i="50"/>
  <c r="P181" i="50"/>
  <c r="Q181" i="50"/>
  <c r="R181" i="50"/>
  <c r="S181" i="50"/>
  <c r="T181" i="50"/>
  <c r="U181" i="50"/>
  <c r="V181" i="50"/>
  <c r="W181" i="50"/>
  <c r="X181" i="50"/>
  <c r="Y181" i="50"/>
  <c r="AA181" i="50"/>
  <c r="AD181" i="50"/>
  <c r="AE181" i="50"/>
  <c r="E182" i="50"/>
  <c r="G182" i="50"/>
  <c r="I182" i="50"/>
  <c r="J182" i="50"/>
  <c r="K182" i="50"/>
  <c r="O182" i="50"/>
  <c r="P182" i="50"/>
  <c r="Q182" i="50"/>
  <c r="R182" i="50"/>
  <c r="S182" i="50"/>
  <c r="T182" i="50"/>
  <c r="U182" i="50"/>
  <c r="V182" i="50"/>
  <c r="W182" i="50"/>
  <c r="X182" i="50"/>
  <c r="Y182" i="50"/>
  <c r="AA182" i="50"/>
  <c r="AD182" i="50"/>
  <c r="AE182" i="50"/>
  <c r="E183" i="50"/>
  <c r="G183" i="50"/>
  <c r="I183" i="50"/>
  <c r="J183" i="50"/>
  <c r="K183" i="50"/>
  <c r="O183" i="50"/>
  <c r="P183" i="50"/>
  <c r="Q183" i="50"/>
  <c r="R183" i="50"/>
  <c r="S183" i="50"/>
  <c r="T183" i="50"/>
  <c r="U183" i="50"/>
  <c r="V183" i="50"/>
  <c r="W183" i="50"/>
  <c r="X183" i="50"/>
  <c r="Y183" i="50"/>
  <c r="AA183" i="50"/>
  <c r="AD183" i="50"/>
  <c r="AE183" i="50"/>
  <c r="E184" i="50"/>
  <c r="G184" i="50"/>
  <c r="I184" i="50"/>
  <c r="J184" i="50"/>
  <c r="K184" i="50"/>
  <c r="O184" i="50"/>
  <c r="P184" i="50"/>
  <c r="Q184" i="50"/>
  <c r="R184" i="50"/>
  <c r="S184" i="50"/>
  <c r="T184" i="50"/>
  <c r="U184" i="50"/>
  <c r="V184" i="50"/>
  <c r="W184" i="50"/>
  <c r="X184" i="50"/>
  <c r="Y184" i="50"/>
  <c r="AA184" i="50"/>
  <c r="AD184" i="50"/>
  <c r="AE184" i="50"/>
  <c r="E185" i="50"/>
  <c r="G185" i="50"/>
  <c r="I185" i="50"/>
  <c r="J185" i="50"/>
  <c r="K185" i="50"/>
  <c r="O185" i="50"/>
  <c r="P185" i="50"/>
  <c r="Q185" i="50"/>
  <c r="R185" i="50"/>
  <c r="S185" i="50"/>
  <c r="T185" i="50"/>
  <c r="U185" i="50"/>
  <c r="V185" i="50"/>
  <c r="W185" i="50"/>
  <c r="X185" i="50"/>
  <c r="Y185" i="50"/>
  <c r="AA185" i="50"/>
  <c r="AD185" i="50"/>
  <c r="AE185" i="50"/>
  <c r="E186" i="50"/>
  <c r="G186" i="50"/>
  <c r="I186" i="50"/>
  <c r="J186" i="50"/>
  <c r="K186" i="50"/>
  <c r="O186" i="50"/>
  <c r="P186" i="50"/>
  <c r="Q186" i="50"/>
  <c r="R186" i="50"/>
  <c r="S186" i="50"/>
  <c r="T186" i="50"/>
  <c r="U186" i="50"/>
  <c r="V186" i="50"/>
  <c r="W186" i="50"/>
  <c r="X186" i="50"/>
  <c r="Y186" i="50"/>
  <c r="AA186" i="50"/>
  <c r="AD186" i="50"/>
  <c r="AE186" i="50"/>
  <c r="E187" i="50"/>
  <c r="G187" i="50"/>
  <c r="I187" i="50"/>
  <c r="J187" i="50"/>
  <c r="K187" i="50"/>
  <c r="O187" i="50"/>
  <c r="P187" i="50"/>
  <c r="Q187" i="50"/>
  <c r="R187" i="50"/>
  <c r="S187" i="50"/>
  <c r="T187" i="50"/>
  <c r="U187" i="50"/>
  <c r="V187" i="50"/>
  <c r="W187" i="50"/>
  <c r="X187" i="50"/>
  <c r="Y187" i="50"/>
  <c r="AA187" i="50"/>
  <c r="AD187" i="50"/>
  <c r="AE187" i="50"/>
  <c r="E188" i="50"/>
  <c r="G188" i="50"/>
  <c r="I188" i="50"/>
  <c r="J188" i="50"/>
  <c r="K188" i="50"/>
  <c r="O188" i="50"/>
  <c r="P188" i="50"/>
  <c r="Q188" i="50"/>
  <c r="R188" i="50"/>
  <c r="S188" i="50"/>
  <c r="T188" i="50"/>
  <c r="U188" i="50"/>
  <c r="V188" i="50"/>
  <c r="W188" i="50"/>
  <c r="X188" i="50"/>
  <c r="Y188" i="50"/>
  <c r="AA188" i="50"/>
  <c r="AD188" i="50"/>
  <c r="AE188" i="50"/>
  <c r="E189" i="50"/>
  <c r="G189" i="50"/>
  <c r="I189" i="50"/>
  <c r="J189" i="50"/>
  <c r="K189" i="50"/>
  <c r="O189" i="50"/>
  <c r="P189" i="50"/>
  <c r="Q189" i="50"/>
  <c r="R189" i="50"/>
  <c r="S189" i="50"/>
  <c r="T189" i="50"/>
  <c r="U189" i="50"/>
  <c r="V189" i="50"/>
  <c r="W189" i="50"/>
  <c r="X189" i="50"/>
  <c r="Y189" i="50"/>
  <c r="AA189" i="50"/>
  <c r="AD189" i="50"/>
  <c r="AE189" i="50"/>
  <c r="E190" i="50"/>
  <c r="G190" i="50"/>
  <c r="I190" i="50"/>
  <c r="J190" i="50"/>
  <c r="K190" i="50"/>
  <c r="O190" i="50"/>
  <c r="P190" i="50"/>
  <c r="Q190" i="50"/>
  <c r="R190" i="50"/>
  <c r="S190" i="50"/>
  <c r="T190" i="50"/>
  <c r="U190" i="50"/>
  <c r="V190" i="50"/>
  <c r="W190" i="50"/>
  <c r="X190" i="50"/>
  <c r="Y190" i="50"/>
  <c r="AA190" i="50"/>
  <c r="AD190" i="50"/>
  <c r="AE190" i="50"/>
  <c r="E191" i="50"/>
  <c r="G191" i="50"/>
  <c r="I191" i="50"/>
  <c r="J191" i="50"/>
  <c r="K191" i="50"/>
  <c r="O191" i="50"/>
  <c r="P191" i="50"/>
  <c r="Q191" i="50"/>
  <c r="R191" i="50"/>
  <c r="S191" i="50"/>
  <c r="T191" i="50"/>
  <c r="U191" i="50"/>
  <c r="V191" i="50"/>
  <c r="W191" i="50"/>
  <c r="X191" i="50"/>
  <c r="Y191" i="50"/>
  <c r="AA191" i="50"/>
  <c r="AD191" i="50"/>
  <c r="AE191" i="50"/>
  <c r="E192" i="50"/>
  <c r="G192" i="50"/>
  <c r="I192" i="50"/>
  <c r="J192" i="50"/>
  <c r="K192" i="50"/>
  <c r="O192" i="50"/>
  <c r="P192" i="50"/>
  <c r="Q192" i="50"/>
  <c r="R192" i="50"/>
  <c r="S192" i="50"/>
  <c r="T192" i="50"/>
  <c r="U192" i="50"/>
  <c r="V192" i="50"/>
  <c r="W192" i="50"/>
  <c r="X192" i="50"/>
  <c r="Y192" i="50"/>
  <c r="AA192" i="50"/>
  <c r="AD192" i="50"/>
  <c r="AE192" i="50"/>
  <c r="E193" i="50"/>
  <c r="G193" i="50"/>
  <c r="I193" i="50"/>
  <c r="J193" i="50"/>
  <c r="K193" i="50"/>
  <c r="O193" i="50"/>
  <c r="P193" i="50"/>
  <c r="Q193" i="50"/>
  <c r="R193" i="50"/>
  <c r="S193" i="50"/>
  <c r="T193" i="50"/>
  <c r="U193" i="50"/>
  <c r="V193" i="50"/>
  <c r="W193" i="50"/>
  <c r="X193" i="50"/>
  <c r="Y193" i="50"/>
  <c r="AA193" i="50"/>
  <c r="AD193" i="50"/>
  <c r="AE193" i="50"/>
  <c r="E194" i="50"/>
  <c r="G194" i="50"/>
  <c r="I194" i="50"/>
  <c r="J194" i="50"/>
  <c r="K194" i="50"/>
  <c r="O194" i="50"/>
  <c r="P194" i="50"/>
  <c r="Q194" i="50"/>
  <c r="R194" i="50"/>
  <c r="S194" i="50"/>
  <c r="T194" i="50"/>
  <c r="U194" i="50"/>
  <c r="V194" i="50"/>
  <c r="W194" i="50"/>
  <c r="X194" i="50"/>
  <c r="Y194" i="50"/>
  <c r="AA194" i="50"/>
  <c r="AD194" i="50"/>
  <c r="AE194" i="50"/>
  <c r="E195" i="50"/>
  <c r="G195" i="50"/>
  <c r="I195" i="50"/>
  <c r="J195" i="50"/>
  <c r="K195" i="50"/>
  <c r="O195" i="50"/>
  <c r="P195" i="50"/>
  <c r="Q195" i="50"/>
  <c r="R195" i="50"/>
  <c r="S195" i="50"/>
  <c r="T195" i="50"/>
  <c r="U195" i="50"/>
  <c r="V195" i="50"/>
  <c r="W195" i="50"/>
  <c r="X195" i="50"/>
  <c r="Y195" i="50"/>
  <c r="AA195" i="50"/>
  <c r="AD195" i="50"/>
  <c r="AE195" i="50"/>
  <c r="E196" i="50"/>
  <c r="G196" i="50"/>
  <c r="I196" i="50"/>
  <c r="J196" i="50"/>
  <c r="K196" i="50"/>
  <c r="O196" i="50"/>
  <c r="P196" i="50"/>
  <c r="Q196" i="50"/>
  <c r="R196" i="50"/>
  <c r="S196" i="50"/>
  <c r="T196" i="50"/>
  <c r="U196" i="50"/>
  <c r="V196" i="50"/>
  <c r="W196" i="50"/>
  <c r="X196" i="50"/>
  <c r="Y196" i="50"/>
  <c r="AA196" i="50"/>
  <c r="AD196" i="50"/>
  <c r="AE196" i="50"/>
  <c r="E197" i="50"/>
  <c r="G197" i="50"/>
  <c r="I197" i="50"/>
  <c r="J197" i="50"/>
  <c r="K197" i="50"/>
  <c r="O197" i="50"/>
  <c r="P197" i="50"/>
  <c r="Q197" i="50"/>
  <c r="R197" i="50"/>
  <c r="S197" i="50"/>
  <c r="T197" i="50"/>
  <c r="U197" i="50"/>
  <c r="V197" i="50"/>
  <c r="W197" i="50"/>
  <c r="X197" i="50"/>
  <c r="Y197" i="50"/>
  <c r="AA197" i="50"/>
  <c r="AD197" i="50"/>
  <c r="AE197" i="50"/>
  <c r="E198" i="50"/>
  <c r="G198" i="50"/>
  <c r="I198" i="50"/>
  <c r="J198" i="50"/>
  <c r="K198" i="50"/>
  <c r="O198" i="50"/>
  <c r="P198" i="50"/>
  <c r="Q198" i="50"/>
  <c r="R198" i="50"/>
  <c r="S198" i="50"/>
  <c r="T198" i="50"/>
  <c r="U198" i="50"/>
  <c r="V198" i="50"/>
  <c r="W198" i="50"/>
  <c r="X198" i="50"/>
  <c r="Y198" i="50"/>
  <c r="AA198" i="50"/>
  <c r="AD198" i="50"/>
  <c r="AE198" i="50"/>
  <c r="E199" i="50"/>
  <c r="G199" i="50"/>
  <c r="I199" i="50"/>
  <c r="J199" i="50"/>
  <c r="K199" i="50"/>
  <c r="O199" i="50"/>
  <c r="P199" i="50"/>
  <c r="Q199" i="50"/>
  <c r="R199" i="50"/>
  <c r="S199" i="50"/>
  <c r="T199" i="50"/>
  <c r="U199" i="50"/>
  <c r="V199" i="50"/>
  <c r="W199" i="50"/>
  <c r="X199" i="50"/>
  <c r="Y199" i="50"/>
  <c r="AA199" i="50"/>
  <c r="AD199" i="50"/>
  <c r="AE199" i="50"/>
  <c r="E200" i="50"/>
  <c r="G200" i="50"/>
  <c r="I200" i="50"/>
  <c r="J200" i="50"/>
  <c r="K200" i="50"/>
  <c r="O200" i="50"/>
  <c r="P200" i="50"/>
  <c r="Q200" i="50"/>
  <c r="R200" i="50"/>
  <c r="S200" i="50"/>
  <c r="T200" i="50"/>
  <c r="U200" i="50"/>
  <c r="V200" i="50"/>
  <c r="W200" i="50"/>
  <c r="X200" i="50"/>
  <c r="Y200" i="50"/>
  <c r="AA200" i="50"/>
  <c r="AD200" i="50"/>
  <c r="AE200" i="50"/>
  <c r="E201" i="50"/>
  <c r="G201" i="50"/>
  <c r="I201" i="50"/>
  <c r="J201" i="50"/>
  <c r="K201" i="50"/>
  <c r="O201" i="50"/>
  <c r="P201" i="50"/>
  <c r="Q201" i="50"/>
  <c r="R201" i="50"/>
  <c r="S201" i="50"/>
  <c r="T201" i="50"/>
  <c r="U201" i="50"/>
  <c r="V201" i="50"/>
  <c r="W201" i="50"/>
  <c r="X201" i="50"/>
  <c r="Y201" i="50"/>
  <c r="AA201" i="50"/>
  <c r="AD201" i="50"/>
  <c r="AE201" i="50"/>
  <c r="E202" i="50"/>
  <c r="G202" i="50"/>
  <c r="I202" i="50"/>
  <c r="J202" i="50"/>
  <c r="K202" i="50"/>
  <c r="O202" i="50"/>
  <c r="P202" i="50"/>
  <c r="Q202" i="50"/>
  <c r="R202" i="50"/>
  <c r="S202" i="50"/>
  <c r="T202" i="50"/>
  <c r="U202" i="50"/>
  <c r="V202" i="50"/>
  <c r="W202" i="50"/>
  <c r="X202" i="50"/>
  <c r="Y202" i="50"/>
  <c r="AA202" i="50"/>
  <c r="AD202" i="50"/>
  <c r="AE202" i="50"/>
  <c r="E203" i="50"/>
  <c r="G203" i="50"/>
  <c r="I203" i="50"/>
  <c r="J203" i="50"/>
  <c r="K203" i="50"/>
  <c r="O203" i="50"/>
  <c r="P203" i="50"/>
  <c r="Q203" i="50"/>
  <c r="R203" i="50"/>
  <c r="S203" i="50"/>
  <c r="T203" i="50"/>
  <c r="U203" i="50"/>
  <c r="V203" i="50"/>
  <c r="W203" i="50"/>
  <c r="X203" i="50"/>
  <c r="Y203" i="50"/>
  <c r="AA203" i="50"/>
  <c r="AD203" i="50"/>
  <c r="AE203" i="50"/>
  <c r="E204" i="50"/>
  <c r="G204" i="50"/>
  <c r="I204" i="50"/>
  <c r="J204" i="50"/>
  <c r="K204" i="50"/>
  <c r="O204" i="50"/>
  <c r="P204" i="50"/>
  <c r="Q204" i="50"/>
  <c r="R204" i="50"/>
  <c r="S204" i="50"/>
  <c r="T204" i="50"/>
  <c r="U204" i="50"/>
  <c r="V204" i="50"/>
  <c r="W204" i="50"/>
  <c r="X204" i="50"/>
  <c r="Y204" i="50"/>
  <c r="AA204" i="50"/>
  <c r="AD204" i="50"/>
  <c r="AE204" i="50"/>
  <c r="E205" i="50"/>
  <c r="G205" i="50"/>
  <c r="I205" i="50"/>
  <c r="J205" i="50"/>
  <c r="K205" i="50"/>
  <c r="O205" i="50"/>
  <c r="P205" i="50"/>
  <c r="Q205" i="50"/>
  <c r="R205" i="50"/>
  <c r="S205" i="50"/>
  <c r="T205" i="50"/>
  <c r="U205" i="50"/>
  <c r="V205" i="50"/>
  <c r="W205" i="50"/>
  <c r="X205" i="50"/>
  <c r="Y205" i="50"/>
  <c r="AA205" i="50"/>
  <c r="AD205" i="50"/>
  <c r="AE205" i="50"/>
  <c r="E206" i="50"/>
  <c r="G206" i="50"/>
  <c r="I206" i="50"/>
  <c r="J206" i="50"/>
  <c r="K206" i="50"/>
  <c r="O206" i="50"/>
  <c r="P206" i="50"/>
  <c r="Q206" i="50"/>
  <c r="R206" i="50"/>
  <c r="S206" i="50"/>
  <c r="T206" i="50"/>
  <c r="U206" i="50"/>
  <c r="V206" i="50"/>
  <c r="W206" i="50"/>
  <c r="X206" i="50"/>
  <c r="Y206" i="50"/>
  <c r="AA206" i="50"/>
  <c r="AD206" i="50"/>
  <c r="AE206" i="50"/>
  <c r="E207" i="50"/>
  <c r="G207" i="50"/>
  <c r="I207" i="50"/>
  <c r="J207" i="50"/>
  <c r="K207" i="50"/>
  <c r="O207" i="50"/>
  <c r="P207" i="50"/>
  <c r="Q207" i="50"/>
  <c r="R207" i="50"/>
  <c r="S207" i="50"/>
  <c r="T207" i="50"/>
  <c r="U207" i="50"/>
  <c r="V207" i="50"/>
  <c r="W207" i="50"/>
  <c r="X207" i="50"/>
  <c r="Y207" i="50"/>
  <c r="AA207" i="50"/>
  <c r="AD207" i="50"/>
  <c r="AE207" i="50"/>
  <c r="E208" i="50"/>
  <c r="G208" i="50"/>
  <c r="I208" i="50"/>
  <c r="J208" i="50"/>
  <c r="K208" i="50"/>
  <c r="O208" i="50"/>
  <c r="P208" i="50"/>
  <c r="Q208" i="50"/>
  <c r="R208" i="50"/>
  <c r="S208" i="50"/>
  <c r="T208" i="50"/>
  <c r="U208" i="50"/>
  <c r="V208" i="50"/>
  <c r="W208" i="50"/>
  <c r="X208" i="50"/>
  <c r="Y208" i="50"/>
  <c r="AA208" i="50"/>
  <c r="AD208" i="50"/>
  <c r="AE208" i="50"/>
  <c r="E209" i="50"/>
  <c r="G209" i="50"/>
  <c r="I209" i="50"/>
  <c r="J209" i="50"/>
  <c r="K209" i="50"/>
  <c r="O209" i="50"/>
  <c r="P209" i="50"/>
  <c r="Q209" i="50"/>
  <c r="R209" i="50"/>
  <c r="S209" i="50"/>
  <c r="T209" i="50"/>
  <c r="U209" i="50"/>
  <c r="V209" i="50"/>
  <c r="W209" i="50"/>
  <c r="X209" i="50"/>
  <c r="Y209" i="50"/>
  <c r="AA209" i="50"/>
  <c r="AD209" i="50"/>
  <c r="AE209" i="50"/>
  <c r="E210" i="50"/>
  <c r="G210" i="50"/>
  <c r="I210" i="50"/>
  <c r="J210" i="50"/>
  <c r="K210" i="50"/>
  <c r="O210" i="50"/>
  <c r="P210" i="50"/>
  <c r="Q210" i="50"/>
  <c r="R210" i="50"/>
  <c r="S210" i="50"/>
  <c r="T210" i="50"/>
  <c r="U210" i="50"/>
  <c r="V210" i="50"/>
  <c r="W210" i="50"/>
  <c r="X210" i="50"/>
  <c r="Y210" i="50"/>
  <c r="AA210" i="50"/>
  <c r="AD210" i="50"/>
  <c r="AE210" i="50"/>
  <c r="E211" i="50"/>
  <c r="G211" i="50"/>
  <c r="I211" i="50"/>
  <c r="J211" i="50"/>
  <c r="K211" i="50"/>
  <c r="O211" i="50"/>
  <c r="P211" i="50"/>
  <c r="Q211" i="50"/>
  <c r="R211" i="50"/>
  <c r="S211" i="50"/>
  <c r="T211" i="50"/>
  <c r="U211" i="50"/>
  <c r="V211" i="50"/>
  <c r="W211" i="50"/>
  <c r="X211" i="50"/>
  <c r="Y211" i="50"/>
  <c r="AA211" i="50"/>
  <c r="AD211" i="50"/>
  <c r="AE211" i="50"/>
  <c r="E212" i="50"/>
  <c r="G212" i="50"/>
  <c r="I212" i="50"/>
  <c r="J212" i="50"/>
  <c r="K212" i="50"/>
  <c r="O212" i="50"/>
  <c r="P212" i="50"/>
  <c r="Q212" i="50"/>
  <c r="R212" i="50"/>
  <c r="S212" i="50"/>
  <c r="T212" i="50"/>
  <c r="U212" i="50"/>
  <c r="V212" i="50"/>
  <c r="W212" i="50"/>
  <c r="X212" i="50"/>
  <c r="Y212" i="50"/>
  <c r="AA212" i="50"/>
  <c r="AD212" i="50"/>
  <c r="AE212" i="50"/>
  <c r="E213" i="50"/>
  <c r="G213" i="50"/>
  <c r="I213" i="50"/>
  <c r="J213" i="50"/>
  <c r="K213" i="50"/>
  <c r="O213" i="50"/>
  <c r="P213" i="50"/>
  <c r="Q213" i="50"/>
  <c r="R213" i="50"/>
  <c r="S213" i="50"/>
  <c r="T213" i="50"/>
  <c r="U213" i="50"/>
  <c r="V213" i="50"/>
  <c r="W213" i="50"/>
  <c r="X213" i="50"/>
  <c r="Y213" i="50"/>
  <c r="AA213" i="50"/>
  <c r="AD213" i="50"/>
  <c r="AE213" i="50"/>
  <c r="E214" i="50"/>
  <c r="G214" i="50"/>
  <c r="I214" i="50"/>
  <c r="J214" i="50"/>
  <c r="K214" i="50"/>
  <c r="O214" i="50"/>
  <c r="P214" i="50"/>
  <c r="Q214" i="50"/>
  <c r="R214" i="50"/>
  <c r="S214" i="50"/>
  <c r="T214" i="50"/>
  <c r="U214" i="50"/>
  <c r="V214" i="50"/>
  <c r="W214" i="50"/>
  <c r="X214" i="50"/>
  <c r="Y214" i="50"/>
  <c r="AA214" i="50"/>
  <c r="AD214" i="50"/>
  <c r="AE214" i="50"/>
  <c r="E215" i="50"/>
  <c r="G215" i="50"/>
  <c r="I215" i="50"/>
  <c r="J215" i="50"/>
  <c r="K215" i="50"/>
  <c r="O215" i="50"/>
  <c r="P215" i="50"/>
  <c r="Q215" i="50"/>
  <c r="R215" i="50"/>
  <c r="S215" i="50"/>
  <c r="T215" i="50"/>
  <c r="U215" i="50"/>
  <c r="V215" i="50"/>
  <c r="W215" i="50"/>
  <c r="X215" i="50"/>
  <c r="Y215" i="50"/>
  <c r="AA215" i="50"/>
  <c r="AD215" i="50"/>
  <c r="AE215" i="50"/>
  <c r="E216" i="50"/>
  <c r="G216" i="50"/>
  <c r="I216" i="50"/>
  <c r="J216" i="50"/>
  <c r="K216" i="50"/>
  <c r="O216" i="50"/>
  <c r="P216" i="50"/>
  <c r="Q216" i="50"/>
  <c r="R216" i="50"/>
  <c r="S216" i="50"/>
  <c r="T216" i="50"/>
  <c r="U216" i="50"/>
  <c r="V216" i="50"/>
  <c r="W216" i="50"/>
  <c r="X216" i="50"/>
  <c r="Y216" i="50"/>
  <c r="AA216" i="50"/>
  <c r="AD216" i="50"/>
  <c r="AE216" i="50"/>
  <c r="E217" i="50"/>
  <c r="G217" i="50"/>
  <c r="I217" i="50"/>
  <c r="J217" i="50"/>
  <c r="K217" i="50"/>
  <c r="O217" i="50"/>
  <c r="P217" i="50"/>
  <c r="Q217" i="50"/>
  <c r="R217" i="50"/>
  <c r="S217" i="50"/>
  <c r="T217" i="50"/>
  <c r="U217" i="50"/>
  <c r="V217" i="50"/>
  <c r="W217" i="50"/>
  <c r="X217" i="50"/>
  <c r="Y217" i="50"/>
  <c r="AA217" i="50"/>
  <c r="AD217" i="50"/>
  <c r="AE217" i="50"/>
  <c r="E218" i="50"/>
  <c r="G218" i="50"/>
  <c r="I218" i="50"/>
  <c r="J218" i="50"/>
  <c r="K218" i="50"/>
  <c r="O218" i="50"/>
  <c r="P218" i="50"/>
  <c r="Q218" i="50"/>
  <c r="R218" i="50"/>
  <c r="S218" i="50"/>
  <c r="T218" i="50"/>
  <c r="U218" i="50"/>
  <c r="V218" i="50"/>
  <c r="W218" i="50"/>
  <c r="X218" i="50"/>
  <c r="Y218" i="50"/>
  <c r="AA218" i="50"/>
  <c r="AD218" i="50"/>
  <c r="AE218" i="50"/>
  <c r="E219" i="50"/>
  <c r="G219" i="50"/>
  <c r="I219" i="50"/>
  <c r="J219" i="50"/>
  <c r="K219" i="50"/>
  <c r="O219" i="50"/>
  <c r="P219" i="50"/>
  <c r="Q219" i="50"/>
  <c r="R219" i="50"/>
  <c r="S219" i="50"/>
  <c r="T219" i="50"/>
  <c r="U219" i="50"/>
  <c r="V219" i="50"/>
  <c r="W219" i="50"/>
  <c r="X219" i="50"/>
  <c r="Y219" i="50"/>
  <c r="AA219" i="50"/>
  <c r="AD219" i="50"/>
  <c r="AE219" i="50"/>
  <c r="E220" i="50"/>
  <c r="G220" i="50"/>
  <c r="I220" i="50"/>
  <c r="J220" i="50"/>
  <c r="K220" i="50"/>
  <c r="O220" i="50"/>
  <c r="P220" i="50"/>
  <c r="Q220" i="50"/>
  <c r="R220" i="50"/>
  <c r="S220" i="50"/>
  <c r="T220" i="50"/>
  <c r="U220" i="50"/>
  <c r="V220" i="50"/>
  <c r="W220" i="50"/>
  <c r="X220" i="50"/>
  <c r="Y220" i="50"/>
  <c r="AA220" i="50"/>
  <c r="AD220" i="50"/>
  <c r="AE220" i="50"/>
  <c r="E221" i="50"/>
  <c r="G221" i="50"/>
  <c r="I221" i="50"/>
  <c r="J221" i="50"/>
  <c r="K221" i="50"/>
  <c r="O221" i="50"/>
  <c r="P221" i="50"/>
  <c r="Q221" i="50"/>
  <c r="R221" i="50"/>
  <c r="S221" i="50"/>
  <c r="T221" i="50"/>
  <c r="U221" i="50"/>
  <c r="V221" i="50"/>
  <c r="W221" i="50"/>
  <c r="X221" i="50"/>
  <c r="Y221" i="50"/>
  <c r="AA221" i="50"/>
  <c r="AD221" i="50"/>
  <c r="AE221" i="50"/>
  <c r="E222" i="50"/>
  <c r="G222" i="50"/>
  <c r="I222" i="50"/>
  <c r="J222" i="50"/>
  <c r="K222" i="50"/>
  <c r="O222" i="50"/>
  <c r="P222" i="50"/>
  <c r="Q222" i="50"/>
  <c r="R222" i="50"/>
  <c r="S222" i="50"/>
  <c r="T222" i="50"/>
  <c r="U222" i="50"/>
  <c r="V222" i="50"/>
  <c r="W222" i="50"/>
  <c r="X222" i="50"/>
  <c r="Y222" i="50"/>
  <c r="AA222" i="50"/>
  <c r="AD222" i="50"/>
  <c r="AE222" i="50"/>
  <c r="E223" i="50"/>
  <c r="G223" i="50"/>
  <c r="I223" i="50"/>
  <c r="J223" i="50"/>
  <c r="K223" i="50"/>
  <c r="O223" i="50"/>
  <c r="P223" i="50"/>
  <c r="Q223" i="50"/>
  <c r="R223" i="50"/>
  <c r="S223" i="50"/>
  <c r="T223" i="50"/>
  <c r="U223" i="50"/>
  <c r="V223" i="50"/>
  <c r="W223" i="50"/>
  <c r="X223" i="50"/>
  <c r="Y223" i="50"/>
  <c r="AA223" i="50"/>
  <c r="AD223" i="50"/>
  <c r="AE223" i="50"/>
  <c r="E224" i="50"/>
  <c r="G224" i="50"/>
  <c r="I224" i="50"/>
  <c r="J224" i="50"/>
  <c r="K224" i="50"/>
  <c r="O224" i="50"/>
  <c r="P224" i="50"/>
  <c r="Q224" i="50"/>
  <c r="R224" i="50"/>
  <c r="S224" i="50"/>
  <c r="T224" i="50"/>
  <c r="U224" i="50"/>
  <c r="V224" i="50"/>
  <c r="W224" i="50"/>
  <c r="X224" i="50"/>
  <c r="Y224" i="50"/>
  <c r="AA224" i="50"/>
  <c r="AD224" i="50"/>
  <c r="AE224" i="50"/>
  <c r="E225" i="50"/>
  <c r="G225" i="50"/>
  <c r="I225" i="50"/>
  <c r="J225" i="50"/>
  <c r="K225" i="50"/>
  <c r="O225" i="50"/>
  <c r="P225" i="50"/>
  <c r="Q225" i="50"/>
  <c r="R225" i="50"/>
  <c r="S225" i="50"/>
  <c r="T225" i="50"/>
  <c r="U225" i="50"/>
  <c r="V225" i="50"/>
  <c r="W225" i="50"/>
  <c r="X225" i="50"/>
  <c r="Y225" i="50"/>
  <c r="AA225" i="50"/>
  <c r="AD225" i="50"/>
  <c r="AE225" i="50"/>
  <c r="E226" i="50"/>
  <c r="G226" i="50"/>
  <c r="I226" i="50"/>
  <c r="J226" i="50"/>
  <c r="K226" i="50"/>
  <c r="O226" i="50"/>
  <c r="P226" i="50"/>
  <c r="Q226" i="50"/>
  <c r="R226" i="50"/>
  <c r="S226" i="50"/>
  <c r="T226" i="50"/>
  <c r="U226" i="50"/>
  <c r="V226" i="50"/>
  <c r="W226" i="50"/>
  <c r="X226" i="50"/>
  <c r="Y226" i="50"/>
  <c r="AA226" i="50"/>
  <c r="AD226" i="50"/>
  <c r="AE226" i="50"/>
  <c r="E227" i="50"/>
  <c r="G227" i="50"/>
  <c r="I227" i="50"/>
  <c r="J227" i="50"/>
  <c r="K227" i="50"/>
  <c r="O227" i="50"/>
  <c r="P227" i="50"/>
  <c r="Q227" i="50"/>
  <c r="R227" i="50"/>
  <c r="S227" i="50"/>
  <c r="T227" i="50"/>
  <c r="U227" i="50"/>
  <c r="V227" i="50"/>
  <c r="W227" i="50"/>
  <c r="X227" i="50"/>
  <c r="Y227" i="50"/>
  <c r="AA227" i="50"/>
  <c r="AD227" i="50"/>
  <c r="AE227" i="50"/>
  <c r="E228" i="50"/>
  <c r="G228" i="50"/>
  <c r="I228" i="50"/>
  <c r="J228" i="50"/>
  <c r="K228" i="50"/>
  <c r="O228" i="50"/>
  <c r="P228" i="50"/>
  <c r="Q228" i="50"/>
  <c r="R228" i="50"/>
  <c r="S228" i="50"/>
  <c r="T228" i="50"/>
  <c r="U228" i="50"/>
  <c r="V228" i="50"/>
  <c r="W228" i="50"/>
  <c r="X228" i="50"/>
  <c r="Y228" i="50"/>
  <c r="AA228" i="50"/>
  <c r="AD228" i="50"/>
  <c r="AE228" i="50"/>
  <c r="E229" i="50"/>
  <c r="G229" i="50"/>
  <c r="I229" i="50"/>
  <c r="J229" i="50"/>
  <c r="K229" i="50"/>
  <c r="O229" i="50"/>
  <c r="P229" i="50"/>
  <c r="Q229" i="50"/>
  <c r="R229" i="50"/>
  <c r="S229" i="50"/>
  <c r="T229" i="50"/>
  <c r="U229" i="50"/>
  <c r="V229" i="50"/>
  <c r="W229" i="50"/>
  <c r="X229" i="50"/>
  <c r="Y229" i="50"/>
  <c r="AA229" i="50"/>
  <c r="AD229" i="50"/>
  <c r="AE229" i="50"/>
  <c r="E230" i="50"/>
  <c r="G230" i="50"/>
  <c r="I230" i="50"/>
  <c r="J230" i="50"/>
  <c r="K230" i="50"/>
  <c r="O230" i="50"/>
  <c r="P230" i="50"/>
  <c r="Q230" i="50"/>
  <c r="R230" i="50"/>
  <c r="S230" i="50"/>
  <c r="T230" i="50"/>
  <c r="U230" i="50"/>
  <c r="V230" i="50"/>
  <c r="W230" i="50"/>
  <c r="X230" i="50"/>
  <c r="Y230" i="50"/>
  <c r="AA230" i="50"/>
  <c r="AD230" i="50"/>
  <c r="AE230" i="50"/>
  <c r="E231" i="50"/>
  <c r="G231" i="50"/>
  <c r="I231" i="50"/>
  <c r="J231" i="50"/>
  <c r="K231" i="50"/>
  <c r="O231" i="50"/>
  <c r="P231" i="50"/>
  <c r="Q231" i="50"/>
  <c r="R231" i="50"/>
  <c r="S231" i="50"/>
  <c r="T231" i="50"/>
  <c r="U231" i="50"/>
  <c r="V231" i="50"/>
  <c r="W231" i="50"/>
  <c r="X231" i="50"/>
  <c r="Y231" i="50"/>
  <c r="AA231" i="50"/>
  <c r="AD231" i="50"/>
  <c r="AE231" i="50"/>
  <c r="E232" i="50"/>
  <c r="G232" i="50"/>
  <c r="I232" i="50"/>
  <c r="J232" i="50"/>
  <c r="K232" i="50"/>
  <c r="O232" i="50"/>
  <c r="P232" i="50"/>
  <c r="Q232" i="50"/>
  <c r="R232" i="50"/>
  <c r="S232" i="50"/>
  <c r="T232" i="50"/>
  <c r="U232" i="50"/>
  <c r="V232" i="50"/>
  <c r="W232" i="50"/>
  <c r="X232" i="50"/>
  <c r="Y232" i="50"/>
  <c r="AA232" i="50"/>
  <c r="AD232" i="50"/>
  <c r="AE232" i="50"/>
  <c r="E233" i="50"/>
  <c r="G233" i="50"/>
  <c r="I233" i="50"/>
  <c r="J233" i="50"/>
  <c r="K233" i="50"/>
  <c r="O233" i="50"/>
  <c r="P233" i="50"/>
  <c r="Q233" i="50"/>
  <c r="R233" i="50"/>
  <c r="S233" i="50"/>
  <c r="T233" i="50"/>
  <c r="U233" i="50"/>
  <c r="V233" i="50"/>
  <c r="W233" i="50"/>
  <c r="X233" i="50"/>
  <c r="Y233" i="50"/>
  <c r="AA233" i="50"/>
  <c r="AD233" i="50"/>
  <c r="AE233" i="50"/>
  <c r="E234" i="50"/>
  <c r="G234" i="50"/>
  <c r="I234" i="50"/>
  <c r="J234" i="50"/>
  <c r="K234" i="50"/>
  <c r="O234" i="50"/>
  <c r="P234" i="50"/>
  <c r="Q234" i="50"/>
  <c r="R234" i="50"/>
  <c r="S234" i="50"/>
  <c r="T234" i="50"/>
  <c r="U234" i="50"/>
  <c r="V234" i="50"/>
  <c r="W234" i="50"/>
  <c r="X234" i="50"/>
  <c r="Y234" i="50"/>
  <c r="AA234" i="50"/>
  <c r="AD234" i="50"/>
  <c r="AE234" i="50"/>
  <c r="E235" i="50"/>
  <c r="G235" i="50"/>
  <c r="I235" i="50"/>
  <c r="J235" i="50"/>
  <c r="K235" i="50"/>
  <c r="O235" i="50"/>
  <c r="P235" i="50"/>
  <c r="Q235" i="50"/>
  <c r="R235" i="50"/>
  <c r="S235" i="50"/>
  <c r="T235" i="50"/>
  <c r="U235" i="50"/>
  <c r="V235" i="50"/>
  <c r="W235" i="50"/>
  <c r="X235" i="50"/>
  <c r="Y235" i="50"/>
  <c r="AA235" i="50"/>
  <c r="AD235" i="50"/>
  <c r="AE235" i="50"/>
  <c r="E236" i="50"/>
  <c r="G236" i="50"/>
  <c r="I236" i="50"/>
  <c r="J236" i="50"/>
  <c r="K236" i="50"/>
  <c r="O236" i="50"/>
  <c r="P236" i="50"/>
  <c r="Q236" i="50"/>
  <c r="R236" i="50"/>
  <c r="S236" i="50"/>
  <c r="T236" i="50"/>
  <c r="U236" i="50"/>
  <c r="V236" i="50"/>
  <c r="W236" i="50"/>
  <c r="X236" i="50"/>
  <c r="Y236" i="50"/>
  <c r="AA236" i="50"/>
  <c r="AD236" i="50"/>
  <c r="AE236" i="50"/>
  <c r="E237" i="50"/>
  <c r="G237" i="50"/>
  <c r="I237" i="50"/>
  <c r="J237" i="50"/>
  <c r="K237" i="50"/>
  <c r="O237" i="50"/>
  <c r="P237" i="50"/>
  <c r="Q237" i="50"/>
  <c r="R237" i="50"/>
  <c r="S237" i="50"/>
  <c r="T237" i="50"/>
  <c r="U237" i="50"/>
  <c r="V237" i="50"/>
  <c r="W237" i="50"/>
  <c r="X237" i="50"/>
  <c r="Y237" i="50"/>
  <c r="AA237" i="50"/>
  <c r="AD237" i="50"/>
  <c r="AE237" i="50"/>
  <c r="E238" i="50"/>
  <c r="G238" i="50"/>
  <c r="I238" i="50"/>
  <c r="J238" i="50"/>
  <c r="K238" i="50"/>
  <c r="O238" i="50"/>
  <c r="P238" i="50"/>
  <c r="Q238" i="50"/>
  <c r="R238" i="50"/>
  <c r="S238" i="50"/>
  <c r="T238" i="50"/>
  <c r="U238" i="50"/>
  <c r="V238" i="50"/>
  <c r="W238" i="50"/>
  <c r="X238" i="50"/>
  <c r="Y238" i="50"/>
  <c r="AA238" i="50"/>
  <c r="AD238" i="50"/>
  <c r="AE238" i="50"/>
  <c r="E239" i="50"/>
  <c r="G239" i="50"/>
  <c r="I239" i="50"/>
  <c r="J239" i="50"/>
  <c r="K239" i="50"/>
  <c r="O239" i="50"/>
  <c r="P239" i="50"/>
  <c r="Q239" i="50"/>
  <c r="R239" i="50"/>
  <c r="S239" i="50"/>
  <c r="T239" i="50"/>
  <c r="U239" i="50"/>
  <c r="V239" i="50"/>
  <c r="W239" i="50"/>
  <c r="X239" i="50"/>
  <c r="Y239" i="50"/>
  <c r="AA239" i="50"/>
  <c r="AD239" i="50"/>
  <c r="AE239" i="50"/>
  <c r="E240" i="50"/>
  <c r="G240" i="50"/>
  <c r="I240" i="50"/>
  <c r="J240" i="50"/>
  <c r="K240" i="50"/>
  <c r="O240" i="50"/>
  <c r="P240" i="50"/>
  <c r="Q240" i="50"/>
  <c r="R240" i="50"/>
  <c r="S240" i="50"/>
  <c r="T240" i="50"/>
  <c r="U240" i="50"/>
  <c r="V240" i="50"/>
  <c r="W240" i="50"/>
  <c r="X240" i="50"/>
  <c r="Y240" i="50"/>
  <c r="AA240" i="50"/>
  <c r="AD240" i="50"/>
  <c r="AE240" i="50"/>
  <c r="E241" i="50"/>
  <c r="G241" i="50"/>
  <c r="I241" i="50"/>
  <c r="J241" i="50"/>
  <c r="K241" i="50"/>
  <c r="O241" i="50"/>
  <c r="P241" i="50"/>
  <c r="Q241" i="50"/>
  <c r="R241" i="50"/>
  <c r="S241" i="50"/>
  <c r="T241" i="50"/>
  <c r="U241" i="50"/>
  <c r="V241" i="50"/>
  <c r="W241" i="50"/>
  <c r="X241" i="50"/>
  <c r="Y241" i="50"/>
  <c r="AA241" i="50"/>
  <c r="AD241" i="50"/>
  <c r="AE241" i="50"/>
  <c r="E242" i="50"/>
  <c r="G242" i="50"/>
  <c r="I242" i="50"/>
  <c r="J242" i="50"/>
  <c r="K242" i="50"/>
  <c r="O242" i="50"/>
  <c r="P242" i="50"/>
  <c r="Q242" i="50"/>
  <c r="R242" i="50"/>
  <c r="S242" i="50"/>
  <c r="T242" i="50"/>
  <c r="U242" i="50"/>
  <c r="V242" i="50"/>
  <c r="W242" i="50"/>
  <c r="X242" i="50"/>
  <c r="Y242" i="50"/>
  <c r="AA242" i="50"/>
  <c r="AD242" i="50"/>
  <c r="AE242" i="50"/>
  <c r="E243" i="50"/>
  <c r="G243" i="50"/>
  <c r="I243" i="50"/>
  <c r="J243" i="50"/>
  <c r="K243" i="50"/>
  <c r="O243" i="50"/>
  <c r="P243" i="50"/>
  <c r="Q243" i="50"/>
  <c r="R243" i="50"/>
  <c r="S243" i="50"/>
  <c r="T243" i="50"/>
  <c r="U243" i="50"/>
  <c r="V243" i="50"/>
  <c r="W243" i="50"/>
  <c r="X243" i="50"/>
  <c r="Y243" i="50"/>
  <c r="AA243" i="50"/>
  <c r="AD243" i="50"/>
  <c r="AE243" i="50"/>
  <c r="E244" i="50"/>
  <c r="G244" i="50"/>
  <c r="I244" i="50"/>
  <c r="J244" i="50"/>
  <c r="K244" i="50"/>
  <c r="O244" i="50"/>
  <c r="P244" i="50"/>
  <c r="Q244" i="50"/>
  <c r="R244" i="50"/>
  <c r="S244" i="50"/>
  <c r="T244" i="50"/>
  <c r="U244" i="50"/>
  <c r="V244" i="50"/>
  <c r="W244" i="50"/>
  <c r="X244" i="50"/>
  <c r="Y244" i="50"/>
  <c r="AA244" i="50"/>
  <c r="AD244" i="50"/>
  <c r="AE244" i="50"/>
  <c r="E245" i="50"/>
  <c r="G245" i="50"/>
  <c r="I245" i="50"/>
  <c r="J245" i="50"/>
  <c r="K245" i="50"/>
  <c r="O245" i="50"/>
  <c r="P245" i="50"/>
  <c r="Q245" i="50"/>
  <c r="R245" i="50"/>
  <c r="S245" i="50"/>
  <c r="T245" i="50"/>
  <c r="U245" i="50"/>
  <c r="V245" i="50"/>
  <c r="W245" i="50"/>
  <c r="X245" i="50"/>
  <c r="Y245" i="50"/>
  <c r="AA245" i="50"/>
  <c r="AD245" i="50"/>
  <c r="AE245" i="50"/>
  <c r="E246" i="50"/>
  <c r="G246" i="50"/>
  <c r="I246" i="50"/>
  <c r="J246" i="50"/>
  <c r="K246" i="50"/>
  <c r="O246" i="50"/>
  <c r="P246" i="50"/>
  <c r="Q246" i="50"/>
  <c r="R246" i="50"/>
  <c r="S246" i="50"/>
  <c r="T246" i="50"/>
  <c r="U246" i="50"/>
  <c r="V246" i="50"/>
  <c r="W246" i="50"/>
  <c r="X246" i="50"/>
  <c r="Y246" i="50"/>
  <c r="AA246" i="50"/>
  <c r="AD246" i="50"/>
  <c r="AE246" i="50"/>
  <c r="E247" i="50"/>
  <c r="G247" i="50"/>
  <c r="I247" i="50"/>
  <c r="J247" i="50"/>
  <c r="K247" i="50"/>
  <c r="O247" i="50"/>
  <c r="P247" i="50"/>
  <c r="Q247" i="50"/>
  <c r="R247" i="50"/>
  <c r="S247" i="50"/>
  <c r="T247" i="50"/>
  <c r="U247" i="50"/>
  <c r="V247" i="50"/>
  <c r="W247" i="50"/>
  <c r="X247" i="50"/>
  <c r="Y247" i="50"/>
  <c r="AA247" i="50"/>
  <c r="AD247" i="50"/>
  <c r="AE247" i="50"/>
  <c r="E248" i="50"/>
  <c r="G248" i="50"/>
  <c r="I248" i="50"/>
  <c r="J248" i="50"/>
  <c r="K248" i="50"/>
  <c r="O248" i="50"/>
  <c r="P248" i="50"/>
  <c r="Q248" i="50"/>
  <c r="R248" i="50"/>
  <c r="S248" i="50"/>
  <c r="T248" i="50"/>
  <c r="U248" i="50"/>
  <c r="V248" i="50"/>
  <c r="W248" i="50"/>
  <c r="X248" i="50"/>
  <c r="Y248" i="50"/>
  <c r="AA248" i="50"/>
  <c r="AD248" i="50"/>
  <c r="AE248" i="50"/>
  <c r="E249" i="50"/>
  <c r="G249" i="50"/>
  <c r="I249" i="50"/>
  <c r="J249" i="50"/>
  <c r="K249" i="50"/>
  <c r="O249" i="50"/>
  <c r="P249" i="50"/>
  <c r="Q249" i="50"/>
  <c r="R249" i="50"/>
  <c r="S249" i="50"/>
  <c r="T249" i="50"/>
  <c r="U249" i="50"/>
  <c r="V249" i="50"/>
  <c r="W249" i="50"/>
  <c r="X249" i="50"/>
  <c r="Y249" i="50"/>
  <c r="AA249" i="50"/>
  <c r="AD249" i="50"/>
  <c r="AE249" i="50"/>
  <c r="E250" i="50"/>
  <c r="G250" i="50"/>
  <c r="I250" i="50"/>
  <c r="J250" i="50"/>
  <c r="K250" i="50"/>
  <c r="O250" i="50"/>
  <c r="P250" i="50"/>
  <c r="Q250" i="50"/>
  <c r="R250" i="50"/>
  <c r="S250" i="50"/>
  <c r="T250" i="50"/>
  <c r="U250" i="50"/>
  <c r="V250" i="50"/>
  <c r="W250" i="50"/>
  <c r="X250" i="50"/>
  <c r="Y250" i="50"/>
  <c r="AA250" i="50"/>
  <c r="AD250" i="50"/>
  <c r="AE250" i="50"/>
  <c r="E251" i="50"/>
  <c r="G251" i="50"/>
  <c r="I251" i="50"/>
  <c r="J251" i="50"/>
  <c r="K251" i="50"/>
  <c r="O251" i="50"/>
  <c r="P251" i="50"/>
  <c r="Q251" i="50"/>
  <c r="R251" i="50"/>
  <c r="S251" i="50"/>
  <c r="T251" i="50"/>
  <c r="U251" i="50"/>
  <c r="V251" i="50"/>
  <c r="W251" i="50"/>
  <c r="X251" i="50"/>
  <c r="Y251" i="50"/>
  <c r="AA251" i="50"/>
  <c r="AD251" i="50"/>
  <c r="AE251" i="50"/>
  <c r="E252" i="50"/>
  <c r="G252" i="50"/>
  <c r="I252" i="50"/>
  <c r="J252" i="50"/>
  <c r="K252" i="50"/>
  <c r="O252" i="50"/>
  <c r="P252" i="50"/>
  <c r="Q252" i="50"/>
  <c r="R252" i="50"/>
  <c r="S252" i="50"/>
  <c r="T252" i="50"/>
  <c r="U252" i="50"/>
  <c r="V252" i="50"/>
  <c r="W252" i="50"/>
  <c r="X252" i="50"/>
  <c r="Y252" i="50"/>
  <c r="AA252" i="50"/>
  <c r="AD252" i="50"/>
  <c r="AE252" i="50"/>
  <c r="E253" i="50"/>
  <c r="G253" i="50"/>
  <c r="I253" i="50"/>
  <c r="J253" i="50"/>
  <c r="K253" i="50"/>
  <c r="O253" i="50"/>
  <c r="P253" i="50"/>
  <c r="Q253" i="50"/>
  <c r="R253" i="50"/>
  <c r="S253" i="50"/>
  <c r="T253" i="50"/>
  <c r="U253" i="50"/>
  <c r="V253" i="50"/>
  <c r="W253" i="50"/>
  <c r="X253" i="50"/>
  <c r="Y253" i="50"/>
  <c r="AA253" i="50"/>
  <c r="AD253" i="50"/>
  <c r="AE253" i="50"/>
  <c r="E254" i="50"/>
  <c r="G254" i="50"/>
  <c r="I254" i="50"/>
  <c r="J254" i="50"/>
  <c r="K254" i="50"/>
  <c r="O254" i="50"/>
  <c r="P254" i="50"/>
  <c r="Q254" i="50"/>
  <c r="R254" i="50"/>
  <c r="S254" i="50"/>
  <c r="T254" i="50"/>
  <c r="U254" i="50"/>
  <c r="V254" i="50"/>
  <c r="W254" i="50"/>
  <c r="X254" i="50"/>
  <c r="Y254" i="50"/>
  <c r="AA254" i="50"/>
  <c r="AD254" i="50"/>
  <c r="AE254" i="50"/>
  <c r="E255" i="50"/>
  <c r="G255" i="50"/>
  <c r="I255" i="50"/>
  <c r="J255" i="50"/>
  <c r="K255" i="50"/>
  <c r="O255" i="50"/>
  <c r="P255" i="50"/>
  <c r="Q255" i="50"/>
  <c r="R255" i="50"/>
  <c r="S255" i="50"/>
  <c r="T255" i="50"/>
  <c r="U255" i="50"/>
  <c r="V255" i="50"/>
  <c r="W255" i="50"/>
  <c r="X255" i="50"/>
  <c r="Y255" i="50"/>
  <c r="AA255" i="50"/>
  <c r="AD255" i="50"/>
  <c r="AE255" i="50"/>
  <c r="E256" i="50"/>
  <c r="G256" i="50"/>
  <c r="I256" i="50"/>
  <c r="J256" i="50"/>
  <c r="K256" i="50"/>
  <c r="O256" i="50"/>
  <c r="P256" i="50"/>
  <c r="Q256" i="50"/>
  <c r="R256" i="50"/>
  <c r="S256" i="50"/>
  <c r="T256" i="50"/>
  <c r="U256" i="50"/>
  <c r="V256" i="50"/>
  <c r="W256" i="50"/>
  <c r="X256" i="50"/>
  <c r="Y256" i="50"/>
  <c r="AA256" i="50"/>
  <c r="AD256" i="50"/>
  <c r="AE256" i="50"/>
  <c r="E257" i="50"/>
  <c r="G257" i="50"/>
  <c r="I257" i="50"/>
  <c r="J257" i="50"/>
  <c r="K257" i="50"/>
  <c r="O257" i="50"/>
  <c r="P257" i="50"/>
  <c r="Q257" i="50"/>
  <c r="R257" i="50"/>
  <c r="S257" i="50"/>
  <c r="T257" i="50"/>
  <c r="U257" i="50"/>
  <c r="V257" i="50"/>
  <c r="W257" i="50"/>
  <c r="X257" i="50"/>
  <c r="Y257" i="50"/>
  <c r="AA257" i="50"/>
  <c r="AD257" i="50"/>
  <c r="AE257" i="50"/>
  <c r="E258" i="50"/>
  <c r="G258" i="50"/>
  <c r="I258" i="50"/>
  <c r="J258" i="50"/>
  <c r="K258" i="50"/>
  <c r="O258" i="50"/>
  <c r="P258" i="50"/>
  <c r="Q258" i="50"/>
  <c r="R258" i="50"/>
  <c r="S258" i="50"/>
  <c r="T258" i="50"/>
  <c r="U258" i="50"/>
  <c r="V258" i="50"/>
  <c r="W258" i="50"/>
  <c r="X258" i="50"/>
  <c r="Y258" i="50"/>
  <c r="AA258" i="50"/>
  <c r="AD258" i="50"/>
  <c r="AE258" i="50"/>
  <c r="E259" i="50"/>
  <c r="G259" i="50"/>
  <c r="I259" i="50"/>
  <c r="J259" i="50"/>
  <c r="K259" i="50"/>
  <c r="O259" i="50"/>
  <c r="P259" i="50"/>
  <c r="Q259" i="50"/>
  <c r="R259" i="50"/>
  <c r="S259" i="50"/>
  <c r="T259" i="50"/>
  <c r="U259" i="50"/>
  <c r="V259" i="50"/>
  <c r="W259" i="50"/>
  <c r="X259" i="50"/>
  <c r="Y259" i="50"/>
  <c r="AA259" i="50"/>
  <c r="AD259" i="50"/>
  <c r="AE259" i="50"/>
  <c r="E260" i="50"/>
  <c r="G260" i="50"/>
  <c r="I260" i="50"/>
  <c r="J260" i="50"/>
  <c r="K260" i="50"/>
  <c r="O260" i="50"/>
  <c r="P260" i="50"/>
  <c r="Q260" i="50"/>
  <c r="R260" i="50"/>
  <c r="S260" i="50"/>
  <c r="T260" i="50"/>
  <c r="U260" i="50"/>
  <c r="V260" i="50"/>
  <c r="W260" i="50"/>
  <c r="X260" i="50"/>
  <c r="Y260" i="50"/>
  <c r="AA260" i="50"/>
  <c r="AD260" i="50"/>
  <c r="AE260" i="50"/>
  <c r="E261" i="50"/>
  <c r="G261" i="50"/>
  <c r="I261" i="50"/>
  <c r="J261" i="50"/>
  <c r="K261" i="50"/>
  <c r="O261" i="50"/>
  <c r="P261" i="50"/>
  <c r="Q261" i="50"/>
  <c r="R261" i="50"/>
  <c r="S261" i="50"/>
  <c r="T261" i="50"/>
  <c r="U261" i="50"/>
  <c r="V261" i="50"/>
  <c r="W261" i="50"/>
  <c r="X261" i="50"/>
  <c r="Y261" i="50"/>
  <c r="AA261" i="50"/>
  <c r="AD261" i="50"/>
  <c r="AE261" i="50"/>
  <c r="E262" i="50"/>
  <c r="G262" i="50"/>
  <c r="I262" i="50"/>
  <c r="J262" i="50"/>
  <c r="K262" i="50"/>
  <c r="O262" i="50"/>
  <c r="P262" i="50"/>
  <c r="Q262" i="50"/>
  <c r="R262" i="50"/>
  <c r="S262" i="50"/>
  <c r="T262" i="50"/>
  <c r="U262" i="50"/>
  <c r="V262" i="50"/>
  <c r="W262" i="50"/>
  <c r="X262" i="50"/>
  <c r="Y262" i="50"/>
  <c r="AA262" i="50"/>
  <c r="AD262" i="50"/>
  <c r="AE262" i="50"/>
  <c r="E263" i="50"/>
  <c r="G263" i="50"/>
  <c r="I263" i="50"/>
  <c r="J263" i="50"/>
  <c r="K263" i="50"/>
  <c r="O263" i="50"/>
  <c r="P263" i="50"/>
  <c r="Q263" i="50"/>
  <c r="R263" i="50"/>
  <c r="S263" i="50"/>
  <c r="T263" i="50"/>
  <c r="U263" i="50"/>
  <c r="V263" i="50"/>
  <c r="W263" i="50"/>
  <c r="X263" i="50"/>
  <c r="Y263" i="50"/>
  <c r="AA263" i="50"/>
  <c r="AD263" i="50"/>
  <c r="AE263" i="50"/>
  <c r="E264" i="50"/>
  <c r="G264" i="50"/>
  <c r="I264" i="50"/>
  <c r="J264" i="50"/>
  <c r="K264" i="50"/>
  <c r="O264" i="50"/>
  <c r="P264" i="50"/>
  <c r="Q264" i="50"/>
  <c r="R264" i="50"/>
  <c r="S264" i="50"/>
  <c r="T264" i="50"/>
  <c r="U264" i="50"/>
  <c r="V264" i="50"/>
  <c r="W264" i="50"/>
  <c r="X264" i="50"/>
  <c r="Y264" i="50"/>
  <c r="AA264" i="50"/>
  <c r="AD264" i="50"/>
  <c r="AE264" i="50"/>
  <c r="E265" i="50"/>
  <c r="G265" i="50"/>
  <c r="I265" i="50"/>
  <c r="J265" i="50"/>
  <c r="K265" i="50"/>
  <c r="O265" i="50"/>
  <c r="P265" i="50"/>
  <c r="Q265" i="50"/>
  <c r="R265" i="50"/>
  <c r="S265" i="50"/>
  <c r="T265" i="50"/>
  <c r="U265" i="50"/>
  <c r="V265" i="50"/>
  <c r="W265" i="50"/>
  <c r="X265" i="50"/>
  <c r="Y265" i="50"/>
  <c r="AA265" i="50"/>
  <c r="AD265" i="50"/>
  <c r="AE265" i="50"/>
  <c r="E266" i="50"/>
  <c r="G266" i="50"/>
  <c r="I266" i="50"/>
  <c r="J266" i="50"/>
  <c r="K266" i="50"/>
  <c r="O266" i="50"/>
  <c r="P266" i="50"/>
  <c r="Q266" i="50"/>
  <c r="R266" i="50"/>
  <c r="S266" i="50"/>
  <c r="T266" i="50"/>
  <c r="U266" i="50"/>
  <c r="V266" i="50"/>
  <c r="W266" i="50"/>
  <c r="X266" i="50"/>
  <c r="Y266" i="50"/>
  <c r="AA266" i="50"/>
  <c r="AD266" i="50"/>
  <c r="AE266" i="50"/>
  <c r="E267" i="50"/>
  <c r="G267" i="50"/>
  <c r="I267" i="50"/>
  <c r="J267" i="50"/>
  <c r="K267" i="50"/>
  <c r="O267" i="50"/>
  <c r="P267" i="50"/>
  <c r="Q267" i="50"/>
  <c r="R267" i="50"/>
  <c r="S267" i="50"/>
  <c r="T267" i="50"/>
  <c r="U267" i="50"/>
  <c r="V267" i="50"/>
  <c r="W267" i="50"/>
  <c r="X267" i="50"/>
  <c r="Y267" i="50"/>
  <c r="AA267" i="50"/>
  <c r="AD267" i="50"/>
  <c r="AE267" i="50"/>
  <c r="E268" i="50"/>
  <c r="G268" i="50"/>
  <c r="I268" i="50"/>
  <c r="J268" i="50"/>
  <c r="K268" i="50"/>
  <c r="O268" i="50"/>
  <c r="P268" i="50"/>
  <c r="Q268" i="50"/>
  <c r="R268" i="50"/>
  <c r="S268" i="50"/>
  <c r="T268" i="50"/>
  <c r="U268" i="50"/>
  <c r="V268" i="50"/>
  <c r="W268" i="50"/>
  <c r="X268" i="50"/>
  <c r="Y268" i="50"/>
  <c r="AA268" i="50"/>
  <c r="AD268" i="50"/>
  <c r="AE268" i="50"/>
  <c r="E269" i="50"/>
  <c r="G269" i="50"/>
  <c r="I269" i="50"/>
  <c r="J269" i="50"/>
  <c r="K269" i="50"/>
  <c r="O269" i="50"/>
  <c r="P269" i="50"/>
  <c r="Q269" i="50"/>
  <c r="R269" i="50"/>
  <c r="S269" i="50"/>
  <c r="T269" i="50"/>
  <c r="U269" i="50"/>
  <c r="V269" i="50"/>
  <c r="W269" i="50"/>
  <c r="X269" i="50"/>
  <c r="Y269" i="50"/>
  <c r="AA269" i="50"/>
  <c r="AD269" i="50"/>
  <c r="AE269" i="50"/>
  <c r="E270" i="50"/>
  <c r="G270" i="50"/>
  <c r="I270" i="50"/>
  <c r="J270" i="50"/>
  <c r="K270" i="50"/>
  <c r="O270" i="50"/>
  <c r="P270" i="50"/>
  <c r="Q270" i="50"/>
  <c r="R270" i="50"/>
  <c r="S270" i="50"/>
  <c r="T270" i="50"/>
  <c r="U270" i="50"/>
  <c r="V270" i="50"/>
  <c r="W270" i="50"/>
  <c r="X270" i="50"/>
  <c r="Y270" i="50"/>
  <c r="AA270" i="50"/>
  <c r="AD270" i="50"/>
  <c r="AE270" i="50"/>
  <c r="E271" i="50"/>
  <c r="G271" i="50"/>
  <c r="I271" i="50"/>
  <c r="J271" i="50"/>
  <c r="K271" i="50"/>
  <c r="O271" i="50"/>
  <c r="P271" i="50"/>
  <c r="Q271" i="50"/>
  <c r="R271" i="50"/>
  <c r="S271" i="50"/>
  <c r="T271" i="50"/>
  <c r="U271" i="50"/>
  <c r="V271" i="50"/>
  <c r="W271" i="50"/>
  <c r="X271" i="50"/>
  <c r="Y271" i="50"/>
  <c r="AA271" i="50"/>
  <c r="AD271" i="50"/>
  <c r="AE271" i="50"/>
  <c r="E272" i="50"/>
  <c r="G272" i="50"/>
  <c r="I272" i="50"/>
  <c r="J272" i="50"/>
  <c r="K272" i="50"/>
  <c r="O272" i="50"/>
  <c r="P272" i="50"/>
  <c r="Q272" i="50"/>
  <c r="R272" i="50"/>
  <c r="S272" i="50"/>
  <c r="T272" i="50"/>
  <c r="U272" i="50"/>
  <c r="V272" i="50"/>
  <c r="W272" i="50"/>
  <c r="X272" i="50"/>
  <c r="Y272" i="50"/>
  <c r="AA272" i="50"/>
  <c r="AD272" i="50"/>
  <c r="AE272" i="50"/>
  <c r="E273" i="50"/>
  <c r="G273" i="50"/>
  <c r="I273" i="50"/>
  <c r="J273" i="50"/>
  <c r="K273" i="50"/>
  <c r="O273" i="50"/>
  <c r="P273" i="50"/>
  <c r="Q273" i="50"/>
  <c r="R273" i="50"/>
  <c r="S273" i="50"/>
  <c r="T273" i="50"/>
  <c r="U273" i="50"/>
  <c r="V273" i="50"/>
  <c r="W273" i="50"/>
  <c r="X273" i="50"/>
  <c r="Y273" i="50"/>
  <c r="AA273" i="50"/>
  <c r="AD273" i="50"/>
  <c r="AE273" i="50"/>
  <c r="E274" i="50"/>
  <c r="G274" i="50"/>
  <c r="I274" i="50"/>
  <c r="J274" i="50"/>
  <c r="K274" i="50"/>
  <c r="O274" i="50"/>
  <c r="P274" i="50"/>
  <c r="Q274" i="50"/>
  <c r="R274" i="50"/>
  <c r="S274" i="50"/>
  <c r="T274" i="50"/>
  <c r="U274" i="50"/>
  <c r="V274" i="50"/>
  <c r="W274" i="50"/>
  <c r="X274" i="50"/>
  <c r="Y274" i="50"/>
  <c r="AA274" i="50"/>
  <c r="AD274" i="50"/>
  <c r="AE274" i="50"/>
  <c r="E275" i="50"/>
  <c r="G275" i="50"/>
  <c r="I275" i="50"/>
  <c r="J275" i="50"/>
  <c r="K275" i="50"/>
  <c r="O275" i="50"/>
  <c r="P275" i="50"/>
  <c r="Q275" i="50"/>
  <c r="R275" i="50"/>
  <c r="S275" i="50"/>
  <c r="T275" i="50"/>
  <c r="U275" i="50"/>
  <c r="V275" i="50"/>
  <c r="W275" i="50"/>
  <c r="X275" i="50"/>
  <c r="Y275" i="50"/>
  <c r="AA275" i="50"/>
  <c r="AD275" i="50"/>
  <c r="AE275" i="50"/>
  <c r="E276" i="50"/>
  <c r="G276" i="50"/>
  <c r="I276" i="50"/>
  <c r="J276" i="50"/>
  <c r="K276" i="50"/>
  <c r="O276" i="50"/>
  <c r="P276" i="50"/>
  <c r="Q276" i="50"/>
  <c r="R276" i="50"/>
  <c r="S276" i="50"/>
  <c r="T276" i="50"/>
  <c r="U276" i="50"/>
  <c r="V276" i="50"/>
  <c r="W276" i="50"/>
  <c r="X276" i="50"/>
  <c r="Y276" i="50"/>
  <c r="AA276" i="50"/>
  <c r="AD276" i="50"/>
  <c r="AE276" i="50"/>
  <c r="E277" i="50"/>
  <c r="G277" i="50"/>
  <c r="I277" i="50"/>
  <c r="J277" i="50"/>
  <c r="K277" i="50"/>
  <c r="O277" i="50"/>
  <c r="P277" i="50"/>
  <c r="Q277" i="50"/>
  <c r="R277" i="50"/>
  <c r="S277" i="50"/>
  <c r="T277" i="50"/>
  <c r="U277" i="50"/>
  <c r="V277" i="50"/>
  <c r="W277" i="50"/>
  <c r="X277" i="50"/>
  <c r="Y277" i="50"/>
  <c r="AA277" i="50"/>
  <c r="AD277" i="50"/>
  <c r="AE277" i="50"/>
  <c r="E278" i="50"/>
  <c r="G278" i="50"/>
  <c r="I278" i="50"/>
  <c r="J278" i="50"/>
  <c r="K278" i="50"/>
  <c r="O278" i="50"/>
  <c r="P278" i="50"/>
  <c r="Q278" i="50"/>
  <c r="R278" i="50"/>
  <c r="S278" i="50"/>
  <c r="T278" i="50"/>
  <c r="U278" i="50"/>
  <c r="V278" i="50"/>
  <c r="W278" i="50"/>
  <c r="X278" i="50"/>
  <c r="Y278" i="50"/>
  <c r="AA278" i="50"/>
  <c r="AD278" i="50"/>
  <c r="AE278" i="50"/>
  <c r="E279" i="50"/>
  <c r="G279" i="50"/>
  <c r="I279" i="50"/>
  <c r="J279" i="50"/>
  <c r="K279" i="50"/>
  <c r="O279" i="50"/>
  <c r="P279" i="50"/>
  <c r="Q279" i="50"/>
  <c r="R279" i="50"/>
  <c r="S279" i="50"/>
  <c r="T279" i="50"/>
  <c r="U279" i="50"/>
  <c r="V279" i="50"/>
  <c r="W279" i="50"/>
  <c r="X279" i="50"/>
  <c r="Y279" i="50"/>
  <c r="AA279" i="50"/>
  <c r="AD279" i="50"/>
  <c r="AE279" i="50"/>
  <c r="E280" i="50"/>
  <c r="G280" i="50"/>
  <c r="I280" i="50"/>
  <c r="J280" i="50"/>
  <c r="K280" i="50"/>
  <c r="O280" i="50"/>
  <c r="P280" i="50"/>
  <c r="Q280" i="50"/>
  <c r="R280" i="50"/>
  <c r="S280" i="50"/>
  <c r="T280" i="50"/>
  <c r="U280" i="50"/>
  <c r="V280" i="50"/>
  <c r="W280" i="50"/>
  <c r="X280" i="50"/>
  <c r="Y280" i="50"/>
  <c r="AA280" i="50"/>
  <c r="AD280" i="50"/>
  <c r="AE280" i="50"/>
  <c r="E281" i="50"/>
  <c r="G281" i="50"/>
  <c r="I281" i="50"/>
  <c r="J281" i="50"/>
  <c r="K281" i="50"/>
  <c r="O281" i="50"/>
  <c r="P281" i="50"/>
  <c r="Q281" i="50"/>
  <c r="R281" i="50"/>
  <c r="S281" i="50"/>
  <c r="T281" i="50"/>
  <c r="U281" i="50"/>
  <c r="V281" i="50"/>
  <c r="W281" i="50"/>
  <c r="X281" i="50"/>
  <c r="Y281" i="50"/>
  <c r="AA281" i="50"/>
  <c r="AD281" i="50"/>
  <c r="AE281" i="50"/>
  <c r="E282" i="50"/>
  <c r="G282" i="50"/>
  <c r="I282" i="50"/>
  <c r="J282" i="50"/>
  <c r="K282" i="50"/>
  <c r="O282" i="50"/>
  <c r="P282" i="50"/>
  <c r="Q282" i="50"/>
  <c r="R282" i="50"/>
  <c r="S282" i="50"/>
  <c r="T282" i="50"/>
  <c r="U282" i="50"/>
  <c r="V282" i="50"/>
  <c r="W282" i="50"/>
  <c r="X282" i="50"/>
  <c r="Y282" i="50"/>
  <c r="AA282" i="50"/>
  <c r="AD282" i="50"/>
  <c r="AE282" i="50"/>
  <c r="E283" i="50"/>
  <c r="G283" i="50"/>
  <c r="I283" i="50"/>
  <c r="J283" i="50"/>
  <c r="K283" i="50"/>
  <c r="O283" i="50"/>
  <c r="P283" i="50"/>
  <c r="Q283" i="50"/>
  <c r="R283" i="50"/>
  <c r="S283" i="50"/>
  <c r="T283" i="50"/>
  <c r="U283" i="50"/>
  <c r="V283" i="50"/>
  <c r="W283" i="50"/>
  <c r="X283" i="50"/>
  <c r="Y283" i="50"/>
  <c r="AA283" i="50"/>
  <c r="AD283" i="50"/>
  <c r="AE283" i="50"/>
  <c r="E284" i="50"/>
  <c r="G284" i="50"/>
  <c r="I284" i="50"/>
  <c r="J284" i="50"/>
  <c r="K284" i="50"/>
  <c r="O284" i="50"/>
  <c r="P284" i="50"/>
  <c r="Q284" i="50"/>
  <c r="R284" i="50"/>
  <c r="S284" i="50"/>
  <c r="T284" i="50"/>
  <c r="U284" i="50"/>
  <c r="V284" i="50"/>
  <c r="W284" i="50"/>
  <c r="X284" i="50"/>
  <c r="Y284" i="50"/>
  <c r="AA284" i="50"/>
  <c r="AD284" i="50"/>
  <c r="AE284" i="50"/>
  <c r="E285" i="50"/>
  <c r="G285" i="50"/>
  <c r="I285" i="50"/>
  <c r="J285" i="50"/>
  <c r="K285" i="50"/>
  <c r="O285" i="50"/>
  <c r="P285" i="50"/>
  <c r="Q285" i="50"/>
  <c r="R285" i="50"/>
  <c r="S285" i="50"/>
  <c r="T285" i="50"/>
  <c r="U285" i="50"/>
  <c r="V285" i="50"/>
  <c r="W285" i="50"/>
  <c r="X285" i="50"/>
  <c r="Y285" i="50"/>
  <c r="AA285" i="50"/>
  <c r="AD285" i="50"/>
  <c r="AE285" i="50"/>
  <c r="E286" i="50"/>
  <c r="G286" i="50"/>
  <c r="I286" i="50"/>
  <c r="J286" i="50"/>
  <c r="K286" i="50"/>
  <c r="O286" i="50"/>
  <c r="P286" i="50"/>
  <c r="Q286" i="50"/>
  <c r="R286" i="50"/>
  <c r="S286" i="50"/>
  <c r="T286" i="50"/>
  <c r="U286" i="50"/>
  <c r="V286" i="50"/>
  <c r="W286" i="50"/>
  <c r="X286" i="50"/>
  <c r="Y286" i="50"/>
  <c r="AA286" i="50"/>
  <c r="AD286" i="50"/>
  <c r="AE286" i="50"/>
  <c r="E287" i="50"/>
  <c r="G287" i="50"/>
  <c r="I287" i="50"/>
  <c r="J287" i="50"/>
  <c r="K287" i="50"/>
  <c r="O287" i="50"/>
  <c r="P287" i="50"/>
  <c r="Q287" i="50"/>
  <c r="R287" i="50"/>
  <c r="S287" i="50"/>
  <c r="T287" i="50"/>
  <c r="U287" i="50"/>
  <c r="V287" i="50"/>
  <c r="W287" i="50"/>
  <c r="X287" i="50"/>
  <c r="Y287" i="50"/>
  <c r="AA287" i="50"/>
  <c r="AD287" i="50"/>
  <c r="AE287" i="50"/>
  <c r="E288" i="50"/>
  <c r="G288" i="50"/>
  <c r="I288" i="50"/>
  <c r="J288" i="50"/>
  <c r="K288" i="50"/>
  <c r="O288" i="50"/>
  <c r="P288" i="50"/>
  <c r="Q288" i="50"/>
  <c r="R288" i="50"/>
  <c r="S288" i="50"/>
  <c r="T288" i="50"/>
  <c r="U288" i="50"/>
  <c r="V288" i="50"/>
  <c r="W288" i="50"/>
  <c r="X288" i="50"/>
  <c r="Y288" i="50"/>
  <c r="AA288" i="50"/>
  <c r="AD288" i="50"/>
  <c r="AE288" i="50"/>
  <c r="E289" i="50"/>
  <c r="G289" i="50"/>
  <c r="I289" i="50"/>
  <c r="J289" i="50"/>
  <c r="K289" i="50"/>
  <c r="O289" i="50"/>
  <c r="P289" i="50"/>
  <c r="Q289" i="50"/>
  <c r="R289" i="50"/>
  <c r="S289" i="50"/>
  <c r="T289" i="50"/>
  <c r="U289" i="50"/>
  <c r="V289" i="50"/>
  <c r="W289" i="50"/>
  <c r="X289" i="50"/>
  <c r="Y289" i="50"/>
  <c r="AA289" i="50"/>
  <c r="AD289" i="50"/>
  <c r="AE289" i="50"/>
  <c r="E290" i="50"/>
  <c r="G290" i="50"/>
  <c r="I290" i="50"/>
  <c r="J290" i="50"/>
  <c r="K290" i="50"/>
  <c r="O290" i="50"/>
  <c r="P290" i="50"/>
  <c r="Q290" i="50"/>
  <c r="R290" i="50"/>
  <c r="S290" i="50"/>
  <c r="T290" i="50"/>
  <c r="U290" i="50"/>
  <c r="V290" i="50"/>
  <c r="W290" i="50"/>
  <c r="X290" i="50"/>
  <c r="Y290" i="50"/>
  <c r="AA290" i="50"/>
  <c r="AD290" i="50"/>
  <c r="AE290" i="50"/>
  <c r="E291" i="50"/>
  <c r="G291" i="50"/>
  <c r="I291" i="50"/>
  <c r="J291" i="50"/>
  <c r="K291" i="50"/>
  <c r="O291" i="50"/>
  <c r="P291" i="50"/>
  <c r="Q291" i="50"/>
  <c r="R291" i="50"/>
  <c r="S291" i="50"/>
  <c r="T291" i="50"/>
  <c r="U291" i="50"/>
  <c r="V291" i="50"/>
  <c r="W291" i="50"/>
  <c r="X291" i="50"/>
  <c r="Y291" i="50"/>
  <c r="AA291" i="50"/>
  <c r="AD291" i="50"/>
  <c r="AE291" i="50"/>
  <c r="E292" i="50"/>
  <c r="G292" i="50"/>
  <c r="I292" i="50"/>
  <c r="J292" i="50"/>
  <c r="K292" i="50"/>
  <c r="O292" i="50"/>
  <c r="P292" i="50"/>
  <c r="Q292" i="50"/>
  <c r="R292" i="50"/>
  <c r="S292" i="50"/>
  <c r="T292" i="50"/>
  <c r="U292" i="50"/>
  <c r="V292" i="50"/>
  <c r="W292" i="50"/>
  <c r="X292" i="50"/>
  <c r="Y292" i="50"/>
  <c r="AA292" i="50"/>
  <c r="AD292" i="50"/>
  <c r="AE292" i="50"/>
  <c r="E293" i="50"/>
  <c r="G293" i="50"/>
  <c r="I293" i="50"/>
  <c r="J293" i="50"/>
  <c r="K293" i="50"/>
  <c r="O293" i="50"/>
  <c r="P293" i="50"/>
  <c r="Q293" i="50"/>
  <c r="R293" i="50"/>
  <c r="S293" i="50"/>
  <c r="T293" i="50"/>
  <c r="U293" i="50"/>
  <c r="V293" i="50"/>
  <c r="W293" i="50"/>
  <c r="X293" i="50"/>
  <c r="Y293" i="50"/>
  <c r="AA293" i="50"/>
  <c r="AD293" i="50"/>
  <c r="AE293" i="50"/>
  <c r="E294" i="50"/>
  <c r="G294" i="50"/>
  <c r="I294" i="50"/>
  <c r="J294" i="50"/>
  <c r="K294" i="50"/>
  <c r="O294" i="50"/>
  <c r="P294" i="50"/>
  <c r="Q294" i="50"/>
  <c r="R294" i="50"/>
  <c r="S294" i="50"/>
  <c r="T294" i="50"/>
  <c r="U294" i="50"/>
  <c r="V294" i="50"/>
  <c r="W294" i="50"/>
  <c r="X294" i="50"/>
  <c r="Y294" i="50"/>
  <c r="AA294" i="50"/>
  <c r="AD294" i="50"/>
  <c r="AE294" i="50"/>
  <c r="E295" i="50"/>
  <c r="G295" i="50"/>
  <c r="I295" i="50"/>
  <c r="J295" i="50"/>
  <c r="K295" i="50"/>
  <c r="O295" i="50"/>
  <c r="P295" i="50"/>
  <c r="Q295" i="50"/>
  <c r="R295" i="50"/>
  <c r="S295" i="50"/>
  <c r="T295" i="50"/>
  <c r="U295" i="50"/>
  <c r="V295" i="50"/>
  <c r="W295" i="50"/>
  <c r="X295" i="50"/>
  <c r="Y295" i="50"/>
  <c r="AA295" i="50"/>
  <c r="AD295" i="50"/>
  <c r="AE295" i="50"/>
  <c r="E296" i="50"/>
  <c r="G296" i="50"/>
  <c r="I296" i="50"/>
  <c r="J296" i="50"/>
  <c r="K296" i="50"/>
  <c r="O296" i="50"/>
  <c r="P296" i="50"/>
  <c r="Q296" i="50"/>
  <c r="R296" i="50"/>
  <c r="S296" i="50"/>
  <c r="T296" i="50"/>
  <c r="U296" i="50"/>
  <c r="V296" i="50"/>
  <c r="W296" i="50"/>
  <c r="X296" i="50"/>
  <c r="Y296" i="50"/>
  <c r="AA296" i="50"/>
  <c r="AD296" i="50"/>
  <c r="AE296" i="50"/>
  <c r="E297" i="50"/>
  <c r="G297" i="50"/>
  <c r="I297" i="50"/>
  <c r="J297" i="50"/>
  <c r="K297" i="50"/>
  <c r="O297" i="50"/>
  <c r="P297" i="50"/>
  <c r="Q297" i="50"/>
  <c r="R297" i="50"/>
  <c r="S297" i="50"/>
  <c r="T297" i="50"/>
  <c r="U297" i="50"/>
  <c r="V297" i="50"/>
  <c r="W297" i="50"/>
  <c r="X297" i="50"/>
  <c r="Y297" i="50"/>
  <c r="AA297" i="50"/>
  <c r="AD297" i="50"/>
  <c r="AE297" i="50"/>
  <c r="E298" i="50"/>
  <c r="G298" i="50"/>
  <c r="I298" i="50"/>
  <c r="J298" i="50"/>
  <c r="K298" i="50"/>
  <c r="O298" i="50"/>
  <c r="P298" i="50"/>
  <c r="Q298" i="50"/>
  <c r="R298" i="50"/>
  <c r="S298" i="50"/>
  <c r="T298" i="50"/>
  <c r="U298" i="50"/>
  <c r="V298" i="50"/>
  <c r="W298" i="50"/>
  <c r="X298" i="50"/>
  <c r="Y298" i="50"/>
  <c r="AA298" i="50"/>
  <c r="AD298" i="50"/>
  <c r="AE298" i="50"/>
  <c r="E299" i="50"/>
  <c r="G299" i="50"/>
  <c r="I299" i="50"/>
  <c r="J299" i="50"/>
  <c r="K299" i="50"/>
  <c r="O299" i="50"/>
  <c r="P299" i="50"/>
  <c r="Q299" i="50"/>
  <c r="R299" i="50"/>
  <c r="S299" i="50"/>
  <c r="T299" i="50"/>
  <c r="U299" i="50"/>
  <c r="V299" i="50"/>
  <c r="W299" i="50"/>
  <c r="X299" i="50"/>
  <c r="Y299" i="50"/>
  <c r="AA299" i="50"/>
  <c r="AD299" i="50"/>
  <c r="AE299" i="50"/>
  <c r="E300" i="50"/>
  <c r="G300" i="50"/>
  <c r="I300" i="50"/>
  <c r="J300" i="50"/>
  <c r="K300" i="50"/>
  <c r="O300" i="50"/>
  <c r="P300" i="50"/>
  <c r="Q300" i="50"/>
  <c r="R300" i="50"/>
  <c r="S300" i="50"/>
  <c r="T300" i="50"/>
  <c r="U300" i="50"/>
  <c r="V300" i="50"/>
  <c r="W300" i="50"/>
  <c r="X300" i="50"/>
  <c r="Y300" i="50"/>
  <c r="AA300" i="50"/>
  <c r="AD300" i="50"/>
  <c r="AE300" i="50"/>
  <c r="E301" i="50"/>
  <c r="G301" i="50"/>
  <c r="I301" i="50"/>
  <c r="J301" i="50"/>
  <c r="K301" i="50"/>
  <c r="O301" i="50"/>
  <c r="P301" i="50"/>
  <c r="Q301" i="50"/>
  <c r="R301" i="50"/>
  <c r="S301" i="50"/>
  <c r="T301" i="50"/>
  <c r="U301" i="50"/>
  <c r="V301" i="50"/>
  <c r="W301" i="50"/>
  <c r="X301" i="50"/>
  <c r="Y301" i="50"/>
  <c r="AA301" i="50"/>
  <c r="AD301" i="50"/>
  <c r="AE301" i="50"/>
  <c r="E302" i="50"/>
  <c r="G302" i="50"/>
  <c r="I302" i="50"/>
  <c r="J302" i="50"/>
  <c r="K302" i="50"/>
  <c r="O302" i="50"/>
  <c r="P302" i="50"/>
  <c r="Q302" i="50"/>
  <c r="R302" i="50"/>
  <c r="S302" i="50"/>
  <c r="T302" i="50"/>
  <c r="U302" i="50"/>
  <c r="V302" i="50"/>
  <c r="W302" i="50"/>
  <c r="X302" i="50"/>
  <c r="Y302" i="50"/>
  <c r="AA302" i="50"/>
  <c r="AD302" i="50"/>
  <c r="AE302" i="50"/>
  <c r="E303" i="50"/>
  <c r="G303" i="50"/>
  <c r="I303" i="50"/>
  <c r="J303" i="50"/>
  <c r="K303" i="50"/>
  <c r="O303" i="50"/>
  <c r="P303" i="50"/>
  <c r="Q303" i="50"/>
  <c r="R303" i="50"/>
  <c r="S303" i="50"/>
  <c r="T303" i="50"/>
  <c r="U303" i="50"/>
  <c r="V303" i="50"/>
  <c r="W303" i="50"/>
  <c r="X303" i="50"/>
  <c r="Y303" i="50"/>
  <c r="AA303" i="50"/>
  <c r="AD303" i="50"/>
  <c r="AE303" i="50"/>
  <c r="E304" i="50"/>
  <c r="G304" i="50"/>
  <c r="I304" i="50"/>
  <c r="J304" i="50"/>
  <c r="K304" i="50"/>
  <c r="O304" i="50"/>
  <c r="P304" i="50"/>
  <c r="Q304" i="50"/>
  <c r="R304" i="50"/>
  <c r="S304" i="50"/>
  <c r="T304" i="50"/>
  <c r="U304" i="50"/>
  <c r="V304" i="50"/>
  <c r="W304" i="50"/>
  <c r="X304" i="50"/>
  <c r="Y304" i="50"/>
  <c r="AA304" i="50"/>
  <c r="AD304" i="50"/>
  <c r="AE304" i="50"/>
  <c r="E305" i="50"/>
  <c r="G305" i="50"/>
  <c r="I305" i="50"/>
  <c r="J305" i="50"/>
  <c r="K305" i="50"/>
  <c r="O305" i="50"/>
  <c r="P305" i="50"/>
  <c r="Q305" i="50"/>
  <c r="R305" i="50"/>
  <c r="S305" i="50"/>
  <c r="T305" i="50"/>
  <c r="U305" i="50"/>
  <c r="V305" i="50"/>
  <c r="W305" i="50"/>
  <c r="X305" i="50"/>
  <c r="Y305" i="50"/>
  <c r="AA305" i="50"/>
  <c r="AD305" i="50"/>
  <c r="AE305" i="50"/>
  <c r="E306" i="50"/>
  <c r="G306" i="50"/>
  <c r="I306" i="50"/>
  <c r="J306" i="50"/>
  <c r="K306" i="50"/>
  <c r="O306" i="50"/>
  <c r="P306" i="50"/>
  <c r="Q306" i="50"/>
  <c r="R306" i="50"/>
  <c r="S306" i="50"/>
  <c r="T306" i="50"/>
  <c r="U306" i="50"/>
  <c r="V306" i="50"/>
  <c r="W306" i="50"/>
  <c r="X306" i="50"/>
  <c r="Y306" i="50"/>
  <c r="AA306" i="50"/>
  <c r="AD306" i="50"/>
  <c r="AE306" i="50"/>
  <c r="E307" i="50"/>
  <c r="G307" i="50"/>
  <c r="I307" i="50"/>
  <c r="J307" i="50"/>
  <c r="K307" i="50"/>
  <c r="O307" i="50"/>
  <c r="P307" i="50"/>
  <c r="Q307" i="50"/>
  <c r="R307" i="50"/>
  <c r="S307" i="50"/>
  <c r="T307" i="50"/>
  <c r="U307" i="50"/>
  <c r="V307" i="50"/>
  <c r="W307" i="50"/>
  <c r="X307" i="50"/>
  <c r="Y307" i="50"/>
  <c r="AA307" i="50"/>
  <c r="AD307" i="50"/>
  <c r="AE307" i="50"/>
  <c r="E308" i="50"/>
  <c r="G308" i="50"/>
  <c r="I308" i="50"/>
  <c r="J308" i="50"/>
  <c r="K308" i="50"/>
  <c r="O308" i="50"/>
  <c r="P308" i="50"/>
  <c r="Q308" i="50"/>
  <c r="R308" i="50"/>
  <c r="S308" i="50"/>
  <c r="T308" i="50"/>
  <c r="U308" i="50"/>
  <c r="V308" i="50"/>
  <c r="W308" i="50"/>
  <c r="X308" i="50"/>
  <c r="Y308" i="50"/>
  <c r="AA308" i="50"/>
  <c r="AD308" i="50"/>
  <c r="AE308" i="50"/>
  <c r="E309" i="50"/>
  <c r="G309" i="50"/>
  <c r="I309" i="50"/>
  <c r="J309" i="50"/>
  <c r="K309" i="50"/>
  <c r="O309" i="50"/>
  <c r="P309" i="50"/>
  <c r="Q309" i="50"/>
  <c r="R309" i="50"/>
  <c r="S309" i="50"/>
  <c r="T309" i="50"/>
  <c r="U309" i="50"/>
  <c r="V309" i="50"/>
  <c r="W309" i="50"/>
  <c r="X309" i="50"/>
  <c r="Y309" i="50"/>
  <c r="AA309" i="50"/>
  <c r="AD309" i="50"/>
  <c r="AE309" i="50"/>
  <c r="E310" i="50"/>
  <c r="G310" i="50"/>
  <c r="I310" i="50"/>
  <c r="J310" i="50"/>
  <c r="K310" i="50"/>
  <c r="O310" i="50"/>
  <c r="P310" i="50"/>
  <c r="Q310" i="50"/>
  <c r="R310" i="50"/>
  <c r="S310" i="50"/>
  <c r="T310" i="50"/>
  <c r="U310" i="50"/>
  <c r="V310" i="50"/>
  <c r="W310" i="50"/>
  <c r="X310" i="50"/>
  <c r="Y310" i="50"/>
  <c r="AA310" i="50"/>
  <c r="AD310" i="50"/>
  <c r="AE310" i="50"/>
  <c r="E311" i="50"/>
  <c r="G311" i="50"/>
  <c r="I311" i="50"/>
  <c r="J311" i="50"/>
  <c r="K311" i="50"/>
  <c r="O311" i="50"/>
  <c r="P311" i="50"/>
  <c r="Q311" i="50"/>
  <c r="R311" i="50"/>
  <c r="S311" i="50"/>
  <c r="T311" i="50"/>
  <c r="U311" i="50"/>
  <c r="V311" i="50"/>
  <c r="W311" i="50"/>
  <c r="X311" i="50"/>
  <c r="Y311" i="50"/>
  <c r="AA311" i="50"/>
  <c r="AD311" i="50"/>
  <c r="AE311" i="50"/>
  <c r="E312" i="50"/>
  <c r="G312" i="50"/>
  <c r="I312" i="50"/>
  <c r="J312" i="50"/>
  <c r="K312" i="50"/>
  <c r="O312" i="50"/>
  <c r="P312" i="50"/>
  <c r="Q312" i="50"/>
  <c r="R312" i="50"/>
  <c r="S312" i="50"/>
  <c r="T312" i="50"/>
  <c r="U312" i="50"/>
  <c r="V312" i="50"/>
  <c r="W312" i="50"/>
  <c r="X312" i="50"/>
  <c r="Y312" i="50"/>
  <c r="AA312" i="50"/>
  <c r="AD312" i="50"/>
  <c r="AE312" i="50"/>
  <c r="E313" i="50"/>
  <c r="G313" i="50"/>
  <c r="I313" i="50"/>
  <c r="J313" i="50"/>
  <c r="K313" i="50"/>
  <c r="O313" i="50"/>
  <c r="P313" i="50"/>
  <c r="Q313" i="50"/>
  <c r="R313" i="50"/>
  <c r="S313" i="50"/>
  <c r="T313" i="50"/>
  <c r="U313" i="50"/>
  <c r="V313" i="50"/>
  <c r="W313" i="50"/>
  <c r="X313" i="50"/>
  <c r="Y313" i="50"/>
  <c r="AA313" i="50"/>
  <c r="AD313" i="50"/>
  <c r="AE313" i="50"/>
  <c r="E314" i="50"/>
  <c r="G314" i="50"/>
  <c r="I314" i="50"/>
  <c r="J314" i="50"/>
  <c r="K314" i="50"/>
  <c r="O314" i="50"/>
  <c r="P314" i="50"/>
  <c r="Q314" i="50"/>
  <c r="R314" i="50"/>
  <c r="S314" i="50"/>
  <c r="T314" i="50"/>
  <c r="U314" i="50"/>
  <c r="V314" i="50"/>
  <c r="W314" i="50"/>
  <c r="X314" i="50"/>
  <c r="Y314" i="50"/>
  <c r="AA314" i="50"/>
  <c r="AD314" i="50"/>
  <c r="AE314" i="50"/>
  <c r="E315" i="50"/>
  <c r="G315" i="50"/>
  <c r="I315" i="50"/>
  <c r="J315" i="50"/>
  <c r="K315" i="50"/>
  <c r="O315" i="50"/>
  <c r="P315" i="50"/>
  <c r="Q315" i="50"/>
  <c r="R315" i="50"/>
  <c r="S315" i="50"/>
  <c r="T315" i="50"/>
  <c r="U315" i="50"/>
  <c r="V315" i="50"/>
  <c r="W315" i="50"/>
  <c r="X315" i="50"/>
  <c r="Y315" i="50"/>
  <c r="AA315" i="50"/>
  <c r="AD315" i="50"/>
  <c r="AE315" i="50"/>
  <c r="E316" i="50"/>
  <c r="G316" i="50"/>
  <c r="I316" i="50"/>
  <c r="J316" i="50"/>
  <c r="K316" i="50"/>
  <c r="O316" i="50"/>
  <c r="P316" i="50"/>
  <c r="Q316" i="50"/>
  <c r="R316" i="50"/>
  <c r="S316" i="50"/>
  <c r="T316" i="50"/>
  <c r="U316" i="50"/>
  <c r="V316" i="50"/>
  <c r="W316" i="50"/>
  <c r="X316" i="50"/>
  <c r="Y316" i="50"/>
  <c r="AA316" i="50"/>
  <c r="AD316" i="50"/>
  <c r="AE316" i="50"/>
  <c r="E317" i="50"/>
  <c r="G317" i="50"/>
  <c r="I317" i="50"/>
  <c r="J317" i="50"/>
  <c r="K317" i="50"/>
  <c r="O317" i="50"/>
  <c r="P317" i="50"/>
  <c r="Q317" i="50"/>
  <c r="R317" i="50"/>
  <c r="S317" i="50"/>
  <c r="T317" i="50"/>
  <c r="U317" i="50"/>
  <c r="V317" i="50"/>
  <c r="W317" i="50"/>
  <c r="X317" i="50"/>
  <c r="Y317" i="50"/>
  <c r="AA317" i="50"/>
  <c r="AD317" i="50"/>
  <c r="AE317" i="50"/>
  <c r="E318" i="50"/>
  <c r="G318" i="50"/>
  <c r="I318" i="50"/>
  <c r="J318" i="50"/>
  <c r="K318" i="50"/>
  <c r="O318" i="50"/>
  <c r="P318" i="50"/>
  <c r="Q318" i="50"/>
  <c r="R318" i="50"/>
  <c r="S318" i="50"/>
  <c r="T318" i="50"/>
  <c r="U318" i="50"/>
  <c r="V318" i="50"/>
  <c r="W318" i="50"/>
  <c r="X318" i="50"/>
  <c r="Y318" i="50"/>
  <c r="AA318" i="50"/>
  <c r="AD318" i="50"/>
  <c r="AE318" i="50"/>
  <c r="E319" i="50"/>
  <c r="G319" i="50"/>
  <c r="I319" i="50"/>
  <c r="J319" i="50"/>
  <c r="K319" i="50"/>
  <c r="O319" i="50"/>
  <c r="P319" i="50"/>
  <c r="Q319" i="50"/>
  <c r="R319" i="50"/>
  <c r="S319" i="50"/>
  <c r="T319" i="50"/>
  <c r="U319" i="50"/>
  <c r="V319" i="50"/>
  <c r="W319" i="50"/>
  <c r="X319" i="50"/>
  <c r="Y319" i="50"/>
  <c r="AA319" i="50"/>
  <c r="AD319" i="50"/>
  <c r="AE319" i="50"/>
  <c r="E320" i="50"/>
  <c r="G320" i="50"/>
  <c r="I320" i="50"/>
  <c r="J320" i="50"/>
  <c r="K320" i="50"/>
  <c r="O320" i="50"/>
  <c r="P320" i="50"/>
  <c r="Q320" i="50"/>
  <c r="R320" i="50"/>
  <c r="S320" i="50"/>
  <c r="T320" i="50"/>
  <c r="U320" i="50"/>
  <c r="V320" i="50"/>
  <c r="W320" i="50"/>
  <c r="X320" i="50"/>
  <c r="Y320" i="50"/>
  <c r="AA320" i="50"/>
  <c r="AD320" i="50"/>
  <c r="AE320" i="50"/>
  <c r="E321" i="50"/>
  <c r="G321" i="50"/>
  <c r="I321" i="50"/>
  <c r="J321" i="50"/>
  <c r="K321" i="50"/>
  <c r="O321" i="50"/>
  <c r="P321" i="50"/>
  <c r="Q321" i="50"/>
  <c r="R321" i="50"/>
  <c r="S321" i="50"/>
  <c r="T321" i="50"/>
  <c r="U321" i="50"/>
  <c r="V321" i="50"/>
  <c r="W321" i="50"/>
  <c r="X321" i="50"/>
  <c r="Y321" i="50"/>
  <c r="AA321" i="50"/>
  <c r="AD321" i="50"/>
  <c r="AE321" i="50"/>
  <c r="E322" i="50"/>
  <c r="G322" i="50"/>
  <c r="I322" i="50"/>
  <c r="J322" i="50"/>
  <c r="K322" i="50"/>
  <c r="O322" i="50"/>
  <c r="P322" i="50"/>
  <c r="Q322" i="50"/>
  <c r="R322" i="50"/>
  <c r="S322" i="50"/>
  <c r="T322" i="50"/>
  <c r="U322" i="50"/>
  <c r="V322" i="50"/>
  <c r="W322" i="50"/>
  <c r="X322" i="50"/>
  <c r="Y322" i="50"/>
  <c r="AA322" i="50"/>
  <c r="AD322" i="50"/>
  <c r="AE322" i="50"/>
  <c r="E323" i="50"/>
  <c r="G323" i="50"/>
  <c r="I323" i="50"/>
  <c r="J323" i="50"/>
  <c r="K323" i="50"/>
  <c r="O323" i="50"/>
  <c r="P323" i="50"/>
  <c r="Q323" i="50"/>
  <c r="R323" i="50"/>
  <c r="S323" i="50"/>
  <c r="T323" i="50"/>
  <c r="U323" i="50"/>
  <c r="V323" i="50"/>
  <c r="W323" i="50"/>
  <c r="X323" i="50"/>
  <c r="Y323" i="50"/>
  <c r="AA323" i="50"/>
  <c r="AD323" i="50"/>
  <c r="AE323" i="50"/>
  <c r="E324" i="50"/>
  <c r="G324" i="50"/>
  <c r="I324" i="50"/>
  <c r="J324" i="50"/>
  <c r="K324" i="50"/>
  <c r="O324" i="50"/>
  <c r="P324" i="50"/>
  <c r="Q324" i="50"/>
  <c r="R324" i="50"/>
  <c r="S324" i="50"/>
  <c r="T324" i="50"/>
  <c r="U324" i="50"/>
  <c r="V324" i="50"/>
  <c r="W324" i="50"/>
  <c r="X324" i="50"/>
  <c r="Y324" i="50"/>
  <c r="AA324" i="50"/>
  <c r="AD324" i="50"/>
  <c r="AE324" i="50"/>
  <c r="E325" i="50"/>
  <c r="G325" i="50"/>
  <c r="I325" i="50"/>
  <c r="J325" i="50"/>
  <c r="K325" i="50"/>
  <c r="O325" i="50"/>
  <c r="P325" i="50"/>
  <c r="Q325" i="50"/>
  <c r="R325" i="50"/>
  <c r="S325" i="50"/>
  <c r="T325" i="50"/>
  <c r="U325" i="50"/>
  <c r="V325" i="50"/>
  <c r="W325" i="50"/>
  <c r="X325" i="50"/>
  <c r="Y325" i="50"/>
  <c r="AA325" i="50"/>
  <c r="AD325" i="50"/>
  <c r="AE325" i="50"/>
  <c r="E326" i="50"/>
  <c r="G326" i="50"/>
  <c r="I326" i="50"/>
  <c r="J326" i="50"/>
  <c r="K326" i="50"/>
  <c r="O326" i="50"/>
  <c r="P326" i="50"/>
  <c r="Q326" i="50"/>
  <c r="R326" i="50"/>
  <c r="S326" i="50"/>
  <c r="T326" i="50"/>
  <c r="U326" i="50"/>
  <c r="V326" i="50"/>
  <c r="W326" i="50"/>
  <c r="X326" i="50"/>
  <c r="Y326" i="50"/>
  <c r="AA326" i="50"/>
  <c r="AD326" i="50"/>
  <c r="AE326" i="50"/>
  <c r="E327" i="50"/>
  <c r="G327" i="50"/>
  <c r="I327" i="50"/>
  <c r="J327" i="50"/>
  <c r="K327" i="50"/>
  <c r="O327" i="50"/>
  <c r="P327" i="50"/>
  <c r="Q327" i="50"/>
  <c r="R327" i="50"/>
  <c r="S327" i="50"/>
  <c r="T327" i="50"/>
  <c r="U327" i="50"/>
  <c r="V327" i="50"/>
  <c r="W327" i="50"/>
  <c r="X327" i="50"/>
  <c r="Y327" i="50"/>
  <c r="AA327" i="50"/>
  <c r="AD327" i="50"/>
  <c r="AE327" i="50"/>
  <c r="E328" i="50"/>
  <c r="G328" i="50"/>
  <c r="I328" i="50"/>
  <c r="J328" i="50"/>
  <c r="K328" i="50"/>
  <c r="O328" i="50"/>
  <c r="P328" i="50"/>
  <c r="Q328" i="50"/>
  <c r="R328" i="50"/>
  <c r="S328" i="50"/>
  <c r="T328" i="50"/>
  <c r="U328" i="50"/>
  <c r="V328" i="50"/>
  <c r="W328" i="50"/>
  <c r="X328" i="50"/>
  <c r="Y328" i="50"/>
  <c r="AA328" i="50"/>
  <c r="AD328" i="50"/>
  <c r="AE328" i="50"/>
  <c r="E329" i="50"/>
  <c r="G329" i="50"/>
  <c r="I329" i="50"/>
  <c r="J329" i="50"/>
  <c r="K329" i="50"/>
  <c r="O329" i="50"/>
  <c r="P329" i="50"/>
  <c r="Q329" i="50"/>
  <c r="R329" i="50"/>
  <c r="S329" i="50"/>
  <c r="T329" i="50"/>
  <c r="U329" i="50"/>
  <c r="V329" i="50"/>
  <c r="W329" i="50"/>
  <c r="X329" i="50"/>
  <c r="Y329" i="50"/>
  <c r="AA329" i="50"/>
  <c r="AD329" i="50"/>
  <c r="AE329" i="50"/>
  <c r="E330" i="50"/>
  <c r="G330" i="50"/>
  <c r="I330" i="50"/>
  <c r="J330" i="50"/>
  <c r="K330" i="50"/>
  <c r="O330" i="50"/>
  <c r="P330" i="50"/>
  <c r="Q330" i="50"/>
  <c r="R330" i="50"/>
  <c r="S330" i="50"/>
  <c r="T330" i="50"/>
  <c r="U330" i="50"/>
  <c r="V330" i="50"/>
  <c r="W330" i="50"/>
  <c r="X330" i="50"/>
  <c r="Y330" i="50"/>
  <c r="AA330" i="50"/>
  <c r="AD330" i="50"/>
  <c r="AE330" i="50"/>
  <c r="E331" i="50"/>
  <c r="G331" i="50"/>
  <c r="I331" i="50"/>
  <c r="J331" i="50"/>
  <c r="K331" i="50"/>
  <c r="O331" i="50"/>
  <c r="P331" i="50"/>
  <c r="Q331" i="50"/>
  <c r="R331" i="50"/>
  <c r="S331" i="50"/>
  <c r="T331" i="50"/>
  <c r="U331" i="50"/>
  <c r="V331" i="50"/>
  <c r="W331" i="50"/>
  <c r="X331" i="50"/>
  <c r="Y331" i="50"/>
  <c r="AA331" i="50"/>
  <c r="AD331" i="50"/>
  <c r="AE331" i="50"/>
  <c r="E332" i="50"/>
  <c r="G332" i="50"/>
  <c r="I332" i="50"/>
  <c r="J332" i="50"/>
  <c r="K332" i="50"/>
  <c r="O332" i="50"/>
  <c r="P332" i="50"/>
  <c r="Q332" i="50"/>
  <c r="R332" i="50"/>
  <c r="S332" i="50"/>
  <c r="T332" i="50"/>
  <c r="U332" i="50"/>
  <c r="V332" i="50"/>
  <c r="W332" i="50"/>
  <c r="X332" i="50"/>
  <c r="Y332" i="50"/>
  <c r="AA332" i="50"/>
  <c r="AD332" i="50"/>
  <c r="AE332" i="50"/>
  <c r="E333" i="50"/>
  <c r="G333" i="50"/>
  <c r="I333" i="50"/>
  <c r="J333" i="50"/>
  <c r="K333" i="50"/>
  <c r="O333" i="50"/>
  <c r="P333" i="50"/>
  <c r="Q333" i="50"/>
  <c r="R333" i="50"/>
  <c r="S333" i="50"/>
  <c r="T333" i="50"/>
  <c r="U333" i="50"/>
  <c r="V333" i="50"/>
  <c r="W333" i="50"/>
  <c r="X333" i="50"/>
  <c r="Y333" i="50"/>
  <c r="AA333" i="50"/>
  <c r="AD333" i="50"/>
  <c r="AE333" i="50"/>
  <c r="E334" i="50"/>
  <c r="G334" i="50"/>
  <c r="I334" i="50"/>
  <c r="J334" i="50"/>
  <c r="K334" i="50"/>
  <c r="O334" i="50"/>
  <c r="P334" i="50"/>
  <c r="Q334" i="50"/>
  <c r="R334" i="50"/>
  <c r="S334" i="50"/>
  <c r="T334" i="50"/>
  <c r="U334" i="50"/>
  <c r="V334" i="50"/>
  <c r="W334" i="50"/>
  <c r="X334" i="50"/>
  <c r="Y334" i="50"/>
  <c r="AA334" i="50"/>
  <c r="AD334" i="50"/>
  <c r="AE334" i="50"/>
  <c r="E335" i="50"/>
  <c r="G335" i="50"/>
  <c r="I335" i="50"/>
  <c r="J335" i="50"/>
  <c r="K335" i="50"/>
  <c r="O335" i="50"/>
  <c r="P335" i="50"/>
  <c r="Q335" i="50"/>
  <c r="R335" i="50"/>
  <c r="S335" i="50"/>
  <c r="T335" i="50"/>
  <c r="U335" i="50"/>
  <c r="V335" i="50"/>
  <c r="W335" i="50"/>
  <c r="X335" i="50"/>
  <c r="Y335" i="50"/>
  <c r="AA335" i="50"/>
  <c r="AD335" i="50"/>
  <c r="AE335" i="50"/>
  <c r="E336" i="50"/>
  <c r="G336" i="50"/>
  <c r="I336" i="50"/>
  <c r="J336" i="50"/>
  <c r="K336" i="50"/>
  <c r="O336" i="50"/>
  <c r="P336" i="50"/>
  <c r="Q336" i="50"/>
  <c r="R336" i="50"/>
  <c r="S336" i="50"/>
  <c r="T336" i="50"/>
  <c r="U336" i="50"/>
  <c r="V336" i="50"/>
  <c r="W336" i="50"/>
  <c r="X336" i="50"/>
  <c r="Y336" i="50"/>
  <c r="AA336" i="50"/>
  <c r="AD336" i="50"/>
  <c r="AE336" i="50"/>
  <c r="E337" i="50"/>
  <c r="G337" i="50"/>
  <c r="I337" i="50"/>
  <c r="J337" i="50"/>
  <c r="K337" i="50"/>
  <c r="O337" i="50"/>
  <c r="P337" i="50"/>
  <c r="Q337" i="50"/>
  <c r="R337" i="50"/>
  <c r="S337" i="50"/>
  <c r="T337" i="50"/>
  <c r="U337" i="50"/>
  <c r="V337" i="50"/>
  <c r="W337" i="50"/>
  <c r="X337" i="50"/>
  <c r="Y337" i="50"/>
  <c r="AA337" i="50"/>
  <c r="AD337" i="50"/>
  <c r="AE337" i="50"/>
  <c r="E338" i="50"/>
  <c r="G338" i="50"/>
  <c r="I338" i="50"/>
  <c r="J338" i="50"/>
  <c r="K338" i="50"/>
  <c r="O338" i="50"/>
  <c r="P338" i="50"/>
  <c r="Q338" i="50"/>
  <c r="R338" i="50"/>
  <c r="S338" i="50"/>
  <c r="T338" i="50"/>
  <c r="U338" i="50"/>
  <c r="V338" i="50"/>
  <c r="W338" i="50"/>
  <c r="X338" i="50"/>
  <c r="Y338" i="50"/>
  <c r="AA338" i="50"/>
  <c r="AD338" i="50"/>
  <c r="AE338" i="50"/>
  <c r="E339" i="50"/>
  <c r="G339" i="50"/>
  <c r="I339" i="50"/>
  <c r="J339" i="50"/>
  <c r="K339" i="50"/>
  <c r="O339" i="50"/>
  <c r="P339" i="50"/>
  <c r="Q339" i="50"/>
  <c r="R339" i="50"/>
  <c r="S339" i="50"/>
  <c r="T339" i="50"/>
  <c r="U339" i="50"/>
  <c r="V339" i="50"/>
  <c r="W339" i="50"/>
  <c r="X339" i="50"/>
  <c r="Y339" i="50"/>
  <c r="AA339" i="50"/>
  <c r="AD339" i="50"/>
  <c r="AE339" i="50"/>
  <c r="E340" i="50"/>
  <c r="G340" i="50"/>
  <c r="I340" i="50"/>
  <c r="J340" i="50"/>
  <c r="K340" i="50"/>
  <c r="O340" i="50"/>
  <c r="P340" i="50"/>
  <c r="Q340" i="50"/>
  <c r="R340" i="50"/>
  <c r="S340" i="50"/>
  <c r="T340" i="50"/>
  <c r="U340" i="50"/>
  <c r="V340" i="50"/>
  <c r="W340" i="50"/>
  <c r="X340" i="50"/>
  <c r="Y340" i="50"/>
  <c r="AA340" i="50"/>
  <c r="AD340" i="50"/>
  <c r="AE340" i="50"/>
  <c r="E341" i="50"/>
  <c r="G341" i="50"/>
  <c r="I341" i="50"/>
  <c r="J341" i="50"/>
  <c r="K341" i="50"/>
  <c r="O341" i="50"/>
  <c r="P341" i="50"/>
  <c r="Q341" i="50"/>
  <c r="R341" i="50"/>
  <c r="S341" i="50"/>
  <c r="T341" i="50"/>
  <c r="U341" i="50"/>
  <c r="V341" i="50"/>
  <c r="W341" i="50"/>
  <c r="X341" i="50"/>
  <c r="Y341" i="50"/>
  <c r="AA341" i="50"/>
  <c r="AD341" i="50"/>
  <c r="AE341" i="50"/>
  <c r="E342" i="50"/>
  <c r="G342" i="50"/>
  <c r="I342" i="50"/>
  <c r="J342" i="50"/>
  <c r="K342" i="50"/>
  <c r="O342" i="50"/>
  <c r="P342" i="50"/>
  <c r="Q342" i="50"/>
  <c r="R342" i="50"/>
  <c r="S342" i="50"/>
  <c r="T342" i="50"/>
  <c r="U342" i="50"/>
  <c r="V342" i="50"/>
  <c r="W342" i="50"/>
  <c r="X342" i="50"/>
  <c r="Y342" i="50"/>
  <c r="AA342" i="50"/>
  <c r="AD342" i="50"/>
  <c r="AE342" i="50"/>
  <c r="E343" i="50"/>
  <c r="G343" i="50"/>
  <c r="I343" i="50"/>
  <c r="J343" i="50"/>
  <c r="K343" i="50"/>
  <c r="O343" i="50"/>
  <c r="P343" i="50"/>
  <c r="Q343" i="50"/>
  <c r="R343" i="50"/>
  <c r="S343" i="50"/>
  <c r="T343" i="50"/>
  <c r="U343" i="50"/>
  <c r="V343" i="50"/>
  <c r="W343" i="50"/>
  <c r="X343" i="50"/>
  <c r="Y343" i="50"/>
  <c r="AA343" i="50"/>
  <c r="AD343" i="50"/>
  <c r="AE343" i="50"/>
  <c r="E344" i="50"/>
  <c r="G344" i="50"/>
  <c r="I344" i="50"/>
  <c r="J344" i="50"/>
  <c r="K344" i="50"/>
  <c r="O344" i="50"/>
  <c r="P344" i="50"/>
  <c r="Q344" i="50"/>
  <c r="R344" i="50"/>
  <c r="S344" i="50"/>
  <c r="T344" i="50"/>
  <c r="U344" i="50"/>
  <c r="V344" i="50"/>
  <c r="W344" i="50"/>
  <c r="X344" i="50"/>
  <c r="Y344" i="50"/>
  <c r="AA344" i="50"/>
  <c r="AD344" i="50"/>
  <c r="AE344" i="50"/>
  <c r="E345" i="50"/>
  <c r="G345" i="50"/>
  <c r="I345" i="50"/>
  <c r="J345" i="50"/>
  <c r="K345" i="50"/>
  <c r="O345" i="50"/>
  <c r="P345" i="50"/>
  <c r="Q345" i="50"/>
  <c r="R345" i="50"/>
  <c r="S345" i="50"/>
  <c r="T345" i="50"/>
  <c r="U345" i="50"/>
  <c r="V345" i="50"/>
  <c r="W345" i="50"/>
  <c r="X345" i="50"/>
  <c r="Y345" i="50"/>
  <c r="AA345" i="50"/>
  <c r="AD345" i="50"/>
  <c r="AE345" i="50"/>
  <c r="E346" i="50"/>
  <c r="G346" i="50"/>
  <c r="I346" i="50"/>
  <c r="J346" i="50"/>
  <c r="K346" i="50"/>
  <c r="O346" i="50"/>
  <c r="P346" i="50"/>
  <c r="Q346" i="50"/>
  <c r="R346" i="50"/>
  <c r="S346" i="50"/>
  <c r="T346" i="50"/>
  <c r="U346" i="50"/>
  <c r="V346" i="50"/>
  <c r="W346" i="50"/>
  <c r="X346" i="50"/>
  <c r="Y346" i="50"/>
  <c r="AA346" i="50"/>
  <c r="AD346" i="50"/>
  <c r="AE346" i="50"/>
  <c r="E347" i="50"/>
  <c r="G347" i="50"/>
  <c r="I347" i="50"/>
  <c r="J347" i="50"/>
  <c r="K347" i="50"/>
  <c r="O347" i="50"/>
  <c r="P347" i="50"/>
  <c r="Q347" i="50"/>
  <c r="R347" i="50"/>
  <c r="S347" i="50"/>
  <c r="T347" i="50"/>
  <c r="U347" i="50"/>
  <c r="V347" i="50"/>
  <c r="W347" i="50"/>
  <c r="X347" i="50"/>
  <c r="Y347" i="50"/>
  <c r="AA347" i="50"/>
  <c r="AD347" i="50"/>
  <c r="AE347" i="50"/>
  <c r="E348" i="50"/>
  <c r="G348" i="50"/>
  <c r="I348" i="50"/>
  <c r="J348" i="50"/>
  <c r="K348" i="50"/>
  <c r="O348" i="50"/>
  <c r="P348" i="50"/>
  <c r="Q348" i="50"/>
  <c r="R348" i="50"/>
  <c r="S348" i="50"/>
  <c r="T348" i="50"/>
  <c r="U348" i="50"/>
  <c r="V348" i="50"/>
  <c r="W348" i="50"/>
  <c r="X348" i="50"/>
  <c r="Y348" i="50"/>
  <c r="AA348" i="50"/>
  <c r="AD348" i="50"/>
  <c r="AE348" i="50"/>
  <c r="E349" i="50"/>
  <c r="G349" i="50"/>
  <c r="I349" i="50"/>
  <c r="J349" i="50"/>
  <c r="K349" i="50"/>
  <c r="O349" i="50"/>
  <c r="P349" i="50"/>
  <c r="Q349" i="50"/>
  <c r="R349" i="50"/>
  <c r="S349" i="50"/>
  <c r="T349" i="50"/>
  <c r="U349" i="50"/>
  <c r="V349" i="50"/>
  <c r="W349" i="50"/>
  <c r="X349" i="50"/>
  <c r="Y349" i="50"/>
  <c r="AA349" i="50"/>
  <c r="AD349" i="50"/>
  <c r="AE349" i="50"/>
  <c r="E350" i="50"/>
  <c r="G350" i="50"/>
  <c r="I350" i="50"/>
  <c r="J350" i="50"/>
  <c r="K350" i="50"/>
  <c r="O350" i="50"/>
  <c r="P350" i="50"/>
  <c r="Q350" i="50"/>
  <c r="R350" i="50"/>
  <c r="S350" i="50"/>
  <c r="T350" i="50"/>
  <c r="U350" i="50"/>
  <c r="V350" i="50"/>
  <c r="W350" i="50"/>
  <c r="X350" i="50"/>
  <c r="Y350" i="50"/>
  <c r="AA350" i="50"/>
  <c r="AD350" i="50"/>
  <c r="AE350" i="50"/>
  <c r="E351" i="50"/>
  <c r="G351" i="50"/>
  <c r="I351" i="50"/>
  <c r="J351" i="50"/>
  <c r="K351" i="50"/>
  <c r="O351" i="50"/>
  <c r="P351" i="50"/>
  <c r="Q351" i="50"/>
  <c r="R351" i="50"/>
  <c r="S351" i="50"/>
  <c r="T351" i="50"/>
  <c r="U351" i="50"/>
  <c r="V351" i="50"/>
  <c r="W351" i="50"/>
  <c r="X351" i="50"/>
  <c r="Y351" i="50"/>
  <c r="AA351" i="50"/>
  <c r="AD351" i="50"/>
  <c r="AE351" i="50"/>
  <c r="E352" i="50"/>
  <c r="G352" i="50"/>
  <c r="I352" i="50"/>
  <c r="J352" i="50"/>
  <c r="K352" i="50"/>
  <c r="O352" i="50"/>
  <c r="P352" i="50"/>
  <c r="Q352" i="50"/>
  <c r="R352" i="50"/>
  <c r="S352" i="50"/>
  <c r="T352" i="50"/>
  <c r="U352" i="50"/>
  <c r="V352" i="50"/>
  <c r="W352" i="50"/>
  <c r="X352" i="50"/>
  <c r="Y352" i="50"/>
  <c r="AA352" i="50"/>
  <c r="AD352" i="50"/>
  <c r="AE352" i="50"/>
  <c r="E353" i="50"/>
  <c r="G353" i="50"/>
  <c r="I353" i="50"/>
  <c r="J353" i="50"/>
  <c r="K353" i="50"/>
  <c r="O353" i="50"/>
  <c r="P353" i="50"/>
  <c r="Q353" i="50"/>
  <c r="R353" i="50"/>
  <c r="S353" i="50"/>
  <c r="T353" i="50"/>
  <c r="U353" i="50"/>
  <c r="V353" i="50"/>
  <c r="W353" i="50"/>
  <c r="X353" i="50"/>
  <c r="Y353" i="50"/>
  <c r="AA353" i="50"/>
  <c r="AD353" i="50"/>
  <c r="AE353" i="50"/>
  <c r="E354" i="50"/>
  <c r="G354" i="50"/>
  <c r="I354" i="50"/>
  <c r="J354" i="50"/>
  <c r="K354" i="50"/>
  <c r="O354" i="50"/>
  <c r="P354" i="50"/>
  <c r="Q354" i="50"/>
  <c r="R354" i="50"/>
  <c r="S354" i="50"/>
  <c r="T354" i="50"/>
  <c r="U354" i="50"/>
  <c r="V354" i="50"/>
  <c r="W354" i="50"/>
  <c r="X354" i="50"/>
  <c r="Y354" i="50"/>
  <c r="AA354" i="50"/>
  <c r="AD354" i="50"/>
  <c r="AE354" i="50"/>
  <c r="E355" i="50"/>
  <c r="G355" i="50"/>
  <c r="I355" i="50"/>
  <c r="J355" i="50"/>
  <c r="K355" i="50"/>
  <c r="O355" i="50"/>
  <c r="P355" i="50"/>
  <c r="Q355" i="50"/>
  <c r="R355" i="50"/>
  <c r="S355" i="50"/>
  <c r="T355" i="50"/>
  <c r="U355" i="50"/>
  <c r="V355" i="50"/>
  <c r="W355" i="50"/>
  <c r="X355" i="50"/>
  <c r="Y355" i="50"/>
  <c r="AA355" i="50"/>
  <c r="AD355" i="50"/>
  <c r="AE355" i="50"/>
  <c r="E356" i="50"/>
  <c r="G356" i="50"/>
  <c r="I356" i="50"/>
  <c r="J356" i="50"/>
  <c r="K356" i="50"/>
  <c r="O356" i="50"/>
  <c r="P356" i="50"/>
  <c r="Q356" i="50"/>
  <c r="R356" i="50"/>
  <c r="S356" i="50"/>
  <c r="T356" i="50"/>
  <c r="U356" i="50"/>
  <c r="V356" i="50"/>
  <c r="W356" i="50"/>
  <c r="X356" i="50"/>
  <c r="Y356" i="50"/>
  <c r="AA356" i="50"/>
  <c r="AD356" i="50"/>
  <c r="AE356" i="50"/>
  <c r="E357" i="50"/>
  <c r="G357" i="50"/>
  <c r="I357" i="50"/>
  <c r="J357" i="50"/>
  <c r="K357" i="50"/>
  <c r="O357" i="50"/>
  <c r="P357" i="50"/>
  <c r="Q357" i="50"/>
  <c r="R357" i="50"/>
  <c r="S357" i="50"/>
  <c r="T357" i="50"/>
  <c r="U357" i="50"/>
  <c r="V357" i="50"/>
  <c r="W357" i="50"/>
  <c r="X357" i="50"/>
  <c r="Y357" i="50"/>
  <c r="AA357" i="50"/>
  <c r="AD357" i="50"/>
  <c r="AE357" i="50"/>
  <c r="E358" i="50"/>
  <c r="G358" i="50"/>
  <c r="I358" i="50"/>
  <c r="J358" i="50"/>
  <c r="K358" i="50"/>
  <c r="O358" i="50"/>
  <c r="P358" i="50"/>
  <c r="Q358" i="50"/>
  <c r="R358" i="50"/>
  <c r="S358" i="50"/>
  <c r="T358" i="50"/>
  <c r="U358" i="50"/>
  <c r="V358" i="50"/>
  <c r="W358" i="50"/>
  <c r="X358" i="50"/>
  <c r="Y358" i="50"/>
  <c r="AA358" i="50"/>
  <c r="AD358" i="50"/>
  <c r="AE358" i="50"/>
  <c r="E359" i="50"/>
  <c r="G359" i="50"/>
  <c r="I359" i="50"/>
  <c r="J359" i="50"/>
  <c r="K359" i="50"/>
  <c r="O359" i="50"/>
  <c r="P359" i="50"/>
  <c r="Q359" i="50"/>
  <c r="R359" i="50"/>
  <c r="S359" i="50"/>
  <c r="T359" i="50"/>
  <c r="U359" i="50"/>
  <c r="V359" i="50"/>
  <c r="W359" i="50"/>
  <c r="X359" i="50"/>
  <c r="Y359" i="50"/>
  <c r="AA359" i="50"/>
  <c r="AD359" i="50"/>
  <c r="AE359" i="50"/>
  <c r="E360" i="50"/>
  <c r="G360" i="50"/>
  <c r="I360" i="50"/>
  <c r="J360" i="50"/>
  <c r="K360" i="50"/>
  <c r="O360" i="50"/>
  <c r="P360" i="50"/>
  <c r="Q360" i="50"/>
  <c r="R360" i="50"/>
  <c r="S360" i="50"/>
  <c r="T360" i="50"/>
  <c r="U360" i="50"/>
  <c r="V360" i="50"/>
  <c r="W360" i="50"/>
  <c r="X360" i="50"/>
  <c r="Y360" i="50"/>
  <c r="AA360" i="50"/>
  <c r="AD360" i="50"/>
  <c r="AE360" i="50"/>
  <c r="E361" i="50"/>
  <c r="G361" i="50"/>
  <c r="I361" i="50"/>
  <c r="J361" i="50"/>
  <c r="K361" i="50"/>
  <c r="O361" i="50"/>
  <c r="P361" i="50"/>
  <c r="Q361" i="50"/>
  <c r="R361" i="50"/>
  <c r="S361" i="50"/>
  <c r="T361" i="50"/>
  <c r="U361" i="50"/>
  <c r="V361" i="50"/>
  <c r="W361" i="50"/>
  <c r="X361" i="50"/>
  <c r="Y361" i="50"/>
  <c r="AA361" i="50"/>
  <c r="AD361" i="50"/>
  <c r="AE361" i="50"/>
  <c r="E362" i="50"/>
  <c r="G362" i="50"/>
  <c r="I362" i="50"/>
  <c r="J362" i="50"/>
  <c r="K362" i="50"/>
  <c r="O362" i="50"/>
  <c r="P362" i="50"/>
  <c r="Q362" i="50"/>
  <c r="R362" i="50"/>
  <c r="S362" i="50"/>
  <c r="T362" i="50"/>
  <c r="U362" i="50"/>
  <c r="V362" i="50"/>
  <c r="W362" i="50"/>
  <c r="X362" i="50"/>
  <c r="Y362" i="50"/>
  <c r="AA362" i="50"/>
  <c r="AD362" i="50"/>
  <c r="AE362" i="50"/>
  <c r="E363" i="50"/>
  <c r="G363" i="50"/>
  <c r="I363" i="50"/>
  <c r="J363" i="50"/>
  <c r="K363" i="50"/>
  <c r="O363" i="50"/>
  <c r="P363" i="50"/>
  <c r="Q363" i="50"/>
  <c r="R363" i="50"/>
  <c r="S363" i="50"/>
  <c r="T363" i="50"/>
  <c r="U363" i="50"/>
  <c r="V363" i="50"/>
  <c r="W363" i="50"/>
  <c r="X363" i="50"/>
  <c r="Y363" i="50"/>
  <c r="AA363" i="50"/>
  <c r="AD363" i="50"/>
  <c r="AE363" i="50"/>
  <c r="E364" i="50"/>
  <c r="G364" i="50"/>
  <c r="I364" i="50"/>
  <c r="J364" i="50"/>
  <c r="K364" i="50"/>
  <c r="O364" i="50"/>
  <c r="P364" i="50"/>
  <c r="Q364" i="50"/>
  <c r="R364" i="50"/>
  <c r="S364" i="50"/>
  <c r="T364" i="50"/>
  <c r="U364" i="50"/>
  <c r="V364" i="50"/>
  <c r="W364" i="50"/>
  <c r="X364" i="50"/>
  <c r="Y364" i="50"/>
  <c r="AA364" i="50"/>
  <c r="AD364" i="50"/>
  <c r="AE364" i="50"/>
  <c r="E365" i="50"/>
  <c r="G365" i="50"/>
  <c r="I365" i="50"/>
  <c r="J365" i="50"/>
  <c r="K365" i="50"/>
  <c r="O365" i="50"/>
  <c r="P365" i="50"/>
  <c r="Q365" i="50"/>
  <c r="R365" i="50"/>
  <c r="S365" i="50"/>
  <c r="T365" i="50"/>
  <c r="U365" i="50"/>
  <c r="V365" i="50"/>
  <c r="W365" i="50"/>
  <c r="X365" i="50"/>
  <c r="Y365" i="50"/>
  <c r="AA365" i="50"/>
  <c r="AD365" i="50"/>
  <c r="AE365" i="50"/>
  <c r="E366" i="50"/>
  <c r="G366" i="50"/>
  <c r="I366" i="50"/>
  <c r="J366" i="50"/>
  <c r="K366" i="50"/>
  <c r="O366" i="50"/>
  <c r="P366" i="50"/>
  <c r="Q366" i="50"/>
  <c r="R366" i="50"/>
  <c r="S366" i="50"/>
  <c r="T366" i="50"/>
  <c r="U366" i="50"/>
  <c r="V366" i="50"/>
  <c r="W366" i="50"/>
  <c r="X366" i="50"/>
  <c r="Y366" i="50"/>
  <c r="AA366" i="50"/>
  <c r="AD366" i="50"/>
  <c r="AE366" i="50"/>
  <c r="E367" i="50"/>
  <c r="G367" i="50"/>
  <c r="I367" i="50"/>
  <c r="J367" i="50"/>
  <c r="K367" i="50"/>
  <c r="O367" i="50"/>
  <c r="P367" i="50"/>
  <c r="Q367" i="50"/>
  <c r="R367" i="50"/>
  <c r="S367" i="50"/>
  <c r="T367" i="50"/>
  <c r="U367" i="50"/>
  <c r="V367" i="50"/>
  <c r="W367" i="50"/>
  <c r="X367" i="50"/>
  <c r="Y367" i="50"/>
  <c r="AA367" i="50"/>
  <c r="AD367" i="50"/>
  <c r="AE367" i="50"/>
  <c r="E368" i="50"/>
  <c r="G368" i="50"/>
  <c r="I368" i="50"/>
  <c r="J368" i="50"/>
  <c r="K368" i="50"/>
  <c r="O368" i="50"/>
  <c r="P368" i="50"/>
  <c r="Q368" i="50"/>
  <c r="R368" i="50"/>
  <c r="S368" i="50"/>
  <c r="T368" i="50"/>
  <c r="U368" i="50"/>
  <c r="V368" i="50"/>
  <c r="W368" i="50"/>
  <c r="X368" i="50"/>
  <c r="Y368" i="50"/>
  <c r="AA368" i="50"/>
  <c r="AD368" i="50"/>
  <c r="AE368" i="50"/>
  <c r="E369" i="50"/>
  <c r="G369" i="50"/>
  <c r="I369" i="50"/>
  <c r="J369" i="50"/>
  <c r="K369" i="50"/>
  <c r="O369" i="50"/>
  <c r="P369" i="50"/>
  <c r="Q369" i="50"/>
  <c r="R369" i="50"/>
  <c r="S369" i="50"/>
  <c r="T369" i="50"/>
  <c r="U369" i="50"/>
  <c r="V369" i="50"/>
  <c r="W369" i="50"/>
  <c r="X369" i="50"/>
  <c r="Y369" i="50"/>
  <c r="AA369" i="50"/>
  <c r="AD369" i="50"/>
  <c r="AE369" i="50"/>
  <c r="E370" i="50"/>
  <c r="G370" i="50"/>
  <c r="I370" i="50"/>
  <c r="J370" i="50"/>
  <c r="K370" i="50"/>
  <c r="O370" i="50"/>
  <c r="P370" i="50"/>
  <c r="Q370" i="50"/>
  <c r="R370" i="50"/>
  <c r="S370" i="50"/>
  <c r="T370" i="50"/>
  <c r="U370" i="50"/>
  <c r="V370" i="50"/>
  <c r="W370" i="50"/>
  <c r="X370" i="50"/>
  <c r="Y370" i="50"/>
  <c r="AA370" i="50"/>
  <c r="AD370" i="50"/>
  <c r="AE370" i="50"/>
  <c r="E371" i="50"/>
  <c r="G371" i="50"/>
  <c r="I371" i="50"/>
  <c r="J371" i="50"/>
  <c r="K371" i="50"/>
  <c r="O371" i="50"/>
  <c r="P371" i="50"/>
  <c r="Q371" i="50"/>
  <c r="R371" i="50"/>
  <c r="S371" i="50"/>
  <c r="T371" i="50"/>
  <c r="U371" i="50"/>
  <c r="V371" i="50"/>
  <c r="W371" i="50"/>
  <c r="X371" i="50"/>
  <c r="Y371" i="50"/>
  <c r="AA371" i="50"/>
  <c r="AD371" i="50"/>
  <c r="AE371" i="50"/>
  <c r="E372" i="50"/>
  <c r="G372" i="50"/>
  <c r="I372" i="50"/>
  <c r="J372" i="50"/>
  <c r="K372" i="50"/>
  <c r="O372" i="50"/>
  <c r="P372" i="50"/>
  <c r="Q372" i="50"/>
  <c r="R372" i="50"/>
  <c r="S372" i="50"/>
  <c r="T372" i="50"/>
  <c r="U372" i="50"/>
  <c r="V372" i="50"/>
  <c r="W372" i="50"/>
  <c r="X372" i="50"/>
  <c r="Y372" i="50"/>
  <c r="AA372" i="50"/>
  <c r="AD372" i="50"/>
  <c r="AE372" i="50"/>
  <c r="E373" i="50"/>
  <c r="G373" i="50"/>
  <c r="I373" i="50"/>
  <c r="J373" i="50"/>
  <c r="K373" i="50"/>
  <c r="O373" i="50"/>
  <c r="P373" i="50"/>
  <c r="Q373" i="50"/>
  <c r="R373" i="50"/>
  <c r="S373" i="50"/>
  <c r="T373" i="50"/>
  <c r="U373" i="50"/>
  <c r="V373" i="50"/>
  <c r="W373" i="50"/>
  <c r="X373" i="50"/>
  <c r="Y373" i="50"/>
  <c r="AA373" i="50"/>
  <c r="AD373" i="50"/>
  <c r="AE373" i="50"/>
  <c r="E374" i="50"/>
  <c r="G374" i="50"/>
  <c r="I374" i="50"/>
  <c r="J374" i="50"/>
  <c r="K374" i="50"/>
  <c r="O374" i="50"/>
  <c r="P374" i="50"/>
  <c r="Q374" i="50"/>
  <c r="R374" i="50"/>
  <c r="S374" i="50"/>
  <c r="T374" i="50"/>
  <c r="U374" i="50"/>
  <c r="V374" i="50"/>
  <c r="W374" i="50"/>
  <c r="X374" i="50"/>
  <c r="Y374" i="50"/>
  <c r="AA374" i="50"/>
  <c r="AD374" i="50"/>
  <c r="AE374" i="50"/>
  <c r="E375" i="50"/>
  <c r="G375" i="50"/>
  <c r="I375" i="50"/>
  <c r="J375" i="50"/>
  <c r="K375" i="50"/>
  <c r="O375" i="50"/>
  <c r="P375" i="50"/>
  <c r="Q375" i="50"/>
  <c r="R375" i="50"/>
  <c r="S375" i="50"/>
  <c r="T375" i="50"/>
  <c r="U375" i="50"/>
  <c r="V375" i="50"/>
  <c r="W375" i="50"/>
  <c r="X375" i="50"/>
  <c r="Y375" i="50"/>
  <c r="AA375" i="50"/>
  <c r="AD375" i="50"/>
  <c r="AE375" i="50"/>
  <c r="E376" i="50"/>
  <c r="G376" i="50"/>
  <c r="I376" i="50"/>
  <c r="J376" i="50"/>
  <c r="K376" i="50"/>
  <c r="O376" i="50"/>
  <c r="P376" i="50"/>
  <c r="Q376" i="50"/>
  <c r="R376" i="50"/>
  <c r="S376" i="50"/>
  <c r="T376" i="50"/>
  <c r="U376" i="50"/>
  <c r="V376" i="50"/>
  <c r="W376" i="50"/>
  <c r="X376" i="50"/>
  <c r="Y376" i="50"/>
  <c r="AA376" i="50"/>
  <c r="AD376" i="50"/>
  <c r="AE376" i="50"/>
  <c r="E377" i="50"/>
  <c r="G377" i="50"/>
  <c r="I377" i="50"/>
  <c r="J377" i="50"/>
  <c r="K377" i="50"/>
  <c r="O377" i="50"/>
  <c r="P377" i="50"/>
  <c r="Q377" i="50"/>
  <c r="R377" i="50"/>
  <c r="S377" i="50"/>
  <c r="T377" i="50"/>
  <c r="U377" i="50"/>
  <c r="V377" i="50"/>
  <c r="W377" i="50"/>
  <c r="X377" i="50"/>
  <c r="Y377" i="50"/>
  <c r="AA377" i="50"/>
  <c r="AD377" i="50"/>
  <c r="AE377" i="50"/>
  <c r="E378" i="50"/>
  <c r="G378" i="50"/>
  <c r="I378" i="50"/>
  <c r="J378" i="50"/>
  <c r="K378" i="50"/>
  <c r="O378" i="50"/>
  <c r="P378" i="50"/>
  <c r="Q378" i="50"/>
  <c r="R378" i="50"/>
  <c r="S378" i="50"/>
  <c r="T378" i="50"/>
  <c r="U378" i="50"/>
  <c r="V378" i="50"/>
  <c r="W378" i="50"/>
  <c r="X378" i="50"/>
  <c r="Y378" i="50"/>
  <c r="AA378" i="50"/>
  <c r="AD378" i="50"/>
  <c r="AE378" i="50"/>
  <c r="E379" i="50"/>
  <c r="G379" i="50"/>
  <c r="I379" i="50"/>
  <c r="J379" i="50"/>
  <c r="K379" i="50"/>
  <c r="O379" i="50"/>
  <c r="P379" i="50"/>
  <c r="Q379" i="50"/>
  <c r="R379" i="50"/>
  <c r="S379" i="50"/>
  <c r="T379" i="50"/>
  <c r="U379" i="50"/>
  <c r="V379" i="50"/>
  <c r="W379" i="50"/>
  <c r="X379" i="50"/>
  <c r="Y379" i="50"/>
  <c r="AA379" i="50"/>
  <c r="AD379" i="50"/>
  <c r="AE379" i="50"/>
  <c r="E380" i="50"/>
  <c r="G380" i="50"/>
  <c r="I380" i="50"/>
  <c r="J380" i="50"/>
  <c r="K380" i="50"/>
  <c r="O380" i="50"/>
  <c r="P380" i="50"/>
  <c r="Q380" i="50"/>
  <c r="R380" i="50"/>
  <c r="S380" i="50"/>
  <c r="T380" i="50"/>
  <c r="U380" i="50"/>
  <c r="V380" i="50"/>
  <c r="W380" i="50"/>
  <c r="X380" i="50"/>
  <c r="Y380" i="50"/>
  <c r="AA380" i="50"/>
  <c r="AD380" i="50"/>
  <c r="AE380" i="50"/>
  <c r="E381" i="50"/>
  <c r="G381" i="50"/>
  <c r="I381" i="50"/>
  <c r="J381" i="50"/>
  <c r="K381" i="50"/>
  <c r="O381" i="50"/>
  <c r="P381" i="50"/>
  <c r="Q381" i="50"/>
  <c r="R381" i="50"/>
  <c r="S381" i="50"/>
  <c r="T381" i="50"/>
  <c r="U381" i="50"/>
  <c r="V381" i="50"/>
  <c r="W381" i="50"/>
  <c r="X381" i="50"/>
  <c r="Y381" i="50"/>
  <c r="AA381" i="50"/>
  <c r="AD381" i="50"/>
  <c r="AE381" i="50"/>
  <c r="E382" i="50"/>
  <c r="G382" i="50"/>
  <c r="I382" i="50"/>
  <c r="J382" i="50"/>
  <c r="K382" i="50"/>
  <c r="O382" i="50"/>
  <c r="P382" i="50"/>
  <c r="Q382" i="50"/>
  <c r="R382" i="50"/>
  <c r="S382" i="50"/>
  <c r="T382" i="50"/>
  <c r="U382" i="50"/>
  <c r="V382" i="50"/>
  <c r="W382" i="50"/>
  <c r="X382" i="50"/>
  <c r="Y382" i="50"/>
  <c r="AA382" i="50"/>
  <c r="AD382" i="50"/>
  <c r="AE382" i="50"/>
  <c r="E383" i="50"/>
  <c r="G383" i="50"/>
  <c r="I383" i="50"/>
  <c r="J383" i="50"/>
  <c r="K383" i="50"/>
  <c r="O383" i="50"/>
  <c r="P383" i="50"/>
  <c r="Q383" i="50"/>
  <c r="R383" i="50"/>
  <c r="S383" i="50"/>
  <c r="T383" i="50"/>
  <c r="U383" i="50"/>
  <c r="V383" i="50"/>
  <c r="W383" i="50"/>
  <c r="X383" i="50"/>
  <c r="Y383" i="50"/>
  <c r="AA383" i="50"/>
  <c r="AD383" i="50"/>
  <c r="AE383" i="50"/>
  <c r="E384" i="50"/>
  <c r="G384" i="50"/>
  <c r="I384" i="50"/>
  <c r="J384" i="50"/>
  <c r="K384" i="50"/>
  <c r="O384" i="50"/>
  <c r="P384" i="50"/>
  <c r="Q384" i="50"/>
  <c r="R384" i="50"/>
  <c r="S384" i="50"/>
  <c r="T384" i="50"/>
  <c r="U384" i="50"/>
  <c r="V384" i="50"/>
  <c r="W384" i="50"/>
  <c r="X384" i="50"/>
  <c r="Y384" i="50"/>
  <c r="AA384" i="50"/>
  <c r="AD384" i="50"/>
  <c r="AE384" i="50"/>
  <c r="E385" i="50"/>
  <c r="G385" i="50"/>
  <c r="I385" i="50"/>
  <c r="J385" i="50"/>
  <c r="K385" i="50"/>
  <c r="O385" i="50"/>
  <c r="P385" i="50"/>
  <c r="Q385" i="50"/>
  <c r="R385" i="50"/>
  <c r="S385" i="50"/>
  <c r="T385" i="50"/>
  <c r="U385" i="50"/>
  <c r="V385" i="50"/>
  <c r="W385" i="50"/>
  <c r="X385" i="50"/>
  <c r="Y385" i="50"/>
  <c r="AA385" i="50"/>
  <c r="AD385" i="50"/>
  <c r="AE385" i="50"/>
  <c r="E386" i="50"/>
  <c r="G386" i="50"/>
  <c r="I386" i="50"/>
  <c r="J386" i="50"/>
  <c r="K386" i="50"/>
  <c r="O386" i="50"/>
  <c r="P386" i="50"/>
  <c r="Q386" i="50"/>
  <c r="R386" i="50"/>
  <c r="S386" i="50"/>
  <c r="T386" i="50"/>
  <c r="U386" i="50"/>
  <c r="V386" i="50"/>
  <c r="W386" i="50"/>
  <c r="X386" i="50"/>
  <c r="Y386" i="50"/>
  <c r="AA386" i="50"/>
  <c r="AD386" i="50"/>
  <c r="AE386" i="50"/>
  <c r="E387" i="50"/>
  <c r="G387" i="50"/>
  <c r="I387" i="50"/>
  <c r="J387" i="50"/>
  <c r="K387" i="50"/>
  <c r="O387" i="50"/>
  <c r="P387" i="50"/>
  <c r="Q387" i="50"/>
  <c r="R387" i="50"/>
  <c r="S387" i="50"/>
  <c r="T387" i="50"/>
  <c r="U387" i="50"/>
  <c r="V387" i="50"/>
  <c r="W387" i="50"/>
  <c r="X387" i="50"/>
  <c r="Y387" i="50"/>
  <c r="AA387" i="50"/>
  <c r="AD387" i="50"/>
  <c r="AE387" i="50"/>
  <c r="E388" i="50"/>
  <c r="G388" i="50"/>
  <c r="I388" i="50"/>
  <c r="J388" i="50"/>
  <c r="K388" i="50"/>
  <c r="O388" i="50"/>
  <c r="P388" i="50"/>
  <c r="Q388" i="50"/>
  <c r="R388" i="50"/>
  <c r="S388" i="50"/>
  <c r="T388" i="50"/>
  <c r="U388" i="50"/>
  <c r="V388" i="50"/>
  <c r="W388" i="50"/>
  <c r="X388" i="50"/>
  <c r="Y388" i="50"/>
  <c r="AA388" i="50"/>
  <c r="AD388" i="50"/>
  <c r="AE388" i="50"/>
  <c r="E389" i="50"/>
  <c r="G389" i="50"/>
  <c r="I389" i="50"/>
  <c r="J389" i="50"/>
  <c r="K389" i="50"/>
  <c r="O389" i="50"/>
  <c r="P389" i="50"/>
  <c r="Q389" i="50"/>
  <c r="R389" i="50"/>
  <c r="S389" i="50"/>
  <c r="T389" i="50"/>
  <c r="U389" i="50"/>
  <c r="V389" i="50"/>
  <c r="W389" i="50"/>
  <c r="X389" i="50"/>
  <c r="Y389" i="50"/>
  <c r="AA389" i="50"/>
  <c r="AD389" i="50"/>
  <c r="AE389" i="50"/>
  <c r="E390" i="50"/>
  <c r="G390" i="50"/>
  <c r="I390" i="50"/>
  <c r="J390" i="50"/>
  <c r="K390" i="50"/>
  <c r="O390" i="50"/>
  <c r="P390" i="50"/>
  <c r="Q390" i="50"/>
  <c r="R390" i="50"/>
  <c r="S390" i="50"/>
  <c r="T390" i="50"/>
  <c r="U390" i="50"/>
  <c r="V390" i="50"/>
  <c r="W390" i="50"/>
  <c r="X390" i="50"/>
  <c r="Y390" i="50"/>
  <c r="AA390" i="50"/>
  <c r="AD390" i="50"/>
  <c r="AE390" i="50"/>
  <c r="E391" i="50"/>
  <c r="G391" i="50"/>
  <c r="I391" i="50"/>
  <c r="J391" i="50"/>
  <c r="K391" i="50"/>
  <c r="O391" i="50"/>
  <c r="P391" i="50"/>
  <c r="Q391" i="50"/>
  <c r="R391" i="50"/>
  <c r="S391" i="50"/>
  <c r="T391" i="50"/>
  <c r="U391" i="50"/>
  <c r="V391" i="50"/>
  <c r="W391" i="50"/>
  <c r="X391" i="50"/>
  <c r="Y391" i="50"/>
  <c r="AA391" i="50"/>
  <c r="AD391" i="50"/>
  <c r="AE391" i="50"/>
  <c r="E392" i="50"/>
  <c r="G392" i="50"/>
  <c r="I392" i="50"/>
  <c r="J392" i="50"/>
  <c r="K392" i="50"/>
  <c r="O392" i="50"/>
  <c r="P392" i="50"/>
  <c r="Q392" i="50"/>
  <c r="R392" i="50"/>
  <c r="S392" i="50"/>
  <c r="T392" i="50"/>
  <c r="U392" i="50"/>
  <c r="V392" i="50"/>
  <c r="W392" i="50"/>
  <c r="X392" i="50"/>
  <c r="Y392" i="50"/>
  <c r="AA392" i="50"/>
  <c r="AD392" i="50"/>
  <c r="AE392" i="50"/>
  <c r="E393" i="50"/>
  <c r="G393" i="50"/>
  <c r="I393" i="50"/>
  <c r="J393" i="50"/>
  <c r="K393" i="50"/>
  <c r="O393" i="50"/>
  <c r="P393" i="50"/>
  <c r="Q393" i="50"/>
  <c r="R393" i="50"/>
  <c r="S393" i="50"/>
  <c r="T393" i="50"/>
  <c r="U393" i="50"/>
  <c r="V393" i="50"/>
  <c r="W393" i="50"/>
  <c r="X393" i="50"/>
  <c r="Y393" i="50"/>
  <c r="AA393" i="50"/>
  <c r="AD393" i="50"/>
  <c r="AE393" i="50"/>
  <c r="E394" i="50"/>
  <c r="G394" i="50"/>
  <c r="I394" i="50"/>
  <c r="J394" i="50"/>
  <c r="K394" i="50"/>
  <c r="O394" i="50"/>
  <c r="P394" i="50"/>
  <c r="Q394" i="50"/>
  <c r="R394" i="50"/>
  <c r="S394" i="50"/>
  <c r="T394" i="50"/>
  <c r="U394" i="50"/>
  <c r="V394" i="50"/>
  <c r="W394" i="50"/>
  <c r="X394" i="50"/>
  <c r="Y394" i="50"/>
  <c r="AA394" i="50"/>
  <c r="AD394" i="50"/>
  <c r="AE394" i="50"/>
  <c r="E395" i="50"/>
  <c r="G395" i="50"/>
  <c r="I395" i="50"/>
  <c r="J395" i="50"/>
  <c r="K395" i="50"/>
  <c r="O395" i="50"/>
  <c r="P395" i="50"/>
  <c r="Q395" i="50"/>
  <c r="R395" i="50"/>
  <c r="S395" i="50"/>
  <c r="T395" i="50"/>
  <c r="U395" i="50"/>
  <c r="V395" i="50"/>
  <c r="W395" i="50"/>
  <c r="X395" i="50"/>
  <c r="Y395" i="50"/>
  <c r="AA395" i="50"/>
  <c r="AD395" i="50"/>
  <c r="AE395" i="50"/>
  <c r="E396" i="50"/>
  <c r="G396" i="50"/>
  <c r="I396" i="50"/>
  <c r="J396" i="50"/>
  <c r="K396" i="50"/>
  <c r="O396" i="50"/>
  <c r="P396" i="50"/>
  <c r="Q396" i="50"/>
  <c r="R396" i="50"/>
  <c r="S396" i="50"/>
  <c r="T396" i="50"/>
  <c r="U396" i="50"/>
  <c r="V396" i="50"/>
  <c r="W396" i="50"/>
  <c r="X396" i="50"/>
  <c r="Y396" i="50"/>
  <c r="AA396" i="50"/>
  <c r="AD396" i="50"/>
  <c r="AE396" i="50"/>
  <c r="E397" i="50"/>
  <c r="G397" i="50"/>
  <c r="I397" i="50"/>
  <c r="J397" i="50"/>
  <c r="K397" i="50"/>
  <c r="O397" i="50"/>
  <c r="P397" i="50"/>
  <c r="Q397" i="50"/>
  <c r="R397" i="50"/>
  <c r="S397" i="50"/>
  <c r="T397" i="50"/>
  <c r="U397" i="50"/>
  <c r="V397" i="50"/>
  <c r="W397" i="50"/>
  <c r="X397" i="50"/>
  <c r="Y397" i="50"/>
  <c r="AA397" i="50"/>
  <c r="AD397" i="50"/>
  <c r="AE397" i="50"/>
  <c r="E398" i="50"/>
  <c r="G398" i="50"/>
  <c r="I398" i="50"/>
  <c r="J398" i="50"/>
  <c r="K398" i="50"/>
  <c r="O398" i="50"/>
  <c r="P398" i="50"/>
  <c r="Q398" i="50"/>
  <c r="R398" i="50"/>
  <c r="S398" i="50"/>
  <c r="T398" i="50"/>
  <c r="U398" i="50"/>
  <c r="V398" i="50"/>
  <c r="W398" i="50"/>
  <c r="X398" i="50"/>
  <c r="Y398" i="50"/>
  <c r="AA398" i="50"/>
  <c r="AD398" i="50"/>
  <c r="AE398" i="50"/>
  <c r="E399" i="50"/>
  <c r="G399" i="50"/>
  <c r="I399" i="50"/>
  <c r="J399" i="50"/>
  <c r="K399" i="50"/>
  <c r="O399" i="50"/>
  <c r="P399" i="50"/>
  <c r="Q399" i="50"/>
  <c r="R399" i="50"/>
  <c r="S399" i="50"/>
  <c r="T399" i="50"/>
  <c r="U399" i="50"/>
  <c r="V399" i="50"/>
  <c r="W399" i="50"/>
  <c r="X399" i="50"/>
  <c r="Y399" i="50"/>
  <c r="AA399" i="50"/>
  <c r="AD399" i="50"/>
  <c r="AE399" i="50"/>
  <c r="E400" i="50"/>
  <c r="G400" i="50"/>
  <c r="I400" i="50"/>
  <c r="J400" i="50"/>
  <c r="K400" i="50"/>
  <c r="O400" i="50"/>
  <c r="P400" i="50"/>
  <c r="Q400" i="50"/>
  <c r="R400" i="50"/>
  <c r="S400" i="50"/>
  <c r="T400" i="50"/>
  <c r="U400" i="50"/>
  <c r="V400" i="50"/>
  <c r="W400" i="50"/>
  <c r="X400" i="50"/>
  <c r="Y400" i="50"/>
  <c r="AA400" i="50"/>
  <c r="AD400" i="50"/>
  <c r="AE400" i="50"/>
  <c r="E401" i="50"/>
  <c r="G401" i="50"/>
  <c r="I401" i="50"/>
  <c r="J401" i="50"/>
  <c r="K401" i="50"/>
  <c r="O401" i="50"/>
  <c r="P401" i="50"/>
  <c r="Q401" i="50"/>
  <c r="R401" i="50"/>
  <c r="S401" i="50"/>
  <c r="T401" i="50"/>
  <c r="U401" i="50"/>
  <c r="V401" i="50"/>
  <c r="W401" i="50"/>
  <c r="X401" i="50"/>
  <c r="Y401" i="50"/>
  <c r="AA401" i="50"/>
  <c r="AD401" i="50"/>
  <c r="AE401" i="50"/>
  <c r="E402" i="50"/>
  <c r="G402" i="50"/>
  <c r="I402" i="50"/>
  <c r="J402" i="50"/>
  <c r="K402" i="50"/>
  <c r="O402" i="50"/>
  <c r="P402" i="50"/>
  <c r="Q402" i="50"/>
  <c r="R402" i="50"/>
  <c r="S402" i="50"/>
  <c r="T402" i="50"/>
  <c r="U402" i="50"/>
  <c r="V402" i="50"/>
  <c r="W402" i="50"/>
  <c r="X402" i="50"/>
  <c r="Y402" i="50"/>
  <c r="AA402" i="50"/>
  <c r="AD402" i="50"/>
  <c r="AE402" i="50"/>
  <c r="E403" i="50"/>
  <c r="G403" i="50"/>
  <c r="I403" i="50"/>
  <c r="J403" i="50"/>
  <c r="K403" i="50"/>
  <c r="O403" i="50"/>
  <c r="P403" i="50"/>
  <c r="Q403" i="50"/>
  <c r="R403" i="50"/>
  <c r="S403" i="50"/>
  <c r="T403" i="50"/>
  <c r="U403" i="50"/>
  <c r="V403" i="50"/>
  <c r="W403" i="50"/>
  <c r="X403" i="50"/>
  <c r="Y403" i="50"/>
  <c r="AA403" i="50"/>
  <c r="AD403" i="50"/>
  <c r="AE403" i="50"/>
  <c r="E404" i="50"/>
  <c r="G404" i="50"/>
  <c r="I404" i="50"/>
  <c r="J404" i="50"/>
  <c r="K404" i="50"/>
  <c r="O404" i="50"/>
  <c r="P404" i="50"/>
  <c r="Q404" i="50"/>
  <c r="R404" i="50"/>
  <c r="S404" i="50"/>
  <c r="T404" i="50"/>
  <c r="U404" i="50"/>
  <c r="V404" i="50"/>
  <c r="W404" i="50"/>
  <c r="X404" i="50"/>
  <c r="Y404" i="50"/>
  <c r="AA404" i="50"/>
  <c r="AD404" i="50"/>
  <c r="AE404" i="50"/>
  <c r="E405" i="50"/>
  <c r="G405" i="50"/>
  <c r="I405" i="50"/>
  <c r="J405" i="50"/>
  <c r="K405" i="50"/>
  <c r="O405" i="50"/>
  <c r="P405" i="50"/>
  <c r="Q405" i="50"/>
  <c r="R405" i="50"/>
  <c r="S405" i="50"/>
  <c r="T405" i="50"/>
  <c r="U405" i="50"/>
  <c r="V405" i="50"/>
  <c r="W405" i="50"/>
  <c r="X405" i="50"/>
  <c r="Y405" i="50"/>
  <c r="AA405" i="50"/>
  <c r="AD405" i="50"/>
  <c r="AE405" i="50"/>
  <c r="E406" i="50"/>
  <c r="G406" i="50"/>
  <c r="I406" i="50"/>
  <c r="J406" i="50"/>
  <c r="K406" i="50"/>
  <c r="O406" i="50"/>
  <c r="P406" i="50"/>
  <c r="Q406" i="50"/>
  <c r="R406" i="50"/>
  <c r="S406" i="50"/>
  <c r="T406" i="50"/>
  <c r="U406" i="50"/>
  <c r="V406" i="50"/>
  <c r="W406" i="50"/>
  <c r="X406" i="50"/>
  <c r="Y406" i="50"/>
  <c r="AA406" i="50"/>
  <c r="AD406" i="50"/>
  <c r="AE406" i="50"/>
  <c r="E407" i="50"/>
  <c r="G407" i="50"/>
  <c r="I407" i="50"/>
  <c r="J407" i="50"/>
  <c r="K407" i="50"/>
  <c r="O407" i="50"/>
  <c r="P407" i="50"/>
  <c r="Q407" i="50"/>
  <c r="R407" i="50"/>
  <c r="S407" i="50"/>
  <c r="T407" i="50"/>
  <c r="U407" i="50"/>
  <c r="V407" i="50"/>
  <c r="W407" i="50"/>
  <c r="X407" i="50"/>
  <c r="Y407" i="50"/>
  <c r="AA407" i="50"/>
  <c r="AD407" i="50"/>
  <c r="AE407" i="50"/>
  <c r="E408" i="50"/>
  <c r="G408" i="50"/>
  <c r="I408" i="50"/>
  <c r="J408" i="50"/>
  <c r="K408" i="50"/>
  <c r="O408" i="50"/>
  <c r="P408" i="50"/>
  <c r="Q408" i="50"/>
  <c r="R408" i="50"/>
  <c r="S408" i="50"/>
  <c r="T408" i="50"/>
  <c r="U408" i="50"/>
  <c r="V408" i="50"/>
  <c r="W408" i="50"/>
  <c r="X408" i="50"/>
  <c r="Y408" i="50"/>
  <c r="AA408" i="50"/>
  <c r="AD408" i="50"/>
  <c r="AE408" i="50"/>
  <c r="E409" i="50"/>
  <c r="G409" i="50"/>
  <c r="I409" i="50"/>
  <c r="J409" i="50"/>
  <c r="K409" i="50"/>
  <c r="O409" i="50"/>
  <c r="P409" i="50"/>
  <c r="Q409" i="50"/>
  <c r="R409" i="50"/>
  <c r="S409" i="50"/>
  <c r="T409" i="50"/>
  <c r="U409" i="50"/>
  <c r="V409" i="50"/>
  <c r="W409" i="50"/>
  <c r="X409" i="50"/>
  <c r="Y409" i="50"/>
  <c r="AA409" i="50"/>
  <c r="AD409" i="50"/>
  <c r="AE409" i="50"/>
  <c r="E410" i="50"/>
  <c r="G410" i="50"/>
  <c r="I410" i="50"/>
  <c r="J410" i="50"/>
  <c r="K410" i="50"/>
  <c r="O410" i="50"/>
  <c r="P410" i="50"/>
  <c r="Q410" i="50"/>
  <c r="R410" i="50"/>
  <c r="S410" i="50"/>
  <c r="T410" i="50"/>
  <c r="U410" i="50"/>
  <c r="V410" i="50"/>
  <c r="W410" i="50"/>
  <c r="X410" i="50"/>
  <c r="Y410" i="50"/>
  <c r="AA410" i="50"/>
  <c r="AD410" i="50"/>
  <c r="AE410" i="50"/>
  <c r="E411" i="50"/>
  <c r="G411" i="50"/>
  <c r="I411" i="50"/>
  <c r="J411" i="50"/>
  <c r="K411" i="50"/>
  <c r="O411" i="50"/>
  <c r="P411" i="50"/>
  <c r="Q411" i="50"/>
  <c r="R411" i="50"/>
  <c r="S411" i="50"/>
  <c r="T411" i="50"/>
  <c r="U411" i="50"/>
  <c r="V411" i="50"/>
  <c r="W411" i="50"/>
  <c r="X411" i="50"/>
  <c r="Y411" i="50"/>
  <c r="AA411" i="50"/>
  <c r="AD411" i="50"/>
  <c r="AE411" i="50"/>
  <c r="E412" i="50"/>
  <c r="G412" i="50"/>
  <c r="I412" i="50"/>
  <c r="J412" i="50"/>
  <c r="K412" i="50"/>
  <c r="O412" i="50"/>
  <c r="P412" i="50"/>
  <c r="Q412" i="50"/>
  <c r="R412" i="50"/>
  <c r="S412" i="50"/>
  <c r="T412" i="50"/>
  <c r="U412" i="50"/>
  <c r="V412" i="50"/>
  <c r="W412" i="50"/>
  <c r="X412" i="50"/>
  <c r="Y412" i="50"/>
  <c r="AA412" i="50"/>
  <c r="AD412" i="50"/>
  <c r="AE412" i="50"/>
  <c r="E413" i="50"/>
  <c r="G413" i="50"/>
  <c r="I413" i="50"/>
  <c r="J413" i="50"/>
  <c r="K413" i="50"/>
  <c r="O413" i="50"/>
  <c r="P413" i="50"/>
  <c r="Q413" i="50"/>
  <c r="R413" i="50"/>
  <c r="S413" i="50"/>
  <c r="T413" i="50"/>
  <c r="U413" i="50"/>
  <c r="V413" i="50"/>
  <c r="W413" i="50"/>
  <c r="X413" i="50"/>
  <c r="Y413" i="50"/>
  <c r="AA413" i="50"/>
  <c r="AD413" i="50"/>
  <c r="AE413" i="50"/>
  <c r="E414" i="50"/>
  <c r="G414" i="50"/>
  <c r="I414" i="50"/>
  <c r="J414" i="50"/>
  <c r="K414" i="50"/>
  <c r="O414" i="50"/>
  <c r="P414" i="50"/>
  <c r="Q414" i="50"/>
  <c r="R414" i="50"/>
  <c r="S414" i="50"/>
  <c r="T414" i="50"/>
  <c r="U414" i="50"/>
  <c r="V414" i="50"/>
  <c r="W414" i="50"/>
  <c r="X414" i="50"/>
  <c r="Y414" i="50"/>
  <c r="AA414" i="50"/>
  <c r="AD414" i="50"/>
  <c r="AE414" i="50"/>
  <c r="E415" i="50"/>
  <c r="G415" i="50"/>
  <c r="I415" i="50"/>
  <c r="J415" i="50"/>
  <c r="K415" i="50"/>
  <c r="O415" i="50"/>
  <c r="P415" i="50"/>
  <c r="Q415" i="50"/>
  <c r="R415" i="50"/>
  <c r="S415" i="50"/>
  <c r="T415" i="50"/>
  <c r="U415" i="50"/>
  <c r="V415" i="50"/>
  <c r="W415" i="50"/>
  <c r="X415" i="50"/>
  <c r="Y415" i="50"/>
  <c r="AA415" i="50"/>
  <c r="AD415" i="50"/>
  <c r="AE415" i="50"/>
  <c r="E416" i="50"/>
  <c r="G416" i="50"/>
  <c r="I416" i="50"/>
  <c r="J416" i="50"/>
  <c r="K416" i="50"/>
  <c r="O416" i="50"/>
  <c r="P416" i="50"/>
  <c r="Q416" i="50"/>
  <c r="R416" i="50"/>
  <c r="S416" i="50"/>
  <c r="T416" i="50"/>
  <c r="U416" i="50"/>
  <c r="V416" i="50"/>
  <c r="W416" i="50"/>
  <c r="X416" i="50"/>
  <c r="Y416" i="50"/>
  <c r="AA416" i="50"/>
  <c r="AD416" i="50"/>
  <c r="AE416" i="50"/>
  <c r="E417" i="50"/>
  <c r="G417" i="50"/>
  <c r="I417" i="50"/>
  <c r="J417" i="50"/>
  <c r="K417" i="50"/>
  <c r="O417" i="50"/>
  <c r="P417" i="50"/>
  <c r="Q417" i="50"/>
  <c r="R417" i="50"/>
  <c r="S417" i="50"/>
  <c r="T417" i="50"/>
  <c r="U417" i="50"/>
  <c r="V417" i="50"/>
  <c r="W417" i="50"/>
  <c r="X417" i="50"/>
  <c r="Y417" i="50"/>
  <c r="AA417" i="50"/>
  <c r="AD417" i="50"/>
  <c r="AE417" i="50"/>
  <c r="E418" i="50"/>
  <c r="G418" i="50"/>
  <c r="I418" i="50"/>
  <c r="J418" i="50"/>
  <c r="K418" i="50"/>
  <c r="O418" i="50"/>
  <c r="P418" i="50"/>
  <c r="Q418" i="50"/>
  <c r="R418" i="50"/>
  <c r="S418" i="50"/>
  <c r="T418" i="50"/>
  <c r="U418" i="50"/>
  <c r="V418" i="50"/>
  <c r="W418" i="50"/>
  <c r="X418" i="50"/>
  <c r="Y418" i="50"/>
  <c r="AA418" i="50"/>
  <c r="AD418" i="50"/>
  <c r="AE418" i="50"/>
  <c r="E419" i="50"/>
  <c r="G419" i="50"/>
  <c r="I419" i="50"/>
  <c r="J419" i="50"/>
  <c r="K419" i="50"/>
  <c r="O419" i="50"/>
  <c r="P419" i="50"/>
  <c r="Q419" i="50"/>
  <c r="R419" i="50"/>
  <c r="S419" i="50"/>
  <c r="T419" i="50"/>
  <c r="U419" i="50"/>
  <c r="V419" i="50"/>
  <c r="W419" i="50"/>
  <c r="X419" i="50"/>
  <c r="Y419" i="50"/>
  <c r="AA419" i="50"/>
  <c r="AD419" i="50"/>
  <c r="AE419" i="50"/>
  <c r="E420" i="50"/>
  <c r="G420" i="50"/>
  <c r="I420" i="50"/>
  <c r="J420" i="50"/>
  <c r="K420" i="50"/>
  <c r="O420" i="50"/>
  <c r="P420" i="50"/>
  <c r="Q420" i="50"/>
  <c r="R420" i="50"/>
  <c r="S420" i="50"/>
  <c r="T420" i="50"/>
  <c r="U420" i="50"/>
  <c r="V420" i="50"/>
  <c r="W420" i="50"/>
  <c r="X420" i="50"/>
  <c r="Y420" i="50"/>
  <c r="AA420" i="50"/>
  <c r="AD420" i="50"/>
  <c r="AE420" i="50"/>
  <c r="E421" i="50"/>
  <c r="G421" i="50"/>
  <c r="I421" i="50"/>
  <c r="J421" i="50"/>
  <c r="K421" i="50"/>
  <c r="O421" i="50"/>
  <c r="P421" i="50"/>
  <c r="Q421" i="50"/>
  <c r="R421" i="50"/>
  <c r="S421" i="50"/>
  <c r="T421" i="50"/>
  <c r="U421" i="50"/>
  <c r="V421" i="50"/>
  <c r="W421" i="50"/>
  <c r="X421" i="50"/>
  <c r="Y421" i="50"/>
  <c r="AA421" i="50"/>
  <c r="AD421" i="50"/>
  <c r="AE421" i="50"/>
  <c r="E422" i="50"/>
  <c r="G422" i="50"/>
  <c r="I422" i="50"/>
  <c r="J422" i="50"/>
  <c r="K422" i="50"/>
  <c r="O422" i="50"/>
  <c r="P422" i="50"/>
  <c r="Q422" i="50"/>
  <c r="R422" i="50"/>
  <c r="S422" i="50"/>
  <c r="T422" i="50"/>
  <c r="U422" i="50"/>
  <c r="V422" i="50"/>
  <c r="W422" i="50"/>
  <c r="X422" i="50"/>
  <c r="Y422" i="50"/>
  <c r="AA422" i="50"/>
  <c r="AD422" i="50"/>
  <c r="AE422" i="50"/>
  <c r="E423" i="50"/>
  <c r="G423" i="50"/>
  <c r="I423" i="50"/>
  <c r="J423" i="50"/>
  <c r="K423" i="50"/>
  <c r="O423" i="50"/>
  <c r="P423" i="50"/>
  <c r="Q423" i="50"/>
  <c r="R423" i="50"/>
  <c r="S423" i="50"/>
  <c r="T423" i="50"/>
  <c r="U423" i="50"/>
  <c r="V423" i="50"/>
  <c r="W423" i="50"/>
  <c r="X423" i="50"/>
  <c r="Y423" i="50"/>
  <c r="AA423" i="50"/>
  <c r="AD423" i="50"/>
  <c r="AE423" i="50"/>
  <c r="E424" i="50"/>
  <c r="G424" i="50"/>
  <c r="I424" i="50"/>
  <c r="J424" i="50"/>
  <c r="K424" i="50"/>
  <c r="O424" i="50"/>
  <c r="P424" i="50"/>
  <c r="Q424" i="50"/>
  <c r="R424" i="50"/>
  <c r="S424" i="50"/>
  <c r="T424" i="50"/>
  <c r="U424" i="50"/>
  <c r="V424" i="50"/>
  <c r="W424" i="50"/>
  <c r="X424" i="50"/>
  <c r="Y424" i="50"/>
  <c r="AA424" i="50"/>
  <c r="AD424" i="50"/>
  <c r="AE424" i="50"/>
  <c r="E425" i="50"/>
  <c r="G425" i="50"/>
  <c r="I425" i="50"/>
  <c r="J425" i="50"/>
  <c r="K425" i="50"/>
  <c r="O425" i="50"/>
  <c r="P425" i="50"/>
  <c r="Q425" i="50"/>
  <c r="R425" i="50"/>
  <c r="S425" i="50"/>
  <c r="T425" i="50"/>
  <c r="U425" i="50"/>
  <c r="V425" i="50"/>
  <c r="W425" i="50"/>
  <c r="X425" i="50"/>
  <c r="Y425" i="50"/>
  <c r="AA425" i="50"/>
  <c r="AD425" i="50"/>
  <c r="AE425" i="50"/>
  <c r="E426" i="50"/>
  <c r="G426" i="50"/>
  <c r="I426" i="50"/>
  <c r="J426" i="50"/>
  <c r="K426" i="50"/>
  <c r="O426" i="50"/>
  <c r="P426" i="50"/>
  <c r="Q426" i="50"/>
  <c r="R426" i="50"/>
  <c r="S426" i="50"/>
  <c r="T426" i="50"/>
  <c r="U426" i="50"/>
  <c r="V426" i="50"/>
  <c r="W426" i="50"/>
  <c r="X426" i="50"/>
  <c r="Y426" i="50"/>
  <c r="AA426" i="50"/>
  <c r="AD426" i="50"/>
  <c r="AE426" i="50"/>
  <c r="E427" i="50"/>
  <c r="G427" i="50"/>
  <c r="I427" i="50"/>
  <c r="J427" i="50"/>
  <c r="K427" i="50"/>
  <c r="O427" i="50"/>
  <c r="P427" i="50"/>
  <c r="Q427" i="50"/>
  <c r="R427" i="50"/>
  <c r="S427" i="50"/>
  <c r="T427" i="50"/>
  <c r="U427" i="50"/>
  <c r="V427" i="50"/>
  <c r="W427" i="50"/>
  <c r="X427" i="50"/>
  <c r="Y427" i="50"/>
  <c r="AA427" i="50"/>
  <c r="AD427" i="50"/>
  <c r="AE427" i="50"/>
  <c r="E428" i="50"/>
  <c r="G428" i="50"/>
  <c r="I428" i="50"/>
  <c r="J428" i="50"/>
  <c r="K428" i="50"/>
  <c r="O428" i="50"/>
  <c r="P428" i="50"/>
  <c r="Q428" i="50"/>
  <c r="R428" i="50"/>
  <c r="S428" i="50"/>
  <c r="T428" i="50"/>
  <c r="U428" i="50"/>
  <c r="V428" i="50"/>
  <c r="W428" i="50"/>
  <c r="X428" i="50"/>
  <c r="Y428" i="50"/>
  <c r="AA428" i="50"/>
  <c r="AD428" i="50"/>
  <c r="AE428" i="50"/>
  <c r="E429" i="50"/>
  <c r="G429" i="50"/>
  <c r="I429" i="50"/>
  <c r="J429" i="50"/>
  <c r="K429" i="50"/>
  <c r="O429" i="50"/>
  <c r="P429" i="50"/>
  <c r="Q429" i="50"/>
  <c r="R429" i="50"/>
  <c r="S429" i="50"/>
  <c r="T429" i="50"/>
  <c r="U429" i="50"/>
  <c r="V429" i="50"/>
  <c r="W429" i="50"/>
  <c r="X429" i="50"/>
  <c r="Y429" i="50"/>
  <c r="AA429" i="50"/>
  <c r="AD429" i="50"/>
  <c r="AE429" i="50"/>
  <c r="E430" i="50"/>
  <c r="G430" i="50"/>
  <c r="I430" i="50"/>
  <c r="J430" i="50"/>
  <c r="K430" i="50"/>
  <c r="O430" i="50"/>
  <c r="P430" i="50"/>
  <c r="Q430" i="50"/>
  <c r="R430" i="50"/>
  <c r="S430" i="50"/>
  <c r="T430" i="50"/>
  <c r="U430" i="50"/>
  <c r="V430" i="50"/>
  <c r="W430" i="50"/>
  <c r="X430" i="50"/>
  <c r="Y430" i="50"/>
  <c r="AA430" i="50"/>
  <c r="AD430" i="50"/>
  <c r="AE430" i="50"/>
  <c r="E431" i="50"/>
  <c r="G431" i="50"/>
  <c r="I431" i="50"/>
  <c r="J431" i="50"/>
  <c r="K431" i="50"/>
  <c r="O431" i="50"/>
  <c r="P431" i="50"/>
  <c r="Q431" i="50"/>
  <c r="R431" i="50"/>
  <c r="S431" i="50"/>
  <c r="T431" i="50"/>
  <c r="U431" i="50"/>
  <c r="V431" i="50"/>
  <c r="W431" i="50"/>
  <c r="X431" i="50"/>
  <c r="Y431" i="50"/>
  <c r="AA431" i="50"/>
  <c r="AD431" i="50"/>
  <c r="AE431" i="50"/>
  <c r="E432" i="50"/>
  <c r="G432" i="50"/>
  <c r="I432" i="50"/>
  <c r="J432" i="50"/>
  <c r="K432" i="50"/>
  <c r="O432" i="50"/>
  <c r="P432" i="50"/>
  <c r="Q432" i="50"/>
  <c r="R432" i="50"/>
  <c r="S432" i="50"/>
  <c r="T432" i="50"/>
  <c r="U432" i="50"/>
  <c r="V432" i="50"/>
  <c r="W432" i="50"/>
  <c r="X432" i="50"/>
  <c r="Y432" i="50"/>
  <c r="AA432" i="50"/>
  <c r="AD432" i="50"/>
  <c r="AE432" i="50"/>
  <c r="E433" i="50"/>
  <c r="G433" i="50"/>
  <c r="I433" i="50"/>
  <c r="J433" i="50"/>
  <c r="K433" i="50"/>
  <c r="O433" i="50"/>
  <c r="P433" i="50"/>
  <c r="Q433" i="50"/>
  <c r="R433" i="50"/>
  <c r="S433" i="50"/>
  <c r="T433" i="50"/>
  <c r="U433" i="50"/>
  <c r="V433" i="50"/>
  <c r="W433" i="50"/>
  <c r="X433" i="50"/>
  <c r="Y433" i="50"/>
  <c r="AA433" i="50"/>
  <c r="AD433" i="50"/>
  <c r="AE433" i="50"/>
  <c r="E434" i="50"/>
  <c r="G434" i="50"/>
  <c r="I434" i="50"/>
  <c r="J434" i="50"/>
  <c r="K434" i="50"/>
  <c r="O434" i="50"/>
  <c r="P434" i="50"/>
  <c r="Q434" i="50"/>
  <c r="R434" i="50"/>
  <c r="S434" i="50"/>
  <c r="T434" i="50"/>
  <c r="U434" i="50"/>
  <c r="V434" i="50"/>
  <c r="W434" i="50"/>
  <c r="X434" i="50"/>
  <c r="Y434" i="50"/>
  <c r="AA434" i="50"/>
  <c r="AD434" i="50"/>
  <c r="AE434" i="50"/>
  <c r="E435" i="50"/>
  <c r="G435" i="50"/>
  <c r="I435" i="50"/>
  <c r="J435" i="50"/>
  <c r="K435" i="50"/>
  <c r="O435" i="50"/>
  <c r="P435" i="50"/>
  <c r="Q435" i="50"/>
  <c r="R435" i="50"/>
  <c r="S435" i="50"/>
  <c r="T435" i="50"/>
  <c r="U435" i="50"/>
  <c r="V435" i="50"/>
  <c r="W435" i="50"/>
  <c r="X435" i="50"/>
  <c r="Y435" i="50"/>
  <c r="AA435" i="50"/>
  <c r="AD435" i="50"/>
  <c r="AE435" i="50"/>
  <c r="E436" i="50"/>
  <c r="G436" i="50"/>
  <c r="I436" i="50"/>
  <c r="J436" i="50"/>
  <c r="K436" i="50"/>
  <c r="O436" i="50"/>
  <c r="P436" i="50"/>
  <c r="Q436" i="50"/>
  <c r="R436" i="50"/>
  <c r="S436" i="50"/>
  <c r="T436" i="50"/>
  <c r="U436" i="50"/>
  <c r="V436" i="50"/>
  <c r="W436" i="50"/>
  <c r="X436" i="50"/>
  <c r="Y436" i="50"/>
  <c r="AA436" i="50"/>
  <c r="AD436" i="50"/>
  <c r="AE436" i="50"/>
  <c r="E437" i="50"/>
  <c r="G437" i="50"/>
  <c r="I437" i="50"/>
  <c r="J437" i="50"/>
  <c r="K437" i="50"/>
  <c r="O437" i="50"/>
  <c r="P437" i="50"/>
  <c r="Q437" i="50"/>
  <c r="R437" i="50"/>
  <c r="S437" i="50"/>
  <c r="T437" i="50"/>
  <c r="U437" i="50"/>
  <c r="V437" i="50"/>
  <c r="W437" i="50"/>
  <c r="X437" i="50"/>
  <c r="Y437" i="50"/>
  <c r="AA437" i="50"/>
  <c r="AD437" i="50"/>
  <c r="AE437" i="50"/>
  <c r="E438" i="50"/>
  <c r="G438" i="50"/>
  <c r="I438" i="50"/>
  <c r="J438" i="50"/>
  <c r="K438" i="50"/>
  <c r="O438" i="50"/>
  <c r="P438" i="50"/>
  <c r="Q438" i="50"/>
  <c r="R438" i="50"/>
  <c r="S438" i="50"/>
  <c r="T438" i="50"/>
  <c r="U438" i="50"/>
  <c r="V438" i="50"/>
  <c r="W438" i="50"/>
  <c r="X438" i="50"/>
  <c r="Y438" i="50"/>
  <c r="AA438" i="50"/>
  <c r="AD438" i="50"/>
  <c r="AE438" i="50"/>
  <c r="E439" i="50"/>
  <c r="G439" i="50"/>
  <c r="I439" i="50"/>
  <c r="J439" i="50"/>
  <c r="K439" i="50"/>
  <c r="O439" i="50"/>
  <c r="P439" i="50"/>
  <c r="Q439" i="50"/>
  <c r="R439" i="50"/>
  <c r="S439" i="50"/>
  <c r="T439" i="50"/>
  <c r="U439" i="50"/>
  <c r="V439" i="50"/>
  <c r="W439" i="50"/>
  <c r="X439" i="50"/>
  <c r="Y439" i="50"/>
  <c r="AA439" i="50"/>
  <c r="AD439" i="50"/>
  <c r="AE439" i="50"/>
  <c r="E440" i="50"/>
  <c r="G440" i="50"/>
  <c r="I440" i="50"/>
  <c r="J440" i="50"/>
  <c r="K440" i="50"/>
  <c r="O440" i="50"/>
  <c r="P440" i="50"/>
  <c r="Q440" i="50"/>
  <c r="R440" i="50"/>
  <c r="S440" i="50"/>
  <c r="T440" i="50"/>
  <c r="U440" i="50"/>
  <c r="V440" i="50"/>
  <c r="W440" i="50"/>
  <c r="X440" i="50"/>
  <c r="Y440" i="50"/>
  <c r="AA440" i="50"/>
  <c r="AD440" i="50"/>
  <c r="AE440" i="50"/>
  <c r="E441" i="50"/>
  <c r="G441" i="50"/>
  <c r="I441" i="50"/>
  <c r="J441" i="50"/>
  <c r="K441" i="50"/>
  <c r="O441" i="50"/>
  <c r="P441" i="50"/>
  <c r="Q441" i="50"/>
  <c r="R441" i="50"/>
  <c r="S441" i="50"/>
  <c r="T441" i="50"/>
  <c r="U441" i="50"/>
  <c r="V441" i="50"/>
  <c r="W441" i="50"/>
  <c r="X441" i="50"/>
  <c r="Y441" i="50"/>
  <c r="AA441" i="50"/>
  <c r="AD441" i="50"/>
  <c r="AE441" i="50"/>
  <c r="E442" i="50"/>
  <c r="G442" i="50"/>
  <c r="I442" i="50"/>
  <c r="J442" i="50"/>
  <c r="K442" i="50"/>
  <c r="O442" i="50"/>
  <c r="P442" i="50"/>
  <c r="Q442" i="50"/>
  <c r="R442" i="50"/>
  <c r="S442" i="50"/>
  <c r="T442" i="50"/>
  <c r="U442" i="50"/>
  <c r="V442" i="50"/>
  <c r="W442" i="50"/>
  <c r="X442" i="50"/>
  <c r="Y442" i="50"/>
  <c r="AA442" i="50"/>
  <c r="AD442" i="50"/>
  <c r="AE442" i="50"/>
  <c r="E443" i="50"/>
  <c r="G443" i="50"/>
  <c r="I443" i="50"/>
  <c r="J443" i="50"/>
  <c r="K443" i="50"/>
  <c r="O443" i="50"/>
  <c r="P443" i="50"/>
  <c r="Q443" i="50"/>
  <c r="R443" i="50"/>
  <c r="S443" i="50"/>
  <c r="T443" i="50"/>
  <c r="U443" i="50"/>
  <c r="V443" i="50"/>
  <c r="W443" i="50"/>
  <c r="X443" i="50"/>
  <c r="Y443" i="50"/>
  <c r="AA443" i="50"/>
  <c r="AD443" i="50"/>
  <c r="AE443" i="50"/>
  <c r="E444" i="50"/>
  <c r="G444" i="50"/>
  <c r="I444" i="50"/>
  <c r="J444" i="50"/>
  <c r="K444" i="50"/>
  <c r="O444" i="50"/>
  <c r="P444" i="50"/>
  <c r="Q444" i="50"/>
  <c r="R444" i="50"/>
  <c r="S444" i="50"/>
  <c r="T444" i="50"/>
  <c r="U444" i="50"/>
  <c r="V444" i="50"/>
  <c r="W444" i="50"/>
  <c r="X444" i="50"/>
  <c r="Y444" i="50"/>
  <c r="AA444" i="50"/>
  <c r="AD444" i="50"/>
  <c r="AE444" i="50"/>
  <c r="E445" i="50"/>
  <c r="G445" i="50"/>
  <c r="I445" i="50"/>
  <c r="J445" i="50"/>
  <c r="K445" i="50"/>
  <c r="O445" i="50"/>
  <c r="P445" i="50"/>
  <c r="Q445" i="50"/>
  <c r="R445" i="50"/>
  <c r="S445" i="50"/>
  <c r="T445" i="50"/>
  <c r="U445" i="50"/>
  <c r="V445" i="50"/>
  <c r="W445" i="50"/>
  <c r="X445" i="50"/>
  <c r="Y445" i="50"/>
  <c r="AA445" i="50"/>
  <c r="AD445" i="50"/>
  <c r="AE445" i="50"/>
  <c r="E446" i="50"/>
  <c r="G446" i="50"/>
  <c r="I446" i="50"/>
  <c r="J446" i="50"/>
  <c r="K446" i="50"/>
  <c r="O446" i="50"/>
  <c r="P446" i="50"/>
  <c r="Q446" i="50"/>
  <c r="R446" i="50"/>
  <c r="S446" i="50"/>
  <c r="T446" i="50"/>
  <c r="U446" i="50"/>
  <c r="V446" i="50"/>
  <c r="W446" i="50"/>
  <c r="X446" i="50"/>
  <c r="Y446" i="50"/>
  <c r="AA446" i="50"/>
  <c r="AD446" i="50"/>
  <c r="AE446" i="50"/>
  <c r="E447" i="50"/>
  <c r="G447" i="50"/>
  <c r="I447" i="50"/>
  <c r="J447" i="50"/>
  <c r="K447" i="50"/>
  <c r="O447" i="50"/>
  <c r="P447" i="50"/>
  <c r="Q447" i="50"/>
  <c r="R447" i="50"/>
  <c r="S447" i="50"/>
  <c r="T447" i="50"/>
  <c r="U447" i="50"/>
  <c r="V447" i="50"/>
  <c r="W447" i="50"/>
  <c r="X447" i="50"/>
  <c r="Y447" i="50"/>
  <c r="AA447" i="50"/>
  <c r="AD447" i="50"/>
  <c r="AE447" i="50"/>
  <c r="E448" i="50"/>
  <c r="G448" i="50"/>
  <c r="I448" i="50"/>
  <c r="J448" i="50"/>
  <c r="K448" i="50"/>
  <c r="O448" i="50"/>
  <c r="P448" i="50"/>
  <c r="Q448" i="50"/>
  <c r="R448" i="50"/>
  <c r="S448" i="50"/>
  <c r="T448" i="50"/>
  <c r="U448" i="50"/>
  <c r="V448" i="50"/>
  <c r="W448" i="50"/>
  <c r="X448" i="50"/>
  <c r="Y448" i="50"/>
  <c r="AA448" i="50"/>
  <c r="AD448" i="50"/>
  <c r="AE448" i="50"/>
  <c r="E449" i="50"/>
  <c r="G449" i="50"/>
  <c r="I449" i="50"/>
  <c r="J449" i="50"/>
  <c r="K449" i="50"/>
  <c r="O449" i="50"/>
  <c r="P449" i="50"/>
  <c r="Q449" i="50"/>
  <c r="R449" i="50"/>
  <c r="S449" i="50"/>
  <c r="T449" i="50"/>
  <c r="U449" i="50"/>
  <c r="V449" i="50"/>
  <c r="W449" i="50"/>
  <c r="X449" i="50"/>
  <c r="Y449" i="50"/>
  <c r="AA449" i="50"/>
  <c r="AD449" i="50"/>
  <c r="AE449" i="50"/>
  <c r="E450" i="50"/>
  <c r="G450" i="50"/>
  <c r="I450" i="50"/>
  <c r="J450" i="50"/>
  <c r="K450" i="50"/>
  <c r="O450" i="50"/>
  <c r="P450" i="50"/>
  <c r="Q450" i="50"/>
  <c r="R450" i="50"/>
  <c r="S450" i="50"/>
  <c r="T450" i="50"/>
  <c r="U450" i="50"/>
  <c r="V450" i="50"/>
  <c r="W450" i="50"/>
  <c r="X450" i="50"/>
  <c r="Y450" i="50"/>
  <c r="AA450" i="50"/>
  <c r="AD450" i="50"/>
  <c r="AE450" i="50"/>
  <c r="E451" i="50"/>
  <c r="G451" i="50"/>
  <c r="I451" i="50"/>
  <c r="J451" i="50"/>
  <c r="K451" i="50"/>
  <c r="O451" i="50"/>
  <c r="P451" i="50"/>
  <c r="Q451" i="50"/>
  <c r="R451" i="50"/>
  <c r="S451" i="50"/>
  <c r="T451" i="50"/>
  <c r="U451" i="50"/>
  <c r="V451" i="50"/>
  <c r="W451" i="50"/>
  <c r="X451" i="50"/>
  <c r="Y451" i="50"/>
  <c r="AA451" i="50"/>
  <c r="AD451" i="50"/>
  <c r="AE451" i="50"/>
  <c r="E452" i="50"/>
  <c r="G452" i="50"/>
  <c r="I452" i="50"/>
  <c r="J452" i="50"/>
  <c r="K452" i="50"/>
  <c r="O452" i="50"/>
  <c r="P452" i="50"/>
  <c r="Q452" i="50"/>
  <c r="R452" i="50"/>
  <c r="S452" i="50"/>
  <c r="T452" i="50"/>
  <c r="U452" i="50"/>
  <c r="V452" i="50"/>
  <c r="W452" i="50"/>
  <c r="X452" i="50"/>
  <c r="Y452" i="50"/>
  <c r="AA452" i="50"/>
  <c r="AD452" i="50"/>
  <c r="AE452" i="50"/>
  <c r="E453" i="50"/>
  <c r="G453" i="50"/>
  <c r="I453" i="50"/>
  <c r="J453" i="50"/>
  <c r="K453" i="50"/>
  <c r="O453" i="50"/>
  <c r="P453" i="50"/>
  <c r="Q453" i="50"/>
  <c r="R453" i="50"/>
  <c r="S453" i="50"/>
  <c r="T453" i="50"/>
  <c r="U453" i="50"/>
  <c r="V453" i="50"/>
  <c r="W453" i="50"/>
  <c r="X453" i="50"/>
  <c r="Y453" i="50"/>
  <c r="AA453" i="50"/>
  <c r="AD453" i="50"/>
  <c r="AE453" i="50"/>
  <c r="E454" i="50"/>
  <c r="G454" i="50"/>
  <c r="I454" i="50"/>
  <c r="J454" i="50"/>
  <c r="K454" i="50"/>
  <c r="O454" i="50"/>
  <c r="P454" i="50"/>
  <c r="Q454" i="50"/>
  <c r="R454" i="50"/>
  <c r="S454" i="50"/>
  <c r="T454" i="50"/>
  <c r="U454" i="50"/>
  <c r="V454" i="50"/>
  <c r="W454" i="50"/>
  <c r="X454" i="50"/>
  <c r="Y454" i="50"/>
  <c r="AA454" i="50"/>
  <c r="AD454" i="50"/>
  <c r="AE454" i="50"/>
  <c r="E455" i="50"/>
  <c r="G455" i="50"/>
  <c r="I455" i="50"/>
  <c r="J455" i="50"/>
  <c r="K455" i="50"/>
  <c r="O455" i="50"/>
  <c r="P455" i="50"/>
  <c r="Q455" i="50"/>
  <c r="R455" i="50"/>
  <c r="S455" i="50"/>
  <c r="T455" i="50"/>
  <c r="U455" i="50"/>
  <c r="V455" i="50"/>
  <c r="W455" i="50"/>
  <c r="X455" i="50"/>
  <c r="Y455" i="50"/>
  <c r="AA455" i="50"/>
  <c r="AD455" i="50"/>
  <c r="AE455" i="50"/>
  <c r="E456" i="50"/>
  <c r="G456" i="50"/>
  <c r="I456" i="50"/>
  <c r="J456" i="50"/>
  <c r="K456" i="50"/>
  <c r="O456" i="50"/>
  <c r="P456" i="50"/>
  <c r="Q456" i="50"/>
  <c r="R456" i="50"/>
  <c r="S456" i="50"/>
  <c r="T456" i="50"/>
  <c r="U456" i="50"/>
  <c r="V456" i="50"/>
  <c r="W456" i="50"/>
  <c r="X456" i="50"/>
  <c r="Y456" i="50"/>
  <c r="AA456" i="50"/>
  <c r="AD456" i="50"/>
  <c r="AE456" i="50"/>
  <c r="E457" i="50"/>
  <c r="G457" i="50"/>
  <c r="I457" i="50"/>
  <c r="J457" i="50"/>
  <c r="K457" i="50"/>
  <c r="O457" i="50"/>
  <c r="P457" i="50"/>
  <c r="Q457" i="50"/>
  <c r="R457" i="50"/>
  <c r="S457" i="50"/>
  <c r="T457" i="50"/>
  <c r="U457" i="50"/>
  <c r="V457" i="50"/>
  <c r="W457" i="50"/>
  <c r="X457" i="50"/>
  <c r="Y457" i="50"/>
  <c r="AA457" i="50"/>
  <c r="AD457" i="50"/>
  <c r="AE457" i="50"/>
  <c r="E458" i="50"/>
  <c r="G458" i="50"/>
  <c r="I458" i="50"/>
  <c r="J458" i="50"/>
  <c r="K458" i="50"/>
  <c r="O458" i="50"/>
  <c r="P458" i="50"/>
  <c r="Q458" i="50"/>
  <c r="R458" i="50"/>
  <c r="S458" i="50"/>
  <c r="T458" i="50"/>
  <c r="U458" i="50"/>
  <c r="V458" i="50"/>
  <c r="W458" i="50"/>
  <c r="X458" i="50"/>
  <c r="Y458" i="50"/>
  <c r="AA458" i="50"/>
  <c r="AD458" i="50"/>
  <c r="AE458" i="50"/>
  <c r="E459" i="50"/>
  <c r="G459" i="50"/>
  <c r="I459" i="50"/>
  <c r="J459" i="50"/>
  <c r="K459" i="50"/>
  <c r="O459" i="50"/>
  <c r="P459" i="50"/>
  <c r="Q459" i="50"/>
  <c r="R459" i="50"/>
  <c r="S459" i="50"/>
  <c r="T459" i="50"/>
  <c r="U459" i="50"/>
  <c r="V459" i="50"/>
  <c r="W459" i="50"/>
  <c r="X459" i="50"/>
  <c r="Y459" i="50"/>
  <c r="AA459" i="50"/>
  <c r="AD459" i="50"/>
  <c r="AE459" i="50"/>
  <c r="E460" i="50"/>
  <c r="G460" i="50"/>
  <c r="I460" i="50"/>
  <c r="J460" i="50"/>
  <c r="K460" i="50"/>
  <c r="O460" i="50"/>
  <c r="P460" i="50"/>
  <c r="Q460" i="50"/>
  <c r="R460" i="50"/>
  <c r="S460" i="50"/>
  <c r="T460" i="50"/>
  <c r="U460" i="50"/>
  <c r="V460" i="50"/>
  <c r="W460" i="50"/>
  <c r="X460" i="50"/>
  <c r="Y460" i="50"/>
  <c r="AA460" i="50"/>
  <c r="AD460" i="50"/>
  <c r="AE460" i="50"/>
  <c r="E461" i="50"/>
  <c r="G461" i="50"/>
  <c r="I461" i="50"/>
  <c r="J461" i="50"/>
  <c r="K461" i="50"/>
  <c r="O461" i="50"/>
  <c r="P461" i="50"/>
  <c r="Q461" i="50"/>
  <c r="R461" i="50"/>
  <c r="S461" i="50"/>
  <c r="T461" i="50"/>
  <c r="U461" i="50"/>
  <c r="V461" i="50"/>
  <c r="W461" i="50"/>
  <c r="X461" i="50"/>
  <c r="Y461" i="50"/>
  <c r="AA461" i="50"/>
  <c r="AD461" i="50"/>
  <c r="AE461" i="50"/>
  <c r="E462" i="50"/>
  <c r="G462" i="50"/>
  <c r="I462" i="50"/>
  <c r="J462" i="50"/>
  <c r="K462" i="50"/>
  <c r="O462" i="50"/>
  <c r="P462" i="50"/>
  <c r="Q462" i="50"/>
  <c r="R462" i="50"/>
  <c r="S462" i="50"/>
  <c r="T462" i="50"/>
  <c r="U462" i="50"/>
  <c r="V462" i="50"/>
  <c r="W462" i="50"/>
  <c r="X462" i="50"/>
  <c r="Y462" i="50"/>
  <c r="AA462" i="50"/>
  <c r="AD462" i="50"/>
  <c r="AE462" i="50"/>
  <c r="E463" i="50"/>
  <c r="G463" i="50"/>
  <c r="I463" i="50"/>
  <c r="J463" i="50"/>
  <c r="K463" i="50"/>
  <c r="O463" i="50"/>
  <c r="P463" i="50"/>
  <c r="Q463" i="50"/>
  <c r="R463" i="50"/>
  <c r="S463" i="50"/>
  <c r="T463" i="50"/>
  <c r="U463" i="50"/>
  <c r="V463" i="50"/>
  <c r="W463" i="50"/>
  <c r="X463" i="50"/>
  <c r="Y463" i="50"/>
  <c r="AA463" i="50"/>
  <c r="AD463" i="50"/>
  <c r="AE463" i="50"/>
  <c r="E464" i="50"/>
  <c r="G464" i="50"/>
  <c r="I464" i="50"/>
  <c r="J464" i="50"/>
  <c r="K464" i="50"/>
  <c r="O464" i="50"/>
  <c r="P464" i="50"/>
  <c r="Q464" i="50"/>
  <c r="R464" i="50"/>
  <c r="S464" i="50"/>
  <c r="T464" i="50"/>
  <c r="U464" i="50"/>
  <c r="V464" i="50"/>
  <c r="W464" i="50"/>
  <c r="X464" i="50"/>
  <c r="Y464" i="50"/>
  <c r="AA464" i="50"/>
  <c r="AD464" i="50"/>
  <c r="AE464" i="50"/>
  <c r="E465" i="50"/>
  <c r="G465" i="50"/>
  <c r="I465" i="50"/>
  <c r="J465" i="50"/>
  <c r="K465" i="50"/>
  <c r="O465" i="50"/>
  <c r="P465" i="50"/>
  <c r="Q465" i="50"/>
  <c r="R465" i="50"/>
  <c r="S465" i="50"/>
  <c r="T465" i="50"/>
  <c r="U465" i="50"/>
  <c r="V465" i="50"/>
  <c r="W465" i="50"/>
  <c r="X465" i="50"/>
  <c r="Y465" i="50"/>
  <c r="AA465" i="50"/>
  <c r="AD465" i="50"/>
  <c r="AE465" i="50"/>
  <c r="E466" i="50"/>
  <c r="G466" i="50"/>
  <c r="I466" i="50"/>
  <c r="J466" i="50"/>
  <c r="K466" i="50"/>
  <c r="O466" i="50"/>
  <c r="P466" i="50"/>
  <c r="Q466" i="50"/>
  <c r="R466" i="50"/>
  <c r="S466" i="50"/>
  <c r="T466" i="50"/>
  <c r="U466" i="50"/>
  <c r="V466" i="50"/>
  <c r="W466" i="50"/>
  <c r="X466" i="50"/>
  <c r="Y466" i="50"/>
  <c r="AA466" i="50"/>
  <c r="AD466" i="50"/>
  <c r="AE466" i="50"/>
  <c r="E467" i="50"/>
  <c r="G467" i="50"/>
  <c r="I467" i="50"/>
  <c r="J467" i="50"/>
  <c r="K467" i="50"/>
  <c r="O467" i="50"/>
  <c r="P467" i="50"/>
  <c r="Q467" i="50"/>
  <c r="R467" i="50"/>
  <c r="S467" i="50"/>
  <c r="T467" i="50"/>
  <c r="U467" i="50"/>
  <c r="V467" i="50"/>
  <c r="W467" i="50"/>
  <c r="X467" i="50"/>
  <c r="Y467" i="50"/>
  <c r="AA467" i="50"/>
  <c r="AD467" i="50"/>
  <c r="AE467" i="50"/>
  <c r="E468" i="50"/>
  <c r="G468" i="50"/>
  <c r="I468" i="50"/>
  <c r="J468" i="50"/>
  <c r="K468" i="50"/>
  <c r="O468" i="50"/>
  <c r="P468" i="50"/>
  <c r="Q468" i="50"/>
  <c r="R468" i="50"/>
  <c r="S468" i="50"/>
  <c r="T468" i="50"/>
  <c r="U468" i="50"/>
  <c r="V468" i="50"/>
  <c r="W468" i="50"/>
  <c r="X468" i="50"/>
  <c r="Y468" i="50"/>
  <c r="AA468" i="50"/>
  <c r="AD468" i="50"/>
  <c r="AE468" i="50"/>
  <c r="E469" i="50"/>
  <c r="G469" i="50"/>
  <c r="I469" i="50"/>
  <c r="J469" i="50"/>
  <c r="K469" i="50"/>
  <c r="O469" i="50"/>
  <c r="P469" i="50"/>
  <c r="Q469" i="50"/>
  <c r="R469" i="50"/>
  <c r="S469" i="50"/>
  <c r="T469" i="50"/>
  <c r="U469" i="50"/>
  <c r="V469" i="50"/>
  <c r="W469" i="50"/>
  <c r="X469" i="50"/>
  <c r="Y469" i="50"/>
  <c r="AA469" i="50"/>
  <c r="AD469" i="50"/>
  <c r="AE469" i="50"/>
  <c r="E470" i="50"/>
  <c r="G470" i="50"/>
  <c r="I470" i="50"/>
  <c r="J470" i="50"/>
  <c r="K470" i="50"/>
  <c r="O470" i="50"/>
  <c r="P470" i="50"/>
  <c r="Q470" i="50"/>
  <c r="R470" i="50"/>
  <c r="S470" i="50"/>
  <c r="T470" i="50"/>
  <c r="U470" i="50"/>
  <c r="V470" i="50"/>
  <c r="W470" i="50"/>
  <c r="X470" i="50"/>
  <c r="Y470" i="50"/>
  <c r="AA470" i="50"/>
  <c r="AD470" i="50"/>
  <c r="AE470" i="50"/>
  <c r="E471" i="50"/>
  <c r="G471" i="50"/>
  <c r="I471" i="50"/>
  <c r="J471" i="50"/>
  <c r="K471" i="50"/>
  <c r="O471" i="50"/>
  <c r="P471" i="50"/>
  <c r="Q471" i="50"/>
  <c r="R471" i="50"/>
  <c r="S471" i="50"/>
  <c r="T471" i="50"/>
  <c r="U471" i="50"/>
  <c r="V471" i="50"/>
  <c r="W471" i="50"/>
  <c r="X471" i="50"/>
  <c r="Y471" i="50"/>
  <c r="AA471" i="50"/>
  <c r="AD471" i="50"/>
  <c r="AE471" i="50"/>
  <c r="E472" i="50"/>
  <c r="G472" i="50"/>
  <c r="I472" i="50"/>
  <c r="J472" i="50"/>
  <c r="K472" i="50"/>
  <c r="O472" i="50"/>
  <c r="P472" i="50"/>
  <c r="Q472" i="50"/>
  <c r="R472" i="50"/>
  <c r="S472" i="50"/>
  <c r="T472" i="50"/>
  <c r="U472" i="50"/>
  <c r="V472" i="50"/>
  <c r="W472" i="50"/>
  <c r="X472" i="50"/>
  <c r="Y472" i="50"/>
  <c r="AA472" i="50"/>
  <c r="AD472" i="50"/>
  <c r="AE472" i="50"/>
  <c r="E473" i="50"/>
  <c r="G473" i="50"/>
  <c r="I473" i="50"/>
  <c r="J473" i="50"/>
  <c r="K473" i="50"/>
  <c r="O473" i="50"/>
  <c r="P473" i="50"/>
  <c r="Q473" i="50"/>
  <c r="R473" i="50"/>
  <c r="S473" i="50"/>
  <c r="T473" i="50"/>
  <c r="U473" i="50"/>
  <c r="V473" i="50"/>
  <c r="W473" i="50"/>
  <c r="X473" i="50"/>
  <c r="Y473" i="50"/>
  <c r="AA473" i="50"/>
  <c r="AD473" i="50"/>
  <c r="AE473" i="50"/>
  <c r="E474" i="50"/>
  <c r="G474" i="50"/>
  <c r="I474" i="50"/>
  <c r="J474" i="50"/>
  <c r="K474" i="50"/>
  <c r="O474" i="50"/>
  <c r="P474" i="50"/>
  <c r="Q474" i="50"/>
  <c r="R474" i="50"/>
  <c r="S474" i="50"/>
  <c r="T474" i="50"/>
  <c r="U474" i="50"/>
  <c r="V474" i="50"/>
  <c r="W474" i="50"/>
  <c r="X474" i="50"/>
  <c r="Y474" i="50"/>
  <c r="AA474" i="50"/>
  <c r="AD474" i="50"/>
  <c r="AE474" i="50"/>
  <c r="E475" i="50"/>
  <c r="G475" i="50"/>
  <c r="I475" i="50"/>
  <c r="J475" i="50"/>
  <c r="K475" i="50"/>
  <c r="O475" i="50"/>
  <c r="P475" i="50"/>
  <c r="Q475" i="50"/>
  <c r="R475" i="50"/>
  <c r="S475" i="50"/>
  <c r="T475" i="50"/>
  <c r="U475" i="50"/>
  <c r="V475" i="50"/>
  <c r="W475" i="50"/>
  <c r="X475" i="50"/>
  <c r="Y475" i="50"/>
  <c r="AA475" i="50"/>
  <c r="AD475" i="50"/>
  <c r="AE475" i="50"/>
  <c r="E476" i="50"/>
  <c r="G476" i="50"/>
  <c r="I476" i="50"/>
  <c r="J476" i="50"/>
  <c r="K476" i="50"/>
  <c r="O476" i="50"/>
  <c r="P476" i="50"/>
  <c r="Q476" i="50"/>
  <c r="R476" i="50"/>
  <c r="S476" i="50"/>
  <c r="T476" i="50"/>
  <c r="U476" i="50"/>
  <c r="V476" i="50"/>
  <c r="W476" i="50"/>
  <c r="X476" i="50"/>
  <c r="Y476" i="50"/>
  <c r="AA476" i="50"/>
  <c r="AD476" i="50"/>
  <c r="AE476" i="50"/>
  <c r="E477" i="50"/>
  <c r="G477" i="50"/>
  <c r="I477" i="50"/>
  <c r="J477" i="50"/>
  <c r="K477" i="50"/>
  <c r="O477" i="50"/>
  <c r="P477" i="50"/>
  <c r="Q477" i="50"/>
  <c r="R477" i="50"/>
  <c r="S477" i="50"/>
  <c r="T477" i="50"/>
  <c r="U477" i="50"/>
  <c r="V477" i="50"/>
  <c r="W477" i="50"/>
  <c r="X477" i="50"/>
  <c r="Y477" i="50"/>
  <c r="AA477" i="50"/>
  <c r="AD477" i="50"/>
  <c r="AE477" i="50"/>
  <c r="E478" i="50"/>
  <c r="G478" i="50"/>
  <c r="I478" i="50"/>
  <c r="J478" i="50"/>
  <c r="K478" i="50"/>
  <c r="O478" i="50"/>
  <c r="P478" i="50"/>
  <c r="Q478" i="50"/>
  <c r="R478" i="50"/>
  <c r="S478" i="50"/>
  <c r="T478" i="50"/>
  <c r="U478" i="50"/>
  <c r="V478" i="50"/>
  <c r="W478" i="50"/>
  <c r="X478" i="50"/>
  <c r="Y478" i="50"/>
  <c r="AA478" i="50"/>
  <c r="AD478" i="50"/>
  <c r="AE478" i="50"/>
  <c r="E479" i="50"/>
  <c r="G479" i="50"/>
  <c r="I479" i="50"/>
  <c r="J479" i="50"/>
  <c r="K479" i="50"/>
  <c r="O479" i="50"/>
  <c r="P479" i="50"/>
  <c r="Q479" i="50"/>
  <c r="R479" i="50"/>
  <c r="S479" i="50"/>
  <c r="T479" i="50"/>
  <c r="U479" i="50"/>
  <c r="V479" i="50"/>
  <c r="W479" i="50"/>
  <c r="X479" i="50"/>
  <c r="Y479" i="50"/>
  <c r="AA479" i="50"/>
  <c r="AD479" i="50"/>
  <c r="AE479" i="50"/>
  <c r="E480" i="50"/>
  <c r="G480" i="50"/>
  <c r="I480" i="50"/>
  <c r="J480" i="50"/>
  <c r="K480" i="50"/>
  <c r="O480" i="50"/>
  <c r="P480" i="50"/>
  <c r="Q480" i="50"/>
  <c r="R480" i="50"/>
  <c r="S480" i="50"/>
  <c r="T480" i="50"/>
  <c r="U480" i="50"/>
  <c r="V480" i="50"/>
  <c r="W480" i="50"/>
  <c r="X480" i="50"/>
  <c r="Y480" i="50"/>
  <c r="AA480" i="50"/>
  <c r="AD480" i="50"/>
  <c r="AE480" i="50"/>
  <c r="E481" i="50"/>
  <c r="G481" i="50"/>
  <c r="I481" i="50"/>
  <c r="J481" i="50"/>
  <c r="K481" i="50"/>
  <c r="O481" i="50"/>
  <c r="P481" i="50"/>
  <c r="Q481" i="50"/>
  <c r="R481" i="50"/>
  <c r="S481" i="50"/>
  <c r="T481" i="50"/>
  <c r="U481" i="50"/>
  <c r="V481" i="50"/>
  <c r="W481" i="50"/>
  <c r="X481" i="50"/>
  <c r="Y481" i="50"/>
  <c r="AA481" i="50"/>
  <c r="AD481" i="50"/>
  <c r="AE481" i="50"/>
  <c r="E482" i="50"/>
  <c r="G482" i="50"/>
  <c r="I482" i="50"/>
  <c r="J482" i="50"/>
  <c r="K482" i="50"/>
  <c r="O482" i="50"/>
  <c r="P482" i="50"/>
  <c r="Q482" i="50"/>
  <c r="R482" i="50"/>
  <c r="S482" i="50"/>
  <c r="T482" i="50"/>
  <c r="U482" i="50"/>
  <c r="V482" i="50"/>
  <c r="W482" i="50"/>
  <c r="X482" i="50"/>
  <c r="Y482" i="50"/>
  <c r="AA482" i="50"/>
  <c r="AD482" i="50"/>
  <c r="AE482" i="50"/>
  <c r="E483" i="50"/>
  <c r="G483" i="50"/>
  <c r="I483" i="50"/>
  <c r="J483" i="50"/>
  <c r="K483" i="50"/>
  <c r="O483" i="50"/>
  <c r="P483" i="50"/>
  <c r="Q483" i="50"/>
  <c r="R483" i="50"/>
  <c r="S483" i="50"/>
  <c r="T483" i="50"/>
  <c r="U483" i="50"/>
  <c r="V483" i="50"/>
  <c r="W483" i="50"/>
  <c r="X483" i="50"/>
  <c r="Y483" i="50"/>
  <c r="AA483" i="50"/>
  <c r="AD483" i="50"/>
  <c r="AE483" i="50"/>
  <c r="E484" i="50"/>
  <c r="G484" i="50"/>
  <c r="I484" i="50"/>
  <c r="J484" i="50"/>
  <c r="K484" i="50"/>
  <c r="O484" i="50"/>
  <c r="P484" i="50"/>
  <c r="Q484" i="50"/>
  <c r="R484" i="50"/>
  <c r="S484" i="50"/>
  <c r="T484" i="50"/>
  <c r="U484" i="50"/>
  <c r="V484" i="50"/>
  <c r="W484" i="50"/>
  <c r="X484" i="50"/>
  <c r="Y484" i="50"/>
  <c r="AA484" i="50"/>
  <c r="AD484" i="50"/>
  <c r="AE484" i="50"/>
  <c r="E485" i="50"/>
  <c r="G485" i="50"/>
  <c r="I485" i="50"/>
  <c r="J485" i="50"/>
  <c r="K485" i="50"/>
  <c r="O485" i="50"/>
  <c r="P485" i="50"/>
  <c r="Q485" i="50"/>
  <c r="R485" i="50"/>
  <c r="S485" i="50"/>
  <c r="T485" i="50"/>
  <c r="U485" i="50"/>
  <c r="V485" i="50"/>
  <c r="W485" i="50"/>
  <c r="X485" i="50"/>
  <c r="Y485" i="50"/>
  <c r="AA485" i="50"/>
  <c r="AD485" i="50"/>
  <c r="AE485" i="50"/>
  <c r="E486" i="50"/>
  <c r="G486" i="50"/>
  <c r="I486" i="50"/>
  <c r="J486" i="50"/>
  <c r="K486" i="50"/>
  <c r="O486" i="50"/>
  <c r="P486" i="50"/>
  <c r="Q486" i="50"/>
  <c r="R486" i="50"/>
  <c r="S486" i="50"/>
  <c r="T486" i="50"/>
  <c r="U486" i="50"/>
  <c r="V486" i="50"/>
  <c r="W486" i="50"/>
  <c r="X486" i="50"/>
  <c r="Y486" i="50"/>
  <c r="AA486" i="50"/>
  <c r="AD486" i="50"/>
  <c r="AE486" i="50"/>
  <c r="E487" i="50"/>
  <c r="G487" i="50"/>
  <c r="I487" i="50"/>
  <c r="J487" i="50"/>
  <c r="K487" i="50"/>
  <c r="O487" i="50"/>
  <c r="P487" i="50"/>
  <c r="Q487" i="50"/>
  <c r="R487" i="50"/>
  <c r="S487" i="50"/>
  <c r="T487" i="50"/>
  <c r="U487" i="50"/>
  <c r="V487" i="50"/>
  <c r="W487" i="50"/>
  <c r="X487" i="50"/>
  <c r="Y487" i="50"/>
  <c r="AA487" i="50"/>
  <c r="AD487" i="50"/>
  <c r="AE487" i="50"/>
  <c r="E488" i="50"/>
  <c r="G488" i="50"/>
  <c r="I488" i="50"/>
  <c r="J488" i="50"/>
  <c r="K488" i="50"/>
  <c r="O488" i="50"/>
  <c r="P488" i="50"/>
  <c r="Q488" i="50"/>
  <c r="R488" i="50"/>
  <c r="S488" i="50"/>
  <c r="T488" i="50"/>
  <c r="U488" i="50"/>
  <c r="V488" i="50"/>
  <c r="W488" i="50"/>
  <c r="X488" i="50"/>
  <c r="Y488" i="50"/>
  <c r="AA488" i="50"/>
  <c r="AD488" i="50"/>
  <c r="AE488" i="50"/>
  <c r="E489" i="50"/>
  <c r="G489" i="50"/>
  <c r="I489" i="50"/>
  <c r="J489" i="50"/>
  <c r="K489" i="50"/>
  <c r="O489" i="50"/>
  <c r="P489" i="50"/>
  <c r="Q489" i="50"/>
  <c r="R489" i="50"/>
  <c r="S489" i="50"/>
  <c r="T489" i="50"/>
  <c r="U489" i="50"/>
  <c r="V489" i="50"/>
  <c r="W489" i="50"/>
  <c r="X489" i="50"/>
  <c r="Y489" i="50"/>
  <c r="AA489" i="50"/>
  <c r="AD489" i="50"/>
  <c r="AE489" i="50"/>
  <c r="E490" i="50"/>
  <c r="G490" i="50"/>
  <c r="I490" i="50"/>
  <c r="J490" i="50"/>
  <c r="K490" i="50"/>
  <c r="O490" i="50"/>
  <c r="P490" i="50"/>
  <c r="Q490" i="50"/>
  <c r="R490" i="50"/>
  <c r="S490" i="50"/>
  <c r="T490" i="50"/>
  <c r="U490" i="50"/>
  <c r="V490" i="50"/>
  <c r="W490" i="50"/>
  <c r="X490" i="50"/>
  <c r="Y490" i="50"/>
  <c r="AA490" i="50"/>
  <c r="AD490" i="50"/>
  <c r="AE490" i="50"/>
  <c r="E491" i="50"/>
  <c r="G491" i="50"/>
  <c r="I491" i="50"/>
  <c r="J491" i="50"/>
  <c r="K491" i="50"/>
  <c r="O491" i="50"/>
  <c r="P491" i="50"/>
  <c r="Q491" i="50"/>
  <c r="R491" i="50"/>
  <c r="S491" i="50"/>
  <c r="T491" i="50"/>
  <c r="U491" i="50"/>
  <c r="V491" i="50"/>
  <c r="W491" i="50"/>
  <c r="X491" i="50"/>
  <c r="Y491" i="50"/>
  <c r="AA491" i="50"/>
  <c r="AD491" i="50"/>
  <c r="AE491" i="50"/>
  <c r="E492" i="50"/>
  <c r="G492" i="50"/>
  <c r="I492" i="50"/>
  <c r="J492" i="50"/>
  <c r="K492" i="50"/>
  <c r="O492" i="50"/>
  <c r="P492" i="50"/>
  <c r="Q492" i="50"/>
  <c r="R492" i="50"/>
  <c r="S492" i="50"/>
  <c r="T492" i="50"/>
  <c r="U492" i="50"/>
  <c r="V492" i="50"/>
  <c r="W492" i="50"/>
  <c r="X492" i="50"/>
  <c r="Y492" i="50"/>
  <c r="AA492" i="50"/>
  <c r="AD492" i="50"/>
  <c r="AE492" i="50"/>
  <c r="E493" i="50"/>
  <c r="G493" i="50"/>
  <c r="I493" i="50"/>
  <c r="J493" i="50"/>
  <c r="K493" i="50"/>
  <c r="O493" i="50"/>
  <c r="P493" i="50"/>
  <c r="Q493" i="50"/>
  <c r="R493" i="50"/>
  <c r="S493" i="50"/>
  <c r="T493" i="50"/>
  <c r="U493" i="50"/>
  <c r="V493" i="50"/>
  <c r="W493" i="50"/>
  <c r="X493" i="50"/>
  <c r="Y493" i="50"/>
  <c r="AA493" i="50"/>
  <c r="AD493" i="50"/>
  <c r="AE493" i="50"/>
  <c r="E494" i="50"/>
  <c r="G494" i="50"/>
  <c r="I494" i="50"/>
  <c r="J494" i="50"/>
  <c r="K494" i="50"/>
  <c r="O494" i="50"/>
  <c r="P494" i="50"/>
  <c r="Q494" i="50"/>
  <c r="R494" i="50"/>
  <c r="S494" i="50"/>
  <c r="T494" i="50"/>
  <c r="U494" i="50"/>
  <c r="V494" i="50"/>
  <c r="W494" i="50"/>
  <c r="X494" i="50"/>
  <c r="Y494" i="50"/>
  <c r="AA494" i="50"/>
  <c r="AD494" i="50"/>
  <c r="AE494" i="50"/>
  <c r="E495" i="50"/>
  <c r="G495" i="50"/>
  <c r="I495" i="50"/>
  <c r="J495" i="50"/>
  <c r="K495" i="50"/>
  <c r="O495" i="50"/>
  <c r="P495" i="50"/>
  <c r="Q495" i="50"/>
  <c r="R495" i="50"/>
  <c r="S495" i="50"/>
  <c r="T495" i="50"/>
  <c r="U495" i="50"/>
  <c r="V495" i="50"/>
  <c r="W495" i="50"/>
  <c r="X495" i="50"/>
  <c r="Y495" i="50"/>
  <c r="AA495" i="50"/>
  <c r="AD495" i="50"/>
  <c r="AE495" i="50"/>
  <c r="E496" i="50"/>
  <c r="G496" i="50"/>
  <c r="I496" i="50"/>
  <c r="J496" i="50"/>
  <c r="K496" i="50"/>
  <c r="O496" i="50"/>
  <c r="P496" i="50"/>
  <c r="Q496" i="50"/>
  <c r="R496" i="50"/>
  <c r="S496" i="50"/>
  <c r="T496" i="50"/>
  <c r="U496" i="50"/>
  <c r="V496" i="50"/>
  <c r="W496" i="50"/>
  <c r="X496" i="50"/>
  <c r="Y496" i="50"/>
  <c r="AA496" i="50"/>
  <c r="AD496" i="50"/>
  <c r="AE496" i="50"/>
  <c r="E497" i="50"/>
  <c r="G497" i="50"/>
  <c r="I497" i="50"/>
  <c r="J497" i="50"/>
  <c r="K497" i="50"/>
  <c r="O497" i="50"/>
  <c r="P497" i="50"/>
  <c r="Q497" i="50"/>
  <c r="R497" i="50"/>
  <c r="S497" i="50"/>
  <c r="T497" i="50"/>
  <c r="U497" i="50"/>
  <c r="V497" i="50"/>
  <c r="W497" i="50"/>
  <c r="X497" i="50"/>
  <c r="Y497" i="50"/>
  <c r="AA497" i="50"/>
  <c r="AD497" i="50"/>
  <c r="AE497" i="50"/>
  <c r="E498" i="50"/>
  <c r="G498" i="50"/>
  <c r="I498" i="50"/>
  <c r="J498" i="50"/>
  <c r="K498" i="50"/>
  <c r="O498" i="50"/>
  <c r="P498" i="50"/>
  <c r="Q498" i="50"/>
  <c r="R498" i="50"/>
  <c r="S498" i="50"/>
  <c r="T498" i="50"/>
  <c r="U498" i="50"/>
  <c r="V498" i="50"/>
  <c r="W498" i="50"/>
  <c r="X498" i="50"/>
  <c r="Y498" i="50"/>
  <c r="AA498" i="50"/>
  <c r="AD498" i="50"/>
  <c r="AE498" i="50"/>
  <c r="E499" i="50"/>
  <c r="G499" i="50"/>
  <c r="I499" i="50"/>
  <c r="J499" i="50"/>
  <c r="K499" i="50"/>
  <c r="O499" i="50"/>
  <c r="P499" i="50"/>
  <c r="Q499" i="50"/>
  <c r="R499" i="50"/>
  <c r="S499" i="50"/>
  <c r="T499" i="50"/>
  <c r="U499" i="50"/>
  <c r="V499" i="50"/>
  <c r="W499" i="50"/>
  <c r="X499" i="50"/>
  <c r="Y499" i="50"/>
  <c r="AA499" i="50"/>
  <c r="AD499" i="50"/>
  <c r="AE499" i="50"/>
  <c r="E500" i="50"/>
  <c r="G500" i="50"/>
  <c r="I500" i="50"/>
  <c r="J500" i="50"/>
  <c r="K500" i="50"/>
  <c r="O500" i="50"/>
  <c r="P500" i="50"/>
  <c r="Q500" i="50"/>
  <c r="R500" i="50"/>
  <c r="S500" i="50"/>
  <c r="T500" i="50"/>
  <c r="U500" i="50"/>
  <c r="V500" i="50"/>
  <c r="W500" i="50"/>
  <c r="X500" i="50"/>
  <c r="Y500" i="50"/>
  <c r="AA500" i="50"/>
  <c r="AD500" i="50"/>
  <c r="AE500" i="50"/>
  <c r="B225" i="49"/>
  <c r="B226" i="49"/>
  <c r="B227" i="49"/>
  <c r="B228" i="49"/>
  <c r="B229" i="49"/>
  <c r="B230" i="49"/>
  <c r="B231" i="49"/>
  <c r="B232" i="49"/>
  <c r="B233" i="49"/>
  <c r="B234" i="49"/>
  <c r="B235" i="49"/>
  <c r="B236" i="49"/>
  <c r="B237" i="49"/>
  <c r="B238" i="49"/>
  <c r="B239" i="49"/>
  <c r="B240" i="49"/>
  <c r="B241" i="49"/>
  <c r="B242" i="49"/>
  <c r="B243" i="49"/>
  <c r="B244" i="49"/>
  <c r="B245" i="49"/>
  <c r="B246" i="49"/>
  <c r="B247" i="49"/>
  <c r="B248" i="49"/>
  <c r="B249" i="49"/>
  <c r="B250" i="49"/>
  <c r="B251" i="49"/>
  <c r="B252" i="49"/>
  <c r="B253" i="49"/>
  <c r="B254" i="49"/>
  <c r="B255" i="49"/>
  <c r="B256" i="49"/>
  <c r="B257" i="49"/>
  <c r="B258" i="49"/>
  <c r="B259" i="49"/>
  <c r="B260" i="49"/>
  <c r="B261" i="49"/>
  <c r="B262" i="49"/>
  <c r="B263" i="49"/>
  <c r="B264" i="49"/>
  <c r="B265" i="49"/>
  <c r="B266" i="49"/>
  <c r="B267" i="49"/>
  <c r="B268" i="49"/>
  <c r="B269" i="49"/>
  <c r="B270" i="49"/>
  <c r="B271" i="49"/>
  <c r="B272" i="49"/>
  <c r="B273" i="49"/>
  <c r="B274" i="49"/>
  <c r="B275" i="49"/>
  <c r="B276" i="49"/>
  <c r="B277" i="49"/>
  <c r="B278" i="49"/>
  <c r="B279" i="49"/>
  <c r="B280" i="49"/>
  <c r="B281" i="49"/>
  <c r="B282" i="49"/>
  <c r="B283" i="49"/>
  <c r="B284" i="49"/>
  <c r="B285" i="49"/>
  <c r="B286" i="49"/>
  <c r="B287" i="49"/>
  <c r="B288" i="49"/>
  <c r="B289" i="49"/>
  <c r="B290" i="49"/>
  <c r="B291" i="49"/>
  <c r="B292" i="49"/>
  <c r="B293" i="49"/>
  <c r="B294" i="49"/>
  <c r="B295" i="49"/>
  <c r="B296" i="49"/>
  <c r="B297" i="49"/>
  <c r="B298" i="49"/>
  <c r="B299" i="49"/>
  <c r="B300" i="49"/>
  <c r="B301" i="49"/>
  <c r="B302" i="49"/>
  <c r="B303" i="49"/>
  <c r="B304" i="49"/>
  <c r="B305" i="49"/>
  <c r="B306" i="49"/>
  <c r="B307" i="49"/>
  <c r="B308" i="49"/>
  <c r="B309" i="49"/>
  <c r="B310" i="49"/>
  <c r="B311" i="49"/>
  <c r="B312" i="49"/>
  <c r="B313" i="49"/>
  <c r="B314" i="49"/>
  <c r="B315" i="49"/>
  <c r="B316" i="49"/>
  <c r="B317" i="49"/>
  <c r="B318" i="49"/>
  <c r="B319" i="49"/>
  <c r="B320" i="49"/>
  <c r="B321" i="49"/>
  <c r="B322" i="49"/>
  <c r="B323" i="49"/>
  <c r="B324" i="49"/>
  <c r="B325" i="49"/>
  <c r="B326" i="49"/>
  <c r="B327" i="49"/>
  <c r="B328" i="49"/>
  <c r="B329" i="49"/>
  <c r="B330" i="49"/>
  <c r="B331" i="49"/>
  <c r="B332" i="49"/>
  <c r="B333" i="49"/>
  <c r="B334" i="49"/>
  <c r="B335" i="49"/>
  <c r="B336" i="49"/>
  <c r="B337" i="49"/>
  <c r="B338" i="49"/>
  <c r="B339" i="49"/>
  <c r="B340" i="49"/>
  <c r="B341" i="49"/>
  <c r="B342" i="49"/>
  <c r="B343" i="49"/>
  <c r="B344" i="49"/>
  <c r="B345" i="49"/>
  <c r="B346" i="49"/>
  <c r="B347" i="49"/>
  <c r="B348" i="49"/>
  <c r="B349" i="49"/>
  <c r="B350" i="49"/>
  <c r="B351" i="49"/>
  <c r="B352" i="49"/>
  <c r="B353" i="49"/>
  <c r="B354" i="49"/>
  <c r="B355" i="49"/>
  <c r="B356" i="49"/>
  <c r="B357" i="49"/>
  <c r="B358" i="49"/>
  <c r="B359" i="49"/>
  <c r="B360" i="49"/>
  <c r="B361" i="49"/>
  <c r="B362" i="49"/>
  <c r="B363" i="49"/>
  <c r="B364" i="49"/>
  <c r="B365" i="49"/>
  <c r="B366" i="49"/>
  <c r="B367" i="49"/>
  <c r="B368" i="49"/>
  <c r="B369" i="49"/>
  <c r="B370" i="49"/>
  <c r="B371" i="49"/>
  <c r="B372" i="49"/>
  <c r="B373" i="49"/>
  <c r="B374" i="49"/>
  <c r="B375" i="49"/>
  <c r="B376" i="49"/>
  <c r="B377" i="49"/>
  <c r="B378" i="49"/>
  <c r="B379" i="49"/>
  <c r="B380" i="49"/>
  <c r="B381" i="49"/>
  <c r="B382" i="49"/>
  <c r="B383" i="49"/>
  <c r="B384" i="49"/>
  <c r="B385" i="49"/>
  <c r="B386" i="49"/>
  <c r="B387" i="49"/>
  <c r="B388" i="49"/>
  <c r="B389" i="49"/>
  <c r="B390" i="49"/>
  <c r="B391" i="49"/>
  <c r="B392" i="49"/>
  <c r="B393" i="49"/>
  <c r="B394" i="49"/>
  <c r="B395" i="49"/>
  <c r="B396" i="49"/>
  <c r="B397" i="49"/>
  <c r="B398" i="49"/>
  <c r="B399" i="49"/>
  <c r="B400" i="49"/>
  <c r="B401" i="49"/>
  <c r="B402" i="49"/>
  <c r="B403" i="49"/>
  <c r="B404" i="49"/>
  <c r="B405" i="49"/>
  <c r="B406" i="49"/>
  <c r="B407" i="49"/>
  <c r="B408" i="49"/>
  <c r="B409" i="49"/>
  <c r="B410" i="49"/>
  <c r="B411" i="49"/>
  <c r="B412" i="49"/>
  <c r="B413" i="49"/>
  <c r="B414" i="49"/>
  <c r="B415" i="49"/>
  <c r="B416" i="49"/>
  <c r="B417" i="49"/>
  <c r="B418" i="49"/>
  <c r="B419" i="49"/>
  <c r="B420" i="49"/>
  <c r="B421" i="49"/>
  <c r="B422" i="49"/>
  <c r="B423" i="49"/>
  <c r="B424" i="49"/>
  <c r="B425" i="49"/>
  <c r="B426" i="49"/>
  <c r="B427" i="49"/>
  <c r="B428" i="49"/>
  <c r="B429" i="49"/>
  <c r="B430" i="49"/>
  <c r="B431" i="49"/>
  <c r="B432" i="49"/>
  <c r="B433" i="49"/>
  <c r="B434" i="49"/>
  <c r="B435" i="49"/>
  <c r="B436" i="49"/>
  <c r="B437" i="49"/>
  <c r="B438" i="49"/>
  <c r="B439" i="49"/>
  <c r="B440" i="49"/>
  <c r="B441" i="49"/>
  <c r="B442" i="49"/>
  <c r="B443" i="49"/>
  <c r="B444" i="49"/>
  <c r="B445" i="49"/>
  <c r="B446" i="49"/>
  <c r="B447" i="49"/>
  <c r="B448" i="49"/>
  <c r="B449" i="49"/>
  <c r="B450" i="49"/>
  <c r="B451" i="49"/>
  <c r="B452" i="49"/>
  <c r="B453" i="49"/>
  <c r="B454" i="49"/>
  <c r="B455" i="49"/>
  <c r="B456" i="49"/>
  <c r="B457" i="49"/>
  <c r="B458" i="49"/>
  <c r="B459" i="49"/>
  <c r="B460" i="49"/>
  <c r="B461" i="49"/>
  <c r="B462" i="49"/>
  <c r="B463" i="49"/>
  <c r="B464" i="49"/>
  <c r="B465" i="49"/>
  <c r="B466" i="49"/>
  <c r="B467" i="49"/>
  <c r="B468" i="49"/>
  <c r="B469" i="49"/>
  <c r="B470" i="49"/>
  <c r="B471" i="49"/>
  <c r="B472" i="49"/>
  <c r="B473" i="49"/>
  <c r="B474" i="49"/>
  <c r="B475" i="49"/>
  <c r="B476" i="49"/>
  <c r="B477" i="49"/>
  <c r="B478" i="49"/>
  <c r="B479" i="49"/>
  <c r="B480" i="49"/>
  <c r="B481" i="49"/>
  <c r="B482" i="49"/>
  <c r="B483" i="49"/>
  <c r="B484" i="49"/>
  <c r="B485" i="49"/>
  <c r="B486" i="49"/>
  <c r="B487" i="49"/>
  <c r="B488" i="49"/>
  <c r="B489" i="49"/>
  <c r="B490" i="49"/>
  <c r="B491" i="49"/>
  <c r="B492" i="49"/>
  <c r="B493" i="49"/>
  <c r="B494" i="49"/>
  <c r="B495" i="49"/>
  <c r="B496" i="49"/>
  <c r="B497" i="49"/>
  <c r="B498" i="49"/>
  <c r="B499" i="49"/>
  <c r="B500" i="49"/>
  <c r="Z225" i="49"/>
  <c r="Z226" i="49"/>
  <c r="Z227" i="49"/>
  <c r="Z228" i="49"/>
  <c r="Z229" i="49"/>
  <c r="Z230" i="49"/>
  <c r="Z231" i="49"/>
  <c r="Z232" i="49"/>
  <c r="Z233" i="49"/>
  <c r="Z234" i="49"/>
  <c r="Z235" i="49"/>
  <c r="Z236" i="49"/>
  <c r="Z237" i="49"/>
  <c r="Z238" i="49"/>
  <c r="Z239" i="49"/>
  <c r="Z240" i="49"/>
  <c r="Z241" i="49"/>
  <c r="Z242" i="49"/>
  <c r="Z243" i="49"/>
  <c r="Z244" i="49"/>
  <c r="Z245" i="49"/>
  <c r="Z246" i="49"/>
  <c r="Z247" i="49"/>
  <c r="Z248" i="49"/>
  <c r="Z249" i="49"/>
  <c r="Z250" i="49"/>
  <c r="Z251" i="49"/>
  <c r="Z252" i="49"/>
  <c r="Z253" i="49"/>
  <c r="Z254" i="49"/>
  <c r="Z255" i="49"/>
  <c r="Z256" i="49"/>
  <c r="Z257" i="49"/>
  <c r="Z258" i="49"/>
  <c r="Z259" i="49"/>
  <c r="Z260" i="49"/>
  <c r="Z261" i="49"/>
  <c r="Z262" i="49"/>
  <c r="Z263" i="49"/>
  <c r="Z264" i="49"/>
  <c r="Z265" i="49"/>
  <c r="Z266" i="49"/>
  <c r="Z267" i="49"/>
  <c r="Z268" i="49"/>
  <c r="Z269" i="49"/>
  <c r="Z270" i="49"/>
  <c r="Z271" i="49"/>
  <c r="Z272" i="49"/>
  <c r="Z273" i="49"/>
  <c r="Z274" i="49"/>
  <c r="Z275" i="49"/>
  <c r="Z276" i="49"/>
  <c r="Z277" i="49"/>
  <c r="Z278" i="49"/>
  <c r="Z279" i="49"/>
  <c r="Z280" i="49"/>
  <c r="Z281" i="49"/>
  <c r="Z282" i="49"/>
  <c r="Z283" i="49"/>
  <c r="Z284" i="49"/>
  <c r="Z285" i="49"/>
  <c r="Z286" i="49"/>
  <c r="Z287" i="49"/>
  <c r="Z288" i="49"/>
  <c r="Z289" i="49"/>
  <c r="Z290" i="49"/>
  <c r="Z291" i="49"/>
  <c r="Z292" i="49"/>
  <c r="Z293" i="49"/>
  <c r="Z294" i="49"/>
  <c r="Z295" i="49"/>
  <c r="Z296" i="49"/>
  <c r="Z297" i="49"/>
  <c r="Z298" i="49"/>
  <c r="Z299" i="49"/>
  <c r="Z300" i="49"/>
  <c r="Z301" i="49"/>
  <c r="Z302" i="49"/>
  <c r="Z303" i="49"/>
  <c r="Z304" i="49"/>
  <c r="Z305" i="49"/>
  <c r="Z306" i="49"/>
  <c r="Z307" i="49"/>
  <c r="Z308" i="49"/>
  <c r="Z309" i="49"/>
  <c r="Z310" i="49"/>
  <c r="Z311" i="49"/>
  <c r="Z312" i="49"/>
  <c r="Z313" i="49"/>
  <c r="Z314" i="49"/>
  <c r="Z315" i="49"/>
  <c r="Z316" i="49"/>
  <c r="Z317" i="49"/>
  <c r="Z318" i="49"/>
  <c r="Z319" i="49"/>
  <c r="Z320" i="49"/>
  <c r="Z321" i="49"/>
  <c r="Z322" i="49"/>
  <c r="Z323" i="49"/>
  <c r="Z324" i="49"/>
  <c r="Z325" i="49"/>
  <c r="Z326" i="49"/>
  <c r="Z327" i="49"/>
  <c r="Z328" i="49"/>
  <c r="Z329" i="49"/>
  <c r="Z330" i="49"/>
  <c r="Z331" i="49"/>
  <c r="Z332" i="49"/>
  <c r="Z333" i="49"/>
  <c r="Z334" i="49"/>
  <c r="Z335" i="49"/>
  <c r="Z336" i="49"/>
  <c r="Z337" i="49"/>
  <c r="Z338" i="49"/>
  <c r="Z339" i="49"/>
  <c r="Z340" i="49"/>
  <c r="Z341" i="49"/>
  <c r="Z342" i="49"/>
  <c r="Z343" i="49"/>
  <c r="Z344" i="49"/>
  <c r="Z345" i="49"/>
  <c r="Z346" i="49"/>
  <c r="Z347" i="49"/>
  <c r="Z348" i="49"/>
  <c r="Z349" i="49"/>
  <c r="Z350" i="49"/>
  <c r="Z351" i="49"/>
  <c r="Z352" i="49"/>
  <c r="Z353" i="49"/>
  <c r="Z354" i="49"/>
  <c r="Z355" i="49"/>
  <c r="Z356" i="49"/>
  <c r="Z357" i="49"/>
  <c r="Z358" i="49"/>
  <c r="Z359" i="49"/>
  <c r="Z360" i="49"/>
  <c r="Z361" i="49"/>
  <c r="Z362" i="49"/>
  <c r="Z363" i="49"/>
  <c r="Z364" i="49"/>
  <c r="Z365" i="49"/>
  <c r="Z366" i="49"/>
  <c r="Z367" i="49"/>
  <c r="Z368" i="49"/>
  <c r="Z369" i="49"/>
  <c r="Z370" i="49"/>
  <c r="Z371" i="49"/>
  <c r="Z372" i="49"/>
  <c r="Z373" i="49"/>
  <c r="Z374" i="49"/>
  <c r="Z375" i="49"/>
  <c r="Z376" i="49"/>
  <c r="Z377" i="49"/>
  <c r="Z378" i="49"/>
  <c r="Z379" i="49"/>
  <c r="Z380" i="49"/>
  <c r="Z381" i="49"/>
  <c r="Z382" i="49"/>
  <c r="Z383" i="49"/>
  <c r="Z384" i="49"/>
  <c r="Z385" i="49"/>
  <c r="Z386" i="49"/>
  <c r="Z387" i="49"/>
  <c r="Z388" i="49"/>
  <c r="Z389" i="49"/>
  <c r="Z390" i="49"/>
  <c r="Z391" i="49"/>
  <c r="Z392" i="49"/>
  <c r="Z393" i="49"/>
  <c r="Z394" i="49"/>
  <c r="Z395" i="49"/>
  <c r="Z396" i="49"/>
  <c r="Z397" i="49"/>
  <c r="Z398" i="49"/>
  <c r="Z399" i="49"/>
  <c r="Z400" i="49"/>
  <c r="Z401" i="49"/>
  <c r="Z402" i="49"/>
  <c r="Z403" i="49"/>
  <c r="Z404" i="49"/>
  <c r="Z405" i="49"/>
  <c r="Z406" i="49"/>
  <c r="Z407" i="49"/>
  <c r="Z408" i="49"/>
  <c r="Z409" i="49"/>
  <c r="Z410" i="49"/>
  <c r="Z411" i="49"/>
  <c r="Z412" i="49"/>
  <c r="Z413" i="49"/>
  <c r="Z414" i="49"/>
  <c r="Z415" i="49"/>
  <c r="Z416" i="49"/>
  <c r="Z417" i="49"/>
  <c r="Z418" i="49"/>
  <c r="Z419" i="49"/>
  <c r="Z420" i="49"/>
  <c r="Z421" i="49"/>
  <c r="Z422" i="49"/>
  <c r="Z423" i="49"/>
  <c r="Z424" i="49"/>
  <c r="Z425" i="49"/>
  <c r="Z426" i="49"/>
  <c r="Z427" i="49"/>
  <c r="Z428" i="49"/>
  <c r="Z429" i="49"/>
  <c r="Z430" i="49"/>
  <c r="Z431" i="49"/>
  <c r="Z432" i="49"/>
  <c r="Z433" i="49"/>
  <c r="Z434" i="49"/>
  <c r="Z435" i="49"/>
  <c r="Z436" i="49"/>
  <c r="Z437" i="49"/>
  <c r="Z438" i="49"/>
  <c r="Z439" i="49"/>
  <c r="Z440" i="49"/>
  <c r="Z441" i="49"/>
  <c r="Z442" i="49"/>
  <c r="Z443" i="49"/>
  <c r="Z444" i="49"/>
  <c r="Z445" i="49"/>
  <c r="Z446" i="49"/>
  <c r="Z447" i="49"/>
  <c r="Z448" i="49"/>
  <c r="Z449" i="49"/>
  <c r="Z450" i="49"/>
  <c r="Z451" i="49"/>
  <c r="Z452" i="49"/>
  <c r="Z453" i="49"/>
  <c r="Z454" i="49"/>
  <c r="Z455" i="49"/>
  <c r="Z456" i="49"/>
  <c r="Z457" i="49"/>
  <c r="Z458" i="49"/>
  <c r="Z459" i="49"/>
  <c r="Z460" i="49"/>
  <c r="Z461" i="49"/>
  <c r="Z462" i="49"/>
  <c r="Z463" i="49"/>
  <c r="Z464" i="49"/>
  <c r="Z465" i="49"/>
  <c r="Z466" i="49"/>
  <c r="Z467" i="49"/>
  <c r="Z468" i="49"/>
  <c r="Z469" i="49"/>
  <c r="Z470" i="49"/>
  <c r="Z471" i="49"/>
  <c r="Z472" i="49"/>
  <c r="Z473" i="49"/>
  <c r="Z474" i="49"/>
  <c r="Z475" i="49"/>
  <c r="Z476" i="49"/>
  <c r="Z477" i="49"/>
  <c r="Z478" i="49"/>
  <c r="Z479" i="49"/>
  <c r="Z480" i="49"/>
  <c r="Z481" i="49"/>
  <c r="Z482" i="49"/>
  <c r="Z483" i="49"/>
  <c r="Z484" i="49"/>
  <c r="Z485" i="49"/>
  <c r="Z486" i="49"/>
  <c r="Z487" i="49"/>
  <c r="Z488" i="49"/>
  <c r="Z489" i="49"/>
  <c r="Z490" i="49"/>
  <c r="Z491" i="49"/>
  <c r="Z492" i="49"/>
  <c r="Z493" i="49"/>
  <c r="Z494" i="49"/>
  <c r="Z495" i="49"/>
  <c r="Z496" i="49"/>
  <c r="Z497" i="49"/>
  <c r="Z498" i="49"/>
  <c r="Z499" i="49"/>
  <c r="Z500" i="49"/>
  <c r="AF122" i="50"/>
  <c r="AF123" i="50"/>
  <c r="AF124" i="50"/>
  <c r="AF125" i="50"/>
  <c r="AF126" i="50"/>
  <c r="AF127" i="50"/>
  <c r="AF128" i="50"/>
  <c r="AF129" i="50"/>
  <c r="AF130" i="50"/>
  <c r="AF131" i="50"/>
  <c r="AF132" i="50"/>
  <c r="AF133" i="50"/>
  <c r="AF134" i="50"/>
  <c r="AF135" i="50"/>
  <c r="AF136" i="50"/>
  <c r="AF137" i="50"/>
  <c r="AF138" i="50"/>
  <c r="AF139" i="50"/>
  <c r="AF140" i="50"/>
  <c r="AF141" i="50"/>
  <c r="AF142" i="50"/>
  <c r="AF143" i="50"/>
  <c r="AF144" i="50"/>
  <c r="AF145" i="50"/>
  <c r="AF146" i="50"/>
  <c r="AF147" i="50"/>
  <c r="AF148" i="50"/>
  <c r="AF149" i="50"/>
  <c r="AF150" i="50"/>
  <c r="AF151" i="50"/>
  <c r="AF152" i="50"/>
  <c r="AF153" i="50"/>
  <c r="AF154" i="50"/>
  <c r="AF155" i="50"/>
  <c r="AF156" i="50"/>
  <c r="AF157" i="50"/>
  <c r="AF158" i="50"/>
  <c r="AF159" i="50"/>
  <c r="AF160" i="50"/>
  <c r="AF161" i="50"/>
  <c r="AF162" i="50"/>
  <c r="AF163" i="50"/>
  <c r="AF164" i="50"/>
  <c r="AF165" i="50"/>
  <c r="AF166" i="50"/>
  <c r="AF167" i="50"/>
  <c r="AF168" i="50"/>
  <c r="AF169" i="50"/>
  <c r="AF170" i="50"/>
  <c r="AF171" i="50"/>
  <c r="AF172" i="50"/>
  <c r="AF173" i="50"/>
  <c r="AF174" i="50"/>
  <c r="AF175" i="50"/>
  <c r="AF176" i="50"/>
  <c r="AF177" i="50"/>
  <c r="AF178" i="50"/>
  <c r="AF179" i="50"/>
  <c r="AF180" i="50"/>
  <c r="AF181" i="50"/>
  <c r="AF182" i="50"/>
  <c r="AF183" i="50"/>
  <c r="AF184" i="50"/>
  <c r="AF185" i="50"/>
  <c r="AF186" i="50"/>
  <c r="AF187" i="50"/>
  <c r="AF188" i="50"/>
  <c r="AF189" i="50"/>
  <c r="AF190" i="50"/>
  <c r="AF191" i="50"/>
  <c r="AF192" i="50"/>
  <c r="AF193" i="50"/>
  <c r="AF194" i="50"/>
  <c r="AF195" i="50"/>
  <c r="AF196" i="50"/>
  <c r="AF197" i="50"/>
  <c r="AF198" i="50"/>
  <c r="AF199" i="50"/>
  <c r="AF200" i="50"/>
  <c r="AF201" i="50"/>
  <c r="AF202" i="50"/>
  <c r="AF203" i="50"/>
  <c r="AF204" i="50"/>
  <c r="AF205" i="50"/>
  <c r="AF206" i="50"/>
  <c r="AF207" i="50"/>
  <c r="AF208" i="50"/>
  <c r="AF209" i="50"/>
  <c r="AF210" i="50"/>
  <c r="AF211" i="50"/>
  <c r="AF212" i="50"/>
  <c r="AF213" i="50"/>
  <c r="AF214" i="50"/>
  <c r="AF215" i="50"/>
  <c r="AF216" i="50"/>
  <c r="AF217" i="50"/>
  <c r="AF218" i="50"/>
  <c r="AF219" i="50"/>
  <c r="AF220" i="50"/>
  <c r="AF221" i="50"/>
  <c r="AF222" i="50"/>
  <c r="AF223" i="50"/>
  <c r="AF224" i="50"/>
  <c r="AF225" i="50"/>
  <c r="AF226" i="50"/>
  <c r="AF227" i="50"/>
  <c r="AF228" i="50"/>
  <c r="AF229" i="50"/>
  <c r="AF230" i="50"/>
  <c r="AF231" i="50"/>
  <c r="AF232" i="50"/>
  <c r="AF233" i="50"/>
  <c r="AF234" i="50"/>
  <c r="AF235" i="50"/>
  <c r="AF236" i="50"/>
  <c r="AF237" i="50"/>
  <c r="AF238" i="50"/>
  <c r="AF239" i="50"/>
  <c r="AF240" i="50"/>
  <c r="AF241" i="50"/>
  <c r="AF242" i="50"/>
  <c r="AF243" i="50"/>
  <c r="AF244" i="50"/>
  <c r="AF245" i="50"/>
  <c r="AF246" i="50"/>
  <c r="AF247" i="50"/>
  <c r="AF248" i="50"/>
  <c r="AF249" i="50"/>
  <c r="AF250" i="50"/>
  <c r="AF251" i="50"/>
  <c r="AF252" i="50"/>
  <c r="AF253" i="50"/>
  <c r="AF254" i="50"/>
  <c r="AF255" i="50"/>
  <c r="AF256" i="50"/>
  <c r="AF257" i="50"/>
  <c r="AF258" i="50"/>
  <c r="AF259" i="50"/>
  <c r="AF260" i="50"/>
  <c r="AF261" i="50"/>
  <c r="AF262" i="50"/>
  <c r="AF263" i="50"/>
  <c r="AF264" i="50"/>
  <c r="AF265" i="50"/>
  <c r="AF266" i="50"/>
  <c r="AF267" i="50"/>
  <c r="AF268" i="50"/>
  <c r="AF269" i="50"/>
  <c r="AF270" i="50"/>
  <c r="AF271" i="50"/>
  <c r="AF272" i="50"/>
  <c r="AF273" i="50"/>
  <c r="AF274" i="50"/>
  <c r="AF275" i="50"/>
  <c r="AF276" i="50"/>
  <c r="AF277" i="50"/>
  <c r="AF278" i="50"/>
  <c r="AF279" i="50"/>
  <c r="AF280" i="50"/>
  <c r="AF281" i="50"/>
  <c r="AF282" i="50"/>
  <c r="AF283" i="50"/>
  <c r="AF284" i="50"/>
  <c r="AF285" i="50"/>
  <c r="AF286" i="50"/>
  <c r="AF287" i="50"/>
  <c r="AF288" i="50"/>
  <c r="AF289" i="50"/>
  <c r="AF290" i="50"/>
  <c r="AF291" i="50"/>
  <c r="AF292" i="50"/>
  <c r="AF293" i="50"/>
  <c r="AF294" i="50"/>
  <c r="AF295" i="50"/>
  <c r="AF296" i="50"/>
  <c r="AF297" i="50"/>
  <c r="AF298" i="50"/>
  <c r="AF299" i="50"/>
  <c r="AF300" i="50"/>
  <c r="AF301" i="50"/>
  <c r="AF302" i="50"/>
  <c r="AF303" i="50"/>
  <c r="AF304" i="50"/>
  <c r="AF305" i="50"/>
  <c r="AF306" i="50"/>
  <c r="AF307" i="50"/>
  <c r="AF308" i="50"/>
  <c r="AF309" i="50"/>
  <c r="AF310" i="50"/>
  <c r="AF311" i="50"/>
  <c r="AF312" i="50"/>
  <c r="AF313" i="50"/>
  <c r="AF314" i="50"/>
  <c r="AF315" i="50"/>
  <c r="AF316" i="50"/>
  <c r="AF317" i="50"/>
  <c r="AF318" i="50"/>
  <c r="AF319" i="50"/>
  <c r="AF320" i="50"/>
  <c r="AF321" i="50"/>
  <c r="AF322" i="50"/>
  <c r="AF323" i="50"/>
  <c r="AF324" i="50"/>
  <c r="AF325" i="50"/>
  <c r="AF326" i="50"/>
  <c r="AF327" i="50"/>
  <c r="AF328" i="50"/>
  <c r="AF329" i="50"/>
  <c r="AF330" i="50"/>
  <c r="AF331" i="50"/>
  <c r="AF332" i="50"/>
  <c r="AF333" i="50"/>
  <c r="AF334" i="50"/>
  <c r="AF335" i="50"/>
  <c r="AF336" i="50"/>
  <c r="AF337" i="50"/>
  <c r="AF338" i="50"/>
  <c r="AF339" i="50"/>
  <c r="AF340" i="50"/>
  <c r="AF341" i="50"/>
  <c r="AF342" i="50"/>
  <c r="AF343" i="50"/>
  <c r="AF344" i="50"/>
  <c r="AF345" i="50"/>
  <c r="AF346" i="50"/>
  <c r="AF347" i="50"/>
  <c r="AF348" i="50"/>
  <c r="AF349" i="50"/>
  <c r="AF350" i="50"/>
  <c r="AF351" i="50"/>
  <c r="AF352" i="50"/>
  <c r="AF353" i="50"/>
  <c r="AF354" i="50"/>
  <c r="AF355" i="50"/>
  <c r="AF356" i="50"/>
  <c r="AF357" i="50"/>
  <c r="AF358" i="50"/>
  <c r="AF359" i="50"/>
  <c r="AF360" i="50"/>
  <c r="AF361" i="50"/>
  <c r="AF362" i="50"/>
  <c r="AF363" i="50"/>
  <c r="AF364" i="50"/>
  <c r="AF365" i="50"/>
  <c r="AF366" i="50"/>
  <c r="AF367" i="50"/>
  <c r="AF368" i="50"/>
  <c r="AF369" i="50"/>
  <c r="AF370" i="50"/>
  <c r="AF371" i="50"/>
  <c r="AF372" i="50"/>
  <c r="AF373" i="50"/>
  <c r="AF374" i="50"/>
  <c r="AF375" i="50"/>
  <c r="AF376" i="50"/>
  <c r="AF377" i="50"/>
  <c r="AF378" i="50"/>
  <c r="AF379" i="50"/>
  <c r="AF380" i="50"/>
  <c r="AF381" i="50"/>
  <c r="AF382" i="50"/>
  <c r="AF383" i="50"/>
  <c r="AF384" i="50"/>
  <c r="AF385" i="50"/>
  <c r="AF386" i="50"/>
  <c r="AF387" i="50"/>
  <c r="AF388" i="50"/>
  <c r="AF389" i="50"/>
  <c r="AF390" i="50"/>
  <c r="AF391" i="50"/>
  <c r="AF392" i="50"/>
  <c r="AF393" i="50"/>
  <c r="AF394" i="50"/>
  <c r="AF395" i="50"/>
  <c r="AF396" i="50"/>
  <c r="AF397" i="50"/>
  <c r="AF398" i="50"/>
  <c r="AF399" i="50"/>
  <c r="AF400" i="50"/>
  <c r="AF401" i="50"/>
  <c r="AF402" i="50"/>
  <c r="AF403" i="50"/>
  <c r="AF404" i="50"/>
  <c r="AF405" i="50"/>
  <c r="AF406" i="50"/>
  <c r="AF407" i="50"/>
  <c r="AF408" i="50"/>
  <c r="AF409" i="50"/>
  <c r="AF410" i="50"/>
  <c r="AF411" i="50"/>
  <c r="AF412" i="50"/>
  <c r="AF413" i="50"/>
  <c r="AF414" i="50"/>
  <c r="AF415" i="50"/>
  <c r="AF416" i="50"/>
  <c r="AF417" i="50"/>
  <c r="AF418" i="50"/>
  <c r="AF419" i="50"/>
  <c r="AF420" i="50"/>
  <c r="AF421" i="50"/>
  <c r="AF422" i="50"/>
  <c r="AF423" i="50"/>
  <c r="AF424" i="50"/>
  <c r="AF425" i="50"/>
  <c r="AF426" i="50"/>
  <c r="AF427" i="50"/>
  <c r="AF428" i="50"/>
  <c r="AF429" i="50"/>
  <c r="AF430" i="50"/>
  <c r="AF431" i="50"/>
  <c r="AF432" i="50"/>
  <c r="AF433" i="50"/>
  <c r="AF434" i="50"/>
  <c r="AF435" i="50"/>
  <c r="AF436" i="50"/>
  <c r="AF437" i="50"/>
  <c r="AF438" i="50"/>
  <c r="AF439" i="50"/>
  <c r="AF440" i="50"/>
  <c r="AF441" i="50"/>
  <c r="AF442" i="50"/>
  <c r="AF443" i="50"/>
  <c r="AF444" i="50"/>
  <c r="AF445" i="50"/>
  <c r="AF446" i="50"/>
  <c r="AF447" i="50"/>
  <c r="AF448" i="50"/>
  <c r="AF449" i="50"/>
  <c r="AF450" i="50"/>
  <c r="AF451" i="50"/>
  <c r="AF452" i="50"/>
  <c r="AF453" i="50"/>
  <c r="AF454" i="50"/>
  <c r="AF455" i="50"/>
  <c r="AF456" i="50"/>
  <c r="AF457" i="50"/>
  <c r="AF458" i="50"/>
  <c r="AF459" i="50"/>
  <c r="AF460" i="50"/>
  <c r="AF461" i="50"/>
  <c r="AF462" i="50"/>
  <c r="AF463" i="50"/>
  <c r="AF464" i="50"/>
  <c r="AF465" i="50"/>
  <c r="AF466" i="50"/>
  <c r="AF467" i="50"/>
  <c r="AF468" i="50"/>
  <c r="AF469" i="50"/>
  <c r="AF470" i="50"/>
  <c r="AF471" i="50"/>
  <c r="AF472" i="50"/>
  <c r="AF473" i="50"/>
  <c r="AF474" i="50"/>
  <c r="AF475" i="50"/>
  <c r="AF476" i="50"/>
  <c r="AF477" i="50"/>
  <c r="AF478" i="50"/>
  <c r="AF479" i="50"/>
  <c r="AF480" i="50"/>
  <c r="AF481" i="50"/>
  <c r="AF482" i="50"/>
  <c r="AF483" i="50"/>
  <c r="AF484" i="50"/>
  <c r="AF485" i="50"/>
  <c r="AF486" i="50"/>
  <c r="AF487" i="50"/>
  <c r="AF488" i="50"/>
  <c r="AF489" i="50"/>
  <c r="AF490" i="50"/>
  <c r="AF491" i="50"/>
  <c r="AF492" i="50"/>
  <c r="AF493" i="50"/>
  <c r="AF494" i="50"/>
  <c r="AF495" i="50"/>
  <c r="AF496" i="50"/>
  <c r="AF497" i="50"/>
  <c r="AF498" i="50"/>
  <c r="AF499" i="50"/>
  <c r="AF500" i="50"/>
  <c r="AJ2" i="50" a="1"/>
  <c r="AF225" i="49"/>
  <c r="E225" i="49"/>
  <c r="G225" i="49"/>
  <c r="I225" i="49"/>
  <c r="J225" i="49"/>
  <c r="K225" i="49"/>
  <c r="F225" i="49"/>
  <c r="O225" i="49"/>
  <c r="P225" i="49"/>
  <c r="Q225" i="49"/>
  <c r="R225" i="49"/>
  <c r="S225" i="49"/>
  <c r="T225" i="49"/>
  <c r="U225" i="49"/>
  <c r="V225" i="49"/>
  <c r="W225" i="49"/>
  <c r="X225" i="49"/>
  <c r="Y225" i="49"/>
  <c r="AA225" i="49"/>
  <c r="AD225" i="49"/>
  <c r="AE225" i="49"/>
  <c r="AF226" i="49"/>
  <c r="E226" i="49"/>
  <c r="G226" i="49"/>
  <c r="I226" i="49"/>
  <c r="J226" i="49"/>
  <c r="K226" i="49"/>
  <c r="F226" i="49"/>
  <c r="O226" i="49"/>
  <c r="P226" i="49"/>
  <c r="Q226" i="49"/>
  <c r="R226" i="49"/>
  <c r="S226" i="49"/>
  <c r="T226" i="49"/>
  <c r="U226" i="49"/>
  <c r="V226" i="49"/>
  <c r="W226" i="49"/>
  <c r="X226" i="49"/>
  <c r="Y226" i="49"/>
  <c r="AA226" i="49"/>
  <c r="AD226" i="49"/>
  <c r="AE226" i="49"/>
  <c r="AF227" i="49"/>
  <c r="E227" i="49"/>
  <c r="G227" i="49"/>
  <c r="I227" i="49"/>
  <c r="J227" i="49"/>
  <c r="K227" i="49"/>
  <c r="F227" i="49"/>
  <c r="O227" i="49"/>
  <c r="P227" i="49"/>
  <c r="Q227" i="49"/>
  <c r="R227" i="49"/>
  <c r="S227" i="49"/>
  <c r="T227" i="49"/>
  <c r="U227" i="49"/>
  <c r="V227" i="49"/>
  <c r="W227" i="49"/>
  <c r="X227" i="49"/>
  <c r="Y227" i="49"/>
  <c r="AA227" i="49"/>
  <c r="AD227" i="49"/>
  <c r="AE227" i="49"/>
  <c r="AF228" i="49"/>
  <c r="E228" i="49"/>
  <c r="G228" i="49"/>
  <c r="I228" i="49"/>
  <c r="J228" i="49"/>
  <c r="K228" i="49"/>
  <c r="F228" i="49"/>
  <c r="O228" i="49"/>
  <c r="P228" i="49"/>
  <c r="Q228" i="49"/>
  <c r="R228" i="49"/>
  <c r="S228" i="49"/>
  <c r="T228" i="49"/>
  <c r="U228" i="49"/>
  <c r="V228" i="49"/>
  <c r="W228" i="49"/>
  <c r="X228" i="49"/>
  <c r="Y228" i="49"/>
  <c r="AA228" i="49"/>
  <c r="AD228" i="49"/>
  <c r="AE228" i="49"/>
  <c r="AF229" i="49"/>
  <c r="E229" i="49"/>
  <c r="G229" i="49"/>
  <c r="I229" i="49"/>
  <c r="J229" i="49"/>
  <c r="K229" i="49"/>
  <c r="F229" i="49"/>
  <c r="O229" i="49"/>
  <c r="P229" i="49"/>
  <c r="Q229" i="49"/>
  <c r="R229" i="49"/>
  <c r="S229" i="49"/>
  <c r="T229" i="49"/>
  <c r="U229" i="49"/>
  <c r="V229" i="49"/>
  <c r="W229" i="49"/>
  <c r="X229" i="49"/>
  <c r="Y229" i="49"/>
  <c r="AA229" i="49"/>
  <c r="AD229" i="49"/>
  <c r="AE229" i="49"/>
  <c r="AF230" i="49"/>
  <c r="E230" i="49"/>
  <c r="G230" i="49"/>
  <c r="I230" i="49"/>
  <c r="J230" i="49"/>
  <c r="K230" i="49"/>
  <c r="F230" i="49"/>
  <c r="O230" i="49"/>
  <c r="P230" i="49"/>
  <c r="Q230" i="49"/>
  <c r="R230" i="49"/>
  <c r="S230" i="49"/>
  <c r="T230" i="49"/>
  <c r="U230" i="49"/>
  <c r="V230" i="49"/>
  <c r="W230" i="49"/>
  <c r="X230" i="49"/>
  <c r="Y230" i="49"/>
  <c r="AA230" i="49"/>
  <c r="AD230" i="49"/>
  <c r="AE230" i="49"/>
  <c r="AF231" i="49"/>
  <c r="E231" i="49"/>
  <c r="G231" i="49"/>
  <c r="I231" i="49"/>
  <c r="J231" i="49"/>
  <c r="K231" i="49"/>
  <c r="F231" i="49"/>
  <c r="O231" i="49"/>
  <c r="P231" i="49"/>
  <c r="Q231" i="49"/>
  <c r="R231" i="49"/>
  <c r="S231" i="49"/>
  <c r="T231" i="49"/>
  <c r="U231" i="49"/>
  <c r="V231" i="49"/>
  <c r="W231" i="49"/>
  <c r="X231" i="49"/>
  <c r="Y231" i="49"/>
  <c r="AA231" i="49"/>
  <c r="AD231" i="49"/>
  <c r="AE231" i="49"/>
  <c r="AF232" i="49"/>
  <c r="E232" i="49"/>
  <c r="G232" i="49"/>
  <c r="I232" i="49"/>
  <c r="J232" i="49"/>
  <c r="K232" i="49"/>
  <c r="F232" i="49"/>
  <c r="O232" i="49"/>
  <c r="P232" i="49"/>
  <c r="Q232" i="49"/>
  <c r="R232" i="49"/>
  <c r="S232" i="49"/>
  <c r="T232" i="49"/>
  <c r="U232" i="49"/>
  <c r="V232" i="49"/>
  <c r="W232" i="49"/>
  <c r="X232" i="49"/>
  <c r="Y232" i="49"/>
  <c r="AA232" i="49"/>
  <c r="AD232" i="49"/>
  <c r="AE232" i="49"/>
  <c r="AF233" i="49"/>
  <c r="E233" i="49"/>
  <c r="G233" i="49"/>
  <c r="I233" i="49"/>
  <c r="J233" i="49"/>
  <c r="K233" i="49"/>
  <c r="F233" i="49"/>
  <c r="O233" i="49"/>
  <c r="P233" i="49"/>
  <c r="Q233" i="49"/>
  <c r="R233" i="49"/>
  <c r="S233" i="49"/>
  <c r="T233" i="49"/>
  <c r="U233" i="49"/>
  <c r="V233" i="49"/>
  <c r="W233" i="49"/>
  <c r="X233" i="49"/>
  <c r="Y233" i="49"/>
  <c r="AA233" i="49"/>
  <c r="AD233" i="49"/>
  <c r="AE233" i="49"/>
  <c r="AF234" i="49"/>
  <c r="E234" i="49"/>
  <c r="G234" i="49"/>
  <c r="I234" i="49"/>
  <c r="J234" i="49"/>
  <c r="K234" i="49"/>
  <c r="F234" i="49"/>
  <c r="O234" i="49"/>
  <c r="P234" i="49"/>
  <c r="Q234" i="49"/>
  <c r="R234" i="49"/>
  <c r="S234" i="49"/>
  <c r="T234" i="49"/>
  <c r="U234" i="49"/>
  <c r="V234" i="49"/>
  <c r="W234" i="49"/>
  <c r="X234" i="49"/>
  <c r="Y234" i="49"/>
  <c r="AA234" i="49"/>
  <c r="AD234" i="49"/>
  <c r="AE234" i="49"/>
  <c r="AF235" i="49"/>
  <c r="E235" i="49"/>
  <c r="G235" i="49"/>
  <c r="I235" i="49"/>
  <c r="J235" i="49"/>
  <c r="K235" i="49"/>
  <c r="F235" i="49"/>
  <c r="O235" i="49"/>
  <c r="P235" i="49"/>
  <c r="Q235" i="49"/>
  <c r="R235" i="49"/>
  <c r="S235" i="49"/>
  <c r="T235" i="49"/>
  <c r="U235" i="49"/>
  <c r="V235" i="49"/>
  <c r="W235" i="49"/>
  <c r="X235" i="49"/>
  <c r="Y235" i="49"/>
  <c r="AA235" i="49"/>
  <c r="AD235" i="49"/>
  <c r="AE235" i="49"/>
  <c r="AF236" i="49"/>
  <c r="E236" i="49"/>
  <c r="G236" i="49"/>
  <c r="I236" i="49"/>
  <c r="J236" i="49"/>
  <c r="K236" i="49"/>
  <c r="F236" i="49"/>
  <c r="O236" i="49"/>
  <c r="P236" i="49"/>
  <c r="Q236" i="49"/>
  <c r="R236" i="49"/>
  <c r="S236" i="49"/>
  <c r="T236" i="49"/>
  <c r="U236" i="49"/>
  <c r="V236" i="49"/>
  <c r="W236" i="49"/>
  <c r="X236" i="49"/>
  <c r="Y236" i="49"/>
  <c r="AA236" i="49"/>
  <c r="AD236" i="49"/>
  <c r="AE236" i="49"/>
  <c r="AF237" i="49"/>
  <c r="E237" i="49"/>
  <c r="G237" i="49"/>
  <c r="I237" i="49"/>
  <c r="J237" i="49"/>
  <c r="K237" i="49"/>
  <c r="F237" i="49"/>
  <c r="O237" i="49"/>
  <c r="P237" i="49"/>
  <c r="Q237" i="49"/>
  <c r="R237" i="49"/>
  <c r="S237" i="49"/>
  <c r="T237" i="49"/>
  <c r="U237" i="49"/>
  <c r="V237" i="49"/>
  <c r="W237" i="49"/>
  <c r="X237" i="49"/>
  <c r="Y237" i="49"/>
  <c r="AA237" i="49"/>
  <c r="AD237" i="49"/>
  <c r="AE237" i="49"/>
  <c r="AF238" i="49"/>
  <c r="E238" i="49"/>
  <c r="G238" i="49"/>
  <c r="I238" i="49"/>
  <c r="J238" i="49"/>
  <c r="K238" i="49"/>
  <c r="F238" i="49"/>
  <c r="O238" i="49"/>
  <c r="P238" i="49"/>
  <c r="Q238" i="49"/>
  <c r="R238" i="49"/>
  <c r="S238" i="49"/>
  <c r="T238" i="49"/>
  <c r="U238" i="49"/>
  <c r="V238" i="49"/>
  <c r="W238" i="49"/>
  <c r="X238" i="49"/>
  <c r="Y238" i="49"/>
  <c r="AA238" i="49"/>
  <c r="AD238" i="49"/>
  <c r="AE238" i="49"/>
  <c r="AF239" i="49"/>
  <c r="E239" i="49"/>
  <c r="G239" i="49"/>
  <c r="I239" i="49"/>
  <c r="J239" i="49"/>
  <c r="K239" i="49"/>
  <c r="F239" i="49"/>
  <c r="O239" i="49"/>
  <c r="P239" i="49"/>
  <c r="Q239" i="49"/>
  <c r="R239" i="49"/>
  <c r="S239" i="49"/>
  <c r="T239" i="49"/>
  <c r="U239" i="49"/>
  <c r="V239" i="49"/>
  <c r="W239" i="49"/>
  <c r="X239" i="49"/>
  <c r="Y239" i="49"/>
  <c r="AA239" i="49"/>
  <c r="AD239" i="49"/>
  <c r="AE239" i="49"/>
  <c r="AF240" i="49"/>
  <c r="E240" i="49"/>
  <c r="G240" i="49"/>
  <c r="I240" i="49"/>
  <c r="J240" i="49"/>
  <c r="K240" i="49"/>
  <c r="F240" i="49"/>
  <c r="O240" i="49"/>
  <c r="P240" i="49"/>
  <c r="Q240" i="49"/>
  <c r="R240" i="49"/>
  <c r="S240" i="49"/>
  <c r="T240" i="49"/>
  <c r="U240" i="49"/>
  <c r="V240" i="49"/>
  <c r="W240" i="49"/>
  <c r="X240" i="49"/>
  <c r="Y240" i="49"/>
  <c r="AA240" i="49"/>
  <c r="AD240" i="49"/>
  <c r="AE240" i="49"/>
  <c r="AF241" i="49"/>
  <c r="E241" i="49"/>
  <c r="G241" i="49"/>
  <c r="I241" i="49"/>
  <c r="J241" i="49"/>
  <c r="K241" i="49"/>
  <c r="F241" i="49"/>
  <c r="O241" i="49"/>
  <c r="P241" i="49"/>
  <c r="Q241" i="49"/>
  <c r="R241" i="49"/>
  <c r="S241" i="49"/>
  <c r="T241" i="49"/>
  <c r="U241" i="49"/>
  <c r="V241" i="49"/>
  <c r="W241" i="49"/>
  <c r="X241" i="49"/>
  <c r="Y241" i="49"/>
  <c r="AA241" i="49"/>
  <c r="AD241" i="49"/>
  <c r="AE241" i="49"/>
  <c r="AF242" i="49"/>
  <c r="E242" i="49"/>
  <c r="G242" i="49"/>
  <c r="I242" i="49"/>
  <c r="J242" i="49"/>
  <c r="K242" i="49"/>
  <c r="F242" i="49"/>
  <c r="O242" i="49"/>
  <c r="P242" i="49"/>
  <c r="Q242" i="49"/>
  <c r="R242" i="49"/>
  <c r="S242" i="49"/>
  <c r="T242" i="49"/>
  <c r="U242" i="49"/>
  <c r="V242" i="49"/>
  <c r="W242" i="49"/>
  <c r="X242" i="49"/>
  <c r="Y242" i="49"/>
  <c r="AA242" i="49"/>
  <c r="AD242" i="49"/>
  <c r="AE242" i="49"/>
  <c r="AF243" i="49"/>
  <c r="E243" i="49"/>
  <c r="G243" i="49"/>
  <c r="I243" i="49"/>
  <c r="J243" i="49"/>
  <c r="K243" i="49"/>
  <c r="F243" i="49"/>
  <c r="O243" i="49"/>
  <c r="P243" i="49"/>
  <c r="Q243" i="49"/>
  <c r="R243" i="49"/>
  <c r="S243" i="49"/>
  <c r="T243" i="49"/>
  <c r="U243" i="49"/>
  <c r="V243" i="49"/>
  <c r="W243" i="49"/>
  <c r="X243" i="49"/>
  <c r="Y243" i="49"/>
  <c r="AA243" i="49"/>
  <c r="AD243" i="49"/>
  <c r="AE243" i="49"/>
  <c r="AF244" i="49"/>
  <c r="E244" i="49"/>
  <c r="G244" i="49"/>
  <c r="I244" i="49"/>
  <c r="J244" i="49"/>
  <c r="K244" i="49"/>
  <c r="F244" i="49"/>
  <c r="O244" i="49"/>
  <c r="P244" i="49"/>
  <c r="Q244" i="49"/>
  <c r="R244" i="49"/>
  <c r="S244" i="49"/>
  <c r="T244" i="49"/>
  <c r="U244" i="49"/>
  <c r="V244" i="49"/>
  <c r="W244" i="49"/>
  <c r="X244" i="49"/>
  <c r="Y244" i="49"/>
  <c r="AA244" i="49"/>
  <c r="AD244" i="49"/>
  <c r="AE244" i="49"/>
  <c r="AF245" i="49"/>
  <c r="E245" i="49"/>
  <c r="G245" i="49"/>
  <c r="I245" i="49"/>
  <c r="J245" i="49"/>
  <c r="K245" i="49"/>
  <c r="F245" i="49"/>
  <c r="O245" i="49"/>
  <c r="P245" i="49"/>
  <c r="Q245" i="49"/>
  <c r="R245" i="49"/>
  <c r="S245" i="49"/>
  <c r="T245" i="49"/>
  <c r="U245" i="49"/>
  <c r="V245" i="49"/>
  <c r="W245" i="49"/>
  <c r="X245" i="49"/>
  <c r="Y245" i="49"/>
  <c r="AA245" i="49"/>
  <c r="AD245" i="49"/>
  <c r="AE245" i="49"/>
  <c r="AF246" i="49"/>
  <c r="E246" i="49"/>
  <c r="G246" i="49"/>
  <c r="I246" i="49"/>
  <c r="J246" i="49"/>
  <c r="K246" i="49"/>
  <c r="F246" i="49"/>
  <c r="O246" i="49"/>
  <c r="P246" i="49"/>
  <c r="Q246" i="49"/>
  <c r="R246" i="49"/>
  <c r="S246" i="49"/>
  <c r="T246" i="49"/>
  <c r="U246" i="49"/>
  <c r="V246" i="49"/>
  <c r="W246" i="49"/>
  <c r="X246" i="49"/>
  <c r="Y246" i="49"/>
  <c r="AA246" i="49"/>
  <c r="AD246" i="49"/>
  <c r="AE246" i="49"/>
  <c r="AF247" i="49"/>
  <c r="E247" i="49"/>
  <c r="G247" i="49"/>
  <c r="I247" i="49"/>
  <c r="J247" i="49"/>
  <c r="K247" i="49"/>
  <c r="F247" i="49"/>
  <c r="O247" i="49"/>
  <c r="P247" i="49"/>
  <c r="Q247" i="49"/>
  <c r="R247" i="49"/>
  <c r="S247" i="49"/>
  <c r="T247" i="49"/>
  <c r="U247" i="49"/>
  <c r="V247" i="49"/>
  <c r="W247" i="49"/>
  <c r="X247" i="49"/>
  <c r="Y247" i="49"/>
  <c r="AA247" i="49"/>
  <c r="AD247" i="49"/>
  <c r="AE247" i="49"/>
  <c r="AF248" i="49"/>
  <c r="E248" i="49"/>
  <c r="G248" i="49"/>
  <c r="I248" i="49"/>
  <c r="J248" i="49"/>
  <c r="K248" i="49"/>
  <c r="F248" i="49"/>
  <c r="O248" i="49"/>
  <c r="P248" i="49"/>
  <c r="Q248" i="49"/>
  <c r="R248" i="49"/>
  <c r="S248" i="49"/>
  <c r="T248" i="49"/>
  <c r="U248" i="49"/>
  <c r="V248" i="49"/>
  <c r="W248" i="49"/>
  <c r="X248" i="49"/>
  <c r="Y248" i="49"/>
  <c r="AA248" i="49"/>
  <c r="AD248" i="49"/>
  <c r="AE248" i="49"/>
  <c r="AF249" i="49"/>
  <c r="E249" i="49"/>
  <c r="G249" i="49"/>
  <c r="I249" i="49"/>
  <c r="J249" i="49"/>
  <c r="K249" i="49"/>
  <c r="F249" i="49"/>
  <c r="O249" i="49"/>
  <c r="P249" i="49"/>
  <c r="Q249" i="49"/>
  <c r="R249" i="49"/>
  <c r="S249" i="49"/>
  <c r="T249" i="49"/>
  <c r="U249" i="49"/>
  <c r="V249" i="49"/>
  <c r="W249" i="49"/>
  <c r="X249" i="49"/>
  <c r="Y249" i="49"/>
  <c r="AA249" i="49"/>
  <c r="AD249" i="49"/>
  <c r="AE249" i="49"/>
  <c r="AF250" i="49"/>
  <c r="E250" i="49"/>
  <c r="G250" i="49"/>
  <c r="I250" i="49"/>
  <c r="J250" i="49"/>
  <c r="K250" i="49"/>
  <c r="F250" i="49"/>
  <c r="O250" i="49"/>
  <c r="P250" i="49"/>
  <c r="Q250" i="49"/>
  <c r="R250" i="49"/>
  <c r="S250" i="49"/>
  <c r="T250" i="49"/>
  <c r="U250" i="49"/>
  <c r="V250" i="49"/>
  <c r="W250" i="49"/>
  <c r="X250" i="49"/>
  <c r="Y250" i="49"/>
  <c r="AA250" i="49"/>
  <c r="AD250" i="49"/>
  <c r="AE250" i="49"/>
  <c r="AF251" i="49"/>
  <c r="E251" i="49"/>
  <c r="G251" i="49"/>
  <c r="I251" i="49"/>
  <c r="J251" i="49"/>
  <c r="K251" i="49"/>
  <c r="F251" i="49"/>
  <c r="O251" i="49"/>
  <c r="P251" i="49"/>
  <c r="Q251" i="49"/>
  <c r="R251" i="49"/>
  <c r="S251" i="49"/>
  <c r="T251" i="49"/>
  <c r="U251" i="49"/>
  <c r="V251" i="49"/>
  <c r="W251" i="49"/>
  <c r="X251" i="49"/>
  <c r="Y251" i="49"/>
  <c r="AA251" i="49"/>
  <c r="AD251" i="49"/>
  <c r="AE251" i="49"/>
  <c r="AF252" i="49"/>
  <c r="E252" i="49"/>
  <c r="G252" i="49"/>
  <c r="I252" i="49"/>
  <c r="J252" i="49"/>
  <c r="K252" i="49"/>
  <c r="F252" i="49"/>
  <c r="O252" i="49"/>
  <c r="P252" i="49"/>
  <c r="Q252" i="49"/>
  <c r="R252" i="49"/>
  <c r="S252" i="49"/>
  <c r="T252" i="49"/>
  <c r="U252" i="49"/>
  <c r="V252" i="49"/>
  <c r="W252" i="49"/>
  <c r="X252" i="49"/>
  <c r="Y252" i="49"/>
  <c r="AA252" i="49"/>
  <c r="AD252" i="49"/>
  <c r="AE252" i="49"/>
  <c r="AF253" i="49"/>
  <c r="E253" i="49"/>
  <c r="G253" i="49"/>
  <c r="I253" i="49"/>
  <c r="J253" i="49"/>
  <c r="K253" i="49"/>
  <c r="F253" i="49"/>
  <c r="O253" i="49"/>
  <c r="P253" i="49"/>
  <c r="Q253" i="49"/>
  <c r="R253" i="49"/>
  <c r="S253" i="49"/>
  <c r="T253" i="49"/>
  <c r="U253" i="49"/>
  <c r="V253" i="49"/>
  <c r="W253" i="49"/>
  <c r="X253" i="49"/>
  <c r="Y253" i="49"/>
  <c r="AA253" i="49"/>
  <c r="AD253" i="49"/>
  <c r="AE253" i="49"/>
  <c r="AF254" i="49"/>
  <c r="E254" i="49"/>
  <c r="G254" i="49"/>
  <c r="I254" i="49"/>
  <c r="J254" i="49"/>
  <c r="K254" i="49"/>
  <c r="F254" i="49"/>
  <c r="O254" i="49"/>
  <c r="P254" i="49"/>
  <c r="Q254" i="49"/>
  <c r="R254" i="49"/>
  <c r="S254" i="49"/>
  <c r="T254" i="49"/>
  <c r="U254" i="49"/>
  <c r="V254" i="49"/>
  <c r="W254" i="49"/>
  <c r="X254" i="49"/>
  <c r="Y254" i="49"/>
  <c r="AA254" i="49"/>
  <c r="AD254" i="49"/>
  <c r="AE254" i="49"/>
  <c r="AF255" i="49"/>
  <c r="E255" i="49"/>
  <c r="G255" i="49"/>
  <c r="I255" i="49"/>
  <c r="J255" i="49"/>
  <c r="K255" i="49"/>
  <c r="F255" i="49"/>
  <c r="O255" i="49"/>
  <c r="P255" i="49"/>
  <c r="Q255" i="49"/>
  <c r="R255" i="49"/>
  <c r="S255" i="49"/>
  <c r="T255" i="49"/>
  <c r="U255" i="49"/>
  <c r="V255" i="49"/>
  <c r="W255" i="49"/>
  <c r="X255" i="49"/>
  <c r="Y255" i="49"/>
  <c r="AA255" i="49"/>
  <c r="AD255" i="49"/>
  <c r="AE255" i="49"/>
  <c r="AF256" i="49"/>
  <c r="E256" i="49"/>
  <c r="G256" i="49"/>
  <c r="I256" i="49"/>
  <c r="J256" i="49"/>
  <c r="K256" i="49"/>
  <c r="F256" i="49"/>
  <c r="O256" i="49"/>
  <c r="P256" i="49"/>
  <c r="Q256" i="49"/>
  <c r="R256" i="49"/>
  <c r="S256" i="49"/>
  <c r="T256" i="49"/>
  <c r="U256" i="49"/>
  <c r="V256" i="49"/>
  <c r="W256" i="49"/>
  <c r="X256" i="49"/>
  <c r="Y256" i="49"/>
  <c r="AA256" i="49"/>
  <c r="AD256" i="49"/>
  <c r="AE256" i="49"/>
  <c r="AF257" i="49"/>
  <c r="E257" i="49"/>
  <c r="G257" i="49"/>
  <c r="I257" i="49"/>
  <c r="J257" i="49"/>
  <c r="K257" i="49"/>
  <c r="F257" i="49"/>
  <c r="O257" i="49"/>
  <c r="P257" i="49"/>
  <c r="Q257" i="49"/>
  <c r="R257" i="49"/>
  <c r="S257" i="49"/>
  <c r="T257" i="49"/>
  <c r="U257" i="49"/>
  <c r="V257" i="49"/>
  <c r="W257" i="49"/>
  <c r="X257" i="49"/>
  <c r="Y257" i="49"/>
  <c r="AA257" i="49"/>
  <c r="AD257" i="49"/>
  <c r="AE257" i="49"/>
  <c r="AF258" i="49"/>
  <c r="E258" i="49"/>
  <c r="G258" i="49"/>
  <c r="I258" i="49"/>
  <c r="J258" i="49"/>
  <c r="K258" i="49"/>
  <c r="F258" i="49"/>
  <c r="O258" i="49"/>
  <c r="P258" i="49"/>
  <c r="Q258" i="49"/>
  <c r="R258" i="49"/>
  <c r="S258" i="49"/>
  <c r="T258" i="49"/>
  <c r="U258" i="49"/>
  <c r="V258" i="49"/>
  <c r="W258" i="49"/>
  <c r="X258" i="49"/>
  <c r="Y258" i="49"/>
  <c r="AA258" i="49"/>
  <c r="AD258" i="49"/>
  <c r="AE258" i="49"/>
  <c r="AF259" i="49"/>
  <c r="E259" i="49"/>
  <c r="G259" i="49"/>
  <c r="I259" i="49"/>
  <c r="J259" i="49"/>
  <c r="K259" i="49"/>
  <c r="F259" i="49"/>
  <c r="O259" i="49"/>
  <c r="P259" i="49"/>
  <c r="Q259" i="49"/>
  <c r="R259" i="49"/>
  <c r="S259" i="49"/>
  <c r="T259" i="49"/>
  <c r="U259" i="49"/>
  <c r="V259" i="49"/>
  <c r="W259" i="49"/>
  <c r="X259" i="49"/>
  <c r="Y259" i="49"/>
  <c r="AA259" i="49"/>
  <c r="AD259" i="49"/>
  <c r="AE259" i="49"/>
  <c r="AF260" i="49"/>
  <c r="E260" i="49"/>
  <c r="G260" i="49"/>
  <c r="I260" i="49"/>
  <c r="J260" i="49"/>
  <c r="K260" i="49"/>
  <c r="F260" i="49"/>
  <c r="O260" i="49"/>
  <c r="P260" i="49"/>
  <c r="Q260" i="49"/>
  <c r="R260" i="49"/>
  <c r="S260" i="49"/>
  <c r="T260" i="49"/>
  <c r="U260" i="49"/>
  <c r="V260" i="49"/>
  <c r="W260" i="49"/>
  <c r="X260" i="49"/>
  <c r="Y260" i="49"/>
  <c r="AA260" i="49"/>
  <c r="AD260" i="49"/>
  <c r="AE260" i="49"/>
  <c r="AF261" i="49"/>
  <c r="E261" i="49"/>
  <c r="G261" i="49"/>
  <c r="I261" i="49"/>
  <c r="J261" i="49"/>
  <c r="K261" i="49"/>
  <c r="F261" i="49"/>
  <c r="O261" i="49"/>
  <c r="P261" i="49"/>
  <c r="Q261" i="49"/>
  <c r="R261" i="49"/>
  <c r="S261" i="49"/>
  <c r="T261" i="49"/>
  <c r="U261" i="49"/>
  <c r="V261" i="49"/>
  <c r="W261" i="49"/>
  <c r="X261" i="49"/>
  <c r="Y261" i="49"/>
  <c r="AA261" i="49"/>
  <c r="AD261" i="49"/>
  <c r="AE261" i="49"/>
  <c r="AF262" i="49"/>
  <c r="E262" i="49"/>
  <c r="G262" i="49"/>
  <c r="I262" i="49"/>
  <c r="J262" i="49"/>
  <c r="K262" i="49"/>
  <c r="F262" i="49"/>
  <c r="O262" i="49"/>
  <c r="P262" i="49"/>
  <c r="Q262" i="49"/>
  <c r="R262" i="49"/>
  <c r="S262" i="49"/>
  <c r="T262" i="49"/>
  <c r="U262" i="49"/>
  <c r="V262" i="49"/>
  <c r="W262" i="49"/>
  <c r="X262" i="49"/>
  <c r="Y262" i="49"/>
  <c r="AA262" i="49"/>
  <c r="AD262" i="49"/>
  <c r="AE262" i="49"/>
  <c r="AF263" i="49"/>
  <c r="E263" i="49"/>
  <c r="G263" i="49"/>
  <c r="I263" i="49"/>
  <c r="J263" i="49"/>
  <c r="K263" i="49"/>
  <c r="F263" i="49"/>
  <c r="O263" i="49"/>
  <c r="P263" i="49"/>
  <c r="Q263" i="49"/>
  <c r="R263" i="49"/>
  <c r="S263" i="49"/>
  <c r="T263" i="49"/>
  <c r="U263" i="49"/>
  <c r="V263" i="49"/>
  <c r="W263" i="49"/>
  <c r="X263" i="49"/>
  <c r="Y263" i="49"/>
  <c r="AA263" i="49"/>
  <c r="AD263" i="49"/>
  <c r="AE263" i="49"/>
  <c r="AF264" i="49"/>
  <c r="E264" i="49"/>
  <c r="G264" i="49"/>
  <c r="I264" i="49"/>
  <c r="J264" i="49"/>
  <c r="K264" i="49"/>
  <c r="F264" i="49"/>
  <c r="O264" i="49"/>
  <c r="P264" i="49"/>
  <c r="Q264" i="49"/>
  <c r="R264" i="49"/>
  <c r="S264" i="49"/>
  <c r="T264" i="49"/>
  <c r="U264" i="49"/>
  <c r="V264" i="49"/>
  <c r="W264" i="49"/>
  <c r="X264" i="49"/>
  <c r="Y264" i="49"/>
  <c r="AA264" i="49"/>
  <c r="AD264" i="49"/>
  <c r="AE264" i="49"/>
  <c r="AF265" i="49"/>
  <c r="E265" i="49"/>
  <c r="G265" i="49"/>
  <c r="I265" i="49"/>
  <c r="J265" i="49"/>
  <c r="K265" i="49"/>
  <c r="F265" i="49"/>
  <c r="O265" i="49"/>
  <c r="P265" i="49"/>
  <c r="Q265" i="49"/>
  <c r="R265" i="49"/>
  <c r="S265" i="49"/>
  <c r="T265" i="49"/>
  <c r="U265" i="49"/>
  <c r="V265" i="49"/>
  <c r="W265" i="49"/>
  <c r="X265" i="49"/>
  <c r="Y265" i="49"/>
  <c r="AA265" i="49"/>
  <c r="AD265" i="49"/>
  <c r="AE265" i="49"/>
  <c r="AF266" i="49"/>
  <c r="E266" i="49"/>
  <c r="G266" i="49"/>
  <c r="I266" i="49"/>
  <c r="J266" i="49"/>
  <c r="K266" i="49"/>
  <c r="F266" i="49"/>
  <c r="O266" i="49"/>
  <c r="P266" i="49"/>
  <c r="Q266" i="49"/>
  <c r="R266" i="49"/>
  <c r="S266" i="49"/>
  <c r="T266" i="49"/>
  <c r="U266" i="49"/>
  <c r="V266" i="49"/>
  <c r="W266" i="49"/>
  <c r="X266" i="49"/>
  <c r="Y266" i="49"/>
  <c r="AA266" i="49"/>
  <c r="AD266" i="49"/>
  <c r="AE266" i="49"/>
  <c r="AF267" i="49"/>
  <c r="E267" i="49"/>
  <c r="G267" i="49"/>
  <c r="I267" i="49"/>
  <c r="J267" i="49"/>
  <c r="K267" i="49"/>
  <c r="F267" i="49"/>
  <c r="O267" i="49"/>
  <c r="P267" i="49"/>
  <c r="Q267" i="49"/>
  <c r="R267" i="49"/>
  <c r="S267" i="49"/>
  <c r="T267" i="49"/>
  <c r="U267" i="49"/>
  <c r="V267" i="49"/>
  <c r="W267" i="49"/>
  <c r="X267" i="49"/>
  <c r="Y267" i="49"/>
  <c r="AA267" i="49"/>
  <c r="AD267" i="49"/>
  <c r="AE267" i="49"/>
  <c r="AF268" i="49"/>
  <c r="E268" i="49"/>
  <c r="G268" i="49"/>
  <c r="I268" i="49"/>
  <c r="J268" i="49"/>
  <c r="K268" i="49"/>
  <c r="F268" i="49"/>
  <c r="O268" i="49"/>
  <c r="P268" i="49"/>
  <c r="Q268" i="49"/>
  <c r="R268" i="49"/>
  <c r="S268" i="49"/>
  <c r="T268" i="49"/>
  <c r="U268" i="49"/>
  <c r="V268" i="49"/>
  <c r="W268" i="49"/>
  <c r="X268" i="49"/>
  <c r="Y268" i="49"/>
  <c r="AA268" i="49"/>
  <c r="AD268" i="49"/>
  <c r="AE268" i="49"/>
  <c r="AF269" i="49"/>
  <c r="E269" i="49"/>
  <c r="G269" i="49"/>
  <c r="I269" i="49"/>
  <c r="J269" i="49"/>
  <c r="K269" i="49"/>
  <c r="F269" i="49"/>
  <c r="O269" i="49"/>
  <c r="P269" i="49"/>
  <c r="Q269" i="49"/>
  <c r="R269" i="49"/>
  <c r="S269" i="49"/>
  <c r="T269" i="49"/>
  <c r="U269" i="49"/>
  <c r="V269" i="49"/>
  <c r="W269" i="49"/>
  <c r="X269" i="49"/>
  <c r="Y269" i="49"/>
  <c r="AA269" i="49"/>
  <c r="AD269" i="49"/>
  <c r="AE269" i="49"/>
  <c r="AF270" i="49"/>
  <c r="E270" i="49"/>
  <c r="G270" i="49"/>
  <c r="I270" i="49"/>
  <c r="J270" i="49"/>
  <c r="K270" i="49"/>
  <c r="F270" i="49"/>
  <c r="O270" i="49"/>
  <c r="P270" i="49"/>
  <c r="Q270" i="49"/>
  <c r="R270" i="49"/>
  <c r="S270" i="49"/>
  <c r="T270" i="49"/>
  <c r="U270" i="49"/>
  <c r="V270" i="49"/>
  <c r="W270" i="49"/>
  <c r="X270" i="49"/>
  <c r="Y270" i="49"/>
  <c r="AA270" i="49"/>
  <c r="AD270" i="49"/>
  <c r="AE270" i="49"/>
  <c r="AF271" i="49"/>
  <c r="E271" i="49"/>
  <c r="G271" i="49"/>
  <c r="I271" i="49"/>
  <c r="J271" i="49"/>
  <c r="K271" i="49"/>
  <c r="F271" i="49"/>
  <c r="O271" i="49"/>
  <c r="P271" i="49"/>
  <c r="Q271" i="49"/>
  <c r="R271" i="49"/>
  <c r="S271" i="49"/>
  <c r="T271" i="49"/>
  <c r="U271" i="49"/>
  <c r="V271" i="49"/>
  <c r="W271" i="49"/>
  <c r="X271" i="49"/>
  <c r="Y271" i="49"/>
  <c r="AA271" i="49"/>
  <c r="AD271" i="49"/>
  <c r="AE271" i="49"/>
  <c r="AF272" i="49"/>
  <c r="E272" i="49"/>
  <c r="G272" i="49"/>
  <c r="I272" i="49"/>
  <c r="J272" i="49"/>
  <c r="K272" i="49"/>
  <c r="F272" i="49"/>
  <c r="O272" i="49"/>
  <c r="P272" i="49"/>
  <c r="Q272" i="49"/>
  <c r="R272" i="49"/>
  <c r="S272" i="49"/>
  <c r="T272" i="49"/>
  <c r="U272" i="49"/>
  <c r="V272" i="49"/>
  <c r="W272" i="49"/>
  <c r="X272" i="49"/>
  <c r="Y272" i="49"/>
  <c r="AA272" i="49"/>
  <c r="AD272" i="49"/>
  <c r="AE272" i="49"/>
  <c r="AF273" i="49"/>
  <c r="E273" i="49"/>
  <c r="G273" i="49"/>
  <c r="I273" i="49"/>
  <c r="J273" i="49"/>
  <c r="K273" i="49"/>
  <c r="F273" i="49"/>
  <c r="O273" i="49"/>
  <c r="P273" i="49"/>
  <c r="Q273" i="49"/>
  <c r="R273" i="49"/>
  <c r="S273" i="49"/>
  <c r="T273" i="49"/>
  <c r="U273" i="49"/>
  <c r="V273" i="49"/>
  <c r="W273" i="49"/>
  <c r="X273" i="49"/>
  <c r="Y273" i="49"/>
  <c r="AA273" i="49"/>
  <c r="AD273" i="49"/>
  <c r="AE273" i="49"/>
  <c r="AF274" i="49"/>
  <c r="E274" i="49"/>
  <c r="G274" i="49"/>
  <c r="I274" i="49"/>
  <c r="J274" i="49"/>
  <c r="K274" i="49"/>
  <c r="F274" i="49"/>
  <c r="O274" i="49"/>
  <c r="P274" i="49"/>
  <c r="Q274" i="49"/>
  <c r="R274" i="49"/>
  <c r="S274" i="49"/>
  <c r="T274" i="49"/>
  <c r="U274" i="49"/>
  <c r="V274" i="49"/>
  <c r="W274" i="49"/>
  <c r="X274" i="49"/>
  <c r="Y274" i="49"/>
  <c r="AA274" i="49"/>
  <c r="AD274" i="49"/>
  <c r="AE274" i="49"/>
  <c r="AF275" i="49"/>
  <c r="E275" i="49"/>
  <c r="G275" i="49"/>
  <c r="I275" i="49"/>
  <c r="J275" i="49"/>
  <c r="K275" i="49"/>
  <c r="F275" i="49"/>
  <c r="O275" i="49"/>
  <c r="P275" i="49"/>
  <c r="Q275" i="49"/>
  <c r="R275" i="49"/>
  <c r="S275" i="49"/>
  <c r="T275" i="49"/>
  <c r="U275" i="49"/>
  <c r="V275" i="49"/>
  <c r="W275" i="49"/>
  <c r="X275" i="49"/>
  <c r="Y275" i="49"/>
  <c r="AA275" i="49"/>
  <c r="AD275" i="49"/>
  <c r="AE275" i="49"/>
  <c r="AF276" i="49"/>
  <c r="E276" i="49"/>
  <c r="G276" i="49"/>
  <c r="I276" i="49"/>
  <c r="J276" i="49"/>
  <c r="K276" i="49"/>
  <c r="F276" i="49"/>
  <c r="O276" i="49"/>
  <c r="P276" i="49"/>
  <c r="Q276" i="49"/>
  <c r="R276" i="49"/>
  <c r="S276" i="49"/>
  <c r="T276" i="49"/>
  <c r="U276" i="49"/>
  <c r="V276" i="49"/>
  <c r="W276" i="49"/>
  <c r="X276" i="49"/>
  <c r="Y276" i="49"/>
  <c r="AA276" i="49"/>
  <c r="AD276" i="49"/>
  <c r="AE276" i="49"/>
  <c r="AF277" i="49"/>
  <c r="E277" i="49"/>
  <c r="G277" i="49"/>
  <c r="I277" i="49"/>
  <c r="J277" i="49"/>
  <c r="K277" i="49"/>
  <c r="F277" i="49"/>
  <c r="O277" i="49"/>
  <c r="P277" i="49"/>
  <c r="Q277" i="49"/>
  <c r="R277" i="49"/>
  <c r="S277" i="49"/>
  <c r="T277" i="49"/>
  <c r="U277" i="49"/>
  <c r="V277" i="49"/>
  <c r="W277" i="49"/>
  <c r="X277" i="49"/>
  <c r="Y277" i="49"/>
  <c r="AA277" i="49"/>
  <c r="AD277" i="49"/>
  <c r="AE277" i="49"/>
  <c r="AF278" i="49"/>
  <c r="E278" i="49"/>
  <c r="G278" i="49"/>
  <c r="I278" i="49"/>
  <c r="J278" i="49"/>
  <c r="K278" i="49"/>
  <c r="F278" i="49"/>
  <c r="O278" i="49"/>
  <c r="P278" i="49"/>
  <c r="Q278" i="49"/>
  <c r="R278" i="49"/>
  <c r="S278" i="49"/>
  <c r="T278" i="49"/>
  <c r="U278" i="49"/>
  <c r="V278" i="49"/>
  <c r="W278" i="49"/>
  <c r="X278" i="49"/>
  <c r="Y278" i="49"/>
  <c r="AA278" i="49"/>
  <c r="AD278" i="49"/>
  <c r="AE278" i="49"/>
  <c r="AF279" i="49"/>
  <c r="E279" i="49"/>
  <c r="G279" i="49"/>
  <c r="I279" i="49"/>
  <c r="J279" i="49"/>
  <c r="K279" i="49"/>
  <c r="F279" i="49"/>
  <c r="O279" i="49"/>
  <c r="P279" i="49"/>
  <c r="Q279" i="49"/>
  <c r="R279" i="49"/>
  <c r="S279" i="49"/>
  <c r="T279" i="49"/>
  <c r="U279" i="49"/>
  <c r="V279" i="49"/>
  <c r="W279" i="49"/>
  <c r="X279" i="49"/>
  <c r="Y279" i="49"/>
  <c r="AA279" i="49"/>
  <c r="AD279" i="49"/>
  <c r="AE279" i="49"/>
  <c r="AF280" i="49"/>
  <c r="E280" i="49"/>
  <c r="G280" i="49"/>
  <c r="I280" i="49"/>
  <c r="J280" i="49"/>
  <c r="K280" i="49"/>
  <c r="F280" i="49"/>
  <c r="O280" i="49"/>
  <c r="P280" i="49"/>
  <c r="Q280" i="49"/>
  <c r="R280" i="49"/>
  <c r="S280" i="49"/>
  <c r="T280" i="49"/>
  <c r="U280" i="49"/>
  <c r="V280" i="49"/>
  <c r="W280" i="49"/>
  <c r="X280" i="49"/>
  <c r="Y280" i="49"/>
  <c r="AA280" i="49"/>
  <c r="AD280" i="49"/>
  <c r="AE280" i="49"/>
  <c r="AF281" i="49"/>
  <c r="E281" i="49"/>
  <c r="G281" i="49"/>
  <c r="I281" i="49"/>
  <c r="J281" i="49"/>
  <c r="K281" i="49"/>
  <c r="F281" i="49"/>
  <c r="O281" i="49"/>
  <c r="P281" i="49"/>
  <c r="Q281" i="49"/>
  <c r="R281" i="49"/>
  <c r="S281" i="49"/>
  <c r="T281" i="49"/>
  <c r="U281" i="49"/>
  <c r="V281" i="49"/>
  <c r="W281" i="49"/>
  <c r="X281" i="49"/>
  <c r="Y281" i="49"/>
  <c r="AA281" i="49"/>
  <c r="AD281" i="49"/>
  <c r="AE281" i="49"/>
  <c r="AF282" i="49"/>
  <c r="E282" i="49"/>
  <c r="G282" i="49"/>
  <c r="I282" i="49"/>
  <c r="J282" i="49"/>
  <c r="K282" i="49"/>
  <c r="F282" i="49"/>
  <c r="O282" i="49"/>
  <c r="P282" i="49"/>
  <c r="Q282" i="49"/>
  <c r="R282" i="49"/>
  <c r="S282" i="49"/>
  <c r="T282" i="49"/>
  <c r="U282" i="49"/>
  <c r="V282" i="49"/>
  <c r="W282" i="49"/>
  <c r="X282" i="49"/>
  <c r="Y282" i="49"/>
  <c r="AA282" i="49"/>
  <c r="AD282" i="49"/>
  <c r="AE282" i="49"/>
  <c r="AF283" i="49"/>
  <c r="E283" i="49"/>
  <c r="G283" i="49"/>
  <c r="I283" i="49"/>
  <c r="J283" i="49"/>
  <c r="K283" i="49"/>
  <c r="F283" i="49"/>
  <c r="O283" i="49"/>
  <c r="P283" i="49"/>
  <c r="Q283" i="49"/>
  <c r="R283" i="49"/>
  <c r="S283" i="49"/>
  <c r="T283" i="49"/>
  <c r="U283" i="49"/>
  <c r="V283" i="49"/>
  <c r="W283" i="49"/>
  <c r="X283" i="49"/>
  <c r="Y283" i="49"/>
  <c r="AA283" i="49"/>
  <c r="AD283" i="49"/>
  <c r="AE283" i="49"/>
  <c r="AF284" i="49"/>
  <c r="E284" i="49"/>
  <c r="G284" i="49"/>
  <c r="I284" i="49"/>
  <c r="J284" i="49"/>
  <c r="K284" i="49"/>
  <c r="F284" i="49"/>
  <c r="O284" i="49"/>
  <c r="P284" i="49"/>
  <c r="Q284" i="49"/>
  <c r="R284" i="49"/>
  <c r="S284" i="49"/>
  <c r="T284" i="49"/>
  <c r="U284" i="49"/>
  <c r="V284" i="49"/>
  <c r="W284" i="49"/>
  <c r="X284" i="49"/>
  <c r="Y284" i="49"/>
  <c r="AA284" i="49"/>
  <c r="AD284" i="49"/>
  <c r="AE284" i="49"/>
  <c r="AF285" i="49"/>
  <c r="E285" i="49"/>
  <c r="G285" i="49"/>
  <c r="I285" i="49"/>
  <c r="J285" i="49"/>
  <c r="K285" i="49"/>
  <c r="F285" i="49"/>
  <c r="O285" i="49"/>
  <c r="P285" i="49"/>
  <c r="Q285" i="49"/>
  <c r="R285" i="49"/>
  <c r="S285" i="49"/>
  <c r="T285" i="49"/>
  <c r="U285" i="49"/>
  <c r="V285" i="49"/>
  <c r="W285" i="49"/>
  <c r="X285" i="49"/>
  <c r="Y285" i="49"/>
  <c r="AA285" i="49"/>
  <c r="AD285" i="49"/>
  <c r="AE285" i="49"/>
  <c r="AF286" i="49"/>
  <c r="E286" i="49"/>
  <c r="G286" i="49"/>
  <c r="I286" i="49"/>
  <c r="J286" i="49"/>
  <c r="K286" i="49"/>
  <c r="F286" i="49"/>
  <c r="O286" i="49"/>
  <c r="P286" i="49"/>
  <c r="Q286" i="49"/>
  <c r="R286" i="49"/>
  <c r="S286" i="49"/>
  <c r="T286" i="49"/>
  <c r="U286" i="49"/>
  <c r="V286" i="49"/>
  <c r="W286" i="49"/>
  <c r="X286" i="49"/>
  <c r="Y286" i="49"/>
  <c r="AA286" i="49"/>
  <c r="AD286" i="49"/>
  <c r="AE286" i="49"/>
  <c r="AF287" i="49"/>
  <c r="E287" i="49"/>
  <c r="G287" i="49"/>
  <c r="I287" i="49"/>
  <c r="J287" i="49"/>
  <c r="K287" i="49"/>
  <c r="F287" i="49"/>
  <c r="O287" i="49"/>
  <c r="P287" i="49"/>
  <c r="Q287" i="49"/>
  <c r="R287" i="49"/>
  <c r="S287" i="49"/>
  <c r="T287" i="49"/>
  <c r="U287" i="49"/>
  <c r="V287" i="49"/>
  <c r="W287" i="49"/>
  <c r="X287" i="49"/>
  <c r="Y287" i="49"/>
  <c r="AA287" i="49"/>
  <c r="AD287" i="49"/>
  <c r="AE287" i="49"/>
  <c r="AF288" i="49"/>
  <c r="E288" i="49"/>
  <c r="G288" i="49"/>
  <c r="I288" i="49"/>
  <c r="J288" i="49"/>
  <c r="K288" i="49"/>
  <c r="F288" i="49"/>
  <c r="O288" i="49"/>
  <c r="P288" i="49"/>
  <c r="Q288" i="49"/>
  <c r="R288" i="49"/>
  <c r="S288" i="49"/>
  <c r="T288" i="49"/>
  <c r="U288" i="49"/>
  <c r="V288" i="49"/>
  <c r="W288" i="49"/>
  <c r="X288" i="49"/>
  <c r="Y288" i="49"/>
  <c r="AA288" i="49"/>
  <c r="AD288" i="49"/>
  <c r="AE288" i="49"/>
  <c r="AF289" i="49"/>
  <c r="E289" i="49"/>
  <c r="G289" i="49"/>
  <c r="I289" i="49"/>
  <c r="J289" i="49"/>
  <c r="K289" i="49"/>
  <c r="F289" i="49"/>
  <c r="O289" i="49"/>
  <c r="P289" i="49"/>
  <c r="Q289" i="49"/>
  <c r="R289" i="49"/>
  <c r="S289" i="49"/>
  <c r="T289" i="49"/>
  <c r="U289" i="49"/>
  <c r="V289" i="49"/>
  <c r="W289" i="49"/>
  <c r="X289" i="49"/>
  <c r="Y289" i="49"/>
  <c r="AA289" i="49"/>
  <c r="AD289" i="49"/>
  <c r="AE289" i="49"/>
  <c r="AF290" i="49"/>
  <c r="E290" i="49"/>
  <c r="G290" i="49"/>
  <c r="I290" i="49"/>
  <c r="J290" i="49"/>
  <c r="K290" i="49"/>
  <c r="F290" i="49"/>
  <c r="O290" i="49"/>
  <c r="P290" i="49"/>
  <c r="Q290" i="49"/>
  <c r="R290" i="49"/>
  <c r="S290" i="49"/>
  <c r="T290" i="49"/>
  <c r="U290" i="49"/>
  <c r="V290" i="49"/>
  <c r="W290" i="49"/>
  <c r="X290" i="49"/>
  <c r="Y290" i="49"/>
  <c r="AA290" i="49"/>
  <c r="AD290" i="49"/>
  <c r="AE290" i="49"/>
  <c r="AF291" i="49"/>
  <c r="E291" i="49"/>
  <c r="G291" i="49"/>
  <c r="I291" i="49"/>
  <c r="J291" i="49"/>
  <c r="K291" i="49"/>
  <c r="F291" i="49"/>
  <c r="O291" i="49"/>
  <c r="P291" i="49"/>
  <c r="Q291" i="49"/>
  <c r="R291" i="49"/>
  <c r="S291" i="49"/>
  <c r="T291" i="49"/>
  <c r="U291" i="49"/>
  <c r="V291" i="49"/>
  <c r="W291" i="49"/>
  <c r="X291" i="49"/>
  <c r="Y291" i="49"/>
  <c r="AA291" i="49"/>
  <c r="AD291" i="49"/>
  <c r="AE291" i="49"/>
  <c r="AF292" i="49"/>
  <c r="E292" i="49"/>
  <c r="G292" i="49"/>
  <c r="I292" i="49"/>
  <c r="J292" i="49"/>
  <c r="K292" i="49"/>
  <c r="F292" i="49"/>
  <c r="O292" i="49"/>
  <c r="P292" i="49"/>
  <c r="Q292" i="49"/>
  <c r="R292" i="49"/>
  <c r="S292" i="49"/>
  <c r="T292" i="49"/>
  <c r="U292" i="49"/>
  <c r="V292" i="49"/>
  <c r="W292" i="49"/>
  <c r="X292" i="49"/>
  <c r="Y292" i="49"/>
  <c r="AA292" i="49"/>
  <c r="AD292" i="49"/>
  <c r="AE292" i="49"/>
  <c r="AF293" i="49"/>
  <c r="E293" i="49"/>
  <c r="G293" i="49"/>
  <c r="I293" i="49"/>
  <c r="J293" i="49"/>
  <c r="K293" i="49"/>
  <c r="F293" i="49"/>
  <c r="O293" i="49"/>
  <c r="P293" i="49"/>
  <c r="Q293" i="49"/>
  <c r="R293" i="49"/>
  <c r="S293" i="49"/>
  <c r="T293" i="49"/>
  <c r="U293" i="49"/>
  <c r="V293" i="49"/>
  <c r="W293" i="49"/>
  <c r="X293" i="49"/>
  <c r="Y293" i="49"/>
  <c r="AA293" i="49"/>
  <c r="AD293" i="49"/>
  <c r="AE293" i="49"/>
  <c r="AF294" i="49"/>
  <c r="E294" i="49"/>
  <c r="G294" i="49"/>
  <c r="I294" i="49"/>
  <c r="J294" i="49"/>
  <c r="K294" i="49"/>
  <c r="F294" i="49"/>
  <c r="O294" i="49"/>
  <c r="P294" i="49"/>
  <c r="Q294" i="49"/>
  <c r="R294" i="49"/>
  <c r="S294" i="49"/>
  <c r="T294" i="49"/>
  <c r="U294" i="49"/>
  <c r="V294" i="49"/>
  <c r="W294" i="49"/>
  <c r="X294" i="49"/>
  <c r="Y294" i="49"/>
  <c r="AA294" i="49"/>
  <c r="AD294" i="49"/>
  <c r="AE294" i="49"/>
  <c r="AF295" i="49"/>
  <c r="E295" i="49"/>
  <c r="G295" i="49"/>
  <c r="I295" i="49"/>
  <c r="J295" i="49"/>
  <c r="K295" i="49"/>
  <c r="F295" i="49"/>
  <c r="O295" i="49"/>
  <c r="P295" i="49"/>
  <c r="Q295" i="49"/>
  <c r="R295" i="49"/>
  <c r="S295" i="49"/>
  <c r="T295" i="49"/>
  <c r="U295" i="49"/>
  <c r="V295" i="49"/>
  <c r="W295" i="49"/>
  <c r="X295" i="49"/>
  <c r="Y295" i="49"/>
  <c r="AA295" i="49"/>
  <c r="AD295" i="49"/>
  <c r="AE295" i="49"/>
  <c r="AF296" i="49"/>
  <c r="E296" i="49"/>
  <c r="G296" i="49"/>
  <c r="I296" i="49"/>
  <c r="J296" i="49"/>
  <c r="K296" i="49"/>
  <c r="F296" i="49"/>
  <c r="O296" i="49"/>
  <c r="P296" i="49"/>
  <c r="Q296" i="49"/>
  <c r="R296" i="49"/>
  <c r="S296" i="49"/>
  <c r="T296" i="49"/>
  <c r="U296" i="49"/>
  <c r="V296" i="49"/>
  <c r="W296" i="49"/>
  <c r="X296" i="49"/>
  <c r="Y296" i="49"/>
  <c r="AA296" i="49"/>
  <c r="AD296" i="49"/>
  <c r="AE296" i="49"/>
  <c r="AF297" i="49"/>
  <c r="E297" i="49"/>
  <c r="G297" i="49"/>
  <c r="I297" i="49"/>
  <c r="J297" i="49"/>
  <c r="K297" i="49"/>
  <c r="F297" i="49"/>
  <c r="O297" i="49"/>
  <c r="P297" i="49"/>
  <c r="Q297" i="49"/>
  <c r="R297" i="49"/>
  <c r="S297" i="49"/>
  <c r="T297" i="49"/>
  <c r="U297" i="49"/>
  <c r="V297" i="49"/>
  <c r="W297" i="49"/>
  <c r="X297" i="49"/>
  <c r="Y297" i="49"/>
  <c r="AA297" i="49"/>
  <c r="AD297" i="49"/>
  <c r="AE297" i="49"/>
  <c r="AF298" i="49"/>
  <c r="E298" i="49"/>
  <c r="G298" i="49"/>
  <c r="I298" i="49"/>
  <c r="J298" i="49"/>
  <c r="K298" i="49"/>
  <c r="F298" i="49"/>
  <c r="O298" i="49"/>
  <c r="P298" i="49"/>
  <c r="Q298" i="49"/>
  <c r="R298" i="49"/>
  <c r="S298" i="49"/>
  <c r="T298" i="49"/>
  <c r="U298" i="49"/>
  <c r="V298" i="49"/>
  <c r="W298" i="49"/>
  <c r="X298" i="49"/>
  <c r="Y298" i="49"/>
  <c r="AA298" i="49"/>
  <c r="AD298" i="49"/>
  <c r="AE298" i="49"/>
  <c r="AF299" i="49"/>
  <c r="E299" i="49"/>
  <c r="G299" i="49"/>
  <c r="I299" i="49"/>
  <c r="J299" i="49"/>
  <c r="K299" i="49"/>
  <c r="F299" i="49"/>
  <c r="O299" i="49"/>
  <c r="P299" i="49"/>
  <c r="Q299" i="49"/>
  <c r="R299" i="49"/>
  <c r="S299" i="49"/>
  <c r="T299" i="49"/>
  <c r="U299" i="49"/>
  <c r="V299" i="49"/>
  <c r="W299" i="49"/>
  <c r="X299" i="49"/>
  <c r="Y299" i="49"/>
  <c r="AA299" i="49"/>
  <c r="AD299" i="49"/>
  <c r="AE299" i="49"/>
  <c r="AF300" i="49"/>
  <c r="E300" i="49"/>
  <c r="G300" i="49"/>
  <c r="I300" i="49"/>
  <c r="J300" i="49"/>
  <c r="K300" i="49"/>
  <c r="F300" i="49"/>
  <c r="O300" i="49"/>
  <c r="P300" i="49"/>
  <c r="Q300" i="49"/>
  <c r="R300" i="49"/>
  <c r="S300" i="49"/>
  <c r="T300" i="49"/>
  <c r="U300" i="49"/>
  <c r="V300" i="49"/>
  <c r="W300" i="49"/>
  <c r="X300" i="49"/>
  <c r="Y300" i="49"/>
  <c r="AA300" i="49"/>
  <c r="AD300" i="49"/>
  <c r="AE300" i="49"/>
  <c r="AF301" i="49"/>
  <c r="E301" i="49"/>
  <c r="G301" i="49"/>
  <c r="I301" i="49"/>
  <c r="J301" i="49"/>
  <c r="K301" i="49"/>
  <c r="F301" i="49"/>
  <c r="O301" i="49"/>
  <c r="P301" i="49"/>
  <c r="Q301" i="49"/>
  <c r="R301" i="49"/>
  <c r="S301" i="49"/>
  <c r="T301" i="49"/>
  <c r="U301" i="49"/>
  <c r="V301" i="49"/>
  <c r="W301" i="49"/>
  <c r="X301" i="49"/>
  <c r="Y301" i="49"/>
  <c r="AA301" i="49"/>
  <c r="AD301" i="49"/>
  <c r="AE301" i="49"/>
  <c r="AF302" i="49"/>
  <c r="E302" i="49"/>
  <c r="G302" i="49"/>
  <c r="I302" i="49"/>
  <c r="J302" i="49"/>
  <c r="K302" i="49"/>
  <c r="F302" i="49"/>
  <c r="O302" i="49"/>
  <c r="P302" i="49"/>
  <c r="Q302" i="49"/>
  <c r="R302" i="49"/>
  <c r="S302" i="49"/>
  <c r="T302" i="49"/>
  <c r="U302" i="49"/>
  <c r="V302" i="49"/>
  <c r="W302" i="49"/>
  <c r="X302" i="49"/>
  <c r="Y302" i="49"/>
  <c r="AA302" i="49"/>
  <c r="AD302" i="49"/>
  <c r="AE302" i="49"/>
  <c r="AF303" i="49"/>
  <c r="E303" i="49"/>
  <c r="G303" i="49"/>
  <c r="I303" i="49"/>
  <c r="J303" i="49"/>
  <c r="K303" i="49"/>
  <c r="F303" i="49"/>
  <c r="O303" i="49"/>
  <c r="P303" i="49"/>
  <c r="Q303" i="49"/>
  <c r="R303" i="49"/>
  <c r="S303" i="49"/>
  <c r="T303" i="49"/>
  <c r="U303" i="49"/>
  <c r="V303" i="49"/>
  <c r="W303" i="49"/>
  <c r="X303" i="49"/>
  <c r="Y303" i="49"/>
  <c r="AA303" i="49"/>
  <c r="AD303" i="49"/>
  <c r="AE303" i="49"/>
  <c r="AF304" i="49"/>
  <c r="E304" i="49"/>
  <c r="G304" i="49"/>
  <c r="I304" i="49"/>
  <c r="J304" i="49"/>
  <c r="K304" i="49"/>
  <c r="F304" i="49"/>
  <c r="O304" i="49"/>
  <c r="P304" i="49"/>
  <c r="Q304" i="49"/>
  <c r="R304" i="49"/>
  <c r="S304" i="49"/>
  <c r="T304" i="49"/>
  <c r="U304" i="49"/>
  <c r="V304" i="49"/>
  <c r="W304" i="49"/>
  <c r="X304" i="49"/>
  <c r="Y304" i="49"/>
  <c r="AA304" i="49"/>
  <c r="AD304" i="49"/>
  <c r="AE304" i="49"/>
  <c r="AF305" i="49"/>
  <c r="E305" i="49"/>
  <c r="G305" i="49"/>
  <c r="I305" i="49"/>
  <c r="J305" i="49"/>
  <c r="K305" i="49"/>
  <c r="F305" i="49"/>
  <c r="O305" i="49"/>
  <c r="P305" i="49"/>
  <c r="Q305" i="49"/>
  <c r="R305" i="49"/>
  <c r="S305" i="49"/>
  <c r="T305" i="49"/>
  <c r="U305" i="49"/>
  <c r="V305" i="49"/>
  <c r="W305" i="49"/>
  <c r="X305" i="49"/>
  <c r="Y305" i="49"/>
  <c r="AA305" i="49"/>
  <c r="AD305" i="49"/>
  <c r="AE305" i="49"/>
  <c r="AF306" i="49"/>
  <c r="E306" i="49"/>
  <c r="G306" i="49"/>
  <c r="I306" i="49"/>
  <c r="J306" i="49"/>
  <c r="K306" i="49"/>
  <c r="F306" i="49"/>
  <c r="O306" i="49"/>
  <c r="P306" i="49"/>
  <c r="Q306" i="49"/>
  <c r="R306" i="49"/>
  <c r="S306" i="49"/>
  <c r="T306" i="49"/>
  <c r="U306" i="49"/>
  <c r="V306" i="49"/>
  <c r="W306" i="49"/>
  <c r="X306" i="49"/>
  <c r="Y306" i="49"/>
  <c r="AA306" i="49"/>
  <c r="AD306" i="49"/>
  <c r="AE306" i="49"/>
  <c r="AF307" i="49"/>
  <c r="E307" i="49"/>
  <c r="G307" i="49"/>
  <c r="I307" i="49"/>
  <c r="J307" i="49"/>
  <c r="K307" i="49"/>
  <c r="F307" i="49"/>
  <c r="O307" i="49"/>
  <c r="P307" i="49"/>
  <c r="Q307" i="49"/>
  <c r="R307" i="49"/>
  <c r="S307" i="49"/>
  <c r="T307" i="49"/>
  <c r="U307" i="49"/>
  <c r="V307" i="49"/>
  <c r="W307" i="49"/>
  <c r="X307" i="49"/>
  <c r="Y307" i="49"/>
  <c r="AA307" i="49"/>
  <c r="AD307" i="49"/>
  <c r="AE307" i="49"/>
  <c r="AF308" i="49"/>
  <c r="E308" i="49"/>
  <c r="G308" i="49"/>
  <c r="I308" i="49"/>
  <c r="J308" i="49"/>
  <c r="K308" i="49"/>
  <c r="F308" i="49"/>
  <c r="O308" i="49"/>
  <c r="P308" i="49"/>
  <c r="Q308" i="49"/>
  <c r="R308" i="49"/>
  <c r="S308" i="49"/>
  <c r="T308" i="49"/>
  <c r="U308" i="49"/>
  <c r="V308" i="49"/>
  <c r="W308" i="49"/>
  <c r="X308" i="49"/>
  <c r="Y308" i="49"/>
  <c r="AA308" i="49"/>
  <c r="AD308" i="49"/>
  <c r="AE308" i="49"/>
  <c r="AF309" i="49"/>
  <c r="E309" i="49"/>
  <c r="G309" i="49"/>
  <c r="I309" i="49"/>
  <c r="J309" i="49"/>
  <c r="K309" i="49"/>
  <c r="F309" i="49"/>
  <c r="O309" i="49"/>
  <c r="P309" i="49"/>
  <c r="Q309" i="49"/>
  <c r="R309" i="49"/>
  <c r="S309" i="49"/>
  <c r="T309" i="49"/>
  <c r="U309" i="49"/>
  <c r="V309" i="49"/>
  <c r="W309" i="49"/>
  <c r="X309" i="49"/>
  <c r="Y309" i="49"/>
  <c r="AA309" i="49"/>
  <c r="AD309" i="49"/>
  <c r="AE309" i="49"/>
  <c r="AF310" i="49"/>
  <c r="E310" i="49"/>
  <c r="G310" i="49"/>
  <c r="I310" i="49"/>
  <c r="J310" i="49"/>
  <c r="K310" i="49"/>
  <c r="F310" i="49"/>
  <c r="O310" i="49"/>
  <c r="P310" i="49"/>
  <c r="Q310" i="49"/>
  <c r="R310" i="49"/>
  <c r="S310" i="49"/>
  <c r="T310" i="49"/>
  <c r="U310" i="49"/>
  <c r="V310" i="49"/>
  <c r="W310" i="49"/>
  <c r="X310" i="49"/>
  <c r="Y310" i="49"/>
  <c r="AA310" i="49"/>
  <c r="AD310" i="49"/>
  <c r="AE310" i="49"/>
  <c r="AF311" i="49"/>
  <c r="E311" i="49"/>
  <c r="G311" i="49"/>
  <c r="I311" i="49"/>
  <c r="J311" i="49"/>
  <c r="K311" i="49"/>
  <c r="F311" i="49"/>
  <c r="O311" i="49"/>
  <c r="P311" i="49"/>
  <c r="Q311" i="49"/>
  <c r="R311" i="49"/>
  <c r="S311" i="49"/>
  <c r="T311" i="49"/>
  <c r="U311" i="49"/>
  <c r="V311" i="49"/>
  <c r="W311" i="49"/>
  <c r="X311" i="49"/>
  <c r="Y311" i="49"/>
  <c r="AA311" i="49"/>
  <c r="AD311" i="49"/>
  <c r="AE311" i="49"/>
  <c r="AF312" i="49"/>
  <c r="E312" i="49"/>
  <c r="G312" i="49"/>
  <c r="I312" i="49"/>
  <c r="J312" i="49"/>
  <c r="K312" i="49"/>
  <c r="F312" i="49"/>
  <c r="O312" i="49"/>
  <c r="P312" i="49"/>
  <c r="Q312" i="49"/>
  <c r="R312" i="49"/>
  <c r="S312" i="49"/>
  <c r="T312" i="49"/>
  <c r="U312" i="49"/>
  <c r="V312" i="49"/>
  <c r="W312" i="49"/>
  <c r="X312" i="49"/>
  <c r="Y312" i="49"/>
  <c r="AA312" i="49"/>
  <c r="AD312" i="49"/>
  <c r="AE312" i="49"/>
  <c r="AF313" i="49"/>
  <c r="E313" i="49"/>
  <c r="G313" i="49"/>
  <c r="I313" i="49"/>
  <c r="J313" i="49"/>
  <c r="K313" i="49"/>
  <c r="F313" i="49"/>
  <c r="O313" i="49"/>
  <c r="P313" i="49"/>
  <c r="Q313" i="49"/>
  <c r="R313" i="49"/>
  <c r="S313" i="49"/>
  <c r="T313" i="49"/>
  <c r="U313" i="49"/>
  <c r="V313" i="49"/>
  <c r="W313" i="49"/>
  <c r="X313" i="49"/>
  <c r="Y313" i="49"/>
  <c r="AA313" i="49"/>
  <c r="AD313" i="49"/>
  <c r="AE313" i="49"/>
  <c r="AF314" i="49"/>
  <c r="E314" i="49"/>
  <c r="G314" i="49"/>
  <c r="I314" i="49"/>
  <c r="J314" i="49"/>
  <c r="K314" i="49"/>
  <c r="F314" i="49"/>
  <c r="O314" i="49"/>
  <c r="P314" i="49"/>
  <c r="Q314" i="49"/>
  <c r="R314" i="49"/>
  <c r="S314" i="49"/>
  <c r="T314" i="49"/>
  <c r="U314" i="49"/>
  <c r="V314" i="49"/>
  <c r="W314" i="49"/>
  <c r="X314" i="49"/>
  <c r="Y314" i="49"/>
  <c r="AA314" i="49"/>
  <c r="AD314" i="49"/>
  <c r="AE314" i="49"/>
  <c r="AF315" i="49"/>
  <c r="E315" i="49"/>
  <c r="G315" i="49"/>
  <c r="I315" i="49"/>
  <c r="J315" i="49"/>
  <c r="K315" i="49"/>
  <c r="F315" i="49"/>
  <c r="O315" i="49"/>
  <c r="P315" i="49"/>
  <c r="Q315" i="49"/>
  <c r="R315" i="49"/>
  <c r="S315" i="49"/>
  <c r="T315" i="49"/>
  <c r="U315" i="49"/>
  <c r="V315" i="49"/>
  <c r="W315" i="49"/>
  <c r="X315" i="49"/>
  <c r="Y315" i="49"/>
  <c r="AA315" i="49"/>
  <c r="AD315" i="49"/>
  <c r="AE315" i="49"/>
  <c r="AF316" i="49"/>
  <c r="E316" i="49"/>
  <c r="G316" i="49"/>
  <c r="I316" i="49"/>
  <c r="J316" i="49"/>
  <c r="K316" i="49"/>
  <c r="F316" i="49"/>
  <c r="O316" i="49"/>
  <c r="P316" i="49"/>
  <c r="Q316" i="49"/>
  <c r="R316" i="49"/>
  <c r="S316" i="49"/>
  <c r="T316" i="49"/>
  <c r="U316" i="49"/>
  <c r="V316" i="49"/>
  <c r="W316" i="49"/>
  <c r="X316" i="49"/>
  <c r="Y316" i="49"/>
  <c r="AA316" i="49"/>
  <c r="AD316" i="49"/>
  <c r="AE316" i="49"/>
  <c r="AF317" i="49"/>
  <c r="E317" i="49"/>
  <c r="G317" i="49"/>
  <c r="I317" i="49"/>
  <c r="J317" i="49"/>
  <c r="K317" i="49"/>
  <c r="F317" i="49"/>
  <c r="O317" i="49"/>
  <c r="P317" i="49"/>
  <c r="Q317" i="49"/>
  <c r="R317" i="49"/>
  <c r="S317" i="49"/>
  <c r="T317" i="49"/>
  <c r="U317" i="49"/>
  <c r="V317" i="49"/>
  <c r="W317" i="49"/>
  <c r="X317" i="49"/>
  <c r="Y317" i="49"/>
  <c r="AA317" i="49"/>
  <c r="AD317" i="49"/>
  <c r="AE317" i="49"/>
  <c r="AF318" i="49"/>
  <c r="E318" i="49"/>
  <c r="G318" i="49"/>
  <c r="I318" i="49"/>
  <c r="J318" i="49"/>
  <c r="K318" i="49"/>
  <c r="F318" i="49"/>
  <c r="O318" i="49"/>
  <c r="P318" i="49"/>
  <c r="Q318" i="49"/>
  <c r="R318" i="49"/>
  <c r="S318" i="49"/>
  <c r="T318" i="49"/>
  <c r="U318" i="49"/>
  <c r="V318" i="49"/>
  <c r="W318" i="49"/>
  <c r="X318" i="49"/>
  <c r="Y318" i="49"/>
  <c r="AA318" i="49"/>
  <c r="AD318" i="49"/>
  <c r="AE318" i="49"/>
  <c r="AF319" i="49"/>
  <c r="E319" i="49"/>
  <c r="G319" i="49"/>
  <c r="I319" i="49"/>
  <c r="J319" i="49"/>
  <c r="K319" i="49"/>
  <c r="F319" i="49"/>
  <c r="O319" i="49"/>
  <c r="P319" i="49"/>
  <c r="Q319" i="49"/>
  <c r="R319" i="49"/>
  <c r="S319" i="49"/>
  <c r="T319" i="49"/>
  <c r="U319" i="49"/>
  <c r="V319" i="49"/>
  <c r="W319" i="49"/>
  <c r="X319" i="49"/>
  <c r="Y319" i="49"/>
  <c r="AA319" i="49"/>
  <c r="AD319" i="49"/>
  <c r="AE319" i="49"/>
  <c r="AF320" i="49"/>
  <c r="E320" i="49"/>
  <c r="G320" i="49"/>
  <c r="I320" i="49"/>
  <c r="J320" i="49"/>
  <c r="K320" i="49"/>
  <c r="F320" i="49"/>
  <c r="O320" i="49"/>
  <c r="P320" i="49"/>
  <c r="Q320" i="49"/>
  <c r="R320" i="49"/>
  <c r="S320" i="49"/>
  <c r="T320" i="49"/>
  <c r="U320" i="49"/>
  <c r="V320" i="49"/>
  <c r="W320" i="49"/>
  <c r="X320" i="49"/>
  <c r="Y320" i="49"/>
  <c r="AA320" i="49"/>
  <c r="AD320" i="49"/>
  <c r="AE320" i="49"/>
  <c r="AF321" i="49"/>
  <c r="E321" i="49"/>
  <c r="G321" i="49"/>
  <c r="I321" i="49"/>
  <c r="J321" i="49"/>
  <c r="K321" i="49"/>
  <c r="F321" i="49"/>
  <c r="O321" i="49"/>
  <c r="P321" i="49"/>
  <c r="Q321" i="49"/>
  <c r="R321" i="49"/>
  <c r="S321" i="49"/>
  <c r="T321" i="49"/>
  <c r="U321" i="49"/>
  <c r="V321" i="49"/>
  <c r="W321" i="49"/>
  <c r="X321" i="49"/>
  <c r="Y321" i="49"/>
  <c r="AA321" i="49"/>
  <c r="AD321" i="49"/>
  <c r="AE321" i="49"/>
  <c r="AF322" i="49"/>
  <c r="E322" i="49"/>
  <c r="G322" i="49"/>
  <c r="I322" i="49"/>
  <c r="J322" i="49"/>
  <c r="K322" i="49"/>
  <c r="F322" i="49"/>
  <c r="O322" i="49"/>
  <c r="P322" i="49"/>
  <c r="Q322" i="49"/>
  <c r="R322" i="49"/>
  <c r="S322" i="49"/>
  <c r="T322" i="49"/>
  <c r="U322" i="49"/>
  <c r="V322" i="49"/>
  <c r="W322" i="49"/>
  <c r="X322" i="49"/>
  <c r="Y322" i="49"/>
  <c r="AA322" i="49"/>
  <c r="AD322" i="49"/>
  <c r="AE322" i="49"/>
  <c r="AF323" i="49"/>
  <c r="E323" i="49"/>
  <c r="G323" i="49"/>
  <c r="I323" i="49"/>
  <c r="J323" i="49"/>
  <c r="K323" i="49"/>
  <c r="F323" i="49"/>
  <c r="O323" i="49"/>
  <c r="P323" i="49"/>
  <c r="Q323" i="49"/>
  <c r="R323" i="49"/>
  <c r="S323" i="49"/>
  <c r="T323" i="49"/>
  <c r="U323" i="49"/>
  <c r="V323" i="49"/>
  <c r="W323" i="49"/>
  <c r="X323" i="49"/>
  <c r="Y323" i="49"/>
  <c r="AA323" i="49"/>
  <c r="AD323" i="49"/>
  <c r="AE323" i="49"/>
  <c r="AF324" i="49"/>
  <c r="E324" i="49"/>
  <c r="G324" i="49"/>
  <c r="I324" i="49"/>
  <c r="J324" i="49"/>
  <c r="K324" i="49"/>
  <c r="F324" i="49"/>
  <c r="O324" i="49"/>
  <c r="P324" i="49"/>
  <c r="Q324" i="49"/>
  <c r="R324" i="49"/>
  <c r="S324" i="49"/>
  <c r="T324" i="49"/>
  <c r="U324" i="49"/>
  <c r="V324" i="49"/>
  <c r="W324" i="49"/>
  <c r="X324" i="49"/>
  <c r="Y324" i="49"/>
  <c r="AA324" i="49"/>
  <c r="AD324" i="49"/>
  <c r="AE324" i="49"/>
  <c r="AF325" i="49"/>
  <c r="E325" i="49"/>
  <c r="G325" i="49"/>
  <c r="I325" i="49"/>
  <c r="J325" i="49"/>
  <c r="K325" i="49"/>
  <c r="F325" i="49"/>
  <c r="O325" i="49"/>
  <c r="P325" i="49"/>
  <c r="Q325" i="49"/>
  <c r="R325" i="49"/>
  <c r="S325" i="49"/>
  <c r="T325" i="49"/>
  <c r="U325" i="49"/>
  <c r="V325" i="49"/>
  <c r="W325" i="49"/>
  <c r="X325" i="49"/>
  <c r="Y325" i="49"/>
  <c r="AA325" i="49"/>
  <c r="AD325" i="49"/>
  <c r="AE325" i="49"/>
  <c r="AF326" i="49"/>
  <c r="E326" i="49"/>
  <c r="G326" i="49"/>
  <c r="I326" i="49"/>
  <c r="J326" i="49"/>
  <c r="K326" i="49"/>
  <c r="F326" i="49"/>
  <c r="O326" i="49"/>
  <c r="P326" i="49"/>
  <c r="Q326" i="49"/>
  <c r="R326" i="49"/>
  <c r="S326" i="49"/>
  <c r="T326" i="49"/>
  <c r="U326" i="49"/>
  <c r="V326" i="49"/>
  <c r="W326" i="49"/>
  <c r="X326" i="49"/>
  <c r="Y326" i="49"/>
  <c r="AA326" i="49"/>
  <c r="AD326" i="49"/>
  <c r="AE326" i="49"/>
  <c r="AF327" i="49"/>
  <c r="E327" i="49"/>
  <c r="G327" i="49"/>
  <c r="I327" i="49"/>
  <c r="J327" i="49"/>
  <c r="K327" i="49"/>
  <c r="F327" i="49"/>
  <c r="O327" i="49"/>
  <c r="P327" i="49"/>
  <c r="Q327" i="49"/>
  <c r="R327" i="49"/>
  <c r="S327" i="49"/>
  <c r="T327" i="49"/>
  <c r="U327" i="49"/>
  <c r="V327" i="49"/>
  <c r="W327" i="49"/>
  <c r="X327" i="49"/>
  <c r="Y327" i="49"/>
  <c r="AA327" i="49"/>
  <c r="AD327" i="49"/>
  <c r="AE327" i="49"/>
  <c r="AF328" i="49"/>
  <c r="E328" i="49"/>
  <c r="G328" i="49"/>
  <c r="I328" i="49"/>
  <c r="J328" i="49"/>
  <c r="K328" i="49"/>
  <c r="F328" i="49"/>
  <c r="O328" i="49"/>
  <c r="P328" i="49"/>
  <c r="Q328" i="49"/>
  <c r="R328" i="49"/>
  <c r="S328" i="49"/>
  <c r="T328" i="49"/>
  <c r="U328" i="49"/>
  <c r="V328" i="49"/>
  <c r="W328" i="49"/>
  <c r="X328" i="49"/>
  <c r="Y328" i="49"/>
  <c r="AA328" i="49"/>
  <c r="AD328" i="49"/>
  <c r="AE328" i="49"/>
  <c r="AF329" i="49"/>
  <c r="E329" i="49"/>
  <c r="G329" i="49"/>
  <c r="I329" i="49"/>
  <c r="J329" i="49"/>
  <c r="K329" i="49"/>
  <c r="F329" i="49"/>
  <c r="O329" i="49"/>
  <c r="P329" i="49"/>
  <c r="Q329" i="49"/>
  <c r="R329" i="49"/>
  <c r="S329" i="49"/>
  <c r="T329" i="49"/>
  <c r="U329" i="49"/>
  <c r="V329" i="49"/>
  <c r="W329" i="49"/>
  <c r="X329" i="49"/>
  <c r="Y329" i="49"/>
  <c r="AA329" i="49"/>
  <c r="AD329" i="49"/>
  <c r="AE329" i="49"/>
  <c r="AF330" i="49"/>
  <c r="E330" i="49"/>
  <c r="G330" i="49"/>
  <c r="I330" i="49"/>
  <c r="J330" i="49"/>
  <c r="K330" i="49"/>
  <c r="F330" i="49"/>
  <c r="O330" i="49"/>
  <c r="P330" i="49"/>
  <c r="Q330" i="49"/>
  <c r="R330" i="49"/>
  <c r="S330" i="49"/>
  <c r="T330" i="49"/>
  <c r="U330" i="49"/>
  <c r="V330" i="49"/>
  <c r="W330" i="49"/>
  <c r="X330" i="49"/>
  <c r="Y330" i="49"/>
  <c r="AA330" i="49"/>
  <c r="AD330" i="49"/>
  <c r="AE330" i="49"/>
  <c r="AF331" i="49"/>
  <c r="E331" i="49"/>
  <c r="G331" i="49"/>
  <c r="I331" i="49"/>
  <c r="J331" i="49"/>
  <c r="K331" i="49"/>
  <c r="F331" i="49"/>
  <c r="O331" i="49"/>
  <c r="P331" i="49"/>
  <c r="Q331" i="49"/>
  <c r="R331" i="49"/>
  <c r="S331" i="49"/>
  <c r="T331" i="49"/>
  <c r="U331" i="49"/>
  <c r="V331" i="49"/>
  <c r="W331" i="49"/>
  <c r="X331" i="49"/>
  <c r="Y331" i="49"/>
  <c r="AA331" i="49"/>
  <c r="AD331" i="49"/>
  <c r="AE331" i="49"/>
  <c r="AF332" i="49"/>
  <c r="E332" i="49"/>
  <c r="G332" i="49"/>
  <c r="I332" i="49"/>
  <c r="J332" i="49"/>
  <c r="K332" i="49"/>
  <c r="F332" i="49"/>
  <c r="O332" i="49"/>
  <c r="P332" i="49"/>
  <c r="Q332" i="49"/>
  <c r="R332" i="49"/>
  <c r="S332" i="49"/>
  <c r="T332" i="49"/>
  <c r="U332" i="49"/>
  <c r="V332" i="49"/>
  <c r="W332" i="49"/>
  <c r="X332" i="49"/>
  <c r="Y332" i="49"/>
  <c r="AA332" i="49"/>
  <c r="AD332" i="49"/>
  <c r="AE332" i="49"/>
  <c r="AF333" i="49"/>
  <c r="E333" i="49"/>
  <c r="G333" i="49"/>
  <c r="I333" i="49"/>
  <c r="J333" i="49"/>
  <c r="K333" i="49"/>
  <c r="F333" i="49"/>
  <c r="O333" i="49"/>
  <c r="P333" i="49"/>
  <c r="Q333" i="49"/>
  <c r="R333" i="49"/>
  <c r="S333" i="49"/>
  <c r="T333" i="49"/>
  <c r="U333" i="49"/>
  <c r="V333" i="49"/>
  <c r="W333" i="49"/>
  <c r="X333" i="49"/>
  <c r="Y333" i="49"/>
  <c r="AA333" i="49"/>
  <c r="AD333" i="49"/>
  <c r="AE333" i="49"/>
  <c r="AF334" i="49"/>
  <c r="E334" i="49"/>
  <c r="G334" i="49"/>
  <c r="I334" i="49"/>
  <c r="J334" i="49"/>
  <c r="K334" i="49"/>
  <c r="F334" i="49"/>
  <c r="O334" i="49"/>
  <c r="P334" i="49"/>
  <c r="Q334" i="49"/>
  <c r="R334" i="49"/>
  <c r="S334" i="49"/>
  <c r="T334" i="49"/>
  <c r="U334" i="49"/>
  <c r="V334" i="49"/>
  <c r="W334" i="49"/>
  <c r="X334" i="49"/>
  <c r="Y334" i="49"/>
  <c r="AA334" i="49"/>
  <c r="AD334" i="49"/>
  <c r="AE334" i="49"/>
  <c r="AF335" i="49"/>
  <c r="E335" i="49"/>
  <c r="G335" i="49"/>
  <c r="I335" i="49"/>
  <c r="J335" i="49"/>
  <c r="K335" i="49"/>
  <c r="F335" i="49"/>
  <c r="O335" i="49"/>
  <c r="P335" i="49"/>
  <c r="Q335" i="49"/>
  <c r="R335" i="49"/>
  <c r="S335" i="49"/>
  <c r="T335" i="49"/>
  <c r="U335" i="49"/>
  <c r="V335" i="49"/>
  <c r="W335" i="49"/>
  <c r="X335" i="49"/>
  <c r="Y335" i="49"/>
  <c r="AA335" i="49"/>
  <c r="AD335" i="49"/>
  <c r="AE335" i="49"/>
  <c r="AF336" i="49"/>
  <c r="E336" i="49"/>
  <c r="G336" i="49"/>
  <c r="I336" i="49"/>
  <c r="J336" i="49"/>
  <c r="K336" i="49"/>
  <c r="F336" i="49"/>
  <c r="O336" i="49"/>
  <c r="P336" i="49"/>
  <c r="Q336" i="49"/>
  <c r="R336" i="49"/>
  <c r="S336" i="49"/>
  <c r="T336" i="49"/>
  <c r="U336" i="49"/>
  <c r="V336" i="49"/>
  <c r="W336" i="49"/>
  <c r="X336" i="49"/>
  <c r="Y336" i="49"/>
  <c r="AA336" i="49"/>
  <c r="AD336" i="49"/>
  <c r="AE336" i="49"/>
  <c r="AF337" i="49"/>
  <c r="E337" i="49"/>
  <c r="G337" i="49"/>
  <c r="I337" i="49"/>
  <c r="J337" i="49"/>
  <c r="K337" i="49"/>
  <c r="F337" i="49"/>
  <c r="O337" i="49"/>
  <c r="P337" i="49"/>
  <c r="Q337" i="49"/>
  <c r="R337" i="49"/>
  <c r="S337" i="49"/>
  <c r="T337" i="49"/>
  <c r="U337" i="49"/>
  <c r="V337" i="49"/>
  <c r="W337" i="49"/>
  <c r="X337" i="49"/>
  <c r="Y337" i="49"/>
  <c r="AA337" i="49"/>
  <c r="AD337" i="49"/>
  <c r="AE337" i="49"/>
  <c r="AF338" i="49"/>
  <c r="E338" i="49"/>
  <c r="G338" i="49"/>
  <c r="I338" i="49"/>
  <c r="J338" i="49"/>
  <c r="K338" i="49"/>
  <c r="F338" i="49"/>
  <c r="O338" i="49"/>
  <c r="P338" i="49"/>
  <c r="Q338" i="49"/>
  <c r="R338" i="49"/>
  <c r="S338" i="49"/>
  <c r="T338" i="49"/>
  <c r="U338" i="49"/>
  <c r="V338" i="49"/>
  <c r="W338" i="49"/>
  <c r="X338" i="49"/>
  <c r="Y338" i="49"/>
  <c r="AA338" i="49"/>
  <c r="AD338" i="49"/>
  <c r="AE338" i="49"/>
  <c r="AF339" i="49"/>
  <c r="E339" i="49"/>
  <c r="G339" i="49"/>
  <c r="I339" i="49"/>
  <c r="J339" i="49"/>
  <c r="K339" i="49"/>
  <c r="F339" i="49"/>
  <c r="O339" i="49"/>
  <c r="P339" i="49"/>
  <c r="Q339" i="49"/>
  <c r="R339" i="49"/>
  <c r="S339" i="49"/>
  <c r="T339" i="49"/>
  <c r="U339" i="49"/>
  <c r="V339" i="49"/>
  <c r="W339" i="49"/>
  <c r="X339" i="49"/>
  <c r="Y339" i="49"/>
  <c r="AA339" i="49"/>
  <c r="AD339" i="49"/>
  <c r="AE339" i="49"/>
  <c r="AF340" i="49"/>
  <c r="E340" i="49"/>
  <c r="G340" i="49"/>
  <c r="I340" i="49"/>
  <c r="J340" i="49"/>
  <c r="K340" i="49"/>
  <c r="F340" i="49"/>
  <c r="O340" i="49"/>
  <c r="P340" i="49"/>
  <c r="Q340" i="49"/>
  <c r="R340" i="49"/>
  <c r="S340" i="49"/>
  <c r="T340" i="49"/>
  <c r="U340" i="49"/>
  <c r="V340" i="49"/>
  <c r="W340" i="49"/>
  <c r="X340" i="49"/>
  <c r="Y340" i="49"/>
  <c r="AA340" i="49"/>
  <c r="AD340" i="49"/>
  <c r="AE340" i="49"/>
  <c r="AF341" i="49"/>
  <c r="E341" i="49"/>
  <c r="G341" i="49"/>
  <c r="I341" i="49"/>
  <c r="J341" i="49"/>
  <c r="K341" i="49"/>
  <c r="F341" i="49"/>
  <c r="O341" i="49"/>
  <c r="P341" i="49"/>
  <c r="Q341" i="49"/>
  <c r="R341" i="49"/>
  <c r="S341" i="49"/>
  <c r="T341" i="49"/>
  <c r="U341" i="49"/>
  <c r="V341" i="49"/>
  <c r="W341" i="49"/>
  <c r="X341" i="49"/>
  <c r="Y341" i="49"/>
  <c r="AA341" i="49"/>
  <c r="AD341" i="49"/>
  <c r="AE341" i="49"/>
  <c r="AF342" i="49"/>
  <c r="E342" i="49"/>
  <c r="G342" i="49"/>
  <c r="I342" i="49"/>
  <c r="J342" i="49"/>
  <c r="K342" i="49"/>
  <c r="F342" i="49"/>
  <c r="O342" i="49"/>
  <c r="P342" i="49"/>
  <c r="Q342" i="49"/>
  <c r="R342" i="49"/>
  <c r="S342" i="49"/>
  <c r="T342" i="49"/>
  <c r="U342" i="49"/>
  <c r="V342" i="49"/>
  <c r="W342" i="49"/>
  <c r="X342" i="49"/>
  <c r="Y342" i="49"/>
  <c r="AA342" i="49"/>
  <c r="AD342" i="49"/>
  <c r="AE342" i="49"/>
  <c r="AF343" i="49"/>
  <c r="E343" i="49"/>
  <c r="G343" i="49"/>
  <c r="I343" i="49"/>
  <c r="J343" i="49"/>
  <c r="K343" i="49"/>
  <c r="F343" i="49"/>
  <c r="O343" i="49"/>
  <c r="P343" i="49"/>
  <c r="Q343" i="49"/>
  <c r="R343" i="49"/>
  <c r="S343" i="49"/>
  <c r="T343" i="49"/>
  <c r="U343" i="49"/>
  <c r="V343" i="49"/>
  <c r="W343" i="49"/>
  <c r="X343" i="49"/>
  <c r="Y343" i="49"/>
  <c r="AA343" i="49"/>
  <c r="AD343" i="49"/>
  <c r="AE343" i="49"/>
  <c r="AF344" i="49"/>
  <c r="E344" i="49"/>
  <c r="G344" i="49"/>
  <c r="I344" i="49"/>
  <c r="J344" i="49"/>
  <c r="K344" i="49"/>
  <c r="F344" i="49"/>
  <c r="O344" i="49"/>
  <c r="P344" i="49"/>
  <c r="Q344" i="49"/>
  <c r="R344" i="49"/>
  <c r="S344" i="49"/>
  <c r="T344" i="49"/>
  <c r="U344" i="49"/>
  <c r="V344" i="49"/>
  <c r="W344" i="49"/>
  <c r="X344" i="49"/>
  <c r="Y344" i="49"/>
  <c r="AA344" i="49"/>
  <c r="AD344" i="49"/>
  <c r="AE344" i="49"/>
  <c r="AF345" i="49"/>
  <c r="E345" i="49"/>
  <c r="G345" i="49"/>
  <c r="I345" i="49"/>
  <c r="J345" i="49"/>
  <c r="K345" i="49"/>
  <c r="F345" i="49"/>
  <c r="O345" i="49"/>
  <c r="P345" i="49"/>
  <c r="Q345" i="49"/>
  <c r="R345" i="49"/>
  <c r="S345" i="49"/>
  <c r="T345" i="49"/>
  <c r="U345" i="49"/>
  <c r="V345" i="49"/>
  <c r="W345" i="49"/>
  <c r="X345" i="49"/>
  <c r="Y345" i="49"/>
  <c r="AA345" i="49"/>
  <c r="AD345" i="49"/>
  <c r="AE345" i="49"/>
  <c r="AF346" i="49"/>
  <c r="E346" i="49"/>
  <c r="G346" i="49"/>
  <c r="I346" i="49"/>
  <c r="J346" i="49"/>
  <c r="K346" i="49"/>
  <c r="F346" i="49"/>
  <c r="O346" i="49"/>
  <c r="P346" i="49"/>
  <c r="Q346" i="49"/>
  <c r="R346" i="49"/>
  <c r="S346" i="49"/>
  <c r="T346" i="49"/>
  <c r="U346" i="49"/>
  <c r="V346" i="49"/>
  <c r="W346" i="49"/>
  <c r="X346" i="49"/>
  <c r="Y346" i="49"/>
  <c r="AA346" i="49"/>
  <c r="AD346" i="49"/>
  <c r="AE346" i="49"/>
  <c r="AF347" i="49"/>
  <c r="E347" i="49"/>
  <c r="G347" i="49"/>
  <c r="I347" i="49"/>
  <c r="J347" i="49"/>
  <c r="K347" i="49"/>
  <c r="F347" i="49"/>
  <c r="O347" i="49"/>
  <c r="P347" i="49"/>
  <c r="Q347" i="49"/>
  <c r="R347" i="49"/>
  <c r="S347" i="49"/>
  <c r="T347" i="49"/>
  <c r="U347" i="49"/>
  <c r="V347" i="49"/>
  <c r="W347" i="49"/>
  <c r="X347" i="49"/>
  <c r="Y347" i="49"/>
  <c r="AA347" i="49"/>
  <c r="AD347" i="49"/>
  <c r="AE347" i="49"/>
  <c r="AF348" i="49"/>
  <c r="E348" i="49"/>
  <c r="G348" i="49"/>
  <c r="I348" i="49"/>
  <c r="J348" i="49"/>
  <c r="K348" i="49"/>
  <c r="F348" i="49"/>
  <c r="O348" i="49"/>
  <c r="P348" i="49"/>
  <c r="Q348" i="49"/>
  <c r="R348" i="49"/>
  <c r="S348" i="49"/>
  <c r="T348" i="49"/>
  <c r="U348" i="49"/>
  <c r="V348" i="49"/>
  <c r="W348" i="49"/>
  <c r="X348" i="49"/>
  <c r="Y348" i="49"/>
  <c r="AA348" i="49"/>
  <c r="AD348" i="49"/>
  <c r="AE348" i="49"/>
  <c r="AF349" i="49"/>
  <c r="E349" i="49"/>
  <c r="G349" i="49"/>
  <c r="I349" i="49"/>
  <c r="J349" i="49"/>
  <c r="K349" i="49"/>
  <c r="F349" i="49"/>
  <c r="O349" i="49"/>
  <c r="P349" i="49"/>
  <c r="Q349" i="49"/>
  <c r="R349" i="49"/>
  <c r="S349" i="49"/>
  <c r="T349" i="49"/>
  <c r="U349" i="49"/>
  <c r="V349" i="49"/>
  <c r="W349" i="49"/>
  <c r="X349" i="49"/>
  <c r="Y349" i="49"/>
  <c r="AA349" i="49"/>
  <c r="AD349" i="49"/>
  <c r="AE349" i="49"/>
  <c r="AF350" i="49"/>
  <c r="E350" i="49"/>
  <c r="G350" i="49"/>
  <c r="I350" i="49"/>
  <c r="J350" i="49"/>
  <c r="K350" i="49"/>
  <c r="F350" i="49"/>
  <c r="O350" i="49"/>
  <c r="P350" i="49"/>
  <c r="Q350" i="49"/>
  <c r="R350" i="49"/>
  <c r="S350" i="49"/>
  <c r="T350" i="49"/>
  <c r="U350" i="49"/>
  <c r="V350" i="49"/>
  <c r="W350" i="49"/>
  <c r="X350" i="49"/>
  <c r="Y350" i="49"/>
  <c r="AA350" i="49"/>
  <c r="AD350" i="49"/>
  <c r="AE350" i="49"/>
  <c r="AF351" i="49"/>
  <c r="E351" i="49"/>
  <c r="G351" i="49"/>
  <c r="I351" i="49"/>
  <c r="J351" i="49"/>
  <c r="K351" i="49"/>
  <c r="F351" i="49"/>
  <c r="O351" i="49"/>
  <c r="P351" i="49"/>
  <c r="Q351" i="49"/>
  <c r="R351" i="49"/>
  <c r="S351" i="49"/>
  <c r="T351" i="49"/>
  <c r="U351" i="49"/>
  <c r="V351" i="49"/>
  <c r="W351" i="49"/>
  <c r="X351" i="49"/>
  <c r="Y351" i="49"/>
  <c r="AA351" i="49"/>
  <c r="AD351" i="49"/>
  <c r="AE351" i="49"/>
  <c r="AF352" i="49"/>
  <c r="E352" i="49"/>
  <c r="G352" i="49"/>
  <c r="I352" i="49"/>
  <c r="J352" i="49"/>
  <c r="K352" i="49"/>
  <c r="F352" i="49"/>
  <c r="O352" i="49"/>
  <c r="P352" i="49"/>
  <c r="Q352" i="49"/>
  <c r="R352" i="49"/>
  <c r="S352" i="49"/>
  <c r="T352" i="49"/>
  <c r="U352" i="49"/>
  <c r="V352" i="49"/>
  <c r="W352" i="49"/>
  <c r="X352" i="49"/>
  <c r="Y352" i="49"/>
  <c r="AA352" i="49"/>
  <c r="AD352" i="49"/>
  <c r="AE352" i="49"/>
  <c r="AF353" i="49"/>
  <c r="E353" i="49"/>
  <c r="G353" i="49"/>
  <c r="I353" i="49"/>
  <c r="J353" i="49"/>
  <c r="K353" i="49"/>
  <c r="F353" i="49"/>
  <c r="O353" i="49"/>
  <c r="P353" i="49"/>
  <c r="Q353" i="49"/>
  <c r="R353" i="49"/>
  <c r="S353" i="49"/>
  <c r="T353" i="49"/>
  <c r="U353" i="49"/>
  <c r="V353" i="49"/>
  <c r="W353" i="49"/>
  <c r="X353" i="49"/>
  <c r="Y353" i="49"/>
  <c r="AA353" i="49"/>
  <c r="AD353" i="49"/>
  <c r="AE353" i="49"/>
  <c r="AF354" i="49"/>
  <c r="E354" i="49"/>
  <c r="G354" i="49"/>
  <c r="I354" i="49"/>
  <c r="J354" i="49"/>
  <c r="K354" i="49"/>
  <c r="F354" i="49"/>
  <c r="O354" i="49"/>
  <c r="P354" i="49"/>
  <c r="Q354" i="49"/>
  <c r="R354" i="49"/>
  <c r="S354" i="49"/>
  <c r="T354" i="49"/>
  <c r="U354" i="49"/>
  <c r="V354" i="49"/>
  <c r="W354" i="49"/>
  <c r="X354" i="49"/>
  <c r="Y354" i="49"/>
  <c r="AA354" i="49"/>
  <c r="AD354" i="49"/>
  <c r="AE354" i="49"/>
  <c r="AF355" i="49"/>
  <c r="E355" i="49"/>
  <c r="G355" i="49"/>
  <c r="I355" i="49"/>
  <c r="J355" i="49"/>
  <c r="K355" i="49"/>
  <c r="F355" i="49"/>
  <c r="O355" i="49"/>
  <c r="P355" i="49"/>
  <c r="Q355" i="49"/>
  <c r="R355" i="49"/>
  <c r="S355" i="49"/>
  <c r="T355" i="49"/>
  <c r="U355" i="49"/>
  <c r="V355" i="49"/>
  <c r="W355" i="49"/>
  <c r="X355" i="49"/>
  <c r="Y355" i="49"/>
  <c r="AA355" i="49"/>
  <c r="AD355" i="49"/>
  <c r="AE355" i="49"/>
  <c r="AF356" i="49"/>
  <c r="E356" i="49"/>
  <c r="G356" i="49"/>
  <c r="I356" i="49"/>
  <c r="J356" i="49"/>
  <c r="K356" i="49"/>
  <c r="F356" i="49"/>
  <c r="O356" i="49"/>
  <c r="P356" i="49"/>
  <c r="Q356" i="49"/>
  <c r="R356" i="49"/>
  <c r="S356" i="49"/>
  <c r="T356" i="49"/>
  <c r="U356" i="49"/>
  <c r="V356" i="49"/>
  <c r="W356" i="49"/>
  <c r="X356" i="49"/>
  <c r="Y356" i="49"/>
  <c r="AA356" i="49"/>
  <c r="AD356" i="49"/>
  <c r="AE356" i="49"/>
  <c r="AF357" i="49"/>
  <c r="E357" i="49"/>
  <c r="G357" i="49"/>
  <c r="I357" i="49"/>
  <c r="J357" i="49"/>
  <c r="K357" i="49"/>
  <c r="F357" i="49"/>
  <c r="O357" i="49"/>
  <c r="P357" i="49"/>
  <c r="Q357" i="49"/>
  <c r="R357" i="49"/>
  <c r="S357" i="49"/>
  <c r="T357" i="49"/>
  <c r="U357" i="49"/>
  <c r="V357" i="49"/>
  <c r="W357" i="49"/>
  <c r="X357" i="49"/>
  <c r="Y357" i="49"/>
  <c r="AA357" i="49"/>
  <c r="AD357" i="49"/>
  <c r="AE357" i="49"/>
  <c r="AF358" i="49"/>
  <c r="E358" i="49"/>
  <c r="G358" i="49"/>
  <c r="I358" i="49"/>
  <c r="J358" i="49"/>
  <c r="K358" i="49"/>
  <c r="F358" i="49"/>
  <c r="O358" i="49"/>
  <c r="P358" i="49"/>
  <c r="Q358" i="49"/>
  <c r="R358" i="49"/>
  <c r="S358" i="49"/>
  <c r="T358" i="49"/>
  <c r="U358" i="49"/>
  <c r="V358" i="49"/>
  <c r="W358" i="49"/>
  <c r="X358" i="49"/>
  <c r="Y358" i="49"/>
  <c r="AA358" i="49"/>
  <c r="AD358" i="49"/>
  <c r="AE358" i="49"/>
  <c r="AF359" i="49"/>
  <c r="E359" i="49"/>
  <c r="G359" i="49"/>
  <c r="I359" i="49"/>
  <c r="J359" i="49"/>
  <c r="K359" i="49"/>
  <c r="F359" i="49"/>
  <c r="O359" i="49"/>
  <c r="P359" i="49"/>
  <c r="Q359" i="49"/>
  <c r="R359" i="49"/>
  <c r="S359" i="49"/>
  <c r="T359" i="49"/>
  <c r="U359" i="49"/>
  <c r="V359" i="49"/>
  <c r="W359" i="49"/>
  <c r="X359" i="49"/>
  <c r="Y359" i="49"/>
  <c r="AA359" i="49"/>
  <c r="AD359" i="49"/>
  <c r="AE359" i="49"/>
  <c r="AF360" i="49"/>
  <c r="E360" i="49"/>
  <c r="G360" i="49"/>
  <c r="I360" i="49"/>
  <c r="J360" i="49"/>
  <c r="K360" i="49"/>
  <c r="F360" i="49"/>
  <c r="O360" i="49"/>
  <c r="P360" i="49"/>
  <c r="Q360" i="49"/>
  <c r="R360" i="49"/>
  <c r="S360" i="49"/>
  <c r="T360" i="49"/>
  <c r="U360" i="49"/>
  <c r="V360" i="49"/>
  <c r="W360" i="49"/>
  <c r="X360" i="49"/>
  <c r="Y360" i="49"/>
  <c r="AA360" i="49"/>
  <c r="AD360" i="49"/>
  <c r="AE360" i="49"/>
  <c r="AF361" i="49"/>
  <c r="E361" i="49"/>
  <c r="G361" i="49"/>
  <c r="I361" i="49"/>
  <c r="J361" i="49"/>
  <c r="K361" i="49"/>
  <c r="F361" i="49"/>
  <c r="O361" i="49"/>
  <c r="P361" i="49"/>
  <c r="Q361" i="49"/>
  <c r="R361" i="49"/>
  <c r="S361" i="49"/>
  <c r="T361" i="49"/>
  <c r="U361" i="49"/>
  <c r="V361" i="49"/>
  <c r="W361" i="49"/>
  <c r="X361" i="49"/>
  <c r="Y361" i="49"/>
  <c r="AA361" i="49"/>
  <c r="AD361" i="49"/>
  <c r="AE361" i="49"/>
  <c r="AF362" i="49"/>
  <c r="E362" i="49"/>
  <c r="G362" i="49"/>
  <c r="I362" i="49"/>
  <c r="J362" i="49"/>
  <c r="K362" i="49"/>
  <c r="F362" i="49"/>
  <c r="O362" i="49"/>
  <c r="P362" i="49"/>
  <c r="Q362" i="49"/>
  <c r="R362" i="49"/>
  <c r="S362" i="49"/>
  <c r="T362" i="49"/>
  <c r="U362" i="49"/>
  <c r="V362" i="49"/>
  <c r="W362" i="49"/>
  <c r="X362" i="49"/>
  <c r="Y362" i="49"/>
  <c r="AA362" i="49"/>
  <c r="AD362" i="49"/>
  <c r="AE362" i="49"/>
  <c r="AF363" i="49"/>
  <c r="E363" i="49"/>
  <c r="G363" i="49"/>
  <c r="I363" i="49"/>
  <c r="J363" i="49"/>
  <c r="K363" i="49"/>
  <c r="F363" i="49"/>
  <c r="O363" i="49"/>
  <c r="P363" i="49"/>
  <c r="Q363" i="49"/>
  <c r="R363" i="49"/>
  <c r="S363" i="49"/>
  <c r="T363" i="49"/>
  <c r="U363" i="49"/>
  <c r="V363" i="49"/>
  <c r="W363" i="49"/>
  <c r="X363" i="49"/>
  <c r="Y363" i="49"/>
  <c r="AA363" i="49"/>
  <c r="AD363" i="49"/>
  <c r="AE363" i="49"/>
  <c r="AF364" i="49"/>
  <c r="E364" i="49"/>
  <c r="G364" i="49"/>
  <c r="I364" i="49"/>
  <c r="J364" i="49"/>
  <c r="K364" i="49"/>
  <c r="F364" i="49"/>
  <c r="O364" i="49"/>
  <c r="P364" i="49"/>
  <c r="Q364" i="49"/>
  <c r="R364" i="49"/>
  <c r="S364" i="49"/>
  <c r="T364" i="49"/>
  <c r="U364" i="49"/>
  <c r="V364" i="49"/>
  <c r="W364" i="49"/>
  <c r="X364" i="49"/>
  <c r="Y364" i="49"/>
  <c r="AA364" i="49"/>
  <c r="AD364" i="49"/>
  <c r="AE364" i="49"/>
  <c r="AF365" i="49"/>
  <c r="E365" i="49"/>
  <c r="G365" i="49"/>
  <c r="I365" i="49"/>
  <c r="J365" i="49"/>
  <c r="K365" i="49"/>
  <c r="F365" i="49"/>
  <c r="O365" i="49"/>
  <c r="P365" i="49"/>
  <c r="Q365" i="49"/>
  <c r="R365" i="49"/>
  <c r="S365" i="49"/>
  <c r="T365" i="49"/>
  <c r="U365" i="49"/>
  <c r="V365" i="49"/>
  <c r="W365" i="49"/>
  <c r="X365" i="49"/>
  <c r="Y365" i="49"/>
  <c r="AA365" i="49"/>
  <c r="AD365" i="49"/>
  <c r="AE365" i="49"/>
  <c r="AF366" i="49"/>
  <c r="E366" i="49"/>
  <c r="G366" i="49"/>
  <c r="I366" i="49"/>
  <c r="J366" i="49"/>
  <c r="K366" i="49"/>
  <c r="F366" i="49"/>
  <c r="O366" i="49"/>
  <c r="P366" i="49"/>
  <c r="Q366" i="49"/>
  <c r="R366" i="49"/>
  <c r="S366" i="49"/>
  <c r="T366" i="49"/>
  <c r="U366" i="49"/>
  <c r="V366" i="49"/>
  <c r="W366" i="49"/>
  <c r="X366" i="49"/>
  <c r="Y366" i="49"/>
  <c r="AA366" i="49"/>
  <c r="AD366" i="49"/>
  <c r="AE366" i="49"/>
  <c r="AF367" i="49"/>
  <c r="E367" i="49"/>
  <c r="G367" i="49"/>
  <c r="I367" i="49"/>
  <c r="J367" i="49"/>
  <c r="K367" i="49"/>
  <c r="F367" i="49"/>
  <c r="O367" i="49"/>
  <c r="P367" i="49"/>
  <c r="Q367" i="49"/>
  <c r="R367" i="49"/>
  <c r="S367" i="49"/>
  <c r="T367" i="49"/>
  <c r="U367" i="49"/>
  <c r="V367" i="49"/>
  <c r="W367" i="49"/>
  <c r="X367" i="49"/>
  <c r="Y367" i="49"/>
  <c r="AA367" i="49"/>
  <c r="AD367" i="49"/>
  <c r="AE367" i="49"/>
  <c r="AF368" i="49"/>
  <c r="E368" i="49"/>
  <c r="G368" i="49"/>
  <c r="I368" i="49"/>
  <c r="J368" i="49"/>
  <c r="K368" i="49"/>
  <c r="F368" i="49"/>
  <c r="O368" i="49"/>
  <c r="P368" i="49"/>
  <c r="Q368" i="49"/>
  <c r="R368" i="49"/>
  <c r="S368" i="49"/>
  <c r="T368" i="49"/>
  <c r="U368" i="49"/>
  <c r="V368" i="49"/>
  <c r="W368" i="49"/>
  <c r="X368" i="49"/>
  <c r="Y368" i="49"/>
  <c r="AA368" i="49"/>
  <c r="AD368" i="49"/>
  <c r="AE368" i="49"/>
  <c r="AF369" i="49"/>
  <c r="E369" i="49"/>
  <c r="G369" i="49"/>
  <c r="I369" i="49"/>
  <c r="J369" i="49"/>
  <c r="K369" i="49"/>
  <c r="F369" i="49"/>
  <c r="O369" i="49"/>
  <c r="P369" i="49"/>
  <c r="Q369" i="49"/>
  <c r="R369" i="49"/>
  <c r="S369" i="49"/>
  <c r="T369" i="49"/>
  <c r="U369" i="49"/>
  <c r="V369" i="49"/>
  <c r="W369" i="49"/>
  <c r="X369" i="49"/>
  <c r="Y369" i="49"/>
  <c r="AA369" i="49"/>
  <c r="AD369" i="49"/>
  <c r="AE369" i="49"/>
  <c r="AF370" i="49"/>
  <c r="E370" i="49"/>
  <c r="G370" i="49"/>
  <c r="I370" i="49"/>
  <c r="J370" i="49"/>
  <c r="K370" i="49"/>
  <c r="F370" i="49"/>
  <c r="O370" i="49"/>
  <c r="P370" i="49"/>
  <c r="Q370" i="49"/>
  <c r="R370" i="49"/>
  <c r="S370" i="49"/>
  <c r="T370" i="49"/>
  <c r="U370" i="49"/>
  <c r="V370" i="49"/>
  <c r="W370" i="49"/>
  <c r="X370" i="49"/>
  <c r="Y370" i="49"/>
  <c r="AA370" i="49"/>
  <c r="AD370" i="49"/>
  <c r="AE370" i="49"/>
  <c r="AF371" i="49"/>
  <c r="E371" i="49"/>
  <c r="G371" i="49"/>
  <c r="I371" i="49"/>
  <c r="J371" i="49"/>
  <c r="K371" i="49"/>
  <c r="F371" i="49"/>
  <c r="O371" i="49"/>
  <c r="P371" i="49"/>
  <c r="Q371" i="49"/>
  <c r="R371" i="49"/>
  <c r="S371" i="49"/>
  <c r="T371" i="49"/>
  <c r="U371" i="49"/>
  <c r="V371" i="49"/>
  <c r="W371" i="49"/>
  <c r="X371" i="49"/>
  <c r="Y371" i="49"/>
  <c r="AA371" i="49"/>
  <c r="AD371" i="49"/>
  <c r="AE371" i="49"/>
  <c r="AF372" i="49"/>
  <c r="E372" i="49"/>
  <c r="G372" i="49"/>
  <c r="I372" i="49"/>
  <c r="J372" i="49"/>
  <c r="K372" i="49"/>
  <c r="F372" i="49"/>
  <c r="O372" i="49"/>
  <c r="P372" i="49"/>
  <c r="Q372" i="49"/>
  <c r="R372" i="49"/>
  <c r="S372" i="49"/>
  <c r="T372" i="49"/>
  <c r="U372" i="49"/>
  <c r="V372" i="49"/>
  <c r="W372" i="49"/>
  <c r="X372" i="49"/>
  <c r="Y372" i="49"/>
  <c r="AA372" i="49"/>
  <c r="AD372" i="49"/>
  <c r="AE372" i="49"/>
  <c r="AF373" i="49"/>
  <c r="E373" i="49"/>
  <c r="G373" i="49"/>
  <c r="I373" i="49"/>
  <c r="J373" i="49"/>
  <c r="K373" i="49"/>
  <c r="F373" i="49"/>
  <c r="O373" i="49"/>
  <c r="P373" i="49"/>
  <c r="Q373" i="49"/>
  <c r="R373" i="49"/>
  <c r="S373" i="49"/>
  <c r="T373" i="49"/>
  <c r="U373" i="49"/>
  <c r="V373" i="49"/>
  <c r="W373" i="49"/>
  <c r="X373" i="49"/>
  <c r="Y373" i="49"/>
  <c r="AA373" i="49"/>
  <c r="AD373" i="49"/>
  <c r="AE373" i="49"/>
  <c r="AF374" i="49"/>
  <c r="E374" i="49"/>
  <c r="G374" i="49"/>
  <c r="I374" i="49"/>
  <c r="J374" i="49"/>
  <c r="K374" i="49"/>
  <c r="F374" i="49"/>
  <c r="O374" i="49"/>
  <c r="P374" i="49"/>
  <c r="Q374" i="49"/>
  <c r="R374" i="49"/>
  <c r="S374" i="49"/>
  <c r="T374" i="49"/>
  <c r="U374" i="49"/>
  <c r="V374" i="49"/>
  <c r="W374" i="49"/>
  <c r="X374" i="49"/>
  <c r="Y374" i="49"/>
  <c r="AA374" i="49"/>
  <c r="AD374" i="49"/>
  <c r="AE374" i="49"/>
  <c r="AF375" i="49"/>
  <c r="E375" i="49"/>
  <c r="G375" i="49"/>
  <c r="I375" i="49"/>
  <c r="J375" i="49"/>
  <c r="K375" i="49"/>
  <c r="F375" i="49"/>
  <c r="O375" i="49"/>
  <c r="P375" i="49"/>
  <c r="Q375" i="49"/>
  <c r="R375" i="49"/>
  <c r="S375" i="49"/>
  <c r="T375" i="49"/>
  <c r="U375" i="49"/>
  <c r="V375" i="49"/>
  <c r="W375" i="49"/>
  <c r="X375" i="49"/>
  <c r="Y375" i="49"/>
  <c r="AA375" i="49"/>
  <c r="AD375" i="49"/>
  <c r="AE375" i="49"/>
  <c r="AF376" i="49"/>
  <c r="E376" i="49"/>
  <c r="G376" i="49"/>
  <c r="I376" i="49"/>
  <c r="J376" i="49"/>
  <c r="K376" i="49"/>
  <c r="F376" i="49"/>
  <c r="O376" i="49"/>
  <c r="P376" i="49"/>
  <c r="Q376" i="49"/>
  <c r="R376" i="49"/>
  <c r="S376" i="49"/>
  <c r="T376" i="49"/>
  <c r="U376" i="49"/>
  <c r="V376" i="49"/>
  <c r="W376" i="49"/>
  <c r="X376" i="49"/>
  <c r="Y376" i="49"/>
  <c r="AA376" i="49"/>
  <c r="AD376" i="49"/>
  <c r="AE376" i="49"/>
  <c r="AF377" i="49"/>
  <c r="E377" i="49"/>
  <c r="G377" i="49"/>
  <c r="I377" i="49"/>
  <c r="J377" i="49"/>
  <c r="K377" i="49"/>
  <c r="F377" i="49"/>
  <c r="O377" i="49"/>
  <c r="P377" i="49"/>
  <c r="Q377" i="49"/>
  <c r="R377" i="49"/>
  <c r="S377" i="49"/>
  <c r="T377" i="49"/>
  <c r="U377" i="49"/>
  <c r="V377" i="49"/>
  <c r="W377" i="49"/>
  <c r="X377" i="49"/>
  <c r="Y377" i="49"/>
  <c r="AA377" i="49"/>
  <c r="AD377" i="49"/>
  <c r="AE377" i="49"/>
  <c r="AF378" i="49"/>
  <c r="E378" i="49"/>
  <c r="G378" i="49"/>
  <c r="I378" i="49"/>
  <c r="J378" i="49"/>
  <c r="K378" i="49"/>
  <c r="F378" i="49"/>
  <c r="O378" i="49"/>
  <c r="P378" i="49"/>
  <c r="Q378" i="49"/>
  <c r="R378" i="49"/>
  <c r="S378" i="49"/>
  <c r="T378" i="49"/>
  <c r="U378" i="49"/>
  <c r="V378" i="49"/>
  <c r="W378" i="49"/>
  <c r="X378" i="49"/>
  <c r="Y378" i="49"/>
  <c r="AA378" i="49"/>
  <c r="AD378" i="49"/>
  <c r="AE378" i="49"/>
  <c r="AF379" i="49"/>
  <c r="E379" i="49"/>
  <c r="G379" i="49"/>
  <c r="I379" i="49"/>
  <c r="J379" i="49"/>
  <c r="K379" i="49"/>
  <c r="F379" i="49"/>
  <c r="O379" i="49"/>
  <c r="P379" i="49"/>
  <c r="Q379" i="49"/>
  <c r="R379" i="49"/>
  <c r="S379" i="49"/>
  <c r="T379" i="49"/>
  <c r="U379" i="49"/>
  <c r="V379" i="49"/>
  <c r="W379" i="49"/>
  <c r="X379" i="49"/>
  <c r="Y379" i="49"/>
  <c r="AA379" i="49"/>
  <c r="AD379" i="49"/>
  <c r="AE379" i="49"/>
  <c r="AF380" i="49"/>
  <c r="E380" i="49"/>
  <c r="G380" i="49"/>
  <c r="I380" i="49"/>
  <c r="J380" i="49"/>
  <c r="K380" i="49"/>
  <c r="F380" i="49"/>
  <c r="O380" i="49"/>
  <c r="P380" i="49"/>
  <c r="Q380" i="49"/>
  <c r="R380" i="49"/>
  <c r="S380" i="49"/>
  <c r="T380" i="49"/>
  <c r="U380" i="49"/>
  <c r="V380" i="49"/>
  <c r="W380" i="49"/>
  <c r="X380" i="49"/>
  <c r="Y380" i="49"/>
  <c r="AA380" i="49"/>
  <c r="AD380" i="49"/>
  <c r="AE380" i="49"/>
  <c r="AF381" i="49"/>
  <c r="E381" i="49"/>
  <c r="G381" i="49"/>
  <c r="I381" i="49"/>
  <c r="J381" i="49"/>
  <c r="K381" i="49"/>
  <c r="F381" i="49"/>
  <c r="O381" i="49"/>
  <c r="P381" i="49"/>
  <c r="Q381" i="49"/>
  <c r="R381" i="49"/>
  <c r="S381" i="49"/>
  <c r="T381" i="49"/>
  <c r="U381" i="49"/>
  <c r="V381" i="49"/>
  <c r="W381" i="49"/>
  <c r="X381" i="49"/>
  <c r="Y381" i="49"/>
  <c r="AA381" i="49"/>
  <c r="AD381" i="49"/>
  <c r="AE381" i="49"/>
  <c r="AF382" i="49"/>
  <c r="E382" i="49"/>
  <c r="G382" i="49"/>
  <c r="I382" i="49"/>
  <c r="J382" i="49"/>
  <c r="K382" i="49"/>
  <c r="F382" i="49"/>
  <c r="O382" i="49"/>
  <c r="P382" i="49"/>
  <c r="Q382" i="49"/>
  <c r="R382" i="49"/>
  <c r="S382" i="49"/>
  <c r="T382" i="49"/>
  <c r="U382" i="49"/>
  <c r="V382" i="49"/>
  <c r="W382" i="49"/>
  <c r="X382" i="49"/>
  <c r="Y382" i="49"/>
  <c r="AA382" i="49"/>
  <c r="AD382" i="49"/>
  <c r="AE382" i="49"/>
  <c r="AF383" i="49"/>
  <c r="E383" i="49"/>
  <c r="G383" i="49"/>
  <c r="I383" i="49"/>
  <c r="J383" i="49"/>
  <c r="K383" i="49"/>
  <c r="F383" i="49"/>
  <c r="O383" i="49"/>
  <c r="P383" i="49"/>
  <c r="Q383" i="49"/>
  <c r="R383" i="49"/>
  <c r="S383" i="49"/>
  <c r="T383" i="49"/>
  <c r="U383" i="49"/>
  <c r="V383" i="49"/>
  <c r="W383" i="49"/>
  <c r="X383" i="49"/>
  <c r="Y383" i="49"/>
  <c r="AA383" i="49"/>
  <c r="AD383" i="49"/>
  <c r="AE383" i="49"/>
  <c r="AF384" i="49"/>
  <c r="E384" i="49"/>
  <c r="G384" i="49"/>
  <c r="I384" i="49"/>
  <c r="J384" i="49"/>
  <c r="K384" i="49"/>
  <c r="F384" i="49"/>
  <c r="O384" i="49"/>
  <c r="P384" i="49"/>
  <c r="Q384" i="49"/>
  <c r="R384" i="49"/>
  <c r="S384" i="49"/>
  <c r="T384" i="49"/>
  <c r="U384" i="49"/>
  <c r="V384" i="49"/>
  <c r="W384" i="49"/>
  <c r="X384" i="49"/>
  <c r="Y384" i="49"/>
  <c r="AA384" i="49"/>
  <c r="AD384" i="49"/>
  <c r="AE384" i="49"/>
  <c r="AF385" i="49"/>
  <c r="E385" i="49"/>
  <c r="G385" i="49"/>
  <c r="I385" i="49"/>
  <c r="J385" i="49"/>
  <c r="K385" i="49"/>
  <c r="F385" i="49"/>
  <c r="O385" i="49"/>
  <c r="P385" i="49"/>
  <c r="Q385" i="49"/>
  <c r="R385" i="49"/>
  <c r="S385" i="49"/>
  <c r="T385" i="49"/>
  <c r="U385" i="49"/>
  <c r="V385" i="49"/>
  <c r="W385" i="49"/>
  <c r="X385" i="49"/>
  <c r="Y385" i="49"/>
  <c r="AA385" i="49"/>
  <c r="AD385" i="49"/>
  <c r="AE385" i="49"/>
  <c r="AF386" i="49"/>
  <c r="E386" i="49"/>
  <c r="G386" i="49"/>
  <c r="I386" i="49"/>
  <c r="J386" i="49"/>
  <c r="K386" i="49"/>
  <c r="F386" i="49"/>
  <c r="O386" i="49"/>
  <c r="P386" i="49"/>
  <c r="Q386" i="49"/>
  <c r="R386" i="49"/>
  <c r="S386" i="49"/>
  <c r="T386" i="49"/>
  <c r="U386" i="49"/>
  <c r="V386" i="49"/>
  <c r="W386" i="49"/>
  <c r="X386" i="49"/>
  <c r="Y386" i="49"/>
  <c r="AA386" i="49"/>
  <c r="AD386" i="49"/>
  <c r="AE386" i="49"/>
  <c r="AF387" i="49"/>
  <c r="E387" i="49"/>
  <c r="G387" i="49"/>
  <c r="I387" i="49"/>
  <c r="J387" i="49"/>
  <c r="K387" i="49"/>
  <c r="F387" i="49"/>
  <c r="O387" i="49"/>
  <c r="P387" i="49"/>
  <c r="Q387" i="49"/>
  <c r="R387" i="49"/>
  <c r="S387" i="49"/>
  <c r="T387" i="49"/>
  <c r="U387" i="49"/>
  <c r="V387" i="49"/>
  <c r="W387" i="49"/>
  <c r="X387" i="49"/>
  <c r="Y387" i="49"/>
  <c r="AA387" i="49"/>
  <c r="AD387" i="49"/>
  <c r="AE387" i="49"/>
  <c r="AF388" i="49"/>
  <c r="E388" i="49"/>
  <c r="G388" i="49"/>
  <c r="I388" i="49"/>
  <c r="J388" i="49"/>
  <c r="K388" i="49"/>
  <c r="F388" i="49"/>
  <c r="O388" i="49"/>
  <c r="P388" i="49"/>
  <c r="Q388" i="49"/>
  <c r="R388" i="49"/>
  <c r="S388" i="49"/>
  <c r="T388" i="49"/>
  <c r="U388" i="49"/>
  <c r="V388" i="49"/>
  <c r="W388" i="49"/>
  <c r="X388" i="49"/>
  <c r="Y388" i="49"/>
  <c r="AA388" i="49"/>
  <c r="AD388" i="49"/>
  <c r="AE388" i="49"/>
  <c r="AF389" i="49"/>
  <c r="E389" i="49"/>
  <c r="G389" i="49"/>
  <c r="I389" i="49"/>
  <c r="J389" i="49"/>
  <c r="K389" i="49"/>
  <c r="F389" i="49"/>
  <c r="O389" i="49"/>
  <c r="P389" i="49"/>
  <c r="Q389" i="49"/>
  <c r="R389" i="49"/>
  <c r="S389" i="49"/>
  <c r="T389" i="49"/>
  <c r="U389" i="49"/>
  <c r="V389" i="49"/>
  <c r="W389" i="49"/>
  <c r="X389" i="49"/>
  <c r="Y389" i="49"/>
  <c r="AA389" i="49"/>
  <c r="AD389" i="49"/>
  <c r="AE389" i="49"/>
  <c r="AF390" i="49"/>
  <c r="E390" i="49"/>
  <c r="G390" i="49"/>
  <c r="I390" i="49"/>
  <c r="J390" i="49"/>
  <c r="K390" i="49"/>
  <c r="F390" i="49"/>
  <c r="O390" i="49"/>
  <c r="P390" i="49"/>
  <c r="Q390" i="49"/>
  <c r="R390" i="49"/>
  <c r="S390" i="49"/>
  <c r="T390" i="49"/>
  <c r="U390" i="49"/>
  <c r="V390" i="49"/>
  <c r="W390" i="49"/>
  <c r="X390" i="49"/>
  <c r="Y390" i="49"/>
  <c r="AA390" i="49"/>
  <c r="AD390" i="49"/>
  <c r="AE390" i="49"/>
  <c r="AF391" i="49"/>
  <c r="E391" i="49"/>
  <c r="G391" i="49"/>
  <c r="I391" i="49"/>
  <c r="J391" i="49"/>
  <c r="K391" i="49"/>
  <c r="F391" i="49"/>
  <c r="O391" i="49"/>
  <c r="P391" i="49"/>
  <c r="Q391" i="49"/>
  <c r="R391" i="49"/>
  <c r="S391" i="49"/>
  <c r="T391" i="49"/>
  <c r="U391" i="49"/>
  <c r="V391" i="49"/>
  <c r="W391" i="49"/>
  <c r="X391" i="49"/>
  <c r="Y391" i="49"/>
  <c r="AA391" i="49"/>
  <c r="AD391" i="49"/>
  <c r="AE391" i="49"/>
  <c r="AF392" i="49"/>
  <c r="E392" i="49"/>
  <c r="G392" i="49"/>
  <c r="I392" i="49"/>
  <c r="J392" i="49"/>
  <c r="K392" i="49"/>
  <c r="F392" i="49"/>
  <c r="O392" i="49"/>
  <c r="P392" i="49"/>
  <c r="Q392" i="49"/>
  <c r="R392" i="49"/>
  <c r="S392" i="49"/>
  <c r="T392" i="49"/>
  <c r="U392" i="49"/>
  <c r="V392" i="49"/>
  <c r="W392" i="49"/>
  <c r="X392" i="49"/>
  <c r="Y392" i="49"/>
  <c r="AA392" i="49"/>
  <c r="AD392" i="49"/>
  <c r="AE392" i="49"/>
  <c r="AF393" i="49"/>
  <c r="E393" i="49"/>
  <c r="G393" i="49"/>
  <c r="I393" i="49"/>
  <c r="J393" i="49"/>
  <c r="K393" i="49"/>
  <c r="F393" i="49"/>
  <c r="O393" i="49"/>
  <c r="P393" i="49"/>
  <c r="Q393" i="49"/>
  <c r="R393" i="49"/>
  <c r="S393" i="49"/>
  <c r="T393" i="49"/>
  <c r="U393" i="49"/>
  <c r="V393" i="49"/>
  <c r="W393" i="49"/>
  <c r="X393" i="49"/>
  <c r="Y393" i="49"/>
  <c r="AA393" i="49"/>
  <c r="AD393" i="49"/>
  <c r="AE393" i="49"/>
  <c r="AF394" i="49"/>
  <c r="E394" i="49"/>
  <c r="G394" i="49"/>
  <c r="I394" i="49"/>
  <c r="J394" i="49"/>
  <c r="K394" i="49"/>
  <c r="F394" i="49"/>
  <c r="O394" i="49"/>
  <c r="P394" i="49"/>
  <c r="Q394" i="49"/>
  <c r="R394" i="49"/>
  <c r="S394" i="49"/>
  <c r="T394" i="49"/>
  <c r="U394" i="49"/>
  <c r="V394" i="49"/>
  <c r="W394" i="49"/>
  <c r="X394" i="49"/>
  <c r="Y394" i="49"/>
  <c r="AA394" i="49"/>
  <c r="AD394" i="49"/>
  <c r="AE394" i="49"/>
  <c r="AF395" i="49"/>
  <c r="E395" i="49"/>
  <c r="G395" i="49"/>
  <c r="I395" i="49"/>
  <c r="J395" i="49"/>
  <c r="K395" i="49"/>
  <c r="F395" i="49"/>
  <c r="O395" i="49"/>
  <c r="P395" i="49"/>
  <c r="Q395" i="49"/>
  <c r="R395" i="49"/>
  <c r="S395" i="49"/>
  <c r="T395" i="49"/>
  <c r="U395" i="49"/>
  <c r="V395" i="49"/>
  <c r="W395" i="49"/>
  <c r="X395" i="49"/>
  <c r="Y395" i="49"/>
  <c r="AA395" i="49"/>
  <c r="AD395" i="49"/>
  <c r="AE395" i="49"/>
  <c r="AF396" i="49"/>
  <c r="E396" i="49"/>
  <c r="G396" i="49"/>
  <c r="I396" i="49"/>
  <c r="J396" i="49"/>
  <c r="K396" i="49"/>
  <c r="F396" i="49"/>
  <c r="O396" i="49"/>
  <c r="P396" i="49"/>
  <c r="Q396" i="49"/>
  <c r="R396" i="49"/>
  <c r="S396" i="49"/>
  <c r="T396" i="49"/>
  <c r="U396" i="49"/>
  <c r="V396" i="49"/>
  <c r="W396" i="49"/>
  <c r="X396" i="49"/>
  <c r="Y396" i="49"/>
  <c r="AA396" i="49"/>
  <c r="AD396" i="49"/>
  <c r="AE396" i="49"/>
  <c r="AF397" i="49"/>
  <c r="E397" i="49"/>
  <c r="G397" i="49"/>
  <c r="I397" i="49"/>
  <c r="J397" i="49"/>
  <c r="K397" i="49"/>
  <c r="F397" i="49"/>
  <c r="O397" i="49"/>
  <c r="P397" i="49"/>
  <c r="Q397" i="49"/>
  <c r="R397" i="49"/>
  <c r="S397" i="49"/>
  <c r="T397" i="49"/>
  <c r="U397" i="49"/>
  <c r="V397" i="49"/>
  <c r="W397" i="49"/>
  <c r="X397" i="49"/>
  <c r="Y397" i="49"/>
  <c r="AA397" i="49"/>
  <c r="AD397" i="49"/>
  <c r="AE397" i="49"/>
  <c r="AF398" i="49"/>
  <c r="E398" i="49"/>
  <c r="G398" i="49"/>
  <c r="I398" i="49"/>
  <c r="J398" i="49"/>
  <c r="K398" i="49"/>
  <c r="F398" i="49"/>
  <c r="O398" i="49"/>
  <c r="P398" i="49"/>
  <c r="Q398" i="49"/>
  <c r="R398" i="49"/>
  <c r="S398" i="49"/>
  <c r="T398" i="49"/>
  <c r="U398" i="49"/>
  <c r="V398" i="49"/>
  <c r="W398" i="49"/>
  <c r="X398" i="49"/>
  <c r="Y398" i="49"/>
  <c r="AA398" i="49"/>
  <c r="AD398" i="49"/>
  <c r="AE398" i="49"/>
  <c r="AF399" i="49"/>
  <c r="E399" i="49"/>
  <c r="G399" i="49"/>
  <c r="I399" i="49"/>
  <c r="J399" i="49"/>
  <c r="K399" i="49"/>
  <c r="F399" i="49"/>
  <c r="O399" i="49"/>
  <c r="P399" i="49"/>
  <c r="Q399" i="49"/>
  <c r="R399" i="49"/>
  <c r="S399" i="49"/>
  <c r="T399" i="49"/>
  <c r="U399" i="49"/>
  <c r="V399" i="49"/>
  <c r="W399" i="49"/>
  <c r="X399" i="49"/>
  <c r="Y399" i="49"/>
  <c r="AA399" i="49"/>
  <c r="AD399" i="49"/>
  <c r="AE399" i="49"/>
  <c r="AF400" i="49"/>
  <c r="E400" i="49"/>
  <c r="G400" i="49"/>
  <c r="I400" i="49"/>
  <c r="J400" i="49"/>
  <c r="K400" i="49"/>
  <c r="F400" i="49"/>
  <c r="O400" i="49"/>
  <c r="P400" i="49"/>
  <c r="Q400" i="49"/>
  <c r="R400" i="49"/>
  <c r="S400" i="49"/>
  <c r="T400" i="49"/>
  <c r="U400" i="49"/>
  <c r="V400" i="49"/>
  <c r="W400" i="49"/>
  <c r="X400" i="49"/>
  <c r="Y400" i="49"/>
  <c r="AA400" i="49"/>
  <c r="AD400" i="49"/>
  <c r="AE400" i="49"/>
  <c r="AF401" i="49"/>
  <c r="E401" i="49"/>
  <c r="G401" i="49"/>
  <c r="I401" i="49"/>
  <c r="J401" i="49"/>
  <c r="K401" i="49"/>
  <c r="F401" i="49"/>
  <c r="O401" i="49"/>
  <c r="P401" i="49"/>
  <c r="Q401" i="49"/>
  <c r="R401" i="49"/>
  <c r="S401" i="49"/>
  <c r="T401" i="49"/>
  <c r="U401" i="49"/>
  <c r="V401" i="49"/>
  <c r="W401" i="49"/>
  <c r="X401" i="49"/>
  <c r="Y401" i="49"/>
  <c r="AA401" i="49"/>
  <c r="AD401" i="49"/>
  <c r="AE401" i="49"/>
  <c r="AF402" i="49"/>
  <c r="E402" i="49"/>
  <c r="G402" i="49"/>
  <c r="I402" i="49"/>
  <c r="J402" i="49"/>
  <c r="K402" i="49"/>
  <c r="F402" i="49"/>
  <c r="O402" i="49"/>
  <c r="P402" i="49"/>
  <c r="Q402" i="49"/>
  <c r="R402" i="49"/>
  <c r="S402" i="49"/>
  <c r="T402" i="49"/>
  <c r="U402" i="49"/>
  <c r="V402" i="49"/>
  <c r="W402" i="49"/>
  <c r="X402" i="49"/>
  <c r="Y402" i="49"/>
  <c r="AA402" i="49"/>
  <c r="AD402" i="49"/>
  <c r="AE402" i="49"/>
  <c r="AF403" i="49"/>
  <c r="E403" i="49"/>
  <c r="G403" i="49"/>
  <c r="I403" i="49"/>
  <c r="J403" i="49"/>
  <c r="K403" i="49"/>
  <c r="F403" i="49"/>
  <c r="O403" i="49"/>
  <c r="P403" i="49"/>
  <c r="Q403" i="49"/>
  <c r="R403" i="49"/>
  <c r="S403" i="49"/>
  <c r="T403" i="49"/>
  <c r="U403" i="49"/>
  <c r="V403" i="49"/>
  <c r="W403" i="49"/>
  <c r="X403" i="49"/>
  <c r="Y403" i="49"/>
  <c r="AA403" i="49"/>
  <c r="AD403" i="49"/>
  <c r="AE403" i="49"/>
  <c r="AF404" i="49"/>
  <c r="E404" i="49"/>
  <c r="G404" i="49"/>
  <c r="I404" i="49"/>
  <c r="J404" i="49"/>
  <c r="K404" i="49"/>
  <c r="F404" i="49"/>
  <c r="O404" i="49"/>
  <c r="P404" i="49"/>
  <c r="Q404" i="49"/>
  <c r="R404" i="49"/>
  <c r="S404" i="49"/>
  <c r="T404" i="49"/>
  <c r="U404" i="49"/>
  <c r="V404" i="49"/>
  <c r="W404" i="49"/>
  <c r="X404" i="49"/>
  <c r="Y404" i="49"/>
  <c r="AA404" i="49"/>
  <c r="AD404" i="49"/>
  <c r="AE404" i="49"/>
  <c r="AF405" i="49"/>
  <c r="E405" i="49"/>
  <c r="G405" i="49"/>
  <c r="I405" i="49"/>
  <c r="J405" i="49"/>
  <c r="K405" i="49"/>
  <c r="F405" i="49"/>
  <c r="O405" i="49"/>
  <c r="P405" i="49"/>
  <c r="Q405" i="49"/>
  <c r="R405" i="49"/>
  <c r="S405" i="49"/>
  <c r="T405" i="49"/>
  <c r="U405" i="49"/>
  <c r="V405" i="49"/>
  <c r="W405" i="49"/>
  <c r="X405" i="49"/>
  <c r="Y405" i="49"/>
  <c r="AA405" i="49"/>
  <c r="AD405" i="49"/>
  <c r="AE405" i="49"/>
  <c r="AF406" i="49"/>
  <c r="E406" i="49"/>
  <c r="G406" i="49"/>
  <c r="I406" i="49"/>
  <c r="J406" i="49"/>
  <c r="K406" i="49"/>
  <c r="F406" i="49"/>
  <c r="O406" i="49"/>
  <c r="P406" i="49"/>
  <c r="Q406" i="49"/>
  <c r="R406" i="49"/>
  <c r="S406" i="49"/>
  <c r="T406" i="49"/>
  <c r="U406" i="49"/>
  <c r="V406" i="49"/>
  <c r="W406" i="49"/>
  <c r="X406" i="49"/>
  <c r="Y406" i="49"/>
  <c r="AA406" i="49"/>
  <c r="AD406" i="49"/>
  <c r="AE406" i="49"/>
  <c r="AF407" i="49"/>
  <c r="E407" i="49"/>
  <c r="G407" i="49"/>
  <c r="I407" i="49"/>
  <c r="J407" i="49"/>
  <c r="K407" i="49"/>
  <c r="F407" i="49"/>
  <c r="O407" i="49"/>
  <c r="P407" i="49"/>
  <c r="Q407" i="49"/>
  <c r="R407" i="49"/>
  <c r="S407" i="49"/>
  <c r="T407" i="49"/>
  <c r="U407" i="49"/>
  <c r="V407" i="49"/>
  <c r="W407" i="49"/>
  <c r="X407" i="49"/>
  <c r="Y407" i="49"/>
  <c r="AA407" i="49"/>
  <c r="AD407" i="49"/>
  <c r="AE407" i="49"/>
  <c r="AF408" i="49"/>
  <c r="E408" i="49"/>
  <c r="G408" i="49"/>
  <c r="I408" i="49"/>
  <c r="J408" i="49"/>
  <c r="K408" i="49"/>
  <c r="F408" i="49"/>
  <c r="O408" i="49"/>
  <c r="P408" i="49"/>
  <c r="Q408" i="49"/>
  <c r="R408" i="49"/>
  <c r="S408" i="49"/>
  <c r="T408" i="49"/>
  <c r="U408" i="49"/>
  <c r="V408" i="49"/>
  <c r="W408" i="49"/>
  <c r="X408" i="49"/>
  <c r="Y408" i="49"/>
  <c r="AA408" i="49"/>
  <c r="AD408" i="49"/>
  <c r="AE408" i="49"/>
  <c r="AF409" i="49"/>
  <c r="E409" i="49"/>
  <c r="G409" i="49"/>
  <c r="I409" i="49"/>
  <c r="J409" i="49"/>
  <c r="K409" i="49"/>
  <c r="F409" i="49"/>
  <c r="O409" i="49"/>
  <c r="P409" i="49"/>
  <c r="Q409" i="49"/>
  <c r="R409" i="49"/>
  <c r="S409" i="49"/>
  <c r="T409" i="49"/>
  <c r="U409" i="49"/>
  <c r="V409" i="49"/>
  <c r="W409" i="49"/>
  <c r="X409" i="49"/>
  <c r="Y409" i="49"/>
  <c r="AA409" i="49"/>
  <c r="AD409" i="49"/>
  <c r="AE409" i="49"/>
  <c r="AF410" i="49"/>
  <c r="E410" i="49"/>
  <c r="G410" i="49"/>
  <c r="I410" i="49"/>
  <c r="J410" i="49"/>
  <c r="K410" i="49"/>
  <c r="F410" i="49"/>
  <c r="O410" i="49"/>
  <c r="P410" i="49"/>
  <c r="Q410" i="49"/>
  <c r="R410" i="49"/>
  <c r="S410" i="49"/>
  <c r="T410" i="49"/>
  <c r="U410" i="49"/>
  <c r="V410" i="49"/>
  <c r="W410" i="49"/>
  <c r="X410" i="49"/>
  <c r="Y410" i="49"/>
  <c r="AA410" i="49"/>
  <c r="AD410" i="49"/>
  <c r="AE410" i="49"/>
  <c r="AF411" i="49"/>
  <c r="E411" i="49"/>
  <c r="G411" i="49"/>
  <c r="I411" i="49"/>
  <c r="J411" i="49"/>
  <c r="K411" i="49"/>
  <c r="F411" i="49"/>
  <c r="O411" i="49"/>
  <c r="P411" i="49"/>
  <c r="Q411" i="49"/>
  <c r="R411" i="49"/>
  <c r="S411" i="49"/>
  <c r="T411" i="49"/>
  <c r="U411" i="49"/>
  <c r="V411" i="49"/>
  <c r="W411" i="49"/>
  <c r="X411" i="49"/>
  <c r="Y411" i="49"/>
  <c r="AA411" i="49"/>
  <c r="AD411" i="49"/>
  <c r="AE411" i="49"/>
  <c r="AF412" i="49"/>
  <c r="E412" i="49"/>
  <c r="G412" i="49"/>
  <c r="I412" i="49"/>
  <c r="J412" i="49"/>
  <c r="K412" i="49"/>
  <c r="F412" i="49"/>
  <c r="O412" i="49"/>
  <c r="P412" i="49"/>
  <c r="Q412" i="49"/>
  <c r="R412" i="49"/>
  <c r="S412" i="49"/>
  <c r="T412" i="49"/>
  <c r="U412" i="49"/>
  <c r="V412" i="49"/>
  <c r="W412" i="49"/>
  <c r="X412" i="49"/>
  <c r="Y412" i="49"/>
  <c r="AA412" i="49"/>
  <c r="AD412" i="49"/>
  <c r="AE412" i="49"/>
  <c r="AF413" i="49"/>
  <c r="E413" i="49"/>
  <c r="G413" i="49"/>
  <c r="I413" i="49"/>
  <c r="J413" i="49"/>
  <c r="K413" i="49"/>
  <c r="F413" i="49"/>
  <c r="O413" i="49"/>
  <c r="P413" i="49"/>
  <c r="Q413" i="49"/>
  <c r="R413" i="49"/>
  <c r="S413" i="49"/>
  <c r="T413" i="49"/>
  <c r="U413" i="49"/>
  <c r="V413" i="49"/>
  <c r="W413" i="49"/>
  <c r="X413" i="49"/>
  <c r="Y413" i="49"/>
  <c r="AA413" i="49"/>
  <c r="AD413" i="49"/>
  <c r="AE413" i="49"/>
  <c r="AF414" i="49"/>
  <c r="E414" i="49"/>
  <c r="G414" i="49"/>
  <c r="I414" i="49"/>
  <c r="J414" i="49"/>
  <c r="K414" i="49"/>
  <c r="F414" i="49"/>
  <c r="O414" i="49"/>
  <c r="P414" i="49"/>
  <c r="Q414" i="49"/>
  <c r="R414" i="49"/>
  <c r="S414" i="49"/>
  <c r="T414" i="49"/>
  <c r="U414" i="49"/>
  <c r="V414" i="49"/>
  <c r="W414" i="49"/>
  <c r="X414" i="49"/>
  <c r="Y414" i="49"/>
  <c r="AA414" i="49"/>
  <c r="AD414" i="49"/>
  <c r="AE414" i="49"/>
  <c r="AF415" i="49"/>
  <c r="E415" i="49"/>
  <c r="G415" i="49"/>
  <c r="I415" i="49"/>
  <c r="J415" i="49"/>
  <c r="K415" i="49"/>
  <c r="F415" i="49"/>
  <c r="O415" i="49"/>
  <c r="P415" i="49"/>
  <c r="Q415" i="49"/>
  <c r="R415" i="49"/>
  <c r="S415" i="49"/>
  <c r="T415" i="49"/>
  <c r="U415" i="49"/>
  <c r="V415" i="49"/>
  <c r="W415" i="49"/>
  <c r="X415" i="49"/>
  <c r="Y415" i="49"/>
  <c r="AA415" i="49"/>
  <c r="AD415" i="49"/>
  <c r="AE415" i="49"/>
  <c r="AF416" i="49"/>
  <c r="E416" i="49"/>
  <c r="G416" i="49"/>
  <c r="I416" i="49"/>
  <c r="J416" i="49"/>
  <c r="K416" i="49"/>
  <c r="F416" i="49"/>
  <c r="O416" i="49"/>
  <c r="P416" i="49"/>
  <c r="Q416" i="49"/>
  <c r="R416" i="49"/>
  <c r="S416" i="49"/>
  <c r="T416" i="49"/>
  <c r="U416" i="49"/>
  <c r="V416" i="49"/>
  <c r="W416" i="49"/>
  <c r="X416" i="49"/>
  <c r="Y416" i="49"/>
  <c r="AA416" i="49"/>
  <c r="AD416" i="49"/>
  <c r="AE416" i="49"/>
  <c r="AF417" i="49"/>
  <c r="E417" i="49"/>
  <c r="G417" i="49"/>
  <c r="I417" i="49"/>
  <c r="J417" i="49"/>
  <c r="K417" i="49"/>
  <c r="F417" i="49"/>
  <c r="O417" i="49"/>
  <c r="P417" i="49"/>
  <c r="Q417" i="49"/>
  <c r="R417" i="49"/>
  <c r="S417" i="49"/>
  <c r="T417" i="49"/>
  <c r="U417" i="49"/>
  <c r="V417" i="49"/>
  <c r="W417" i="49"/>
  <c r="X417" i="49"/>
  <c r="Y417" i="49"/>
  <c r="AA417" i="49"/>
  <c r="AD417" i="49"/>
  <c r="AE417" i="49"/>
  <c r="AF418" i="49"/>
  <c r="E418" i="49"/>
  <c r="G418" i="49"/>
  <c r="I418" i="49"/>
  <c r="J418" i="49"/>
  <c r="K418" i="49"/>
  <c r="F418" i="49"/>
  <c r="O418" i="49"/>
  <c r="P418" i="49"/>
  <c r="Q418" i="49"/>
  <c r="R418" i="49"/>
  <c r="S418" i="49"/>
  <c r="T418" i="49"/>
  <c r="U418" i="49"/>
  <c r="V418" i="49"/>
  <c r="W418" i="49"/>
  <c r="X418" i="49"/>
  <c r="Y418" i="49"/>
  <c r="AA418" i="49"/>
  <c r="AD418" i="49"/>
  <c r="AE418" i="49"/>
  <c r="AF419" i="49"/>
  <c r="E419" i="49"/>
  <c r="G419" i="49"/>
  <c r="I419" i="49"/>
  <c r="J419" i="49"/>
  <c r="K419" i="49"/>
  <c r="F419" i="49"/>
  <c r="O419" i="49"/>
  <c r="P419" i="49"/>
  <c r="Q419" i="49"/>
  <c r="R419" i="49"/>
  <c r="S419" i="49"/>
  <c r="T419" i="49"/>
  <c r="U419" i="49"/>
  <c r="V419" i="49"/>
  <c r="W419" i="49"/>
  <c r="X419" i="49"/>
  <c r="Y419" i="49"/>
  <c r="AA419" i="49"/>
  <c r="AD419" i="49"/>
  <c r="AE419" i="49"/>
  <c r="AF420" i="49"/>
  <c r="E420" i="49"/>
  <c r="G420" i="49"/>
  <c r="I420" i="49"/>
  <c r="J420" i="49"/>
  <c r="K420" i="49"/>
  <c r="F420" i="49"/>
  <c r="O420" i="49"/>
  <c r="P420" i="49"/>
  <c r="Q420" i="49"/>
  <c r="R420" i="49"/>
  <c r="S420" i="49"/>
  <c r="T420" i="49"/>
  <c r="U420" i="49"/>
  <c r="V420" i="49"/>
  <c r="W420" i="49"/>
  <c r="X420" i="49"/>
  <c r="Y420" i="49"/>
  <c r="AA420" i="49"/>
  <c r="AD420" i="49"/>
  <c r="AE420" i="49"/>
  <c r="AF421" i="49"/>
  <c r="E421" i="49"/>
  <c r="G421" i="49"/>
  <c r="I421" i="49"/>
  <c r="J421" i="49"/>
  <c r="K421" i="49"/>
  <c r="F421" i="49"/>
  <c r="O421" i="49"/>
  <c r="P421" i="49"/>
  <c r="Q421" i="49"/>
  <c r="R421" i="49"/>
  <c r="S421" i="49"/>
  <c r="T421" i="49"/>
  <c r="U421" i="49"/>
  <c r="V421" i="49"/>
  <c r="W421" i="49"/>
  <c r="X421" i="49"/>
  <c r="Y421" i="49"/>
  <c r="AA421" i="49"/>
  <c r="AD421" i="49"/>
  <c r="AE421" i="49"/>
  <c r="AF422" i="49"/>
  <c r="E422" i="49"/>
  <c r="G422" i="49"/>
  <c r="I422" i="49"/>
  <c r="J422" i="49"/>
  <c r="K422" i="49"/>
  <c r="F422" i="49"/>
  <c r="O422" i="49"/>
  <c r="P422" i="49"/>
  <c r="Q422" i="49"/>
  <c r="R422" i="49"/>
  <c r="S422" i="49"/>
  <c r="T422" i="49"/>
  <c r="U422" i="49"/>
  <c r="V422" i="49"/>
  <c r="W422" i="49"/>
  <c r="X422" i="49"/>
  <c r="Y422" i="49"/>
  <c r="AA422" i="49"/>
  <c r="AD422" i="49"/>
  <c r="AE422" i="49"/>
  <c r="AF423" i="49"/>
  <c r="E423" i="49"/>
  <c r="G423" i="49"/>
  <c r="I423" i="49"/>
  <c r="J423" i="49"/>
  <c r="K423" i="49"/>
  <c r="F423" i="49"/>
  <c r="O423" i="49"/>
  <c r="P423" i="49"/>
  <c r="Q423" i="49"/>
  <c r="R423" i="49"/>
  <c r="S423" i="49"/>
  <c r="T423" i="49"/>
  <c r="U423" i="49"/>
  <c r="V423" i="49"/>
  <c r="W423" i="49"/>
  <c r="X423" i="49"/>
  <c r="Y423" i="49"/>
  <c r="AA423" i="49"/>
  <c r="AD423" i="49"/>
  <c r="AE423" i="49"/>
  <c r="AF424" i="49"/>
  <c r="E424" i="49"/>
  <c r="G424" i="49"/>
  <c r="I424" i="49"/>
  <c r="J424" i="49"/>
  <c r="K424" i="49"/>
  <c r="F424" i="49"/>
  <c r="O424" i="49"/>
  <c r="P424" i="49"/>
  <c r="Q424" i="49"/>
  <c r="R424" i="49"/>
  <c r="S424" i="49"/>
  <c r="T424" i="49"/>
  <c r="U424" i="49"/>
  <c r="V424" i="49"/>
  <c r="W424" i="49"/>
  <c r="X424" i="49"/>
  <c r="Y424" i="49"/>
  <c r="AA424" i="49"/>
  <c r="AD424" i="49"/>
  <c r="AE424" i="49"/>
  <c r="AF425" i="49"/>
  <c r="E425" i="49"/>
  <c r="G425" i="49"/>
  <c r="I425" i="49"/>
  <c r="J425" i="49"/>
  <c r="K425" i="49"/>
  <c r="F425" i="49"/>
  <c r="O425" i="49"/>
  <c r="P425" i="49"/>
  <c r="Q425" i="49"/>
  <c r="R425" i="49"/>
  <c r="S425" i="49"/>
  <c r="T425" i="49"/>
  <c r="U425" i="49"/>
  <c r="V425" i="49"/>
  <c r="W425" i="49"/>
  <c r="X425" i="49"/>
  <c r="Y425" i="49"/>
  <c r="AA425" i="49"/>
  <c r="AD425" i="49"/>
  <c r="AE425" i="49"/>
  <c r="AF426" i="49"/>
  <c r="E426" i="49"/>
  <c r="G426" i="49"/>
  <c r="I426" i="49"/>
  <c r="J426" i="49"/>
  <c r="K426" i="49"/>
  <c r="F426" i="49"/>
  <c r="O426" i="49"/>
  <c r="P426" i="49"/>
  <c r="Q426" i="49"/>
  <c r="R426" i="49"/>
  <c r="S426" i="49"/>
  <c r="T426" i="49"/>
  <c r="U426" i="49"/>
  <c r="V426" i="49"/>
  <c r="W426" i="49"/>
  <c r="X426" i="49"/>
  <c r="Y426" i="49"/>
  <c r="AA426" i="49"/>
  <c r="AD426" i="49"/>
  <c r="AE426" i="49"/>
  <c r="AF427" i="49"/>
  <c r="E427" i="49"/>
  <c r="G427" i="49"/>
  <c r="I427" i="49"/>
  <c r="J427" i="49"/>
  <c r="K427" i="49"/>
  <c r="F427" i="49"/>
  <c r="O427" i="49"/>
  <c r="P427" i="49"/>
  <c r="Q427" i="49"/>
  <c r="R427" i="49"/>
  <c r="S427" i="49"/>
  <c r="T427" i="49"/>
  <c r="U427" i="49"/>
  <c r="V427" i="49"/>
  <c r="W427" i="49"/>
  <c r="X427" i="49"/>
  <c r="Y427" i="49"/>
  <c r="AA427" i="49"/>
  <c r="AD427" i="49"/>
  <c r="AE427" i="49"/>
  <c r="AF428" i="49"/>
  <c r="E428" i="49"/>
  <c r="G428" i="49"/>
  <c r="I428" i="49"/>
  <c r="J428" i="49"/>
  <c r="K428" i="49"/>
  <c r="F428" i="49"/>
  <c r="O428" i="49"/>
  <c r="P428" i="49"/>
  <c r="Q428" i="49"/>
  <c r="R428" i="49"/>
  <c r="S428" i="49"/>
  <c r="T428" i="49"/>
  <c r="U428" i="49"/>
  <c r="V428" i="49"/>
  <c r="W428" i="49"/>
  <c r="X428" i="49"/>
  <c r="Y428" i="49"/>
  <c r="AA428" i="49"/>
  <c r="AD428" i="49"/>
  <c r="AE428" i="49"/>
  <c r="AF429" i="49"/>
  <c r="E429" i="49"/>
  <c r="G429" i="49"/>
  <c r="I429" i="49"/>
  <c r="J429" i="49"/>
  <c r="K429" i="49"/>
  <c r="F429" i="49"/>
  <c r="O429" i="49"/>
  <c r="P429" i="49"/>
  <c r="Q429" i="49"/>
  <c r="R429" i="49"/>
  <c r="S429" i="49"/>
  <c r="T429" i="49"/>
  <c r="U429" i="49"/>
  <c r="V429" i="49"/>
  <c r="W429" i="49"/>
  <c r="X429" i="49"/>
  <c r="Y429" i="49"/>
  <c r="AA429" i="49"/>
  <c r="AD429" i="49"/>
  <c r="AE429" i="49"/>
  <c r="AF430" i="49"/>
  <c r="E430" i="49"/>
  <c r="G430" i="49"/>
  <c r="I430" i="49"/>
  <c r="J430" i="49"/>
  <c r="K430" i="49"/>
  <c r="F430" i="49"/>
  <c r="O430" i="49"/>
  <c r="P430" i="49"/>
  <c r="Q430" i="49"/>
  <c r="R430" i="49"/>
  <c r="S430" i="49"/>
  <c r="T430" i="49"/>
  <c r="U430" i="49"/>
  <c r="V430" i="49"/>
  <c r="W430" i="49"/>
  <c r="X430" i="49"/>
  <c r="Y430" i="49"/>
  <c r="AA430" i="49"/>
  <c r="AD430" i="49"/>
  <c r="AE430" i="49"/>
  <c r="AF431" i="49"/>
  <c r="E431" i="49"/>
  <c r="G431" i="49"/>
  <c r="I431" i="49"/>
  <c r="J431" i="49"/>
  <c r="K431" i="49"/>
  <c r="F431" i="49"/>
  <c r="O431" i="49"/>
  <c r="P431" i="49"/>
  <c r="Q431" i="49"/>
  <c r="R431" i="49"/>
  <c r="S431" i="49"/>
  <c r="T431" i="49"/>
  <c r="U431" i="49"/>
  <c r="V431" i="49"/>
  <c r="W431" i="49"/>
  <c r="X431" i="49"/>
  <c r="Y431" i="49"/>
  <c r="AA431" i="49"/>
  <c r="AD431" i="49"/>
  <c r="AE431" i="49"/>
  <c r="AF432" i="49"/>
  <c r="E432" i="49"/>
  <c r="G432" i="49"/>
  <c r="I432" i="49"/>
  <c r="J432" i="49"/>
  <c r="K432" i="49"/>
  <c r="F432" i="49"/>
  <c r="O432" i="49"/>
  <c r="P432" i="49"/>
  <c r="Q432" i="49"/>
  <c r="R432" i="49"/>
  <c r="S432" i="49"/>
  <c r="T432" i="49"/>
  <c r="U432" i="49"/>
  <c r="V432" i="49"/>
  <c r="W432" i="49"/>
  <c r="X432" i="49"/>
  <c r="Y432" i="49"/>
  <c r="AA432" i="49"/>
  <c r="AD432" i="49"/>
  <c r="AE432" i="49"/>
  <c r="AF433" i="49"/>
  <c r="E433" i="49"/>
  <c r="G433" i="49"/>
  <c r="I433" i="49"/>
  <c r="J433" i="49"/>
  <c r="K433" i="49"/>
  <c r="F433" i="49"/>
  <c r="O433" i="49"/>
  <c r="P433" i="49"/>
  <c r="Q433" i="49"/>
  <c r="R433" i="49"/>
  <c r="S433" i="49"/>
  <c r="T433" i="49"/>
  <c r="U433" i="49"/>
  <c r="V433" i="49"/>
  <c r="W433" i="49"/>
  <c r="X433" i="49"/>
  <c r="Y433" i="49"/>
  <c r="AA433" i="49"/>
  <c r="AD433" i="49"/>
  <c r="AE433" i="49"/>
  <c r="AF434" i="49"/>
  <c r="E434" i="49"/>
  <c r="G434" i="49"/>
  <c r="I434" i="49"/>
  <c r="J434" i="49"/>
  <c r="K434" i="49"/>
  <c r="F434" i="49"/>
  <c r="O434" i="49"/>
  <c r="P434" i="49"/>
  <c r="Q434" i="49"/>
  <c r="R434" i="49"/>
  <c r="S434" i="49"/>
  <c r="T434" i="49"/>
  <c r="U434" i="49"/>
  <c r="V434" i="49"/>
  <c r="W434" i="49"/>
  <c r="X434" i="49"/>
  <c r="Y434" i="49"/>
  <c r="AA434" i="49"/>
  <c r="AD434" i="49"/>
  <c r="AE434" i="49"/>
  <c r="AF435" i="49"/>
  <c r="E435" i="49"/>
  <c r="G435" i="49"/>
  <c r="I435" i="49"/>
  <c r="J435" i="49"/>
  <c r="K435" i="49"/>
  <c r="F435" i="49"/>
  <c r="O435" i="49"/>
  <c r="P435" i="49"/>
  <c r="Q435" i="49"/>
  <c r="R435" i="49"/>
  <c r="S435" i="49"/>
  <c r="T435" i="49"/>
  <c r="U435" i="49"/>
  <c r="V435" i="49"/>
  <c r="W435" i="49"/>
  <c r="X435" i="49"/>
  <c r="Y435" i="49"/>
  <c r="AA435" i="49"/>
  <c r="AD435" i="49"/>
  <c r="AE435" i="49"/>
  <c r="AF436" i="49"/>
  <c r="E436" i="49"/>
  <c r="G436" i="49"/>
  <c r="I436" i="49"/>
  <c r="J436" i="49"/>
  <c r="K436" i="49"/>
  <c r="F436" i="49"/>
  <c r="O436" i="49"/>
  <c r="P436" i="49"/>
  <c r="Q436" i="49"/>
  <c r="R436" i="49"/>
  <c r="S436" i="49"/>
  <c r="T436" i="49"/>
  <c r="U436" i="49"/>
  <c r="V436" i="49"/>
  <c r="W436" i="49"/>
  <c r="X436" i="49"/>
  <c r="Y436" i="49"/>
  <c r="AA436" i="49"/>
  <c r="AD436" i="49"/>
  <c r="AE436" i="49"/>
  <c r="AF437" i="49"/>
  <c r="E437" i="49"/>
  <c r="G437" i="49"/>
  <c r="I437" i="49"/>
  <c r="J437" i="49"/>
  <c r="K437" i="49"/>
  <c r="F437" i="49"/>
  <c r="O437" i="49"/>
  <c r="P437" i="49"/>
  <c r="Q437" i="49"/>
  <c r="R437" i="49"/>
  <c r="S437" i="49"/>
  <c r="T437" i="49"/>
  <c r="U437" i="49"/>
  <c r="V437" i="49"/>
  <c r="W437" i="49"/>
  <c r="X437" i="49"/>
  <c r="Y437" i="49"/>
  <c r="AA437" i="49"/>
  <c r="AD437" i="49"/>
  <c r="AE437" i="49"/>
  <c r="AF438" i="49"/>
  <c r="E438" i="49"/>
  <c r="G438" i="49"/>
  <c r="I438" i="49"/>
  <c r="J438" i="49"/>
  <c r="K438" i="49"/>
  <c r="F438" i="49"/>
  <c r="O438" i="49"/>
  <c r="P438" i="49"/>
  <c r="Q438" i="49"/>
  <c r="R438" i="49"/>
  <c r="S438" i="49"/>
  <c r="T438" i="49"/>
  <c r="U438" i="49"/>
  <c r="V438" i="49"/>
  <c r="W438" i="49"/>
  <c r="X438" i="49"/>
  <c r="Y438" i="49"/>
  <c r="AA438" i="49"/>
  <c r="AD438" i="49"/>
  <c r="AE438" i="49"/>
  <c r="AF439" i="49"/>
  <c r="E439" i="49"/>
  <c r="G439" i="49"/>
  <c r="I439" i="49"/>
  <c r="J439" i="49"/>
  <c r="K439" i="49"/>
  <c r="F439" i="49"/>
  <c r="O439" i="49"/>
  <c r="P439" i="49"/>
  <c r="Q439" i="49"/>
  <c r="R439" i="49"/>
  <c r="S439" i="49"/>
  <c r="T439" i="49"/>
  <c r="U439" i="49"/>
  <c r="V439" i="49"/>
  <c r="W439" i="49"/>
  <c r="X439" i="49"/>
  <c r="Y439" i="49"/>
  <c r="AA439" i="49"/>
  <c r="AD439" i="49"/>
  <c r="AE439" i="49"/>
  <c r="AF440" i="49"/>
  <c r="E440" i="49"/>
  <c r="G440" i="49"/>
  <c r="I440" i="49"/>
  <c r="J440" i="49"/>
  <c r="K440" i="49"/>
  <c r="F440" i="49"/>
  <c r="O440" i="49"/>
  <c r="P440" i="49"/>
  <c r="Q440" i="49"/>
  <c r="R440" i="49"/>
  <c r="S440" i="49"/>
  <c r="T440" i="49"/>
  <c r="U440" i="49"/>
  <c r="V440" i="49"/>
  <c r="W440" i="49"/>
  <c r="X440" i="49"/>
  <c r="Y440" i="49"/>
  <c r="AA440" i="49"/>
  <c r="AD440" i="49"/>
  <c r="AE440" i="49"/>
  <c r="AF441" i="49"/>
  <c r="E441" i="49"/>
  <c r="G441" i="49"/>
  <c r="I441" i="49"/>
  <c r="J441" i="49"/>
  <c r="K441" i="49"/>
  <c r="F441" i="49"/>
  <c r="O441" i="49"/>
  <c r="P441" i="49"/>
  <c r="Q441" i="49"/>
  <c r="R441" i="49"/>
  <c r="S441" i="49"/>
  <c r="T441" i="49"/>
  <c r="U441" i="49"/>
  <c r="V441" i="49"/>
  <c r="W441" i="49"/>
  <c r="X441" i="49"/>
  <c r="Y441" i="49"/>
  <c r="AA441" i="49"/>
  <c r="AD441" i="49"/>
  <c r="AE441" i="49"/>
  <c r="AF442" i="49"/>
  <c r="E442" i="49"/>
  <c r="G442" i="49"/>
  <c r="I442" i="49"/>
  <c r="J442" i="49"/>
  <c r="K442" i="49"/>
  <c r="F442" i="49"/>
  <c r="O442" i="49"/>
  <c r="P442" i="49"/>
  <c r="Q442" i="49"/>
  <c r="R442" i="49"/>
  <c r="S442" i="49"/>
  <c r="T442" i="49"/>
  <c r="U442" i="49"/>
  <c r="V442" i="49"/>
  <c r="W442" i="49"/>
  <c r="X442" i="49"/>
  <c r="Y442" i="49"/>
  <c r="AA442" i="49"/>
  <c r="AD442" i="49"/>
  <c r="AE442" i="49"/>
  <c r="AF443" i="49"/>
  <c r="E443" i="49"/>
  <c r="G443" i="49"/>
  <c r="I443" i="49"/>
  <c r="J443" i="49"/>
  <c r="K443" i="49"/>
  <c r="F443" i="49"/>
  <c r="O443" i="49"/>
  <c r="P443" i="49"/>
  <c r="Q443" i="49"/>
  <c r="R443" i="49"/>
  <c r="S443" i="49"/>
  <c r="T443" i="49"/>
  <c r="U443" i="49"/>
  <c r="V443" i="49"/>
  <c r="W443" i="49"/>
  <c r="X443" i="49"/>
  <c r="Y443" i="49"/>
  <c r="AA443" i="49"/>
  <c r="AD443" i="49"/>
  <c r="AE443" i="49"/>
  <c r="AF444" i="49"/>
  <c r="E444" i="49"/>
  <c r="G444" i="49"/>
  <c r="I444" i="49"/>
  <c r="J444" i="49"/>
  <c r="K444" i="49"/>
  <c r="F444" i="49"/>
  <c r="O444" i="49"/>
  <c r="P444" i="49"/>
  <c r="Q444" i="49"/>
  <c r="R444" i="49"/>
  <c r="S444" i="49"/>
  <c r="T444" i="49"/>
  <c r="U444" i="49"/>
  <c r="V444" i="49"/>
  <c r="W444" i="49"/>
  <c r="X444" i="49"/>
  <c r="Y444" i="49"/>
  <c r="AA444" i="49"/>
  <c r="AD444" i="49"/>
  <c r="AE444" i="49"/>
  <c r="AF445" i="49"/>
  <c r="E445" i="49"/>
  <c r="G445" i="49"/>
  <c r="I445" i="49"/>
  <c r="J445" i="49"/>
  <c r="K445" i="49"/>
  <c r="F445" i="49"/>
  <c r="O445" i="49"/>
  <c r="P445" i="49"/>
  <c r="Q445" i="49"/>
  <c r="R445" i="49"/>
  <c r="S445" i="49"/>
  <c r="T445" i="49"/>
  <c r="U445" i="49"/>
  <c r="V445" i="49"/>
  <c r="W445" i="49"/>
  <c r="X445" i="49"/>
  <c r="Y445" i="49"/>
  <c r="AA445" i="49"/>
  <c r="AD445" i="49"/>
  <c r="AE445" i="49"/>
  <c r="AF446" i="49"/>
  <c r="E446" i="49"/>
  <c r="G446" i="49"/>
  <c r="I446" i="49"/>
  <c r="J446" i="49"/>
  <c r="K446" i="49"/>
  <c r="F446" i="49"/>
  <c r="O446" i="49"/>
  <c r="P446" i="49"/>
  <c r="Q446" i="49"/>
  <c r="R446" i="49"/>
  <c r="S446" i="49"/>
  <c r="T446" i="49"/>
  <c r="U446" i="49"/>
  <c r="V446" i="49"/>
  <c r="W446" i="49"/>
  <c r="X446" i="49"/>
  <c r="Y446" i="49"/>
  <c r="AA446" i="49"/>
  <c r="AD446" i="49"/>
  <c r="AE446" i="49"/>
  <c r="AF447" i="49"/>
  <c r="E447" i="49"/>
  <c r="G447" i="49"/>
  <c r="I447" i="49"/>
  <c r="J447" i="49"/>
  <c r="K447" i="49"/>
  <c r="F447" i="49"/>
  <c r="O447" i="49"/>
  <c r="P447" i="49"/>
  <c r="Q447" i="49"/>
  <c r="R447" i="49"/>
  <c r="S447" i="49"/>
  <c r="T447" i="49"/>
  <c r="U447" i="49"/>
  <c r="V447" i="49"/>
  <c r="W447" i="49"/>
  <c r="X447" i="49"/>
  <c r="Y447" i="49"/>
  <c r="AA447" i="49"/>
  <c r="AD447" i="49"/>
  <c r="AE447" i="49"/>
  <c r="AF448" i="49"/>
  <c r="E448" i="49"/>
  <c r="G448" i="49"/>
  <c r="I448" i="49"/>
  <c r="J448" i="49"/>
  <c r="K448" i="49"/>
  <c r="F448" i="49"/>
  <c r="O448" i="49"/>
  <c r="P448" i="49"/>
  <c r="Q448" i="49"/>
  <c r="R448" i="49"/>
  <c r="S448" i="49"/>
  <c r="T448" i="49"/>
  <c r="U448" i="49"/>
  <c r="V448" i="49"/>
  <c r="W448" i="49"/>
  <c r="X448" i="49"/>
  <c r="Y448" i="49"/>
  <c r="AA448" i="49"/>
  <c r="AD448" i="49"/>
  <c r="AE448" i="49"/>
  <c r="AF449" i="49"/>
  <c r="E449" i="49"/>
  <c r="G449" i="49"/>
  <c r="I449" i="49"/>
  <c r="J449" i="49"/>
  <c r="K449" i="49"/>
  <c r="F449" i="49"/>
  <c r="O449" i="49"/>
  <c r="P449" i="49"/>
  <c r="Q449" i="49"/>
  <c r="R449" i="49"/>
  <c r="S449" i="49"/>
  <c r="T449" i="49"/>
  <c r="U449" i="49"/>
  <c r="V449" i="49"/>
  <c r="W449" i="49"/>
  <c r="X449" i="49"/>
  <c r="Y449" i="49"/>
  <c r="AA449" i="49"/>
  <c r="AD449" i="49"/>
  <c r="AE449" i="49"/>
  <c r="AF450" i="49"/>
  <c r="E450" i="49"/>
  <c r="G450" i="49"/>
  <c r="I450" i="49"/>
  <c r="J450" i="49"/>
  <c r="K450" i="49"/>
  <c r="F450" i="49"/>
  <c r="O450" i="49"/>
  <c r="P450" i="49"/>
  <c r="Q450" i="49"/>
  <c r="R450" i="49"/>
  <c r="S450" i="49"/>
  <c r="T450" i="49"/>
  <c r="U450" i="49"/>
  <c r="V450" i="49"/>
  <c r="W450" i="49"/>
  <c r="X450" i="49"/>
  <c r="Y450" i="49"/>
  <c r="AA450" i="49"/>
  <c r="AD450" i="49"/>
  <c r="AE450" i="49"/>
  <c r="AF451" i="49"/>
  <c r="E451" i="49"/>
  <c r="G451" i="49"/>
  <c r="I451" i="49"/>
  <c r="J451" i="49"/>
  <c r="K451" i="49"/>
  <c r="F451" i="49"/>
  <c r="O451" i="49"/>
  <c r="P451" i="49"/>
  <c r="Q451" i="49"/>
  <c r="R451" i="49"/>
  <c r="S451" i="49"/>
  <c r="T451" i="49"/>
  <c r="U451" i="49"/>
  <c r="V451" i="49"/>
  <c r="W451" i="49"/>
  <c r="X451" i="49"/>
  <c r="Y451" i="49"/>
  <c r="AA451" i="49"/>
  <c r="AD451" i="49"/>
  <c r="AE451" i="49"/>
  <c r="AF452" i="49"/>
  <c r="E452" i="49"/>
  <c r="G452" i="49"/>
  <c r="I452" i="49"/>
  <c r="J452" i="49"/>
  <c r="K452" i="49"/>
  <c r="F452" i="49"/>
  <c r="O452" i="49"/>
  <c r="P452" i="49"/>
  <c r="Q452" i="49"/>
  <c r="R452" i="49"/>
  <c r="S452" i="49"/>
  <c r="T452" i="49"/>
  <c r="U452" i="49"/>
  <c r="V452" i="49"/>
  <c r="W452" i="49"/>
  <c r="X452" i="49"/>
  <c r="Y452" i="49"/>
  <c r="AA452" i="49"/>
  <c r="AD452" i="49"/>
  <c r="AE452" i="49"/>
  <c r="AF453" i="49"/>
  <c r="E453" i="49"/>
  <c r="G453" i="49"/>
  <c r="I453" i="49"/>
  <c r="J453" i="49"/>
  <c r="K453" i="49"/>
  <c r="F453" i="49"/>
  <c r="O453" i="49"/>
  <c r="P453" i="49"/>
  <c r="Q453" i="49"/>
  <c r="R453" i="49"/>
  <c r="S453" i="49"/>
  <c r="T453" i="49"/>
  <c r="U453" i="49"/>
  <c r="V453" i="49"/>
  <c r="W453" i="49"/>
  <c r="X453" i="49"/>
  <c r="Y453" i="49"/>
  <c r="AA453" i="49"/>
  <c r="AD453" i="49"/>
  <c r="AE453" i="49"/>
  <c r="AF454" i="49"/>
  <c r="E454" i="49"/>
  <c r="G454" i="49"/>
  <c r="I454" i="49"/>
  <c r="J454" i="49"/>
  <c r="K454" i="49"/>
  <c r="F454" i="49"/>
  <c r="O454" i="49"/>
  <c r="P454" i="49"/>
  <c r="Q454" i="49"/>
  <c r="R454" i="49"/>
  <c r="S454" i="49"/>
  <c r="T454" i="49"/>
  <c r="U454" i="49"/>
  <c r="V454" i="49"/>
  <c r="W454" i="49"/>
  <c r="X454" i="49"/>
  <c r="Y454" i="49"/>
  <c r="AA454" i="49"/>
  <c r="AD454" i="49"/>
  <c r="AE454" i="49"/>
  <c r="AF455" i="49"/>
  <c r="E455" i="49"/>
  <c r="G455" i="49"/>
  <c r="I455" i="49"/>
  <c r="J455" i="49"/>
  <c r="K455" i="49"/>
  <c r="F455" i="49"/>
  <c r="O455" i="49"/>
  <c r="P455" i="49"/>
  <c r="Q455" i="49"/>
  <c r="R455" i="49"/>
  <c r="S455" i="49"/>
  <c r="T455" i="49"/>
  <c r="U455" i="49"/>
  <c r="V455" i="49"/>
  <c r="W455" i="49"/>
  <c r="X455" i="49"/>
  <c r="Y455" i="49"/>
  <c r="AA455" i="49"/>
  <c r="AD455" i="49"/>
  <c r="AE455" i="49"/>
  <c r="AF456" i="49"/>
  <c r="E456" i="49"/>
  <c r="G456" i="49"/>
  <c r="I456" i="49"/>
  <c r="J456" i="49"/>
  <c r="K456" i="49"/>
  <c r="F456" i="49"/>
  <c r="O456" i="49"/>
  <c r="P456" i="49"/>
  <c r="Q456" i="49"/>
  <c r="R456" i="49"/>
  <c r="S456" i="49"/>
  <c r="T456" i="49"/>
  <c r="U456" i="49"/>
  <c r="V456" i="49"/>
  <c r="W456" i="49"/>
  <c r="X456" i="49"/>
  <c r="Y456" i="49"/>
  <c r="AA456" i="49"/>
  <c r="AD456" i="49"/>
  <c r="AE456" i="49"/>
  <c r="AF457" i="49"/>
  <c r="E457" i="49"/>
  <c r="G457" i="49"/>
  <c r="I457" i="49"/>
  <c r="J457" i="49"/>
  <c r="K457" i="49"/>
  <c r="F457" i="49"/>
  <c r="O457" i="49"/>
  <c r="P457" i="49"/>
  <c r="Q457" i="49"/>
  <c r="R457" i="49"/>
  <c r="S457" i="49"/>
  <c r="T457" i="49"/>
  <c r="U457" i="49"/>
  <c r="V457" i="49"/>
  <c r="W457" i="49"/>
  <c r="X457" i="49"/>
  <c r="Y457" i="49"/>
  <c r="AA457" i="49"/>
  <c r="AD457" i="49"/>
  <c r="AE457" i="49"/>
  <c r="AF458" i="49"/>
  <c r="E458" i="49"/>
  <c r="G458" i="49"/>
  <c r="I458" i="49"/>
  <c r="J458" i="49"/>
  <c r="K458" i="49"/>
  <c r="F458" i="49"/>
  <c r="O458" i="49"/>
  <c r="P458" i="49"/>
  <c r="Q458" i="49"/>
  <c r="R458" i="49"/>
  <c r="S458" i="49"/>
  <c r="T458" i="49"/>
  <c r="U458" i="49"/>
  <c r="V458" i="49"/>
  <c r="W458" i="49"/>
  <c r="X458" i="49"/>
  <c r="Y458" i="49"/>
  <c r="AA458" i="49"/>
  <c r="AD458" i="49"/>
  <c r="AE458" i="49"/>
  <c r="AF459" i="49"/>
  <c r="E459" i="49"/>
  <c r="G459" i="49"/>
  <c r="I459" i="49"/>
  <c r="J459" i="49"/>
  <c r="K459" i="49"/>
  <c r="F459" i="49"/>
  <c r="O459" i="49"/>
  <c r="P459" i="49"/>
  <c r="Q459" i="49"/>
  <c r="R459" i="49"/>
  <c r="S459" i="49"/>
  <c r="T459" i="49"/>
  <c r="U459" i="49"/>
  <c r="V459" i="49"/>
  <c r="W459" i="49"/>
  <c r="X459" i="49"/>
  <c r="Y459" i="49"/>
  <c r="AA459" i="49"/>
  <c r="AD459" i="49"/>
  <c r="AE459" i="49"/>
  <c r="AF460" i="49"/>
  <c r="E460" i="49"/>
  <c r="G460" i="49"/>
  <c r="I460" i="49"/>
  <c r="J460" i="49"/>
  <c r="K460" i="49"/>
  <c r="F460" i="49"/>
  <c r="O460" i="49"/>
  <c r="P460" i="49"/>
  <c r="Q460" i="49"/>
  <c r="R460" i="49"/>
  <c r="S460" i="49"/>
  <c r="T460" i="49"/>
  <c r="U460" i="49"/>
  <c r="V460" i="49"/>
  <c r="W460" i="49"/>
  <c r="X460" i="49"/>
  <c r="Y460" i="49"/>
  <c r="AA460" i="49"/>
  <c r="AD460" i="49"/>
  <c r="AE460" i="49"/>
  <c r="AF461" i="49"/>
  <c r="E461" i="49"/>
  <c r="G461" i="49"/>
  <c r="I461" i="49"/>
  <c r="J461" i="49"/>
  <c r="K461" i="49"/>
  <c r="F461" i="49"/>
  <c r="O461" i="49"/>
  <c r="P461" i="49"/>
  <c r="Q461" i="49"/>
  <c r="R461" i="49"/>
  <c r="S461" i="49"/>
  <c r="T461" i="49"/>
  <c r="U461" i="49"/>
  <c r="V461" i="49"/>
  <c r="W461" i="49"/>
  <c r="X461" i="49"/>
  <c r="Y461" i="49"/>
  <c r="AA461" i="49"/>
  <c r="AD461" i="49"/>
  <c r="AE461" i="49"/>
  <c r="AF462" i="49"/>
  <c r="E462" i="49"/>
  <c r="G462" i="49"/>
  <c r="I462" i="49"/>
  <c r="J462" i="49"/>
  <c r="K462" i="49"/>
  <c r="F462" i="49"/>
  <c r="O462" i="49"/>
  <c r="P462" i="49"/>
  <c r="Q462" i="49"/>
  <c r="R462" i="49"/>
  <c r="S462" i="49"/>
  <c r="T462" i="49"/>
  <c r="U462" i="49"/>
  <c r="V462" i="49"/>
  <c r="W462" i="49"/>
  <c r="X462" i="49"/>
  <c r="Y462" i="49"/>
  <c r="AA462" i="49"/>
  <c r="AD462" i="49"/>
  <c r="AE462" i="49"/>
  <c r="AF463" i="49"/>
  <c r="E463" i="49"/>
  <c r="G463" i="49"/>
  <c r="I463" i="49"/>
  <c r="J463" i="49"/>
  <c r="K463" i="49"/>
  <c r="F463" i="49"/>
  <c r="O463" i="49"/>
  <c r="P463" i="49"/>
  <c r="Q463" i="49"/>
  <c r="R463" i="49"/>
  <c r="S463" i="49"/>
  <c r="T463" i="49"/>
  <c r="U463" i="49"/>
  <c r="V463" i="49"/>
  <c r="W463" i="49"/>
  <c r="X463" i="49"/>
  <c r="Y463" i="49"/>
  <c r="AA463" i="49"/>
  <c r="AD463" i="49"/>
  <c r="AE463" i="49"/>
  <c r="AF464" i="49"/>
  <c r="E464" i="49"/>
  <c r="G464" i="49"/>
  <c r="I464" i="49"/>
  <c r="J464" i="49"/>
  <c r="K464" i="49"/>
  <c r="F464" i="49"/>
  <c r="O464" i="49"/>
  <c r="P464" i="49"/>
  <c r="Q464" i="49"/>
  <c r="R464" i="49"/>
  <c r="S464" i="49"/>
  <c r="T464" i="49"/>
  <c r="U464" i="49"/>
  <c r="V464" i="49"/>
  <c r="W464" i="49"/>
  <c r="X464" i="49"/>
  <c r="Y464" i="49"/>
  <c r="AA464" i="49"/>
  <c r="AD464" i="49"/>
  <c r="AE464" i="49"/>
  <c r="AF465" i="49"/>
  <c r="E465" i="49"/>
  <c r="G465" i="49"/>
  <c r="I465" i="49"/>
  <c r="J465" i="49"/>
  <c r="K465" i="49"/>
  <c r="F465" i="49"/>
  <c r="O465" i="49"/>
  <c r="P465" i="49"/>
  <c r="Q465" i="49"/>
  <c r="R465" i="49"/>
  <c r="S465" i="49"/>
  <c r="T465" i="49"/>
  <c r="U465" i="49"/>
  <c r="V465" i="49"/>
  <c r="W465" i="49"/>
  <c r="X465" i="49"/>
  <c r="Y465" i="49"/>
  <c r="AA465" i="49"/>
  <c r="AD465" i="49"/>
  <c r="AE465" i="49"/>
  <c r="AF466" i="49"/>
  <c r="E466" i="49"/>
  <c r="G466" i="49"/>
  <c r="I466" i="49"/>
  <c r="J466" i="49"/>
  <c r="K466" i="49"/>
  <c r="F466" i="49"/>
  <c r="O466" i="49"/>
  <c r="P466" i="49"/>
  <c r="Q466" i="49"/>
  <c r="R466" i="49"/>
  <c r="S466" i="49"/>
  <c r="T466" i="49"/>
  <c r="U466" i="49"/>
  <c r="V466" i="49"/>
  <c r="W466" i="49"/>
  <c r="X466" i="49"/>
  <c r="Y466" i="49"/>
  <c r="AA466" i="49"/>
  <c r="AD466" i="49"/>
  <c r="AE466" i="49"/>
  <c r="AF467" i="49"/>
  <c r="E467" i="49"/>
  <c r="G467" i="49"/>
  <c r="I467" i="49"/>
  <c r="J467" i="49"/>
  <c r="K467" i="49"/>
  <c r="F467" i="49"/>
  <c r="O467" i="49"/>
  <c r="P467" i="49"/>
  <c r="Q467" i="49"/>
  <c r="R467" i="49"/>
  <c r="S467" i="49"/>
  <c r="T467" i="49"/>
  <c r="U467" i="49"/>
  <c r="V467" i="49"/>
  <c r="W467" i="49"/>
  <c r="X467" i="49"/>
  <c r="Y467" i="49"/>
  <c r="AA467" i="49"/>
  <c r="AD467" i="49"/>
  <c r="AE467" i="49"/>
  <c r="AF468" i="49"/>
  <c r="E468" i="49"/>
  <c r="G468" i="49"/>
  <c r="I468" i="49"/>
  <c r="J468" i="49"/>
  <c r="K468" i="49"/>
  <c r="F468" i="49"/>
  <c r="O468" i="49"/>
  <c r="P468" i="49"/>
  <c r="Q468" i="49"/>
  <c r="R468" i="49"/>
  <c r="S468" i="49"/>
  <c r="T468" i="49"/>
  <c r="U468" i="49"/>
  <c r="V468" i="49"/>
  <c r="W468" i="49"/>
  <c r="X468" i="49"/>
  <c r="Y468" i="49"/>
  <c r="AA468" i="49"/>
  <c r="AD468" i="49"/>
  <c r="AE468" i="49"/>
  <c r="AF469" i="49"/>
  <c r="E469" i="49"/>
  <c r="G469" i="49"/>
  <c r="I469" i="49"/>
  <c r="J469" i="49"/>
  <c r="K469" i="49"/>
  <c r="F469" i="49"/>
  <c r="O469" i="49"/>
  <c r="P469" i="49"/>
  <c r="Q469" i="49"/>
  <c r="R469" i="49"/>
  <c r="S469" i="49"/>
  <c r="T469" i="49"/>
  <c r="U469" i="49"/>
  <c r="V469" i="49"/>
  <c r="W469" i="49"/>
  <c r="X469" i="49"/>
  <c r="Y469" i="49"/>
  <c r="AA469" i="49"/>
  <c r="AD469" i="49"/>
  <c r="AE469" i="49"/>
  <c r="AF470" i="49"/>
  <c r="E470" i="49"/>
  <c r="G470" i="49"/>
  <c r="I470" i="49"/>
  <c r="J470" i="49"/>
  <c r="K470" i="49"/>
  <c r="F470" i="49"/>
  <c r="O470" i="49"/>
  <c r="P470" i="49"/>
  <c r="Q470" i="49"/>
  <c r="R470" i="49"/>
  <c r="S470" i="49"/>
  <c r="T470" i="49"/>
  <c r="U470" i="49"/>
  <c r="V470" i="49"/>
  <c r="W470" i="49"/>
  <c r="X470" i="49"/>
  <c r="Y470" i="49"/>
  <c r="AA470" i="49"/>
  <c r="AD470" i="49"/>
  <c r="AE470" i="49"/>
  <c r="AF471" i="49"/>
  <c r="E471" i="49"/>
  <c r="G471" i="49"/>
  <c r="I471" i="49"/>
  <c r="J471" i="49"/>
  <c r="K471" i="49"/>
  <c r="F471" i="49"/>
  <c r="O471" i="49"/>
  <c r="P471" i="49"/>
  <c r="Q471" i="49"/>
  <c r="R471" i="49"/>
  <c r="S471" i="49"/>
  <c r="T471" i="49"/>
  <c r="U471" i="49"/>
  <c r="V471" i="49"/>
  <c r="W471" i="49"/>
  <c r="X471" i="49"/>
  <c r="Y471" i="49"/>
  <c r="AA471" i="49"/>
  <c r="AD471" i="49"/>
  <c r="AE471" i="49"/>
  <c r="AF472" i="49"/>
  <c r="E472" i="49"/>
  <c r="G472" i="49"/>
  <c r="I472" i="49"/>
  <c r="J472" i="49"/>
  <c r="K472" i="49"/>
  <c r="F472" i="49"/>
  <c r="O472" i="49"/>
  <c r="P472" i="49"/>
  <c r="Q472" i="49"/>
  <c r="R472" i="49"/>
  <c r="S472" i="49"/>
  <c r="T472" i="49"/>
  <c r="U472" i="49"/>
  <c r="V472" i="49"/>
  <c r="W472" i="49"/>
  <c r="X472" i="49"/>
  <c r="Y472" i="49"/>
  <c r="AA472" i="49"/>
  <c r="AD472" i="49"/>
  <c r="AE472" i="49"/>
  <c r="AF473" i="49"/>
  <c r="E473" i="49"/>
  <c r="G473" i="49"/>
  <c r="I473" i="49"/>
  <c r="J473" i="49"/>
  <c r="K473" i="49"/>
  <c r="F473" i="49"/>
  <c r="O473" i="49"/>
  <c r="P473" i="49"/>
  <c r="Q473" i="49"/>
  <c r="R473" i="49"/>
  <c r="S473" i="49"/>
  <c r="T473" i="49"/>
  <c r="U473" i="49"/>
  <c r="V473" i="49"/>
  <c r="W473" i="49"/>
  <c r="X473" i="49"/>
  <c r="Y473" i="49"/>
  <c r="AA473" i="49"/>
  <c r="AD473" i="49"/>
  <c r="AE473" i="49"/>
  <c r="AF474" i="49"/>
  <c r="E474" i="49"/>
  <c r="G474" i="49"/>
  <c r="I474" i="49"/>
  <c r="J474" i="49"/>
  <c r="K474" i="49"/>
  <c r="F474" i="49"/>
  <c r="O474" i="49"/>
  <c r="P474" i="49"/>
  <c r="Q474" i="49"/>
  <c r="R474" i="49"/>
  <c r="S474" i="49"/>
  <c r="T474" i="49"/>
  <c r="U474" i="49"/>
  <c r="V474" i="49"/>
  <c r="W474" i="49"/>
  <c r="X474" i="49"/>
  <c r="Y474" i="49"/>
  <c r="AA474" i="49"/>
  <c r="AD474" i="49"/>
  <c r="AE474" i="49"/>
  <c r="AF475" i="49"/>
  <c r="E475" i="49"/>
  <c r="G475" i="49"/>
  <c r="I475" i="49"/>
  <c r="J475" i="49"/>
  <c r="K475" i="49"/>
  <c r="F475" i="49"/>
  <c r="O475" i="49"/>
  <c r="P475" i="49"/>
  <c r="Q475" i="49"/>
  <c r="R475" i="49"/>
  <c r="S475" i="49"/>
  <c r="T475" i="49"/>
  <c r="U475" i="49"/>
  <c r="V475" i="49"/>
  <c r="W475" i="49"/>
  <c r="X475" i="49"/>
  <c r="Y475" i="49"/>
  <c r="AA475" i="49"/>
  <c r="AD475" i="49"/>
  <c r="AE475" i="49"/>
  <c r="AF476" i="49"/>
  <c r="E476" i="49"/>
  <c r="G476" i="49"/>
  <c r="I476" i="49"/>
  <c r="J476" i="49"/>
  <c r="K476" i="49"/>
  <c r="F476" i="49"/>
  <c r="O476" i="49"/>
  <c r="P476" i="49"/>
  <c r="Q476" i="49"/>
  <c r="R476" i="49"/>
  <c r="S476" i="49"/>
  <c r="T476" i="49"/>
  <c r="U476" i="49"/>
  <c r="V476" i="49"/>
  <c r="W476" i="49"/>
  <c r="X476" i="49"/>
  <c r="Y476" i="49"/>
  <c r="AA476" i="49"/>
  <c r="AD476" i="49"/>
  <c r="AE476" i="49"/>
  <c r="AF477" i="49"/>
  <c r="E477" i="49"/>
  <c r="G477" i="49"/>
  <c r="I477" i="49"/>
  <c r="J477" i="49"/>
  <c r="K477" i="49"/>
  <c r="F477" i="49"/>
  <c r="O477" i="49"/>
  <c r="P477" i="49"/>
  <c r="Q477" i="49"/>
  <c r="R477" i="49"/>
  <c r="S477" i="49"/>
  <c r="T477" i="49"/>
  <c r="U477" i="49"/>
  <c r="V477" i="49"/>
  <c r="W477" i="49"/>
  <c r="X477" i="49"/>
  <c r="Y477" i="49"/>
  <c r="AA477" i="49"/>
  <c r="AD477" i="49"/>
  <c r="AE477" i="49"/>
  <c r="AF478" i="49"/>
  <c r="E478" i="49"/>
  <c r="G478" i="49"/>
  <c r="I478" i="49"/>
  <c r="J478" i="49"/>
  <c r="K478" i="49"/>
  <c r="F478" i="49"/>
  <c r="O478" i="49"/>
  <c r="P478" i="49"/>
  <c r="Q478" i="49"/>
  <c r="R478" i="49"/>
  <c r="S478" i="49"/>
  <c r="T478" i="49"/>
  <c r="U478" i="49"/>
  <c r="V478" i="49"/>
  <c r="W478" i="49"/>
  <c r="X478" i="49"/>
  <c r="Y478" i="49"/>
  <c r="AA478" i="49"/>
  <c r="AD478" i="49"/>
  <c r="AE478" i="49"/>
  <c r="AF479" i="49"/>
  <c r="E479" i="49"/>
  <c r="G479" i="49"/>
  <c r="I479" i="49"/>
  <c r="J479" i="49"/>
  <c r="K479" i="49"/>
  <c r="F479" i="49"/>
  <c r="O479" i="49"/>
  <c r="P479" i="49"/>
  <c r="Q479" i="49"/>
  <c r="R479" i="49"/>
  <c r="S479" i="49"/>
  <c r="T479" i="49"/>
  <c r="U479" i="49"/>
  <c r="V479" i="49"/>
  <c r="W479" i="49"/>
  <c r="X479" i="49"/>
  <c r="Y479" i="49"/>
  <c r="AA479" i="49"/>
  <c r="AD479" i="49"/>
  <c r="AE479" i="49"/>
  <c r="AF480" i="49"/>
  <c r="E480" i="49"/>
  <c r="G480" i="49"/>
  <c r="I480" i="49"/>
  <c r="J480" i="49"/>
  <c r="K480" i="49"/>
  <c r="F480" i="49"/>
  <c r="O480" i="49"/>
  <c r="P480" i="49"/>
  <c r="Q480" i="49"/>
  <c r="R480" i="49"/>
  <c r="S480" i="49"/>
  <c r="T480" i="49"/>
  <c r="U480" i="49"/>
  <c r="V480" i="49"/>
  <c r="W480" i="49"/>
  <c r="X480" i="49"/>
  <c r="Y480" i="49"/>
  <c r="AA480" i="49"/>
  <c r="AD480" i="49"/>
  <c r="AE480" i="49"/>
  <c r="AF481" i="49"/>
  <c r="E481" i="49"/>
  <c r="G481" i="49"/>
  <c r="I481" i="49"/>
  <c r="J481" i="49"/>
  <c r="K481" i="49"/>
  <c r="F481" i="49"/>
  <c r="O481" i="49"/>
  <c r="P481" i="49"/>
  <c r="Q481" i="49"/>
  <c r="R481" i="49"/>
  <c r="S481" i="49"/>
  <c r="T481" i="49"/>
  <c r="U481" i="49"/>
  <c r="V481" i="49"/>
  <c r="W481" i="49"/>
  <c r="X481" i="49"/>
  <c r="Y481" i="49"/>
  <c r="AA481" i="49"/>
  <c r="AD481" i="49"/>
  <c r="AE481" i="49"/>
  <c r="AF482" i="49"/>
  <c r="E482" i="49"/>
  <c r="G482" i="49"/>
  <c r="I482" i="49"/>
  <c r="J482" i="49"/>
  <c r="K482" i="49"/>
  <c r="F482" i="49"/>
  <c r="O482" i="49"/>
  <c r="P482" i="49"/>
  <c r="Q482" i="49"/>
  <c r="R482" i="49"/>
  <c r="S482" i="49"/>
  <c r="T482" i="49"/>
  <c r="U482" i="49"/>
  <c r="V482" i="49"/>
  <c r="W482" i="49"/>
  <c r="X482" i="49"/>
  <c r="Y482" i="49"/>
  <c r="AA482" i="49"/>
  <c r="AD482" i="49"/>
  <c r="AE482" i="49"/>
  <c r="AF483" i="49"/>
  <c r="E483" i="49"/>
  <c r="G483" i="49"/>
  <c r="I483" i="49"/>
  <c r="J483" i="49"/>
  <c r="K483" i="49"/>
  <c r="F483" i="49"/>
  <c r="O483" i="49"/>
  <c r="P483" i="49"/>
  <c r="Q483" i="49"/>
  <c r="R483" i="49"/>
  <c r="S483" i="49"/>
  <c r="T483" i="49"/>
  <c r="U483" i="49"/>
  <c r="V483" i="49"/>
  <c r="W483" i="49"/>
  <c r="X483" i="49"/>
  <c r="Y483" i="49"/>
  <c r="AA483" i="49"/>
  <c r="AD483" i="49"/>
  <c r="AE483" i="49"/>
  <c r="AF484" i="49"/>
  <c r="E484" i="49"/>
  <c r="G484" i="49"/>
  <c r="I484" i="49"/>
  <c r="J484" i="49"/>
  <c r="K484" i="49"/>
  <c r="F484" i="49"/>
  <c r="O484" i="49"/>
  <c r="P484" i="49"/>
  <c r="Q484" i="49"/>
  <c r="R484" i="49"/>
  <c r="S484" i="49"/>
  <c r="T484" i="49"/>
  <c r="U484" i="49"/>
  <c r="V484" i="49"/>
  <c r="W484" i="49"/>
  <c r="X484" i="49"/>
  <c r="Y484" i="49"/>
  <c r="AA484" i="49"/>
  <c r="AD484" i="49"/>
  <c r="AE484" i="49"/>
  <c r="AF485" i="49"/>
  <c r="E485" i="49"/>
  <c r="G485" i="49"/>
  <c r="I485" i="49"/>
  <c r="J485" i="49"/>
  <c r="K485" i="49"/>
  <c r="F485" i="49"/>
  <c r="O485" i="49"/>
  <c r="P485" i="49"/>
  <c r="Q485" i="49"/>
  <c r="R485" i="49"/>
  <c r="S485" i="49"/>
  <c r="T485" i="49"/>
  <c r="U485" i="49"/>
  <c r="V485" i="49"/>
  <c r="W485" i="49"/>
  <c r="X485" i="49"/>
  <c r="Y485" i="49"/>
  <c r="AA485" i="49"/>
  <c r="AD485" i="49"/>
  <c r="AE485" i="49"/>
  <c r="AF486" i="49"/>
  <c r="E486" i="49"/>
  <c r="G486" i="49"/>
  <c r="I486" i="49"/>
  <c r="J486" i="49"/>
  <c r="K486" i="49"/>
  <c r="F486" i="49"/>
  <c r="O486" i="49"/>
  <c r="P486" i="49"/>
  <c r="Q486" i="49"/>
  <c r="R486" i="49"/>
  <c r="S486" i="49"/>
  <c r="T486" i="49"/>
  <c r="U486" i="49"/>
  <c r="V486" i="49"/>
  <c r="W486" i="49"/>
  <c r="X486" i="49"/>
  <c r="Y486" i="49"/>
  <c r="AA486" i="49"/>
  <c r="AD486" i="49"/>
  <c r="AE486" i="49"/>
  <c r="AF487" i="49"/>
  <c r="E487" i="49"/>
  <c r="G487" i="49"/>
  <c r="I487" i="49"/>
  <c r="J487" i="49"/>
  <c r="K487" i="49"/>
  <c r="F487" i="49"/>
  <c r="O487" i="49"/>
  <c r="P487" i="49"/>
  <c r="Q487" i="49"/>
  <c r="R487" i="49"/>
  <c r="S487" i="49"/>
  <c r="T487" i="49"/>
  <c r="U487" i="49"/>
  <c r="V487" i="49"/>
  <c r="W487" i="49"/>
  <c r="X487" i="49"/>
  <c r="Y487" i="49"/>
  <c r="AA487" i="49"/>
  <c r="AD487" i="49"/>
  <c r="AE487" i="49"/>
  <c r="AF488" i="49"/>
  <c r="E488" i="49"/>
  <c r="G488" i="49"/>
  <c r="I488" i="49"/>
  <c r="J488" i="49"/>
  <c r="K488" i="49"/>
  <c r="F488" i="49"/>
  <c r="O488" i="49"/>
  <c r="P488" i="49"/>
  <c r="Q488" i="49"/>
  <c r="R488" i="49"/>
  <c r="S488" i="49"/>
  <c r="T488" i="49"/>
  <c r="U488" i="49"/>
  <c r="V488" i="49"/>
  <c r="W488" i="49"/>
  <c r="X488" i="49"/>
  <c r="Y488" i="49"/>
  <c r="AA488" i="49"/>
  <c r="AD488" i="49"/>
  <c r="AE488" i="49"/>
  <c r="AF489" i="49"/>
  <c r="E489" i="49"/>
  <c r="G489" i="49"/>
  <c r="I489" i="49"/>
  <c r="J489" i="49"/>
  <c r="K489" i="49"/>
  <c r="F489" i="49"/>
  <c r="O489" i="49"/>
  <c r="P489" i="49"/>
  <c r="Q489" i="49"/>
  <c r="R489" i="49"/>
  <c r="S489" i="49"/>
  <c r="T489" i="49"/>
  <c r="U489" i="49"/>
  <c r="V489" i="49"/>
  <c r="W489" i="49"/>
  <c r="X489" i="49"/>
  <c r="Y489" i="49"/>
  <c r="AA489" i="49"/>
  <c r="AD489" i="49"/>
  <c r="AE489" i="49"/>
  <c r="AF490" i="49"/>
  <c r="E490" i="49"/>
  <c r="G490" i="49"/>
  <c r="I490" i="49"/>
  <c r="J490" i="49"/>
  <c r="K490" i="49"/>
  <c r="F490" i="49"/>
  <c r="O490" i="49"/>
  <c r="P490" i="49"/>
  <c r="Q490" i="49"/>
  <c r="R490" i="49"/>
  <c r="S490" i="49"/>
  <c r="T490" i="49"/>
  <c r="U490" i="49"/>
  <c r="V490" i="49"/>
  <c r="W490" i="49"/>
  <c r="X490" i="49"/>
  <c r="Y490" i="49"/>
  <c r="AA490" i="49"/>
  <c r="AD490" i="49"/>
  <c r="AE490" i="49"/>
  <c r="AF491" i="49"/>
  <c r="E491" i="49"/>
  <c r="G491" i="49"/>
  <c r="I491" i="49"/>
  <c r="J491" i="49"/>
  <c r="K491" i="49"/>
  <c r="F491" i="49"/>
  <c r="O491" i="49"/>
  <c r="P491" i="49"/>
  <c r="Q491" i="49"/>
  <c r="R491" i="49"/>
  <c r="S491" i="49"/>
  <c r="T491" i="49"/>
  <c r="U491" i="49"/>
  <c r="V491" i="49"/>
  <c r="W491" i="49"/>
  <c r="X491" i="49"/>
  <c r="Y491" i="49"/>
  <c r="AA491" i="49"/>
  <c r="AD491" i="49"/>
  <c r="AE491" i="49"/>
  <c r="AF492" i="49"/>
  <c r="E492" i="49"/>
  <c r="G492" i="49"/>
  <c r="I492" i="49"/>
  <c r="J492" i="49"/>
  <c r="K492" i="49"/>
  <c r="F492" i="49"/>
  <c r="O492" i="49"/>
  <c r="P492" i="49"/>
  <c r="Q492" i="49"/>
  <c r="R492" i="49"/>
  <c r="S492" i="49"/>
  <c r="T492" i="49"/>
  <c r="U492" i="49"/>
  <c r="V492" i="49"/>
  <c r="W492" i="49"/>
  <c r="X492" i="49"/>
  <c r="Y492" i="49"/>
  <c r="AA492" i="49"/>
  <c r="AD492" i="49"/>
  <c r="AE492" i="49"/>
  <c r="AF493" i="49"/>
  <c r="E493" i="49"/>
  <c r="G493" i="49"/>
  <c r="I493" i="49"/>
  <c r="J493" i="49"/>
  <c r="K493" i="49"/>
  <c r="F493" i="49"/>
  <c r="O493" i="49"/>
  <c r="P493" i="49"/>
  <c r="Q493" i="49"/>
  <c r="R493" i="49"/>
  <c r="S493" i="49"/>
  <c r="T493" i="49"/>
  <c r="U493" i="49"/>
  <c r="V493" i="49"/>
  <c r="W493" i="49"/>
  <c r="X493" i="49"/>
  <c r="Y493" i="49"/>
  <c r="AA493" i="49"/>
  <c r="AD493" i="49"/>
  <c r="AE493" i="49"/>
  <c r="AF494" i="49"/>
  <c r="E494" i="49"/>
  <c r="G494" i="49"/>
  <c r="I494" i="49"/>
  <c r="J494" i="49"/>
  <c r="K494" i="49"/>
  <c r="F494" i="49"/>
  <c r="O494" i="49"/>
  <c r="P494" i="49"/>
  <c r="Q494" i="49"/>
  <c r="R494" i="49"/>
  <c r="S494" i="49"/>
  <c r="T494" i="49"/>
  <c r="U494" i="49"/>
  <c r="V494" i="49"/>
  <c r="W494" i="49"/>
  <c r="X494" i="49"/>
  <c r="Y494" i="49"/>
  <c r="AA494" i="49"/>
  <c r="AD494" i="49"/>
  <c r="AE494" i="49"/>
  <c r="AF495" i="49"/>
  <c r="E495" i="49"/>
  <c r="G495" i="49"/>
  <c r="I495" i="49"/>
  <c r="J495" i="49"/>
  <c r="K495" i="49"/>
  <c r="F495" i="49"/>
  <c r="O495" i="49"/>
  <c r="P495" i="49"/>
  <c r="Q495" i="49"/>
  <c r="R495" i="49"/>
  <c r="S495" i="49"/>
  <c r="T495" i="49"/>
  <c r="U495" i="49"/>
  <c r="V495" i="49"/>
  <c r="W495" i="49"/>
  <c r="X495" i="49"/>
  <c r="Y495" i="49"/>
  <c r="AA495" i="49"/>
  <c r="AD495" i="49"/>
  <c r="AE495" i="49"/>
  <c r="AF496" i="49"/>
  <c r="E496" i="49"/>
  <c r="G496" i="49"/>
  <c r="I496" i="49"/>
  <c r="J496" i="49"/>
  <c r="K496" i="49"/>
  <c r="F496" i="49"/>
  <c r="O496" i="49"/>
  <c r="P496" i="49"/>
  <c r="Q496" i="49"/>
  <c r="R496" i="49"/>
  <c r="S496" i="49"/>
  <c r="T496" i="49"/>
  <c r="U496" i="49"/>
  <c r="V496" i="49"/>
  <c r="W496" i="49"/>
  <c r="X496" i="49"/>
  <c r="Y496" i="49"/>
  <c r="AA496" i="49"/>
  <c r="AD496" i="49"/>
  <c r="AE496" i="49"/>
  <c r="AF497" i="49"/>
  <c r="E497" i="49"/>
  <c r="G497" i="49"/>
  <c r="I497" i="49"/>
  <c r="J497" i="49"/>
  <c r="K497" i="49"/>
  <c r="F497" i="49"/>
  <c r="O497" i="49"/>
  <c r="P497" i="49"/>
  <c r="Q497" i="49"/>
  <c r="R497" i="49"/>
  <c r="S497" i="49"/>
  <c r="T497" i="49"/>
  <c r="U497" i="49"/>
  <c r="V497" i="49"/>
  <c r="W497" i="49"/>
  <c r="X497" i="49"/>
  <c r="Y497" i="49"/>
  <c r="AA497" i="49"/>
  <c r="AD497" i="49"/>
  <c r="AE497" i="49"/>
  <c r="AF498" i="49"/>
  <c r="E498" i="49"/>
  <c r="G498" i="49"/>
  <c r="I498" i="49"/>
  <c r="J498" i="49"/>
  <c r="K498" i="49"/>
  <c r="F498" i="49"/>
  <c r="O498" i="49"/>
  <c r="P498" i="49"/>
  <c r="Q498" i="49"/>
  <c r="R498" i="49"/>
  <c r="S498" i="49"/>
  <c r="T498" i="49"/>
  <c r="U498" i="49"/>
  <c r="V498" i="49"/>
  <c r="W498" i="49"/>
  <c r="X498" i="49"/>
  <c r="Y498" i="49"/>
  <c r="AA498" i="49"/>
  <c r="AD498" i="49"/>
  <c r="AE498" i="49"/>
  <c r="AF499" i="49"/>
  <c r="E499" i="49"/>
  <c r="G499" i="49"/>
  <c r="I499" i="49"/>
  <c r="J499" i="49"/>
  <c r="K499" i="49"/>
  <c r="F499" i="49"/>
  <c r="O499" i="49"/>
  <c r="P499" i="49"/>
  <c r="Q499" i="49"/>
  <c r="R499" i="49"/>
  <c r="S499" i="49"/>
  <c r="T499" i="49"/>
  <c r="U499" i="49"/>
  <c r="V499" i="49"/>
  <c r="W499" i="49"/>
  <c r="X499" i="49"/>
  <c r="Y499" i="49"/>
  <c r="AA499" i="49"/>
  <c r="AD499" i="49"/>
  <c r="AE499" i="49"/>
  <c r="AF500" i="49"/>
  <c r="E500" i="49"/>
  <c r="G500" i="49"/>
  <c r="I500" i="49"/>
  <c r="J500" i="49"/>
  <c r="K500" i="49"/>
  <c r="F500" i="49"/>
  <c r="O500" i="49"/>
  <c r="P500" i="49"/>
  <c r="Q500" i="49"/>
  <c r="R500" i="49"/>
  <c r="S500" i="49"/>
  <c r="T500" i="49"/>
  <c r="U500" i="49"/>
  <c r="V500" i="49"/>
  <c r="W500" i="49"/>
  <c r="X500" i="49"/>
  <c r="Y500" i="49"/>
  <c r="AA500" i="49"/>
  <c r="AD500" i="49"/>
  <c r="AE500" i="49"/>
  <c r="AF501" i="49"/>
  <c r="D501" i="49"/>
  <c r="E501" i="49"/>
  <c r="G501" i="49"/>
  <c r="I501" i="49"/>
  <c r="J501" i="49"/>
  <c r="K501" i="49"/>
  <c r="F501" i="49"/>
  <c r="L501" i="49"/>
  <c r="M501" i="49"/>
  <c r="O501" i="49"/>
  <c r="P501" i="49"/>
  <c r="Q501" i="49"/>
  <c r="R501" i="49"/>
  <c r="S501" i="49"/>
  <c r="T501" i="49"/>
  <c r="U501" i="49"/>
  <c r="V501" i="49"/>
  <c r="W501" i="49"/>
  <c r="X501" i="49"/>
  <c r="Y501" i="49"/>
  <c r="Z501" i="49"/>
  <c r="AA501" i="49"/>
  <c r="AB501" i="49"/>
  <c r="AC501" i="49"/>
  <c r="AD501" i="49"/>
  <c r="AE501" i="49"/>
  <c r="AF502" i="49"/>
  <c r="D502" i="49"/>
  <c r="E502" i="49"/>
  <c r="G502" i="49"/>
  <c r="I502" i="49"/>
  <c r="J502" i="49"/>
  <c r="K502" i="49"/>
  <c r="F502" i="49"/>
  <c r="L502" i="49"/>
  <c r="M502" i="49"/>
  <c r="O502" i="49"/>
  <c r="P502" i="49"/>
  <c r="Q502" i="49"/>
  <c r="R502" i="49"/>
  <c r="S502" i="49"/>
  <c r="T502" i="49"/>
  <c r="U502" i="49"/>
  <c r="V502" i="49"/>
  <c r="W502" i="49"/>
  <c r="X502" i="49"/>
  <c r="Y502" i="49"/>
  <c r="Z502" i="49"/>
  <c r="AA502" i="49"/>
  <c r="AB502" i="49"/>
  <c r="AC502" i="49"/>
  <c r="AD502" i="49"/>
  <c r="AE502" i="49"/>
  <c r="AF503" i="49"/>
  <c r="D503" i="49"/>
  <c r="E503" i="49"/>
  <c r="G503" i="49"/>
  <c r="I503" i="49"/>
  <c r="J503" i="49"/>
  <c r="K503" i="49"/>
  <c r="F503" i="49"/>
  <c r="L503" i="49"/>
  <c r="M503" i="49"/>
  <c r="O503" i="49"/>
  <c r="P503" i="49"/>
  <c r="Q503" i="49"/>
  <c r="R503" i="49"/>
  <c r="S503" i="49"/>
  <c r="T503" i="49"/>
  <c r="U503" i="49"/>
  <c r="V503" i="49"/>
  <c r="W503" i="49"/>
  <c r="X503" i="49"/>
  <c r="Y503" i="49"/>
  <c r="Z503" i="49"/>
  <c r="AA503" i="49"/>
  <c r="AB503" i="49"/>
  <c r="AC503" i="49"/>
  <c r="AD503" i="49"/>
  <c r="AE503" i="49"/>
  <c r="AF504" i="49"/>
  <c r="D504" i="49"/>
  <c r="E504" i="49"/>
  <c r="G504" i="49"/>
  <c r="I504" i="49"/>
  <c r="J504" i="49"/>
  <c r="K504" i="49"/>
  <c r="F504" i="49"/>
  <c r="L504" i="49"/>
  <c r="M504" i="49"/>
  <c r="O504" i="49"/>
  <c r="P504" i="49"/>
  <c r="Q504" i="49"/>
  <c r="R504" i="49"/>
  <c r="S504" i="49"/>
  <c r="T504" i="49"/>
  <c r="U504" i="49"/>
  <c r="V504" i="49"/>
  <c r="W504" i="49"/>
  <c r="X504" i="49"/>
  <c r="Y504" i="49"/>
  <c r="Z504" i="49"/>
  <c r="AA504" i="49"/>
  <c r="AB504" i="49"/>
  <c r="AC504" i="49"/>
  <c r="AD504" i="49"/>
  <c r="AE504" i="49"/>
  <c r="AF505" i="49"/>
  <c r="D505" i="49"/>
  <c r="E505" i="49"/>
  <c r="G505" i="49"/>
  <c r="I505" i="49"/>
  <c r="J505" i="49"/>
  <c r="K505" i="49"/>
  <c r="F505" i="49"/>
  <c r="L505" i="49"/>
  <c r="M505" i="49"/>
  <c r="O505" i="49"/>
  <c r="P505" i="49"/>
  <c r="Q505" i="49"/>
  <c r="R505" i="49"/>
  <c r="S505" i="49"/>
  <c r="T505" i="49"/>
  <c r="U505" i="49"/>
  <c r="V505" i="49"/>
  <c r="W505" i="49"/>
  <c r="X505" i="49"/>
  <c r="Y505" i="49"/>
  <c r="Z505" i="49"/>
  <c r="AA505" i="49"/>
  <c r="AB505" i="49"/>
  <c r="AC505" i="49"/>
  <c r="AD505" i="49"/>
  <c r="AE505" i="49"/>
  <c r="AF506" i="49"/>
  <c r="D506" i="49"/>
  <c r="E506" i="49"/>
  <c r="G506" i="49"/>
  <c r="I506" i="49"/>
  <c r="J506" i="49"/>
  <c r="K506" i="49"/>
  <c r="F506" i="49"/>
  <c r="L506" i="49"/>
  <c r="M506" i="49"/>
  <c r="O506" i="49"/>
  <c r="P506" i="49"/>
  <c r="Q506" i="49"/>
  <c r="R506" i="49"/>
  <c r="S506" i="49"/>
  <c r="T506" i="49"/>
  <c r="U506" i="49"/>
  <c r="V506" i="49"/>
  <c r="W506" i="49"/>
  <c r="X506" i="49"/>
  <c r="Y506" i="49"/>
  <c r="Z506" i="49"/>
  <c r="AA506" i="49"/>
  <c r="AB506" i="49"/>
  <c r="AC506" i="49"/>
  <c r="AD506" i="49"/>
  <c r="AE506" i="49"/>
  <c r="AF507" i="49"/>
  <c r="D507" i="49"/>
  <c r="E507" i="49"/>
  <c r="G507" i="49"/>
  <c r="I507" i="49"/>
  <c r="J507" i="49"/>
  <c r="K507" i="49"/>
  <c r="F507" i="49"/>
  <c r="L507" i="49"/>
  <c r="M507" i="49"/>
  <c r="O507" i="49"/>
  <c r="P507" i="49"/>
  <c r="Q507" i="49"/>
  <c r="R507" i="49"/>
  <c r="S507" i="49"/>
  <c r="T507" i="49"/>
  <c r="U507" i="49"/>
  <c r="V507" i="49"/>
  <c r="W507" i="49"/>
  <c r="X507" i="49"/>
  <c r="Y507" i="49"/>
  <c r="Z507" i="49"/>
  <c r="AA507" i="49"/>
  <c r="AB507" i="49"/>
  <c r="AC507" i="49"/>
  <c r="AD507" i="49"/>
  <c r="AE507" i="49"/>
  <c r="AF508" i="49"/>
  <c r="D508" i="49"/>
  <c r="E508" i="49"/>
  <c r="G508" i="49"/>
  <c r="I508" i="49"/>
  <c r="J508" i="49"/>
  <c r="K508" i="49"/>
  <c r="F508" i="49"/>
  <c r="L508" i="49"/>
  <c r="M508" i="49"/>
  <c r="O508" i="49"/>
  <c r="P508" i="49"/>
  <c r="Q508" i="49"/>
  <c r="R508" i="49"/>
  <c r="S508" i="49"/>
  <c r="T508" i="49"/>
  <c r="U508" i="49"/>
  <c r="V508" i="49"/>
  <c r="W508" i="49"/>
  <c r="X508" i="49"/>
  <c r="Y508" i="49"/>
  <c r="Z508" i="49"/>
  <c r="AA508" i="49"/>
  <c r="AB508" i="49"/>
  <c r="AC508" i="49"/>
  <c r="AD508" i="49"/>
  <c r="AE508" i="49"/>
  <c r="AF509" i="49"/>
  <c r="D509" i="49"/>
  <c r="E509" i="49"/>
  <c r="G509" i="49"/>
  <c r="I509" i="49"/>
  <c r="J509" i="49"/>
  <c r="K509" i="49"/>
  <c r="F509" i="49"/>
  <c r="L509" i="49"/>
  <c r="M509" i="49"/>
  <c r="O509" i="49"/>
  <c r="P509" i="49"/>
  <c r="Q509" i="49"/>
  <c r="R509" i="49"/>
  <c r="S509" i="49"/>
  <c r="T509" i="49"/>
  <c r="U509" i="49"/>
  <c r="V509" i="49"/>
  <c r="W509" i="49"/>
  <c r="X509" i="49"/>
  <c r="Y509" i="49"/>
  <c r="Z509" i="49"/>
  <c r="AA509" i="49"/>
  <c r="AB509" i="49"/>
  <c r="AC509" i="49"/>
  <c r="AD509" i="49"/>
  <c r="AE509" i="49"/>
  <c r="AF510" i="49"/>
  <c r="D510" i="49"/>
  <c r="E510" i="49"/>
  <c r="G510" i="49"/>
  <c r="I510" i="49"/>
  <c r="J510" i="49"/>
  <c r="K510" i="49"/>
  <c r="F510" i="49"/>
  <c r="L510" i="49"/>
  <c r="M510" i="49"/>
  <c r="O510" i="49"/>
  <c r="P510" i="49"/>
  <c r="Q510" i="49"/>
  <c r="R510" i="49"/>
  <c r="S510" i="49"/>
  <c r="T510" i="49"/>
  <c r="U510" i="49"/>
  <c r="V510" i="49"/>
  <c r="W510" i="49"/>
  <c r="X510" i="49"/>
  <c r="Y510" i="49"/>
  <c r="Z510" i="49"/>
  <c r="AA510" i="49"/>
  <c r="AB510" i="49"/>
  <c r="AC510" i="49"/>
  <c r="AD510" i="49"/>
  <c r="AE510" i="49"/>
  <c r="AF511" i="49"/>
  <c r="D511" i="49"/>
  <c r="E511" i="49"/>
  <c r="G511" i="49"/>
  <c r="I511" i="49"/>
  <c r="J511" i="49"/>
  <c r="K511" i="49"/>
  <c r="F511" i="49"/>
  <c r="L511" i="49"/>
  <c r="M511" i="49"/>
  <c r="O511" i="49"/>
  <c r="P511" i="49"/>
  <c r="Q511" i="49"/>
  <c r="R511" i="49"/>
  <c r="S511" i="49"/>
  <c r="T511" i="49"/>
  <c r="U511" i="49"/>
  <c r="V511" i="49"/>
  <c r="W511" i="49"/>
  <c r="X511" i="49"/>
  <c r="Y511" i="49"/>
  <c r="Z511" i="49"/>
  <c r="AA511" i="49"/>
  <c r="AB511" i="49"/>
  <c r="AC511" i="49"/>
  <c r="AD511" i="49"/>
  <c r="AE511" i="49"/>
  <c r="AF512" i="49"/>
  <c r="D512" i="49"/>
  <c r="E512" i="49"/>
  <c r="G512" i="49"/>
  <c r="I512" i="49"/>
  <c r="J512" i="49"/>
  <c r="K512" i="49"/>
  <c r="F512" i="49"/>
  <c r="L512" i="49"/>
  <c r="M512" i="49"/>
  <c r="O512" i="49"/>
  <c r="P512" i="49"/>
  <c r="Q512" i="49"/>
  <c r="R512" i="49"/>
  <c r="S512" i="49"/>
  <c r="T512" i="49"/>
  <c r="U512" i="49"/>
  <c r="V512" i="49"/>
  <c r="W512" i="49"/>
  <c r="X512" i="49"/>
  <c r="Y512" i="49"/>
  <c r="Z512" i="49"/>
  <c r="AA512" i="49"/>
  <c r="AB512" i="49"/>
  <c r="AC512" i="49"/>
  <c r="AD512" i="49"/>
  <c r="AE512" i="49"/>
  <c r="AF513" i="49"/>
  <c r="D513" i="49"/>
  <c r="E513" i="49"/>
  <c r="G513" i="49"/>
  <c r="I513" i="49"/>
  <c r="J513" i="49"/>
  <c r="K513" i="49"/>
  <c r="F513" i="49"/>
  <c r="L513" i="49"/>
  <c r="M513" i="49"/>
  <c r="O513" i="49"/>
  <c r="P513" i="49"/>
  <c r="Q513" i="49"/>
  <c r="R513" i="49"/>
  <c r="S513" i="49"/>
  <c r="T513" i="49"/>
  <c r="U513" i="49"/>
  <c r="V513" i="49"/>
  <c r="W513" i="49"/>
  <c r="X513" i="49"/>
  <c r="Y513" i="49"/>
  <c r="Z513" i="49"/>
  <c r="AA513" i="49"/>
  <c r="AB513" i="49"/>
  <c r="AC513" i="49"/>
  <c r="AD513" i="49"/>
  <c r="AE513" i="49"/>
  <c r="AF514" i="49"/>
  <c r="D514" i="49"/>
  <c r="E514" i="49"/>
  <c r="G514" i="49"/>
  <c r="I514" i="49"/>
  <c r="J514" i="49"/>
  <c r="K514" i="49"/>
  <c r="F514" i="49"/>
  <c r="L514" i="49"/>
  <c r="M514" i="49"/>
  <c r="O514" i="49"/>
  <c r="P514" i="49"/>
  <c r="Q514" i="49"/>
  <c r="R514" i="49"/>
  <c r="S514" i="49"/>
  <c r="T514" i="49"/>
  <c r="U514" i="49"/>
  <c r="V514" i="49"/>
  <c r="W514" i="49"/>
  <c r="X514" i="49"/>
  <c r="Y514" i="49"/>
  <c r="Z514" i="49"/>
  <c r="AA514" i="49"/>
  <c r="AB514" i="49"/>
  <c r="AC514" i="49"/>
  <c r="AD514" i="49"/>
  <c r="AE514" i="49"/>
  <c r="AF515" i="49"/>
  <c r="D515" i="49"/>
  <c r="E515" i="49"/>
  <c r="G515" i="49"/>
  <c r="I515" i="49"/>
  <c r="J515" i="49"/>
  <c r="K515" i="49"/>
  <c r="F515" i="49"/>
  <c r="L515" i="49"/>
  <c r="M515" i="49"/>
  <c r="O515" i="49"/>
  <c r="P515" i="49"/>
  <c r="Q515" i="49"/>
  <c r="R515" i="49"/>
  <c r="S515" i="49"/>
  <c r="T515" i="49"/>
  <c r="U515" i="49"/>
  <c r="V515" i="49"/>
  <c r="W515" i="49"/>
  <c r="X515" i="49"/>
  <c r="Y515" i="49"/>
  <c r="Z515" i="49"/>
  <c r="AA515" i="49"/>
  <c r="AB515" i="49"/>
  <c r="AC515" i="49"/>
  <c r="AD515" i="49"/>
  <c r="AE515" i="49"/>
  <c r="AF516" i="49"/>
  <c r="D516" i="49"/>
  <c r="E516" i="49"/>
  <c r="G516" i="49"/>
  <c r="I516" i="49"/>
  <c r="J516" i="49"/>
  <c r="K516" i="49"/>
  <c r="F516" i="49"/>
  <c r="L516" i="49"/>
  <c r="M516" i="49"/>
  <c r="O516" i="49"/>
  <c r="P516" i="49"/>
  <c r="Q516" i="49"/>
  <c r="R516" i="49"/>
  <c r="S516" i="49"/>
  <c r="T516" i="49"/>
  <c r="U516" i="49"/>
  <c r="V516" i="49"/>
  <c r="W516" i="49"/>
  <c r="X516" i="49"/>
  <c r="Y516" i="49"/>
  <c r="Z516" i="49"/>
  <c r="AA516" i="49"/>
  <c r="AB516" i="49"/>
  <c r="AC516" i="49"/>
  <c r="AD516" i="49"/>
  <c r="AE516" i="49"/>
  <c r="AF517" i="49"/>
  <c r="D517" i="49"/>
  <c r="E517" i="49"/>
  <c r="G517" i="49"/>
  <c r="I517" i="49"/>
  <c r="J517" i="49"/>
  <c r="K517" i="49"/>
  <c r="F517" i="49"/>
  <c r="L517" i="49"/>
  <c r="M517" i="49"/>
  <c r="O517" i="49"/>
  <c r="P517" i="49"/>
  <c r="Q517" i="49"/>
  <c r="R517" i="49"/>
  <c r="S517" i="49"/>
  <c r="T517" i="49"/>
  <c r="U517" i="49"/>
  <c r="V517" i="49"/>
  <c r="W517" i="49"/>
  <c r="X517" i="49"/>
  <c r="Y517" i="49"/>
  <c r="Z517" i="49"/>
  <c r="AA517" i="49"/>
  <c r="AB517" i="49"/>
  <c r="AC517" i="49"/>
  <c r="AD517" i="49"/>
  <c r="AE517" i="49"/>
  <c r="AF518" i="49"/>
  <c r="D518" i="49"/>
  <c r="E518" i="49"/>
  <c r="G518" i="49"/>
  <c r="I518" i="49"/>
  <c r="J518" i="49"/>
  <c r="K518" i="49"/>
  <c r="F518" i="49"/>
  <c r="L518" i="49"/>
  <c r="M518" i="49"/>
  <c r="O518" i="49"/>
  <c r="P518" i="49"/>
  <c r="Q518" i="49"/>
  <c r="R518" i="49"/>
  <c r="S518" i="49"/>
  <c r="T518" i="49"/>
  <c r="U518" i="49"/>
  <c r="V518" i="49"/>
  <c r="W518" i="49"/>
  <c r="X518" i="49"/>
  <c r="Y518" i="49"/>
  <c r="Z518" i="49"/>
  <c r="AA518" i="49"/>
  <c r="AB518" i="49"/>
  <c r="AC518" i="49"/>
  <c r="AD518" i="49"/>
  <c r="AE518" i="49"/>
  <c r="AF519" i="49"/>
  <c r="D519" i="49"/>
  <c r="E519" i="49"/>
  <c r="G519" i="49"/>
  <c r="I519" i="49"/>
  <c r="J519" i="49"/>
  <c r="K519" i="49"/>
  <c r="F519" i="49"/>
  <c r="L519" i="49"/>
  <c r="M519" i="49"/>
  <c r="O519" i="49"/>
  <c r="P519" i="49"/>
  <c r="Q519" i="49"/>
  <c r="R519" i="49"/>
  <c r="S519" i="49"/>
  <c r="T519" i="49"/>
  <c r="U519" i="49"/>
  <c r="V519" i="49"/>
  <c r="W519" i="49"/>
  <c r="X519" i="49"/>
  <c r="Y519" i="49"/>
  <c r="Z519" i="49"/>
  <c r="AA519" i="49"/>
  <c r="AB519" i="49"/>
  <c r="AC519" i="49"/>
  <c r="AD519" i="49"/>
  <c r="AE519" i="49"/>
  <c r="AF520" i="49"/>
  <c r="D520" i="49"/>
  <c r="E520" i="49"/>
  <c r="G520" i="49"/>
  <c r="I520" i="49"/>
  <c r="J520" i="49"/>
  <c r="K520" i="49"/>
  <c r="F520" i="49"/>
  <c r="L520" i="49"/>
  <c r="M520" i="49"/>
  <c r="O520" i="49"/>
  <c r="P520" i="49"/>
  <c r="Q520" i="49"/>
  <c r="R520" i="49"/>
  <c r="S520" i="49"/>
  <c r="T520" i="49"/>
  <c r="U520" i="49"/>
  <c r="V520" i="49"/>
  <c r="W520" i="49"/>
  <c r="X520" i="49"/>
  <c r="Y520" i="49"/>
  <c r="Z520" i="49"/>
  <c r="AA520" i="49"/>
  <c r="AB520" i="49"/>
  <c r="AC520" i="49"/>
  <c r="AD520" i="49"/>
  <c r="AE520" i="49"/>
  <c r="AF521" i="49"/>
  <c r="D521" i="49"/>
  <c r="E521" i="49"/>
  <c r="G521" i="49"/>
  <c r="I521" i="49"/>
  <c r="J521" i="49"/>
  <c r="K521" i="49"/>
  <c r="F521" i="49"/>
  <c r="L521" i="49"/>
  <c r="M521" i="49"/>
  <c r="O521" i="49"/>
  <c r="P521" i="49"/>
  <c r="Q521" i="49"/>
  <c r="R521" i="49"/>
  <c r="S521" i="49"/>
  <c r="T521" i="49"/>
  <c r="U521" i="49"/>
  <c r="V521" i="49"/>
  <c r="W521" i="49"/>
  <c r="X521" i="49"/>
  <c r="Y521" i="49"/>
  <c r="Z521" i="49"/>
  <c r="AA521" i="49"/>
  <c r="AB521" i="49"/>
  <c r="AC521" i="49"/>
  <c r="AD521" i="49"/>
  <c r="AE521" i="49"/>
  <c r="AF522" i="49"/>
  <c r="D522" i="49"/>
  <c r="E522" i="49"/>
  <c r="G522" i="49"/>
  <c r="I522" i="49"/>
  <c r="J522" i="49"/>
  <c r="K522" i="49"/>
  <c r="F522" i="49"/>
  <c r="L522" i="49"/>
  <c r="M522" i="49"/>
  <c r="O522" i="49"/>
  <c r="P522" i="49"/>
  <c r="Q522" i="49"/>
  <c r="R522" i="49"/>
  <c r="S522" i="49"/>
  <c r="T522" i="49"/>
  <c r="U522" i="49"/>
  <c r="V522" i="49"/>
  <c r="W522" i="49"/>
  <c r="X522" i="49"/>
  <c r="Y522" i="49"/>
  <c r="Z522" i="49"/>
  <c r="AA522" i="49"/>
  <c r="AB522" i="49"/>
  <c r="AC522" i="49"/>
  <c r="AD522" i="49"/>
  <c r="AE522" i="49"/>
  <c r="AF523" i="49"/>
  <c r="D523" i="49"/>
  <c r="E523" i="49"/>
  <c r="G523" i="49"/>
  <c r="I523" i="49"/>
  <c r="J523" i="49"/>
  <c r="K523" i="49"/>
  <c r="F523" i="49"/>
  <c r="L523" i="49"/>
  <c r="M523" i="49"/>
  <c r="O523" i="49"/>
  <c r="P523" i="49"/>
  <c r="Q523" i="49"/>
  <c r="R523" i="49"/>
  <c r="S523" i="49"/>
  <c r="T523" i="49"/>
  <c r="U523" i="49"/>
  <c r="V523" i="49"/>
  <c r="W523" i="49"/>
  <c r="X523" i="49"/>
  <c r="Y523" i="49"/>
  <c r="Z523" i="49"/>
  <c r="AA523" i="49"/>
  <c r="AB523" i="49"/>
  <c r="AC523" i="49"/>
  <c r="AD523" i="49"/>
  <c r="AE523" i="49"/>
  <c r="AF524" i="49"/>
  <c r="D524" i="49"/>
  <c r="E524" i="49"/>
  <c r="G524" i="49"/>
  <c r="I524" i="49"/>
  <c r="J524" i="49"/>
  <c r="K524" i="49"/>
  <c r="F524" i="49"/>
  <c r="L524" i="49"/>
  <c r="M524" i="49"/>
  <c r="O524" i="49"/>
  <c r="P524" i="49"/>
  <c r="Q524" i="49"/>
  <c r="R524" i="49"/>
  <c r="S524" i="49"/>
  <c r="T524" i="49"/>
  <c r="U524" i="49"/>
  <c r="V524" i="49"/>
  <c r="W524" i="49"/>
  <c r="X524" i="49"/>
  <c r="Y524" i="49"/>
  <c r="Z524" i="49"/>
  <c r="AA524" i="49"/>
  <c r="AB524" i="49"/>
  <c r="AC524" i="49"/>
  <c r="AD524" i="49"/>
  <c r="AE524" i="49"/>
  <c r="AF525" i="49"/>
  <c r="D525" i="49"/>
  <c r="E525" i="49"/>
  <c r="G525" i="49"/>
  <c r="I525" i="49"/>
  <c r="J525" i="49"/>
  <c r="K525" i="49"/>
  <c r="F525" i="49"/>
  <c r="L525" i="49"/>
  <c r="M525" i="49"/>
  <c r="O525" i="49"/>
  <c r="P525" i="49"/>
  <c r="Q525" i="49"/>
  <c r="R525" i="49"/>
  <c r="S525" i="49"/>
  <c r="T525" i="49"/>
  <c r="U525" i="49"/>
  <c r="V525" i="49"/>
  <c r="W525" i="49"/>
  <c r="X525" i="49"/>
  <c r="Y525" i="49"/>
  <c r="Z525" i="49"/>
  <c r="AA525" i="49"/>
  <c r="AB525" i="49"/>
  <c r="AC525" i="49"/>
  <c r="AD525" i="49"/>
  <c r="AE525" i="49"/>
  <c r="AF526" i="49"/>
  <c r="D526" i="49"/>
  <c r="E526" i="49"/>
  <c r="G526" i="49"/>
  <c r="I526" i="49"/>
  <c r="J526" i="49"/>
  <c r="K526" i="49"/>
  <c r="F526" i="49"/>
  <c r="L526" i="49"/>
  <c r="M526" i="49"/>
  <c r="O526" i="49"/>
  <c r="P526" i="49"/>
  <c r="Q526" i="49"/>
  <c r="R526" i="49"/>
  <c r="S526" i="49"/>
  <c r="T526" i="49"/>
  <c r="U526" i="49"/>
  <c r="V526" i="49"/>
  <c r="W526" i="49"/>
  <c r="X526" i="49"/>
  <c r="Y526" i="49"/>
  <c r="Z526" i="49"/>
  <c r="AA526" i="49"/>
  <c r="AB526" i="49"/>
  <c r="AC526" i="49"/>
  <c r="AD526" i="49"/>
  <c r="AE526" i="49"/>
  <c r="AF527" i="49"/>
  <c r="D527" i="49"/>
  <c r="E527" i="49"/>
  <c r="G527" i="49"/>
  <c r="I527" i="49"/>
  <c r="J527" i="49"/>
  <c r="K527" i="49"/>
  <c r="F527" i="49"/>
  <c r="L527" i="49"/>
  <c r="M527" i="49"/>
  <c r="O527" i="49"/>
  <c r="P527" i="49"/>
  <c r="Q527" i="49"/>
  <c r="R527" i="49"/>
  <c r="S527" i="49"/>
  <c r="T527" i="49"/>
  <c r="U527" i="49"/>
  <c r="V527" i="49"/>
  <c r="W527" i="49"/>
  <c r="X527" i="49"/>
  <c r="Y527" i="49"/>
  <c r="Z527" i="49"/>
  <c r="AA527" i="49"/>
  <c r="AB527" i="49"/>
  <c r="AC527" i="49"/>
  <c r="AD527" i="49"/>
  <c r="AE527" i="49"/>
  <c r="AF528" i="49"/>
  <c r="D528" i="49"/>
  <c r="E528" i="49"/>
  <c r="G528" i="49"/>
  <c r="I528" i="49"/>
  <c r="J528" i="49"/>
  <c r="K528" i="49"/>
  <c r="F528" i="49"/>
  <c r="L528" i="49"/>
  <c r="M528" i="49"/>
  <c r="O528" i="49"/>
  <c r="P528" i="49"/>
  <c r="Q528" i="49"/>
  <c r="R528" i="49"/>
  <c r="S528" i="49"/>
  <c r="T528" i="49"/>
  <c r="U528" i="49"/>
  <c r="V528" i="49"/>
  <c r="W528" i="49"/>
  <c r="X528" i="49"/>
  <c r="Y528" i="49"/>
  <c r="Z528" i="49"/>
  <c r="AA528" i="49"/>
  <c r="AB528" i="49"/>
  <c r="AC528" i="49"/>
  <c r="AD528" i="49"/>
  <c r="AE528" i="49"/>
  <c r="AF529" i="49"/>
  <c r="D529" i="49"/>
  <c r="E529" i="49"/>
  <c r="G529" i="49"/>
  <c r="I529" i="49"/>
  <c r="J529" i="49"/>
  <c r="K529" i="49"/>
  <c r="F529" i="49"/>
  <c r="L529" i="49"/>
  <c r="M529" i="49"/>
  <c r="O529" i="49"/>
  <c r="P529" i="49"/>
  <c r="Q529" i="49"/>
  <c r="R529" i="49"/>
  <c r="S529" i="49"/>
  <c r="T529" i="49"/>
  <c r="U529" i="49"/>
  <c r="V529" i="49"/>
  <c r="W529" i="49"/>
  <c r="X529" i="49"/>
  <c r="Y529" i="49"/>
  <c r="Z529" i="49"/>
  <c r="AA529" i="49"/>
  <c r="AB529" i="49"/>
  <c r="AC529" i="49"/>
  <c r="AD529" i="49"/>
  <c r="AE529" i="49"/>
  <c r="AF530" i="49"/>
  <c r="D530" i="49"/>
  <c r="E530" i="49"/>
  <c r="G530" i="49"/>
  <c r="I530" i="49"/>
  <c r="J530" i="49"/>
  <c r="K530" i="49"/>
  <c r="F530" i="49"/>
  <c r="L530" i="49"/>
  <c r="M530" i="49"/>
  <c r="O530" i="49"/>
  <c r="P530" i="49"/>
  <c r="Q530" i="49"/>
  <c r="R530" i="49"/>
  <c r="S530" i="49"/>
  <c r="T530" i="49"/>
  <c r="U530" i="49"/>
  <c r="V530" i="49"/>
  <c r="W530" i="49"/>
  <c r="X530" i="49"/>
  <c r="Y530" i="49"/>
  <c r="Z530" i="49"/>
  <c r="AA530" i="49"/>
  <c r="AB530" i="49"/>
  <c r="AC530" i="49"/>
  <c r="AD530" i="49"/>
  <c r="AE530" i="49"/>
  <c r="AF531" i="49"/>
  <c r="D531" i="49"/>
  <c r="E531" i="49"/>
  <c r="G531" i="49"/>
  <c r="I531" i="49"/>
  <c r="J531" i="49"/>
  <c r="K531" i="49"/>
  <c r="F531" i="49"/>
  <c r="L531" i="49"/>
  <c r="M531" i="49"/>
  <c r="O531" i="49"/>
  <c r="P531" i="49"/>
  <c r="Q531" i="49"/>
  <c r="R531" i="49"/>
  <c r="S531" i="49"/>
  <c r="T531" i="49"/>
  <c r="U531" i="49"/>
  <c r="V531" i="49"/>
  <c r="W531" i="49"/>
  <c r="X531" i="49"/>
  <c r="Y531" i="49"/>
  <c r="Z531" i="49"/>
  <c r="AA531" i="49"/>
  <c r="AB531" i="49"/>
  <c r="AC531" i="49"/>
  <c r="AD531" i="49"/>
  <c r="AE531" i="49"/>
  <c r="AF532" i="49"/>
  <c r="D532" i="49"/>
  <c r="E532" i="49"/>
  <c r="G532" i="49"/>
  <c r="I532" i="49"/>
  <c r="J532" i="49"/>
  <c r="K532" i="49"/>
  <c r="F532" i="49"/>
  <c r="L532" i="49"/>
  <c r="M532" i="49"/>
  <c r="O532" i="49"/>
  <c r="P532" i="49"/>
  <c r="Q532" i="49"/>
  <c r="R532" i="49"/>
  <c r="S532" i="49"/>
  <c r="T532" i="49"/>
  <c r="U532" i="49"/>
  <c r="V532" i="49"/>
  <c r="W532" i="49"/>
  <c r="X532" i="49"/>
  <c r="Y532" i="49"/>
  <c r="Z532" i="49"/>
  <c r="AA532" i="49"/>
  <c r="AB532" i="49"/>
  <c r="AC532" i="49"/>
  <c r="AD532" i="49"/>
  <c r="AE532" i="49"/>
  <c r="AF533" i="49"/>
  <c r="D533" i="49"/>
  <c r="E533" i="49"/>
  <c r="G533" i="49"/>
  <c r="I533" i="49"/>
  <c r="J533" i="49"/>
  <c r="K533" i="49"/>
  <c r="F533" i="49"/>
  <c r="L533" i="49"/>
  <c r="M533" i="49"/>
  <c r="O533" i="49"/>
  <c r="P533" i="49"/>
  <c r="Q533" i="49"/>
  <c r="R533" i="49"/>
  <c r="S533" i="49"/>
  <c r="T533" i="49"/>
  <c r="U533" i="49"/>
  <c r="V533" i="49"/>
  <c r="W533" i="49"/>
  <c r="X533" i="49"/>
  <c r="Y533" i="49"/>
  <c r="Z533" i="49"/>
  <c r="AA533" i="49"/>
  <c r="AB533" i="49"/>
  <c r="AC533" i="49"/>
  <c r="AD533" i="49"/>
  <c r="AE533" i="49"/>
  <c r="AF534" i="49"/>
  <c r="D534" i="49"/>
  <c r="E534" i="49"/>
  <c r="G534" i="49"/>
  <c r="I534" i="49"/>
  <c r="J534" i="49"/>
  <c r="K534" i="49"/>
  <c r="F534" i="49"/>
  <c r="L534" i="49"/>
  <c r="M534" i="49"/>
  <c r="O534" i="49"/>
  <c r="P534" i="49"/>
  <c r="Q534" i="49"/>
  <c r="R534" i="49"/>
  <c r="S534" i="49"/>
  <c r="T534" i="49"/>
  <c r="U534" i="49"/>
  <c r="V534" i="49"/>
  <c r="W534" i="49"/>
  <c r="X534" i="49"/>
  <c r="Y534" i="49"/>
  <c r="Z534" i="49"/>
  <c r="AA534" i="49"/>
  <c r="AB534" i="49"/>
  <c r="AC534" i="49"/>
  <c r="AD534" i="49"/>
  <c r="AE534" i="49"/>
  <c r="AF535" i="49"/>
  <c r="D535" i="49"/>
  <c r="E535" i="49"/>
  <c r="G535" i="49"/>
  <c r="I535" i="49"/>
  <c r="J535" i="49"/>
  <c r="K535" i="49"/>
  <c r="F535" i="49"/>
  <c r="L535" i="49"/>
  <c r="M535" i="49"/>
  <c r="O535" i="49"/>
  <c r="P535" i="49"/>
  <c r="Q535" i="49"/>
  <c r="R535" i="49"/>
  <c r="S535" i="49"/>
  <c r="T535" i="49"/>
  <c r="U535" i="49"/>
  <c r="V535" i="49"/>
  <c r="W535" i="49"/>
  <c r="X535" i="49"/>
  <c r="Y535" i="49"/>
  <c r="Z535" i="49"/>
  <c r="AA535" i="49"/>
  <c r="AB535" i="49"/>
  <c r="AC535" i="49"/>
  <c r="AD535" i="49"/>
  <c r="AE535" i="49"/>
  <c r="AF536" i="49"/>
  <c r="D536" i="49"/>
  <c r="E536" i="49"/>
  <c r="G536" i="49"/>
  <c r="I536" i="49"/>
  <c r="J536" i="49"/>
  <c r="K536" i="49"/>
  <c r="F536" i="49"/>
  <c r="L536" i="49"/>
  <c r="M536" i="49"/>
  <c r="O536" i="49"/>
  <c r="P536" i="49"/>
  <c r="Q536" i="49"/>
  <c r="R536" i="49"/>
  <c r="S536" i="49"/>
  <c r="T536" i="49"/>
  <c r="U536" i="49"/>
  <c r="V536" i="49"/>
  <c r="W536" i="49"/>
  <c r="X536" i="49"/>
  <c r="Y536" i="49"/>
  <c r="Z536" i="49"/>
  <c r="AA536" i="49"/>
  <c r="AB536" i="49"/>
  <c r="AC536" i="49"/>
  <c r="AD536" i="49"/>
  <c r="AE536" i="49"/>
  <c r="AF537" i="49"/>
  <c r="D537" i="49"/>
  <c r="E537" i="49"/>
  <c r="G537" i="49"/>
  <c r="I537" i="49"/>
  <c r="J537" i="49"/>
  <c r="K537" i="49"/>
  <c r="F537" i="49"/>
  <c r="L537" i="49"/>
  <c r="M537" i="49"/>
  <c r="O537" i="49"/>
  <c r="P537" i="49"/>
  <c r="Q537" i="49"/>
  <c r="R537" i="49"/>
  <c r="S537" i="49"/>
  <c r="T537" i="49"/>
  <c r="U537" i="49"/>
  <c r="V537" i="49"/>
  <c r="W537" i="49"/>
  <c r="X537" i="49"/>
  <c r="Y537" i="49"/>
  <c r="Z537" i="49"/>
  <c r="AA537" i="49"/>
  <c r="AB537" i="49"/>
  <c r="AC537" i="49"/>
  <c r="AD537" i="49"/>
  <c r="AE537" i="49"/>
  <c r="AF538" i="49"/>
  <c r="D538" i="49"/>
  <c r="E538" i="49"/>
  <c r="G538" i="49"/>
  <c r="I538" i="49"/>
  <c r="J538" i="49"/>
  <c r="K538" i="49"/>
  <c r="F538" i="49"/>
  <c r="L538" i="49"/>
  <c r="M538" i="49"/>
  <c r="O538" i="49"/>
  <c r="P538" i="49"/>
  <c r="Q538" i="49"/>
  <c r="R538" i="49"/>
  <c r="S538" i="49"/>
  <c r="T538" i="49"/>
  <c r="U538" i="49"/>
  <c r="V538" i="49"/>
  <c r="W538" i="49"/>
  <c r="X538" i="49"/>
  <c r="Y538" i="49"/>
  <c r="Z538" i="49"/>
  <c r="AA538" i="49"/>
  <c r="AB538" i="49"/>
  <c r="AC538" i="49"/>
  <c r="AD538" i="49"/>
  <c r="AE538" i="49"/>
  <c r="AF539" i="49"/>
  <c r="D539" i="49"/>
  <c r="E539" i="49"/>
  <c r="G539" i="49"/>
  <c r="I539" i="49"/>
  <c r="J539" i="49"/>
  <c r="K539" i="49"/>
  <c r="F539" i="49"/>
  <c r="L539" i="49"/>
  <c r="M539" i="49"/>
  <c r="O539" i="49"/>
  <c r="P539" i="49"/>
  <c r="Q539" i="49"/>
  <c r="R539" i="49"/>
  <c r="S539" i="49"/>
  <c r="T539" i="49"/>
  <c r="U539" i="49"/>
  <c r="V539" i="49"/>
  <c r="W539" i="49"/>
  <c r="X539" i="49"/>
  <c r="Y539" i="49"/>
  <c r="Z539" i="49"/>
  <c r="AA539" i="49"/>
  <c r="AB539" i="49"/>
  <c r="AC539" i="49"/>
  <c r="AD539" i="49"/>
  <c r="AE539" i="49"/>
  <c r="AF540" i="49"/>
  <c r="D540" i="49"/>
  <c r="E540" i="49"/>
  <c r="G540" i="49"/>
  <c r="I540" i="49"/>
  <c r="J540" i="49"/>
  <c r="K540" i="49"/>
  <c r="F540" i="49"/>
  <c r="L540" i="49"/>
  <c r="M540" i="49"/>
  <c r="O540" i="49"/>
  <c r="P540" i="49"/>
  <c r="Q540" i="49"/>
  <c r="R540" i="49"/>
  <c r="S540" i="49"/>
  <c r="T540" i="49"/>
  <c r="U540" i="49"/>
  <c r="V540" i="49"/>
  <c r="W540" i="49"/>
  <c r="X540" i="49"/>
  <c r="Y540" i="49"/>
  <c r="Z540" i="49"/>
  <c r="AA540" i="49"/>
  <c r="AB540" i="49"/>
  <c r="AC540" i="49"/>
  <c r="AD540" i="49"/>
  <c r="AE540" i="49"/>
  <c r="AF541" i="49"/>
  <c r="D541" i="49"/>
  <c r="E541" i="49"/>
  <c r="G541" i="49"/>
  <c r="I541" i="49"/>
  <c r="J541" i="49"/>
  <c r="K541" i="49"/>
  <c r="F541" i="49"/>
  <c r="L541" i="49"/>
  <c r="M541" i="49"/>
  <c r="O541" i="49"/>
  <c r="P541" i="49"/>
  <c r="Q541" i="49"/>
  <c r="R541" i="49"/>
  <c r="S541" i="49"/>
  <c r="T541" i="49"/>
  <c r="U541" i="49"/>
  <c r="V541" i="49"/>
  <c r="W541" i="49"/>
  <c r="X541" i="49"/>
  <c r="Y541" i="49"/>
  <c r="Z541" i="49"/>
  <c r="AA541" i="49"/>
  <c r="AB541" i="49"/>
  <c r="AC541" i="49"/>
  <c r="AD541" i="49"/>
  <c r="AE541" i="49"/>
  <c r="AF542" i="49"/>
  <c r="D542" i="49"/>
  <c r="E542" i="49"/>
  <c r="G542" i="49"/>
  <c r="I542" i="49"/>
  <c r="J542" i="49"/>
  <c r="K542" i="49"/>
  <c r="F542" i="49"/>
  <c r="L542" i="49"/>
  <c r="M542" i="49"/>
  <c r="O542" i="49"/>
  <c r="P542" i="49"/>
  <c r="Q542" i="49"/>
  <c r="R542" i="49"/>
  <c r="S542" i="49"/>
  <c r="T542" i="49"/>
  <c r="U542" i="49"/>
  <c r="V542" i="49"/>
  <c r="W542" i="49"/>
  <c r="X542" i="49"/>
  <c r="Y542" i="49"/>
  <c r="Z542" i="49"/>
  <c r="AA542" i="49"/>
  <c r="AB542" i="49"/>
  <c r="AC542" i="49"/>
  <c r="AD542" i="49"/>
  <c r="AE542" i="49"/>
  <c r="AF543" i="49"/>
  <c r="D543" i="49"/>
  <c r="E543" i="49"/>
  <c r="G543" i="49"/>
  <c r="I543" i="49"/>
  <c r="J543" i="49"/>
  <c r="K543" i="49"/>
  <c r="F543" i="49"/>
  <c r="L543" i="49"/>
  <c r="M543" i="49"/>
  <c r="O543" i="49"/>
  <c r="P543" i="49"/>
  <c r="Q543" i="49"/>
  <c r="R543" i="49"/>
  <c r="S543" i="49"/>
  <c r="T543" i="49"/>
  <c r="U543" i="49"/>
  <c r="V543" i="49"/>
  <c r="W543" i="49"/>
  <c r="X543" i="49"/>
  <c r="Y543" i="49"/>
  <c r="Z543" i="49"/>
  <c r="AA543" i="49"/>
  <c r="AB543" i="49"/>
  <c r="AC543" i="49"/>
  <c r="AD543" i="49"/>
  <c r="AE543" i="49"/>
  <c r="AF544" i="49"/>
  <c r="D544" i="49"/>
  <c r="E544" i="49"/>
  <c r="G544" i="49"/>
  <c r="I544" i="49"/>
  <c r="J544" i="49"/>
  <c r="K544" i="49"/>
  <c r="F544" i="49"/>
  <c r="L544" i="49"/>
  <c r="M544" i="49"/>
  <c r="O544" i="49"/>
  <c r="P544" i="49"/>
  <c r="Q544" i="49"/>
  <c r="R544" i="49"/>
  <c r="S544" i="49"/>
  <c r="T544" i="49"/>
  <c r="U544" i="49"/>
  <c r="V544" i="49"/>
  <c r="W544" i="49"/>
  <c r="X544" i="49"/>
  <c r="Y544" i="49"/>
  <c r="Z544" i="49"/>
  <c r="AA544" i="49"/>
  <c r="AB544" i="49"/>
  <c r="AC544" i="49"/>
  <c r="AD544" i="49"/>
  <c r="AE544" i="49"/>
  <c r="AF545" i="49"/>
  <c r="D545" i="49"/>
  <c r="E545" i="49"/>
  <c r="G545" i="49"/>
  <c r="I545" i="49"/>
  <c r="J545" i="49"/>
  <c r="K545" i="49"/>
  <c r="F545" i="49"/>
  <c r="L545" i="49"/>
  <c r="M545" i="49"/>
  <c r="O545" i="49"/>
  <c r="P545" i="49"/>
  <c r="Q545" i="49"/>
  <c r="R545" i="49"/>
  <c r="S545" i="49"/>
  <c r="T545" i="49"/>
  <c r="U545" i="49"/>
  <c r="V545" i="49"/>
  <c r="W545" i="49"/>
  <c r="X545" i="49"/>
  <c r="Y545" i="49"/>
  <c r="Z545" i="49"/>
  <c r="AA545" i="49"/>
  <c r="AB545" i="49"/>
  <c r="AC545" i="49"/>
  <c r="AD545" i="49"/>
  <c r="AE545" i="49"/>
  <c r="AF546" i="49"/>
  <c r="D546" i="49"/>
  <c r="E546" i="49"/>
  <c r="G546" i="49"/>
  <c r="I546" i="49"/>
  <c r="J546" i="49"/>
  <c r="K546" i="49"/>
  <c r="F546" i="49"/>
  <c r="L546" i="49"/>
  <c r="M546" i="49"/>
  <c r="O546" i="49"/>
  <c r="P546" i="49"/>
  <c r="Q546" i="49"/>
  <c r="R546" i="49"/>
  <c r="S546" i="49"/>
  <c r="T546" i="49"/>
  <c r="U546" i="49"/>
  <c r="V546" i="49"/>
  <c r="W546" i="49"/>
  <c r="X546" i="49"/>
  <c r="Y546" i="49"/>
  <c r="Z546" i="49"/>
  <c r="AA546" i="49"/>
  <c r="AB546" i="49"/>
  <c r="AC546" i="49"/>
  <c r="AD546" i="49"/>
  <c r="AE546" i="49"/>
  <c r="AF547" i="49"/>
  <c r="D547" i="49"/>
  <c r="E547" i="49"/>
  <c r="G547" i="49"/>
  <c r="I547" i="49"/>
  <c r="J547" i="49"/>
  <c r="K547" i="49"/>
  <c r="F547" i="49"/>
  <c r="L547" i="49"/>
  <c r="M547" i="49"/>
  <c r="O547" i="49"/>
  <c r="P547" i="49"/>
  <c r="Q547" i="49"/>
  <c r="R547" i="49"/>
  <c r="S547" i="49"/>
  <c r="T547" i="49"/>
  <c r="U547" i="49"/>
  <c r="V547" i="49"/>
  <c r="W547" i="49"/>
  <c r="X547" i="49"/>
  <c r="Y547" i="49"/>
  <c r="Z547" i="49"/>
  <c r="AA547" i="49"/>
  <c r="AB547" i="49"/>
  <c r="AC547" i="49"/>
  <c r="AD547" i="49"/>
  <c r="AE547" i="49"/>
  <c r="AF548" i="49"/>
  <c r="D548" i="49"/>
  <c r="E548" i="49"/>
  <c r="G548" i="49"/>
  <c r="I548" i="49"/>
  <c r="J548" i="49"/>
  <c r="K548" i="49"/>
  <c r="F548" i="49"/>
  <c r="L548" i="49"/>
  <c r="M548" i="49"/>
  <c r="O548" i="49"/>
  <c r="P548" i="49"/>
  <c r="Q548" i="49"/>
  <c r="R548" i="49"/>
  <c r="S548" i="49"/>
  <c r="T548" i="49"/>
  <c r="U548" i="49"/>
  <c r="V548" i="49"/>
  <c r="W548" i="49"/>
  <c r="X548" i="49"/>
  <c r="Y548" i="49"/>
  <c r="Z548" i="49"/>
  <c r="AA548" i="49"/>
  <c r="AB548" i="49"/>
  <c r="AC548" i="49"/>
  <c r="AD548" i="49"/>
  <c r="AE548" i="49"/>
  <c r="AF549" i="49"/>
  <c r="D549" i="49"/>
  <c r="E549" i="49"/>
  <c r="G549" i="49"/>
  <c r="I549" i="49"/>
  <c r="J549" i="49"/>
  <c r="K549" i="49"/>
  <c r="F549" i="49"/>
  <c r="L549" i="49"/>
  <c r="M549" i="49"/>
  <c r="O549" i="49"/>
  <c r="P549" i="49"/>
  <c r="Q549" i="49"/>
  <c r="R549" i="49"/>
  <c r="S549" i="49"/>
  <c r="T549" i="49"/>
  <c r="U549" i="49"/>
  <c r="V549" i="49"/>
  <c r="W549" i="49"/>
  <c r="X549" i="49"/>
  <c r="Y549" i="49"/>
  <c r="Z549" i="49"/>
  <c r="AA549" i="49"/>
  <c r="AB549" i="49"/>
  <c r="AC549" i="49"/>
  <c r="AD549" i="49"/>
  <c r="AE549" i="49"/>
  <c r="AF550" i="49"/>
  <c r="D550" i="49"/>
  <c r="E550" i="49"/>
  <c r="G550" i="49"/>
  <c r="I550" i="49"/>
  <c r="J550" i="49"/>
  <c r="K550" i="49"/>
  <c r="F550" i="49"/>
  <c r="L550" i="49"/>
  <c r="M550" i="49"/>
  <c r="O550" i="49"/>
  <c r="P550" i="49"/>
  <c r="Q550" i="49"/>
  <c r="R550" i="49"/>
  <c r="S550" i="49"/>
  <c r="T550" i="49"/>
  <c r="U550" i="49"/>
  <c r="V550" i="49"/>
  <c r="W550" i="49"/>
  <c r="X550" i="49"/>
  <c r="Y550" i="49"/>
  <c r="Z550" i="49"/>
  <c r="AA550" i="49"/>
  <c r="AB550" i="49"/>
  <c r="AC550" i="49"/>
  <c r="AD550" i="49"/>
  <c r="AE550" i="49"/>
  <c r="AF551" i="49"/>
  <c r="D551" i="49"/>
  <c r="E551" i="49"/>
  <c r="G551" i="49"/>
  <c r="I551" i="49"/>
  <c r="J551" i="49"/>
  <c r="K551" i="49"/>
  <c r="F551" i="49"/>
  <c r="L551" i="49"/>
  <c r="M551" i="49"/>
  <c r="O551" i="49"/>
  <c r="P551" i="49"/>
  <c r="Q551" i="49"/>
  <c r="R551" i="49"/>
  <c r="S551" i="49"/>
  <c r="T551" i="49"/>
  <c r="U551" i="49"/>
  <c r="V551" i="49"/>
  <c r="W551" i="49"/>
  <c r="X551" i="49"/>
  <c r="Y551" i="49"/>
  <c r="Z551" i="49"/>
  <c r="AA551" i="49"/>
  <c r="AB551" i="49"/>
  <c r="AC551" i="49"/>
  <c r="AD551" i="49"/>
  <c r="AE551" i="49"/>
  <c r="AF552" i="49"/>
  <c r="D552" i="49"/>
  <c r="E552" i="49"/>
  <c r="G552" i="49"/>
  <c r="I552" i="49"/>
  <c r="J552" i="49"/>
  <c r="K552" i="49"/>
  <c r="F552" i="49"/>
  <c r="L552" i="49"/>
  <c r="M552" i="49"/>
  <c r="O552" i="49"/>
  <c r="P552" i="49"/>
  <c r="Q552" i="49"/>
  <c r="R552" i="49"/>
  <c r="S552" i="49"/>
  <c r="T552" i="49"/>
  <c r="U552" i="49"/>
  <c r="V552" i="49"/>
  <c r="W552" i="49"/>
  <c r="X552" i="49"/>
  <c r="Y552" i="49"/>
  <c r="Z552" i="49"/>
  <c r="AA552" i="49"/>
  <c r="AB552" i="49"/>
  <c r="AC552" i="49"/>
  <c r="AD552" i="49"/>
  <c r="AE552" i="49"/>
  <c r="AF553" i="49"/>
  <c r="D553" i="49"/>
  <c r="E553" i="49"/>
  <c r="G553" i="49"/>
  <c r="I553" i="49"/>
  <c r="J553" i="49"/>
  <c r="K553" i="49"/>
  <c r="F553" i="49"/>
  <c r="L553" i="49"/>
  <c r="M553" i="49"/>
  <c r="O553" i="49"/>
  <c r="P553" i="49"/>
  <c r="Q553" i="49"/>
  <c r="R553" i="49"/>
  <c r="S553" i="49"/>
  <c r="T553" i="49"/>
  <c r="U553" i="49"/>
  <c r="V553" i="49"/>
  <c r="W553" i="49"/>
  <c r="X553" i="49"/>
  <c r="Y553" i="49"/>
  <c r="Z553" i="49"/>
  <c r="AA553" i="49"/>
  <c r="AB553" i="49"/>
  <c r="AC553" i="49"/>
  <c r="AD553" i="49"/>
  <c r="AE553" i="49"/>
  <c r="AF554" i="49"/>
  <c r="D554" i="49"/>
  <c r="E554" i="49"/>
  <c r="G554" i="49"/>
  <c r="I554" i="49"/>
  <c r="J554" i="49"/>
  <c r="K554" i="49"/>
  <c r="F554" i="49"/>
  <c r="L554" i="49"/>
  <c r="M554" i="49"/>
  <c r="O554" i="49"/>
  <c r="P554" i="49"/>
  <c r="Q554" i="49"/>
  <c r="R554" i="49"/>
  <c r="S554" i="49"/>
  <c r="T554" i="49"/>
  <c r="U554" i="49"/>
  <c r="V554" i="49"/>
  <c r="W554" i="49"/>
  <c r="X554" i="49"/>
  <c r="Y554" i="49"/>
  <c r="Z554" i="49"/>
  <c r="AA554" i="49"/>
  <c r="AB554" i="49"/>
  <c r="AC554" i="49"/>
  <c r="AD554" i="49"/>
  <c r="AE554" i="49"/>
  <c r="AF555" i="49"/>
  <c r="D555" i="49"/>
  <c r="E555" i="49"/>
  <c r="G555" i="49"/>
  <c r="I555" i="49"/>
  <c r="J555" i="49"/>
  <c r="K555" i="49"/>
  <c r="F555" i="49"/>
  <c r="L555" i="49"/>
  <c r="M555" i="49"/>
  <c r="O555" i="49"/>
  <c r="P555" i="49"/>
  <c r="Q555" i="49"/>
  <c r="R555" i="49"/>
  <c r="S555" i="49"/>
  <c r="T555" i="49"/>
  <c r="U555" i="49"/>
  <c r="V555" i="49"/>
  <c r="W555" i="49"/>
  <c r="X555" i="49"/>
  <c r="Y555" i="49"/>
  <c r="Z555" i="49"/>
  <c r="AA555" i="49"/>
  <c r="AB555" i="49"/>
  <c r="AC555" i="49"/>
  <c r="AD555" i="49"/>
  <c r="AE555" i="49"/>
  <c r="AF556" i="49"/>
  <c r="D556" i="49"/>
  <c r="E556" i="49"/>
  <c r="G556" i="49"/>
  <c r="I556" i="49"/>
  <c r="J556" i="49"/>
  <c r="K556" i="49"/>
  <c r="F556" i="49"/>
  <c r="L556" i="49"/>
  <c r="M556" i="49"/>
  <c r="O556" i="49"/>
  <c r="P556" i="49"/>
  <c r="Q556" i="49"/>
  <c r="R556" i="49"/>
  <c r="S556" i="49"/>
  <c r="T556" i="49"/>
  <c r="U556" i="49"/>
  <c r="V556" i="49"/>
  <c r="W556" i="49"/>
  <c r="X556" i="49"/>
  <c r="Y556" i="49"/>
  <c r="Z556" i="49"/>
  <c r="AA556" i="49"/>
  <c r="AB556" i="49"/>
  <c r="AC556" i="49"/>
  <c r="AD556" i="49"/>
  <c r="AE556" i="49"/>
  <c r="AF557" i="49"/>
  <c r="D557" i="49"/>
  <c r="E557" i="49"/>
  <c r="G557" i="49"/>
  <c r="I557" i="49"/>
  <c r="J557" i="49"/>
  <c r="K557" i="49"/>
  <c r="F557" i="49"/>
  <c r="L557" i="49"/>
  <c r="M557" i="49"/>
  <c r="O557" i="49"/>
  <c r="P557" i="49"/>
  <c r="Q557" i="49"/>
  <c r="R557" i="49"/>
  <c r="S557" i="49"/>
  <c r="T557" i="49"/>
  <c r="U557" i="49"/>
  <c r="V557" i="49"/>
  <c r="W557" i="49"/>
  <c r="X557" i="49"/>
  <c r="Y557" i="49"/>
  <c r="Z557" i="49"/>
  <c r="AA557" i="49"/>
  <c r="AB557" i="49"/>
  <c r="AC557" i="49"/>
  <c r="AD557" i="49"/>
  <c r="AE557" i="49"/>
  <c r="AF558" i="49"/>
  <c r="D558" i="49"/>
  <c r="E558" i="49"/>
  <c r="G558" i="49"/>
  <c r="I558" i="49"/>
  <c r="J558" i="49"/>
  <c r="K558" i="49"/>
  <c r="F558" i="49"/>
  <c r="L558" i="49"/>
  <c r="M558" i="49"/>
  <c r="O558" i="49"/>
  <c r="P558" i="49"/>
  <c r="Q558" i="49"/>
  <c r="R558" i="49"/>
  <c r="S558" i="49"/>
  <c r="T558" i="49"/>
  <c r="U558" i="49"/>
  <c r="V558" i="49"/>
  <c r="W558" i="49"/>
  <c r="X558" i="49"/>
  <c r="Y558" i="49"/>
  <c r="Z558" i="49"/>
  <c r="AA558" i="49"/>
  <c r="AB558" i="49"/>
  <c r="AC558" i="49"/>
  <c r="AD558" i="49"/>
  <c r="AE558" i="49"/>
  <c r="AF559" i="49"/>
  <c r="D559" i="49"/>
  <c r="E559" i="49"/>
  <c r="G559" i="49"/>
  <c r="I559" i="49"/>
  <c r="J559" i="49"/>
  <c r="K559" i="49"/>
  <c r="F559" i="49"/>
  <c r="L559" i="49"/>
  <c r="M559" i="49"/>
  <c r="O559" i="49"/>
  <c r="P559" i="49"/>
  <c r="Q559" i="49"/>
  <c r="R559" i="49"/>
  <c r="S559" i="49"/>
  <c r="T559" i="49"/>
  <c r="U559" i="49"/>
  <c r="V559" i="49"/>
  <c r="W559" i="49"/>
  <c r="X559" i="49"/>
  <c r="Y559" i="49"/>
  <c r="Z559" i="49"/>
  <c r="AA559" i="49"/>
  <c r="AB559" i="49"/>
  <c r="AC559" i="49"/>
  <c r="AD559" i="49"/>
  <c r="AE559" i="49"/>
  <c r="AF560" i="49"/>
  <c r="D560" i="49"/>
  <c r="E560" i="49"/>
  <c r="G560" i="49"/>
  <c r="I560" i="49"/>
  <c r="J560" i="49"/>
  <c r="K560" i="49"/>
  <c r="F560" i="49"/>
  <c r="L560" i="49"/>
  <c r="M560" i="49"/>
  <c r="O560" i="49"/>
  <c r="P560" i="49"/>
  <c r="Q560" i="49"/>
  <c r="R560" i="49"/>
  <c r="S560" i="49"/>
  <c r="T560" i="49"/>
  <c r="U560" i="49"/>
  <c r="V560" i="49"/>
  <c r="W560" i="49"/>
  <c r="X560" i="49"/>
  <c r="Y560" i="49"/>
  <c r="Z560" i="49"/>
  <c r="AA560" i="49"/>
  <c r="AB560" i="49"/>
  <c r="AC560" i="49"/>
  <c r="AD560" i="49"/>
  <c r="AE560" i="49"/>
  <c r="AF561" i="49"/>
  <c r="D561" i="49"/>
  <c r="E561" i="49"/>
  <c r="G561" i="49"/>
  <c r="I561" i="49"/>
  <c r="J561" i="49"/>
  <c r="K561" i="49"/>
  <c r="F561" i="49"/>
  <c r="L561" i="49"/>
  <c r="M561" i="49"/>
  <c r="O561" i="49"/>
  <c r="P561" i="49"/>
  <c r="Q561" i="49"/>
  <c r="R561" i="49"/>
  <c r="S561" i="49"/>
  <c r="T561" i="49"/>
  <c r="U561" i="49"/>
  <c r="V561" i="49"/>
  <c r="W561" i="49"/>
  <c r="X561" i="49"/>
  <c r="Y561" i="49"/>
  <c r="Z561" i="49"/>
  <c r="AA561" i="49"/>
  <c r="AB561" i="49"/>
  <c r="AC561" i="49"/>
  <c r="AD561" i="49"/>
  <c r="AE561" i="49"/>
  <c r="AF562" i="49"/>
  <c r="D562" i="49"/>
  <c r="E562" i="49"/>
  <c r="G562" i="49"/>
  <c r="I562" i="49"/>
  <c r="J562" i="49"/>
  <c r="K562" i="49"/>
  <c r="F562" i="49"/>
  <c r="L562" i="49"/>
  <c r="M562" i="49"/>
  <c r="O562" i="49"/>
  <c r="P562" i="49"/>
  <c r="Q562" i="49"/>
  <c r="R562" i="49"/>
  <c r="S562" i="49"/>
  <c r="T562" i="49"/>
  <c r="U562" i="49"/>
  <c r="V562" i="49"/>
  <c r="W562" i="49"/>
  <c r="X562" i="49"/>
  <c r="Y562" i="49"/>
  <c r="Z562" i="49"/>
  <c r="AA562" i="49"/>
  <c r="AB562" i="49"/>
  <c r="AC562" i="49"/>
  <c r="AD562" i="49"/>
  <c r="AE562" i="49"/>
  <c r="AF563" i="49"/>
  <c r="D563" i="49"/>
  <c r="E563" i="49"/>
  <c r="G563" i="49"/>
  <c r="I563" i="49"/>
  <c r="J563" i="49"/>
  <c r="K563" i="49"/>
  <c r="F563" i="49"/>
  <c r="L563" i="49"/>
  <c r="M563" i="49"/>
  <c r="O563" i="49"/>
  <c r="P563" i="49"/>
  <c r="Q563" i="49"/>
  <c r="R563" i="49"/>
  <c r="S563" i="49"/>
  <c r="T563" i="49"/>
  <c r="U563" i="49"/>
  <c r="V563" i="49"/>
  <c r="W563" i="49"/>
  <c r="X563" i="49"/>
  <c r="Y563" i="49"/>
  <c r="Z563" i="49"/>
  <c r="AA563" i="49"/>
  <c r="AB563" i="49"/>
  <c r="AC563" i="49"/>
  <c r="AD563" i="49"/>
  <c r="AE563" i="49"/>
  <c r="AF564" i="49"/>
  <c r="D564" i="49"/>
  <c r="E564" i="49"/>
  <c r="G564" i="49"/>
  <c r="I564" i="49"/>
  <c r="J564" i="49"/>
  <c r="K564" i="49"/>
  <c r="F564" i="49"/>
  <c r="L564" i="49"/>
  <c r="M564" i="49"/>
  <c r="O564" i="49"/>
  <c r="P564" i="49"/>
  <c r="Q564" i="49"/>
  <c r="R564" i="49"/>
  <c r="S564" i="49"/>
  <c r="T564" i="49"/>
  <c r="U564" i="49"/>
  <c r="V564" i="49"/>
  <c r="W564" i="49"/>
  <c r="X564" i="49"/>
  <c r="Y564" i="49"/>
  <c r="Z564" i="49"/>
  <c r="AA564" i="49"/>
  <c r="AB564" i="49"/>
  <c r="AC564" i="49"/>
  <c r="AD564" i="49"/>
  <c r="AE564" i="49"/>
  <c r="AF565" i="49"/>
  <c r="D565" i="49"/>
  <c r="E565" i="49"/>
  <c r="G565" i="49"/>
  <c r="I565" i="49"/>
  <c r="J565" i="49"/>
  <c r="K565" i="49"/>
  <c r="F565" i="49"/>
  <c r="L565" i="49"/>
  <c r="M565" i="49"/>
  <c r="O565" i="49"/>
  <c r="P565" i="49"/>
  <c r="Q565" i="49"/>
  <c r="R565" i="49"/>
  <c r="S565" i="49"/>
  <c r="T565" i="49"/>
  <c r="U565" i="49"/>
  <c r="V565" i="49"/>
  <c r="W565" i="49"/>
  <c r="X565" i="49"/>
  <c r="Y565" i="49"/>
  <c r="Z565" i="49"/>
  <c r="AA565" i="49"/>
  <c r="AB565" i="49"/>
  <c r="AC565" i="49"/>
  <c r="AD565" i="49"/>
  <c r="AE565" i="49"/>
  <c r="AF566" i="49"/>
  <c r="D566" i="49"/>
  <c r="E566" i="49"/>
  <c r="G566" i="49"/>
  <c r="I566" i="49"/>
  <c r="J566" i="49"/>
  <c r="K566" i="49"/>
  <c r="F566" i="49"/>
  <c r="L566" i="49"/>
  <c r="M566" i="49"/>
  <c r="O566" i="49"/>
  <c r="P566" i="49"/>
  <c r="Q566" i="49"/>
  <c r="R566" i="49"/>
  <c r="S566" i="49"/>
  <c r="T566" i="49"/>
  <c r="U566" i="49"/>
  <c r="V566" i="49"/>
  <c r="W566" i="49"/>
  <c r="X566" i="49"/>
  <c r="Y566" i="49"/>
  <c r="Z566" i="49"/>
  <c r="AA566" i="49"/>
  <c r="AB566" i="49"/>
  <c r="AC566" i="49"/>
  <c r="AD566" i="49"/>
  <c r="AE566" i="49"/>
  <c r="AF567" i="49"/>
  <c r="D567" i="49"/>
  <c r="E567" i="49"/>
  <c r="G567" i="49"/>
  <c r="I567" i="49"/>
  <c r="J567" i="49"/>
  <c r="K567" i="49"/>
  <c r="F567" i="49"/>
  <c r="L567" i="49"/>
  <c r="M567" i="49"/>
  <c r="O567" i="49"/>
  <c r="P567" i="49"/>
  <c r="Q567" i="49"/>
  <c r="R567" i="49"/>
  <c r="S567" i="49"/>
  <c r="T567" i="49"/>
  <c r="U567" i="49"/>
  <c r="V567" i="49"/>
  <c r="W567" i="49"/>
  <c r="X567" i="49"/>
  <c r="Y567" i="49"/>
  <c r="Z567" i="49"/>
  <c r="AA567" i="49"/>
  <c r="AB567" i="49"/>
  <c r="AC567" i="49"/>
  <c r="AD567" i="49"/>
  <c r="AE567" i="49"/>
  <c r="AF568" i="49"/>
  <c r="D568" i="49"/>
  <c r="E568" i="49"/>
  <c r="G568" i="49"/>
  <c r="I568" i="49"/>
  <c r="J568" i="49"/>
  <c r="K568" i="49"/>
  <c r="F568" i="49"/>
  <c r="L568" i="49"/>
  <c r="M568" i="49"/>
  <c r="O568" i="49"/>
  <c r="P568" i="49"/>
  <c r="Q568" i="49"/>
  <c r="R568" i="49"/>
  <c r="S568" i="49"/>
  <c r="T568" i="49"/>
  <c r="U568" i="49"/>
  <c r="V568" i="49"/>
  <c r="W568" i="49"/>
  <c r="X568" i="49"/>
  <c r="Y568" i="49"/>
  <c r="Z568" i="49"/>
  <c r="AA568" i="49"/>
  <c r="AB568" i="49"/>
  <c r="AC568" i="49"/>
  <c r="AD568" i="49"/>
  <c r="AE568" i="49"/>
  <c r="AF569" i="49"/>
  <c r="D569" i="49"/>
  <c r="E569" i="49"/>
  <c r="G569" i="49"/>
  <c r="I569" i="49"/>
  <c r="J569" i="49"/>
  <c r="K569" i="49"/>
  <c r="F569" i="49"/>
  <c r="L569" i="49"/>
  <c r="M569" i="49"/>
  <c r="O569" i="49"/>
  <c r="P569" i="49"/>
  <c r="Q569" i="49"/>
  <c r="R569" i="49"/>
  <c r="S569" i="49"/>
  <c r="T569" i="49"/>
  <c r="U569" i="49"/>
  <c r="V569" i="49"/>
  <c r="W569" i="49"/>
  <c r="X569" i="49"/>
  <c r="Y569" i="49"/>
  <c r="Z569" i="49"/>
  <c r="AA569" i="49"/>
  <c r="AB569" i="49"/>
  <c r="AC569" i="49"/>
  <c r="AD569" i="49"/>
  <c r="AE569" i="49"/>
  <c r="AF570" i="49"/>
  <c r="D570" i="49"/>
  <c r="E570" i="49"/>
  <c r="G570" i="49"/>
  <c r="I570" i="49"/>
  <c r="J570" i="49"/>
  <c r="K570" i="49"/>
  <c r="F570" i="49"/>
  <c r="L570" i="49"/>
  <c r="M570" i="49"/>
  <c r="O570" i="49"/>
  <c r="P570" i="49"/>
  <c r="Q570" i="49"/>
  <c r="R570" i="49"/>
  <c r="S570" i="49"/>
  <c r="T570" i="49"/>
  <c r="U570" i="49"/>
  <c r="V570" i="49"/>
  <c r="W570" i="49"/>
  <c r="X570" i="49"/>
  <c r="Y570" i="49"/>
  <c r="Z570" i="49"/>
  <c r="AA570" i="49"/>
  <c r="AB570" i="49"/>
  <c r="AC570" i="49"/>
  <c r="AD570" i="49"/>
  <c r="AE570" i="49"/>
  <c r="AF571" i="49"/>
  <c r="D571" i="49"/>
  <c r="E571" i="49"/>
  <c r="G571" i="49"/>
  <c r="I571" i="49"/>
  <c r="J571" i="49"/>
  <c r="K571" i="49"/>
  <c r="F571" i="49"/>
  <c r="L571" i="49"/>
  <c r="M571" i="49"/>
  <c r="O571" i="49"/>
  <c r="P571" i="49"/>
  <c r="Q571" i="49"/>
  <c r="R571" i="49"/>
  <c r="S571" i="49"/>
  <c r="T571" i="49"/>
  <c r="U571" i="49"/>
  <c r="V571" i="49"/>
  <c r="W571" i="49"/>
  <c r="X571" i="49"/>
  <c r="Y571" i="49"/>
  <c r="Z571" i="49"/>
  <c r="AA571" i="49"/>
  <c r="AB571" i="49"/>
  <c r="AC571" i="49"/>
  <c r="AD571" i="49"/>
  <c r="AE571" i="49"/>
  <c r="AF572" i="49"/>
  <c r="D572" i="49"/>
  <c r="E572" i="49"/>
  <c r="G572" i="49"/>
  <c r="I572" i="49"/>
  <c r="J572" i="49"/>
  <c r="K572" i="49"/>
  <c r="F572" i="49"/>
  <c r="L572" i="49"/>
  <c r="M572" i="49"/>
  <c r="O572" i="49"/>
  <c r="P572" i="49"/>
  <c r="Q572" i="49"/>
  <c r="R572" i="49"/>
  <c r="S572" i="49"/>
  <c r="T572" i="49"/>
  <c r="U572" i="49"/>
  <c r="V572" i="49"/>
  <c r="W572" i="49"/>
  <c r="X572" i="49"/>
  <c r="Y572" i="49"/>
  <c r="Z572" i="49"/>
  <c r="AA572" i="49"/>
  <c r="AB572" i="49"/>
  <c r="AC572" i="49"/>
  <c r="AD572" i="49"/>
  <c r="AE572" i="49"/>
  <c r="AF573" i="49"/>
  <c r="D573" i="49"/>
  <c r="E573" i="49"/>
  <c r="G573" i="49"/>
  <c r="I573" i="49"/>
  <c r="J573" i="49"/>
  <c r="K573" i="49"/>
  <c r="F573" i="49"/>
  <c r="L573" i="49"/>
  <c r="M573" i="49"/>
  <c r="O573" i="49"/>
  <c r="P573" i="49"/>
  <c r="Q573" i="49"/>
  <c r="R573" i="49"/>
  <c r="S573" i="49"/>
  <c r="T573" i="49"/>
  <c r="U573" i="49"/>
  <c r="V573" i="49"/>
  <c r="W573" i="49"/>
  <c r="X573" i="49"/>
  <c r="Y573" i="49"/>
  <c r="Z573" i="49"/>
  <c r="AA573" i="49"/>
  <c r="AB573" i="49"/>
  <c r="AC573" i="49"/>
  <c r="AD573" i="49"/>
  <c r="AE573" i="49"/>
  <c r="AF574" i="49"/>
  <c r="D574" i="49"/>
  <c r="E574" i="49"/>
  <c r="G574" i="49"/>
  <c r="I574" i="49"/>
  <c r="J574" i="49"/>
  <c r="K574" i="49"/>
  <c r="F574" i="49"/>
  <c r="L574" i="49"/>
  <c r="M574" i="49"/>
  <c r="O574" i="49"/>
  <c r="P574" i="49"/>
  <c r="Q574" i="49"/>
  <c r="R574" i="49"/>
  <c r="S574" i="49"/>
  <c r="T574" i="49"/>
  <c r="U574" i="49"/>
  <c r="V574" i="49"/>
  <c r="W574" i="49"/>
  <c r="X574" i="49"/>
  <c r="Y574" i="49"/>
  <c r="Z574" i="49"/>
  <c r="AA574" i="49"/>
  <c r="AB574" i="49"/>
  <c r="AC574" i="49"/>
  <c r="AD574" i="49"/>
  <c r="AE574" i="49"/>
  <c r="AF575" i="49"/>
  <c r="D575" i="49"/>
  <c r="E575" i="49"/>
  <c r="G575" i="49"/>
  <c r="I575" i="49"/>
  <c r="J575" i="49"/>
  <c r="K575" i="49"/>
  <c r="F575" i="49"/>
  <c r="L575" i="49"/>
  <c r="M575" i="49"/>
  <c r="O575" i="49"/>
  <c r="P575" i="49"/>
  <c r="Q575" i="49"/>
  <c r="R575" i="49"/>
  <c r="S575" i="49"/>
  <c r="T575" i="49"/>
  <c r="U575" i="49"/>
  <c r="V575" i="49"/>
  <c r="W575" i="49"/>
  <c r="X575" i="49"/>
  <c r="Y575" i="49"/>
  <c r="Z575" i="49"/>
  <c r="AA575" i="49"/>
  <c r="AB575" i="49"/>
  <c r="AC575" i="49"/>
  <c r="AD575" i="49"/>
  <c r="AE575" i="49"/>
  <c r="AF576" i="49"/>
  <c r="D576" i="49"/>
  <c r="E576" i="49"/>
  <c r="G576" i="49"/>
  <c r="I576" i="49"/>
  <c r="J576" i="49"/>
  <c r="K576" i="49"/>
  <c r="F576" i="49"/>
  <c r="L576" i="49"/>
  <c r="M576" i="49"/>
  <c r="O576" i="49"/>
  <c r="P576" i="49"/>
  <c r="Q576" i="49"/>
  <c r="R576" i="49"/>
  <c r="S576" i="49"/>
  <c r="T576" i="49"/>
  <c r="U576" i="49"/>
  <c r="V576" i="49"/>
  <c r="W576" i="49"/>
  <c r="X576" i="49"/>
  <c r="Y576" i="49"/>
  <c r="Z576" i="49"/>
  <c r="AA576" i="49"/>
  <c r="AB576" i="49"/>
  <c r="AC576" i="49"/>
  <c r="AD576" i="49"/>
  <c r="AE576" i="49"/>
  <c r="AF577" i="49"/>
  <c r="D577" i="49"/>
  <c r="E577" i="49"/>
  <c r="G577" i="49"/>
  <c r="I577" i="49"/>
  <c r="J577" i="49"/>
  <c r="K577" i="49"/>
  <c r="F577" i="49"/>
  <c r="L577" i="49"/>
  <c r="M577" i="49"/>
  <c r="O577" i="49"/>
  <c r="P577" i="49"/>
  <c r="Q577" i="49"/>
  <c r="R577" i="49"/>
  <c r="S577" i="49"/>
  <c r="T577" i="49"/>
  <c r="U577" i="49"/>
  <c r="V577" i="49"/>
  <c r="W577" i="49"/>
  <c r="X577" i="49"/>
  <c r="Y577" i="49"/>
  <c r="Z577" i="49"/>
  <c r="AA577" i="49"/>
  <c r="AB577" i="49"/>
  <c r="AC577" i="49"/>
  <c r="AD577" i="49"/>
  <c r="AE577" i="49"/>
  <c r="AF578" i="49"/>
  <c r="D578" i="49"/>
  <c r="E578" i="49"/>
  <c r="G578" i="49"/>
  <c r="I578" i="49"/>
  <c r="J578" i="49"/>
  <c r="K578" i="49"/>
  <c r="F578" i="49"/>
  <c r="L578" i="49"/>
  <c r="M578" i="49"/>
  <c r="O578" i="49"/>
  <c r="P578" i="49"/>
  <c r="Q578" i="49"/>
  <c r="R578" i="49"/>
  <c r="S578" i="49"/>
  <c r="T578" i="49"/>
  <c r="U578" i="49"/>
  <c r="V578" i="49"/>
  <c r="W578" i="49"/>
  <c r="X578" i="49"/>
  <c r="Y578" i="49"/>
  <c r="Z578" i="49"/>
  <c r="AA578" i="49"/>
  <c r="AB578" i="49"/>
  <c r="AC578" i="49"/>
  <c r="AD578" i="49"/>
  <c r="AE578" i="49"/>
  <c r="AF579" i="49"/>
  <c r="D579" i="49"/>
  <c r="E579" i="49"/>
  <c r="G579" i="49"/>
  <c r="I579" i="49"/>
  <c r="J579" i="49"/>
  <c r="K579" i="49"/>
  <c r="F579" i="49"/>
  <c r="L579" i="49"/>
  <c r="M579" i="49"/>
  <c r="O579" i="49"/>
  <c r="P579" i="49"/>
  <c r="Q579" i="49"/>
  <c r="R579" i="49"/>
  <c r="S579" i="49"/>
  <c r="T579" i="49"/>
  <c r="U579" i="49"/>
  <c r="V579" i="49"/>
  <c r="W579" i="49"/>
  <c r="X579" i="49"/>
  <c r="Y579" i="49"/>
  <c r="Z579" i="49"/>
  <c r="AA579" i="49"/>
  <c r="AB579" i="49"/>
  <c r="AC579" i="49"/>
  <c r="AD579" i="49"/>
  <c r="AE579" i="49"/>
  <c r="AF580" i="49"/>
  <c r="D580" i="49"/>
  <c r="E580" i="49"/>
  <c r="G580" i="49"/>
  <c r="I580" i="49"/>
  <c r="J580" i="49"/>
  <c r="K580" i="49"/>
  <c r="F580" i="49"/>
  <c r="L580" i="49"/>
  <c r="M580" i="49"/>
  <c r="O580" i="49"/>
  <c r="P580" i="49"/>
  <c r="Q580" i="49"/>
  <c r="R580" i="49"/>
  <c r="S580" i="49"/>
  <c r="T580" i="49"/>
  <c r="U580" i="49"/>
  <c r="V580" i="49"/>
  <c r="W580" i="49"/>
  <c r="X580" i="49"/>
  <c r="Y580" i="49"/>
  <c r="Z580" i="49"/>
  <c r="AA580" i="49"/>
  <c r="AB580" i="49"/>
  <c r="AC580" i="49"/>
  <c r="AD580" i="49"/>
  <c r="AE580" i="49"/>
  <c r="AF581" i="49"/>
  <c r="D581" i="49"/>
  <c r="E581" i="49"/>
  <c r="G581" i="49"/>
  <c r="I581" i="49"/>
  <c r="J581" i="49"/>
  <c r="K581" i="49"/>
  <c r="F581" i="49"/>
  <c r="L581" i="49"/>
  <c r="M581" i="49"/>
  <c r="O581" i="49"/>
  <c r="P581" i="49"/>
  <c r="Q581" i="49"/>
  <c r="R581" i="49"/>
  <c r="S581" i="49"/>
  <c r="T581" i="49"/>
  <c r="U581" i="49"/>
  <c r="V581" i="49"/>
  <c r="W581" i="49"/>
  <c r="X581" i="49"/>
  <c r="Y581" i="49"/>
  <c r="Z581" i="49"/>
  <c r="AA581" i="49"/>
  <c r="AB581" i="49"/>
  <c r="AC581" i="49"/>
  <c r="AD581" i="49"/>
  <c r="AE581" i="49"/>
  <c r="AF582" i="49"/>
  <c r="D582" i="49"/>
  <c r="E582" i="49"/>
  <c r="G582" i="49"/>
  <c r="I582" i="49"/>
  <c r="J582" i="49"/>
  <c r="K582" i="49"/>
  <c r="F582" i="49"/>
  <c r="L582" i="49"/>
  <c r="M582" i="49"/>
  <c r="O582" i="49"/>
  <c r="P582" i="49"/>
  <c r="Q582" i="49"/>
  <c r="R582" i="49"/>
  <c r="S582" i="49"/>
  <c r="T582" i="49"/>
  <c r="U582" i="49"/>
  <c r="V582" i="49"/>
  <c r="W582" i="49"/>
  <c r="X582" i="49"/>
  <c r="Y582" i="49"/>
  <c r="Z582" i="49"/>
  <c r="AA582" i="49"/>
  <c r="AB582" i="49"/>
  <c r="AC582" i="49"/>
  <c r="AD582" i="49"/>
  <c r="AE582" i="49"/>
  <c r="AF583" i="49"/>
  <c r="D583" i="49"/>
  <c r="E583" i="49"/>
  <c r="G583" i="49"/>
  <c r="I583" i="49"/>
  <c r="J583" i="49"/>
  <c r="K583" i="49"/>
  <c r="F583" i="49"/>
  <c r="L583" i="49"/>
  <c r="M583" i="49"/>
  <c r="O583" i="49"/>
  <c r="P583" i="49"/>
  <c r="Q583" i="49"/>
  <c r="R583" i="49"/>
  <c r="S583" i="49"/>
  <c r="T583" i="49"/>
  <c r="U583" i="49"/>
  <c r="V583" i="49"/>
  <c r="W583" i="49"/>
  <c r="X583" i="49"/>
  <c r="Y583" i="49"/>
  <c r="Z583" i="49"/>
  <c r="AA583" i="49"/>
  <c r="AB583" i="49"/>
  <c r="AC583" i="49"/>
  <c r="AD583" i="49"/>
  <c r="AE583" i="49"/>
  <c r="AF584" i="49"/>
  <c r="D584" i="49"/>
  <c r="E584" i="49"/>
  <c r="G584" i="49"/>
  <c r="I584" i="49"/>
  <c r="J584" i="49"/>
  <c r="K584" i="49"/>
  <c r="F584" i="49"/>
  <c r="L584" i="49"/>
  <c r="M584" i="49"/>
  <c r="O584" i="49"/>
  <c r="P584" i="49"/>
  <c r="Q584" i="49"/>
  <c r="R584" i="49"/>
  <c r="S584" i="49"/>
  <c r="T584" i="49"/>
  <c r="U584" i="49"/>
  <c r="V584" i="49"/>
  <c r="W584" i="49"/>
  <c r="X584" i="49"/>
  <c r="Y584" i="49"/>
  <c r="Z584" i="49"/>
  <c r="AA584" i="49"/>
  <c r="AB584" i="49"/>
  <c r="AC584" i="49"/>
  <c r="AD584" i="49"/>
  <c r="AE584" i="49"/>
  <c r="AF585" i="49"/>
  <c r="D585" i="49"/>
  <c r="E585" i="49"/>
  <c r="G585" i="49"/>
  <c r="I585" i="49"/>
  <c r="J585" i="49"/>
  <c r="K585" i="49"/>
  <c r="F585" i="49"/>
  <c r="L585" i="49"/>
  <c r="M585" i="49"/>
  <c r="O585" i="49"/>
  <c r="P585" i="49"/>
  <c r="Q585" i="49"/>
  <c r="R585" i="49"/>
  <c r="S585" i="49"/>
  <c r="T585" i="49"/>
  <c r="U585" i="49"/>
  <c r="V585" i="49"/>
  <c r="W585" i="49"/>
  <c r="X585" i="49"/>
  <c r="Y585" i="49"/>
  <c r="Z585" i="49"/>
  <c r="AA585" i="49"/>
  <c r="AB585" i="49"/>
  <c r="AC585" i="49"/>
  <c r="AD585" i="49"/>
  <c r="AE585" i="49"/>
  <c r="AF586" i="49"/>
  <c r="D586" i="49"/>
  <c r="E586" i="49"/>
  <c r="G586" i="49"/>
  <c r="I586" i="49"/>
  <c r="J586" i="49"/>
  <c r="K586" i="49"/>
  <c r="F586" i="49"/>
  <c r="L586" i="49"/>
  <c r="M586" i="49"/>
  <c r="O586" i="49"/>
  <c r="P586" i="49"/>
  <c r="Q586" i="49"/>
  <c r="R586" i="49"/>
  <c r="S586" i="49"/>
  <c r="T586" i="49"/>
  <c r="U586" i="49"/>
  <c r="V586" i="49"/>
  <c r="W586" i="49"/>
  <c r="X586" i="49"/>
  <c r="Y586" i="49"/>
  <c r="Z586" i="49"/>
  <c r="AA586" i="49"/>
  <c r="AB586" i="49"/>
  <c r="AC586" i="49"/>
  <c r="AD586" i="49"/>
  <c r="AE586" i="49"/>
  <c r="AF587" i="49"/>
  <c r="D587" i="49"/>
  <c r="E587" i="49"/>
  <c r="G587" i="49"/>
  <c r="I587" i="49"/>
  <c r="J587" i="49"/>
  <c r="K587" i="49"/>
  <c r="F587" i="49"/>
  <c r="L587" i="49"/>
  <c r="M587" i="49"/>
  <c r="O587" i="49"/>
  <c r="P587" i="49"/>
  <c r="Q587" i="49"/>
  <c r="R587" i="49"/>
  <c r="S587" i="49"/>
  <c r="T587" i="49"/>
  <c r="U587" i="49"/>
  <c r="V587" i="49"/>
  <c r="W587" i="49"/>
  <c r="X587" i="49"/>
  <c r="Y587" i="49"/>
  <c r="Z587" i="49"/>
  <c r="AA587" i="49"/>
  <c r="AB587" i="49"/>
  <c r="AC587" i="49"/>
  <c r="AD587" i="49"/>
  <c r="AE587" i="49"/>
  <c r="AF588" i="49"/>
  <c r="D588" i="49"/>
  <c r="E588" i="49"/>
  <c r="G588" i="49"/>
  <c r="I588" i="49"/>
  <c r="J588" i="49"/>
  <c r="K588" i="49"/>
  <c r="F588" i="49"/>
  <c r="L588" i="49"/>
  <c r="M588" i="49"/>
  <c r="O588" i="49"/>
  <c r="P588" i="49"/>
  <c r="Q588" i="49"/>
  <c r="R588" i="49"/>
  <c r="S588" i="49"/>
  <c r="T588" i="49"/>
  <c r="U588" i="49"/>
  <c r="V588" i="49"/>
  <c r="W588" i="49"/>
  <c r="X588" i="49"/>
  <c r="Y588" i="49"/>
  <c r="Z588" i="49"/>
  <c r="AA588" i="49"/>
  <c r="AB588" i="49"/>
  <c r="AC588" i="49"/>
  <c r="AD588" i="49"/>
  <c r="AE588" i="49"/>
  <c r="AF589" i="49"/>
  <c r="D589" i="49"/>
  <c r="E589" i="49"/>
  <c r="G589" i="49"/>
  <c r="I589" i="49"/>
  <c r="J589" i="49"/>
  <c r="K589" i="49"/>
  <c r="F589" i="49"/>
  <c r="L589" i="49"/>
  <c r="M589" i="49"/>
  <c r="O589" i="49"/>
  <c r="P589" i="49"/>
  <c r="Q589" i="49"/>
  <c r="R589" i="49"/>
  <c r="S589" i="49"/>
  <c r="T589" i="49"/>
  <c r="U589" i="49"/>
  <c r="V589" i="49"/>
  <c r="W589" i="49"/>
  <c r="X589" i="49"/>
  <c r="Y589" i="49"/>
  <c r="Z589" i="49"/>
  <c r="AA589" i="49"/>
  <c r="AB589" i="49"/>
  <c r="AC589" i="49"/>
  <c r="AD589" i="49"/>
  <c r="AE589" i="49"/>
  <c r="AF590" i="49"/>
  <c r="D590" i="49"/>
  <c r="E590" i="49"/>
  <c r="G590" i="49"/>
  <c r="I590" i="49"/>
  <c r="J590" i="49"/>
  <c r="K590" i="49"/>
  <c r="F590" i="49"/>
  <c r="L590" i="49"/>
  <c r="M590" i="49"/>
  <c r="O590" i="49"/>
  <c r="P590" i="49"/>
  <c r="Q590" i="49"/>
  <c r="R590" i="49"/>
  <c r="S590" i="49"/>
  <c r="T590" i="49"/>
  <c r="U590" i="49"/>
  <c r="V590" i="49"/>
  <c r="W590" i="49"/>
  <c r="X590" i="49"/>
  <c r="Y590" i="49"/>
  <c r="Z590" i="49"/>
  <c r="AA590" i="49"/>
  <c r="AB590" i="49"/>
  <c r="AC590" i="49"/>
  <c r="AD590" i="49"/>
  <c r="AE590" i="49"/>
  <c r="AF591" i="49"/>
  <c r="D591" i="49"/>
  <c r="E591" i="49"/>
  <c r="G591" i="49"/>
  <c r="I591" i="49"/>
  <c r="J591" i="49"/>
  <c r="K591" i="49"/>
  <c r="F591" i="49"/>
  <c r="L591" i="49"/>
  <c r="M591" i="49"/>
  <c r="O591" i="49"/>
  <c r="P591" i="49"/>
  <c r="Q591" i="49"/>
  <c r="R591" i="49"/>
  <c r="S591" i="49"/>
  <c r="T591" i="49"/>
  <c r="U591" i="49"/>
  <c r="V591" i="49"/>
  <c r="W591" i="49"/>
  <c r="X591" i="49"/>
  <c r="Y591" i="49"/>
  <c r="Z591" i="49"/>
  <c r="AA591" i="49"/>
  <c r="AB591" i="49"/>
  <c r="AC591" i="49"/>
  <c r="AD591" i="49"/>
  <c r="AE591" i="49"/>
  <c r="AF592" i="49"/>
  <c r="D592" i="49"/>
  <c r="E592" i="49"/>
  <c r="G592" i="49"/>
  <c r="I592" i="49"/>
  <c r="J592" i="49"/>
  <c r="K592" i="49"/>
  <c r="F592" i="49"/>
  <c r="L592" i="49"/>
  <c r="M592" i="49"/>
  <c r="O592" i="49"/>
  <c r="P592" i="49"/>
  <c r="Q592" i="49"/>
  <c r="R592" i="49"/>
  <c r="S592" i="49"/>
  <c r="T592" i="49"/>
  <c r="U592" i="49"/>
  <c r="V592" i="49"/>
  <c r="W592" i="49"/>
  <c r="X592" i="49"/>
  <c r="Y592" i="49"/>
  <c r="Z592" i="49"/>
  <c r="AA592" i="49"/>
  <c r="AB592" i="49"/>
  <c r="AC592" i="49"/>
  <c r="AD592" i="49"/>
  <c r="AE592" i="49"/>
  <c r="AF593" i="49"/>
  <c r="D593" i="49"/>
  <c r="E593" i="49"/>
  <c r="G593" i="49"/>
  <c r="I593" i="49"/>
  <c r="J593" i="49"/>
  <c r="K593" i="49"/>
  <c r="F593" i="49"/>
  <c r="L593" i="49"/>
  <c r="M593" i="49"/>
  <c r="O593" i="49"/>
  <c r="P593" i="49"/>
  <c r="Q593" i="49"/>
  <c r="R593" i="49"/>
  <c r="S593" i="49"/>
  <c r="T593" i="49"/>
  <c r="U593" i="49"/>
  <c r="V593" i="49"/>
  <c r="W593" i="49"/>
  <c r="X593" i="49"/>
  <c r="Y593" i="49"/>
  <c r="Z593" i="49"/>
  <c r="AA593" i="49"/>
  <c r="AB593" i="49"/>
  <c r="AC593" i="49"/>
  <c r="AD593" i="49"/>
  <c r="AE593" i="49"/>
  <c r="AF594" i="49"/>
  <c r="D594" i="49"/>
  <c r="E594" i="49"/>
  <c r="G594" i="49"/>
  <c r="I594" i="49"/>
  <c r="J594" i="49"/>
  <c r="K594" i="49"/>
  <c r="F594" i="49"/>
  <c r="L594" i="49"/>
  <c r="M594" i="49"/>
  <c r="O594" i="49"/>
  <c r="P594" i="49"/>
  <c r="Q594" i="49"/>
  <c r="R594" i="49"/>
  <c r="S594" i="49"/>
  <c r="T594" i="49"/>
  <c r="U594" i="49"/>
  <c r="V594" i="49"/>
  <c r="W594" i="49"/>
  <c r="X594" i="49"/>
  <c r="Y594" i="49"/>
  <c r="Z594" i="49"/>
  <c r="AA594" i="49"/>
  <c r="AB594" i="49"/>
  <c r="AC594" i="49"/>
  <c r="AD594" i="49"/>
  <c r="AE594" i="49"/>
  <c r="AF595" i="49"/>
  <c r="D595" i="49"/>
  <c r="E595" i="49"/>
  <c r="G595" i="49"/>
  <c r="I595" i="49"/>
  <c r="J595" i="49"/>
  <c r="K595" i="49"/>
  <c r="F595" i="49"/>
  <c r="L595" i="49"/>
  <c r="M595" i="49"/>
  <c r="O595" i="49"/>
  <c r="P595" i="49"/>
  <c r="Q595" i="49"/>
  <c r="R595" i="49"/>
  <c r="S595" i="49"/>
  <c r="T595" i="49"/>
  <c r="U595" i="49"/>
  <c r="V595" i="49"/>
  <c r="W595" i="49"/>
  <c r="X595" i="49"/>
  <c r="Y595" i="49"/>
  <c r="Z595" i="49"/>
  <c r="AA595" i="49"/>
  <c r="AB595" i="49"/>
  <c r="AC595" i="49"/>
  <c r="AD595" i="49"/>
  <c r="AE595" i="49"/>
  <c r="AF596" i="49"/>
  <c r="D596" i="49"/>
  <c r="E596" i="49"/>
  <c r="G596" i="49"/>
  <c r="I596" i="49"/>
  <c r="J596" i="49"/>
  <c r="K596" i="49"/>
  <c r="F596" i="49"/>
  <c r="L596" i="49"/>
  <c r="M596" i="49"/>
  <c r="O596" i="49"/>
  <c r="P596" i="49"/>
  <c r="Q596" i="49"/>
  <c r="R596" i="49"/>
  <c r="S596" i="49"/>
  <c r="T596" i="49"/>
  <c r="U596" i="49"/>
  <c r="V596" i="49"/>
  <c r="W596" i="49"/>
  <c r="X596" i="49"/>
  <c r="Y596" i="49"/>
  <c r="Z596" i="49"/>
  <c r="AA596" i="49"/>
  <c r="AB596" i="49"/>
  <c r="AC596" i="49"/>
  <c r="AD596" i="49"/>
  <c r="AE596" i="49"/>
  <c r="AF597" i="49"/>
  <c r="D597" i="49"/>
  <c r="E597" i="49"/>
  <c r="G597" i="49"/>
  <c r="I597" i="49"/>
  <c r="J597" i="49"/>
  <c r="K597" i="49"/>
  <c r="F597" i="49"/>
  <c r="L597" i="49"/>
  <c r="M597" i="49"/>
  <c r="O597" i="49"/>
  <c r="P597" i="49"/>
  <c r="Q597" i="49"/>
  <c r="R597" i="49"/>
  <c r="S597" i="49"/>
  <c r="T597" i="49"/>
  <c r="U597" i="49"/>
  <c r="V597" i="49"/>
  <c r="W597" i="49"/>
  <c r="X597" i="49"/>
  <c r="Y597" i="49"/>
  <c r="Z597" i="49"/>
  <c r="AA597" i="49"/>
  <c r="AB597" i="49"/>
  <c r="AC597" i="49"/>
  <c r="AD597" i="49"/>
  <c r="AE597" i="49"/>
  <c r="AF598" i="49"/>
  <c r="D598" i="49"/>
  <c r="E598" i="49"/>
  <c r="G598" i="49"/>
  <c r="I598" i="49"/>
  <c r="J598" i="49"/>
  <c r="K598" i="49"/>
  <c r="F598" i="49"/>
  <c r="L598" i="49"/>
  <c r="M598" i="49"/>
  <c r="O598" i="49"/>
  <c r="P598" i="49"/>
  <c r="Q598" i="49"/>
  <c r="R598" i="49"/>
  <c r="S598" i="49"/>
  <c r="T598" i="49"/>
  <c r="U598" i="49"/>
  <c r="V598" i="49"/>
  <c r="W598" i="49"/>
  <c r="X598" i="49"/>
  <c r="Y598" i="49"/>
  <c r="Z598" i="49"/>
  <c r="AA598" i="49"/>
  <c r="AB598" i="49"/>
  <c r="AC598" i="49"/>
  <c r="AD598" i="49"/>
  <c r="AE598" i="49"/>
  <c r="AF599" i="49"/>
  <c r="D599" i="49"/>
  <c r="E599" i="49"/>
  <c r="G599" i="49"/>
  <c r="I599" i="49"/>
  <c r="J599" i="49"/>
  <c r="K599" i="49"/>
  <c r="F599" i="49"/>
  <c r="L599" i="49"/>
  <c r="M599" i="49"/>
  <c r="O599" i="49"/>
  <c r="P599" i="49"/>
  <c r="Q599" i="49"/>
  <c r="R599" i="49"/>
  <c r="S599" i="49"/>
  <c r="T599" i="49"/>
  <c r="U599" i="49"/>
  <c r="V599" i="49"/>
  <c r="W599" i="49"/>
  <c r="X599" i="49"/>
  <c r="Y599" i="49"/>
  <c r="Z599" i="49"/>
  <c r="AA599" i="49"/>
  <c r="AB599" i="49"/>
  <c r="AC599" i="49"/>
  <c r="AD599" i="49"/>
  <c r="AE599" i="49"/>
  <c r="AF600" i="49"/>
  <c r="D600" i="49"/>
  <c r="E600" i="49"/>
  <c r="G600" i="49"/>
  <c r="I600" i="49"/>
  <c r="J600" i="49"/>
  <c r="K600" i="49"/>
  <c r="F600" i="49"/>
  <c r="L600" i="49"/>
  <c r="M600" i="49"/>
  <c r="O600" i="49"/>
  <c r="P600" i="49"/>
  <c r="Q600" i="49"/>
  <c r="R600" i="49"/>
  <c r="S600" i="49"/>
  <c r="T600" i="49"/>
  <c r="U600" i="49"/>
  <c r="V600" i="49"/>
  <c r="W600" i="49"/>
  <c r="X600" i="49"/>
  <c r="Y600" i="49"/>
  <c r="Z600" i="49"/>
  <c r="AA600" i="49"/>
  <c r="AB600" i="49"/>
  <c r="AC600" i="49"/>
  <c r="AD600" i="49"/>
  <c r="AE600" i="49"/>
  <c r="AF601" i="49"/>
  <c r="D601" i="49"/>
  <c r="E601" i="49"/>
  <c r="G601" i="49"/>
  <c r="I601" i="49"/>
  <c r="J601" i="49"/>
  <c r="K601" i="49"/>
  <c r="F601" i="49"/>
  <c r="L601" i="49"/>
  <c r="M601" i="49"/>
  <c r="O601" i="49"/>
  <c r="P601" i="49"/>
  <c r="Q601" i="49"/>
  <c r="R601" i="49"/>
  <c r="S601" i="49"/>
  <c r="T601" i="49"/>
  <c r="U601" i="49"/>
  <c r="V601" i="49"/>
  <c r="W601" i="49"/>
  <c r="X601" i="49"/>
  <c r="Y601" i="49"/>
  <c r="Z601" i="49"/>
  <c r="AA601" i="49"/>
  <c r="AB601" i="49"/>
  <c r="AC601" i="49"/>
  <c r="AD601" i="49"/>
  <c r="AE601" i="49"/>
  <c r="AF602" i="49"/>
  <c r="D602" i="49"/>
  <c r="E602" i="49"/>
  <c r="G602" i="49"/>
  <c r="I602" i="49"/>
  <c r="J602" i="49"/>
  <c r="K602" i="49"/>
  <c r="F602" i="49"/>
  <c r="L602" i="49"/>
  <c r="M602" i="49"/>
  <c r="O602" i="49"/>
  <c r="P602" i="49"/>
  <c r="Q602" i="49"/>
  <c r="R602" i="49"/>
  <c r="S602" i="49"/>
  <c r="T602" i="49"/>
  <c r="U602" i="49"/>
  <c r="V602" i="49"/>
  <c r="W602" i="49"/>
  <c r="X602" i="49"/>
  <c r="Y602" i="49"/>
  <c r="Z602" i="49"/>
  <c r="AA602" i="49"/>
  <c r="AB602" i="49"/>
  <c r="AC602" i="49"/>
  <c r="AD602" i="49"/>
  <c r="AE602" i="49"/>
  <c r="AF603" i="49"/>
  <c r="D603" i="49"/>
  <c r="E603" i="49"/>
  <c r="G603" i="49"/>
  <c r="I603" i="49"/>
  <c r="J603" i="49"/>
  <c r="K603" i="49"/>
  <c r="F603" i="49"/>
  <c r="L603" i="49"/>
  <c r="M603" i="49"/>
  <c r="O603" i="49"/>
  <c r="P603" i="49"/>
  <c r="Q603" i="49"/>
  <c r="R603" i="49"/>
  <c r="S603" i="49"/>
  <c r="T603" i="49"/>
  <c r="U603" i="49"/>
  <c r="V603" i="49"/>
  <c r="W603" i="49"/>
  <c r="X603" i="49"/>
  <c r="Y603" i="49"/>
  <c r="Z603" i="49"/>
  <c r="AA603" i="49"/>
  <c r="AB603" i="49"/>
  <c r="AC603" i="49"/>
  <c r="AD603" i="49"/>
  <c r="AE603" i="49"/>
  <c r="AF604" i="49"/>
  <c r="D604" i="49"/>
  <c r="E604" i="49"/>
  <c r="G604" i="49"/>
  <c r="I604" i="49"/>
  <c r="J604" i="49"/>
  <c r="K604" i="49"/>
  <c r="F604" i="49"/>
  <c r="L604" i="49"/>
  <c r="M604" i="49"/>
  <c r="O604" i="49"/>
  <c r="P604" i="49"/>
  <c r="Q604" i="49"/>
  <c r="R604" i="49"/>
  <c r="S604" i="49"/>
  <c r="T604" i="49"/>
  <c r="U604" i="49"/>
  <c r="V604" i="49"/>
  <c r="W604" i="49"/>
  <c r="X604" i="49"/>
  <c r="Y604" i="49"/>
  <c r="Z604" i="49"/>
  <c r="AA604" i="49"/>
  <c r="AB604" i="49"/>
  <c r="AC604" i="49"/>
  <c r="AD604" i="49"/>
  <c r="AE604" i="49"/>
  <c r="AF605" i="49"/>
  <c r="D605" i="49"/>
  <c r="E605" i="49"/>
  <c r="G605" i="49"/>
  <c r="I605" i="49"/>
  <c r="J605" i="49"/>
  <c r="K605" i="49"/>
  <c r="F605" i="49"/>
  <c r="L605" i="49"/>
  <c r="M605" i="49"/>
  <c r="O605" i="49"/>
  <c r="P605" i="49"/>
  <c r="Q605" i="49"/>
  <c r="R605" i="49"/>
  <c r="S605" i="49"/>
  <c r="T605" i="49"/>
  <c r="U605" i="49"/>
  <c r="V605" i="49"/>
  <c r="W605" i="49"/>
  <c r="X605" i="49"/>
  <c r="Y605" i="49"/>
  <c r="Z605" i="49"/>
  <c r="AA605" i="49"/>
  <c r="AB605" i="49"/>
  <c r="AC605" i="49"/>
  <c r="AD605" i="49"/>
  <c r="AE605" i="49"/>
  <c r="AF606" i="49"/>
  <c r="D606" i="49"/>
  <c r="E606" i="49"/>
  <c r="G606" i="49"/>
  <c r="I606" i="49"/>
  <c r="J606" i="49"/>
  <c r="K606" i="49"/>
  <c r="F606" i="49"/>
  <c r="L606" i="49"/>
  <c r="M606" i="49"/>
  <c r="O606" i="49"/>
  <c r="P606" i="49"/>
  <c r="Q606" i="49"/>
  <c r="R606" i="49"/>
  <c r="S606" i="49"/>
  <c r="T606" i="49"/>
  <c r="U606" i="49"/>
  <c r="V606" i="49"/>
  <c r="W606" i="49"/>
  <c r="X606" i="49"/>
  <c r="Y606" i="49"/>
  <c r="Z606" i="49"/>
  <c r="AA606" i="49"/>
  <c r="AB606" i="49"/>
  <c r="AC606" i="49"/>
  <c r="AD606" i="49"/>
  <c r="AE606" i="49"/>
  <c r="AF607" i="49"/>
  <c r="D607" i="49"/>
  <c r="E607" i="49"/>
  <c r="G607" i="49"/>
  <c r="I607" i="49"/>
  <c r="J607" i="49"/>
  <c r="K607" i="49"/>
  <c r="F607" i="49"/>
  <c r="L607" i="49"/>
  <c r="M607" i="49"/>
  <c r="O607" i="49"/>
  <c r="P607" i="49"/>
  <c r="Q607" i="49"/>
  <c r="R607" i="49"/>
  <c r="S607" i="49"/>
  <c r="T607" i="49"/>
  <c r="U607" i="49"/>
  <c r="V607" i="49"/>
  <c r="W607" i="49"/>
  <c r="X607" i="49"/>
  <c r="Y607" i="49"/>
  <c r="Z607" i="49"/>
  <c r="AA607" i="49"/>
  <c r="AB607" i="49"/>
  <c r="AC607" i="49"/>
  <c r="AD607" i="49"/>
  <c r="AE607" i="49"/>
  <c r="AF608" i="49"/>
  <c r="D608" i="49"/>
  <c r="E608" i="49"/>
  <c r="G608" i="49"/>
  <c r="I608" i="49"/>
  <c r="J608" i="49"/>
  <c r="K608" i="49"/>
  <c r="F608" i="49"/>
  <c r="L608" i="49"/>
  <c r="M608" i="49"/>
  <c r="O608" i="49"/>
  <c r="P608" i="49"/>
  <c r="Q608" i="49"/>
  <c r="R608" i="49"/>
  <c r="S608" i="49"/>
  <c r="T608" i="49"/>
  <c r="U608" i="49"/>
  <c r="V608" i="49"/>
  <c r="W608" i="49"/>
  <c r="X608" i="49"/>
  <c r="Y608" i="49"/>
  <c r="Z608" i="49"/>
  <c r="AA608" i="49"/>
  <c r="AB608" i="49"/>
  <c r="AC608" i="49"/>
  <c r="AD608" i="49"/>
  <c r="AE608" i="49"/>
  <c r="AF609" i="49"/>
  <c r="D609" i="49"/>
  <c r="E609" i="49"/>
  <c r="G609" i="49"/>
  <c r="I609" i="49"/>
  <c r="J609" i="49"/>
  <c r="K609" i="49"/>
  <c r="F609" i="49"/>
  <c r="L609" i="49"/>
  <c r="M609" i="49"/>
  <c r="O609" i="49"/>
  <c r="P609" i="49"/>
  <c r="Q609" i="49"/>
  <c r="R609" i="49"/>
  <c r="S609" i="49"/>
  <c r="T609" i="49"/>
  <c r="U609" i="49"/>
  <c r="V609" i="49"/>
  <c r="W609" i="49"/>
  <c r="X609" i="49"/>
  <c r="Y609" i="49"/>
  <c r="Z609" i="49"/>
  <c r="AA609" i="49"/>
  <c r="AB609" i="49"/>
  <c r="AC609" i="49"/>
  <c r="AD609" i="49"/>
  <c r="AE609" i="49"/>
  <c r="AF610" i="49"/>
  <c r="D610" i="49"/>
  <c r="E610" i="49"/>
  <c r="G610" i="49"/>
  <c r="I610" i="49"/>
  <c r="J610" i="49"/>
  <c r="K610" i="49"/>
  <c r="F610" i="49"/>
  <c r="L610" i="49"/>
  <c r="M610" i="49"/>
  <c r="O610" i="49"/>
  <c r="P610" i="49"/>
  <c r="Q610" i="49"/>
  <c r="R610" i="49"/>
  <c r="S610" i="49"/>
  <c r="T610" i="49"/>
  <c r="U610" i="49"/>
  <c r="V610" i="49"/>
  <c r="W610" i="49"/>
  <c r="X610" i="49"/>
  <c r="Y610" i="49"/>
  <c r="Z610" i="49"/>
  <c r="AA610" i="49"/>
  <c r="AB610" i="49"/>
  <c r="AC610" i="49"/>
  <c r="AD610" i="49"/>
  <c r="AE610" i="49"/>
  <c r="AF611" i="49"/>
  <c r="D611" i="49"/>
  <c r="E611" i="49"/>
  <c r="G611" i="49"/>
  <c r="I611" i="49"/>
  <c r="J611" i="49"/>
  <c r="K611" i="49"/>
  <c r="F611" i="49"/>
  <c r="L611" i="49"/>
  <c r="M611" i="49"/>
  <c r="O611" i="49"/>
  <c r="P611" i="49"/>
  <c r="Q611" i="49"/>
  <c r="R611" i="49"/>
  <c r="S611" i="49"/>
  <c r="T611" i="49"/>
  <c r="U611" i="49"/>
  <c r="V611" i="49"/>
  <c r="W611" i="49"/>
  <c r="X611" i="49"/>
  <c r="Y611" i="49"/>
  <c r="Z611" i="49"/>
  <c r="AA611" i="49"/>
  <c r="AB611" i="49"/>
  <c r="AC611" i="49"/>
  <c r="AD611" i="49"/>
  <c r="AE611" i="49"/>
  <c r="AF612" i="49"/>
  <c r="D612" i="49"/>
  <c r="E612" i="49"/>
  <c r="G612" i="49"/>
  <c r="I612" i="49"/>
  <c r="J612" i="49"/>
  <c r="K612" i="49"/>
  <c r="F612" i="49"/>
  <c r="L612" i="49"/>
  <c r="M612" i="49"/>
  <c r="O612" i="49"/>
  <c r="P612" i="49"/>
  <c r="Q612" i="49"/>
  <c r="R612" i="49"/>
  <c r="S612" i="49"/>
  <c r="T612" i="49"/>
  <c r="U612" i="49"/>
  <c r="V612" i="49"/>
  <c r="W612" i="49"/>
  <c r="X612" i="49"/>
  <c r="Y612" i="49"/>
  <c r="Z612" i="49"/>
  <c r="AA612" i="49"/>
  <c r="AB612" i="49"/>
  <c r="AC612" i="49"/>
  <c r="AD612" i="49"/>
  <c r="AE612" i="49"/>
  <c r="AF613" i="49"/>
  <c r="D613" i="49"/>
  <c r="E613" i="49"/>
  <c r="G613" i="49"/>
  <c r="I613" i="49"/>
  <c r="J613" i="49"/>
  <c r="K613" i="49"/>
  <c r="F613" i="49"/>
  <c r="L613" i="49"/>
  <c r="M613" i="49"/>
  <c r="O613" i="49"/>
  <c r="P613" i="49"/>
  <c r="Q613" i="49"/>
  <c r="R613" i="49"/>
  <c r="S613" i="49"/>
  <c r="T613" i="49"/>
  <c r="U613" i="49"/>
  <c r="V613" i="49"/>
  <c r="W613" i="49"/>
  <c r="X613" i="49"/>
  <c r="Y613" i="49"/>
  <c r="Z613" i="49"/>
  <c r="AA613" i="49"/>
  <c r="AB613" i="49"/>
  <c r="AC613" i="49"/>
  <c r="AD613" i="49"/>
  <c r="AE613" i="49"/>
  <c r="AF614" i="49"/>
  <c r="D614" i="49"/>
  <c r="E614" i="49"/>
  <c r="G614" i="49"/>
  <c r="I614" i="49"/>
  <c r="J614" i="49"/>
  <c r="K614" i="49"/>
  <c r="F614" i="49"/>
  <c r="L614" i="49"/>
  <c r="M614" i="49"/>
  <c r="O614" i="49"/>
  <c r="P614" i="49"/>
  <c r="Q614" i="49"/>
  <c r="R614" i="49"/>
  <c r="S614" i="49"/>
  <c r="T614" i="49"/>
  <c r="U614" i="49"/>
  <c r="V614" i="49"/>
  <c r="W614" i="49"/>
  <c r="X614" i="49"/>
  <c r="Y614" i="49"/>
  <c r="Z614" i="49"/>
  <c r="AA614" i="49"/>
  <c r="AB614" i="49"/>
  <c r="AC614" i="49"/>
  <c r="AD614" i="49"/>
  <c r="AE614" i="49"/>
  <c r="AF615" i="49"/>
  <c r="D615" i="49"/>
  <c r="E615" i="49"/>
  <c r="G615" i="49"/>
  <c r="I615" i="49"/>
  <c r="J615" i="49"/>
  <c r="K615" i="49"/>
  <c r="F615" i="49"/>
  <c r="L615" i="49"/>
  <c r="M615" i="49"/>
  <c r="O615" i="49"/>
  <c r="P615" i="49"/>
  <c r="Q615" i="49"/>
  <c r="R615" i="49"/>
  <c r="S615" i="49"/>
  <c r="T615" i="49"/>
  <c r="U615" i="49"/>
  <c r="V615" i="49"/>
  <c r="W615" i="49"/>
  <c r="X615" i="49"/>
  <c r="Y615" i="49"/>
  <c r="Z615" i="49"/>
  <c r="AA615" i="49"/>
  <c r="AB615" i="49"/>
  <c r="AC615" i="49"/>
  <c r="AD615" i="49"/>
  <c r="AE615" i="49"/>
  <c r="AF616" i="49"/>
  <c r="D616" i="49"/>
  <c r="E616" i="49"/>
  <c r="G616" i="49"/>
  <c r="I616" i="49"/>
  <c r="J616" i="49"/>
  <c r="K616" i="49"/>
  <c r="F616" i="49"/>
  <c r="L616" i="49"/>
  <c r="M616" i="49"/>
  <c r="O616" i="49"/>
  <c r="P616" i="49"/>
  <c r="Q616" i="49"/>
  <c r="R616" i="49"/>
  <c r="S616" i="49"/>
  <c r="T616" i="49"/>
  <c r="U616" i="49"/>
  <c r="V616" i="49"/>
  <c r="W616" i="49"/>
  <c r="X616" i="49"/>
  <c r="Y616" i="49"/>
  <c r="Z616" i="49"/>
  <c r="AA616" i="49"/>
  <c r="AB616" i="49"/>
  <c r="AC616" i="49"/>
  <c r="AD616" i="49"/>
  <c r="AE616" i="49"/>
  <c r="AF617" i="49"/>
  <c r="D617" i="49"/>
  <c r="E617" i="49"/>
  <c r="G617" i="49"/>
  <c r="I617" i="49"/>
  <c r="J617" i="49"/>
  <c r="K617" i="49"/>
  <c r="F617" i="49"/>
  <c r="L617" i="49"/>
  <c r="M617" i="49"/>
  <c r="O617" i="49"/>
  <c r="P617" i="49"/>
  <c r="Q617" i="49"/>
  <c r="R617" i="49"/>
  <c r="S617" i="49"/>
  <c r="T617" i="49"/>
  <c r="U617" i="49"/>
  <c r="V617" i="49"/>
  <c r="W617" i="49"/>
  <c r="X617" i="49"/>
  <c r="Y617" i="49"/>
  <c r="Z617" i="49"/>
  <c r="AA617" i="49"/>
  <c r="AB617" i="49"/>
  <c r="AC617" i="49"/>
  <c r="AD617" i="49"/>
  <c r="AE617" i="49"/>
  <c r="AF618" i="49"/>
  <c r="D618" i="49"/>
  <c r="E618" i="49"/>
  <c r="G618" i="49"/>
  <c r="I618" i="49"/>
  <c r="J618" i="49"/>
  <c r="K618" i="49"/>
  <c r="F618" i="49"/>
  <c r="L618" i="49"/>
  <c r="M618" i="49"/>
  <c r="O618" i="49"/>
  <c r="P618" i="49"/>
  <c r="Q618" i="49"/>
  <c r="R618" i="49"/>
  <c r="S618" i="49"/>
  <c r="T618" i="49"/>
  <c r="U618" i="49"/>
  <c r="V618" i="49"/>
  <c r="W618" i="49"/>
  <c r="X618" i="49"/>
  <c r="Y618" i="49"/>
  <c r="Z618" i="49"/>
  <c r="AA618" i="49"/>
  <c r="AB618" i="49"/>
  <c r="AC618" i="49"/>
  <c r="AD618" i="49"/>
  <c r="AE618" i="49"/>
  <c r="AF619" i="49"/>
  <c r="D619" i="49"/>
  <c r="E619" i="49"/>
  <c r="G619" i="49"/>
  <c r="I619" i="49"/>
  <c r="J619" i="49"/>
  <c r="K619" i="49"/>
  <c r="F619" i="49"/>
  <c r="L619" i="49"/>
  <c r="M619" i="49"/>
  <c r="O619" i="49"/>
  <c r="P619" i="49"/>
  <c r="Q619" i="49"/>
  <c r="R619" i="49"/>
  <c r="S619" i="49"/>
  <c r="T619" i="49"/>
  <c r="U619" i="49"/>
  <c r="V619" i="49"/>
  <c r="W619" i="49"/>
  <c r="X619" i="49"/>
  <c r="Y619" i="49"/>
  <c r="Z619" i="49"/>
  <c r="AA619" i="49"/>
  <c r="AB619" i="49"/>
  <c r="AC619" i="49"/>
  <c r="AD619" i="49"/>
  <c r="AE619" i="49"/>
  <c r="AF620" i="49"/>
  <c r="D620" i="49"/>
  <c r="E620" i="49"/>
  <c r="G620" i="49"/>
  <c r="I620" i="49"/>
  <c r="J620" i="49"/>
  <c r="K620" i="49"/>
  <c r="F620" i="49"/>
  <c r="L620" i="49"/>
  <c r="M620" i="49"/>
  <c r="O620" i="49"/>
  <c r="P620" i="49"/>
  <c r="Q620" i="49"/>
  <c r="R620" i="49"/>
  <c r="S620" i="49"/>
  <c r="T620" i="49"/>
  <c r="U620" i="49"/>
  <c r="V620" i="49"/>
  <c r="W620" i="49"/>
  <c r="X620" i="49"/>
  <c r="Y620" i="49"/>
  <c r="Z620" i="49"/>
  <c r="AA620" i="49"/>
  <c r="AB620" i="49"/>
  <c r="AC620" i="49"/>
  <c r="AD620" i="49"/>
  <c r="AE620" i="49"/>
  <c r="AF621" i="49"/>
  <c r="D621" i="49"/>
  <c r="E621" i="49"/>
  <c r="G621" i="49"/>
  <c r="I621" i="49"/>
  <c r="J621" i="49"/>
  <c r="K621" i="49"/>
  <c r="F621" i="49"/>
  <c r="L621" i="49"/>
  <c r="M621" i="49"/>
  <c r="O621" i="49"/>
  <c r="P621" i="49"/>
  <c r="Q621" i="49"/>
  <c r="R621" i="49"/>
  <c r="S621" i="49"/>
  <c r="T621" i="49"/>
  <c r="U621" i="49"/>
  <c r="V621" i="49"/>
  <c r="W621" i="49"/>
  <c r="X621" i="49"/>
  <c r="Y621" i="49"/>
  <c r="Z621" i="49"/>
  <c r="AA621" i="49"/>
  <c r="AB621" i="49"/>
  <c r="AC621" i="49"/>
  <c r="AD621" i="49"/>
  <c r="AE621" i="49"/>
  <c r="AF622" i="49"/>
  <c r="D622" i="49"/>
  <c r="E622" i="49"/>
  <c r="G622" i="49"/>
  <c r="I622" i="49"/>
  <c r="J622" i="49"/>
  <c r="K622" i="49"/>
  <c r="F622" i="49"/>
  <c r="L622" i="49"/>
  <c r="M622" i="49"/>
  <c r="O622" i="49"/>
  <c r="P622" i="49"/>
  <c r="Q622" i="49"/>
  <c r="R622" i="49"/>
  <c r="S622" i="49"/>
  <c r="T622" i="49"/>
  <c r="U622" i="49"/>
  <c r="V622" i="49"/>
  <c r="W622" i="49"/>
  <c r="X622" i="49"/>
  <c r="Y622" i="49"/>
  <c r="Z622" i="49"/>
  <c r="AA622" i="49"/>
  <c r="AB622" i="49"/>
  <c r="AC622" i="49"/>
  <c r="AD622" i="49"/>
  <c r="AE622" i="49"/>
  <c r="AF623" i="49"/>
  <c r="D623" i="49"/>
  <c r="E623" i="49"/>
  <c r="G623" i="49"/>
  <c r="I623" i="49"/>
  <c r="J623" i="49"/>
  <c r="K623" i="49"/>
  <c r="F623" i="49"/>
  <c r="L623" i="49"/>
  <c r="M623" i="49"/>
  <c r="O623" i="49"/>
  <c r="P623" i="49"/>
  <c r="Q623" i="49"/>
  <c r="R623" i="49"/>
  <c r="S623" i="49"/>
  <c r="T623" i="49"/>
  <c r="U623" i="49"/>
  <c r="V623" i="49"/>
  <c r="W623" i="49"/>
  <c r="X623" i="49"/>
  <c r="Y623" i="49"/>
  <c r="Z623" i="49"/>
  <c r="AA623" i="49"/>
  <c r="AB623" i="49"/>
  <c r="AC623" i="49"/>
  <c r="AD623" i="49"/>
  <c r="AE623" i="49"/>
  <c r="AF624" i="49"/>
  <c r="D624" i="49"/>
  <c r="E624" i="49"/>
  <c r="G624" i="49"/>
  <c r="I624" i="49"/>
  <c r="J624" i="49"/>
  <c r="K624" i="49"/>
  <c r="F624" i="49"/>
  <c r="L624" i="49"/>
  <c r="M624" i="49"/>
  <c r="O624" i="49"/>
  <c r="P624" i="49"/>
  <c r="Q624" i="49"/>
  <c r="R624" i="49"/>
  <c r="S624" i="49"/>
  <c r="T624" i="49"/>
  <c r="U624" i="49"/>
  <c r="V624" i="49"/>
  <c r="W624" i="49"/>
  <c r="X624" i="49"/>
  <c r="Y624" i="49"/>
  <c r="Z624" i="49"/>
  <c r="AA624" i="49"/>
  <c r="AB624" i="49"/>
  <c r="AC624" i="49"/>
  <c r="AD624" i="49"/>
  <c r="AE624" i="49"/>
  <c r="AF625" i="49"/>
  <c r="D625" i="49"/>
  <c r="E625" i="49"/>
  <c r="G625" i="49"/>
  <c r="I625" i="49"/>
  <c r="J625" i="49"/>
  <c r="K625" i="49"/>
  <c r="F625" i="49"/>
  <c r="L625" i="49"/>
  <c r="M625" i="49"/>
  <c r="O625" i="49"/>
  <c r="P625" i="49"/>
  <c r="Q625" i="49"/>
  <c r="R625" i="49"/>
  <c r="S625" i="49"/>
  <c r="T625" i="49"/>
  <c r="U625" i="49"/>
  <c r="V625" i="49"/>
  <c r="W625" i="49"/>
  <c r="X625" i="49"/>
  <c r="Y625" i="49"/>
  <c r="Z625" i="49"/>
  <c r="AA625" i="49"/>
  <c r="AB625" i="49"/>
  <c r="AC625" i="49"/>
  <c r="AD625" i="49"/>
  <c r="AE625" i="49"/>
  <c r="AF626" i="49"/>
  <c r="D626" i="49"/>
  <c r="E626" i="49"/>
  <c r="G626" i="49"/>
  <c r="I626" i="49"/>
  <c r="J626" i="49"/>
  <c r="K626" i="49"/>
  <c r="F626" i="49"/>
  <c r="L626" i="49"/>
  <c r="M626" i="49"/>
  <c r="O626" i="49"/>
  <c r="P626" i="49"/>
  <c r="Q626" i="49"/>
  <c r="R626" i="49"/>
  <c r="S626" i="49"/>
  <c r="T626" i="49"/>
  <c r="U626" i="49"/>
  <c r="V626" i="49"/>
  <c r="W626" i="49"/>
  <c r="X626" i="49"/>
  <c r="Y626" i="49"/>
  <c r="Z626" i="49"/>
  <c r="AA626" i="49"/>
  <c r="AB626" i="49"/>
  <c r="AC626" i="49"/>
  <c r="AD626" i="49"/>
  <c r="AE626" i="49"/>
  <c r="AF627" i="49"/>
  <c r="D627" i="49"/>
  <c r="E627" i="49"/>
  <c r="G627" i="49"/>
  <c r="I627" i="49"/>
  <c r="J627" i="49"/>
  <c r="K627" i="49"/>
  <c r="F627" i="49"/>
  <c r="L627" i="49"/>
  <c r="M627" i="49"/>
  <c r="O627" i="49"/>
  <c r="P627" i="49"/>
  <c r="Q627" i="49"/>
  <c r="R627" i="49"/>
  <c r="S627" i="49"/>
  <c r="T627" i="49"/>
  <c r="U627" i="49"/>
  <c r="V627" i="49"/>
  <c r="W627" i="49"/>
  <c r="X627" i="49"/>
  <c r="Y627" i="49"/>
  <c r="Z627" i="49"/>
  <c r="AA627" i="49"/>
  <c r="AB627" i="49"/>
  <c r="AC627" i="49"/>
  <c r="AD627" i="49"/>
  <c r="AE627" i="49"/>
  <c r="AF628" i="49"/>
  <c r="D628" i="49"/>
  <c r="E628" i="49"/>
  <c r="G628" i="49"/>
  <c r="I628" i="49"/>
  <c r="J628" i="49"/>
  <c r="K628" i="49"/>
  <c r="F628" i="49"/>
  <c r="L628" i="49"/>
  <c r="M628" i="49"/>
  <c r="O628" i="49"/>
  <c r="P628" i="49"/>
  <c r="Q628" i="49"/>
  <c r="R628" i="49"/>
  <c r="S628" i="49"/>
  <c r="T628" i="49"/>
  <c r="U628" i="49"/>
  <c r="V628" i="49"/>
  <c r="W628" i="49"/>
  <c r="X628" i="49"/>
  <c r="Y628" i="49"/>
  <c r="Z628" i="49"/>
  <c r="AA628" i="49"/>
  <c r="AB628" i="49"/>
  <c r="AC628" i="49"/>
  <c r="AD628" i="49"/>
  <c r="AE628" i="49"/>
  <c r="AF629" i="49"/>
  <c r="D629" i="49"/>
  <c r="E629" i="49"/>
  <c r="G629" i="49"/>
  <c r="I629" i="49"/>
  <c r="J629" i="49"/>
  <c r="K629" i="49"/>
  <c r="F629" i="49"/>
  <c r="L629" i="49"/>
  <c r="M629" i="49"/>
  <c r="O629" i="49"/>
  <c r="P629" i="49"/>
  <c r="Q629" i="49"/>
  <c r="R629" i="49"/>
  <c r="S629" i="49"/>
  <c r="T629" i="49"/>
  <c r="U629" i="49"/>
  <c r="V629" i="49"/>
  <c r="W629" i="49"/>
  <c r="X629" i="49"/>
  <c r="Y629" i="49"/>
  <c r="Z629" i="49"/>
  <c r="AA629" i="49"/>
  <c r="AB629" i="49"/>
  <c r="AC629" i="49"/>
  <c r="AD629" i="49"/>
  <c r="AE629" i="49"/>
  <c r="AF630" i="49"/>
  <c r="D630" i="49"/>
  <c r="E630" i="49"/>
  <c r="G630" i="49"/>
  <c r="I630" i="49"/>
  <c r="J630" i="49"/>
  <c r="K630" i="49"/>
  <c r="F630" i="49"/>
  <c r="L630" i="49"/>
  <c r="M630" i="49"/>
  <c r="O630" i="49"/>
  <c r="P630" i="49"/>
  <c r="Q630" i="49"/>
  <c r="R630" i="49"/>
  <c r="S630" i="49"/>
  <c r="T630" i="49"/>
  <c r="U630" i="49"/>
  <c r="V630" i="49"/>
  <c r="W630" i="49"/>
  <c r="X630" i="49"/>
  <c r="Y630" i="49"/>
  <c r="Z630" i="49"/>
  <c r="AA630" i="49"/>
  <c r="AB630" i="49"/>
  <c r="AC630" i="49"/>
  <c r="AD630" i="49"/>
  <c r="AE630" i="49"/>
  <c r="AF631" i="49"/>
  <c r="D631" i="49"/>
  <c r="E631" i="49"/>
  <c r="G631" i="49"/>
  <c r="I631" i="49"/>
  <c r="J631" i="49"/>
  <c r="K631" i="49"/>
  <c r="F631" i="49"/>
  <c r="L631" i="49"/>
  <c r="M631" i="49"/>
  <c r="O631" i="49"/>
  <c r="P631" i="49"/>
  <c r="Q631" i="49"/>
  <c r="R631" i="49"/>
  <c r="S631" i="49"/>
  <c r="T631" i="49"/>
  <c r="U631" i="49"/>
  <c r="V631" i="49"/>
  <c r="W631" i="49"/>
  <c r="X631" i="49"/>
  <c r="Y631" i="49"/>
  <c r="Z631" i="49"/>
  <c r="AA631" i="49"/>
  <c r="AB631" i="49"/>
  <c r="AC631" i="49"/>
  <c r="AD631" i="49"/>
  <c r="AE631" i="49"/>
  <c r="AF632" i="49"/>
  <c r="D632" i="49"/>
  <c r="E632" i="49"/>
  <c r="G632" i="49"/>
  <c r="I632" i="49"/>
  <c r="J632" i="49"/>
  <c r="K632" i="49"/>
  <c r="F632" i="49"/>
  <c r="L632" i="49"/>
  <c r="M632" i="49"/>
  <c r="O632" i="49"/>
  <c r="P632" i="49"/>
  <c r="Q632" i="49"/>
  <c r="R632" i="49"/>
  <c r="S632" i="49"/>
  <c r="T632" i="49"/>
  <c r="U632" i="49"/>
  <c r="V632" i="49"/>
  <c r="W632" i="49"/>
  <c r="X632" i="49"/>
  <c r="Y632" i="49"/>
  <c r="Z632" i="49"/>
  <c r="AA632" i="49"/>
  <c r="AB632" i="49"/>
  <c r="AC632" i="49"/>
  <c r="AD632" i="49"/>
  <c r="AE632" i="49"/>
  <c r="AF633" i="49"/>
  <c r="D633" i="49"/>
  <c r="E633" i="49"/>
  <c r="G633" i="49"/>
  <c r="I633" i="49"/>
  <c r="J633" i="49"/>
  <c r="K633" i="49"/>
  <c r="F633" i="49"/>
  <c r="L633" i="49"/>
  <c r="M633" i="49"/>
  <c r="O633" i="49"/>
  <c r="P633" i="49"/>
  <c r="Q633" i="49"/>
  <c r="R633" i="49"/>
  <c r="S633" i="49"/>
  <c r="T633" i="49"/>
  <c r="U633" i="49"/>
  <c r="V633" i="49"/>
  <c r="W633" i="49"/>
  <c r="X633" i="49"/>
  <c r="Y633" i="49"/>
  <c r="Z633" i="49"/>
  <c r="AA633" i="49"/>
  <c r="AB633" i="49"/>
  <c r="AC633" i="49"/>
  <c r="AD633" i="49"/>
  <c r="AE633" i="49"/>
  <c r="AF634" i="49"/>
  <c r="D634" i="49"/>
  <c r="E634" i="49"/>
  <c r="G634" i="49"/>
  <c r="I634" i="49"/>
  <c r="J634" i="49"/>
  <c r="K634" i="49"/>
  <c r="F634" i="49"/>
  <c r="L634" i="49"/>
  <c r="M634" i="49"/>
  <c r="O634" i="49"/>
  <c r="P634" i="49"/>
  <c r="Q634" i="49"/>
  <c r="R634" i="49"/>
  <c r="S634" i="49"/>
  <c r="T634" i="49"/>
  <c r="U634" i="49"/>
  <c r="V634" i="49"/>
  <c r="W634" i="49"/>
  <c r="X634" i="49"/>
  <c r="Y634" i="49"/>
  <c r="Z634" i="49"/>
  <c r="AA634" i="49"/>
  <c r="AB634" i="49"/>
  <c r="AC634" i="49"/>
  <c r="AD634" i="49"/>
  <c r="AE634" i="49"/>
  <c r="AF635" i="49"/>
  <c r="D635" i="49"/>
  <c r="E635" i="49"/>
  <c r="G635" i="49"/>
  <c r="I635" i="49"/>
  <c r="J635" i="49"/>
  <c r="K635" i="49"/>
  <c r="F635" i="49"/>
  <c r="L635" i="49"/>
  <c r="M635" i="49"/>
  <c r="O635" i="49"/>
  <c r="P635" i="49"/>
  <c r="Q635" i="49"/>
  <c r="R635" i="49"/>
  <c r="S635" i="49"/>
  <c r="T635" i="49"/>
  <c r="U635" i="49"/>
  <c r="V635" i="49"/>
  <c r="W635" i="49"/>
  <c r="X635" i="49"/>
  <c r="Y635" i="49"/>
  <c r="Z635" i="49"/>
  <c r="AA635" i="49"/>
  <c r="AB635" i="49"/>
  <c r="AC635" i="49"/>
  <c r="AD635" i="49"/>
  <c r="AE635" i="49"/>
  <c r="AF636" i="49"/>
  <c r="D636" i="49"/>
  <c r="E636" i="49"/>
  <c r="G636" i="49"/>
  <c r="I636" i="49"/>
  <c r="J636" i="49"/>
  <c r="K636" i="49"/>
  <c r="F636" i="49"/>
  <c r="L636" i="49"/>
  <c r="M636" i="49"/>
  <c r="O636" i="49"/>
  <c r="P636" i="49"/>
  <c r="Q636" i="49"/>
  <c r="R636" i="49"/>
  <c r="S636" i="49"/>
  <c r="T636" i="49"/>
  <c r="U636" i="49"/>
  <c r="V636" i="49"/>
  <c r="W636" i="49"/>
  <c r="X636" i="49"/>
  <c r="Y636" i="49"/>
  <c r="Z636" i="49"/>
  <c r="AA636" i="49"/>
  <c r="AB636" i="49"/>
  <c r="AC636" i="49"/>
  <c r="AD636" i="49"/>
  <c r="AE636" i="49"/>
  <c r="AF637" i="49"/>
  <c r="D637" i="49"/>
  <c r="E637" i="49"/>
  <c r="G637" i="49"/>
  <c r="I637" i="49"/>
  <c r="J637" i="49"/>
  <c r="K637" i="49"/>
  <c r="F637" i="49"/>
  <c r="L637" i="49"/>
  <c r="M637" i="49"/>
  <c r="O637" i="49"/>
  <c r="P637" i="49"/>
  <c r="Q637" i="49"/>
  <c r="R637" i="49"/>
  <c r="S637" i="49"/>
  <c r="T637" i="49"/>
  <c r="U637" i="49"/>
  <c r="V637" i="49"/>
  <c r="W637" i="49"/>
  <c r="X637" i="49"/>
  <c r="Y637" i="49"/>
  <c r="Z637" i="49"/>
  <c r="AA637" i="49"/>
  <c r="AB637" i="49"/>
  <c r="AC637" i="49"/>
  <c r="AD637" i="49"/>
  <c r="AE637" i="49"/>
  <c r="AF638" i="49"/>
  <c r="D638" i="49"/>
  <c r="E638" i="49"/>
  <c r="G638" i="49"/>
  <c r="I638" i="49"/>
  <c r="J638" i="49"/>
  <c r="K638" i="49"/>
  <c r="F638" i="49"/>
  <c r="L638" i="49"/>
  <c r="M638" i="49"/>
  <c r="O638" i="49"/>
  <c r="P638" i="49"/>
  <c r="Q638" i="49"/>
  <c r="R638" i="49"/>
  <c r="S638" i="49"/>
  <c r="T638" i="49"/>
  <c r="U638" i="49"/>
  <c r="V638" i="49"/>
  <c r="W638" i="49"/>
  <c r="X638" i="49"/>
  <c r="Y638" i="49"/>
  <c r="Z638" i="49"/>
  <c r="AA638" i="49"/>
  <c r="AB638" i="49"/>
  <c r="AC638" i="49"/>
  <c r="AD638" i="49"/>
  <c r="AE638" i="49"/>
  <c r="AF639" i="49"/>
  <c r="D639" i="49"/>
  <c r="E639" i="49"/>
  <c r="G639" i="49"/>
  <c r="I639" i="49"/>
  <c r="J639" i="49"/>
  <c r="K639" i="49"/>
  <c r="F639" i="49"/>
  <c r="L639" i="49"/>
  <c r="M639" i="49"/>
  <c r="O639" i="49"/>
  <c r="P639" i="49"/>
  <c r="Q639" i="49"/>
  <c r="R639" i="49"/>
  <c r="S639" i="49"/>
  <c r="T639" i="49"/>
  <c r="U639" i="49"/>
  <c r="V639" i="49"/>
  <c r="W639" i="49"/>
  <c r="X639" i="49"/>
  <c r="Y639" i="49"/>
  <c r="Z639" i="49"/>
  <c r="AA639" i="49"/>
  <c r="AB639" i="49"/>
  <c r="AC639" i="49"/>
  <c r="AD639" i="49"/>
  <c r="AE639" i="49"/>
  <c r="AF640" i="49"/>
  <c r="D640" i="49"/>
  <c r="E640" i="49"/>
  <c r="G640" i="49"/>
  <c r="I640" i="49"/>
  <c r="J640" i="49"/>
  <c r="K640" i="49"/>
  <c r="F640" i="49"/>
  <c r="L640" i="49"/>
  <c r="M640" i="49"/>
  <c r="O640" i="49"/>
  <c r="P640" i="49"/>
  <c r="Q640" i="49"/>
  <c r="R640" i="49"/>
  <c r="S640" i="49"/>
  <c r="T640" i="49"/>
  <c r="U640" i="49"/>
  <c r="V640" i="49"/>
  <c r="W640" i="49"/>
  <c r="X640" i="49"/>
  <c r="Y640" i="49"/>
  <c r="Z640" i="49"/>
  <c r="AA640" i="49"/>
  <c r="AB640" i="49"/>
  <c r="AC640" i="49"/>
  <c r="AD640" i="49"/>
  <c r="AE640" i="49"/>
  <c r="AF641" i="49"/>
  <c r="D641" i="49"/>
  <c r="E641" i="49"/>
  <c r="G641" i="49"/>
  <c r="I641" i="49"/>
  <c r="J641" i="49"/>
  <c r="K641" i="49"/>
  <c r="F641" i="49"/>
  <c r="L641" i="49"/>
  <c r="M641" i="49"/>
  <c r="O641" i="49"/>
  <c r="P641" i="49"/>
  <c r="Q641" i="49"/>
  <c r="R641" i="49"/>
  <c r="S641" i="49"/>
  <c r="T641" i="49"/>
  <c r="U641" i="49"/>
  <c r="V641" i="49"/>
  <c r="W641" i="49"/>
  <c r="X641" i="49"/>
  <c r="Y641" i="49"/>
  <c r="Z641" i="49"/>
  <c r="AA641" i="49"/>
  <c r="AB641" i="49"/>
  <c r="AC641" i="49"/>
  <c r="AD641" i="49"/>
  <c r="AE641" i="49"/>
  <c r="AF642" i="49"/>
  <c r="D642" i="49"/>
  <c r="E642" i="49"/>
  <c r="G642" i="49"/>
  <c r="I642" i="49"/>
  <c r="J642" i="49"/>
  <c r="K642" i="49"/>
  <c r="F642" i="49"/>
  <c r="L642" i="49"/>
  <c r="M642" i="49"/>
  <c r="O642" i="49"/>
  <c r="P642" i="49"/>
  <c r="Q642" i="49"/>
  <c r="R642" i="49"/>
  <c r="S642" i="49"/>
  <c r="T642" i="49"/>
  <c r="U642" i="49"/>
  <c r="V642" i="49"/>
  <c r="W642" i="49"/>
  <c r="X642" i="49"/>
  <c r="Y642" i="49"/>
  <c r="Z642" i="49"/>
  <c r="AA642" i="49"/>
  <c r="AB642" i="49"/>
  <c r="AC642" i="49"/>
  <c r="AD642" i="49"/>
  <c r="AE642" i="49"/>
  <c r="AF643" i="49"/>
  <c r="D643" i="49"/>
  <c r="E643" i="49"/>
  <c r="G643" i="49"/>
  <c r="I643" i="49"/>
  <c r="J643" i="49"/>
  <c r="K643" i="49"/>
  <c r="F643" i="49"/>
  <c r="L643" i="49"/>
  <c r="M643" i="49"/>
  <c r="O643" i="49"/>
  <c r="P643" i="49"/>
  <c r="Q643" i="49"/>
  <c r="R643" i="49"/>
  <c r="S643" i="49"/>
  <c r="T643" i="49"/>
  <c r="U643" i="49"/>
  <c r="V643" i="49"/>
  <c r="W643" i="49"/>
  <c r="X643" i="49"/>
  <c r="Y643" i="49"/>
  <c r="Z643" i="49"/>
  <c r="AA643" i="49"/>
  <c r="AB643" i="49"/>
  <c r="AC643" i="49"/>
  <c r="AD643" i="49"/>
  <c r="AE643" i="49"/>
  <c r="AF644" i="49"/>
  <c r="D644" i="49"/>
  <c r="E644" i="49"/>
  <c r="G644" i="49"/>
  <c r="I644" i="49"/>
  <c r="J644" i="49"/>
  <c r="K644" i="49"/>
  <c r="F644" i="49"/>
  <c r="L644" i="49"/>
  <c r="M644" i="49"/>
  <c r="O644" i="49"/>
  <c r="P644" i="49"/>
  <c r="Q644" i="49"/>
  <c r="R644" i="49"/>
  <c r="S644" i="49"/>
  <c r="T644" i="49"/>
  <c r="U644" i="49"/>
  <c r="V644" i="49"/>
  <c r="W644" i="49"/>
  <c r="X644" i="49"/>
  <c r="Y644" i="49"/>
  <c r="Z644" i="49"/>
  <c r="AA644" i="49"/>
  <c r="AB644" i="49"/>
  <c r="AC644" i="49"/>
  <c r="AD644" i="49"/>
  <c r="AE644" i="49"/>
  <c r="AF645" i="49"/>
  <c r="D645" i="49"/>
  <c r="E645" i="49"/>
  <c r="G645" i="49"/>
  <c r="I645" i="49"/>
  <c r="J645" i="49"/>
  <c r="K645" i="49"/>
  <c r="F645" i="49"/>
  <c r="L645" i="49"/>
  <c r="M645" i="49"/>
  <c r="O645" i="49"/>
  <c r="P645" i="49"/>
  <c r="Q645" i="49"/>
  <c r="R645" i="49"/>
  <c r="S645" i="49"/>
  <c r="T645" i="49"/>
  <c r="U645" i="49"/>
  <c r="V645" i="49"/>
  <c r="W645" i="49"/>
  <c r="X645" i="49"/>
  <c r="Y645" i="49"/>
  <c r="Z645" i="49"/>
  <c r="AA645" i="49"/>
  <c r="AB645" i="49"/>
  <c r="AC645" i="49"/>
  <c r="AD645" i="49"/>
  <c r="AE645" i="49"/>
  <c r="AF646" i="49"/>
  <c r="D646" i="49"/>
  <c r="E646" i="49"/>
  <c r="G646" i="49"/>
  <c r="I646" i="49"/>
  <c r="J646" i="49"/>
  <c r="K646" i="49"/>
  <c r="F646" i="49"/>
  <c r="L646" i="49"/>
  <c r="M646" i="49"/>
  <c r="O646" i="49"/>
  <c r="P646" i="49"/>
  <c r="Q646" i="49"/>
  <c r="R646" i="49"/>
  <c r="S646" i="49"/>
  <c r="T646" i="49"/>
  <c r="U646" i="49"/>
  <c r="V646" i="49"/>
  <c r="W646" i="49"/>
  <c r="X646" i="49"/>
  <c r="Y646" i="49"/>
  <c r="Z646" i="49"/>
  <c r="AA646" i="49"/>
  <c r="AB646" i="49"/>
  <c r="AC646" i="49"/>
  <c r="AD646" i="49"/>
  <c r="AE646" i="49"/>
  <c r="AF647" i="49"/>
  <c r="D647" i="49"/>
  <c r="E647" i="49"/>
  <c r="G647" i="49"/>
  <c r="I647" i="49"/>
  <c r="J647" i="49"/>
  <c r="K647" i="49"/>
  <c r="F647" i="49"/>
  <c r="L647" i="49"/>
  <c r="M647" i="49"/>
  <c r="O647" i="49"/>
  <c r="P647" i="49"/>
  <c r="Q647" i="49"/>
  <c r="R647" i="49"/>
  <c r="S647" i="49"/>
  <c r="T647" i="49"/>
  <c r="U647" i="49"/>
  <c r="V647" i="49"/>
  <c r="W647" i="49"/>
  <c r="X647" i="49"/>
  <c r="Y647" i="49"/>
  <c r="Z647" i="49"/>
  <c r="AA647" i="49"/>
  <c r="AB647" i="49"/>
  <c r="AC647" i="49"/>
  <c r="AD647" i="49"/>
  <c r="AE647" i="49"/>
  <c r="AF648" i="49"/>
  <c r="D648" i="49"/>
  <c r="E648" i="49"/>
  <c r="G648" i="49"/>
  <c r="I648" i="49"/>
  <c r="J648" i="49"/>
  <c r="K648" i="49"/>
  <c r="F648" i="49"/>
  <c r="L648" i="49"/>
  <c r="M648" i="49"/>
  <c r="O648" i="49"/>
  <c r="P648" i="49"/>
  <c r="Q648" i="49"/>
  <c r="R648" i="49"/>
  <c r="S648" i="49"/>
  <c r="T648" i="49"/>
  <c r="U648" i="49"/>
  <c r="V648" i="49"/>
  <c r="W648" i="49"/>
  <c r="X648" i="49"/>
  <c r="Y648" i="49"/>
  <c r="Z648" i="49"/>
  <c r="AA648" i="49"/>
  <c r="AB648" i="49"/>
  <c r="AC648" i="49"/>
  <c r="AD648" i="49"/>
  <c r="AE648" i="49"/>
  <c r="AF649" i="49"/>
  <c r="D649" i="49"/>
  <c r="E649" i="49"/>
  <c r="G649" i="49"/>
  <c r="I649" i="49"/>
  <c r="J649" i="49"/>
  <c r="K649" i="49"/>
  <c r="F649" i="49"/>
  <c r="L649" i="49"/>
  <c r="M649" i="49"/>
  <c r="O649" i="49"/>
  <c r="P649" i="49"/>
  <c r="Q649" i="49"/>
  <c r="R649" i="49"/>
  <c r="S649" i="49"/>
  <c r="T649" i="49"/>
  <c r="U649" i="49"/>
  <c r="V649" i="49"/>
  <c r="W649" i="49"/>
  <c r="X649" i="49"/>
  <c r="Y649" i="49"/>
  <c r="Z649" i="49"/>
  <c r="AA649" i="49"/>
  <c r="AB649" i="49"/>
  <c r="AC649" i="49"/>
  <c r="AD649" i="49"/>
  <c r="AE649" i="49"/>
  <c r="AF650" i="49"/>
  <c r="D650" i="49"/>
  <c r="E650" i="49"/>
  <c r="G650" i="49"/>
  <c r="I650" i="49"/>
  <c r="J650" i="49"/>
  <c r="K650" i="49"/>
  <c r="F650" i="49"/>
  <c r="L650" i="49"/>
  <c r="M650" i="49"/>
  <c r="O650" i="49"/>
  <c r="P650" i="49"/>
  <c r="Q650" i="49"/>
  <c r="R650" i="49"/>
  <c r="S650" i="49"/>
  <c r="T650" i="49"/>
  <c r="U650" i="49"/>
  <c r="V650" i="49"/>
  <c r="W650" i="49"/>
  <c r="X650" i="49"/>
  <c r="Y650" i="49"/>
  <c r="Z650" i="49"/>
  <c r="AA650" i="49"/>
  <c r="AB650" i="49"/>
  <c r="AC650" i="49"/>
  <c r="AD650" i="49"/>
  <c r="AE650" i="49"/>
  <c r="AF651" i="49"/>
  <c r="D651" i="49"/>
  <c r="E651" i="49"/>
  <c r="G651" i="49"/>
  <c r="I651" i="49"/>
  <c r="J651" i="49"/>
  <c r="K651" i="49"/>
  <c r="F651" i="49"/>
  <c r="L651" i="49"/>
  <c r="M651" i="49"/>
  <c r="O651" i="49"/>
  <c r="P651" i="49"/>
  <c r="Q651" i="49"/>
  <c r="R651" i="49"/>
  <c r="S651" i="49"/>
  <c r="T651" i="49"/>
  <c r="U651" i="49"/>
  <c r="V651" i="49"/>
  <c r="W651" i="49"/>
  <c r="X651" i="49"/>
  <c r="Y651" i="49"/>
  <c r="Z651" i="49"/>
  <c r="AA651" i="49"/>
  <c r="AB651" i="49"/>
  <c r="AC651" i="49"/>
  <c r="AD651" i="49"/>
  <c r="AE651" i="49"/>
  <c r="AF652" i="49"/>
  <c r="D652" i="49"/>
  <c r="E652" i="49"/>
  <c r="G652" i="49"/>
  <c r="I652" i="49"/>
  <c r="J652" i="49"/>
  <c r="K652" i="49"/>
  <c r="F652" i="49"/>
  <c r="L652" i="49"/>
  <c r="M652" i="49"/>
  <c r="O652" i="49"/>
  <c r="P652" i="49"/>
  <c r="Q652" i="49"/>
  <c r="R652" i="49"/>
  <c r="S652" i="49"/>
  <c r="T652" i="49"/>
  <c r="U652" i="49"/>
  <c r="V652" i="49"/>
  <c r="W652" i="49"/>
  <c r="X652" i="49"/>
  <c r="Y652" i="49"/>
  <c r="Z652" i="49"/>
  <c r="AA652" i="49"/>
  <c r="AB652" i="49"/>
  <c r="AC652" i="49"/>
  <c r="AD652" i="49"/>
  <c r="AE652" i="49"/>
  <c r="AF653" i="49"/>
  <c r="D653" i="49"/>
  <c r="E653" i="49"/>
  <c r="G653" i="49"/>
  <c r="I653" i="49"/>
  <c r="J653" i="49"/>
  <c r="K653" i="49"/>
  <c r="F653" i="49"/>
  <c r="L653" i="49"/>
  <c r="M653" i="49"/>
  <c r="O653" i="49"/>
  <c r="P653" i="49"/>
  <c r="Q653" i="49"/>
  <c r="R653" i="49"/>
  <c r="S653" i="49"/>
  <c r="T653" i="49"/>
  <c r="U653" i="49"/>
  <c r="V653" i="49"/>
  <c r="W653" i="49"/>
  <c r="X653" i="49"/>
  <c r="Y653" i="49"/>
  <c r="Z653" i="49"/>
  <c r="AA653" i="49"/>
  <c r="AB653" i="49"/>
  <c r="AC653" i="49"/>
  <c r="AD653" i="49"/>
  <c r="AE653" i="49"/>
  <c r="AF654" i="49"/>
  <c r="D654" i="49"/>
  <c r="E654" i="49"/>
  <c r="G654" i="49"/>
  <c r="I654" i="49"/>
  <c r="J654" i="49"/>
  <c r="K654" i="49"/>
  <c r="F654" i="49"/>
  <c r="L654" i="49"/>
  <c r="M654" i="49"/>
  <c r="O654" i="49"/>
  <c r="P654" i="49"/>
  <c r="Q654" i="49"/>
  <c r="R654" i="49"/>
  <c r="S654" i="49"/>
  <c r="T654" i="49"/>
  <c r="U654" i="49"/>
  <c r="V654" i="49"/>
  <c r="W654" i="49"/>
  <c r="X654" i="49"/>
  <c r="Y654" i="49"/>
  <c r="Z654" i="49"/>
  <c r="AA654" i="49"/>
  <c r="AB654" i="49"/>
  <c r="AC654" i="49"/>
  <c r="AD654" i="49"/>
  <c r="AE654" i="49"/>
  <c r="AF655" i="49"/>
  <c r="D655" i="49"/>
  <c r="E655" i="49"/>
  <c r="G655" i="49"/>
  <c r="I655" i="49"/>
  <c r="J655" i="49"/>
  <c r="K655" i="49"/>
  <c r="F655" i="49"/>
  <c r="L655" i="49"/>
  <c r="M655" i="49"/>
  <c r="O655" i="49"/>
  <c r="P655" i="49"/>
  <c r="Q655" i="49"/>
  <c r="R655" i="49"/>
  <c r="S655" i="49"/>
  <c r="T655" i="49"/>
  <c r="U655" i="49"/>
  <c r="V655" i="49"/>
  <c r="W655" i="49"/>
  <c r="X655" i="49"/>
  <c r="Y655" i="49"/>
  <c r="Z655" i="49"/>
  <c r="AA655" i="49"/>
  <c r="AB655" i="49"/>
  <c r="AC655" i="49"/>
  <c r="AD655" i="49"/>
  <c r="AE655" i="49"/>
  <c r="AF656" i="49"/>
  <c r="D656" i="49"/>
  <c r="E656" i="49"/>
  <c r="G656" i="49"/>
  <c r="I656" i="49"/>
  <c r="J656" i="49"/>
  <c r="K656" i="49"/>
  <c r="F656" i="49"/>
  <c r="L656" i="49"/>
  <c r="M656" i="49"/>
  <c r="O656" i="49"/>
  <c r="P656" i="49"/>
  <c r="Q656" i="49"/>
  <c r="R656" i="49"/>
  <c r="S656" i="49"/>
  <c r="T656" i="49"/>
  <c r="U656" i="49"/>
  <c r="V656" i="49"/>
  <c r="W656" i="49"/>
  <c r="X656" i="49"/>
  <c r="Y656" i="49"/>
  <c r="Z656" i="49"/>
  <c r="AA656" i="49"/>
  <c r="AB656" i="49"/>
  <c r="AC656" i="49"/>
  <c r="AD656" i="49"/>
  <c r="AE656" i="49"/>
  <c r="AF657" i="49"/>
  <c r="D657" i="49"/>
  <c r="E657" i="49"/>
  <c r="G657" i="49"/>
  <c r="I657" i="49"/>
  <c r="J657" i="49"/>
  <c r="K657" i="49"/>
  <c r="F657" i="49"/>
  <c r="L657" i="49"/>
  <c r="M657" i="49"/>
  <c r="O657" i="49"/>
  <c r="P657" i="49"/>
  <c r="Q657" i="49"/>
  <c r="R657" i="49"/>
  <c r="S657" i="49"/>
  <c r="T657" i="49"/>
  <c r="U657" i="49"/>
  <c r="V657" i="49"/>
  <c r="W657" i="49"/>
  <c r="X657" i="49"/>
  <c r="Y657" i="49"/>
  <c r="Z657" i="49"/>
  <c r="AA657" i="49"/>
  <c r="AB657" i="49"/>
  <c r="AC657" i="49"/>
  <c r="AD657" i="49"/>
  <c r="AE657" i="49"/>
  <c r="AF658" i="49"/>
  <c r="D658" i="49"/>
  <c r="E658" i="49"/>
  <c r="G658" i="49"/>
  <c r="I658" i="49"/>
  <c r="J658" i="49"/>
  <c r="K658" i="49"/>
  <c r="F658" i="49"/>
  <c r="L658" i="49"/>
  <c r="M658" i="49"/>
  <c r="O658" i="49"/>
  <c r="P658" i="49"/>
  <c r="Q658" i="49"/>
  <c r="R658" i="49"/>
  <c r="S658" i="49"/>
  <c r="T658" i="49"/>
  <c r="U658" i="49"/>
  <c r="V658" i="49"/>
  <c r="W658" i="49"/>
  <c r="X658" i="49"/>
  <c r="Y658" i="49"/>
  <c r="Z658" i="49"/>
  <c r="AA658" i="49"/>
  <c r="AB658" i="49"/>
  <c r="AC658" i="49"/>
  <c r="AD658" i="49"/>
  <c r="AE658" i="49"/>
  <c r="AF659" i="49"/>
  <c r="D659" i="49"/>
  <c r="E659" i="49"/>
  <c r="G659" i="49"/>
  <c r="I659" i="49"/>
  <c r="J659" i="49"/>
  <c r="K659" i="49"/>
  <c r="F659" i="49"/>
  <c r="L659" i="49"/>
  <c r="M659" i="49"/>
  <c r="O659" i="49"/>
  <c r="P659" i="49"/>
  <c r="Q659" i="49"/>
  <c r="R659" i="49"/>
  <c r="S659" i="49"/>
  <c r="T659" i="49"/>
  <c r="U659" i="49"/>
  <c r="V659" i="49"/>
  <c r="W659" i="49"/>
  <c r="X659" i="49"/>
  <c r="Y659" i="49"/>
  <c r="Z659" i="49"/>
  <c r="AA659" i="49"/>
  <c r="AB659" i="49"/>
  <c r="AC659" i="49"/>
  <c r="AD659" i="49"/>
  <c r="AE659" i="49"/>
  <c r="AF660" i="49"/>
  <c r="D660" i="49"/>
  <c r="E660" i="49"/>
  <c r="G660" i="49"/>
  <c r="I660" i="49"/>
  <c r="J660" i="49"/>
  <c r="K660" i="49"/>
  <c r="F660" i="49"/>
  <c r="L660" i="49"/>
  <c r="M660" i="49"/>
  <c r="O660" i="49"/>
  <c r="P660" i="49"/>
  <c r="Q660" i="49"/>
  <c r="R660" i="49"/>
  <c r="S660" i="49"/>
  <c r="T660" i="49"/>
  <c r="U660" i="49"/>
  <c r="V660" i="49"/>
  <c r="W660" i="49"/>
  <c r="X660" i="49"/>
  <c r="Y660" i="49"/>
  <c r="Z660" i="49"/>
  <c r="AA660" i="49"/>
  <c r="AB660" i="49"/>
  <c r="AC660" i="49"/>
  <c r="AD660" i="49"/>
  <c r="AE660" i="49"/>
  <c r="AF661" i="49"/>
  <c r="D661" i="49"/>
  <c r="E661" i="49"/>
  <c r="G661" i="49"/>
  <c r="I661" i="49"/>
  <c r="J661" i="49"/>
  <c r="K661" i="49"/>
  <c r="F661" i="49"/>
  <c r="L661" i="49"/>
  <c r="M661" i="49"/>
  <c r="O661" i="49"/>
  <c r="P661" i="49"/>
  <c r="Q661" i="49"/>
  <c r="R661" i="49"/>
  <c r="S661" i="49"/>
  <c r="T661" i="49"/>
  <c r="U661" i="49"/>
  <c r="V661" i="49"/>
  <c r="W661" i="49"/>
  <c r="X661" i="49"/>
  <c r="Y661" i="49"/>
  <c r="Z661" i="49"/>
  <c r="AA661" i="49"/>
  <c r="AB661" i="49"/>
  <c r="AC661" i="49"/>
  <c r="AD661" i="49"/>
  <c r="AE661" i="49"/>
  <c r="AF662" i="49"/>
  <c r="D662" i="49"/>
  <c r="E662" i="49"/>
  <c r="G662" i="49"/>
  <c r="I662" i="49"/>
  <c r="J662" i="49"/>
  <c r="K662" i="49"/>
  <c r="F662" i="49"/>
  <c r="L662" i="49"/>
  <c r="M662" i="49"/>
  <c r="O662" i="49"/>
  <c r="P662" i="49"/>
  <c r="Q662" i="49"/>
  <c r="R662" i="49"/>
  <c r="S662" i="49"/>
  <c r="T662" i="49"/>
  <c r="U662" i="49"/>
  <c r="V662" i="49"/>
  <c r="W662" i="49"/>
  <c r="X662" i="49"/>
  <c r="Y662" i="49"/>
  <c r="Z662" i="49"/>
  <c r="AA662" i="49"/>
  <c r="AB662" i="49"/>
  <c r="AC662" i="49"/>
  <c r="AD662" i="49"/>
  <c r="AE662" i="49"/>
  <c r="AF663" i="49"/>
  <c r="D663" i="49"/>
  <c r="E663" i="49"/>
  <c r="G663" i="49"/>
  <c r="I663" i="49"/>
  <c r="J663" i="49"/>
  <c r="K663" i="49"/>
  <c r="F663" i="49"/>
  <c r="L663" i="49"/>
  <c r="M663" i="49"/>
  <c r="O663" i="49"/>
  <c r="P663" i="49"/>
  <c r="Q663" i="49"/>
  <c r="R663" i="49"/>
  <c r="S663" i="49"/>
  <c r="T663" i="49"/>
  <c r="U663" i="49"/>
  <c r="V663" i="49"/>
  <c r="W663" i="49"/>
  <c r="X663" i="49"/>
  <c r="Y663" i="49"/>
  <c r="Z663" i="49"/>
  <c r="AA663" i="49"/>
  <c r="AB663" i="49"/>
  <c r="AC663" i="49"/>
  <c r="AD663" i="49"/>
  <c r="AE663" i="49"/>
  <c r="AF664" i="49"/>
  <c r="D664" i="49"/>
  <c r="E664" i="49"/>
  <c r="G664" i="49"/>
  <c r="I664" i="49"/>
  <c r="J664" i="49"/>
  <c r="K664" i="49"/>
  <c r="F664" i="49"/>
  <c r="L664" i="49"/>
  <c r="M664" i="49"/>
  <c r="O664" i="49"/>
  <c r="P664" i="49"/>
  <c r="Q664" i="49"/>
  <c r="R664" i="49"/>
  <c r="S664" i="49"/>
  <c r="T664" i="49"/>
  <c r="U664" i="49"/>
  <c r="V664" i="49"/>
  <c r="W664" i="49"/>
  <c r="X664" i="49"/>
  <c r="Y664" i="49"/>
  <c r="Z664" i="49"/>
  <c r="AA664" i="49"/>
  <c r="AB664" i="49"/>
  <c r="AC664" i="49"/>
  <c r="AD664" i="49"/>
  <c r="AE664" i="49"/>
  <c r="AF665" i="49"/>
  <c r="D665" i="49"/>
  <c r="E665" i="49"/>
  <c r="G665" i="49"/>
  <c r="I665" i="49"/>
  <c r="J665" i="49"/>
  <c r="K665" i="49"/>
  <c r="F665" i="49"/>
  <c r="L665" i="49"/>
  <c r="M665" i="49"/>
  <c r="O665" i="49"/>
  <c r="P665" i="49"/>
  <c r="Q665" i="49"/>
  <c r="R665" i="49"/>
  <c r="S665" i="49"/>
  <c r="T665" i="49"/>
  <c r="U665" i="49"/>
  <c r="V665" i="49"/>
  <c r="W665" i="49"/>
  <c r="X665" i="49"/>
  <c r="Y665" i="49"/>
  <c r="Z665" i="49"/>
  <c r="AA665" i="49"/>
  <c r="AB665" i="49"/>
  <c r="AC665" i="49"/>
  <c r="AD665" i="49"/>
  <c r="AE665" i="49"/>
  <c r="AF666" i="49"/>
  <c r="D666" i="49"/>
  <c r="E666" i="49"/>
  <c r="G666" i="49"/>
  <c r="I666" i="49"/>
  <c r="J666" i="49"/>
  <c r="K666" i="49"/>
  <c r="F666" i="49"/>
  <c r="L666" i="49"/>
  <c r="M666" i="49"/>
  <c r="O666" i="49"/>
  <c r="P666" i="49"/>
  <c r="Q666" i="49"/>
  <c r="R666" i="49"/>
  <c r="S666" i="49"/>
  <c r="T666" i="49"/>
  <c r="U666" i="49"/>
  <c r="V666" i="49"/>
  <c r="W666" i="49"/>
  <c r="X666" i="49"/>
  <c r="Y666" i="49"/>
  <c r="Z666" i="49"/>
  <c r="AA666" i="49"/>
  <c r="AB666" i="49"/>
  <c r="AC666" i="49"/>
  <c r="AD666" i="49"/>
  <c r="AE666" i="49"/>
  <c r="AF667" i="49"/>
  <c r="D667" i="49"/>
  <c r="E667" i="49"/>
  <c r="G667" i="49"/>
  <c r="I667" i="49"/>
  <c r="J667" i="49"/>
  <c r="K667" i="49"/>
  <c r="F667" i="49"/>
  <c r="L667" i="49"/>
  <c r="M667" i="49"/>
  <c r="O667" i="49"/>
  <c r="P667" i="49"/>
  <c r="Q667" i="49"/>
  <c r="R667" i="49"/>
  <c r="S667" i="49"/>
  <c r="T667" i="49"/>
  <c r="U667" i="49"/>
  <c r="V667" i="49"/>
  <c r="W667" i="49"/>
  <c r="X667" i="49"/>
  <c r="Y667" i="49"/>
  <c r="Z667" i="49"/>
  <c r="AA667" i="49"/>
  <c r="AB667" i="49"/>
  <c r="AC667" i="49"/>
  <c r="AD667" i="49"/>
  <c r="AE667" i="49"/>
  <c r="AF668" i="49"/>
  <c r="D668" i="49"/>
  <c r="E668" i="49"/>
  <c r="G668" i="49"/>
  <c r="I668" i="49"/>
  <c r="J668" i="49"/>
  <c r="K668" i="49"/>
  <c r="F668" i="49"/>
  <c r="L668" i="49"/>
  <c r="M668" i="49"/>
  <c r="O668" i="49"/>
  <c r="P668" i="49"/>
  <c r="Q668" i="49"/>
  <c r="R668" i="49"/>
  <c r="S668" i="49"/>
  <c r="T668" i="49"/>
  <c r="U668" i="49"/>
  <c r="V668" i="49"/>
  <c r="W668" i="49"/>
  <c r="X668" i="49"/>
  <c r="Y668" i="49"/>
  <c r="Z668" i="49"/>
  <c r="AA668" i="49"/>
  <c r="AB668" i="49"/>
  <c r="AC668" i="49"/>
  <c r="AD668" i="49"/>
  <c r="AE668" i="49"/>
  <c r="AF669" i="49"/>
  <c r="D669" i="49"/>
  <c r="E669" i="49"/>
  <c r="G669" i="49"/>
  <c r="I669" i="49"/>
  <c r="J669" i="49"/>
  <c r="K669" i="49"/>
  <c r="F669" i="49"/>
  <c r="L669" i="49"/>
  <c r="M669" i="49"/>
  <c r="O669" i="49"/>
  <c r="P669" i="49"/>
  <c r="Q669" i="49"/>
  <c r="R669" i="49"/>
  <c r="S669" i="49"/>
  <c r="T669" i="49"/>
  <c r="U669" i="49"/>
  <c r="V669" i="49"/>
  <c r="W669" i="49"/>
  <c r="X669" i="49"/>
  <c r="Y669" i="49"/>
  <c r="Z669" i="49"/>
  <c r="AA669" i="49"/>
  <c r="AB669" i="49"/>
  <c r="AC669" i="49"/>
  <c r="AD669" i="49"/>
  <c r="AE669" i="49"/>
  <c r="AF670" i="49"/>
  <c r="D670" i="49"/>
  <c r="E670" i="49"/>
  <c r="G670" i="49"/>
  <c r="I670" i="49"/>
  <c r="J670" i="49"/>
  <c r="K670" i="49"/>
  <c r="F670" i="49"/>
  <c r="L670" i="49"/>
  <c r="M670" i="49"/>
  <c r="O670" i="49"/>
  <c r="P670" i="49"/>
  <c r="Q670" i="49"/>
  <c r="R670" i="49"/>
  <c r="S670" i="49"/>
  <c r="T670" i="49"/>
  <c r="U670" i="49"/>
  <c r="V670" i="49"/>
  <c r="W670" i="49"/>
  <c r="X670" i="49"/>
  <c r="Y670" i="49"/>
  <c r="Z670" i="49"/>
  <c r="AA670" i="49"/>
  <c r="AB670" i="49"/>
  <c r="AC670" i="49"/>
  <c r="AD670" i="49"/>
  <c r="AE670" i="49"/>
  <c r="AF671" i="49"/>
  <c r="D671" i="49"/>
  <c r="E671" i="49"/>
  <c r="G671" i="49"/>
  <c r="I671" i="49"/>
  <c r="J671" i="49"/>
  <c r="K671" i="49"/>
  <c r="F671" i="49"/>
  <c r="L671" i="49"/>
  <c r="M671" i="49"/>
  <c r="O671" i="49"/>
  <c r="P671" i="49"/>
  <c r="Q671" i="49"/>
  <c r="R671" i="49"/>
  <c r="S671" i="49"/>
  <c r="T671" i="49"/>
  <c r="U671" i="49"/>
  <c r="V671" i="49"/>
  <c r="W671" i="49"/>
  <c r="X671" i="49"/>
  <c r="Y671" i="49"/>
  <c r="Z671" i="49"/>
  <c r="AA671" i="49"/>
  <c r="AB671" i="49"/>
  <c r="AC671" i="49"/>
  <c r="AD671" i="49"/>
  <c r="AE671" i="49"/>
  <c r="AF672" i="49"/>
  <c r="D672" i="49"/>
  <c r="E672" i="49"/>
  <c r="G672" i="49"/>
  <c r="I672" i="49"/>
  <c r="J672" i="49"/>
  <c r="K672" i="49"/>
  <c r="F672" i="49"/>
  <c r="L672" i="49"/>
  <c r="M672" i="49"/>
  <c r="O672" i="49"/>
  <c r="P672" i="49"/>
  <c r="Q672" i="49"/>
  <c r="R672" i="49"/>
  <c r="S672" i="49"/>
  <c r="T672" i="49"/>
  <c r="U672" i="49"/>
  <c r="V672" i="49"/>
  <c r="W672" i="49"/>
  <c r="X672" i="49"/>
  <c r="Y672" i="49"/>
  <c r="Z672" i="49"/>
  <c r="AA672" i="49"/>
  <c r="AB672" i="49"/>
  <c r="AC672" i="49"/>
  <c r="AD672" i="49"/>
  <c r="AE672" i="49"/>
  <c r="AF673" i="49"/>
  <c r="D673" i="49"/>
  <c r="E673" i="49"/>
  <c r="G673" i="49"/>
  <c r="I673" i="49"/>
  <c r="J673" i="49"/>
  <c r="K673" i="49"/>
  <c r="F673" i="49"/>
  <c r="L673" i="49"/>
  <c r="M673" i="49"/>
  <c r="O673" i="49"/>
  <c r="P673" i="49"/>
  <c r="Q673" i="49"/>
  <c r="R673" i="49"/>
  <c r="S673" i="49"/>
  <c r="T673" i="49"/>
  <c r="U673" i="49"/>
  <c r="V673" i="49"/>
  <c r="W673" i="49"/>
  <c r="X673" i="49"/>
  <c r="Y673" i="49"/>
  <c r="Z673" i="49"/>
  <c r="AA673" i="49"/>
  <c r="AB673" i="49"/>
  <c r="AC673" i="49"/>
  <c r="AD673" i="49"/>
  <c r="AE673" i="49"/>
  <c r="AF674" i="49"/>
  <c r="D674" i="49"/>
  <c r="E674" i="49"/>
  <c r="G674" i="49"/>
  <c r="I674" i="49"/>
  <c r="J674" i="49"/>
  <c r="K674" i="49"/>
  <c r="F674" i="49"/>
  <c r="L674" i="49"/>
  <c r="M674" i="49"/>
  <c r="O674" i="49"/>
  <c r="P674" i="49"/>
  <c r="Q674" i="49"/>
  <c r="R674" i="49"/>
  <c r="S674" i="49"/>
  <c r="T674" i="49"/>
  <c r="U674" i="49"/>
  <c r="V674" i="49"/>
  <c r="W674" i="49"/>
  <c r="X674" i="49"/>
  <c r="Y674" i="49"/>
  <c r="Z674" i="49"/>
  <c r="AA674" i="49"/>
  <c r="AB674" i="49"/>
  <c r="AC674" i="49"/>
  <c r="AD674" i="49"/>
  <c r="AE674" i="49"/>
  <c r="AF675" i="49"/>
  <c r="D675" i="49"/>
  <c r="E675" i="49"/>
  <c r="G675" i="49"/>
  <c r="I675" i="49"/>
  <c r="J675" i="49"/>
  <c r="K675" i="49"/>
  <c r="F675" i="49"/>
  <c r="L675" i="49"/>
  <c r="M675" i="49"/>
  <c r="O675" i="49"/>
  <c r="P675" i="49"/>
  <c r="Q675" i="49"/>
  <c r="R675" i="49"/>
  <c r="S675" i="49"/>
  <c r="T675" i="49"/>
  <c r="U675" i="49"/>
  <c r="V675" i="49"/>
  <c r="W675" i="49"/>
  <c r="X675" i="49"/>
  <c r="Y675" i="49"/>
  <c r="Z675" i="49"/>
  <c r="AA675" i="49"/>
  <c r="AB675" i="49"/>
  <c r="AC675" i="49"/>
  <c r="AD675" i="49"/>
  <c r="AE675" i="49"/>
  <c r="AF676" i="49"/>
  <c r="D676" i="49"/>
  <c r="E676" i="49"/>
  <c r="G676" i="49"/>
  <c r="I676" i="49"/>
  <c r="J676" i="49"/>
  <c r="K676" i="49"/>
  <c r="F676" i="49"/>
  <c r="L676" i="49"/>
  <c r="M676" i="49"/>
  <c r="O676" i="49"/>
  <c r="P676" i="49"/>
  <c r="Q676" i="49"/>
  <c r="R676" i="49"/>
  <c r="S676" i="49"/>
  <c r="T676" i="49"/>
  <c r="U676" i="49"/>
  <c r="V676" i="49"/>
  <c r="W676" i="49"/>
  <c r="X676" i="49"/>
  <c r="Y676" i="49"/>
  <c r="Z676" i="49"/>
  <c r="AA676" i="49"/>
  <c r="AB676" i="49"/>
  <c r="AC676" i="49"/>
  <c r="AD676" i="49"/>
  <c r="AE676" i="49"/>
  <c r="AF677" i="49"/>
  <c r="D677" i="49"/>
  <c r="E677" i="49"/>
  <c r="G677" i="49"/>
  <c r="I677" i="49"/>
  <c r="J677" i="49"/>
  <c r="K677" i="49"/>
  <c r="F677" i="49"/>
  <c r="L677" i="49"/>
  <c r="M677" i="49"/>
  <c r="O677" i="49"/>
  <c r="P677" i="49"/>
  <c r="Q677" i="49"/>
  <c r="R677" i="49"/>
  <c r="S677" i="49"/>
  <c r="T677" i="49"/>
  <c r="U677" i="49"/>
  <c r="V677" i="49"/>
  <c r="W677" i="49"/>
  <c r="X677" i="49"/>
  <c r="Y677" i="49"/>
  <c r="Z677" i="49"/>
  <c r="AA677" i="49"/>
  <c r="AB677" i="49"/>
  <c r="AC677" i="49"/>
  <c r="AD677" i="49"/>
  <c r="AE677" i="49"/>
  <c r="AF678" i="49"/>
  <c r="D678" i="49"/>
  <c r="E678" i="49"/>
  <c r="G678" i="49"/>
  <c r="I678" i="49"/>
  <c r="J678" i="49"/>
  <c r="K678" i="49"/>
  <c r="F678" i="49"/>
  <c r="L678" i="49"/>
  <c r="M678" i="49"/>
  <c r="O678" i="49"/>
  <c r="P678" i="49"/>
  <c r="Q678" i="49"/>
  <c r="R678" i="49"/>
  <c r="S678" i="49"/>
  <c r="T678" i="49"/>
  <c r="U678" i="49"/>
  <c r="V678" i="49"/>
  <c r="W678" i="49"/>
  <c r="X678" i="49"/>
  <c r="Y678" i="49"/>
  <c r="Z678" i="49"/>
  <c r="AA678" i="49"/>
  <c r="AB678" i="49"/>
  <c r="AC678" i="49"/>
  <c r="AD678" i="49"/>
  <c r="AE678" i="49"/>
  <c r="AF679" i="49"/>
  <c r="D679" i="49"/>
  <c r="E679" i="49"/>
  <c r="G679" i="49"/>
  <c r="I679" i="49"/>
  <c r="J679" i="49"/>
  <c r="K679" i="49"/>
  <c r="F679" i="49"/>
  <c r="L679" i="49"/>
  <c r="M679" i="49"/>
  <c r="O679" i="49"/>
  <c r="P679" i="49"/>
  <c r="Q679" i="49"/>
  <c r="R679" i="49"/>
  <c r="S679" i="49"/>
  <c r="T679" i="49"/>
  <c r="U679" i="49"/>
  <c r="V679" i="49"/>
  <c r="W679" i="49"/>
  <c r="X679" i="49"/>
  <c r="Y679" i="49"/>
  <c r="Z679" i="49"/>
  <c r="AA679" i="49"/>
  <c r="AB679" i="49"/>
  <c r="AC679" i="49"/>
  <c r="AD679" i="49"/>
  <c r="AE679" i="49"/>
  <c r="AF680" i="49"/>
  <c r="D680" i="49"/>
  <c r="E680" i="49"/>
  <c r="G680" i="49"/>
  <c r="I680" i="49"/>
  <c r="J680" i="49"/>
  <c r="K680" i="49"/>
  <c r="F680" i="49"/>
  <c r="L680" i="49"/>
  <c r="M680" i="49"/>
  <c r="O680" i="49"/>
  <c r="P680" i="49"/>
  <c r="Q680" i="49"/>
  <c r="R680" i="49"/>
  <c r="S680" i="49"/>
  <c r="T680" i="49"/>
  <c r="U680" i="49"/>
  <c r="V680" i="49"/>
  <c r="W680" i="49"/>
  <c r="X680" i="49"/>
  <c r="Y680" i="49"/>
  <c r="Z680" i="49"/>
  <c r="AA680" i="49"/>
  <c r="AB680" i="49"/>
  <c r="AC680" i="49"/>
  <c r="AD680" i="49"/>
  <c r="AE680" i="49"/>
  <c r="AF681" i="49"/>
  <c r="D681" i="49"/>
  <c r="E681" i="49"/>
  <c r="G681" i="49"/>
  <c r="I681" i="49"/>
  <c r="J681" i="49"/>
  <c r="K681" i="49"/>
  <c r="F681" i="49"/>
  <c r="L681" i="49"/>
  <c r="M681" i="49"/>
  <c r="O681" i="49"/>
  <c r="P681" i="49"/>
  <c r="Q681" i="49"/>
  <c r="R681" i="49"/>
  <c r="S681" i="49"/>
  <c r="T681" i="49"/>
  <c r="U681" i="49"/>
  <c r="V681" i="49"/>
  <c r="W681" i="49"/>
  <c r="X681" i="49"/>
  <c r="Y681" i="49"/>
  <c r="Z681" i="49"/>
  <c r="AA681" i="49"/>
  <c r="AB681" i="49"/>
  <c r="AC681" i="49"/>
  <c r="AD681" i="49"/>
  <c r="AE681" i="49"/>
  <c r="AF682" i="49"/>
  <c r="D682" i="49"/>
  <c r="E682" i="49"/>
  <c r="G682" i="49"/>
  <c r="I682" i="49"/>
  <c r="J682" i="49"/>
  <c r="K682" i="49"/>
  <c r="F682" i="49"/>
  <c r="L682" i="49"/>
  <c r="M682" i="49"/>
  <c r="O682" i="49"/>
  <c r="P682" i="49"/>
  <c r="Q682" i="49"/>
  <c r="R682" i="49"/>
  <c r="S682" i="49"/>
  <c r="T682" i="49"/>
  <c r="U682" i="49"/>
  <c r="V682" i="49"/>
  <c r="W682" i="49"/>
  <c r="X682" i="49"/>
  <c r="Y682" i="49"/>
  <c r="Z682" i="49"/>
  <c r="AA682" i="49"/>
  <c r="AB682" i="49"/>
  <c r="AC682" i="49"/>
  <c r="AD682" i="49"/>
  <c r="AE682" i="49"/>
  <c r="AF683" i="49"/>
  <c r="D683" i="49"/>
  <c r="E683" i="49"/>
  <c r="G683" i="49"/>
  <c r="I683" i="49"/>
  <c r="J683" i="49"/>
  <c r="K683" i="49"/>
  <c r="F683" i="49"/>
  <c r="L683" i="49"/>
  <c r="M683" i="49"/>
  <c r="O683" i="49"/>
  <c r="P683" i="49"/>
  <c r="Q683" i="49"/>
  <c r="R683" i="49"/>
  <c r="S683" i="49"/>
  <c r="T683" i="49"/>
  <c r="U683" i="49"/>
  <c r="V683" i="49"/>
  <c r="W683" i="49"/>
  <c r="X683" i="49"/>
  <c r="Y683" i="49"/>
  <c r="Z683" i="49"/>
  <c r="AA683" i="49"/>
  <c r="AB683" i="49"/>
  <c r="AC683" i="49"/>
  <c r="AD683" i="49"/>
  <c r="AE683" i="49"/>
  <c r="AF684" i="49"/>
  <c r="D684" i="49"/>
  <c r="E684" i="49"/>
  <c r="G684" i="49"/>
  <c r="I684" i="49"/>
  <c r="J684" i="49"/>
  <c r="K684" i="49"/>
  <c r="F684" i="49"/>
  <c r="L684" i="49"/>
  <c r="M684" i="49"/>
  <c r="O684" i="49"/>
  <c r="P684" i="49"/>
  <c r="Q684" i="49"/>
  <c r="R684" i="49"/>
  <c r="S684" i="49"/>
  <c r="T684" i="49"/>
  <c r="U684" i="49"/>
  <c r="V684" i="49"/>
  <c r="W684" i="49"/>
  <c r="X684" i="49"/>
  <c r="Y684" i="49"/>
  <c r="Z684" i="49"/>
  <c r="AA684" i="49"/>
  <c r="AB684" i="49"/>
  <c r="AC684" i="49"/>
  <c r="AD684" i="49"/>
  <c r="AE684" i="49"/>
  <c r="AF685" i="49"/>
  <c r="D685" i="49"/>
  <c r="E685" i="49"/>
  <c r="G685" i="49"/>
  <c r="I685" i="49"/>
  <c r="J685" i="49"/>
  <c r="K685" i="49"/>
  <c r="F685" i="49"/>
  <c r="L685" i="49"/>
  <c r="M685" i="49"/>
  <c r="O685" i="49"/>
  <c r="P685" i="49"/>
  <c r="Q685" i="49"/>
  <c r="R685" i="49"/>
  <c r="S685" i="49"/>
  <c r="T685" i="49"/>
  <c r="U685" i="49"/>
  <c r="V685" i="49"/>
  <c r="W685" i="49"/>
  <c r="X685" i="49"/>
  <c r="Y685" i="49"/>
  <c r="Z685" i="49"/>
  <c r="AA685" i="49"/>
  <c r="AB685" i="49"/>
  <c r="AC685" i="49"/>
  <c r="AD685" i="49"/>
  <c r="AE685" i="49"/>
  <c r="AF686" i="49"/>
  <c r="D686" i="49"/>
  <c r="E686" i="49"/>
  <c r="G686" i="49"/>
  <c r="I686" i="49"/>
  <c r="J686" i="49"/>
  <c r="K686" i="49"/>
  <c r="F686" i="49"/>
  <c r="L686" i="49"/>
  <c r="M686" i="49"/>
  <c r="O686" i="49"/>
  <c r="P686" i="49"/>
  <c r="Q686" i="49"/>
  <c r="R686" i="49"/>
  <c r="S686" i="49"/>
  <c r="T686" i="49"/>
  <c r="U686" i="49"/>
  <c r="V686" i="49"/>
  <c r="W686" i="49"/>
  <c r="X686" i="49"/>
  <c r="Y686" i="49"/>
  <c r="Z686" i="49"/>
  <c r="AA686" i="49"/>
  <c r="AB686" i="49"/>
  <c r="AC686" i="49"/>
  <c r="AD686" i="49"/>
  <c r="AE686" i="49"/>
  <c r="AF687" i="49"/>
  <c r="D687" i="49"/>
  <c r="E687" i="49"/>
  <c r="G687" i="49"/>
  <c r="I687" i="49"/>
  <c r="J687" i="49"/>
  <c r="K687" i="49"/>
  <c r="F687" i="49"/>
  <c r="L687" i="49"/>
  <c r="M687" i="49"/>
  <c r="O687" i="49"/>
  <c r="P687" i="49"/>
  <c r="Q687" i="49"/>
  <c r="R687" i="49"/>
  <c r="S687" i="49"/>
  <c r="T687" i="49"/>
  <c r="U687" i="49"/>
  <c r="V687" i="49"/>
  <c r="W687" i="49"/>
  <c r="X687" i="49"/>
  <c r="Y687" i="49"/>
  <c r="Z687" i="49"/>
  <c r="AA687" i="49"/>
  <c r="AB687" i="49"/>
  <c r="AC687" i="49"/>
  <c r="AD687" i="49"/>
  <c r="AE687" i="49"/>
  <c r="AF688" i="49"/>
  <c r="D688" i="49"/>
  <c r="E688" i="49"/>
  <c r="G688" i="49"/>
  <c r="I688" i="49"/>
  <c r="J688" i="49"/>
  <c r="K688" i="49"/>
  <c r="F688" i="49"/>
  <c r="L688" i="49"/>
  <c r="M688" i="49"/>
  <c r="O688" i="49"/>
  <c r="P688" i="49"/>
  <c r="Q688" i="49"/>
  <c r="R688" i="49"/>
  <c r="S688" i="49"/>
  <c r="T688" i="49"/>
  <c r="U688" i="49"/>
  <c r="V688" i="49"/>
  <c r="W688" i="49"/>
  <c r="X688" i="49"/>
  <c r="Y688" i="49"/>
  <c r="Z688" i="49"/>
  <c r="AA688" i="49"/>
  <c r="AB688" i="49"/>
  <c r="AC688" i="49"/>
  <c r="AD688" i="49"/>
  <c r="AE688" i="49"/>
  <c r="AF689" i="49"/>
  <c r="D689" i="49"/>
  <c r="E689" i="49"/>
  <c r="G689" i="49"/>
  <c r="I689" i="49"/>
  <c r="J689" i="49"/>
  <c r="K689" i="49"/>
  <c r="F689" i="49"/>
  <c r="L689" i="49"/>
  <c r="M689" i="49"/>
  <c r="O689" i="49"/>
  <c r="P689" i="49"/>
  <c r="Q689" i="49"/>
  <c r="R689" i="49"/>
  <c r="S689" i="49"/>
  <c r="T689" i="49"/>
  <c r="U689" i="49"/>
  <c r="V689" i="49"/>
  <c r="W689" i="49"/>
  <c r="X689" i="49"/>
  <c r="Y689" i="49"/>
  <c r="Z689" i="49"/>
  <c r="AA689" i="49"/>
  <c r="AB689" i="49"/>
  <c r="AC689" i="49"/>
  <c r="AD689" i="49"/>
  <c r="AE689" i="49"/>
  <c r="AF690" i="49"/>
  <c r="D690" i="49"/>
  <c r="E690" i="49"/>
  <c r="G690" i="49"/>
  <c r="I690" i="49"/>
  <c r="J690" i="49"/>
  <c r="K690" i="49"/>
  <c r="F690" i="49"/>
  <c r="L690" i="49"/>
  <c r="M690" i="49"/>
  <c r="O690" i="49"/>
  <c r="P690" i="49"/>
  <c r="Q690" i="49"/>
  <c r="R690" i="49"/>
  <c r="S690" i="49"/>
  <c r="T690" i="49"/>
  <c r="U690" i="49"/>
  <c r="V690" i="49"/>
  <c r="W690" i="49"/>
  <c r="X690" i="49"/>
  <c r="Y690" i="49"/>
  <c r="Z690" i="49"/>
  <c r="AA690" i="49"/>
  <c r="AB690" i="49"/>
  <c r="AC690" i="49"/>
  <c r="AD690" i="49"/>
  <c r="AE690" i="49"/>
  <c r="AF691" i="49"/>
  <c r="D691" i="49"/>
  <c r="E691" i="49"/>
  <c r="G691" i="49"/>
  <c r="I691" i="49"/>
  <c r="J691" i="49"/>
  <c r="K691" i="49"/>
  <c r="F691" i="49"/>
  <c r="L691" i="49"/>
  <c r="M691" i="49"/>
  <c r="O691" i="49"/>
  <c r="P691" i="49"/>
  <c r="Q691" i="49"/>
  <c r="R691" i="49"/>
  <c r="S691" i="49"/>
  <c r="T691" i="49"/>
  <c r="U691" i="49"/>
  <c r="V691" i="49"/>
  <c r="W691" i="49"/>
  <c r="X691" i="49"/>
  <c r="Y691" i="49"/>
  <c r="Z691" i="49"/>
  <c r="AA691" i="49"/>
  <c r="AB691" i="49"/>
  <c r="AC691" i="49"/>
  <c r="AD691" i="49"/>
  <c r="AE691" i="49"/>
  <c r="AF692" i="49"/>
  <c r="D692" i="49"/>
  <c r="E692" i="49"/>
  <c r="G692" i="49"/>
  <c r="I692" i="49"/>
  <c r="J692" i="49"/>
  <c r="K692" i="49"/>
  <c r="F692" i="49"/>
  <c r="L692" i="49"/>
  <c r="M692" i="49"/>
  <c r="O692" i="49"/>
  <c r="P692" i="49"/>
  <c r="Q692" i="49"/>
  <c r="R692" i="49"/>
  <c r="S692" i="49"/>
  <c r="T692" i="49"/>
  <c r="U692" i="49"/>
  <c r="V692" i="49"/>
  <c r="W692" i="49"/>
  <c r="X692" i="49"/>
  <c r="Y692" i="49"/>
  <c r="Z692" i="49"/>
  <c r="AA692" i="49"/>
  <c r="AB692" i="49"/>
  <c r="AC692" i="49"/>
  <c r="AD692" i="49"/>
  <c r="AE692" i="49"/>
  <c r="AF693" i="49"/>
  <c r="D693" i="49"/>
  <c r="E693" i="49"/>
  <c r="G693" i="49"/>
  <c r="I693" i="49"/>
  <c r="J693" i="49"/>
  <c r="K693" i="49"/>
  <c r="F693" i="49"/>
  <c r="L693" i="49"/>
  <c r="M693" i="49"/>
  <c r="O693" i="49"/>
  <c r="P693" i="49"/>
  <c r="Q693" i="49"/>
  <c r="R693" i="49"/>
  <c r="S693" i="49"/>
  <c r="T693" i="49"/>
  <c r="U693" i="49"/>
  <c r="V693" i="49"/>
  <c r="W693" i="49"/>
  <c r="X693" i="49"/>
  <c r="Y693" i="49"/>
  <c r="Z693" i="49"/>
  <c r="AA693" i="49"/>
  <c r="AB693" i="49"/>
  <c r="AC693" i="49"/>
  <c r="AD693" i="49"/>
  <c r="AE693" i="49"/>
  <c r="AF694" i="49"/>
  <c r="D694" i="49"/>
  <c r="E694" i="49"/>
  <c r="G694" i="49"/>
  <c r="I694" i="49"/>
  <c r="J694" i="49"/>
  <c r="K694" i="49"/>
  <c r="F694" i="49"/>
  <c r="L694" i="49"/>
  <c r="M694" i="49"/>
  <c r="O694" i="49"/>
  <c r="P694" i="49"/>
  <c r="Q694" i="49"/>
  <c r="R694" i="49"/>
  <c r="S694" i="49"/>
  <c r="T694" i="49"/>
  <c r="U694" i="49"/>
  <c r="V694" i="49"/>
  <c r="W694" i="49"/>
  <c r="X694" i="49"/>
  <c r="Y694" i="49"/>
  <c r="Z694" i="49"/>
  <c r="AA694" i="49"/>
  <c r="AB694" i="49"/>
  <c r="AC694" i="49"/>
  <c r="AD694" i="49"/>
  <c r="AE694" i="49"/>
  <c r="AF695" i="49"/>
  <c r="D695" i="49"/>
  <c r="E695" i="49"/>
  <c r="G695" i="49"/>
  <c r="I695" i="49"/>
  <c r="J695" i="49"/>
  <c r="K695" i="49"/>
  <c r="F695" i="49"/>
  <c r="L695" i="49"/>
  <c r="M695" i="49"/>
  <c r="O695" i="49"/>
  <c r="P695" i="49"/>
  <c r="Q695" i="49"/>
  <c r="R695" i="49"/>
  <c r="S695" i="49"/>
  <c r="T695" i="49"/>
  <c r="U695" i="49"/>
  <c r="V695" i="49"/>
  <c r="W695" i="49"/>
  <c r="X695" i="49"/>
  <c r="Y695" i="49"/>
  <c r="Z695" i="49"/>
  <c r="AA695" i="49"/>
  <c r="AB695" i="49"/>
  <c r="AC695" i="49"/>
  <c r="AD695" i="49"/>
  <c r="AE695" i="49"/>
  <c r="AF696" i="49"/>
  <c r="D696" i="49"/>
  <c r="E696" i="49"/>
  <c r="G696" i="49"/>
  <c r="I696" i="49"/>
  <c r="J696" i="49"/>
  <c r="K696" i="49"/>
  <c r="F696" i="49"/>
  <c r="L696" i="49"/>
  <c r="M696" i="49"/>
  <c r="O696" i="49"/>
  <c r="P696" i="49"/>
  <c r="Q696" i="49"/>
  <c r="R696" i="49"/>
  <c r="S696" i="49"/>
  <c r="T696" i="49"/>
  <c r="U696" i="49"/>
  <c r="V696" i="49"/>
  <c r="W696" i="49"/>
  <c r="X696" i="49"/>
  <c r="Y696" i="49"/>
  <c r="Z696" i="49"/>
  <c r="AA696" i="49"/>
  <c r="AB696" i="49"/>
  <c r="AC696" i="49"/>
  <c r="AD696" i="49"/>
  <c r="AE696" i="49"/>
  <c r="AF697" i="49"/>
  <c r="D697" i="49"/>
  <c r="E697" i="49"/>
  <c r="G697" i="49"/>
  <c r="I697" i="49"/>
  <c r="J697" i="49"/>
  <c r="K697" i="49"/>
  <c r="F697" i="49"/>
  <c r="L697" i="49"/>
  <c r="M697" i="49"/>
  <c r="O697" i="49"/>
  <c r="P697" i="49"/>
  <c r="Q697" i="49"/>
  <c r="R697" i="49"/>
  <c r="S697" i="49"/>
  <c r="T697" i="49"/>
  <c r="U697" i="49"/>
  <c r="V697" i="49"/>
  <c r="W697" i="49"/>
  <c r="X697" i="49"/>
  <c r="Y697" i="49"/>
  <c r="Z697" i="49"/>
  <c r="AA697" i="49"/>
  <c r="AB697" i="49"/>
  <c r="AC697" i="49"/>
  <c r="AD697" i="49"/>
  <c r="AE697" i="49"/>
  <c r="AF698" i="49"/>
  <c r="D698" i="49"/>
  <c r="E698" i="49"/>
  <c r="G698" i="49"/>
  <c r="I698" i="49"/>
  <c r="J698" i="49"/>
  <c r="K698" i="49"/>
  <c r="F698" i="49"/>
  <c r="L698" i="49"/>
  <c r="M698" i="49"/>
  <c r="O698" i="49"/>
  <c r="P698" i="49"/>
  <c r="Q698" i="49"/>
  <c r="R698" i="49"/>
  <c r="S698" i="49"/>
  <c r="T698" i="49"/>
  <c r="U698" i="49"/>
  <c r="V698" i="49"/>
  <c r="W698" i="49"/>
  <c r="X698" i="49"/>
  <c r="Y698" i="49"/>
  <c r="Z698" i="49"/>
  <c r="AA698" i="49"/>
  <c r="AB698" i="49"/>
  <c r="AC698" i="49"/>
  <c r="AD698" i="49"/>
  <c r="AE698" i="49"/>
  <c r="AF699" i="49"/>
  <c r="D699" i="49"/>
  <c r="E699" i="49"/>
  <c r="G699" i="49"/>
  <c r="I699" i="49"/>
  <c r="J699" i="49"/>
  <c r="K699" i="49"/>
  <c r="F699" i="49"/>
  <c r="L699" i="49"/>
  <c r="M699" i="49"/>
  <c r="O699" i="49"/>
  <c r="P699" i="49"/>
  <c r="Q699" i="49"/>
  <c r="R699" i="49"/>
  <c r="S699" i="49"/>
  <c r="T699" i="49"/>
  <c r="U699" i="49"/>
  <c r="V699" i="49"/>
  <c r="W699" i="49"/>
  <c r="X699" i="49"/>
  <c r="Y699" i="49"/>
  <c r="Z699" i="49"/>
  <c r="AA699" i="49"/>
  <c r="AB699" i="49"/>
  <c r="AC699" i="49"/>
  <c r="AD699" i="49"/>
  <c r="AE699" i="49"/>
  <c r="AF700" i="49"/>
  <c r="D700" i="49"/>
  <c r="E700" i="49"/>
  <c r="G700" i="49"/>
  <c r="I700" i="49"/>
  <c r="J700" i="49"/>
  <c r="K700" i="49"/>
  <c r="F700" i="49"/>
  <c r="L700" i="49"/>
  <c r="M700" i="49"/>
  <c r="O700" i="49"/>
  <c r="P700" i="49"/>
  <c r="Q700" i="49"/>
  <c r="R700" i="49"/>
  <c r="S700" i="49"/>
  <c r="T700" i="49"/>
  <c r="U700" i="49"/>
  <c r="V700" i="49"/>
  <c r="W700" i="49"/>
  <c r="X700" i="49"/>
  <c r="Y700" i="49"/>
  <c r="Z700" i="49"/>
  <c r="AA700" i="49"/>
  <c r="AB700" i="49"/>
  <c r="AC700" i="49"/>
  <c r="AD700" i="49"/>
  <c r="AE700" i="49"/>
  <c r="AF701" i="49"/>
  <c r="D701" i="49"/>
  <c r="E701" i="49"/>
  <c r="G701" i="49"/>
  <c r="I701" i="49"/>
  <c r="J701" i="49"/>
  <c r="K701" i="49"/>
  <c r="F701" i="49"/>
  <c r="L701" i="49"/>
  <c r="M701" i="49"/>
  <c r="O701" i="49"/>
  <c r="P701" i="49"/>
  <c r="Q701" i="49"/>
  <c r="R701" i="49"/>
  <c r="S701" i="49"/>
  <c r="T701" i="49"/>
  <c r="U701" i="49"/>
  <c r="V701" i="49"/>
  <c r="W701" i="49"/>
  <c r="X701" i="49"/>
  <c r="Y701" i="49"/>
  <c r="Z701" i="49"/>
  <c r="AA701" i="49"/>
  <c r="AB701" i="49"/>
  <c r="AC701" i="49"/>
  <c r="AD701" i="49"/>
  <c r="AE701" i="49"/>
  <c r="AF702" i="49"/>
  <c r="D702" i="49"/>
  <c r="E702" i="49"/>
  <c r="G702" i="49"/>
  <c r="I702" i="49"/>
  <c r="J702" i="49"/>
  <c r="K702" i="49"/>
  <c r="F702" i="49"/>
  <c r="L702" i="49"/>
  <c r="M702" i="49"/>
  <c r="O702" i="49"/>
  <c r="P702" i="49"/>
  <c r="Q702" i="49"/>
  <c r="R702" i="49"/>
  <c r="S702" i="49"/>
  <c r="T702" i="49"/>
  <c r="U702" i="49"/>
  <c r="V702" i="49"/>
  <c r="W702" i="49"/>
  <c r="X702" i="49"/>
  <c r="Y702" i="49"/>
  <c r="Z702" i="49"/>
  <c r="AA702" i="49"/>
  <c r="AB702" i="49"/>
  <c r="AC702" i="49"/>
  <c r="AD702" i="49"/>
  <c r="AE702" i="49"/>
  <c r="AF703" i="49"/>
  <c r="D703" i="49"/>
  <c r="E703" i="49"/>
  <c r="G703" i="49"/>
  <c r="I703" i="49"/>
  <c r="J703" i="49"/>
  <c r="K703" i="49"/>
  <c r="F703" i="49"/>
  <c r="L703" i="49"/>
  <c r="M703" i="49"/>
  <c r="O703" i="49"/>
  <c r="P703" i="49"/>
  <c r="Q703" i="49"/>
  <c r="R703" i="49"/>
  <c r="S703" i="49"/>
  <c r="T703" i="49"/>
  <c r="U703" i="49"/>
  <c r="V703" i="49"/>
  <c r="W703" i="49"/>
  <c r="X703" i="49"/>
  <c r="Y703" i="49"/>
  <c r="Z703" i="49"/>
  <c r="AA703" i="49"/>
  <c r="AB703" i="49"/>
  <c r="AC703" i="49"/>
  <c r="AD703" i="49"/>
  <c r="AE703" i="49"/>
  <c r="AF704" i="49"/>
  <c r="D704" i="49"/>
  <c r="E704" i="49"/>
  <c r="G704" i="49"/>
  <c r="I704" i="49"/>
  <c r="J704" i="49"/>
  <c r="K704" i="49"/>
  <c r="F704" i="49"/>
  <c r="L704" i="49"/>
  <c r="M704" i="49"/>
  <c r="O704" i="49"/>
  <c r="P704" i="49"/>
  <c r="Q704" i="49"/>
  <c r="R704" i="49"/>
  <c r="S704" i="49"/>
  <c r="T704" i="49"/>
  <c r="U704" i="49"/>
  <c r="V704" i="49"/>
  <c r="W704" i="49"/>
  <c r="X704" i="49"/>
  <c r="Y704" i="49"/>
  <c r="Z704" i="49"/>
  <c r="AA704" i="49"/>
  <c r="AB704" i="49"/>
  <c r="AC704" i="49"/>
  <c r="AD704" i="49"/>
  <c r="AE704" i="49"/>
  <c r="AF705" i="49"/>
  <c r="D705" i="49"/>
  <c r="E705" i="49"/>
  <c r="G705" i="49"/>
  <c r="I705" i="49"/>
  <c r="J705" i="49"/>
  <c r="K705" i="49"/>
  <c r="F705" i="49"/>
  <c r="L705" i="49"/>
  <c r="M705" i="49"/>
  <c r="O705" i="49"/>
  <c r="P705" i="49"/>
  <c r="Q705" i="49"/>
  <c r="R705" i="49"/>
  <c r="S705" i="49"/>
  <c r="T705" i="49"/>
  <c r="U705" i="49"/>
  <c r="V705" i="49"/>
  <c r="W705" i="49"/>
  <c r="X705" i="49"/>
  <c r="Y705" i="49"/>
  <c r="Z705" i="49"/>
  <c r="AA705" i="49"/>
  <c r="AB705" i="49"/>
  <c r="AC705" i="49"/>
  <c r="AD705" i="49"/>
  <c r="AE705" i="49"/>
  <c r="AF706" i="49"/>
  <c r="D706" i="49"/>
  <c r="E706" i="49"/>
  <c r="G706" i="49"/>
  <c r="I706" i="49"/>
  <c r="J706" i="49"/>
  <c r="K706" i="49"/>
  <c r="F706" i="49"/>
  <c r="L706" i="49"/>
  <c r="M706" i="49"/>
  <c r="O706" i="49"/>
  <c r="P706" i="49"/>
  <c r="Q706" i="49"/>
  <c r="R706" i="49"/>
  <c r="S706" i="49"/>
  <c r="T706" i="49"/>
  <c r="U706" i="49"/>
  <c r="V706" i="49"/>
  <c r="W706" i="49"/>
  <c r="X706" i="49"/>
  <c r="Y706" i="49"/>
  <c r="Z706" i="49"/>
  <c r="AA706" i="49"/>
  <c r="AB706" i="49"/>
  <c r="AC706" i="49"/>
  <c r="AD706" i="49"/>
  <c r="AE706" i="49"/>
  <c r="AF707" i="49"/>
  <c r="D707" i="49"/>
  <c r="E707" i="49"/>
  <c r="G707" i="49"/>
  <c r="I707" i="49"/>
  <c r="J707" i="49"/>
  <c r="K707" i="49"/>
  <c r="F707" i="49"/>
  <c r="L707" i="49"/>
  <c r="M707" i="49"/>
  <c r="O707" i="49"/>
  <c r="P707" i="49"/>
  <c r="Q707" i="49"/>
  <c r="R707" i="49"/>
  <c r="S707" i="49"/>
  <c r="T707" i="49"/>
  <c r="U707" i="49"/>
  <c r="V707" i="49"/>
  <c r="W707" i="49"/>
  <c r="X707" i="49"/>
  <c r="Y707" i="49"/>
  <c r="Z707" i="49"/>
  <c r="AA707" i="49"/>
  <c r="AB707" i="49"/>
  <c r="AC707" i="49"/>
  <c r="AD707" i="49"/>
  <c r="AE707" i="49"/>
  <c r="AF708" i="49"/>
  <c r="D708" i="49"/>
  <c r="E708" i="49"/>
  <c r="G708" i="49"/>
  <c r="I708" i="49"/>
  <c r="J708" i="49"/>
  <c r="K708" i="49"/>
  <c r="F708" i="49"/>
  <c r="L708" i="49"/>
  <c r="M708" i="49"/>
  <c r="O708" i="49"/>
  <c r="P708" i="49"/>
  <c r="Q708" i="49"/>
  <c r="R708" i="49"/>
  <c r="S708" i="49"/>
  <c r="T708" i="49"/>
  <c r="U708" i="49"/>
  <c r="V708" i="49"/>
  <c r="W708" i="49"/>
  <c r="X708" i="49"/>
  <c r="Y708" i="49"/>
  <c r="Z708" i="49"/>
  <c r="AA708" i="49"/>
  <c r="AB708" i="49"/>
  <c r="AC708" i="49"/>
  <c r="AD708" i="49"/>
  <c r="AE708" i="49"/>
  <c r="AF709" i="49"/>
  <c r="D709" i="49"/>
  <c r="E709" i="49"/>
  <c r="G709" i="49"/>
  <c r="I709" i="49"/>
  <c r="J709" i="49"/>
  <c r="K709" i="49"/>
  <c r="F709" i="49"/>
  <c r="L709" i="49"/>
  <c r="M709" i="49"/>
  <c r="O709" i="49"/>
  <c r="P709" i="49"/>
  <c r="Q709" i="49"/>
  <c r="R709" i="49"/>
  <c r="S709" i="49"/>
  <c r="T709" i="49"/>
  <c r="U709" i="49"/>
  <c r="V709" i="49"/>
  <c r="W709" i="49"/>
  <c r="X709" i="49"/>
  <c r="Y709" i="49"/>
  <c r="Z709" i="49"/>
  <c r="AA709" i="49"/>
  <c r="AB709" i="49"/>
  <c r="AC709" i="49"/>
  <c r="AD709" i="49"/>
  <c r="AE709" i="49"/>
  <c r="AF710" i="49"/>
  <c r="D710" i="49"/>
  <c r="E710" i="49"/>
  <c r="G710" i="49"/>
  <c r="I710" i="49"/>
  <c r="J710" i="49"/>
  <c r="K710" i="49"/>
  <c r="F710" i="49"/>
  <c r="L710" i="49"/>
  <c r="M710" i="49"/>
  <c r="O710" i="49"/>
  <c r="P710" i="49"/>
  <c r="Q710" i="49"/>
  <c r="R710" i="49"/>
  <c r="S710" i="49"/>
  <c r="T710" i="49"/>
  <c r="U710" i="49"/>
  <c r="V710" i="49"/>
  <c r="W710" i="49"/>
  <c r="X710" i="49"/>
  <c r="Y710" i="49"/>
  <c r="Z710" i="49"/>
  <c r="AA710" i="49"/>
  <c r="AB710" i="49"/>
  <c r="AC710" i="49"/>
  <c r="AD710" i="49"/>
  <c r="AE710" i="49"/>
  <c r="AF711" i="49"/>
  <c r="D711" i="49"/>
  <c r="E711" i="49"/>
  <c r="G711" i="49"/>
  <c r="I711" i="49"/>
  <c r="J711" i="49"/>
  <c r="K711" i="49"/>
  <c r="F711" i="49"/>
  <c r="L711" i="49"/>
  <c r="M711" i="49"/>
  <c r="O711" i="49"/>
  <c r="P711" i="49"/>
  <c r="Q711" i="49"/>
  <c r="R711" i="49"/>
  <c r="S711" i="49"/>
  <c r="T711" i="49"/>
  <c r="U711" i="49"/>
  <c r="V711" i="49"/>
  <c r="W711" i="49"/>
  <c r="X711" i="49"/>
  <c r="Y711" i="49"/>
  <c r="Z711" i="49"/>
  <c r="AA711" i="49"/>
  <c r="AB711" i="49"/>
  <c r="AC711" i="49"/>
  <c r="AD711" i="49"/>
  <c r="AE711" i="49"/>
  <c r="AF712" i="49"/>
  <c r="D712" i="49"/>
  <c r="E712" i="49"/>
  <c r="G712" i="49"/>
  <c r="I712" i="49"/>
  <c r="J712" i="49"/>
  <c r="K712" i="49"/>
  <c r="F712" i="49"/>
  <c r="L712" i="49"/>
  <c r="M712" i="49"/>
  <c r="O712" i="49"/>
  <c r="P712" i="49"/>
  <c r="Q712" i="49"/>
  <c r="R712" i="49"/>
  <c r="S712" i="49"/>
  <c r="T712" i="49"/>
  <c r="U712" i="49"/>
  <c r="V712" i="49"/>
  <c r="W712" i="49"/>
  <c r="X712" i="49"/>
  <c r="Y712" i="49"/>
  <c r="Z712" i="49"/>
  <c r="AA712" i="49"/>
  <c r="AB712" i="49"/>
  <c r="AC712" i="49"/>
  <c r="AD712" i="49"/>
  <c r="AE712" i="49"/>
  <c r="AF713" i="49"/>
  <c r="D713" i="49"/>
  <c r="E713" i="49"/>
  <c r="G713" i="49"/>
  <c r="I713" i="49"/>
  <c r="J713" i="49"/>
  <c r="K713" i="49"/>
  <c r="F713" i="49"/>
  <c r="L713" i="49"/>
  <c r="M713" i="49"/>
  <c r="O713" i="49"/>
  <c r="P713" i="49"/>
  <c r="Q713" i="49"/>
  <c r="R713" i="49"/>
  <c r="S713" i="49"/>
  <c r="T713" i="49"/>
  <c r="U713" i="49"/>
  <c r="V713" i="49"/>
  <c r="W713" i="49"/>
  <c r="X713" i="49"/>
  <c r="Y713" i="49"/>
  <c r="Z713" i="49"/>
  <c r="AA713" i="49"/>
  <c r="AB713" i="49"/>
  <c r="AC713" i="49"/>
  <c r="AD713" i="49"/>
  <c r="AE713" i="49"/>
  <c r="AF714" i="49"/>
  <c r="D714" i="49"/>
  <c r="E714" i="49"/>
  <c r="G714" i="49"/>
  <c r="I714" i="49"/>
  <c r="J714" i="49"/>
  <c r="K714" i="49"/>
  <c r="F714" i="49"/>
  <c r="L714" i="49"/>
  <c r="M714" i="49"/>
  <c r="O714" i="49"/>
  <c r="P714" i="49"/>
  <c r="Q714" i="49"/>
  <c r="R714" i="49"/>
  <c r="S714" i="49"/>
  <c r="T714" i="49"/>
  <c r="U714" i="49"/>
  <c r="V714" i="49"/>
  <c r="W714" i="49"/>
  <c r="X714" i="49"/>
  <c r="Y714" i="49"/>
  <c r="Z714" i="49"/>
  <c r="AA714" i="49"/>
  <c r="AB714" i="49"/>
  <c r="AC714" i="49"/>
  <c r="AD714" i="49"/>
  <c r="AE714" i="49"/>
  <c r="AF715" i="49"/>
  <c r="D715" i="49"/>
  <c r="E715" i="49"/>
  <c r="G715" i="49"/>
  <c r="I715" i="49"/>
  <c r="J715" i="49"/>
  <c r="K715" i="49"/>
  <c r="F715" i="49"/>
  <c r="L715" i="49"/>
  <c r="M715" i="49"/>
  <c r="O715" i="49"/>
  <c r="P715" i="49"/>
  <c r="Q715" i="49"/>
  <c r="R715" i="49"/>
  <c r="S715" i="49"/>
  <c r="T715" i="49"/>
  <c r="U715" i="49"/>
  <c r="V715" i="49"/>
  <c r="W715" i="49"/>
  <c r="X715" i="49"/>
  <c r="Y715" i="49"/>
  <c r="Z715" i="49"/>
  <c r="AA715" i="49"/>
  <c r="AB715" i="49"/>
  <c r="AC715" i="49"/>
  <c r="AD715" i="49"/>
  <c r="AE715" i="49"/>
  <c r="AF716" i="49"/>
  <c r="D716" i="49"/>
  <c r="E716" i="49"/>
  <c r="G716" i="49"/>
  <c r="I716" i="49"/>
  <c r="J716" i="49"/>
  <c r="K716" i="49"/>
  <c r="F716" i="49"/>
  <c r="L716" i="49"/>
  <c r="M716" i="49"/>
  <c r="O716" i="49"/>
  <c r="P716" i="49"/>
  <c r="Q716" i="49"/>
  <c r="R716" i="49"/>
  <c r="S716" i="49"/>
  <c r="T716" i="49"/>
  <c r="U716" i="49"/>
  <c r="V716" i="49"/>
  <c r="W716" i="49"/>
  <c r="X716" i="49"/>
  <c r="Y716" i="49"/>
  <c r="Z716" i="49"/>
  <c r="AA716" i="49"/>
  <c r="AB716" i="49"/>
  <c r="AC716" i="49"/>
  <c r="AD716" i="49"/>
  <c r="AE716" i="49"/>
  <c r="AF717" i="49"/>
  <c r="D717" i="49"/>
  <c r="E717" i="49"/>
  <c r="G717" i="49"/>
  <c r="I717" i="49"/>
  <c r="J717" i="49"/>
  <c r="K717" i="49"/>
  <c r="F717" i="49"/>
  <c r="L717" i="49"/>
  <c r="M717" i="49"/>
  <c r="O717" i="49"/>
  <c r="P717" i="49"/>
  <c r="Q717" i="49"/>
  <c r="R717" i="49"/>
  <c r="S717" i="49"/>
  <c r="T717" i="49"/>
  <c r="U717" i="49"/>
  <c r="V717" i="49"/>
  <c r="W717" i="49"/>
  <c r="X717" i="49"/>
  <c r="Y717" i="49"/>
  <c r="Z717" i="49"/>
  <c r="AA717" i="49"/>
  <c r="AB717" i="49"/>
  <c r="AC717" i="49"/>
  <c r="AD717" i="49"/>
  <c r="AE717" i="49"/>
  <c r="AF718" i="49"/>
  <c r="D718" i="49"/>
  <c r="E718" i="49"/>
  <c r="G718" i="49"/>
  <c r="I718" i="49"/>
  <c r="J718" i="49"/>
  <c r="K718" i="49"/>
  <c r="F718" i="49"/>
  <c r="L718" i="49"/>
  <c r="M718" i="49"/>
  <c r="O718" i="49"/>
  <c r="P718" i="49"/>
  <c r="Q718" i="49"/>
  <c r="R718" i="49"/>
  <c r="S718" i="49"/>
  <c r="T718" i="49"/>
  <c r="U718" i="49"/>
  <c r="V718" i="49"/>
  <c r="W718" i="49"/>
  <c r="X718" i="49"/>
  <c r="Y718" i="49"/>
  <c r="Z718" i="49"/>
  <c r="AA718" i="49"/>
  <c r="AB718" i="49"/>
  <c r="AC718" i="49"/>
  <c r="AD718" i="49"/>
  <c r="AE718" i="49"/>
  <c r="AF719" i="49"/>
  <c r="D719" i="49"/>
  <c r="E719" i="49"/>
  <c r="G719" i="49"/>
  <c r="I719" i="49"/>
  <c r="J719" i="49"/>
  <c r="K719" i="49"/>
  <c r="F719" i="49"/>
  <c r="L719" i="49"/>
  <c r="M719" i="49"/>
  <c r="O719" i="49"/>
  <c r="P719" i="49"/>
  <c r="Q719" i="49"/>
  <c r="R719" i="49"/>
  <c r="S719" i="49"/>
  <c r="T719" i="49"/>
  <c r="U719" i="49"/>
  <c r="V719" i="49"/>
  <c r="W719" i="49"/>
  <c r="X719" i="49"/>
  <c r="Y719" i="49"/>
  <c r="Z719" i="49"/>
  <c r="AA719" i="49"/>
  <c r="AB719" i="49"/>
  <c r="AC719" i="49"/>
  <c r="AD719" i="49"/>
  <c r="AE719" i="49"/>
  <c r="AF720" i="49"/>
  <c r="D720" i="49"/>
  <c r="E720" i="49"/>
  <c r="G720" i="49"/>
  <c r="I720" i="49"/>
  <c r="J720" i="49"/>
  <c r="K720" i="49"/>
  <c r="F720" i="49"/>
  <c r="L720" i="49"/>
  <c r="M720" i="49"/>
  <c r="O720" i="49"/>
  <c r="P720" i="49"/>
  <c r="Q720" i="49"/>
  <c r="R720" i="49"/>
  <c r="S720" i="49"/>
  <c r="T720" i="49"/>
  <c r="U720" i="49"/>
  <c r="V720" i="49"/>
  <c r="W720" i="49"/>
  <c r="X720" i="49"/>
  <c r="Y720" i="49"/>
  <c r="Z720" i="49"/>
  <c r="AA720" i="49"/>
  <c r="AB720" i="49"/>
  <c r="AC720" i="49"/>
  <c r="AD720" i="49"/>
  <c r="AE720" i="49"/>
  <c r="AF721" i="49"/>
  <c r="D721" i="49"/>
  <c r="E721" i="49"/>
  <c r="G721" i="49"/>
  <c r="I721" i="49"/>
  <c r="J721" i="49"/>
  <c r="K721" i="49"/>
  <c r="F721" i="49"/>
  <c r="L721" i="49"/>
  <c r="M721" i="49"/>
  <c r="O721" i="49"/>
  <c r="P721" i="49"/>
  <c r="Q721" i="49"/>
  <c r="R721" i="49"/>
  <c r="S721" i="49"/>
  <c r="T721" i="49"/>
  <c r="U721" i="49"/>
  <c r="V721" i="49"/>
  <c r="W721" i="49"/>
  <c r="X721" i="49"/>
  <c r="Y721" i="49"/>
  <c r="Z721" i="49"/>
  <c r="AA721" i="49"/>
  <c r="AB721" i="49"/>
  <c r="AC721" i="49"/>
  <c r="AD721" i="49"/>
  <c r="AE721" i="49"/>
  <c r="AF722" i="49"/>
  <c r="D722" i="49"/>
  <c r="E722" i="49"/>
  <c r="G722" i="49"/>
  <c r="I722" i="49"/>
  <c r="J722" i="49"/>
  <c r="K722" i="49"/>
  <c r="F722" i="49"/>
  <c r="L722" i="49"/>
  <c r="M722" i="49"/>
  <c r="O722" i="49"/>
  <c r="P722" i="49"/>
  <c r="Q722" i="49"/>
  <c r="R722" i="49"/>
  <c r="S722" i="49"/>
  <c r="T722" i="49"/>
  <c r="U722" i="49"/>
  <c r="V722" i="49"/>
  <c r="W722" i="49"/>
  <c r="X722" i="49"/>
  <c r="Y722" i="49"/>
  <c r="Z722" i="49"/>
  <c r="AA722" i="49"/>
  <c r="AB722" i="49"/>
  <c r="AC722" i="49"/>
  <c r="AD722" i="49"/>
  <c r="AE722" i="49"/>
  <c r="AF723" i="49"/>
  <c r="D723" i="49"/>
  <c r="E723" i="49"/>
  <c r="G723" i="49"/>
  <c r="I723" i="49"/>
  <c r="J723" i="49"/>
  <c r="K723" i="49"/>
  <c r="F723" i="49"/>
  <c r="L723" i="49"/>
  <c r="M723" i="49"/>
  <c r="O723" i="49"/>
  <c r="P723" i="49"/>
  <c r="Q723" i="49"/>
  <c r="R723" i="49"/>
  <c r="S723" i="49"/>
  <c r="T723" i="49"/>
  <c r="U723" i="49"/>
  <c r="V723" i="49"/>
  <c r="W723" i="49"/>
  <c r="X723" i="49"/>
  <c r="Y723" i="49"/>
  <c r="Z723" i="49"/>
  <c r="AA723" i="49"/>
  <c r="AB723" i="49"/>
  <c r="AC723" i="49"/>
  <c r="AD723" i="49"/>
  <c r="AE723" i="49"/>
  <c r="AF724" i="49"/>
  <c r="D724" i="49"/>
  <c r="E724" i="49"/>
  <c r="G724" i="49"/>
  <c r="I724" i="49"/>
  <c r="J724" i="49"/>
  <c r="K724" i="49"/>
  <c r="F724" i="49"/>
  <c r="L724" i="49"/>
  <c r="M724" i="49"/>
  <c r="O724" i="49"/>
  <c r="P724" i="49"/>
  <c r="Q724" i="49"/>
  <c r="R724" i="49"/>
  <c r="S724" i="49"/>
  <c r="T724" i="49"/>
  <c r="U724" i="49"/>
  <c r="V724" i="49"/>
  <c r="W724" i="49"/>
  <c r="X724" i="49"/>
  <c r="Y724" i="49"/>
  <c r="Z724" i="49"/>
  <c r="AA724" i="49"/>
  <c r="AB724" i="49"/>
  <c r="AC724" i="49"/>
  <c r="AD724" i="49"/>
  <c r="AE724" i="49"/>
  <c r="AF725" i="49"/>
  <c r="D725" i="49"/>
  <c r="E725" i="49"/>
  <c r="G725" i="49"/>
  <c r="I725" i="49"/>
  <c r="J725" i="49"/>
  <c r="K725" i="49"/>
  <c r="F725" i="49"/>
  <c r="L725" i="49"/>
  <c r="M725" i="49"/>
  <c r="O725" i="49"/>
  <c r="P725" i="49"/>
  <c r="Q725" i="49"/>
  <c r="R725" i="49"/>
  <c r="S725" i="49"/>
  <c r="T725" i="49"/>
  <c r="U725" i="49"/>
  <c r="V725" i="49"/>
  <c r="W725" i="49"/>
  <c r="X725" i="49"/>
  <c r="Y725" i="49"/>
  <c r="Z725" i="49"/>
  <c r="AA725" i="49"/>
  <c r="AB725" i="49"/>
  <c r="AC725" i="49"/>
  <c r="AD725" i="49"/>
  <c r="AE725" i="49"/>
  <c r="AF726" i="49"/>
  <c r="D726" i="49"/>
  <c r="E726" i="49"/>
  <c r="G726" i="49"/>
  <c r="I726" i="49"/>
  <c r="J726" i="49"/>
  <c r="K726" i="49"/>
  <c r="F726" i="49"/>
  <c r="L726" i="49"/>
  <c r="M726" i="49"/>
  <c r="O726" i="49"/>
  <c r="P726" i="49"/>
  <c r="Q726" i="49"/>
  <c r="R726" i="49"/>
  <c r="S726" i="49"/>
  <c r="T726" i="49"/>
  <c r="U726" i="49"/>
  <c r="V726" i="49"/>
  <c r="W726" i="49"/>
  <c r="X726" i="49"/>
  <c r="Y726" i="49"/>
  <c r="Z726" i="49"/>
  <c r="AA726" i="49"/>
  <c r="AB726" i="49"/>
  <c r="AC726" i="49"/>
  <c r="AD726" i="49"/>
  <c r="AE726" i="49"/>
  <c r="AF727" i="49"/>
  <c r="D727" i="49"/>
  <c r="E727" i="49"/>
  <c r="G727" i="49"/>
  <c r="I727" i="49"/>
  <c r="J727" i="49"/>
  <c r="K727" i="49"/>
  <c r="F727" i="49"/>
  <c r="L727" i="49"/>
  <c r="M727" i="49"/>
  <c r="O727" i="49"/>
  <c r="P727" i="49"/>
  <c r="Q727" i="49"/>
  <c r="R727" i="49"/>
  <c r="S727" i="49"/>
  <c r="T727" i="49"/>
  <c r="U727" i="49"/>
  <c r="V727" i="49"/>
  <c r="W727" i="49"/>
  <c r="X727" i="49"/>
  <c r="Y727" i="49"/>
  <c r="Z727" i="49"/>
  <c r="AA727" i="49"/>
  <c r="AB727" i="49"/>
  <c r="AC727" i="49"/>
  <c r="AD727" i="49"/>
  <c r="AE727" i="49"/>
  <c r="AF728" i="49"/>
  <c r="D728" i="49"/>
  <c r="E728" i="49"/>
  <c r="G728" i="49"/>
  <c r="I728" i="49"/>
  <c r="J728" i="49"/>
  <c r="K728" i="49"/>
  <c r="F728" i="49"/>
  <c r="L728" i="49"/>
  <c r="M728" i="49"/>
  <c r="O728" i="49"/>
  <c r="P728" i="49"/>
  <c r="Q728" i="49"/>
  <c r="R728" i="49"/>
  <c r="S728" i="49"/>
  <c r="T728" i="49"/>
  <c r="U728" i="49"/>
  <c r="V728" i="49"/>
  <c r="W728" i="49"/>
  <c r="X728" i="49"/>
  <c r="Y728" i="49"/>
  <c r="Z728" i="49"/>
  <c r="AA728" i="49"/>
  <c r="AB728" i="49"/>
  <c r="AC728" i="49"/>
  <c r="AD728" i="49"/>
  <c r="AE728" i="49"/>
  <c r="AF729" i="49"/>
  <c r="D729" i="49"/>
  <c r="E729" i="49"/>
  <c r="G729" i="49"/>
  <c r="I729" i="49"/>
  <c r="J729" i="49"/>
  <c r="K729" i="49"/>
  <c r="F729" i="49"/>
  <c r="L729" i="49"/>
  <c r="M729" i="49"/>
  <c r="O729" i="49"/>
  <c r="P729" i="49"/>
  <c r="Q729" i="49"/>
  <c r="R729" i="49"/>
  <c r="S729" i="49"/>
  <c r="T729" i="49"/>
  <c r="U729" i="49"/>
  <c r="V729" i="49"/>
  <c r="W729" i="49"/>
  <c r="X729" i="49"/>
  <c r="Y729" i="49"/>
  <c r="Z729" i="49"/>
  <c r="AA729" i="49"/>
  <c r="AB729" i="49"/>
  <c r="AC729" i="49"/>
  <c r="AD729" i="49"/>
  <c r="AE729" i="49"/>
  <c r="AF730" i="49"/>
  <c r="D730" i="49"/>
  <c r="E730" i="49"/>
  <c r="G730" i="49"/>
  <c r="I730" i="49"/>
  <c r="J730" i="49"/>
  <c r="K730" i="49"/>
  <c r="F730" i="49"/>
  <c r="L730" i="49"/>
  <c r="M730" i="49"/>
  <c r="O730" i="49"/>
  <c r="P730" i="49"/>
  <c r="Q730" i="49"/>
  <c r="R730" i="49"/>
  <c r="S730" i="49"/>
  <c r="T730" i="49"/>
  <c r="U730" i="49"/>
  <c r="V730" i="49"/>
  <c r="W730" i="49"/>
  <c r="X730" i="49"/>
  <c r="Y730" i="49"/>
  <c r="Z730" i="49"/>
  <c r="AA730" i="49"/>
  <c r="AB730" i="49"/>
  <c r="AC730" i="49"/>
  <c r="AD730" i="49"/>
  <c r="AE730" i="49"/>
  <c r="AF731" i="49"/>
  <c r="D731" i="49"/>
  <c r="E731" i="49"/>
  <c r="G731" i="49"/>
  <c r="I731" i="49"/>
  <c r="J731" i="49"/>
  <c r="K731" i="49"/>
  <c r="F731" i="49"/>
  <c r="L731" i="49"/>
  <c r="M731" i="49"/>
  <c r="O731" i="49"/>
  <c r="P731" i="49"/>
  <c r="Q731" i="49"/>
  <c r="R731" i="49"/>
  <c r="S731" i="49"/>
  <c r="T731" i="49"/>
  <c r="U731" i="49"/>
  <c r="V731" i="49"/>
  <c r="W731" i="49"/>
  <c r="X731" i="49"/>
  <c r="Y731" i="49"/>
  <c r="Z731" i="49"/>
  <c r="AA731" i="49"/>
  <c r="AB731" i="49"/>
  <c r="AC731" i="49"/>
  <c r="AD731" i="49"/>
  <c r="AE731" i="49"/>
  <c r="AF732" i="49"/>
  <c r="D732" i="49"/>
  <c r="E732" i="49"/>
  <c r="G732" i="49"/>
  <c r="I732" i="49"/>
  <c r="J732" i="49"/>
  <c r="K732" i="49"/>
  <c r="F732" i="49"/>
  <c r="L732" i="49"/>
  <c r="M732" i="49"/>
  <c r="O732" i="49"/>
  <c r="P732" i="49"/>
  <c r="Q732" i="49"/>
  <c r="R732" i="49"/>
  <c r="S732" i="49"/>
  <c r="T732" i="49"/>
  <c r="U732" i="49"/>
  <c r="V732" i="49"/>
  <c r="W732" i="49"/>
  <c r="X732" i="49"/>
  <c r="Y732" i="49"/>
  <c r="Z732" i="49"/>
  <c r="AA732" i="49"/>
  <c r="AB732" i="49"/>
  <c r="AC732" i="49"/>
  <c r="AD732" i="49"/>
  <c r="AE732" i="49"/>
  <c r="AF733" i="49"/>
  <c r="D733" i="49"/>
  <c r="E733" i="49"/>
  <c r="G733" i="49"/>
  <c r="I733" i="49"/>
  <c r="J733" i="49"/>
  <c r="K733" i="49"/>
  <c r="F733" i="49"/>
  <c r="L733" i="49"/>
  <c r="M733" i="49"/>
  <c r="O733" i="49"/>
  <c r="P733" i="49"/>
  <c r="Q733" i="49"/>
  <c r="R733" i="49"/>
  <c r="S733" i="49"/>
  <c r="T733" i="49"/>
  <c r="U733" i="49"/>
  <c r="V733" i="49"/>
  <c r="W733" i="49"/>
  <c r="X733" i="49"/>
  <c r="Y733" i="49"/>
  <c r="Z733" i="49"/>
  <c r="AA733" i="49"/>
  <c r="AB733" i="49"/>
  <c r="AC733" i="49"/>
  <c r="AD733" i="49"/>
  <c r="AE733" i="49"/>
  <c r="AF734" i="49"/>
  <c r="D734" i="49"/>
  <c r="E734" i="49"/>
  <c r="G734" i="49"/>
  <c r="I734" i="49"/>
  <c r="J734" i="49"/>
  <c r="K734" i="49"/>
  <c r="F734" i="49"/>
  <c r="L734" i="49"/>
  <c r="M734" i="49"/>
  <c r="O734" i="49"/>
  <c r="P734" i="49"/>
  <c r="Q734" i="49"/>
  <c r="R734" i="49"/>
  <c r="S734" i="49"/>
  <c r="T734" i="49"/>
  <c r="U734" i="49"/>
  <c r="V734" i="49"/>
  <c r="W734" i="49"/>
  <c r="X734" i="49"/>
  <c r="Y734" i="49"/>
  <c r="Z734" i="49"/>
  <c r="AA734" i="49"/>
  <c r="AB734" i="49"/>
  <c r="AC734" i="49"/>
  <c r="AD734" i="49"/>
  <c r="AE734" i="49"/>
  <c r="AF735" i="49"/>
  <c r="D735" i="49"/>
  <c r="E735" i="49"/>
  <c r="G735" i="49"/>
  <c r="I735" i="49"/>
  <c r="J735" i="49"/>
  <c r="K735" i="49"/>
  <c r="F735" i="49"/>
  <c r="L735" i="49"/>
  <c r="M735" i="49"/>
  <c r="O735" i="49"/>
  <c r="P735" i="49"/>
  <c r="Q735" i="49"/>
  <c r="R735" i="49"/>
  <c r="S735" i="49"/>
  <c r="T735" i="49"/>
  <c r="U735" i="49"/>
  <c r="V735" i="49"/>
  <c r="W735" i="49"/>
  <c r="X735" i="49"/>
  <c r="Y735" i="49"/>
  <c r="Z735" i="49"/>
  <c r="AA735" i="49"/>
  <c r="AB735" i="49"/>
  <c r="AC735" i="49"/>
  <c r="AD735" i="49"/>
  <c r="AE735" i="49"/>
  <c r="AF736" i="49"/>
  <c r="D736" i="49"/>
  <c r="E736" i="49"/>
  <c r="G736" i="49"/>
  <c r="I736" i="49"/>
  <c r="J736" i="49"/>
  <c r="K736" i="49"/>
  <c r="F736" i="49"/>
  <c r="L736" i="49"/>
  <c r="M736" i="49"/>
  <c r="O736" i="49"/>
  <c r="P736" i="49"/>
  <c r="Q736" i="49"/>
  <c r="R736" i="49"/>
  <c r="S736" i="49"/>
  <c r="T736" i="49"/>
  <c r="U736" i="49"/>
  <c r="V736" i="49"/>
  <c r="W736" i="49"/>
  <c r="X736" i="49"/>
  <c r="Y736" i="49"/>
  <c r="Z736" i="49"/>
  <c r="AA736" i="49"/>
  <c r="AB736" i="49"/>
  <c r="AC736" i="49"/>
  <c r="AD736" i="49"/>
  <c r="AE736" i="49"/>
  <c r="AF737" i="49"/>
  <c r="D737" i="49"/>
  <c r="E737" i="49"/>
  <c r="G737" i="49"/>
  <c r="I737" i="49"/>
  <c r="J737" i="49"/>
  <c r="K737" i="49"/>
  <c r="F737" i="49"/>
  <c r="L737" i="49"/>
  <c r="M737" i="49"/>
  <c r="O737" i="49"/>
  <c r="P737" i="49"/>
  <c r="Q737" i="49"/>
  <c r="R737" i="49"/>
  <c r="S737" i="49"/>
  <c r="T737" i="49"/>
  <c r="U737" i="49"/>
  <c r="V737" i="49"/>
  <c r="W737" i="49"/>
  <c r="X737" i="49"/>
  <c r="Y737" i="49"/>
  <c r="Z737" i="49"/>
  <c r="AA737" i="49"/>
  <c r="AB737" i="49"/>
  <c r="AC737" i="49"/>
  <c r="AD737" i="49"/>
  <c r="AE737" i="49"/>
  <c r="AF738" i="49"/>
  <c r="D738" i="49"/>
  <c r="E738" i="49"/>
  <c r="G738" i="49"/>
  <c r="I738" i="49"/>
  <c r="J738" i="49"/>
  <c r="K738" i="49"/>
  <c r="F738" i="49"/>
  <c r="L738" i="49"/>
  <c r="M738" i="49"/>
  <c r="O738" i="49"/>
  <c r="P738" i="49"/>
  <c r="Q738" i="49"/>
  <c r="R738" i="49"/>
  <c r="S738" i="49"/>
  <c r="T738" i="49"/>
  <c r="U738" i="49"/>
  <c r="V738" i="49"/>
  <c r="W738" i="49"/>
  <c r="X738" i="49"/>
  <c r="Y738" i="49"/>
  <c r="Z738" i="49"/>
  <c r="AA738" i="49"/>
  <c r="AB738" i="49"/>
  <c r="AC738" i="49"/>
  <c r="AD738" i="49"/>
  <c r="AE738" i="49"/>
  <c r="AF739" i="49"/>
  <c r="D739" i="49"/>
  <c r="E739" i="49"/>
  <c r="G739" i="49"/>
  <c r="I739" i="49"/>
  <c r="J739" i="49"/>
  <c r="K739" i="49"/>
  <c r="F739" i="49"/>
  <c r="L739" i="49"/>
  <c r="M739" i="49"/>
  <c r="O739" i="49"/>
  <c r="P739" i="49"/>
  <c r="Q739" i="49"/>
  <c r="R739" i="49"/>
  <c r="S739" i="49"/>
  <c r="T739" i="49"/>
  <c r="U739" i="49"/>
  <c r="V739" i="49"/>
  <c r="W739" i="49"/>
  <c r="X739" i="49"/>
  <c r="Y739" i="49"/>
  <c r="Z739" i="49"/>
  <c r="AA739" i="49"/>
  <c r="AB739" i="49"/>
  <c r="AC739" i="49"/>
  <c r="AD739" i="49"/>
  <c r="AE739" i="49"/>
  <c r="AF740" i="49"/>
  <c r="D740" i="49"/>
  <c r="E740" i="49"/>
  <c r="G740" i="49"/>
  <c r="I740" i="49"/>
  <c r="J740" i="49"/>
  <c r="K740" i="49"/>
  <c r="F740" i="49"/>
  <c r="L740" i="49"/>
  <c r="M740" i="49"/>
  <c r="O740" i="49"/>
  <c r="P740" i="49"/>
  <c r="Q740" i="49"/>
  <c r="R740" i="49"/>
  <c r="S740" i="49"/>
  <c r="T740" i="49"/>
  <c r="U740" i="49"/>
  <c r="V740" i="49"/>
  <c r="W740" i="49"/>
  <c r="X740" i="49"/>
  <c r="Y740" i="49"/>
  <c r="Z740" i="49"/>
  <c r="AA740" i="49"/>
  <c r="AB740" i="49"/>
  <c r="AC740" i="49"/>
  <c r="AD740" i="49"/>
  <c r="AE740" i="49"/>
  <c r="AF741" i="49"/>
  <c r="D741" i="49"/>
  <c r="E741" i="49"/>
  <c r="G741" i="49"/>
  <c r="I741" i="49"/>
  <c r="J741" i="49"/>
  <c r="K741" i="49"/>
  <c r="F741" i="49"/>
  <c r="L741" i="49"/>
  <c r="M741" i="49"/>
  <c r="O741" i="49"/>
  <c r="P741" i="49"/>
  <c r="Q741" i="49"/>
  <c r="R741" i="49"/>
  <c r="S741" i="49"/>
  <c r="T741" i="49"/>
  <c r="U741" i="49"/>
  <c r="V741" i="49"/>
  <c r="W741" i="49"/>
  <c r="X741" i="49"/>
  <c r="Y741" i="49"/>
  <c r="Z741" i="49"/>
  <c r="AA741" i="49"/>
  <c r="AB741" i="49"/>
  <c r="AC741" i="49"/>
  <c r="AD741" i="49"/>
  <c r="AE741" i="49"/>
  <c r="AF742" i="49"/>
  <c r="D742" i="49"/>
  <c r="E742" i="49"/>
  <c r="G742" i="49"/>
  <c r="I742" i="49"/>
  <c r="J742" i="49"/>
  <c r="K742" i="49"/>
  <c r="F742" i="49"/>
  <c r="L742" i="49"/>
  <c r="M742" i="49"/>
  <c r="O742" i="49"/>
  <c r="P742" i="49"/>
  <c r="Q742" i="49"/>
  <c r="R742" i="49"/>
  <c r="S742" i="49"/>
  <c r="T742" i="49"/>
  <c r="U742" i="49"/>
  <c r="V742" i="49"/>
  <c r="W742" i="49"/>
  <c r="X742" i="49"/>
  <c r="Y742" i="49"/>
  <c r="Z742" i="49"/>
  <c r="AA742" i="49"/>
  <c r="AB742" i="49"/>
  <c r="AC742" i="49"/>
  <c r="AD742" i="49"/>
  <c r="AE742" i="49"/>
  <c r="AF743" i="49"/>
  <c r="D743" i="49"/>
  <c r="E743" i="49"/>
  <c r="G743" i="49"/>
  <c r="I743" i="49"/>
  <c r="J743" i="49"/>
  <c r="K743" i="49"/>
  <c r="F743" i="49"/>
  <c r="L743" i="49"/>
  <c r="M743" i="49"/>
  <c r="O743" i="49"/>
  <c r="P743" i="49"/>
  <c r="Q743" i="49"/>
  <c r="R743" i="49"/>
  <c r="S743" i="49"/>
  <c r="T743" i="49"/>
  <c r="U743" i="49"/>
  <c r="V743" i="49"/>
  <c r="W743" i="49"/>
  <c r="X743" i="49"/>
  <c r="Y743" i="49"/>
  <c r="Z743" i="49"/>
  <c r="AA743" i="49"/>
  <c r="AB743" i="49"/>
  <c r="AC743" i="49"/>
  <c r="AD743" i="49"/>
  <c r="AE743" i="49"/>
  <c r="AF744" i="49"/>
  <c r="D744" i="49"/>
  <c r="E744" i="49"/>
  <c r="G744" i="49"/>
  <c r="I744" i="49"/>
  <c r="J744" i="49"/>
  <c r="K744" i="49"/>
  <c r="F744" i="49"/>
  <c r="L744" i="49"/>
  <c r="M744" i="49"/>
  <c r="O744" i="49"/>
  <c r="P744" i="49"/>
  <c r="Q744" i="49"/>
  <c r="R744" i="49"/>
  <c r="S744" i="49"/>
  <c r="T744" i="49"/>
  <c r="U744" i="49"/>
  <c r="V744" i="49"/>
  <c r="W744" i="49"/>
  <c r="X744" i="49"/>
  <c r="Y744" i="49"/>
  <c r="Z744" i="49"/>
  <c r="AA744" i="49"/>
  <c r="AB744" i="49"/>
  <c r="AC744" i="49"/>
  <c r="AD744" i="49"/>
  <c r="AE744" i="49"/>
  <c r="AF745" i="49"/>
  <c r="D745" i="49"/>
  <c r="E745" i="49"/>
  <c r="G745" i="49"/>
  <c r="I745" i="49"/>
  <c r="J745" i="49"/>
  <c r="K745" i="49"/>
  <c r="F745" i="49"/>
  <c r="L745" i="49"/>
  <c r="M745" i="49"/>
  <c r="O745" i="49"/>
  <c r="P745" i="49"/>
  <c r="Q745" i="49"/>
  <c r="R745" i="49"/>
  <c r="S745" i="49"/>
  <c r="T745" i="49"/>
  <c r="U745" i="49"/>
  <c r="V745" i="49"/>
  <c r="W745" i="49"/>
  <c r="X745" i="49"/>
  <c r="Y745" i="49"/>
  <c r="Z745" i="49"/>
  <c r="AA745" i="49"/>
  <c r="AB745" i="49"/>
  <c r="AC745" i="49"/>
  <c r="AD745" i="49"/>
  <c r="AE745" i="49"/>
  <c r="AF746" i="49"/>
  <c r="D746" i="49"/>
  <c r="E746" i="49"/>
  <c r="G746" i="49"/>
  <c r="I746" i="49"/>
  <c r="J746" i="49"/>
  <c r="K746" i="49"/>
  <c r="F746" i="49"/>
  <c r="L746" i="49"/>
  <c r="M746" i="49"/>
  <c r="O746" i="49"/>
  <c r="P746" i="49"/>
  <c r="Q746" i="49"/>
  <c r="R746" i="49"/>
  <c r="S746" i="49"/>
  <c r="T746" i="49"/>
  <c r="U746" i="49"/>
  <c r="V746" i="49"/>
  <c r="W746" i="49"/>
  <c r="X746" i="49"/>
  <c r="Y746" i="49"/>
  <c r="Z746" i="49"/>
  <c r="AA746" i="49"/>
  <c r="AB746" i="49"/>
  <c r="AC746" i="49"/>
  <c r="AD746" i="49"/>
  <c r="AE746" i="49"/>
  <c r="AF747" i="49"/>
  <c r="D747" i="49"/>
  <c r="E747" i="49"/>
  <c r="G747" i="49"/>
  <c r="I747" i="49"/>
  <c r="J747" i="49"/>
  <c r="K747" i="49"/>
  <c r="F747" i="49"/>
  <c r="L747" i="49"/>
  <c r="M747" i="49"/>
  <c r="O747" i="49"/>
  <c r="P747" i="49"/>
  <c r="Q747" i="49"/>
  <c r="R747" i="49"/>
  <c r="S747" i="49"/>
  <c r="T747" i="49"/>
  <c r="U747" i="49"/>
  <c r="V747" i="49"/>
  <c r="W747" i="49"/>
  <c r="X747" i="49"/>
  <c r="Y747" i="49"/>
  <c r="Z747" i="49"/>
  <c r="AA747" i="49"/>
  <c r="AB747" i="49"/>
  <c r="AC747" i="49"/>
  <c r="AD747" i="49"/>
  <c r="AE747" i="49"/>
  <c r="AF748" i="49"/>
  <c r="D748" i="49"/>
  <c r="E748" i="49"/>
  <c r="G748" i="49"/>
  <c r="I748" i="49"/>
  <c r="J748" i="49"/>
  <c r="K748" i="49"/>
  <c r="F748" i="49"/>
  <c r="L748" i="49"/>
  <c r="M748" i="49"/>
  <c r="O748" i="49"/>
  <c r="P748" i="49"/>
  <c r="Q748" i="49"/>
  <c r="R748" i="49"/>
  <c r="S748" i="49"/>
  <c r="T748" i="49"/>
  <c r="U748" i="49"/>
  <c r="V748" i="49"/>
  <c r="W748" i="49"/>
  <c r="X748" i="49"/>
  <c r="Y748" i="49"/>
  <c r="Z748" i="49"/>
  <c r="AA748" i="49"/>
  <c r="AB748" i="49"/>
  <c r="AC748" i="49"/>
  <c r="AD748" i="49"/>
  <c r="AE748" i="49"/>
  <c r="AF749" i="49"/>
  <c r="D749" i="49"/>
  <c r="E749" i="49"/>
  <c r="G749" i="49"/>
  <c r="I749" i="49"/>
  <c r="J749" i="49"/>
  <c r="K749" i="49"/>
  <c r="F749" i="49"/>
  <c r="L749" i="49"/>
  <c r="M749" i="49"/>
  <c r="O749" i="49"/>
  <c r="P749" i="49"/>
  <c r="Q749" i="49"/>
  <c r="R749" i="49"/>
  <c r="S749" i="49"/>
  <c r="T749" i="49"/>
  <c r="U749" i="49"/>
  <c r="V749" i="49"/>
  <c r="W749" i="49"/>
  <c r="X749" i="49"/>
  <c r="Y749" i="49"/>
  <c r="Z749" i="49"/>
  <c r="AA749" i="49"/>
  <c r="AB749" i="49"/>
  <c r="AC749" i="49"/>
  <c r="AD749" i="49"/>
  <c r="AE749" i="49"/>
  <c r="AF750" i="49"/>
  <c r="D750" i="49"/>
  <c r="E750" i="49"/>
  <c r="G750" i="49"/>
  <c r="I750" i="49"/>
  <c r="J750" i="49"/>
  <c r="K750" i="49"/>
  <c r="F750" i="49"/>
  <c r="L750" i="49"/>
  <c r="M750" i="49"/>
  <c r="O750" i="49"/>
  <c r="P750" i="49"/>
  <c r="Q750" i="49"/>
  <c r="R750" i="49"/>
  <c r="S750" i="49"/>
  <c r="T750" i="49"/>
  <c r="U750" i="49"/>
  <c r="V750" i="49"/>
  <c r="W750" i="49"/>
  <c r="X750" i="49"/>
  <c r="Y750" i="49"/>
  <c r="Z750" i="49"/>
  <c r="AA750" i="49"/>
  <c r="AB750" i="49"/>
  <c r="AC750" i="49"/>
  <c r="AD750" i="49"/>
  <c r="AE750" i="49"/>
  <c r="AF751" i="49"/>
  <c r="D751" i="49"/>
  <c r="E751" i="49"/>
  <c r="G751" i="49"/>
  <c r="I751" i="49"/>
  <c r="J751" i="49"/>
  <c r="K751" i="49"/>
  <c r="F751" i="49"/>
  <c r="L751" i="49"/>
  <c r="M751" i="49"/>
  <c r="O751" i="49"/>
  <c r="P751" i="49"/>
  <c r="Q751" i="49"/>
  <c r="R751" i="49"/>
  <c r="S751" i="49"/>
  <c r="T751" i="49"/>
  <c r="U751" i="49"/>
  <c r="V751" i="49"/>
  <c r="W751" i="49"/>
  <c r="X751" i="49"/>
  <c r="Y751" i="49"/>
  <c r="Z751" i="49"/>
  <c r="AA751" i="49"/>
  <c r="AB751" i="49"/>
  <c r="AC751" i="49"/>
  <c r="AD751" i="49"/>
  <c r="AE751" i="49"/>
  <c r="AF752" i="49"/>
  <c r="D752" i="49"/>
  <c r="E752" i="49"/>
  <c r="G752" i="49"/>
  <c r="I752" i="49"/>
  <c r="J752" i="49"/>
  <c r="K752" i="49"/>
  <c r="F752" i="49"/>
  <c r="L752" i="49"/>
  <c r="M752" i="49"/>
  <c r="O752" i="49"/>
  <c r="P752" i="49"/>
  <c r="Q752" i="49"/>
  <c r="R752" i="49"/>
  <c r="S752" i="49"/>
  <c r="T752" i="49"/>
  <c r="U752" i="49"/>
  <c r="V752" i="49"/>
  <c r="W752" i="49"/>
  <c r="X752" i="49"/>
  <c r="Y752" i="49"/>
  <c r="Z752" i="49"/>
  <c r="AA752" i="49"/>
  <c r="AB752" i="49"/>
  <c r="AC752" i="49"/>
  <c r="AD752" i="49"/>
  <c r="AE752" i="49"/>
  <c r="AF753" i="49"/>
  <c r="D753" i="49"/>
  <c r="E753" i="49"/>
  <c r="G753" i="49"/>
  <c r="I753" i="49"/>
  <c r="J753" i="49"/>
  <c r="K753" i="49"/>
  <c r="F753" i="49"/>
  <c r="L753" i="49"/>
  <c r="M753" i="49"/>
  <c r="O753" i="49"/>
  <c r="P753" i="49"/>
  <c r="Q753" i="49"/>
  <c r="R753" i="49"/>
  <c r="S753" i="49"/>
  <c r="T753" i="49"/>
  <c r="U753" i="49"/>
  <c r="V753" i="49"/>
  <c r="W753" i="49"/>
  <c r="X753" i="49"/>
  <c r="Y753" i="49"/>
  <c r="Z753" i="49"/>
  <c r="AA753" i="49"/>
  <c r="AB753" i="49"/>
  <c r="AC753" i="49"/>
  <c r="AD753" i="49"/>
  <c r="AE753" i="49"/>
  <c r="AF754" i="49"/>
  <c r="D754" i="49"/>
  <c r="E754" i="49"/>
  <c r="G754" i="49"/>
  <c r="I754" i="49"/>
  <c r="J754" i="49"/>
  <c r="K754" i="49"/>
  <c r="F754" i="49"/>
  <c r="L754" i="49"/>
  <c r="M754" i="49"/>
  <c r="O754" i="49"/>
  <c r="P754" i="49"/>
  <c r="Q754" i="49"/>
  <c r="R754" i="49"/>
  <c r="S754" i="49"/>
  <c r="T754" i="49"/>
  <c r="U754" i="49"/>
  <c r="V754" i="49"/>
  <c r="W754" i="49"/>
  <c r="X754" i="49"/>
  <c r="Y754" i="49"/>
  <c r="Z754" i="49"/>
  <c r="AA754" i="49"/>
  <c r="AB754" i="49"/>
  <c r="AC754" i="49"/>
  <c r="AD754" i="49"/>
  <c r="AE754" i="49"/>
  <c r="AF755" i="49"/>
  <c r="D755" i="49"/>
  <c r="E755" i="49"/>
  <c r="G755" i="49"/>
  <c r="I755" i="49"/>
  <c r="J755" i="49"/>
  <c r="K755" i="49"/>
  <c r="F755" i="49"/>
  <c r="L755" i="49"/>
  <c r="M755" i="49"/>
  <c r="O755" i="49"/>
  <c r="P755" i="49"/>
  <c r="Q755" i="49"/>
  <c r="R755" i="49"/>
  <c r="S755" i="49"/>
  <c r="T755" i="49"/>
  <c r="U755" i="49"/>
  <c r="V755" i="49"/>
  <c r="W755" i="49"/>
  <c r="X755" i="49"/>
  <c r="Y755" i="49"/>
  <c r="Z755" i="49"/>
  <c r="AA755" i="49"/>
  <c r="AB755" i="49"/>
  <c r="AC755" i="49"/>
  <c r="AD755" i="49"/>
  <c r="AE755" i="49"/>
  <c r="AF756" i="49"/>
  <c r="D756" i="49"/>
  <c r="E756" i="49"/>
  <c r="G756" i="49"/>
  <c r="I756" i="49"/>
  <c r="J756" i="49"/>
  <c r="K756" i="49"/>
  <c r="F756" i="49"/>
  <c r="L756" i="49"/>
  <c r="M756" i="49"/>
  <c r="O756" i="49"/>
  <c r="P756" i="49"/>
  <c r="Q756" i="49"/>
  <c r="R756" i="49"/>
  <c r="S756" i="49"/>
  <c r="T756" i="49"/>
  <c r="U756" i="49"/>
  <c r="V756" i="49"/>
  <c r="W756" i="49"/>
  <c r="X756" i="49"/>
  <c r="Y756" i="49"/>
  <c r="Z756" i="49"/>
  <c r="AA756" i="49"/>
  <c r="AB756" i="49"/>
  <c r="AC756" i="49"/>
  <c r="AD756" i="49"/>
  <c r="AE756" i="49"/>
  <c r="AF757" i="49"/>
  <c r="D757" i="49"/>
  <c r="E757" i="49"/>
  <c r="G757" i="49"/>
  <c r="I757" i="49"/>
  <c r="J757" i="49"/>
  <c r="K757" i="49"/>
  <c r="F757" i="49"/>
  <c r="L757" i="49"/>
  <c r="M757" i="49"/>
  <c r="O757" i="49"/>
  <c r="P757" i="49"/>
  <c r="Q757" i="49"/>
  <c r="R757" i="49"/>
  <c r="S757" i="49"/>
  <c r="T757" i="49"/>
  <c r="U757" i="49"/>
  <c r="V757" i="49"/>
  <c r="W757" i="49"/>
  <c r="X757" i="49"/>
  <c r="Y757" i="49"/>
  <c r="Z757" i="49"/>
  <c r="AA757" i="49"/>
  <c r="AB757" i="49"/>
  <c r="AC757" i="49"/>
  <c r="AD757" i="49"/>
  <c r="AE757" i="49"/>
  <c r="AF758" i="49"/>
  <c r="D758" i="49"/>
  <c r="E758" i="49"/>
  <c r="G758" i="49"/>
  <c r="I758" i="49"/>
  <c r="J758" i="49"/>
  <c r="K758" i="49"/>
  <c r="F758" i="49"/>
  <c r="L758" i="49"/>
  <c r="M758" i="49"/>
  <c r="O758" i="49"/>
  <c r="P758" i="49"/>
  <c r="Q758" i="49"/>
  <c r="R758" i="49"/>
  <c r="S758" i="49"/>
  <c r="T758" i="49"/>
  <c r="U758" i="49"/>
  <c r="V758" i="49"/>
  <c r="W758" i="49"/>
  <c r="X758" i="49"/>
  <c r="Y758" i="49"/>
  <c r="Z758" i="49"/>
  <c r="AA758" i="49"/>
  <c r="AB758" i="49"/>
  <c r="AC758" i="49"/>
  <c r="AD758" i="49"/>
  <c r="AE758" i="49"/>
  <c r="AF759" i="49"/>
  <c r="D759" i="49"/>
  <c r="E759" i="49"/>
  <c r="G759" i="49"/>
  <c r="I759" i="49"/>
  <c r="J759" i="49"/>
  <c r="K759" i="49"/>
  <c r="F759" i="49"/>
  <c r="L759" i="49"/>
  <c r="M759" i="49"/>
  <c r="O759" i="49"/>
  <c r="P759" i="49"/>
  <c r="Q759" i="49"/>
  <c r="R759" i="49"/>
  <c r="S759" i="49"/>
  <c r="T759" i="49"/>
  <c r="U759" i="49"/>
  <c r="V759" i="49"/>
  <c r="W759" i="49"/>
  <c r="X759" i="49"/>
  <c r="Y759" i="49"/>
  <c r="Z759" i="49"/>
  <c r="AA759" i="49"/>
  <c r="AB759" i="49"/>
  <c r="AC759" i="49"/>
  <c r="AD759" i="49"/>
  <c r="AE759" i="49"/>
  <c r="AF760" i="49"/>
  <c r="D760" i="49"/>
  <c r="E760" i="49"/>
  <c r="G760" i="49"/>
  <c r="I760" i="49"/>
  <c r="J760" i="49"/>
  <c r="K760" i="49"/>
  <c r="F760" i="49"/>
  <c r="L760" i="49"/>
  <c r="M760" i="49"/>
  <c r="O760" i="49"/>
  <c r="P760" i="49"/>
  <c r="Q760" i="49"/>
  <c r="R760" i="49"/>
  <c r="S760" i="49"/>
  <c r="T760" i="49"/>
  <c r="U760" i="49"/>
  <c r="V760" i="49"/>
  <c r="W760" i="49"/>
  <c r="X760" i="49"/>
  <c r="Y760" i="49"/>
  <c r="Z760" i="49"/>
  <c r="AA760" i="49"/>
  <c r="AB760" i="49"/>
  <c r="AC760" i="49"/>
  <c r="AD760" i="49"/>
  <c r="AE760" i="49"/>
  <c r="AF761" i="49"/>
  <c r="D761" i="49"/>
  <c r="E761" i="49"/>
  <c r="G761" i="49"/>
  <c r="I761" i="49"/>
  <c r="J761" i="49"/>
  <c r="K761" i="49"/>
  <c r="F761" i="49"/>
  <c r="L761" i="49"/>
  <c r="M761" i="49"/>
  <c r="O761" i="49"/>
  <c r="P761" i="49"/>
  <c r="Q761" i="49"/>
  <c r="R761" i="49"/>
  <c r="S761" i="49"/>
  <c r="T761" i="49"/>
  <c r="U761" i="49"/>
  <c r="V761" i="49"/>
  <c r="W761" i="49"/>
  <c r="X761" i="49"/>
  <c r="Y761" i="49"/>
  <c r="Z761" i="49"/>
  <c r="AA761" i="49"/>
  <c r="AB761" i="49"/>
  <c r="AC761" i="49"/>
  <c r="AD761" i="49"/>
  <c r="AE761" i="49"/>
  <c r="AF762" i="49"/>
  <c r="D762" i="49"/>
  <c r="E762" i="49"/>
  <c r="G762" i="49"/>
  <c r="I762" i="49"/>
  <c r="J762" i="49"/>
  <c r="K762" i="49"/>
  <c r="F762" i="49"/>
  <c r="L762" i="49"/>
  <c r="M762" i="49"/>
  <c r="O762" i="49"/>
  <c r="P762" i="49"/>
  <c r="Q762" i="49"/>
  <c r="R762" i="49"/>
  <c r="S762" i="49"/>
  <c r="T762" i="49"/>
  <c r="U762" i="49"/>
  <c r="V762" i="49"/>
  <c r="W762" i="49"/>
  <c r="X762" i="49"/>
  <c r="Y762" i="49"/>
  <c r="Z762" i="49"/>
  <c r="AA762" i="49"/>
  <c r="AB762" i="49"/>
  <c r="AC762" i="49"/>
  <c r="AD762" i="49"/>
  <c r="AE762" i="49"/>
  <c r="AF763" i="49"/>
  <c r="D763" i="49"/>
  <c r="E763" i="49"/>
  <c r="G763" i="49"/>
  <c r="I763" i="49"/>
  <c r="J763" i="49"/>
  <c r="K763" i="49"/>
  <c r="F763" i="49"/>
  <c r="L763" i="49"/>
  <c r="M763" i="49"/>
  <c r="O763" i="49"/>
  <c r="P763" i="49"/>
  <c r="Q763" i="49"/>
  <c r="R763" i="49"/>
  <c r="S763" i="49"/>
  <c r="T763" i="49"/>
  <c r="U763" i="49"/>
  <c r="V763" i="49"/>
  <c r="W763" i="49"/>
  <c r="X763" i="49"/>
  <c r="Y763" i="49"/>
  <c r="Z763" i="49"/>
  <c r="AA763" i="49"/>
  <c r="AB763" i="49"/>
  <c r="AC763" i="49"/>
  <c r="AD763" i="49"/>
  <c r="AE763" i="49"/>
  <c r="AF764" i="49"/>
  <c r="D764" i="49"/>
  <c r="E764" i="49"/>
  <c r="G764" i="49"/>
  <c r="I764" i="49"/>
  <c r="J764" i="49"/>
  <c r="K764" i="49"/>
  <c r="F764" i="49"/>
  <c r="L764" i="49"/>
  <c r="M764" i="49"/>
  <c r="O764" i="49"/>
  <c r="P764" i="49"/>
  <c r="Q764" i="49"/>
  <c r="R764" i="49"/>
  <c r="S764" i="49"/>
  <c r="T764" i="49"/>
  <c r="U764" i="49"/>
  <c r="V764" i="49"/>
  <c r="W764" i="49"/>
  <c r="X764" i="49"/>
  <c r="Y764" i="49"/>
  <c r="Z764" i="49"/>
  <c r="AA764" i="49"/>
  <c r="AB764" i="49"/>
  <c r="AC764" i="49"/>
  <c r="AD764" i="49"/>
  <c r="AE764" i="49"/>
  <c r="AF765" i="49"/>
  <c r="D765" i="49"/>
  <c r="E765" i="49"/>
  <c r="G765" i="49"/>
  <c r="I765" i="49"/>
  <c r="J765" i="49"/>
  <c r="K765" i="49"/>
  <c r="F765" i="49"/>
  <c r="L765" i="49"/>
  <c r="M765" i="49"/>
  <c r="O765" i="49"/>
  <c r="P765" i="49"/>
  <c r="Q765" i="49"/>
  <c r="R765" i="49"/>
  <c r="S765" i="49"/>
  <c r="T765" i="49"/>
  <c r="U765" i="49"/>
  <c r="V765" i="49"/>
  <c r="W765" i="49"/>
  <c r="X765" i="49"/>
  <c r="Y765" i="49"/>
  <c r="Z765" i="49"/>
  <c r="AA765" i="49"/>
  <c r="AB765" i="49"/>
  <c r="AC765" i="49"/>
  <c r="AD765" i="49"/>
  <c r="AE765" i="49"/>
  <c r="AF766" i="49"/>
  <c r="D766" i="49"/>
  <c r="E766" i="49"/>
  <c r="G766" i="49"/>
  <c r="I766" i="49"/>
  <c r="J766" i="49"/>
  <c r="K766" i="49"/>
  <c r="F766" i="49"/>
  <c r="L766" i="49"/>
  <c r="M766" i="49"/>
  <c r="O766" i="49"/>
  <c r="P766" i="49"/>
  <c r="Q766" i="49"/>
  <c r="R766" i="49"/>
  <c r="S766" i="49"/>
  <c r="T766" i="49"/>
  <c r="U766" i="49"/>
  <c r="V766" i="49"/>
  <c r="W766" i="49"/>
  <c r="X766" i="49"/>
  <c r="Y766" i="49"/>
  <c r="Z766" i="49"/>
  <c r="AA766" i="49"/>
  <c r="AB766" i="49"/>
  <c r="AC766" i="49"/>
  <c r="AD766" i="49"/>
  <c r="AE766" i="49"/>
  <c r="AF767" i="49"/>
  <c r="D767" i="49"/>
  <c r="E767" i="49"/>
  <c r="G767" i="49"/>
  <c r="I767" i="49"/>
  <c r="J767" i="49"/>
  <c r="K767" i="49"/>
  <c r="F767" i="49"/>
  <c r="L767" i="49"/>
  <c r="M767" i="49"/>
  <c r="O767" i="49"/>
  <c r="P767" i="49"/>
  <c r="Q767" i="49"/>
  <c r="R767" i="49"/>
  <c r="S767" i="49"/>
  <c r="T767" i="49"/>
  <c r="U767" i="49"/>
  <c r="V767" i="49"/>
  <c r="W767" i="49"/>
  <c r="X767" i="49"/>
  <c r="Y767" i="49"/>
  <c r="Z767" i="49"/>
  <c r="AA767" i="49"/>
  <c r="AB767" i="49"/>
  <c r="AC767" i="49"/>
  <c r="AD767" i="49"/>
  <c r="AE767" i="49"/>
  <c r="AF768" i="49"/>
  <c r="D768" i="49"/>
  <c r="E768" i="49"/>
  <c r="G768" i="49"/>
  <c r="I768" i="49"/>
  <c r="J768" i="49"/>
  <c r="K768" i="49"/>
  <c r="F768" i="49"/>
  <c r="L768" i="49"/>
  <c r="M768" i="49"/>
  <c r="O768" i="49"/>
  <c r="P768" i="49"/>
  <c r="Q768" i="49"/>
  <c r="R768" i="49"/>
  <c r="S768" i="49"/>
  <c r="T768" i="49"/>
  <c r="U768" i="49"/>
  <c r="V768" i="49"/>
  <c r="W768" i="49"/>
  <c r="X768" i="49"/>
  <c r="Y768" i="49"/>
  <c r="Z768" i="49"/>
  <c r="AA768" i="49"/>
  <c r="AB768" i="49"/>
  <c r="AC768" i="49"/>
  <c r="AD768" i="49"/>
  <c r="AE768" i="49"/>
  <c r="AF769" i="49"/>
  <c r="D769" i="49"/>
  <c r="E769" i="49"/>
  <c r="G769" i="49"/>
  <c r="I769" i="49"/>
  <c r="J769" i="49"/>
  <c r="K769" i="49"/>
  <c r="F769" i="49"/>
  <c r="L769" i="49"/>
  <c r="M769" i="49"/>
  <c r="O769" i="49"/>
  <c r="P769" i="49"/>
  <c r="Q769" i="49"/>
  <c r="R769" i="49"/>
  <c r="S769" i="49"/>
  <c r="T769" i="49"/>
  <c r="U769" i="49"/>
  <c r="V769" i="49"/>
  <c r="W769" i="49"/>
  <c r="X769" i="49"/>
  <c r="Y769" i="49"/>
  <c r="Z769" i="49"/>
  <c r="AA769" i="49"/>
  <c r="AB769" i="49"/>
  <c r="AC769" i="49"/>
  <c r="AD769" i="49"/>
  <c r="AE769" i="49"/>
  <c r="AF770" i="49"/>
  <c r="D770" i="49"/>
  <c r="E770" i="49"/>
  <c r="G770" i="49"/>
  <c r="I770" i="49"/>
  <c r="J770" i="49"/>
  <c r="K770" i="49"/>
  <c r="F770" i="49"/>
  <c r="L770" i="49"/>
  <c r="M770" i="49"/>
  <c r="O770" i="49"/>
  <c r="P770" i="49"/>
  <c r="Q770" i="49"/>
  <c r="R770" i="49"/>
  <c r="S770" i="49"/>
  <c r="T770" i="49"/>
  <c r="U770" i="49"/>
  <c r="V770" i="49"/>
  <c r="W770" i="49"/>
  <c r="X770" i="49"/>
  <c r="Y770" i="49"/>
  <c r="Z770" i="49"/>
  <c r="AA770" i="49"/>
  <c r="AB770" i="49"/>
  <c r="AC770" i="49"/>
  <c r="AD770" i="49"/>
  <c r="AE770" i="49"/>
  <c r="AF771" i="49"/>
  <c r="D771" i="49"/>
  <c r="E771" i="49"/>
  <c r="G771" i="49"/>
  <c r="I771" i="49"/>
  <c r="J771" i="49"/>
  <c r="K771" i="49"/>
  <c r="F771" i="49"/>
  <c r="L771" i="49"/>
  <c r="M771" i="49"/>
  <c r="O771" i="49"/>
  <c r="P771" i="49"/>
  <c r="Q771" i="49"/>
  <c r="R771" i="49"/>
  <c r="S771" i="49"/>
  <c r="T771" i="49"/>
  <c r="U771" i="49"/>
  <c r="V771" i="49"/>
  <c r="W771" i="49"/>
  <c r="X771" i="49"/>
  <c r="Y771" i="49"/>
  <c r="Z771" i="49"/>
  <c r="AA771" i="49"/>
  <c r="AB771" i="49"/>
  <c r="AC771" i="49"/>
  <c r="AD771" i="49"/>
  <c r="AE771" i="49"/>
  <c r="AF772" i="49"/>
  <c r="D772" i="49"/>
  <c r="E772" i="49"/>
  <c r="G772" i="49"/>
  <c r="I772" i="49"/>
  <c r="J772" i="49"/>
  <c r="K772" i="49"/>
  <c r="F772" i="49"/>
  <c r="L772" i="49"/>
  <c r="M772" i="49"/>
  <c r="O772" i="49"/>
  <c r="P772" i="49"/>
  <c r="Q772" i="49"/>
  <c r="R772" i="49"/>
  <c r="S772" i="49"/>
  <c r="T772" i="49"/>
  <c r="U772" i="49"/>
  <c r="V772" i="49"/>
  <c r="W772" i="49"/>
  <c r="X772" i="49"/>
  <c r="Y772" i="49"/>
  <c r="Z772" i="49"/>
  <c r="AA772" i="49"/>
  <c r="AB772" i="49"/>
  <c r="AC772" i="49"/>
  <c r="AD772" i="49"/>
  <c r="AE772" i="49"/>
  <c r="AF773" i="49"/>
  <c r="D773" i="49"/>
  <c r="E773" i="49"/>
  <c r="G773" i="49"/>
  <c r="I773" i="49"/>
  <c r="J773" i="49"/>
  <c r="K773" i="49"/>
  <c r="F773" i="49"/>
  <c r="L773" i="49"/>
  <c r="M773" i="49"/>
  <c r="O773" i="49"/>
  <c r="P773" i="49"/>
  <c r="Q773" i="49"/>
  <c r="R773" i="49"/>
  <c r="S773" i="49"/>
  <c r="T773" i="49"/>
  <c r="U773" i="49"/>
  <c r="V773" i="49"/>
  <c r="W773" i="49"/>
  <c r="X773" i="49"/>
  <c r="Y773" i="49"/>
  <c r="Z773" i="49"/>
  <c r="AA773" i="49"/>
  <c r="AB773" i="49"/>
  <c r="AC773" i="49"/>
  <c r="AD773" i="49"/>
  <c r="AE773" i="49"/>
  <c r="AF774" i="49"/>
  <c r="D774" i="49"/>
  <c r="E774" i="49"/>
  <c r="G774" i="49"/>
  <c r="I774" i="49"/>
  <c r="J774" i="49"/>
  <c r="K774" i="49"/>
  <c r="F774" i="49"/>
  <c r="L774" i="49"/>
  <c r="M774" i="49"/>
  <c r="O774" i="49"/>
  <c r="P774" i="49"/>
  <c r="Q774" i="49"/>
  <c r="R774" i="49"/>
  <c r="S774" i="49"/>
  <c r="T774" i="49"/>
  <c r="U774" i="49"/>
  <c r="V774" i="49"/>
  <c r="W774" i="49"/>
  <c r="X774" i="49"/>
  <c r="Y774" i="49"/>
  <c r="Z774" i="49"/>
  <c r="AA774" i="49"/>
  <c r="AB774" i="49"/>
  <c r="AC774" i="49"/>
  <c r="AD774" i="49"/>
  <c r="AE774" i="49"/>
  <c r="AF775" i="49"/>
  <c r="D775" i="49"/>
  <c r="E775" i="49"/>
  <c r="G775" i="49"/>
  <c r="I775" i="49"/>
  <c r="J775" i="49"/>
  <c r="K775" i="49"/>
  <c r="F775" i="49"/>
  <c r="L775" i="49"/>
  <c r="M775" i="49"/>
  <c r="O775" i="49"/>
  <c r="P775" i="49"/>
  <c r="Q775" i="49"/>
  <c r="R775" i="49"/>
  <c r="S775" i="49"/>
  <c r="T775" i="49"/>
  <c r="U775" i="49"/>
  <c r="V775" i="49"/>
  <c r="W775" i="49"/>
  <c r="X775" i="49"/>
  <c r="Y775" i="49"/>
  <c r="Z775" i="49"/>
  <c r="AA775" i="49"/>
  <c r="AB775" i="49"/>
  <c r="AC775" i="49"/>
  <c r="AD775" i="49"/>
  <c r="AE775" i="49"/>
  <c r="AF776" i="49"/>
  <c r="D776" i="49"/>
  <c r="E776" i="49"/>
  <c r="G776" i="49"/>
  <c r="I776" i="49"/>
  <c r="J776" i="49"/>
  <c r="K776" i="49"/>
  <c r="F776" i="49"/>
  <c r="L776" i="49"/>
  <c r="M776" i="49"/>
  <c r="O776" i="49"/>
  <c r="P776" i="49"/>
  <c r="Q776" i="49"/>
  <c r="R776" i="49"/>
  <c r="S776" i="49"/>
  <c r="T776" i="49"/>
  <c r="U776" i="49"/>
  <c r="V776" i="49"/>
  <c r="W776" i="49"/>
  <c r="X776" i="49"/>
  <c r="Y776" i="49"/>
  <c r="Z776" i="49"/>
  <c r="AA776" i="49"/>
  <c r="AB776" i="49"/>
  <c r="AC776" i="49"/>
  <c r="AD776" i="49"/>
  <c r="AE776" i="49"/>
  <c r="AF777" i="49"/>
  <c r="D777" i="49"/>
  <c r="E777" i="49"/>
  <c r="G777" i="49"/>
  <c r="I777" i="49"/>
  <c r="J777" i="49"/>
  <c r="K777" i="49"/>
  <c r="F777" i="49"/>
  <c r="L777" i="49"/>
  <c r="M777" i="49"/>
  <c r="O777" i="49"/>
  <c r="P777" i="49"/>
  <c r="Q777" i="49"/>
  <c r="R777" i="49"/>
  <c r="S777" i="49"/>
  <c r="T777" i="49"/>
  <c r="U777" i="49"/>
  <c r="V777" i="49"/>
  <c r="W777" i="49"/>
  <c r="X777" i="49"/>
  <c r="Y777" i="49"/>
  <c r="Z777" i="49"/>
  <c r="AA777" i="49"/>
  <c r="AB777" i="49"/>
  <c r="AC777" i="49"/>
  <c r="AD777" i="49"/>
  <c r="AE777" i="49"/>
  <c r="AF778" i="49"/>
  <c r="D778" i="49"/>
  <c r="E778" i="49"/>
  <c r="G778" i="49"/>
  <c r="I778" i="49"/>
  <c r="J778" i="49"/>
  <c r="K778" i="49"/>
  <c r="F778" i="49"/>
  <c r="L778" i="49"/>
  <c r="M778" i="49"/>
  <c r="O778" i="49"/>
  <c r="P778" i="49"/>
  <c r="Q778" i="49"/>
  <c r="R778" i="49"/>
  <c r="S778" i="49"/>
  <c r="T778" i="49"/>
  <c r="U778" i="49"/>
  <c r="V778" i="49"/>
  <c r="W778" i="49"/>
  <c r="X778" i="49"/>
  <c r="Y778" i="49"/>
  <c r="Z778" i="49"/>
  <c r="AA778" i="49"/>
  <c r="AB778" i="49"/>
  <c r="AC778" i="49"/>
  <c r="AD778" i="49"/>
  <c r="AE778" i="49"/>
  <c r="AF779" i="49"/>
  <c r="D779" i="49"/>
  <c r="E779" i="49"/>
  <c r="G779" i="49"/>
  <c r="I779" i="49"/>
  <c r="J779" i="49"/>
  <c r="K779" i="49"/>
  <c r="F779" i="49"/>
  <c r="L779" i="49"/>
  <c r="M779" i="49"/>
  <c r="O779" i="49"/>
  <c r="P779" i="49"/>
  <c r="Q779" i="49"/>
  <c r="R779" i="49"/>
  <c r="S779" i="49"/>
  <c r="T779" i="49"/>
  <c r="U779" i="49"/>
  <c r="V779" i="49"/>
  <c r="W779" i="49"/>
  <c r="X779" i="49"/>
  <c r="Y779" i="49"/>
  <c r="Z779" i="49"/>
  <c r="AA779" i="49"/>
  <c r="AB779" i="49"/>
  <c r="AC779" i="49"/>
  <c r="AD779" i="49"/>
  <c r="AE779" i="49"/>
  <c r="AF780" i="49"/>
  <c r="D780" i="49"/>
  <c r="E780" i="49"/>
  <c r="G780" i="49"/>
  <c r="I780" i="49"/>
  <c r="J780" i="49"/>
  <c r="K780" i="49"/>
  <c r="F780" i="49"/>
  <c r="L780" i="49"/>
  <c r="M780" i="49"/>
  <c r="O780" i="49"/>
  <c r="P780" i="49"/>
  <c r="Q780" i="49"/>
  <c r="R780" i="49"/>
  <c r="S780" i="49"/>
  <c r="T780" i="49"/>
  <c r="U780" i="49"/>
  <c r="V780" i="49"/>
  <c r="W780" i="49"/>
  <c r="X780" i="49"/>
  <c r="Y780" i="49"/>
  <c r="Z780" i="49"/>
  <c r="AA780" i="49"/>
  <c r="AB780" i="49"/>
  <c r="AC780" i="49"/>
  <c r="AD780" i="49"/>
  <c r="AE780" i="49"/>
  <c r="AF781" i="49"/>
  <c r="D781" i="49"/>
  <c r="E781" i="49"/>
  <c r="G781" i="49"/>
  <c r="I781" i="49"/>
  <c r="J781" i="49"/>
  <c r="K781" i="49"/>
  <c r="F781" i="49"/>
  <c r="L781" i="49"/>
  <c r="M781" i="49"/>
  <c r="O781" i="49"/>
  <c r="P781" i="49"/>
  <c r="Q781" i="49"/>
  <c r="R781" i="49"/>
  <c r="S781" i="49"/>
  <c r="T781" i="49"/>
  <c r="U781" i="49"/>
  <c r="V781" i="49"/>
  <c r="W781" i="49"/>
  <c r="X781" i="49"/>
  <c r="Y781" i="49"/>
  <c r="Z781" i="49"/>
  <c r="AA781" i="49"/>
  <c r="AB781" i="49"/>
  <c r="AC781" i="49"/>
  <c r="AD781" i="49"/>
  <c r="AE781" i="49"/>
  <c r="AF782" i="49"/>
  <c r="D782" i="49"/>
  <c r="E782" i="49"/>
  <c r="G782" i="49"/>
  <c r="I782" i="49"/>
  <c r="J782" i="49"/>
  <c r="K782" i="49"/>
  <c r="F782" i="49"/>
  <c r="L782" i="49"/>
  <c r="M782" i="49"/>
  <c r="O782" i="49"/>
  <c r="P782" i="49"/>
  <c r="Q782" i="49"/>
  <c r="R782" i="49"/>
  <c r="S782" i="49"/>
  <c r="T782" i="49"/>
  <c r="U782" i="49"/>
  <c r="V782" i="49"/>
  <c r="W782" i="49"/>
  <c r="X782" i="49"/>
  <c r="Y782" i="49"/>
  <c r="Z782" i="49"/>
  <c r="AA782" i="49"/>
  <c r="AB782" i="49"/>
  <c r="AC782" i="49"/>
  <c r="AD782" i="49"/>
  <c r="AE782" i="49"/>
  <c r="AF783" i="49"/>
  <c r="D783" i="49"/>
  <c r="E783" i="49"/>
  <c r="G783" i="49"/>
  <c r="I783" i="49"/>
  <c r="J783" i="49"/>
  <c r="K783" i="49"/>
  <c r="F783" i="49"/>
  <c r="L783" i="49"/>
  <c r="M783" i="49"/>
  <c r="O783" i="49"/>
  <c r="P783" i="49"/>
  <c r="Q783" i="49"/>
  <c r="R783" i="49"/>
  <c r="S783" i="49"/>
  <c r="T783" i="49"/>
  <c r="U783" i="49"/>
  <c r="V783" i="49"/>
  <c r="W783" i="49"/>
  <c r="X783" i="49"/>
  <c r="Y783" i="49"/>
  <c r="Z783" i="49"/>
  <c r="AA783" i="49"/>
  <c r="AB783" i="49"/>
  <c r="AC783" i="49"/>
  <c r="AD783" i="49"/>
  <c r="AE783" i="49"/>
  <c r="AF784" i="49"/>
  <c r="D784" i="49"/>
  <c r="E784" i="49"/>
  <c r="G784" i="49"/>
  <c r="I784" i="49"/>
  <c r="J784" i="49"/>
  <c r="K784" i="49"/>
  <c r="F784" i="49"/>
  <c r="L784" i="49"/>
  <c r="M784" i="49"/>
  <c r="O784" i="49"/>
  <c r="P784" i="49"/>
  <c r="Q784" i="49"/>
  <c r="R784" i="49"/>
  <c r="S784" i="49"/>
  <c r="T784" i="49"/>
  <c r="U784" i="49"/>
  <c r="V784" i="49"/>
  <c r="W784" i="49"/>
  <c r="X784" i="49"/>
  <c r="Y784" i="49"/>
  <c r="Z784" i="49"/>
  <c r="AA784" i="49"/>
  <c r="AB784" i="49"/>
  <c r="AC784" i="49"/>
  <c r="AD784" i="49"/>
  <c r="AE784" i="49"/>
  <c r="AF785" i="49"/>
  <c r="D785" i="49"/>
  <c r="E785" i="49"/>
  <c r="G785" i="49"/>
  <c r="I785" i="49"/>
  <c r="J785" i="49"/>
  <c r="K785" i="49"/>
  <c r="F785" i="49"/>
  <c r="L785" i="49"/>
  <c r="M785" i="49"/>
  <c r="O785" i="49"/>
  <c r="P785" i="49"/>
  <c r="Q785" i="49"/>
  <c r="R785" i="49"/>
  <c r="S785" i="49"/>
  <c r="T785" i="49"/>
  <c r="U785" i="49"/>
  <c r="V785" i="49"/>
  <c r="W785" i="49"/>
  <c r="X785" i="49"/>
  <c r="Y785" i="49"/>
  <c r="Z785" i="49"/>
  <c r="AA785" i="49"/>
  <c r="AB785" i="49"/>
  <c r="AC785" i="49"/>
  <c r="AD785" i="49"/>
  <c r="AE785" i="49"/>
  <c r="AF786" i="49"/>
  <c r="D786" i="49"/>
  <c r="E786" i="49"/>
  <c r="G786" i="49"/>
  <c r="I786" i="49"/>
  <c r="J786" i="49"/>
  <c r="K786" i="49"/>
  <c r="F786" i="49"/>
  <c r="L786" i="49"/>
  <c r="M786" i="49"/>
  <c r="O786" i="49"/>
  <c r="P786" i="49"/>
  <c r="Q786" i="49"/>
  <c r="R786" i="49"/>
  <c r="S786" i="49"/>
  <c r="T786" i="49"/>
  <c r="U786" i="49"/>
  <c r="V786" i="49"/>
  <c r="W786" i="49"/>
  <c r="X786" i="49"/>
  <c r="Y786" i="49"/>
  <c r="Z786" i="49"/>
  <c r="AA786" i="49"/>
  <c r="AB786" i="49"/>
  <c r="AC786" i="49"/>
  <c r="AD786" i="49"/>
  <c r="AE786" i="49"/>
  <c r="AF787" i="49"/>
  <c r="D787" i="49"/>
  <c r="E787" i="49"/>
  <c r="G787" i="49"/>
  <c r="I787" i="49"/>
  <c r="J787" i="49"/>
  <c r="K787" i="49"/>
  <c r="F787" i="49"/>
  <c r="L787" i="49"/>
  <c r="M787" i="49"/>
  <c r="O787" i="49"/>
  <c r="P787" i="49"/>
  <c r="Q787" i="49"/>
  <c r="R787" i="49"/>
  <c r="S787" i="49"/>
  <c r="T787" i="49"/>
  <c r="U787" i="49"/>
  <c r="V787" i="49"/>
  <c r="W787" i="49"/>
  <c r="X787" i="49"/>
  <c r="Y787" i="49"/>
  <c r="Z787" i="49"/>
  <c r="AA787" i="49"/>
  <c r="AB787" i="49"/>
  <c r="AC787" i="49"/>
  <c r="AD787" i="49"/>
  <c r="AE787" i="49"/>
  <c r="AF788" i="49"/>
  <c r="D788" i="49"/>
  <c r="E788" i="49"/>
  <c r="G788" i="49"/>
  <c r="I788" i="49"/>
  <c r="J788" i="49"/>
  <c r="K788" i="49"/>
  <c r="F788" i="49"/>
  <c r="L788" i="49"/>
  <c r="M788" i="49"/>
  <c r="O788" i="49"/>
  <c r="P788" i="49"/>
  <c r="Q788" i="49"/>
  <c r="R788" i="49"/>
  <c r="S788" i="49"/>
  <c r="T788" i="49"/>
  <c r="U788" i="49"/>
  <c r="V788" i="49"/>
  <c r="W788" i="49"/>
  <c r="X788" i="49"/>
  <c r="Y788" i="49"/>
  <c r="Z788" i="49"/>
  <c r="AA788" i="49"/>
  <c r="AB788" i="49"/>
  <c r="AC788" i="49"/>
  <c r="AD788" i="49"/>
  <c r="AE788" i="49"/>
  <c r="AF789" i="49"/>
  <c r="D789" i="49"/>
  <c r="E789" i="49"/>
  <c r="G789" i="49"/>
  <c r="I789" i="49"/>
  <c r="J789" i="49"/>
  <c r="K789" i="49"/>
  <c r="F789" i="49"/>
  <c r="L789" i="49"/>
  <c r="M789" i="49"/>
  <c r="O789" i="49"/>
  <c r="P789" i="49"/>
  <c r="Q789" i="49"/>
  <c r="R789" i="49"/>
  <c r="S789" i="49"/>
  <c r="T789" i="49"/>
  <c r="U789" i="49"/>
  <c r="V789" i="49"/>
  <c r="W789" i="49"/>
  <c r="X789" i="49"/>
  <c r="Y789" i="49"/>
  <c r="Z789" i="49"/>
  <c r="AA789" i="49"/>
  <c r="AB789" i="49"/>
  <c r="AC789" i="49"/>
  <c r="AD789" i="49"/>
  <c r="AE789" i="49"/>
  <c r="AF790" i="49"/>
  <c r="D790" i="49"/>
  <c r="E790" i="49"/>
  <c r="G790" i="49"/>
  <c r="I790" i="49"/>
  <c r="J790" i="49"/>
  <c r="K790" i="49"/>
  <c r="F790" i="49"/>
  <c r="L790" i="49"/>
  <c r="M790" i="49"/>
  <c r="O790" i="49"/>
  <c r="P790" i="49"/>
  <c r="Q790" i="49"/>
  <c r="R790" i="49"/>
  <c r="S790" i="49"/>
  <c r="T790" i="49"/>
  <c r="U790" i="49"/>
  <c r="V790" i="49"/>
  <c r="W790" i="49"/>
  <c r="X790" i="49"/>
  <c r="Y790" i="49"/>
  <c r="Z790" i="49"/>
  <c r="AA790" i="49"/>
  <c r="AB790" i="49"/>
  <c r="AC790" i="49"/>
  <c r="AD790" i="49"/>
  <c r="AE790" i="49"/>
  <c r="AF791" i="49"/>
  <c r="D791" i="49"/>
  <c r="E791" i="49"/>
  <c r="G791" i="49"/>
  <c r="I791" i="49"/>
  <c r="J791" i="49"/>
  <c r="K791" i="49"/>
  <c r="F791" i="49"/>
  <c r="L791" i="49"/>
  <c r="M791" i="49"/>
  <c r="O791" i="49"/>
  <c r="P791" i="49"/>
  <c r="Q791" i="49"/>
  <c r="R791" i="49"/>
  <c r="S791" i="49"/>
  <c r="T791" i="49"/>
  <c r="U791" i="49"/>
  <c r="V791" i="49"/>
  <c r="W791" i="49"/>
  <c r="X791" i="49"/>
  <c r="Y791" i="49"/>
  <c r="Z791" i="49"/>
  <c r="AA791" i="49"/>
  <c r="AB791" i="49"/>
  <c r="AC791" i="49"/>
  <c r="AD791" i="49"/>
  <c r="AE791" i="49"/>
  <c r="AF792" i="49"/>
  <c r="D792" i="49"/>
  <c r="E792" i="49"/>
  <c r="G792" i="49"/>
  <c r="I792" i="49"/>
  <c r="J792" i="49"/>
  <c r="K792" i="49"/>
  <c r="F792" i="49"/>
  <c r="L792" i="49"/>
  <c r="M792" i="49"/>
  <c r="O792" i="49"/>
  <c r="P792" i="49"/>
  <c r="Q792" i="49"/>
  <c r="R792" i="49"/>
  <c r="S792" i="49"/>
  <c r="T792" i="49"/>
  <c r="U792" i="49"/>
  <c r="V792" i="49"/>
  <c r="W792" i="49"/>
  <c r="X792" i="49"/>
  <c r="Y792" i="49"/>
  <c r="Z792" i="49"/>
  <c r="AA792" i="49"/>
  <c r="AB792" i="49"/>
  <c r="AC792" i="49"/>
  <c r="AD792" i="49"/>
  <c r="AE792" i="49"/>
  <c r="AF793" i="49"/>
  <c r="D793" i="49"/>
  <c r="E793" i="49"/>
  <c r="G793" i="49"/>
  <c r="I793" i="49"/>
  <c r="J793" i="49"/>
  <c r="K793" i="49"/>
  <c r="F793" i="49"/>
  <c r="L793" i="49"/>
  <c r="M793" i="49"/>
  <c r="O793" i="49"/>
  <c r="P793" i="49"/>
  <c r="Q793" i="49"/>
  <c r="R793" i="49"/>
  <c r="S793" i="49"/>
  <c r="T793" i="49"/>
  <c r="U793" i="49"/>
  <c r="V793" i="49"/>
  <c r="W793" i="49"/>
  <c r="X793" i="49"/>
  <c r="Y793" i="49"/>
  <c r="Z793" i="49"/>
  <c r="AA793" i="49"/>
  <c r="AB793" i="49"/>
  <c r="AC793" i="49"/>
  <c r="AD793" i="49"/>
  <c r="AE793" i="49"/>
  <c r="AF794" i="49"/>
  <c r="D794" i="49"/>
  <c r="E794" i="49"/>
  <c r="G794" i="49"/>
  <c r="I794" i="49"/>
  <c r="J794" i="49"/>
  <c r="K794" i="49"/>
  <c r="F794" i="49"/>
  <c r="L794" i="49"/>
  <c r="M794" i="49"/>
  <c r="O794" i="49"/>
  <c r="P794" i="49"/>
  <c r="Q794" i="49"/>
  <c r="R794" i="49"/>
  <c r="S794" i="49"/>
  <c r="T794" i="49"/>
  <c r="U794" i="49"/>
  <c r="V794" i="49"/>
  <c r="W794" i="49"/>
  <c r="X794" i="49"/>
  <c r="Y794" i="49"/>
  <c r="Z794" i="49"/>
  <c r="AA794" i="49"/>
  <c r="AB794" i="49"/>
  <c r="AC794" i="49"/>
  <c r="AD794" i="49"/>
  <c r="AE794" i="49"/>
  <c r="AF795" i="49"/>
  <c r="D795" i="49"/>
  <c r="E795" i="49"/>
  <c r="G795" i="49"/>
  <c r="I795" i="49"/>
  <c r="J795" i="49"/>
  <c r="K795" i="49"/>
  <c r="F795" i="49"/>
  <c r="L795" i="49"/>
  <c r="M795" i="49"/>
  <c r="O795" i="49"/>
  <c r="P795" i="49"/>
  <c r="Q795" i="49"/>
  <c r="R795" i="49"/>
  <c r="S795" i="49"/>
  <c r="T795" i="49"/>
  <c r="U795" i="49"/>
  <c r="V795" i="49"/>
  <c r="W795" i="49"/>
  <c r="X795" i="49"/>
  <c r="Y795" i="49"/>
  <c r="Z795" i="49"/>
  <c r="AA795" i="49"/>
  <c r="AB795" i="49"/>
  <c r="AC795" i="49"/>
  <c r="AD795" i="49"/>
  <c r="AE795" i="49"/>
  <c r="AF796" i="49"/>
  <c r="D796" i="49"/>
  <c r="E796" i="49"/>
  <c r="G796" i="49"/>
  <c r="I796" i="49"/>
  <c r="J796" i="49"/>
  <c r="K796" i="49"/>
  <c r="F796" i="49"/>
  <c r="L796" i="49"/>
  <c r="M796" i="49"/>
  <c r="O796" i="49"/>
  <c r="P796" i="49"/>
  <c r="Q796" i="49"/>
  <c r="R796" i="49"/>
  <c r="S796" i="49"/>
  <c r="T796" i="49"/>
  <c r="U796" i="49"/>
  <c r="V796" i="49"/>
  <c r="W796" i="49"/>
  <c r="X796" i="49"/>
  <c r="Y796" i="49"/>
  <c r="Z796" i="49"/>
  <c r="AA796" i="49"/>
  <c r="AB796" i="49"/>
  <c r="AC796" i="49"/>
  <c r="AD796" i="49"/>
  <c r="AE796" i="49"/>
  <c r="AF797" i="49"/>
  <c r="D797" i="49"/>
  <c r="E797" i="49"/>
  <c r="G797" i="49"/>
  <c r="I797" i="49"/>
  <c r="J797" i="49"/>
  <c r="K797" i="49"/>
  <c r="F797" i="49"/>
  <c r="L797" i="49"/>
  <c r="M797" i="49"/>
  <c r="O797" i="49"/>
  <c r="P797" i="49"/>
  <c r="Q797" i="49"/>
  <c r="R797" i="49"/>
  <c r="S797" i="49"/>
  <c r="T797" i="49"/>
  <c r="U797" i="49"/>
  <c r="V797" i="49"/>
  <c r="W797" i="49"/>
  <c r="X797" i="49"/>
  <c r="Y797" i="49"/>
  <c r="Z797" i="49"/>
  <c r="AA797" i="49"/>
  <c r="AB797" i="49"/>
  <c r="AC797" i="49"/>
  <c r="AD797" i="49"/>
  <c r="AE797" i="49"/>
  <c r="AF798" i="49"/>
  <c r="D798" i="49"/>
  <c r="E798" i="49"/>
  <c r="G798" i="49"/>
  <c r="I798" i="49"/>
  <c r="J798" i="49"/>
  <c r="K798" i="49"/>
  <c r="F798" i="49"/>
  <c r="L798" i="49"/>
  <c r="M798" i="49"/>
  <c r="O798" i="49"/>
  <c r="P798" i="49"/>
  <c r="Q798" i="49"/>
  <c r="R798" i="49"/>
  <c r="S798" i="49"/>
  <c r="T798" i="49"/>
  <c r="U798" i="49"/>
  <c r="V798" i="49"/>
  <c r="W798" i="49"/>
  <c r="X798" i="49"/>
  <c r="Y798" i="49"/>
  <c r="Z798" i="49"/>
  <c r="AA798" i="49"/>
  <c r="AB798" i="49"/>
  <c r="AC798" i="49"/>
  <c r="AD798" i="49"/>
  <c r="AE798" i="49"/>
  <c r="AF799" i="49"/>
  <c r="D799" i="49"/>
  <c r="E799" i="49"/>
  <c r="G799" i="49"/>
  <c r="I799" i="49"/>
  <c r="J799" i="49"/>
  <c r="K799" i="49"/>
  <c r="F799" i="49"/>
  <c r="L799" i="49"/>
  <c r="M799" i="49"/>
  <c r="O799" i="49"/>
  <c r="P799" i="49"/>
  <c r="Q799" i="49"/>
  <c r="R799" i="49"/>
  <c r="S799" i="49"/>
  <c r="T799" i="49"/>
  <c r="U799" i="49"/>
  <c r="V799" i="49"/>
  <c r="W799" i="49"/>
  <c r="X799" i="49"/>
  <c r="Y799" i="49"/>
  <c r="Z799" i="49"/>
  <c r="AA799" i="49"/>
  <c r="AB799" i="49"/>
  <c r="AC799" i="49"/>
  <c r="AD799" i="49"/>
  <c r="AE799" i="49"/>
  <c r="AF800" i="49"/>
  <c r="D800" i="49"/>
  <c r="E800" i="49"/>
  <c r="G800" i="49"/>
  <c r="I800" i="49"/>
  <c r="J800" i="49"/>
  <c r="K800" i="49"/>
  <c r="F800" i="49"/>
  <c r="L800" i="49"/>
  <c r="M800" i="49"/>
  <c r="O800" i="49"/>
  <c r="P800" i="49"/>
  <c r="Q800" i="49"/>
  <c r="R800" i="49"/>
  <c r="S800" i="49"/>
  <c r="T800" i="49"/>
  <c r="U800" i="49"/>
  <c r="V800" i="49"/>
  <c r="W800" i="49"/>
  <c r="X800" i="49"/>
  <c r="Y800" i="49"/>
  <c r="Z800" i="49"/>
  <c r="AA800" i="49"/>
  <c r="AB800" i="49"/>
  <c r="AC800" i="49"/>
  <c r="AD800" i="49"/>
  <c r="AE800" i="49"/>
  <c r="AF801" i="49"/>
  <c r="D801" i="49"/>
  <c r="E801" i="49"/>
  <c r="G801" i="49"/>
  <c r="I801" i="49"/>
  <c r="J801" i="49"/>
  <c r="K801" i="49"/>
  <c r="F801" i="49"/>
  <c r="L801" i="49"/>
  <c r="M801" i="49"/>
  <c r="O801" i="49"/>
  <c r="P801" i="49"/>
  <c r="Q801" i="49"/>
  <c r="R801" i="49"/>
  <c r="S801" i="49"/>
  <c r="T801" i="49"/>
  <c r="U801" i="49"/>
  <c r="V801" i="49"/>
  <c r="W801" i="49"/>
  <c r="X801" i="49"/>
  <c r="Y801" i="49"/>
  <c r="Z801" i="49"/>
  <c r="AA801" i="49"/>
  <c r="AB801" i="49"/>
  <c r="AC801" i="49"/>
  <c r="AD801" i="49"/>
  <c r="AE801" i="49"/>
  <c r="AF802" i="49"/>
  <c r="D802" i="49"/>
  <c r="E802" i="49"/>
  <c r="G802" i="49"/>
  <c r="I802" i="49"/>
  <c r="J802" i="49"/>
  <c r="K802" i="49"/>
  <c r="F802" i="49"/>
  <c r="L802" i="49"/>
  <c r="M802" i="49"/>
  <c r="O802" i="49"/>
  <c r="P802" i="49"/>
  <c r="Q802" i="49"/>
  <c r="R802" i="49"/>
  <c r="S802" i="49"/>
  <c r="T802" i="49"/>
  <c r="U802" i="49"/>
  <c r="V802" i="49"/>
  <c r="W802" i="49"/>
  <c r="X802" i="49"/>
  <c r="Y802" i="49"/>
  <c r="Z802" i="49"/>
  <c r="AA802" i="49"/>
  <c r="AB802" i="49"/>
  <c r="AC802" i="49"/>
  <c r="AD802" i="49"/>
  <c r="AE802" i="49"/>
  <c r="AF803" i="49"/>
  <c r="D803" i="49"/>
  <c r="E803" i="49"/>
  <c r="G803" i="49"/>
  <c r="I803" i="49"/>
  <c r="J803" i="49"/>
  <c r="K803" i="49"/>
  <c r="F803" i="49"/>
  <c r="L803" i="49"/>
  <c r="M803" i="49"/>
  <c r="O803" i="49"/>
  <c r="P803" i="49"/>
  <c r="Q803" i="49"/>
  <c r="R803" i="49"/>
  <c r="S803" i="49"/>
  <c r="T803" i="49"/>
  <c r="U803" i="49"/>
  <c r="V803" i="49"/>
  <c r="W803" i="49"/>
  <c r="X803" i="49"/>
  <c r="Y803" i="49"/>
  <c r="Z803" i="49"/>
  <c r="AA803" i="49"/>
  <c r="AB803" i="49"/>
  <c r="AC803" i="49"/>
  <c r="AD803" i="49"/>
  <c r="AE803" i="49"/>
  <c r="AF804" i="49"/>
  <c r="D804" i="49"/>
  <c r="E804" i="49"/>
  <c r="G804" i="49"/>
  <c r="I804" i="49"/>
  <c r="J804" i="49"/>
  <c r="K804" i="49"/>
  <c r="F804" i="49"/>
  <c r="L804" i="49"/>
  <c r="M804" i="49"/>
  <c r="O804" i="49"/>
  <c r="P804" i="49"/>
  <c r="Q804" i="49"/>
  <c r="R804" i="49"/>
  <c r="S804" i="49"/>
  <c r="T804" i="49"/>
  <c r="U804" i="49"/>
  <c r="V804" i="49"/>
  <c r="W804" i="49"/>
  <c r="X804" i="49"/>
  <c r="Y804" i="49"/>
  <c r="Z804" i="49"/>
  <c r="AA804" i="49"/>
  <c r="AB804" i="49"/>
  <c r="AC804" i="49"/>
  <c r="AD804" i="49"/>
  <c r="AE804" i="49"/>
  <c r="AF805" i="49"/>
  <c r="D805" i="49"/>
  <c r="E805" i="49"/>
  <c r="G805" i="49"/>
  <c r="I805" i="49"/>
  <c r="J805" i="49"/>
  <c r="K805" i="49"/>
  <c r="F805" i="49"/>
  <c r="L805" i="49"/>
  <c r="M805" i="49"/>
  <c r="O805" i="49"/>
  <c r="P805" i="49"/>
  <c r="Q805" i="49"/>
  <c r="R805" i="49"/>
  <c r="S805" i="49"/>
  <c r="T805" i="49"/>
  <c r="U805" i="49"/>
  <c r="V805" i="49"/>
  <c r="W805" i="49"/>
  <c r="X805" i="49"/>
  <c r="Y805" i="49"/>
  <c r="Z805" i="49"/>
  <c r="AA805" i="49"/>
  <c r="AB805" i="49"/>
  <c r="AC805" i="49"/>
  <c r="AD805" i="49"/>
  <c r="AE805" i="49"/>
  <c r="AF806" i="49"/>
  <c r="D806" i="49"/>
  <c r="E806" i="49"/>
  <c r="G806" i="49"/>
  <c r="I806" i="49"/>
  <c r="J806" i="49"/>
  <c r="K806" i="49"/>
  <c r="F806" i="49"/>
  <c r="L806" i="49"/>
  <c r="M806" i="49"/>
  <c r="O806" i="49"/>
  <c r="P806" i="49"/>
  <c r="Q806" i="49"/>
  <c r="R806" i="49"/>
  <c r="S806" i="49"/>
  <c r="T806" i="49"/>
  <c r="U806" i="49"/>
  <c r="V806" i="49"/>
  <c r="W806" i="49"/>
  <c r="X806" i="49"/>
  <c r="Y806" i="49"/>
  <c r="Z806" i="49"/>
  <c r="AA806" i="49"/>
  <c r="AB806" i="49"/>
  <c r="AC806" i="49"/>
  <c r="AD806" i="49"/>
  <c r="AE806" i="49"/>
  <c r="AF807" i="49"/>
  <c r="D807" i="49"/>
  <c r="E807" i="49"/>
  <c r="G807" i="49"/>
  <c r="I807" i="49"/>
  <c r="J807" i="49"/>
  <c r="K807" i="49"/>
  <c r="F807" i="49"/>
  <c r="L807" i="49"/>
  <c r="M807" i="49"/>
  <c r="O807" i="49"/>
  <c r="P807" i="49"/>
  <c r="Q807" i="49"/>
  <c r="R807" i="49"/>
  <c r="S807" i="49"/>
  <c r="T807" i="49"/>
  <c r="U807" i="49"/>
  <c r="V807" i="49"/>
  <c r="W807" i="49"/>
  <c r="X807" i="49"/>
  <c r="Y807" i="49"/>
  <c r="Z807" i="49"/>
  <c r="AA807" i="49"/>
  <c r="AB807" i="49"/>
  <c r="AC807" i="49"/>
  <c r="AD807" i="49"/>
  <c r="AE807" i="49"/>
  <c r="AF808" i="49"/>
  <c r="D808" i="49"/>
  <c r="E808" i="49"/>
  <c r="G808" i="49"/>
  <c r="I808" i="49"/>
  <c r="J808" i="49"/>
  <c r="K808" i="49"/>
  <c r="F808" i="49"/>
  <c r="L808" i="49"/>
  <c r="M808" i="49"/>
  <c r="O808" i="49"/>
  <c r="P808" i="49"/>
  <c r="Q808" i="49"/>
  <c r="R808" i="49"/>
  <c r="S808" i="49"/>
  <c r="T808" i="49"/>
  <c r="U808" i="49"/>
  <c r="V808" i="49"/>
  <c r="W808" i="49"/>
  <c r="X808" i="49"/>
  <c r="Y808" i="49"/>
  <c r="Z808" i="49"/>
  <c r="AA808" i="49"/>
  <c r="AB808" i="49"/>
  <c r="AC808" i="49"/>
  <c r="AD808" i="49"/>
  <c r="AE808" i="49"/>
  <c r="AF809" i="49"/>
  <c r="D809" i="49"/>
  <c r="E809" i="49"/>
  <c r="G809" i="49"/>
  <c r="I809" i="49"/>
  <c r="J809" i="49"/>
  <c r="K809" i="49"/>
  <c r="F809" i="49"/>
  <c r="L809" i="49"/>
  <c r="M809" i="49"/>
  <c r="O809" i="49"/>
  <c r="P809" i="49"/>
  <c r="Q809" i="49"/>
  <c r="R809" i="49"/>
  <c r="S809" i="49"/>
  <c r="T809" i="49"/>
  <c r="U809" i="49"/>
  <c r="V809" i="49"/>
  <c r="W809" i="49"/>
  <c r="X809" i="49"/>
  <c r="Y809" i="49"/>
  <c r="Z809" i="49"/>
  <c r="AA809" i="49"/>
  <c r="AB809" i="49"/>
  <c r="AC809" i="49"/>
  <c r="AD809" i="49"/>
  <c r="AE809" i="49"/>
  <c r="AF810" i="49"/>
  <c r="D810" i="49"/>
  <c r="E810" i="49"/>
  <c r="G810" i="49"/>
  <c r="I810" i="49"/>
  <c r="J810" i="49"/>
  <c r="K810" i="49"/>
  <c r="F810" i="49"/>
  <c r="L810" i="49"/>
  <c r="M810" i="49"/>
  <c r="O810" i="49"/>
  <c r="P810" i="49"/>
  <c r="Q810" i="49"/>
  <c r="R810" i="49"/>
  <c r="S810" i="49"/>
  <c r="T810" i="49"/>
  <c r="U810" i="49"/>
  <c r="V810" i="49"/>
  <c r="W810" i="49"/>
  <c r="X810" i="49"/>
  <c r="Y810" i="49"/>
  <c r="Z810" i="49"/>
  <c r="AA810" i="49"/>
  <c r="AB810" i="49"/>
  <c r="AC810" i="49"/>
  <c r="AD810" i="49"/>
  <c r="AE810" i="49"/>
  <c r="AF811" i="49"/>
  <c r="D811" i="49"/>
  <c r="E811" i="49"/>
  <c r="G811" i="49"/>
  <c r="I811" i="49"/>
  <c r="J811" i="49"/>
  <c r="K811" i="49"/>
  <c r="F811" i="49"/>
  <c r="L811" i="49"/>
  <c r="M811" i="49"/>
  <c r="O811" i="49"/>
  <c r="P811" i="49"/>
  <c r="Q811" i="49"/>
  <c r="R811" i="49"/>
  <c r="S811" i="49"/>
  <c r="T811" i="49"/>
  <c r="U811" i="49"/>
  <c r="V811" i="49"/>
  <c r="W811" i="49"/>
  <c r="X811" i="49"/>
  <c r="Y811" i="49"/>
  <c r="Z811" i="49"/>
  <c r="AA811" i="49"/>
  <c r="AB811" i="49"/>
  <c r="AC811" i="49"/>
  <c r="AD811" i="49"/>
  <c r="AE811" i="49"/>
  <c r="AF812" i="49"/>
  <c r="D812" i="49"/>
  <c r="E812" i="49"/>
  <c r="G812" i="49"/>
  <c r="I812" i="49"/>
  <c r="J812" i="49"/>
  <c r="K812" i="49"/>
  <c r="F812" i="49"/>
  <c r="L812" i="49"/>
  <c r="M812" i="49"/>
  <c r="O812" i="49"/>
  <c r="P812" i="49"/>
  <c r="Q812" i="49"/>
  <c r="R812" i="49"/>
  <c r="S812" i="49"/>
  <c r="T812" i="49"/>
  <c r="U812" i="49"/>
  <c r="V812" i="49"/>
  <c r="W812" i="49"/>
  <c r="X812" i="49"/>
  <c r="Y812" i="49"/>
  <c r="Z812" i="49"/>
  <c r="AA812" i="49"/>
  <c r="AB812" i="49"/>
  <c r="AC812" i="49"/>
  <c r="AD812" i="49"/>
  <c r="AE812" i="49"/>
  <c r="AF813" i="49"/>
  <c r="D813" i="49"/>
  <c r="E813" i="49"/>
  <c r="G813" i="49"/>
  <c r="I813" i="49"/>
  <c r="J813" i="49"/>
  <c r="K813" i="49"/>
  <c r="F813" i="49"/>
  <c r="L813" i="49"/>
  <c r="M813" i="49"/>
  <c r="O813" i="49"/>
  <c r="P813" i="49"/>
  <c r="Q813" i="49"/>
  <c r="R813" i="49"/>
  <c r="S813" i="49"/>
  <c r="T813" i="49"/>
  <c r="U813" i="49"/>
  <c r="V813" i="49"/>
  <c r="W813" i="49"/>
  <c r="X813" i="49"/>
  <c r="Y813" i="49"/>
  <c r="Z813" i="49"/>
  <c r="AA813" i="49"/>
  <c r="AB813" i="49"/>
  <c r="AC813" i="49"/>
  <c r="AD813" i="49"/>
  <c r="AE813" i="49"/>
  <c r="AF814" i="49"/>
  <c r="D814" i="49"/>
  <c r="E814" i="49"/>
  <c r="G814" i="49"/>
  <c r="I814" i="49"/>
  <c r="J814" i="49"/>
  <c r="K814" i="49"/>
  <c r="F814" i="49"/>
  <c r="L814" i="49"/>
  <c r="M814" i="49"/>
  <c r="O814" i="49"/>
  <c r="P814" i="49"/>
  <c r="Q814" i="49"/>
  <c r="R814" i="49"/>
  <c r="S814" i="49"/>
  <c r="T814" i="49"/>
  <c r="U814" i="49"/>
  <c r="V814" i="49"/>
  <c r="W814" i="49"/>
  <c r="X814" i="49"/>
  <c r="Y814" i="49"/>
  <c r="Z814" i="49"/>
  <c r="AA814" i="49"/>
  <c r="AB814" i="49"/>
  <c r="AC814" i="49"/>
  <c r="AD814" i="49"/>
  <c r="AE814" i="49"/>
  <c r="AF815" i="49"/>
  <c r="D815" i="49"/>
  <c r="E815" i="49"/>
  <c r="G815" i="49"/>
  <c r="I815" i="49"/>
  <c r="J815" i="49"/>
  <c r="K815" i="49"/>
  <c r="F815" i="49"/>
  <c r="L815" i="49"/>
  <c r="M815" i="49"/>
  <c r="O815" i="49"/>
  <c r="P815" i="49"/>
  <c r="Q815" i="49"/>
  <c r="R815" i="49"/>
  <c r="S815" i="49"/>
  <c r="T815" i="49"/>
  <c r="U815" i="49"/>
  <c r="V815" i="49"/>
  <c r="W815" i="49"/>
  <c r="X815" i="49"/>
  <c r="Y815" i="49"/>
  <c r="Z815" i="49"/>
  <c r="AA815" i="49"/>
  <c r="AB815" i="49"/>
  <c r="AC815" i="49"/>
  <c r="AD815" i="49"/>
  <c r="AE815" i="49"/>
  <c r="AF816" i="49"/>
  <c r="D816" i="49"/>
  <c r="E816" i="49"/>
  <c r="G816" i="49"/>
  <c r="I816" i="49"/>
  <c r="J816" i="49"/>
  <c r="K816" i="49"/>
  <c r="F816" i="49"/>
  <c r="L816" i="49"/>
  <c r="M816" i="49"/>
  <c r="O816" i="49"/>
  <c r="P816" i="49"/>
  <c r="Q816" i="49"/>
  <c r="R816" i="49"/>
  <c r="S816" i="49"/>
  <c r="T816" i="49"/>
  <c r="U816" i="49"/>
  <c r="V816" i="49"/>
  <c r="W816" i="49"/>
  <c r="X816" i="49"/>
  <c r="Y816" i="49"/>
  <c r="Z816" i="49"/>
  <c r="AA816" i="49"/>
  <c r="AB816" i="49"/>
  <c r="AC816" i="49"/>
  <c r="AD816" i="49"/>
  <c r="AE816" i="49"/>
  <c r="AF817" i="49"/>
  <c r="D817" i="49"/>
  <c r="E817" i="49"/>
  <c r="G817" i="49"/>
  <c r="I817" i="49"/>
  <c r="J817" i="49"/>
  <c r="K817" i="49"/>
  <c r="F817" i="49"/>
  <c r="L817" i="49"/>
  <c r="M817" i="49"/>
  <c r="O817" i="49"/>
  <c r="P817" i="49"/>
  <c r="Q817" i="49"/>
  <c r="R817" i="49"/>
  <c r="S817" i="49"/>
  <c r="T817" i="49"/>
  <c r="U817" i="49"/>
  <c r="V817" i="49"/>
  <c r="W817" i="49"/>
  <c r="X817" i="49"/>
  <c r="Y817" i="49"/>
  <c r="Z817" i="49"/>
  <c r="AA817" i="49"/>
  <c r="AB817" i="49"/>
  <c r="AC817" i="49"/>
  <c r="AD817" i="49"/>
  <c r="AE817" i="49"/>
  <c r="AF818" i="49"/>
  <c r="D818" i="49"/>
  <c r="E818" i="49"/>
  <c r="G818" i="49"/>
  <c r="I818" i="49"/>
  <c r="J818" i="49"/>
  <c r="K818" i="49"/>
  <c r="F818" i="49"/>
  <c r="L818" i="49"/>
  <c r="M818" i="49"/>
  <c r="O818" i="49"/>
  <c r="P818" i="49"/>
  <c r="Q818" i="49"/>
  <c r="R818" i="49"/>
  <c r="S818" i="49"/>
  <c r="T818" i="49"/>
  <c r="U818" i="49"/>
  <c r="V818" i="49"/>
  <c r="W818" i="49"/>
  <c r="X818" i="49"/>
  <c r="Y818" i="49"/>
  <c r="Z818" i="49"/>
  <c r="AA818" i="49"/>
  <c r="AB818" i="49"/>
  <c r="AC818" i="49"/>
  <c r="AD818" i="49"/>
  <c r="AE818" i="49"/>
  <c r="AF819" i="49"/>
  <c r="D819" i="49"/>
  <c r="E819" i="49"/>
  <c r="G819" i="49"/>
  <c r="I819" i="49"/>
  <c r="J819" i="49"/>
  <c r="K819" i="49"/>
  <c r="F819" i="49"/>
  <c r="L819" i="49"/>
  <c r="M819" i="49"/>
  <c r="O819" i="49"/>
  <c r="P819" i="49"/>
  <c r="Q819" i="49"/>
  <c r="R819" i="49"/>
  <c r="S819" i="49"/>
  <c r="T819" i="49"/>
  <c r="U819" i="49"/>
  <c r="V819" i="49"/>
  <c r="W819" i="49"/>
  <c r="X819" i="49"/>
  <c r="Y819" i="49"/>
  <c r="Z819" i="49"/>
  <c r="AA819" i="49"/>
  <c r="AB819" i="49"/>
  <c r="AC819" i="49"/>
  <c r="AD819" i="49"/>
  <c r="AE819" i="49"/>
  <c r="AF820" i="49"/>
  <c r="D820" i="49"/>
  <c r="E820" i="49"/>
  <c r="G820" i="49"/>
  <c r="I820" i="49"/>
  <c r="J820" i="49"/>
  <c r="K820" i="49"/>
  <c r="F820" i="49"/>
  <c r="L820" i="49"/>
  <c r="M820" i="49"/>
  <c r="O820" i="49"/>
  <c r="P820" i="49"/>
  <c r="Q820" i="49"/>
  <c r="R820" i="49"/>
  <c r="S820" i="49"/>
  <c r="T820" i="49"/>
  <c r="U820" i="49"/>
  <c r="V820" i="49"/>
  <c r="W820" i="49"/>
  <c r="X820" i="49"/>
  <c r="Y820" i="49"/>
  <c r="Z820" i="49"/>
  <c r="AA820" i="49"/>
  <c r="AB820" i="49"/>
  <c r="AC820" i="49"/>
  <c r="AD820" i="49"/>
  <c r="AE820" i="49"/>
  <c r="AF821" i="49"/>
  <c r="D821" i="49"/>
  <c r="E821" i="49"/>
  <c r="G821" i="49"/>
  <c r="I821" i="49"/>
  <c r="J821" i="49"/>
  <c r="K821" i="49"/>
  <c r="F821" i="49"/>
  <c r="L821" i="49"/>
  <c r="M821" i="49"/>
  <c r="O821" i="49"/>
  <c r="P821" i="49"/>
  <c r="Q821" i="49"/>
  <c r="R821" i="49"/>
  <c r="S821" i="49"/>
  <c r="T821" i="49"/>
  <c r="U821" i="49"/>
  <c r="V821" i="49"/>
  <c r="W821" i="49"/>
  <c r="X821" i="49"/>
  <c r="Y821" i="49"/>
  <c r="Z821" i="49"/>
  <c r="AA821" i="49"/>
  <c r="AB821" i="49"/>
  <c r="AC821" i="49"/>
  <c r="AD821" i="49"/>
  <c r="AE821" i="49"/>
  <c r="AF822" i="49"/>
  <c r="D822" i="49"/>
  <c r="E822" i="49"/>
  <c r="G822" i="49"/>
  <c r="I822" i="49"/>
  <c r="J822" i="49"/>
  <c r="K822" i="49"/>
  <c r="F822" i="49"/>
  <c r="L822" i="49"/>
  <c r="M822" i="49"/>
  <c r="O822" i="49"/>
  <c r="P822" i="49"/>
  <c r="Q822" i="49"/>
  <c r="R822" i="49"/>
  <c r="S822" i="49"/>
  <c r="T822" i="49"/>
  <c r="U822" i="49"/>
  <c r="V822" i="49"/>
  <c r="W822" i="49"/>
  <c r="X822" i="49"/>
  <c r="Y822" i="49"/>
  <c r="Z822" i="49"/>
  <c r="AA822" i="49"/>
  <c r="AB822" i="49"/>
  <c r="AC822" i="49"/>
  <c r="AD822" i="49"/>
  <c r="AE822" i="49"/>
  <c r="AF823" i="49"/>
  <c r="D823" i="49"/>
  <c r="E823" i="49"/>
  <c r="G823" i="49"/>
  <c r="I823" i="49"/>
  <c r="J823" i="49"/>
  <c r="K823" i="49"/>
  <c r="F823" i="49"/>
  <c r="L823" i="49"/>
  <c r="M823" i="49"/>
  <c r="O823" i="49"/>
  <c r="P823" i="49"/>
  <c r="Q823" i="49"/>
  <c r="R823" i="49"/>
  <c r="S823" i="49"/>
  <c r="T823" i="49"/>
  <c r="U823" i="49"/>
  <c r="V823" i="49"/>
  <c r="W823" i="49"/>
  <c r="X823" i="49"/>
  <c r="Y823" i="49"/>
  <c r="Z823" i="49"/>
  <c r="AA823" i="49"/>
  <c r="AB823" i="49"/>
  <c r="AC823" i="49"/>
  <c r="AD823" i="49"/>
  <c r="AE823" i="49"/>
  <c r="AF824" i="49"/>
  <c r="D824" i="49"/>
  <c r="E824" i="49"/>
  <c r="G824" i="49"/>
  <c r="I824" i="49"/>
  <c r="J824" i="49"/>
  <c r="K824" i="49"/>
  <c r="F824" i="49"/>
  <c r="L824" i="49"/>
  <c r="M824" i="49"/>
  <c r="O824" i="49"/>
  <c r="P824" i="49"/>
  <c r="Q824" i="49"/>
  <c r="R824" i="49"/>
  <c r="S824" i="49"/>
  <c r="T824" i="49"/>
  <c r="U824" i="49"/>
  <c r="V824" i="49"/>
  <c r="W824" i="49"/>
  <c r="X824" i="49"/>
  <c r="Y824" i="49"/>
  <c r="Z824" i="49"/>
  <c r="AA824" i="49"/>
  <c r="AB824" i="49"/>
  <c r="AC824" i="49"/>
  <c r="AD824" i="49"/>
  <c r="AE824" i="49"/>
  <c r="AF825" i="49"/>
  <c r="D825" i="49"/>
  <c r="E825" i="49"/>
  <c r="G825" i="49"/>
  <c r="I825" i="49"/>
  <c r="J825" i="49"/>
  <c r="K825" i="49"/>
  <c r="F825" i="49"/>
  <c r="L825" i="49"/>
  <c r="M825" i="49"/>
  <c r="O825" i="49"/>
  <c r="P825" i="49"/>
  <c r="Q825" i="49"/>
  <c r="R825" i="49"/>
  <c r="S825" i="49"/>
  <c r="T825" i="49"/>
  <c r="U825" i="49"/>
  <c r="V825" i="49"/>
  <c r="W825" i="49"/>
  <c r="X825" i="49"/>
  <c r="Y825" i="49"/>
  <c r="Z825" i="49"/>
  <c r="AA825" i="49"/>
  <c r="AB825" i="49"/>
  <c r="AC825" i="49"/>
  <c r="AD825" i="49"/>
  <c r="AE825" i="49"/>
  <c r="AF826" i="49"/>
  <c r="D826" i="49"/>
  <c r="E826" i="49"/>
  <c r="G826" i="49"/>
  <c r="I826" i="49"/>
  <c r="J826" i="49"/>
  <c r="K826" i="49"/>
  <c r="F826" i="49"/>
  <c r="L826" i="49"/>
  <c r="M826" i="49"/>
  <c r="O826" i="49"/>
  <c r="P826" i="49"/>
  <c r="Q826" i="49"/>
  <c r="R826" i="49"/>
  <c r="S826" i="49"/>
  <c r="T826" i="49"/>
  <c r="U826" i="49"/>
  <c r="V826" i="49"/>
  <c r="W826" i="49"/>
  <c r="X826" i="49"/>
  <c r="Y826" i="49"/>
  <c r="Z826" i="49"/>
  <c r="AA826" i="49"/>
  <c r="AB826" i="49"/>
  <c r="AC826" i="49"/>
  <c r="AD826" i="49"/>
  <c r="AE826" i="49"/>
  <c r="AF827" i="49"/>
  <c r="D827" i="49"/>
  <c r="E827" i="49"/>
  <c r="G827" i="49"/>
  <c r="I827" i="49"/>
  <c r="J827" i="49"/>
  <c r="K827" i="49"/>
  <c r="F827" i="49"/>
  <c r="L827" i="49"/>
  <c r="M827" i="49"/>
  <c r="O827" i="49"/>
  <c r="P827" i="49"/>
  <c r="Q827" i="49"/>
  <c r="R827" i="49"/>
  <c r="S827" i="49"/>
  <c r="T827" i="49"/>
  <c r="U827" i="49"/>
  <c r="V827" i="49"/>
  <c r="W827" i="49"/>
  <c r="X827" i="49"/>
  <c r="Y827" i="49"/>
  <c r="Z827" i="49"/>
  <c r="AA827" i="49"/>
  <c r="AB827" i="49"/>
  <c r="AC827" i="49"/>
  <c r="AD827" i="49"/>
  <c r="AE827" i="49"/>
  <c r="AF828" i="49"/>
  <c r="D828" i="49"/>
  <c r="E828" i="49"/>
  <c r="G828" i="49"/>
  <c r="I828" i="49"/>
  <c r="J828" i="49"/>
  <c r="K828" i="49"/>
  <c r="F828" i="49"/>
  <c r="L828" i="49"/>
  <c r="M828" i="49"/>
  <c r="O828" i="49"/>
  <c r="P828" i="49"/>
  <c r="Q828" i="49"/>
  <c r="R828" i="49"/>
  <c r="S828" i="49"/>
  <c r="T828" i="49"/>
  <c r="U828" i="49"/>
  <c r="V828" i="49"/>
  <c r="W828" i="49"/>
  <c r="X828" i="49"/>
  <c r="Y828" i="49"/>
  <c r="Z828" i="49"/>
  <c r="AA828" i="49"/>
  <c r="AB828" i="49"/>
  <c r="AC828" i="49"/>
  <c r="AD828" i="49"/>
  <c r="AE828" i="49"/>
  <c r="AF829" i="49"/>
  <c r="D829" i="49"/>
  <c r="E829" i="49"/>
  <c r="G829" i="49"/>
  <c r="I829" i="49"/>
  <c r="J829" i="49"/>
  <c r="K829" i="49"/>
  <c r="F829" i="49"/>
  <c r="L829" i="49"/>
  <c r="M829" i="49"/>
  <c r="O829" i="49"/>
  <c r="P829" i="49"/>
  <c r="Q829" i="49"/>
  <c r="R829" i="49"/>
  <c r="S829" i="49"/>
  <c r="T829" i="49"/>
  <c r="U829" i="49"/>
  <c r="V829" i="49"/>
  <c r="W829" i="49"/>
  <c r="X829" i="49"/>
  <c r="Y829" i="49"/>
  <c r="Z829" i="49"/>
  <c r="AA829" i="49"/>
  <c r="AB829" i="49"/>
  <c r="AC829" i="49"/>
  <c r="AD829" i="49"/>
  <c r="AE829" i="49"/>
  <c r="AF830" i="49"/>
  <c r="D830" i="49"/>
  <c r="E830" i="49"/>
  <c r="G830" i="49"/>
  <c r="I830" i="49"/>
  <c r="J830" i="49"/>
  <c r="K830" i="49"/>
  <c r="F830" i="49"/>
  <c r="L830" i="49"/>
  <c r="M830" i="49"/>
  <c r="O830" i="49"/>
  <c r="P830" i="49"/>
  <c r="Q830" i="49"/>
  <c r="R830" i="49"/>
  <c r="S830" i="49"/>
  <c r="T830" i="49"/>
  <c r="U830" i="49"/>
  <c r="V830" i="49"/>
  <c r="W830" i="49"/>
  <c r="X830" i="49"/>
  <c r="Y830" i="49"/>
  <c r="Z830" i="49"/>
  <c r="AA830" i="49"/>
  <c r="AB830" i="49"/>
  <c r="AC830" i="49"/>
  <c r="AD830" i="49"/>
  <c r="AE830" i="49"/>
  <c r="AF831" i="49"/>
  <c r="D831" i="49"/>
  <c r="E831" i="49"/>
  <c r="G831" i="49"/>
  <c r="I831" i="49"/>
  <c r="J831" i="49"/>
  <c r="K831" i="49"/>
  <c r="F831" i="49"/>
  <c r="L831" i="49"/>
  <c r="M831" i="49"/>
  <c r="O831" i="49"/>
  <c r="P831" i="49"/>
  <c r="Q831" i="49"/>
  <c r="R831" i="49"/>
  <c r="S831" i="49"/>
  <c r="T831" i="49"/>
  <c r="U831" i="49"/>
  <c r="V831" i="49"/>
  <c r="W831" i="49"/>
  <c r="X831" i="49"/>
  <c r="Y831" i="49"/>
  <c r="Z831" i="49"/>
  <c r="AA831" i="49"/>
  <c r="AB831" i="49"/>
  <c r="AC831" i="49"/>
  <c r="AD831" i="49"/>
  <c r="AE831" i="49"/>
  <c r="AF832" i="49"/>
  <c r="D832" i="49"/>
  <c r="E832" i="49"/>
  <c r="G832" i="49"/>
  <c r="I832" i="49"/>
  <c r="J832" i="49"/>
  <c r="K832" i="49"/>
  <c r="F832" i="49"/>
  <c r="L832" i="49"/>
  <c r="M832" i="49"/>
  <c r="O832" i="49"/>
  <c r="P832" i="49"/>
  <c r="Q832" i="49"/>
  <c r="R832" i="49"/>
  <c r="S832" i="49"/>
  <c r="T832" i="49"/>
  <c r="U832" i="49"/>
  <c r="V832" i="49"/>
  <c r="W832" i="49"/>
  <c r="X832" i="49"/>
  <c r="Y832" i="49"/>
  <c r="Z832" i="49"/>
  <c r="AA832" i="49"/>
  <c r="AB832" i="49"/>
  <c r="AC832" i="49"/>
  <c r="AD832" i="49"/>
  <c r="AE832" i="49"/>
  <c r="AF833" i="49"/>
  <c r="D833" i="49"/>
  <c r="E833" i="49"/>
  <c r="G833" i="49"/>
  <c r="I833" i="49"/>
  <c r="J833" i="49"/>
  <c r="K833" i="49"/>
  <c r="F833" i="49"/>
  <c r="L833" i="49"/>
  <c r="M833" i="49"/>
  <c r="O833" i="49"/>
  <c r="P833" i="49"/>
  <c r="Q833" i="49"/>
  <c r="R833" i="49"/>
  <c r="S833" i="49"/>
  <c r="T833" i="49"/>
  <c r="U833" i="49"/>
  <c r="V833" i="49"/>
  <c r="W833" i="49"/>
  <c r="X833" i="49"/>
  <c r="Y833" i="49"/>
  <c r="Z833" i="49"/>
  <c r="AA833" i="49"/>
  <c r="AB833" i="49"/>
  <c r="AC833" i="49"/>
  <c r="AD833" i="49"/>
  <c r="AE833" i="49"/>
  <c r="AF834" i="49"/>
  <c r="D834" i="49"/>
  <c r="E834" i="49"/>
  <c r="G834" i="49"/>
  <c r="I834" i="49"/>
  <c r="J834" i="49"/>
  <c r="K834" i="49"/>
  <c r="F834" i="49"/>
  <c r="L834" i="49"/>
  <c r="M834" i="49"/>
  <c r="O834" i="49"/>
  <c r="P834" i="49"/>
  <c r="Q834" i="49"/>
  <c r="R834" i="49"/>
  <c r="S834" i="49"/>
  <c r="T834" i="49"/>
  <c r="U834" i="49"/>
  <c r="V834" i="49"/>
  <c r="W834" i="49"/>
  <c r="X834" i="49"/>
  <c r="Y834" i="49"/>
  <c r="Z834" i="49"/>
  <c r="AA834" i="49"/>
  <c r="AB834" i="49"/>
  <c r="AC834" i="49"/>
  <c r="AD834" i="49"/>
  <c r="AE834" i="49"/>
  <c r="AF835" i="49"/>
  <c r="D835" i="49"/>
  <c r="E835" i="49"/>
  <c r="G835" i="49"/>
  <c r="I835" i="49"/>
  <c r="J835" i="49"/>
  <c r="K835" i="49"/>
  <c r="F835" i="49"/>
  <c r="L835" i="49"/>
  <c r="M835" i="49"/>
  <c r="O835" i="49"/>
  <c r="P835" i="49"/>
  <c r="Q835" i="49"/>
  <c r="R835" i="49"/>
  <c r="S835" i="49"/>
  <c r="T835" i="49"/>
  <c r="U835" i="49"/>
  <c r="V835" i="49"/>
  <c r="W835" i="49"/>
  <c r="X835" i="49"/>
  <c r="Y835" i="49"/>
  <c r="Z835" i="49"/>
  <c r="AA835" i="49"/>
  <c r="AB835" i="49"/>
  <c r="AC835" i="49"/>
  <c r="AD835" i="49"/>
  <c r="AE835" i="49"/>
  <c r="AF836" i="49"/>
  <c r="D836" i="49"/>
  <c r="E836" i="49"/>
  <c r="G836" i="49"/>
  <c r="I836" i="49"/>
  <c r="J836" i="49"/>
  <c r="K836" i="49"/>
  <c r="F836" i="49"/>
  <c r="L836" i="49"/>
  <c r="M836" i="49"/>
  <c r="O836" i="49"/>
  <c r="P836" i="49"/>
  <c r="Q836" i="49"/>
  <c r="R836" i="49"/>
  <c r="S836" i="49"/>
  <c r="T836" i="49"/>
  <c r="U836" i="49"/>
  <c r="V836" i="49"/>
  <c r="W836" i="49"/>
  <c r="X836" i="49"/>
  <c r="Y836" i="49"/>
  <c r="Z836" i="49"/>
  <c r="AA836" i="49"/>
  <c r="AB836" i="49"/>
  <c r="AC836" i="49"/>
  <c r="AD836" i="49"/>
  <c r="AE836" i="49"/>
  <c r="AF837" i="49"/>
  <c r="D837" i="49"/>
  <c r="E837" i="49"/>
  <c r="G837" i="49"/>
  <c r="I837" i="49"/>
  <c r="J837" i="49"/>
  <c r="K837" i="49"/>
  <c r="F837" i="49"/>
  <c r="L837" i="49"/>
  <c r="M837" i="49"/>
  <c r="O837" i="49"/>
  <c r="P837" i="49"/>
  <c r="Q837" i="49"/>
  <c r="R837" i="49"/>
  <c r="S837" i="49"/>
  <c r="T837" i="49"/>
  <c r="U837" i="49"/>
  <c r="V837" i="49"/>
  <c r="W837" i="49"/>
  <c r="X837" i="49"/>
  <c r="Y837" i="49"/>
  <c r="Z837" i="49"/>
  <c r="AA837" i="49"/>
  <c r="AB837" i="49"/>
  <c r="AC837" i="49"/>
  <c r="AD837" i="49"/>
  <c r="AE837" i="49"/>
  <c r="AF838" i="49"/>
  <c r="D838" i="49"/>
  <c r="E838" i="49"/>
  <c r="G838" i="49"/>
  <c r="I838" i="49"/>
  <c r="J838" i="49"/>
  <c r="K838" i="49"/>
  <c r="F838" i="49"/>
  <c r="L838" i="49"/>
  <c r="M838" i="49"/>
  <c r="O838" i="49"/>
  <c r="P838" i="49"/>
  <c r="Q838" i="49"/>
  <c r="R838" i="49"/>
  <c r="S838" i="49"/>
  <c r="T838" i="49"/>
  <c r="U838" i="49"/>
  <c r="V838" i="49"/>
  <c r="W838" i="49"/>
  <c r="X838" i="49"/>
  <c r="Y838" i="49"/>
  <c r="Z838" i="49"/>
  <c r="AA838" i="49"/>
  <c r="AB838" i="49"/>
  <c r="AC838" i="49"/>
  <c r="AD838" i="49"/>
  <c r="AE838" i="49"/>
  <c r="AF839" i="49"/>
  <c r="D839" i="49"/>
  <c r="E839" i="49"/>
  <c r="G839" i="49"/>
  <c r="I839" i="49"/>
  <c r="J839" i="49"/>
  <c r="K839" i="49"/>
  <c r="F839" i="49"/>
  <c r="L839" i="49"/>
  <c r="M839" i="49"/>
  <c r="O839" i="49"/>
  <c r="P839" i="49"/>
  <c r="Q839" i="49"/>
  <c r="R839" i="49"/>
  <c r="S839" i="49"/>
  <c r="T839" i="49"/>
  <c r="U839" i="49"/>
  <c r="V839" i="49"/>
  <c r="W839" i="49"/>
  <c r="X839" i="49"/>
  <c r="Y839" i="49"/>
  <c r="Z839" i="49"/>
  <c r="AA839" i="49"/>
  <c r="AB839" i="49"/>
  <c r="AC839" i="49"/>
  <c r="AD839" i="49"/>
  <c r="AE839" i="49"/>
  <c r="AF840" i="49"/>
  <c r="D840" i="49"/>
  <c r="E840" i="49"/>
  <c r="G840" i="49"/>
  <c r="I840" i="49"/>
  <c r="J840" i="49"/>
  <c r="K840" i="49"/>
  <c r="F840" i="49"/>
  <c r="L840" i="49"/>
  <c r="M840" i="49"/>
  <c r="O840" i="49"/>
  <c r="P840" i="49"/>
  <c r="Q840" i="49"/>
  <c r="R840" i="49"/>
  <c r="S840" i="49"/>
  <c r="T840" i="49"/>
  <c r="U840" i="49"/>
  <c r="V840" i="49"/>
  <c r="W840" i="49"/>
  <c r="X840" i="49"/>
  <c r="Y840" i="49"/>
  <c r="Z840" i="49"/>
  <c r="AA840" i="49"/>
  <c r="AB840" i="49"/>
  <c r="AC840" i="49"/>
  <c r="AD840" i="49"/>
  <c r="AE840" i="49"/>
  <c r="AF841" i="49"/>
  <c r="D841" i="49"/>
  <c r="E841" i="49"/>
  <c r="G841" i="49"/>
  <c r="I841" i="49"/>
  <c r="J841" i="49"/>
  <c r="K841" i="49"/>
  <c r="F841" i="49"/>
  <c r="L841" i="49"/>
  <c r="M841" i="49"/>
  <c r="O841" i="49"/>
  <c r="P841" i="49"/>
  <c r="Q841" i="49"/>
  <c r="R841" i="49"/>
  <c r="S841" i="49"/>
  <c r="T841" i="49"/>
  <c r="U841" i="49"/>
  <c r="V841" i="49"/>
  <c r="W841" i="49"/>
  <c r="X841" i="49"/>
  <c r="Y841" i="49"/>
  <c r="Z841" i="49"/>
  <c r="AA841" i="49"/>
  <c r="AB841" i="49"/>
  <c r="AC841" i="49"/>
  <c r="AD841" i="49"/>
  <c r="AE841" i="49"/>
  <c r="AF842" i="49"/>
  <c r="D842" i="49"/>
  <c r="E842" i="49"/>
  <c r="G842" i="49"/>
  <c r="I842" i="49"/>
  <c r="J842" i="49"/>
  <c r="K842" i="49"/>
  <c r="F842" i="49"/>
  <c r="L842" i="49"/>
  <c r="M842" i="49"/>
  <c r="O842" i="49"/>
  <c r="P842" i="49"/>
  <c r="Q842" i="49"/>
  <c r="R842" i="49"/>
  <c r="S842" i="49"/>
  <c r="T842" i="49"/>
  <c r="U842" i="49"/>
  <c r="V842" i="49"/>
  <c r="W842" i="49"/>
  <c r="X842" i="49"/>
  <c r="Y842" i="49"/>
  <c r="Z842" i="49"/>
  <c r="AA842" i="49"/>
  <c r="AB842" i="49"/>
  <c r="AC842" i="49"/>
  <c r="AD842" i="49"/>
  <c r="AE842" i="49"/>
  <c r="AF843" i="49"/>
  <c r="D843" i="49"/>
  <c r="E843" i="49"/>
  <c r="G843" i="49"/>
  <c r="I843" i="49"/>
  <c r="J843" i="49"/>
  <c r="K843" i="49"/>
  <c r="F843" i="49"/>
  <c r="L843" i="49"/>
  <c r="M843" i="49"/>
  <c r="O843" i="49"/>
  <c r="P843" i="49"/>
  <c r="Q843" i="49"/>
  <c r="R843" i="49"/>
  <c r="S843" i="49"/>
  <c r="T843" i="49"/>
  <c r="U843" i="49"/>
  <c r="V843" i="49"/>
  <c r="W843" i="49"/>
  <c r="X843" i="49"/>
  <c r="Y843" i="49"/>
  <c r="Z843" i="49"/>
  <c r="AA843" i="49"/>
  <c r="AB843" i="49"/>
  <c r="AC843" i="49"/>
  <c r="AD843" i="49"/>
  <c r="AE843" i="49"/>
  <c r="AF844" i="49"/>
  <c r="D844" i="49"/>
  <c r="E844" i="49"/>
  <c r="G844" i="49"/>
  <c r="I844" i="49"/>
  <c r="J844" i="49"/>
  <c r="K844" i="49"/>
  <c r="F844" i="49"/>
  <c r="L844" i="49"/>
  <c r="M844" i="49"/>
  <c r="O844" i="49"/>
  <c r="P844" i="49"/>
  <c r="Q844" i="49"/>
  <c r="R844" i="49"/>
  <c r="S844" i="49"/>
  <c r="T844" i="49"/>
  <c r="U844" i="49"/>
  <c r="V844" i="49"/>
  <c r="W844" i="49"/>
  <c r="X844" i="49"/>
  <c r="Y844" i="49"/>
  <c r="Z844" i="49"/>
  <c r="AA844" i="49"/>
  <c r="AB844" i="49"/>
  <c r="AC844" i="49"/>
  <c r="AD844" i="49"/>
  <c r="AE844" i="49"/>
  <c r="AF845" i="49"/>
  <c r="D845" i="49"/>
  <c r="E845" i="49"/>
  <c r="G845" i="49"/>
  <c r="I845" i="49"/>
  <c r="J845" i="49"/>
  <c r="K845" i="49"/>
  <c r="F845" i="49"/>
  <c r="L845" i="49"/>
  <c r="M845" i="49"/>
  <c r="O845" i="49"/>
  <c r="P845" i="49"/>
  <c r="Q845" i="49"/>
  <c r="R845" i="49"/>
  <c r="S845" i="49"/>
  <c r="T845" i="49"/>
  <c r="U845" i="49"/>
  <c r="V845" i="49"/>
  <c r="W845" i="49"/>
  <c r="X845" i="49"/>
  <c r="Y845" i="49"/>
  <c r="Z845" i="49"/>
  <c r="AA845" i="49"/>
  <c r="AB845" i="49"/>
  <c r="AC845" i="49"/>
  <c r="AD845" i="49"/>
  <c r="AE845" i="49"/>
  <c r="AF846" i="49"/>
  <c r="D846" i="49"/>
  <c r="E846" i="49"/>
  <c r="G846" i="49"/>
  <c r="I846" i="49"/>
  <c r="J846" i="49"/>
  <c r="K846" i="49"/>
  <c r="F846" i="49"/>
  <c r="L846" i="49"/>
  <c r="M846" i="49"/>
  <c r="O846" i="49"/>
  <c r="P846" i="49"/>
  <c r="Q846" i="49"/>
  <c r="R846" i="49"/>
  <c r="S846" i="49"/>
  <c r="T846" i="49"/>
  <c r="U846" i="49"/>
  <c r="V846" i="49"/>
  <c r="W846" i="49"/>
  <c r="X846" i="49"/>
  <c r="Y846" i="49"/>
  <c r="Z846" i="49"/>
  <c r="AA846" i="49"/>
  <c r="AB846" i="49"/>
  <c r="AC846" i="49"/>
  <c r="AD846" i="49"/>
  <c r="AE846" i="49"/>
  <c r="AF847" i="49"/>
  <c r="D847" i="49"/>
  <c r="E847" i="49"/>
  <c r="G847" i="49"/>
  <c r="I847" i="49"/>
  <c r="J847" i="49"/>
  <c r="K847" i="49"/>
  <c r="F847" i="49"/>
  <c r="L847" i="49"/>
  <c r="M847" i="49"/>
  <c r="O847" i="49"/>
  <c r="P847" i="49"/>
  <c r="Q847" i="49"/>
  <c r="R847" i="49"/>
  <c r="S847" i="49"/>
  <c r="T847" i="49"/>
  <c r="U847" i="49"/>
  <c r="V847" i="49"/>
  <c r="W847" i="49"/>
  <c r="X847" i="49"/>
  <c r="Y847" i="49"/>
  <c r="Z847" i="49"/>
  <c r="AA847" i="49"/>
  <c r="AB847" i="49"/>
  <c r="AC847" i="49"/>
  <c r="AD847" i="49"/>
  <c r="AE847" i="49"/>
  <c r="AF848" i="49"/>
  <c r="D848" i="49"/>
  <c r="E848" i="49"/>
  <c r="G848" i="49"/>
  <c r="I848" i="49"/>
  <c r="J848" i="49"/>
  <c r="K848" i="49"/>
  <c r="F848" i="49"/>
  <c r="L848" i="49"/>
  <c r="M848" i="49"/>
  <c r="O848" i="49"/>
  <c r="P848" i="49"/>
  <c r="Q848" i="49"/>
  <c r="R848" i="49"/>
  <c r="S848" i="49"/>
  <c r="T848" i="49"/>
  <c r="U848" i="49"/>
  <c r="V848" i="49"/>
  <c r="W848" i="49"/>
  <c r="X848" i="49"/>
  <c r="Y848" i="49"/>
  <c r="Z848" i="49"/>
  <c r="AA848" i="49"/>
  <c r="AB848" i="49"/>
  <c r="AC848" i="49"/>
  <c r="AD848" i="49"/>
  <c r="AE848" i="49"/>
  <c r="AF849" i="49"/>
  <c r="D849" i="49"/>
  <c r="E849" i="49"/>
  <c r="G849" i="49"/>
  <c r="I849" i="49"/>
  <c r="J849" i="49"/>
  <c r="K849" i="49"/>
  <c r="F849" i="49"/>
  <c r="L849" i="49"/>
  <c r="M849" i="49"/>
  <c r="O849" i="49"/>
  <c r="P849" i="49"/>
  <c r="Q849" i="49"/>
  <c r="R849" i="49"/>
  <c r="S849" i="49"/>
  <c r="T849" i="49"/>
  <c r="U849" i="49"/>
  <c r="V849" i="49"/>
  <c r="W849" i="49"/>
  <c r="X849" i="49"/>
  <c r="Y849" i="49"/>
  <c r="Z849" i="49"/>
  <c r="AA849" i="49"/>
  <c r="AB849" i="49"/>
  <c r="AC849" i="49"/>
  <c r="AD849" i="49"/>
  <c r="AE849" i="49"/>
  <c r="AF850" i="49"/>
  <c r="D850" i="49"/>
  <c r="E850" i="49"/>
  <c r="G850" i="49"/>
  <c r="I850" i="49"/>
  <c r="J850" i="49"/>
  <c r="K850" i="49"/>
  <c r="F850" i="49"/>
  <c r="L850" i="49"/>
  <c r="M850" i="49"/>
  <c r="O850" i="49"/>
  <c r="P850" i="49"/>
  <c r="Q850" i="49"/>
  <c r="R850" i="49"/>
  <c r="S850" i="49"/>
  <c r="T850" i="49"/>
  <c r="U850" i="49"/>
  <c r="V850" i="49"/>
  <c r="W850" i="49"/>
  <c r="X850" i="49"/>
  <c r="Y850" i="49"/>
  <c r="Z850" i="49"/>
  <c r="AA850" i="49"/>
  <c r="AB850" i="49"/>
  <c r="AC850" i="49"/>
  <c r="AD850" i="49"/>
  <c r="AE850" i="49"/>
  <c r="AF851" i="49"/>
  <c r="D851" i="49"/>
  <c r="E851" i="49"/>
  <c r="G851" i="49"/>
  <c r="I851" i="49"/>
  <c r="J851" i="49"/>
  <c r="K851" i="49"/>
  <c r="F851" i="49"/>
  <c r="L851" i="49"/>
  <c r="M851" i="49"/>
  <c r="O851" i="49"/>
  <c r="P851" i="49"/>
  <c r="Q851" i="49"/>
  <c r="R851" i="49"/>
  <c r="S851" i="49"/>
  <c r="T851" i="49"/>
  <c r="U851" i="49"/>
  <c r="V851" i="49"/>
  <c r="W851" i="49"/>
  <c r="X851" i="49"/>
  <c r="Y851" i="49"/>
  <c r="Z851" i="49"/>
  <c r="AA851" i="49"/>
  <c r="AB851" i="49"/>
  <c r="AC851" i="49"/>
  <c r="AD851" i="49"/>
  <c r="AE851" i="49"/>
  <c r="AF852" i="49"/>
  <c r="D852" i="49"/>
  <c r="E852" i="49"/>
  <c r="G852" i="49"/>
  <c r="I852" i="49"/>
  <c r="J852" i="49"/>
  <c r="K852" i="49"/>
  <c r="F852" i="49"/>
  <c r="L852" i="49"/>
  <c r="M852" i="49"/>
  <c r="O852" i="49"/>
  <c r="P852" i="49"/>
  <c r="Q852" i="49"/>
  <c r="R852" i="49"/>
  <c r="S852" i="49"/>
  <c r="T852" i="49"/>
  <c r="U852" i="49"/>
  <c r="V852" i="49"/>
  <c r="W852" i="49"/>
  <c r="X852" i="49"/>
  <c r="Y852" i="49"/>
  <c r="Z852" i="49"/>
  <c r="AA852" i="49"/>
  <c r="AB852" i="49"/>
  <c r="AC852" i="49"/>
  <c r="AD852" i="49"/>
  <c r="AE852" i="49"/>
  <c r="AF853" i="49"/>
  <c r="D853" i="49"/>
  <c r="E853" i="49"/>
  <c r="G853" i="49"/>
  <c r="I853" i="49"/>
  <c r="J853" i="49"/>
  <c r="K853" i="49"/>
  <c r="F853" i="49"/>
  <c r="L853" i="49"/>
  <c r="M853" i="49"/>
  <c r="O853" i="49"/>
  <c r="P853" i="49"/>
  <c r="Q853" i="49"/>
  <c r="R853" i="49"/>
  <c r="S853" i="49"/>
  <c r="T853" i="49"/>
  <c r="U853" i="49"/>
  <c r="V853" i="49"/>
  <c r="W853" i="49"/>
  <c r="X853" i="49"/>
  <c r="Y853" i="49"/>
  <c r="Z853" i="49"/>
  <c r="AA853" i="49"/>
  <c r="AB853" i="49"/>
  <c r="AC853" i="49"/>
  <c r="AD853" i="49"/>
  <c r="AE853" i="49"/>
  <c r="AF854" i="49"/>
  <c r="D854" i="49"/>
  <c r="E854" i="49"/>
  <c r="G854" i="49"/>
  <c r="I854" i="49"/>
  <c r="J854" i="49"/>
  <c r="K854" i="49"/>
  <c r="F854" i="49"/>
  <c r="L854" i="49"/>
  <c r="M854" i="49"/>
  <c r="O854" i="49"/>
  <c r="P854" i="49"/>
  <c r="Q854" i="49"/>
  <c r="R854" i="49"/>
  <c r="S854" i="49"/>
  <c r="T854" i="49"/>
  <c r="U854" i="49"/>
  <c r="V854" i="49"/>
  <c r="W854" i="49"/>
  <c r="X854" i="49"/>
  <c r="Y854" i="49"/>
  <c r="Z854" i="49"/>
  <c r="AA854" i="49"/>
  <c r="AB854" i="49"/>
  <c r="AC854" i="49"/>
  <c r="AD854" i="49"/>
  <c r="AE854" i="49"/>
  <c r="AF855" i="49"/>
  <c r="D855" i="49"/>
  <c r="E855" i="49"/>
  <c r="G855" i="49"/>
  <c r="I855" i="49"/>
  <c r="J855" i="49"/>
  <c r="K855" i="49"/>
  <c r="F855" i="49"/>
  <c r="L855" i="49"/>
  <c r="M855" i="49"/>
  <c r="O855" i="49"/>
  <c r="P855" i="49"/>
  <c r="Q855" i="49"/>
  <c r="R855" i="49"/>
  <c r="S855" i="49"/>
  <c r="T855" i="49"/>
  <c r="U855" i="49"/>
  <c r="V855" i="49"/>
  <c r="W855" i="49"/>
  <c r="X855" i="49"/>
  <c r="Y855" i="49"/>
  <c r="Z855" i="49"/>
  <c r="AA855" i="49"/>
  <c r="AB855" i="49"/>
  <c r="AC855" i="49"/>
  <c r="AD855" i="49"/>
  <c r="AE855" i="49"/>
  <c r="AF856" i="49"/>
  <c r="D856" i="49"/>
  <c r="E856" i="49"/>
  <c r="G856" i="49"/>
  <c r="I856" i="49"/>
  <c r="J856" i="49"/>
  <c r="K856" i="49"/>
  <c r="F856" i="49"/>
  <c r="L856" i="49"/>
  <c r="M856" i="49"/>
  <c r="O856" i="49"/>
  <c r="P856" i="49"/>
  <c r="Q856" i="49"/>
  <c r="R856" i="49"/>
  <c r="S856" i="49"/>
  <c r="T856" i="49"/>
  <c r="U856" i="49"/>
  <c r="V856" i="49"/>
  <c r="W856" i="49"/>
  <c r="X856" i="49"/>
  <c r="Y856" i="49"/>
  <c r="Z856" i="49"/>
  <c r="AA856" i="49"/>
  <c r="AB856" i="49"/>
  <c r="AC856" i="49"/>
  <c r="AD856" i="49"/>
  <c r="AE856" i="49"/>
  <c r="AF857" i="49"/>
  <c r="D857" i="49"/>
  <c r="E857" i="49"/>
  <c r="G857" i="49"/>
  <c r="I857" i="49"/>
  <c r="J857" i="49"/>
  <c r="K857" i="49"/>
  <c r="F857" i="49"/>
  <c r="L857" i="49"/>
  <c r="M857" i="49"/>
  <c r="O857" i="49"/>
  <c r="P857" i="49"/>
  <c r="Q857" i="49"/>
  <c r="R857" i="49"/>
  <c r="S857" i="49"/>
  <c r="T857" i="49"/>
  <c r="U857" i="49"/>
  <c r="V857" i="49"/>
  <c r="W857" i="49"/>
  <c r="X857" i="49"/>
  <c r="Y857" i="49"/>
  <c r="Z857" i="49"/>
  <c r="AA857" i="49"/>
  <c r="AB857" i="49"/>
  <c r="AC857" i="49"/>
  <c r="AD857" i="49"/>
  <c r="AE857" i="49"/>
  <c r="AF858" i="49"/>
  <c r="D858" i="49"/>
  <c r="E858" i="49"/>
  <c r="G858" i="49"/>
  <c r="I858" i="49"/>
  <c r="J858" i="49"/>
  <c r="K858" i="49"/>
  <c r="F858" i="49"/>
  <c r="L858" i="49"/>
  <c r="M858" i="49"/>
  <c r="O858" i="49"/>
  <c r="P858" i="49"/>
  <c r="Q858" i="49"/>
  <c r="R858" i="49"/>
  <c r="S858" i="49"/>
  <c r="T858" i="49"/>
  <c r="U858" i="49"/>
  <c r="V858" i="49"/>
  <c r="W858" i="49"/>
  <c r="X858" i="49"/>
  <c r="Y858" i="49"/>
  <c r="Z858" i="49"/>
  <c r="AA858" i="49"/>
  <c r="AB858" i="49"/>
  <c r="AC858" i="49"/>
  <c r="AD858" i="49"/>
  <c r="AE858" i="49"/>
  <c r="AF859" i="49"/>
  <c r="D859" i="49"/>
  <c r="E859" i="49"/>
  <c r="G859" i="49"/>
  <c r="I859" i="49"/>
  <c r="J859" i="49"/>
  <c r="K859" i="49"/>
  <c r="F859" i="49"/>
  <c r="L859" i="49"/>
  <c r="M859" i="49"/>
  <c r="O859" i="49"/>
  <c r="P859" i="49"/>
  <c r="Q859" i="49"/>
  <c r="R859" i="49"/>
  <c r="S859" i="49"/>
  <c r="T859" i="49"/>
  <c r="U859" i="49"/>
  <c r="V859" i="49"/>
  <c r="W859" i="49"/>
  <c r="X859" i="49"/>
  <c r="Y859" i="49"/>
  <c r="Z859" i="49"/>
  <c r="AA859" i="49"/>
  <c r="AB859" i="49"/>
  <c r="AC859" i="49"/>
  <c r="AD859" i="49"/>
  <c r="AE859" i="49"/>
  <c r="AF860" i="49"/>
  <c r="D860" i="49"/>
  <c r="E860" i="49"/>
  <c r="G860" i="49"/>
  <c r="I860" i="49"/>
  <c r="J860" i="49"/>
  <c r="K860" i="49"/>
  <c r="F860" i="49"/>
  <c r="L860" i="49"/>
  <c r="M860" i="49"/>
  <c r="O860" i="49"/>
  <c r="P860" i="49"/>
  <c r="Q860" i="49"/>
  <c r="R860" i="49"/>
  <c r="S860" i="49"/>
  <c r="T860" i="49"/>
  <c r="U860" i="49"/>
  <c r="V860" i="49"/>
  <c r="W860" i="49"/>
  <c r="X860" i="49"/>
  <c r="Y860" i="49"/>
  <c r="Z860" i="49"/>
  <c r="AA860" i="49"/>
  <c r="AB860" i="49"/>
  <c r="AC860" i="49"/>
  <c r="AD860" i="49"/>
  <c r="AE860" i="49"/>
  <c r="AF861" i="49"/>
  <c r="D861" i="49"/>
  <c r="E861" i="49"/>
  <c r="G861" i="49"/>
  <c r="I861" i="49"/>
  <c r="J861" i="49"/>
  <c r="K861" i="49"/>
  <c r="F861" i="49"/>
  <c r="L861" i="49"/>
  <c r="M861" i="49"/>
  <c r="O861" i="49"/>
  <c r="P861" i="49"/>
  <c r="Q861" i="49"/>
  <c r="R861" i="49"/>
  <c r="S861" i="49"/>
  <c r="T861" i="49"/>
  <c r="U861" i="49"/>
  <c r="V861" i="49"/>
  <c r="W861" i="49"/>
  <c r="X861" i="49"/>
  <c r="Y861" i="49"/>
  <c r="Z861" i="49"/>
  <c r="AA861" i="49"/>
  <c r="AB861" i="49"/>
  <c r="AC861" i="49"/>
  <c r="AD861" i="49"/>
  <c r="AE861" i="49"/>
  <c r="AF862" i="49"/>
  <c r="D862" i="49"/>
  <c r="E862" i="49"/>
  <c r="G862" i="49"/>
  <c r="I862" i="49"/>
  <c r="J862" i="49"/>
  <c r="K862" i="49"/>
  <c r="F862" i="49"/>
  <c r="L862" i="49"/>
  <c r="M862" i="49"/>
  <c r="O862" i="49"/>
  <c r="P862" i="49"/>
  <c r="Q862" i="49"/>
  <c r="R862" i="49"/>
  <c r="S862" i="49"/>
  <c r="T862" i="49"/>
  <c r="U862" i="49"/>
  <c r="V862" i="49"/>
  <c r="W862" i="49"/>
  <c r="X862" i="49"/>
  <c r="Y862" i="49"/>
  <c r="Z862" i="49"/>
  <c r="AA862" i="49"/>
  <c r="AB862" i="49"/>
  <c r="AC862" i="49"/>
  <c r="AD862" i="49"/>
  <c r="AE862" i="49"/>
  <c r="AF863" i="49"/>
  <c r="D863" i="49"/>
  <c r="E863" i="49"/>
  <c r="G863" i="49"/>
  <c r="I863" i="49"/>
  <c r="J863" i="49"/>
  <c r="K863" i="49"/>
  <c r="F863" i="49"/>
  <c r="L863" i="49"/>
  <c r="M863" i="49"/>
  <c r="O863" i="49"/>
  <c r="P863" i="49"/>
  <c r="Q863" i="49"/>
  <c r="R863" i="49"/>
  <c r="S863" i="49"/>
  <c r="T863" i="49"/>
  <c r="U863" i="49"/>
  <c r="V863" i="49"/>
  <c r="W863" i="49"/>
  <c r="X863" i="49"/>
  <c r="Y863" i="49"/>
  <c r="Z863" i="49"/>
  <c r="AA863" i="49"/>
  <c r="AB863" i="49"/>
  <c r="AC863" i="49"/>
  <c r="AD863" i="49"/>
  <c r="AE863" i="49"/>
  <c r="AF864" i="49"/>
  <c r="D864" i="49"/>
  <c r="E864" i="49"/>
  <c r="G864" i="49"/>
  <c r="I864" i="49"/>
  <c r="J864" i="49"/>
  <c r="K864" i="49"/>
  <c r="F864" i="49"/>
  <c r="L864" i="49"/>
  <c r="M864" i="49"/>
  <c r="O864" i="49"/>
  <c r="P864" i="49"/>
  <c r="Q864" i="49"/>
  <c r="R864" i="49"/>
  <c r="S864" i="49"/>
  <c r="T864" i="49"/>
  <c r="U864" i="49"/>
  <c r="V864" i="49"/>
  <c r="W864" i="49"/>
  <c r="X864" i="49"/>
  <c r="Y864" i="49"/>
  <c r="Z864" i="49"/>
  <c r="AA864" i="49"/>
  <c r="AB864" i="49"/>
  <c r="AC864" i="49"/>
  <c r="AD864" i="49"/>
  <c r="AE864" i="49"/>
  <c r="AF865" i="49"/>
  <c r="D865" i="49"/>
  <c r="E865" i="49"/>
  <c r="G865" i="49"/>
  <c r="I865" i="49"/>
  <c r="J865" i="49"/>
  <c r="K865" i="49"/>
  <c r="F865" i="49"/>
  <c r="L865" i="49"/>
  <c r="M865" i="49"/>
  <c r="O865" i="49"/>
  <c r="P865" i="49"/>
  <c r="Q865" i="49"/>
  <c r="R865" i="49"/>
  <c r="S865" i="49"/>
  <c r="T865" i="49"/>
  <c r="U865" i="49"/>
  <c r="V865" i="49"/>
  <c r="W865" i="49"/>
  <c r="X865" i="49"/>
  <c r="Y865" i="49"/>
  <c r="Z865" i="49"/>
  <c r="AA865" i="49"/>
  <c r="AB865" i="49"/>
  <c r="AC865" i="49"/>
  <c r="AD865" i="49"/>
  <c r="AE865" i="49"/>
  <c r="AF866" i="49"/>
  <c r="D866" i="49"/>
  <c r="E866" i="49"/>
  <c r="G866" i="49"/>
  <c r="I866" i="49"/>
  <c r="J866" i="49"/>
  <c r="K866" i="49"/>
  <c r="F866" i="49"/>
  <c r="L866" i="49"/>
  <c r="M866" i="49"/>
  <c r="O866" i="49"/>
  <c r="P866" i="49"/>
  <c r="Q866" i="49"/>
  <c r="R866" i="49"/>
  <c r="S866" i="49"/>
  <c r="T866" i="49"/>
  <c r="U866" i="49"/>
  <c r="V866" i="49"/>
  <c r="W866" i="49"/>
  <c r="X866" i="49"/>
  <c r="Y866" i="49"/>
  <c r="Z866" i="49"/>
  <c r="AA866" i="49"/>
  <c r="AB866" i="49"/>
  <c r="AC866" i="49"/>
  <c r="AD866" i="49"/>
  <c r="AE866" i="49"/>
  <c r="AF867" i="49"/>
  <c r="D867" i="49"/>
  <c r="E867" i="49"/>
  <c r="G867" i="49"/>
  <c r="I867" i="49"/>
  <c r="J867" i="49"/>
  <c r="K867" i="49"/>
  <c r="F867" i="49"/>
  <c r="L867" i="49"/>
  <c r="M867" i="49"/>
  <c r="O867" i="49"/>
  <c r="P867" i="49"/>
  <c r="Q867" i="49"/>
  <c r="R867" i="49"/>
  <c r="S867" i="49"/>
  <c r="T867" i="49"/>
  <c r="U867" i="49"/>
  <c r="V867" i="49"/>
  <c r="W867" i="49"/>
  <c r="X867" i="49"/>
  <c r="Y867" i="49"/>
  <c r="Z867" i="49"/>
  <c r="AA867" i="49"/>
  <c r="AB867" i="49"/>
  <c r="AC867" i="49"/>
  <c r="AD867" i="49"/>
  <c r="AE867" i="49"/>
  <c r="AF868" i="49"/>
  <c r="D868" i="49"/>
  <c r="E868" i="49"/>
  <c r="G868" i="49"/>
  <c r="I868" i="49"/>
  <c r="J868" i="49"/>
  <c r="K868" i="49"/>
  <c r="F868" i="49"/>
  <c r="L868" i="49"/>
  <c r="M868" i="49"/>
  <c r="O868" i="49"/>
  <c r="P868" i="49"/>
  <c r="Q868" i="49"/>
  <c r="R868" i="49"/>
  <c r="S868" i="49"/>
  <c r="T868" i="49"/>
  <c r="U868" i="49"/>
  <c r="V868" i="49"/>
  <c r="W868" i="49"/>
  <c r="X868" i="49"/>
  <c r="Y868" i="49"/>
  <c r="Z868" i="49"/>
  <c r="AA868" i="49"/>
  <c r="AB868" i="49"/>
  <c r="AC868" i="49"/>
  <c r="AD868" i="49"/>
  <c r="AE868" i="49"/>
  <c r="AF869" i="49"/>
  <c r="D869" i="49"/>
  <c r="E869" i="49"/>
  <c r="G869" i="49"/>
  <c r="I869" i="49"/>
  <c r="J869" i="49"/>
  <c r="K869" i="49"/>
  <c r="F869" i="49"/>
  <c r="L869" i="49"/>
  <c r="M869" i="49"/>
  <c r="O869" i="49"/>
  <c r="P869" i="49"/>
  <c r="Q869" i="49"/>
  <c r="R869" i="49"/>
  <c r="S869" i="49"/>
  <c r="T869" i="49"/>
  <c r="U869" i="49"/>
  <c r="V869" i="49"/>
  <c r="W869" i="49"/>
  <c r="X869" i="49"/>
  <c r="Y869" i="49"/>
  <c r="Z869" i="49"/>
  <c r="AA869" i="49"/>
  <c r="AB869" i="49"/>
  <c r="AC869" i="49"/>
  <c r="AD869" i="49"/>
  <c r="AE869" i="49"/>
  <c r="AF870" i="49"/>
  <c r="D870" i="49"/>
  <c r="E870" i="49"/>
  <c r="G870" i="49"/>
  <c r="I870" i="49"/>
  <c r="J870" i="49"/>
  <c r="K870" i="49"/>
  <c r="F870" i="49"/>
  <c r="L870" i="49"/>
  <c r="M870" i="49"/>
  <c r="O870" i="49"/>
  <c r="P870" i="49"/>
  <c r="Q870" i="49"/>
  <c r="R870" i="49"/>
  <c r="S870" i="49"/>
  <c r="T870" i="49"/>
  <c r="U870" i="49"/>
  <c r="V870" i="49"/>
  <c r="W870" i="49"/>
  <c r="X870" i="49"/>
  <c r="Y870" i="49"/>
  <c r="Z870" i="49"/>
  <c r="AA870" i="49"/>
  <c r="AB870" i="49"/>
  <c r="AC870" i="49"/>
  <c r="AD870" i="49"/>
  <c r="AE870" i="49"/>
  <c r="AF871" i="49"/>
  <c r="D871" i="49"/>
  <c r="E871" i="49"/>
  <c r="G871" i="49"/>
  <c r="I871" i="49"/>
  <c r="J871" i="49"/>
  <c r="K871" i="49"/>
  <c r="F871" i="49"/>
  <c r="L871" i="49"/>
  <c r="M871" i="49"/>
  <c r="O871" i="49"/>
  <c r="P871" i="49"/>
  <c r="Q871" i="49"/>
  <c r="R871" i="49"/>
  <c r="S871" i="49"/>
  <c r="T871" i="49"/>
  <c r="U871" i="49"/>
  <c r="V871" i="49"/>
  <c r="W871" i="49"/>
  <c r="X871" i="49"/>
  <c r="Y871" i="49"/>
  <c r="Z871" i="49"/>
  <c r="AA871" i="49"/>
  <c r="AB871" i="49"/>
  <c r="AC871" i="49"/>
  <c r="AD871" i="49"/>
  <c r="AE871" i="49"/>
  <c r="AF872" i="49"/>
  <c r="D872" i="49"/>
  <c r="E872" i="49"/>
  <c r="G872" i="49"/>
  <c r="I872" i="49"/>
  <c r="J872" i="49"/>
  <c r="K872" i="49"/>
  <c r="F872" i="49"/>
  <c r="L872" i="49"/>
  <c r="M872" i="49"/>
  <c r="O872" i="49"/>
  <c r="P872" i="49"/>
  <c r="Q872" i="49"/>
  <c r="R872" i="49"/>
  <c r="S872" i="49"/>
  <c r="T872" i="49"/>
  <c r="U872" i="49"/>
  <c r="V872" i="49"/>
  <c r="W872" i="49"/>
  <c r="X872" i="49"/>
  <c r="Y872" i="49"/>
  <c r="Z872" i="49"/>
  <c r="AA872" i="49"/>
  <c r="AB872" i="49"/>
  <c r="AC872" i="49"/>
  <c r="AD872" i="49"/>
  <c r="AE872" i="49"/>
  <c r="AF873" i="49"/>
  <c r="D873" i="49"/>
  <c r="E873" i="49"/>
  <c r="G873" i="49"/>
  <c r="I873" i="49"/>
  <c r="J873" i="49"/>
  <c r="K873" i="49"/>
  <c r="F873" i="49"/>
  <c r="L873" i="49"/>
  <c r="M873" i="49"/>
  <c r="O873" i="49"/>
  <c r="P873" i="49"/>
  <c r="Q873" i="49"/>
  <c r="R873" i="49"/>
  <c r="S873" i="49"/>
  <c r="T873" i="49"/>
  <c r="U873" i="49"/>
  <c r="V873" i="49"/>
  <c r="W873" i="49"/>
  <c r="X873" i="49"/>
  <c r="Y873" i="49"/>
  <c r="Z873" i="49"/>
  <c r="AA873" i="49"/>
  <c r="AB873" i="49"/>
  <c r="AC873" i="49"/>
  <c r="AD873" i="49"/>
  <c r="AE873" i="49"/>
  <c r="AF874" i="49"/>
  <c r="D874" i="49"/>
  <c r="E874" i="49"/>
  <c r="G874" i="49"/>
  <c r="I874" i="49"/>
  <c r="J874" i="49"/>
  <c r="K874" i="49"/>
  <c r="F874" i="49"/>
  <c r="L874" i="49"/>
  <c r="M874" i="49"/>
  <c r="O874" i="49"/>
  <c r="P874" i="49"/>
  <c r="Q874" i="49"/>
  <c r="R874" i="49"/>
  <c r="S874" i="49"/>
  <c r="T874" i="49"/>
  <c r="U874" i="49"/>
  <c r="V874" i="49"/>
  <c r="W874" i="49"/>
  <c r="X874" i="49"/>
  <c r="Y874" i="49"/>
  <c r="Z874" i="49"/>
  <c r="AA874" i="49"/>
  <c r="AB874" i="49"/>
  <c r="AC874" i="49"/>
  <c r="AD874" i="49"/>
  <c r="AE874" i="49"/>
  <c r="AF875" i="49"/>
  <c r="D875" i="49"/>
  <c r="E875" i="49"/>
  <c r="G875" i="49"/>
  <c r="I875" i="49"/>
  <c r="J875" i="49"/>
  <c r="K875" i="49"/>
  <c r="F875" i="49"/>
  <c r="L875" i="49"/>
  <c r="M875" i="49"/>
  <c r="O875" i="49"/>
  <c r="P875" i="49"/>
  <c r="Q875" i="49"/>
  <c r="R875" i="49"/>
  <c r="S875" i="49"/>
  <c r="T875" i="49"/>
  <c r="U875" i="49"/>
  <c r="V875" i="49"/>
  <c r="W875" i="49"/>
  <c r="X875" i="49"/>
  <c r="Y875" i="49"/>
  <c r="Z875" i="49"/>
  <c r="AA875" i="49"/>
  <c r="AB875" i="49"/>
  <c r="AC875" i="49"/>
  <c r="AD875" i="49"/>
  <c r="AE875" i="49"/>
  <c r="AF876" i="49"/>
  <c r="D876" i="49"/>
  <c r="E876" i="49"/>
  <c r="G876" i="49"/>
  <c r="I876" i="49"/>
  <c r="J876" i="49"/>
  <c r="K876" i="49"/>
  <c r="F876" i="49"/>
  <c r="L876" i="49"/>
  <c r="M876" i="49"/>
  <c r="O876" i="49"/>
  <c r="P876" i="49"/>
  <c r="Q876" i="49"/>
  <c r="R876" i="49"/>
  <c r="S876" i="49"/>
  <c r="T876" i="49"/>
  <c r="U876" i="49"/>
  <c r="V876" i="49"/>
  <c r="W876" i="49"/>
  <c r="X876" i="49"/>
  <c r="Y876" i="49"/>
  <c r="Z876" i="49"/>
  <c r="AA876" i="49"/>
  <c r="AB876" i="49"/>
  <c r="AC876" i="49"/>
  <c r="AD876" i="49"/>
  <c r="AE876" i="49"/>
  <c r="AF877" i="49"/>
  <c r="D877" i="49"/>
  <c r="E877" i="49"/>
  <c r="G877" i="49"/>
  <c r="I877" i="49"/>
  <c r="J877" i="49"/>
  <c r="K877" i="49"/>
  <c r="F877" i="49"/>
  <c r="L877" i="49"/>
  <c r="M877" i="49"/>
  <c r="O877" i="49"/>
  <c r="P877" i="49"/>
  <c r="Q877" i="49"/>
  <c r="R877" i="49"/>
  <c r="S877" i="49"/>
  <c r="T877" i="49"/>
  <c r="U877" i="49"/>
  <c r="V877" i="49"/>
  <c r="W877" i="49"/>
  <c r="X877" i="49"/>
  <c r="Y877" i="49"/>
  <c r="Z877" i="49"/>
  <c r="AA877" i="49"/>
  <c r="AB877" i="49"/>
  <c r="AC877" i="49"/>
  <c r="AD877" i="49"/>
  <c r="AE877" i="49"/>
  <c r="AF878" i="49"/>
  <c r="D878" i="49"/>
  <c r="E878" i="49"/>
  <c r="G878" i="49"/>
  <c r="I878" i="49"/>
  <c r="J878" i="49"/>
  <c r="K878" i="49"/>
  <c r="F878" i="49"/>
  <c r="L878" i="49"/>
  <c r="M878" i="49"/>
  <c r="O878" i="49"/>
  <c r="P878" i="49"/>
  <c r="Q878" i="49"/>
  <c r="R878" i="49"/>
  <c r="S878" i="49"/>
  <c r="T878" i="49"/>
  <c r="U878" i="49"/>
  <c r="V878" i="49"/>
  <c r="W878" i="49"/>
  <c r="X878" i="49"/>
  <c r="Y878" i="49"/>
  <c r="Z878" i="49"/>
  <c r="AA878" i="49"/>
  <c r="AB878" i="49"/>
  <c r="AC878" i="49"/>
  <c r="AD878" i="49"/>
  <c r="AE878" i="49"/>
  <c r="AF879" i="49"/>
  <c r="D879" i="49"/>
  <c r="E879" i="49"/>
  <c r="G879" i="49"/>
  <c r="I879" i="49"/>
  <c r="J879" i="49"/>
  <c r="K879" i="49"/>
  <c r="F879" i="49"/>
  <c r="L879" i="49"/>
  <c r="M879" i="49"/>
  <c r="O879" i="49"/>
  <c r="P879" i="49"/>
  <c r="Q879" i="49"/>
  <c r="R879" i="49"/>
  <c r="S879" i="49"/>
  <c r="T879" i="49"/>
  <c r="U879" i="49"/>
  <c r="V879" i="49"/>
  <c r="W879" i="49"/>
  <c r="X879" i="49"/>
  <c r="Y879" i="49"/>
  <c r="Z879" i="49"/>
  <c r="AA879" i="49"/>
  <c r="AB879" i="49"/>
  <c r="AC879" i="49"/>
  <c r="AD879" i="49"/>
  <c r="AE879" i="49"/>
  <c r="AF880" i="49"/>
  <c r="D880" i="49"/>
  <c r="E880" i="49"/>
  <c r="G880" i="49"/>
  <c r="I880" i="49"/>
  <c r="J880" i="49"/>
  <c r="K880" i="49"/>
  <c r="F880" i="49"/>
  <c r="L880" i="49"/>
  <c r="M880" i="49"/>
  <c r="O880" i="49"/>
  <c r="P880" i="49"/>
  <c r="Q880" i="49"/>
  <c r="R880" i="49"/>
  <c r="S880" i="49"/>
  <c r="T880" i="49"/>
  <c r="U880" i="49"/>
  <c r="V880" i="49"/>
  <c r="W880" i="49"/>
  <c r="X880" i="49"/>
  <c r="Y880" i="49"/>
  <c r="Z880" i="49"/>
  <c r="AA880" i="49"/>
  <c r="AB880" i="49"/>
  <c r="AC880" i="49"/>
  <c r="AD880" i="49"/>
  <c r="AE880" i="49"/>
  <c r="AF881" i="49"/>
  <c r="D881" i="49"/>
  <c r="E881" i="49"/>
  <c r="G881" i="49"/>
  <c r="I881" i="49"/>
  <c r="J881" i="49"/>
  <c r="K881" i="49"/>
  <c r="F881" i="49"/>
  <c r="L881" i="49"/>
  <c r="M881" i="49"/>
  <c r="O881" i="49"/>
  <c r="P881" i="49"/>
  <c r="Q881" i="49"/>
  <c r="R881" i="49"/>
  <c r="S881" i="49"/>
  <c r="T881" i="49"/>
  <c r="U881" i="49"/>
  <c r="V881" i="49"/>
  <c r="W881" i="49"/>
  <c r="X881" i="49"/>
  <c r="Y881" i="49"/>
  <c r="Z881" i="49"/>
  <c r="AA881" i="49"/>
  <c r="AB881" i="49"/>
  <c r="AC881" i="49"/>
  <c r="AD881" i="49"/>
  <c r="AE881" i="49"/>
  <c r="AF882" i="49"/>
  <c r="D882" i="49"/>
  <c r="E882" i="49"/>
  <c r="G882" i="49"/>
  <c r="I882" i="49"/>
  <c r="J882" i="49"/>
  <c r="K882" i="49"/>
  <c r="F882" i="49"/>
  <c r="L882" i="49"/>
  <c r="M882" i="49"/>
  <c r="O882" i="49"/>
  <c r="P882" i="49"/>
  <c r="Q882" i="49"/>
  <c r="R882" i="49"/>
  <c r="S882" i="49"/>
  <c r="T882" i="49"/>
  <c r="U882" i="49"/>
  <c r="V882" i="49"/>
  <c r="W882" i="49"/>
  <c r="X882" i="49"/>
  <c r="Y882" i="49"/>
  <c r="Z882" i="49"/>
  <c r="AA882" i="49"/>
  <c r="AB882" i="49"/>
  <c r="AC882" i="49"/>
  <c r="AD882" i="49"/>
  <c r="AE882" i="49"/>
  <c r="AF883" i="49"/>
  <c r="D883" i="49"/>
  <c r="E883" i="49"/>
  <c r="G883" i="49"/>
  <c r="I883" i="49"/>
  <c r="J883" i="49"/>
  <c r="K883" i="49"/>
  <c r="F883" i="49"/>
  <c r="L883" i="49"/>
  <c r="M883" i="49"/>
  <c r="O883" i="49"/>
  <c r="P883" i="49"/>
  <c r="Q883" i="49"/>
  <c r="R883" i="49"/>
  <c r="S883" i="49"/>
  <c r="T883" i="49"/>
  <c r="U883" i="49"/>
  <c r="V883" i="49"/>
  <c r="W883" i="49"/>
  <c r="X883" i="49"/>
  <c r="Y883" i="49"/>
  <c r="Z883" i="49"/>
  <c r="AA883" i="49"/>
  <c r="AB883" i="49"/>
  <c r="AC883" i="49"/>
  <c r="AD883" i="49"/>
  <c r="AE883" i="49"/>
  <c r="AF884" i="49"/>
  <c r="D884" i="49"/>
  <c r="E884" i="49"/>
  <c r="G884" i="49"/>
  <c r="I884" i="49"/>
  <c r="J884" i="49"/>
  <c r="K884" i="49"/>
  <c r="F884" i="49"/>
  <c r="L884" i="49"/>
  <c r="M884" i="49"/>
  <c r="O884" i="49"/>
  <c r="P884" i="49"/>
  <c r="Q884" i="49"/>
  <c r="R884" i="49"/>
  <c r="S884" i="49"/>
  <c r="T884" i="49"/>
  <c r="U884" i="49"/>
  <c r="V884" i="49"/>
  <c r="W884" i="49"/>
  <c r="X884" i="49"/>
  <c r="Y884" i="49"/>
  <c r="Z884" i="49"/>
  <c r="AA884" i="49"/>
  <c r="AB884" i="49"/>
  <c r="AC884" i="49"/>
  <c r="AD884" i="49"/>
  <c r="AE884" i="49"/>
  <c r="AF885" i="49"/>
  <c r="D885" i="49"/>
  <c r="E885" i="49"/>
  <c r="G885" i="49"/>
  <c r="I885" i="49"/>
  <c r="J885" i="49"/>
  <c r="K885" i="49"/>
  <c r="F885" i="49"/>
  <c r="L885" i="49"/>
  <c r="M885" i="49"/>
  <c r="O885" i="49"/>
  <c r="P885" i="49"/>
  <c r="Q885" i="49"/>
  <c r="R885" i="49"/>
  <c r="S885" i="49"/>
  <c r="T885" i="49"/>
  <c r="U885" i="49"/>
  <c r="V885" i="49"/>
  <c r="W885" i="49"/>
  <c r="X885" i="49"/>
  <c r="Y885" i="49"/>
  <c r="Z885" i="49"/>
  <c r="AA885" i="49"/>
  <c r="AB885" i="49"/>
  <c r="AC885" i="49"/>
  <c r="AD885" i="49"/>
  <c r="AE885" i="49"/>
  <c r="AF886" i="49"/>
  <c r="D886" i="49"/>
  <c r="E886" i="49"/>
  <c r="G886" i="49"/>
  <c r="I886" i="49"/>
  <c r="J886" i="49"/>
  <c r="K886" i="49"/>
  <c r="F886" i="49"/>
  <c r="L886" i="49"/>
  <c r="M886" i="49"/>
  <c r="O886" i="49"/>
  <c r="P886" i="49"/>
  <c r="Q886" i="49"/>
  <c r="R886" i="49"/>
  <c r="S886" i="49"/>
  <c r="T886" i="49"/>
  <c r="U886" i="49"/>
  <c r="V886" i="49"/>
  <c r="W886" i="49"/>
  <c r="X886" i="49"/>
  <c r="Y886" i="49"/>
  <c r="Z886" i="49"/>
  <c r="AA886" i="49"/>
  <c r="AB886" i="49"/>
  <c r="AC886" i="49"/>
  <c r="AD886" i="49"/>
  <c r="AE886" i="49"/>
  <c r="AF887" i="49"/>
  <c r="D887" i="49"/>
  <c r="E887" i="49"/>
  <c r="G887" i="49"/>
  <c r="I887" i="49"/>
  <c r="J887" i="49"/>
  <c r="K887" i="49"/>
  <c r="F887" i="49"/>
  <c r="L887" i="49"/>
  <c r="M887" i="49"/>
  <c r="O887" i="49"/>
  <c r="P887" i="49"/>
  <c r="Q887" i="49"/>
  <c r="R887" i="49"/>
  <c r="S887" i="49"/>
  <c r="T887" i="49"/>
  <c r="U887" i="49"/>
  <c r="V887" i="49"/>
  <c r="W887" i="49"/>
  <c r="X887" i="49"/>
  <c r="Y887" i="49"/>
  <c r="Z887" i="49"/>
  <c r="AA887" i="49"/>
  <c r="AB887" i="49"/>
  <c r="AC887" i="49"/>
  <c r="AD887" i="49"/>
  <c r="AE887" i="49"/>
  <c r="AF888" i="49"/>
  <c r="D888" i="49"/>
  <c r="E888" i="49"/>
  <c r="G888" i="49"/>
  <c r="I888" i="49"/>
  <c r="J888" i="49"/>
  <c r="K888" i="49"/>
  <c r="F888" i="49"/>
  <c r="L888" i="49"/>
  <c r="M888" i="49"/>
  <c r="O888" i="49"/>
  <c r="P888" i="49"/>
  <c r="Q888" i="49"/>
  <c r="R888" i="49"/>
  <c r="S888" i="49"/>
  <c r="T888" i="49"/>
  <c r="U888" i="49"/>
  <c r="V888" i="49"/>
  <c r="W888" i="49"/>
  <c r="X888" i="49"/>
  <c r="Y888" i="49"/>
  <c r="Z888" i="49"/>
  <c r="AA888" i="49"/>
  <c r="AB888" i="49"/>
  <c r="AC888" i="49"/>
  <c r="AD888" i="49"/>
  <c r="AE888" i="49"/>
  <c r="AF889" i="49"/>
  <c r="D889" i="49"/>
  <c r="E889" i="49"/>
  <c r="G889" i="49"/>
  <c r="I889" i="49"/>
  <c r="J889" i="49"/>
  <c r="K889" i="49"/>
  <c r="F889" i="49"/>
  <c r="L889" i="49"/>
  <c r="M889" i="49"/>
  <c r="O889" i="49"/>
  <c r="P889" i="49"/>
  <c r="Q889" i="49"/>
  <c r="R889" i="49"/>
  <c r="S889" i="49"/>
  <c r="T889" i="49"/>
  <c r="U889" i="49"/>
  <c r="V889" i="49"/>
  <c r="W889" i="49"/>
  <c r="X889" i="49"/>
  <c r="Y889" i="49"/>
  <c r="Z889" i="49"/>
  <c r="AA889" i="49"/>
  <c r="AB889" i="49"/>
  <c r="AC889" i="49"/>
  <c r="AD889" i="49"/>
  <c r="AE889" i="49"/>
  <c r="AF890" i="49"/>
  <c r="D890" i="49"/>
  <c r="E890" i="49"/>
  <c r="G890" i="49"/>
  <c r="I890" i="49"/>
  <c r="J890" i="49"/>
  <c r="K890" i="49"/>
  <c r="F890" i="49"/>
  <c r="L890" i="49"/>
  <c r="M890" i="49"/>
  <c r="O890" i="49"/>
  <c r="P890" i="49"/>
  <c r="Q890" i="49"/>
  <c r="R890" i="49"/>
  <c r="S890" i="49"/>
  <c r="T890" i="49"/>
  <c r="U890" i="49"/>
  <c r="V890" i="49"/>
  <c r="W890" i="49"/>
  <c r="X890" i="49"/>
  <c r="Y890" i="49"/>
  <c r="Z890" i="49"/>
  <c r="AA890" i="49"/>
  <c r="AB890" i="49"/>
  <c r="AC890" i="49"/>
  <c r="AD890" i="49"/>
  <c r="AE890" i="49"/>
  <c r="AF891" i="49"/>
  <c r="D891" i="49"/>
  <c r="E891" i="49"/>
  <c r="G891" i="49"/>
  <c r="I891" i="49"/>
  <c r="J891" i="49"/>
  <c r="K891" i="49"/>
  <c r="F891" i="49"/>
  <c r="L891" i="49"/>
  <c r="M891" i="49"/>
  <c r="O891" i="49"/>
  <c r="P891" i="49"/>
  <c r="Q891" i="49"/>
  <c r="R891" i="49"/>
  <c r="S891" i="49"/>
  <c r="T891" i="49"/>
  <c r="U891" i="49"/>
  <c r="V891" i="49"/>
  <c r="W891" i="49"/>
  <c r="X891" i="49"/>
  <c r="Y891" i="49"/>
  <c r="Z891" i="49"/>
  <c r="AA891" i="49"/>
  <c r="AB891" i="49"/>
  <c r="AC891" i="49"/>
  <c r="AD891" i="49"/>
  <c r="AE891" i="49"/>
  <c r="AF892" i="49"/>
  <c r="D892" i="49"/>
  <c r="E892" i="49"/>
  <c r="G892" i="49"/>
  <c r="I892" i="49"/>
  <c r="J892" i="49"/>
  <c r="K892" i="49"/>
  <c r="F892" i="49"/>
  <c r="L892" i="49"/>
  <c r="M892" i="49"/>
  <c r="O892" i="49"/>
  <c r="P892" i="49"/>
  <c r="Q892" i="49"/>
  <c r="R892" i="49"/>
  <c r="S892" i="49"/>
  <c r="T892" i="49"/>
  <c r="U892" i="49"/>
  <c r="V892" i="49"/>
  <c r="W892" i="49"/>
  <c r="X892" i="49"/>
  <c r="Y892" i="49"/>
  <c r="Z892" i="49"/>
  <c r="AA892" i="49"/>
  <c r="AB892" i="49"/>
  <c r="AC892" i="49"/>
  <c r="AD892" i="49"/>
  <c r="AE892" i="49"/>
  <c r="AF893" i="49"/>
  <c r="D893" i="49"/>
  <c r="E893" i="49"/>
  <c r="G893" i="49"/>
  <c r="I893" i="49"/>
  <c r="J893" i="49"/>
  <c r="K893" i="49"/>
  <c r="F893" i="49"/>
  <c r="L893" i="49"/>
  <c r="M893" i="49"/>
  <c r="O893" i="49"/>
  <c r="P893" i="49"/>
  <c r="Q893" i="49"/>
  <c r="R893" i="49"/>
  <c r="S893" i="49"/>
  <c r="T893" i="49"/>
  <c r="U893" i="49"/>
  <c r="V893" i="49"/>
  <c r="W893" i="49"/>
  <c r="X893" i="49"/>
  <c r="Y893" i="49"/>
  <c r="Z893" i="49"/>
  <c r="AA893" i="49"/>
  <c r="AB893" i="49"/>
  <c r="AC893" i="49"/>
  <c r="AD893" i="49"/>
  <c r="AE893" i="49"/>
  <c r="AF894" i="49"/>
  <c r="D894" i="49"/>
  <c r="E894" i="49"/>
  <c r="G894" i="49"/>
  <c r="I894" i="49"/>
  <c r="J894" i="49"/>
  <c r="K894" i="49"/>
  <c r="F894" i="49"/>
  <c r="L894" i="49"/>
  <c r="M894" i="49"/>
  <c r="O894" i="49"/>
  <c r="P894" i="49"/>
  <c r="Q894" i="49"/>
  <c r="R894" i="49"/>
  <c r="S894" i="49"/>
  <c r="T894" i="49"/>
  <c r="U894" i="49"/>
  <c r="V894" i="49"/>
  <c r="W894" i="49"/>
  <c r="X894" i="49"/>
  <c r="Y894" i="49"/>
  <c r="Z894" i="49"/>
  <c r="AA894" i="49"/>
  <c r="AB894" i="49"/>
  <c r="AC894" i="49"/>
  <c r="AD894" i="49"/>
  <c r="AE894" i="49"/>
  <c r="AF895" i="49"/>
  <c r="D895" i="49"/>
  <c r="E895" i="49"/>
  <c r="G895" i="49"/>
  <c r="I895" i="49"/>
  <c r="J895" i="49"/>
  <c r="K895" i="49"/>
  <c r="F895" i="49"/>
  <c r="L895" i="49"/>
  <c r="M895" i="49"/>
  <c r="O895" i="49"/>
  <c r="P895" i="49"/>
  <c r="Q895" i="49"/>
  <c r="R895" i="49"/>
  <c r="S895" i="49"/>
  <c r="T895" i="49"/>
  <c r="U895" i="49"/>
  <c r="V895" i="49"/>
  <c r="W895" i="49"/>
  <c r="X895" i="49"/>
  <c r="Y895" i="49"/>
  <c r="Z895" i="49"/>
  <c r="AA895" i="49"/>
  <c r="AB895" i="49"/>
  <c r="AC895" i="49"/>
  <c r="AD895" i="49"/>
  <c r="AE895" i="49"/>
  <c r="AF896" i="49"/>
  <c r="D896" i="49"/>
  <c r="E896" i="49"/>
  <c r="G896" i="49"/>
  <c r="I896" i="49"/>
  <c r="J896" i="49"/>
  <c r="K896" i="49"/>
  <c r="F896" i="49"/>
  <c r="L896" i="49"/>
  <c r="M896" i="49"/>
  <c r="O896" i="49"/>
  <c r="P896" i="49"/>
  <c r="Q896" i="49"/>
  <c r="R896" i="49"/>
  <c r="S896" i="49"/>
  <c r="T896" i="49"/>
  <c r="U896" i="49"/>
  <c r="V896" i="49"/>
  <c r="W896" i="49"/>
  <c r="X896" i="49"/>
  <c r="Y896" i="49"/>
  <c r="Z896" i="49"/>
  <c r="AA896" i="49"/>
  <c r="AB896" i="49"/>
  <c r="AC896" i="49"/>
  <c r="AD896" i="49"/>
  <c r="AE896" i="49"/>
  <c r="AF897" i="49"/>
  <c r="D897" i="49"/>
  <c r="E897" i="49"/>
  <c r="G897" i="49"/>
  <c r="I897" i="49"/>
  <c r="J897" i="49"/>
  <c r="K897" i="49"/>
  <c r="F897" i="49"/>
  <c r="L897" i="49"/>
  <c r="M897" i="49"/>
  <c r="O897" i="49"/>
  <c r="P897" i="49"/>
  <c r="Q897" i="49"/>
  <c r="R897" i="49"/>
  <c r="S897" i="49"/>
  <c r="T897" i="49"/>
  <c r="U897" i="49"/>
  <c r="V897" i="49"/>
  <c r="W897" i="49"/>
  <c r="X897" i="49"/>
  <c r="Y897" i="49"/>
  <c r="Z897" i="49"/>
  <c r="AA897" i="49"/>
  <c r="AB897" i="49"/>
  <c r="AC897" i="49"/>
  <c r="AD897" i="49"/>
  <c r="AE897" i="49"/>
  <c r="AF898" i="49"/>
  <c r="D898" i="49"/>
  <c r="E898" i="49"/>
  <c r="G898" i="49"/>
  <c r="I898" i="49"/>
  <c r="J898" i="49"/>
  <c r="K898" i="49"/>
  <c r="F898" i="49"/>
  <c r="L898" i="49"/>
  <c r="M898" i="49"/>
  <c r="O898" i="49"/>
  <c r="P898" i="49"/>
  <c r="Q898" i="49"/>
  <c r="R898" i="49"/>
  <c r="S898" i="49"/>
  <c r="T898" i="49"/>
  <c r="U898" i="49"/>
  <c r="V898" i="49"/>
  <c r="W898" i="49"/>
  <c r="X898" i="49"/>
  <c r="Y898" i="49"/>
  <c r="Z898" i="49"/>
  <c r="AA898" i="49"/>
  <c r="AB898" i="49"/>
  <c r="AC898" i="49"/>
  <c r="AD898" i="49"/>
  <c r="AE898" i="49"/>
  <c r="AF899" i="49"/>
  <c r="D899" i="49"/>
  <c r="E899" i="49"/>
  <c r="G899" i="49"/>
  <c r="I899" i="49"/>
  <c r="J899" i="49"/>
  <c r="K899" i="49"/>
  <c r="F899" i="49"/>
  <c r="L899" i="49"/>
  <c r="M899" i="49"/>
  <c r="O899" i="49"/>
  <c r="P899" i="49"/>
  <c r="Q899" i="49"/>
  <c r="R899" i="49"/>
  <c r="S899" i="49"/>
  <c r="T899" i="49"/>
  <c r="U899" i="49"/>
  <c r="V899" i="49"/>
  <c r="W899" i="49"/>
  <c r="X899" i="49"/>
  <c r="Y899" i="49"/>
  <c r="Z899" i="49"/>
  <c r="AA899" i="49"/>
  <c r="AB899" i="49"/>
  <c r="AC899" i="49"/>
  <c r="AD899" i="49"/>
  <c r="AE899" i="49"/>
  <c r="AF900" i="49"/>
  <c r="D900" i="49"/>
  <c r="E900" i="49"/>
  <c r="G900" i="49"/>
  <c r="I900" i="49"/>
  <c r="J900" i="49"/>
  <c r="K900" i="49"/>
  <c r="F900" i="49"/>
  <c r="L900" i="49"/>
  <c r="M900" i="49"/>
  <c r="O900" i="49"/>
  <c r="P900" i="49"/>
  <c r="Q900" i="49"/>
  <c r="R900" i="49"/>
  <c r="S900" i="49"/>
  <c r="T900" i="49"/>
  <c r="U900" i="49"/>
  <c r="V900" i="49"/>
  <c r="W900" i="49"/>
  <c r="X900" i="49"/>
  <c r="Y900" i="49"/>
  <c r="Z900" i="49"/>
  <c r="AA900" i="49"/>
  <c r="AB900" i="49"/>
  <c r="AC900" i="49"/>
  <c r="AD900" i="49"/>
  <c r="AE900" i="49"/>
  <c r="AF901" i="49"/>
  <c r="D901" i="49"/>
  <c r="E901" i="49"/>
  <c r="G901" i="49"/>
  <c r="I901" i="49"/>
  <c r="J901" i="49"/>
  <c r="K901" i="49"/>
  <c r="F901" i="49"/>
  <c r="L901" i="49"/>
  <c r="M901" i="49"/>
  <c r="O901" i="49"/>
  <c r="P901" i="49"/>
  <c r="Q901" i="49"/>
  <c r="R901" i="49"/>
  <c r="S901" i="49"/>
  <c r="T901" i="49"/>
  <c r="U901" i="49"/>
  <c r="V901" i="49"/>
  <c r="W901" i="49"/>
  <c r="X901" i="49"/>
  <c r="Y901" i="49"/>
  <c r="Z901" i="49"/>
  <c r="AA901" i="49"/>
  <c r="AB901" i="49"/>
  <c r="AC901" i="49"/>
  <c r="AD901" i="49"/>
  <c r="AE901" i="49"/>
  <c r="AF902" i="49"/>
  <c r="D902" i="49"/>
  <c r="E902" i="49"/>
  <c r="G902" i="49"/>
  <c r="I902" i="49"/>
  <c r="J902" i="49"/>
  <c r="K902" i="49"/>
  <c r="F902" i="49"/>
  <c r="L902" i="49"/>
  <c r="M902" i="49"/>
  <c r="O902" i="49"/>
  <c r="P902" i="49"/>
  <c r="Q902" i="49"/>
  <c r="R902" i="49"/>
  <c r="S902" i="49"/>
  <c r="T902" i="49"/>
  <c r="U902" i="49"/>
  <c r="V902" i="49"/>
  <c r="W902" i="49"/>
  <c r="X902" i="49"/>
  <c r="Y902" i="49"/>
  <c r="Z902" i="49"/>
  <c r="AA902" i="49"/>
  <c r="AB902" i="49"/>
  <c r="AC902" i="49"/>
  <c r="AD902" i="49"/>
  <c r="AE902" i="49"/>
  <c r="AF903" i="49"/>
  <c r="D903" i="49"/>
  <c r="E903" i="49"/>
  <c r="G903" i="49"/>
  <c r="I903" i="49"/>
  <c r="J903" i="49"/>
  <c r="K903" i="49"/>
  <c r="F903" i="49"/>
  <c r="L903" i="49"/>
  <c r="M903" i="49"/>
  <c r="O903" i="49"/>
  <c r="P903" i="49"/>
  <c r="Q903" i="49"/>
  <c r="R903" i="49"/>
  <c r="S903" i="49"/>
  <c r="T903" i="49"/>
  <c r="U903" i="49"/>
  <c r="V903" i="49"/>
  <c r="W903" i="49"/>
  <c r="X903" i="49"/>
  <c r="Y903" i="49"/>
  <c r="Z903" i="49"/>
  <c r="AA903" i="49"/>
  <c r="AB903" i="49"/>
  <c r="AC903" i="49"/>
  <c r="AD903" i="49"/>
  <c r="AE903" i="49"/>
  <c r="AF904" i="49"/>
  <c r="D904" i="49"/>
  <c r="E904" i="49"/>
  <c r="G904" i="49"/>
  <c r="I904" i="49"/>
  <c r="J904" i="49"/>
  <c r="K904" i="49"/>
  <c r="F904" i="49"/>
  <c r="L904" i="49"/>
  <c r="M904" i="49"/>
  <c r="O904" i="49"/>
  <c r="P904" i="49"/>
  <c r="Q904" i="49"/>
  <c r="R904" i="49"/>
  <c r="S904" i="49"/>
  <c r="T904" i="49"/>
  <c r="U904" i="49"/>
  <c r="V904" i="49"/>
  <c r="W904" i="49"/>
  <c r="X904" i="49"/>
  <c r="Y904" i="49"/>
  <c r="Z904" i="49"/>
  <c r="AA904" i="49"/>
  <c r="AB904" i="49"/>
  <c r="AC904" i="49"/>
  <c r="AD904" i="49"/>
  <c r="AE904" i="49"/>
  <c r="AF905" i="49"/>
  <c r="D905" i="49"/>
  <c r="E905" i="49"/>
  <c r="G905" i="49"/>
  <c r="I905" i="49"/>
  <c r="J905" i="49"/>
  <c r="K905" i="49"/>
  <c r="F905" i="49"/>
  <c r="L905" i="49"/>
  <c r="M905" i="49"/>
  <c r="O905" i="49"/>
  <c r="P905" i="49"/>
  <c r="Q905" i="49"/>
  <c r="R905" i="49"/>
  <c r="S905" i="49"/>
  <c r="T905" i="49"/>
  <c r="U905" i="49"/>
  <c r="V905" i="49"/>
  <c r="W905" i="49"/>
  <c r="X905" i="49"/>
  <c r="Y905" i="49"/>
  <c r="Z905" i="49"/>
  <c r="AA905" i="49"/>
  <c r="AB905" i="49"/>
  <c r="AC905" i="49"/>
  <c r="AD905" i="49"/>
  <c r="AE905" i="49"/>
  <c r="AF906" i="49"/>
  <c r="D906" i="49"/>
  <c r="E906" i="49"/>
  <c r="G906" i="49"/>
  <c r="I906" i="49"/>
  <c r="J906" i="49"/>
  <c r="K906" i="49"/>
  <c r="F906" i="49"/>
  <c r="L906" i="49"/>
  <c r="M906" i="49"/>
  <c r="O906" i="49"/>
  <c r="P906" i="49"/>
  <c r="Q906" i="49"/>
  <c r="R906" i="49"/>
  <c r="S906" i="49"/>
  <c r="T906" i="49"/>
  <c r="U906" i="49"/>
  <c r="V906" i="49"/>
  <c r="W906" i="49"/>
  <c r="X906" i="49"/>
  <c r="Y906" i="49"/>
  <c r="Z906" i="49"/>
  <c r="AA906" i="49"/>
  <c r="AB906" i="49"/>
  <c r="AC906" i="49"/>
  <c r="AD906" i="49"/>
  <c r="AE906" i="49"/>
  <c r="AF907" i="49"/>
  <c r="D907" i="49"/>
  <c r="E907" i="49"/>
  <c r="G907" i="49"/>
  <c r="I907" i="49"/>
  <c r="J907" i="49"/>
  <c r="K907" i="49"/>
  <c r="F907" i="49"/>
  <c r="L907" i="49"/>
  <c r="M907" i="49"/>
  <c r="O907" i="49"/>
  <c r="P907" i="49"/>
  <c r="Q907" i="49"/>
  <c r="R907" i="49"/>
  <c r="S907" i="49"/>
  <c r="T907" i="49"/>
  <c r="U907" i="49"/>
  <c r="V907" i="49"/>
  <c r="W907" i="49"/>
  <c r="X907" i="49"/>
  <c r="Y907" i="49"/>
  <c r="Z907" i="49"/>
  <c r="AA907" i="49"/>
  <c r="AB907" i="49"/>
  <c r="AC907" i="49"/>
  <c r="AD907" i="49"/>
  <c r="AE907" i="49"/>
  <c r="AF908" i="49"/>
  <c r="D908" i="49"/>
  <c r="E908" i="49"/>
  <c r="G908" i="49"/>
  <c r="I908" i="49"/>
  <c r="J908" i="49"/>
  <c r="K908" i="49"/>
  <c r="F908" i="49"/>
  <c r="L908" i="49"/>
  <c r="M908" i="49"/>
  <c r="O908" i="49"/>
  <c r="P908" i="49"/>
  <c r="Q908" i="49"/>
  <c r="R908" i="49"/>
  <c r="S908" i="49"/>
  <c r="T908" i="49"/>
  <c r="U908" i="49"/>
  <c r="V908" i="49"/>
  <c r="W908" i="49"/>
  <c r="X908" i="49"/>
  <c r="Y908" i="49"/>
  <c r="Z908" i="49"/>
  <c r="AA908" i="49"/>
  <c r="AB908" i="49"/>
  <c r="AC908" i="49"/>
  <c r="AD908" i="49"/>
  <c r="AE908" i="49"/>
  <c r="AF909" i="49"/>
  <c r="D909" i="49"/>
  <c r="E909" i="49"/>
  <c r="G909" i="49"/>
  <c r="I909" i="49"/>
  <c r="J909" i="49"/>
  <c r="K909" i="49"/>
  <c r="F909" i="49"/>
  <c r="L909" i="49"/>
  <c r="M909" i="49"/>
  <c r="O909" i="49"/>
  <c r="P909" i="49"/>
  <c r="Q909" i="49"/>
  <c r="R909" i="49"/>
  <c r="S909" i="49"/>
  <c r="T909" i="49"/>
  <c r="U909" i="49"/>
  <c r="V909" i="49"/>
  <c r="W909" i="49"/>
  <c r="X909" i="49"/>
  <c r="Y909" i="49"/>
  <c r="Z909" i="49"/>
  <c r="AA909" i="49"/>
  <c r="AB909" i="49"/>
  <c r="AC909" i="49"/>
  <c r="AD909" i="49"/>
  <c r="AE909" i="49"/>
  <c r="AF910" i="49"/>
  <c r="D910" i="49"/>
  <c r="E910" i="49"/>
  <c r="G910" i="49"/>
  <c r="I910" i="49"/>
  <c r="J910" i="49"/>
  <c r="K910" i="49"/>
  <c r="F910" i="49"/>
  <c r="L910" i="49"/>
  <c r="M910" i="49"/>
  <c r="O910" i="49"/>
  <c r="P910" i="49"/>
  <c r="Q910" i="49"/>
  <c r="R910" i="49"/>
  <c r="S910" i="49"/>
  <c r="T910" i="49"/>
  <c r="U910" i="49"/>
  <c r="V910" i="49"/>
  <c r="W910" i="49"/>
  <c r="X910" i="49"/>
  <c r="Y910" i="49"/>
  <c r="Z910" i="49"/>
  <c r="AA910" i="49"/>
  <c r="AB910" i="49"/>
  <c r="AC910" i="49"/>
  <c r="AD910" i="49"/>
  <c r="AE910" i="49"/>
  <c r="AF911" i="49"/>
  <c r="D911" i="49"/>
  <c r="E911" i="49"/>
  <c r="G911" i="49"/>
  <c r="I911" i="49"/>
  <c r="J911" i="49"/>
  <c r="K911" i="49"/>
  <c r="F911" i="49"/>
  <c r="L911" i="49"/>
  <c r="M911" i="49"/>
  <c r="O911" i="49"/>
  <c r="P911" i="49"/>
  <c r="Q911" i="49"/>
  <c r="R911" i="49"/>
  <c r="S911" i="49"/>
  <c r="T911" i="49"/>
  <c r="U911" i="49"/>
  <c r="V911" i="49"/>
  <c r="W911" i="49"/>
  <c r="X911" i="49"/>
  <c r="Y911" i="49"/>
  <c r="Z911" i="49"/>
  <c r="AA911" i="49"/>
  <c r="AB911" i="49"/>
  <c r="AC911" i="49"/>
  <c r="AD911" i="49"/>
  <c r="AE911" i="49"/>
  <c r="AF912" i="49"/>
  <c r="D912" i="49"/>
  <c r="E912" i="49"/>
  <c r="G912" i="49"/>
  <c r="I912" i="49"/>
  <c r="J912" i="49"/>
  <c r="K912" i="49"/>
  <c r="F912" i="49"/>
  <c r="L912" i="49"/>
  <c r="M912" i="49"/>
  <c r="O912" i="49"/>
  <c r="P912" i="49"/>
  <c r="Q912" i="49"/>
  <c r="R912" i="49"/>
  <c r="S912" i="49"/>
  <c r="T912" i="49"/>
  <c r="U912" i="49"/>
  <c r="V912" i="49"/>
  <c r="W912" i="49"/>
  <c r="X912" i="49"/>
  <c r="Y912" i="49"/>
  <c r="Z912" i="49"/>
  <c r="AA912" i="49"/>
  <c r="AB912" i="49"/>
  <c r="AC912" i="49"/>
  <c r="AD912" i="49"/>
  <c r="AE912" i="49"/>
  <c r="AF913" i="49"/>
  <c r="D913" i="49"/>
  <c r="E913" i="49"/>
  <c r="G913" i="49"/>
  <c r="I913" i="49"/>
  <c r="J913" i="49"/>
  <c r="K913" i="49"/>
  <c r="F913" i="49"/>
  <c r="L913" i="49"/>
  <c r="M913" i="49"/>
  <c r="O913" i="49"/>
  <c r="P913" i="49"/>
  <c r="Q913" i="49"/>
  <c r="R913" i="49"/>
  <c r="S913" i="49"/>
  <c r="T913" i="49"/>
  <c r="U913" i="49"/>
  <c r="V913" i="49"/>
  <c r="W913" i="49"/>
  <c r="X913" i="49"/>
  <c r="Y913" i="49"/>
  <c r="Z913" i="49"/>
  <c r="AA913" i="49"/>
  <c r="AB913" i="49"/>
  <c r="AC913" i="49"/>
  <c r="AD913" i="49"/>
  <c r="AE913" i="49"/>
  <c r="AF914" i="49"/>
  <c r="D914" i="49"/>
  <c r="E914" i="49"/>
  <c r="G914" i="49"/>
  <c r="I914" i="49"/>
  <c r="J914" i="49"/>
  <c r="K914" i="49"/>
  <c r="F914" i="49"/>
  <c r="L914" i="49"/>
  <c r="M914" i="49"/>
  <c r="O914" i="49"/>
  <c r="P914" i="49"/>
  <c r="Q914" i="49"/>
  <c r="R914" i="49"/>
  <c r="S914" i="49"/>
  <c r="T914" i="49"/>
  <c r="U914" i="49"/>
  <c r="V914" i="49"/>
  <c r="W914" i="49"/>
  <c r="X914" i="49"/>
  <c r="Y914" i="49"/>
  <c r="Z914" i="49"/>
  <c r="AA914" i="49"/>
  <c r="AB914" i="49"/>
  <c r="AC914" i="49"/>
  <c r="AD914" i="49"/>
  <c r="AE914" i="49"/>
  <c r="AF915" i="49"/>
  <c r="D915" i="49"/>
  <c r="E915" i="49"/>
  <c r="G915" i="49"/>
  <c r="I915" i="49"/>
  <c r="J915" i="49"/>
  <c r="K915" i="49"/>
  <c r="F915" i="49"/>
  <c r="L915" i="49"/>
  <c r="M915" i="49"/>
  <c r="O915" i="49"/>
  <c r="P915" i="49"/>
  <c r="Q915" i="49"/>
  <c r="R915" i="49"/>
  <c r="S915" i="49"/>
  <c r="T915" i="49"/>
  <c r="U915" i="49"/>
  <c r="V915" i="49"/>
  <c r="W915" i="49"/>
  <c r="X915" i="49"/>
  <c r="Y915" i="49"/>
  <c r="Z915" i="49"/>
  <c r="AA915" i="49"/>
  <c r="AB915" i="49"/>
  <c r="AC915" i="49"/>
  <c r="AD915" i="49"/>
  <c r="AE915" i="49"/>
  <c r="AF916" i="49"/>
  <c r="D916" i="49"/>
  <c r="E916" i="49"/>
  <c r="G916" i="49"/>
  <c r="I916" i="49"/>
  <c r="J916" i="49"/>
  <c r="K916" i="49"/>
  <c r="F916" i="49"/>
  <c r="L916" i="49"/>
  <c r="M916" i="49"/>
  <c r="O916" i="49"/>
  <c r="P916" i="49"/>
  <c r="Q916" i="49"/>
  <c r="R916" i="49"/>
  <c r="S916" i="49"/>
  <c r="T916" i="49"/>
  <c r="U916" i="49"/>
  <c r="V916" i="49"/>
  <c r="W916" i="49"/>
  <c r="X916" i="49"/>
  <c r="Y916" i="49"/>
  <c r="Z916" i="49"/>
  <c r="AA916" i="49"/>
  <c r="AB916" i="49"/>
  <c r="AC916" i="49"/>
  <c r="AD916" i="49"/>
  <c r="AE916" i="49"/>
  <c r="AF917" i="49"/>
  <c r="D917" i="49"/>
  <c r="E917" i="49"/>
  <c r="G917" i="49"/>
  <c r="I917" i="49"/>
  <c r="J917" i="49"/>
  <c r="K917" i="49"/>
  <c r="F917" i="49"/>
  <c r="L917" i="49"/>
  <c r="M917" i="49"/>
  <c r="O917" i="49"/>
  <c r="P917" i="49"/>
  <c r="Q917" i="49"/>
  <c r="R917" i="49"/>
  <c r="S917" i="49"/>
  <c r="T917" i="49"/>
  <c r="U917" i="49"/>
  <c r="V917" i="49"/>
  <c r="W917" i="49"/>
  <c r="X917" i="49"/>
  <c r="Y917" i="49"/>
  <c r="Z917" i="49"/>
  <c r="AA917" i="49"/>
  <c r="AB917" i="49"/>
  <c r="AC917" i="49"/>
  <c r="AD917" i="49"/>
  <c r="AE917" i="49"/>
  <c r="AF918" i="49"/>
  <c r="D918" i="49"/>
  <c r="E918" i="49"/>
  <c r="G918" i="49"/>
  <c r="I918" i="49"/>
  <c r="J918" i="49"/>
  <c r="K918" i="49"/>
  <c r="F918" i="49"/>
  <c r="L918" i="49"/>
  <c r="M918" i="49"/>
  <c r="O918" i="49"/>
  <c r="P918" i="49"/>
  <c r="Q918" i="49"/>
  <c r="R918" i="49"/>
  <c r="S918" i="49"/>
  <c r="T918" i="49"/>
  <c r="U918" i="49"/>
  <c r="V918" i="49"/>
  <c r="W918" i="49"/>
  <c r="X918" i="49"/>
  <c r="Y918" i="49"/>
  <c r="Z918" i="49"/>
  <c r="AA918" i="49"/>
  <c r="AB918" i="49"/>
  <c r="AC918" i="49"/>
  <c r="AD918" i="49"/>
  <c r="AE918" i="49"/>
  <c r="AF919" i="49"/>
  <c r="D919" i="49"/>
  <c r="E919" i="49"/>
  <c r="G919" i="49"/>
  <c r="I919" i="49"/>
  <c r="J919" i="49"/>
  <c r="K919" i="49"/>
  <c r="F919" i="49"/>
  <c r="L919" i="49"/>
  <c r="M919" i="49"/>
  <c r="O919" i="49"/>
  <c r="P919" i="49"/>
  <c r="Q919" i="49"/>
  <c r="R919" i="49"/>
  <c r="S919" i="49"/>
  <c r="T919" i="49"/>
  <c r="U919" i="49"/>
  <c r="V919" i="49"/>
  <c r="W919" i="49"/>
  <c r="X919" i="49"/>
  <c r="Y919" i="49"/>
  <c r="Z919" i="49"/>
  <c r="AA919" i="49"/>
  <c r="AB919" i="49"/>
  <c r="AC919" i="49"/>
  <c r="AD919" i="49"/>
  <c r="AE919" i="49"/>
  <c r="AF920" i="49"/>
  <c r="D920" i="49"/>
  <c r="E920" i="49"/>
  <c r="G920" i="49"/>
  <c r="I920" i="49"/>
  <c r="J920" i="49"/>
  <c r="K920" i="49"/>
  <c r="F920" i="49"/>
  <c r="L920" i="49"/>
  <c r="M920" i="49"/>
  <c r="O920" i="49"/>
  <c r="P920" i="49"/>
  <c r="Q920" i="49"/>
  <c r="R920" i="49"/>
  <c r="S920" i="49"/>
  <c r="T920" i="49"/>
  <c r="U920" i="49"/>
  <c r="V920" i="49"/>
  <c r="W920" i="49"/>
  <c r="X920" i="49"/>
  <c r="Y920" i="49"/>
  <c r="Z920" i="49"/>
  <c r="AA920" i="49"/>
  <c r="AB920" i="49"/>
  <c r="AC920" i="49"/>
  <c r="AD920" i="49"/>
  <c r="AE920" i="49"/>
  <c r="AF921" i="49"/>
  <c r="D921" i="49"/>
  <c r="E921" i="49"/>
  <c r="G921" i="49"/>
  <c r="I921" i="49"/>
  <c r="J921" i="49"/>
  <c r="K921" i="49"/>
  <c r="F921" i="49"/>
  <c r="L921" i="49"/>
  <c r="M921" i="49"/>
  <c r="O921" i="49"/>
  <c r="P921" i="49"/>
  <c r="Q921" i="49"/>
  <c r="R921" i="49"/>
  <c r="S921" i="49"/>
  <c r="T921" i="49"/>
  <c r="U921" i="49"/>
  <c r="V921" i="49"/>
  <c r="W921" i="49"/>
  <c r="X921" i="49"/>
  <c r="Y921" i="49"/>
  <c r="Z921" i="49"/>
  <c r="AA921" i="49"/>
  <c r="AB921" i="49"/>
  <c r="AC921" i="49"/>
  <c r="AD921" i="49"/>
  <c r="AE921" i="49"/>
  <c r="AF922" i="49"/>
  <c r="D922" i="49"/>
  <c r="E922" i="49"/>
  <c r="G922" i="49"/>
  <c r="I922" i="49"/>
  <c r="J922" i="49"/>
  <c r="K922" i="49"/>
  <c r="F922" i="49"/>
  <c r="L922" i="49"/>
  <c r="M922" i="49"/>
  <c r="O922" i="49"/>
  <c r="P922" i="49"/>
  <c r="Q922" i="49"/>
  <c r="R922" i="49"/>
  <c r="S922" i="49"/>
  <c r="T922" i="49"/>
  <c r="U922" i="49"/>
  <c r="V922" i="49"/>
  <c r="W922" i="49"/>
  <c r="X922" i="49"/>
  <c r="Y922" i="49"/>
  <c r="Z922" i="49"/>
  <c r="AA922" i="49"/>
  <c r="AB922" i="49"/>
  <c r="AC922" i="49"/>
  <c r="AD922" i="49"/>
  <c r="AE922" i="49"/>
  <c r="AF923" i="49"/>
  <c r="D923" i="49"/>
  <c r="E923" i="49"/>
  <c r="G923" i="49"/>
  <c r="I923" i="49"/>
  <c r="J923" i="49"/>
  <c r="K923" i="49"/>
  <c r="F923" i="49"/>
  <c r="L923" i="49"/>
  <c r="M923" i="49"/>
  <c r="O923" i="49"/>
  <c r="P923" i="49"/>
  <c r="Q923" i="49"/>
  <c r="R923" i="49"/>
  <c r="S923" i="49"/>
  <c r="T923" i="49"/>
  <c r="U923" i="49"/>
  <c r="V923" i="49"/>
  <c r="W923" i="49"/>
  <c r="X923" i="49"/>
  <c r="Y923" i="49"/>
  <c r="Z923" i="49"/>
  <c r="AA923" i="49"/>
  <c r="AB923" i="49"/>
  <c r="AC923" i="49"/>
  <c r="AD923" i="49"/>
  <c r="AE923" i="49"/>
  <c r="AF924" i="49"/>
  <c r="D924" i="49"/>
  <c r="E924" i="49"/>
  <c r="G924" i="49"/>
  <c r="I924" i="49"/>
  <c r="J924" i="49"/>
  <c r="K924" i="49"/>
  <c r="F924" i="49"/>
  <c r="L924" i="49"/>
  <c r="M924" i="49"/>
  <c r="O924" i="49"/>
  <c r="P924" i="49"/>
  <c r="Q924" i="49"/>
  <c r="R924" i="49"/>
  <c r="S924" i="49"/>
  <c r="T924" i="49"/>
  <c r="U924" i="49"/>
  <c r="V924" i="49"/>
  <c r="W924" i="49"/>
  <c r="X924" i="49"/>
  <c r="Y924" i="49"/>
  <c r="Z924" i="49"/>
  <c r="AA924" i="49"/>
  <c r="AB924" i="49"/>
  <c r="AC924" i="49"/>
  <c r="AD924" i="49"/>
  <c r="AE924" i="49"/>
  <c r="AF925" i="49"/>
  <c r="D925" i="49"/>
  <c r="E925" i="49"/>
  <c r="G925" i="49"/>
  <c r="I925" i="49"/>
  <c r="J925" i="49"/>
  <c r="K925" i="49"/>
  <c r="F925" i="49"/>
  <c r="L925" i="49"/>
  <c r="M925" i="49"/>
  <c r="O925" i="49"/>
  <c r="P925" i="49"/>
  <c r="Q925" i="49"/>
  <c r="R925" i="49"/>
  <c r="S925" i="49"/>
  <c r="T925" i="49"/>
  <c r="U925" i="49"/>
  <c r="V925" i="49"/>
  <c r="W925" i="49"/>
  <c r="X925" i="49"/>
  <c r="Y925" i="49"/>
  <c r="Z925" i="49"/>
  <c r="AA925" i="49"/>
  <c r="AB925" i="49"/>
  <c r="AC925" i="49"/>
  <c r="AD925" i="49"/>
  <c r="AE925" i="49"/>
  <c r="AF926" i="49"/>
  <c r="D926" i="49"/>
  <c r="E926" i="49"/>
  <c r="G926" i="49"/>
  <c r="I926" i="49"/>
  <c r="J926" i="49"/>
  <c r="K926" i="49"/>
  <c r="F926" i="49"/>
  <c r="L926" i="49"/>
  <c r="M926" i="49"/>
  <c r="O926" i="49"/>
  <c r="P926" i="49"/>
  <c r="Q926" i="49"/>
  <c r="R926" i="49"/>
  <c r="S926" i="49"/>
  <c r="T926" i="49"/>
  <c r="U926" i="49"/>
  <c r="V926" i="49"/>
  <c r="W926" i="49"/>
  <c r="X926" i="49"/>
  <c r="Y926" i="49"/>
  <c r="Z926" i="49"/>
  <c r="AA926" i="49"/>
  <c r="AB926" i="49"/>
  <c r="AC926" i="49"/>
  <c r="AD926" i="49"/>
  <c r="AE926" i="49"/>
  <c r="AF927" i="49"/>
  <c r="D927" i="49"/>
  <c r="E927" i="49"/>
  <c r="G927" i="49"/>
  <c r="I927" i="49"/>
  <c r="J927" i="49"/>
  <c r="K927" i="49"/>
  <c r="F927" i="49"/>
  <c r="L927" i="49"/>
  <c r="M927" i="49"/>
  <c r="O927" i="49"/>
  <c r="P927" i="49"/>
  <c r="Q927" i="49"/>
  <c r="R927" i="49"/>
  <c r="S927" i="49"/>
  <c r="T927" i="49"/>
  <c r="U927" i="49"/>
  <c r="V927" i="49"/>
  <c r="W927" i="49"/>
  <c r="X927" i="49"/>
  <c r="Y927" i="49"/>
  <c r="Z927" i="49"/>
  <c r="AA927" i="49"/>
  <c r="AB927" i="49"/>
  <c r="AC927" i="49"/>
  <c r="AD927" i="49"/>
  <c r="AE927" i="49"/>
  <c r="AF928" i="49"/>
  <c r="D928" i="49"/>
  <c r="E928" i="49"/>
  <c r="G928" i="49"/>
  <c r="I928" i="49"/>
  <c r="J928" i="49"/>
  <c r="K928" i="49"/>
  <c r="F928" i="49"/>
  <c r="L928" i="49"/>
  <c r="M928" i="49"/>
  <c r="O928" i="49"/>
  <c r="P928" i="49"/>
  <c r="Q928" i="49"/>
  <c r="R928" i="49"/>
  <c r="S928" i="49"/>
  <c r="T928" i="49"/>
  <c r="U928" i="49"/>
  <c r="V928" i="49"/>
  <c r="W928" i="49"/>
  <c r="X928" i="49"/>
  <c r="Y928" i="49"/>
  <c r="Z928" i="49"/>
  <c r="AA928" i="49"/>
  <c r="AB928" i="49"/>
  <c r="AC928" i="49"/>
  <c r="AD928" i="49"/>
  <c r="AE928" i="49"/>
  <c r="AF929" i="49"/>
  <c r="D929" i="49"/>
  <c r="E929" i="49"/>
  <c r="G929" i="49"/>
  <c r="I929" i="49"/>
  <c r="J929" i="49"/>
  <c r="K929" i="49"/>
  <c r="F929" i="49"/>
  <c r="L929" i="49"/>
  <c r="M929" i="49"/>
  <c r="O929" i="49"/>
  <c r="P929" i="49"/>
  <c r="Q929" i="49"/>
  <c r="R929" i="49"/>
  <c r="S929" i="49"/>
  <c r="T929" i="49"/>
  <c r="U929" i="49"/>
  <c r="V929" i="49"/>
  <c r="W929" i="49"/>
  <c r="X929" i="49"/>
  <c r="Y929" i="49"/>
  <c r="Z929" i="49"/>
  <c r="AA929" i="49"/>
  <c r="AB929" i="49"/>
  <c r="AC929" i="49"/>
  <c r="AD929" i="49"/>
  <c r="AE929" i="49"/>
  <c r="AF930" i="49"/>
  <c r="D930" i="49"/>
  <c r="E930" i="49"/>
  <c r="G930" i="49"/>
  <c r="I930" i="49"/>
  <c r="J930" i="49"/>
  <c r="K930" i="49"/>
  <c r="F930" i="49"/>
  <c r="L930" i="49"/>
  <c r="M930" i="49"/>
  <c r="O930" i="49"/>
  <c r="P930" i="49"/>
  <c r="Q930" i="49"/>
  <c r="R930" i="49"/>
  <c r="S930" i="49"/>
  <c r="T930" i="49"/>
  <c r="U930" i="49"/>
  <c r="V930" i="49"/>
  <c r="W930" i="49"/>
  <c r="X930" i="49"/>
  <c r="Y930" i="49"/>
  <c r="Z930" i="49"/>
  <c r="AA930" i="49"/>
  <c r="AB930" i="49"/>
  <c r="AC930" i="49"/>
  <c r="AD930" i="49"/>
  <c r="AE930" i="49"/>
  <c r="AF931" i="49"/>
  <c r="D931" i="49"/>
  <c r="E931" i="49"/>
  <c r="G931" i="49"/>
  <c r="I931" i="49"/>
  <c r="J931" i="49"/>
  <c r="K931" i="49"/>
  <c r="F931" i="49"/>
  <c r="L931" i="49"/>
  <c r="M931" i="49"/>
  <c r="O931" i="49"/>
  <c r="P931" i="49"/>
  <c r="Q931" i="49"/>
  <c r="R931" i="49"/>
  <c r="S931" i="49"/>
  <c r="T931" i="49"/>
  <c r="U931" i="49"/>
  <c r="V931" i="49"/>
  <c r="W931" i="49"/>
  <c r="X931" i="49"/>
  <c r="Y931" i="49"/>
  <c r="Z931" i="49"/>
  <c r="AA931" i="49"/>
  <c r="AB931" i="49"/>
  <c r="AC931" i="49"/>
  <c r="AD931" i="49"/>
  <c r="AE931" i="49"/>
  <c r="AF932" i="49"/>
  <c r="D932" i="49"/>
  <c r="E932" i="49"/>
  <c r="G932" i="49"/>
  <c r="I932" i="49"/>
  <c r="J932" i="49"/>
  <c r="K932" i="49"/>
  <c r="F932" i="49"/>
  <c r="L932" i="49"/>
  <c r="M932" i="49"/>
  <c r="O932" i="49"/>
  <c r="P932" i="49"/>
  <c r="Q932" i="49"/>
  <c r="R932" i="49"/>
  <c r="S932" i="49"/>
  <c r="T932" i="49"/>
  <c r="U932" i="49"/>
  <c r="V932" i="49"/>
  <c r="W932" i="49"/>
  <c r="X932" i="49"/>
  <c r="Y932" i="49"/>
  <c r="Z932" i="49"/>
  <c r="AA932" i="49"/>
  <c r="AB932" i="49"/>
  <c r="AC932" i="49"/>
  <c r="AD932" i="49"/>
  <c r="AE932" i="49"/>
  <c r="AF933" i="49"/>
  <c r="D933" i="49"/>
  <c r="E933" i="49"/>
  <c r="G933" i="49"/>
  <c r="I933" i="49"/>
  <c r="J933" i="49"/>
  <c r="K933" i="49"/>
  <c r="F933" i="49"/>
  <c r="L933" i="49"/>
  <c r="M933" i="49"/>
  <c r="O933" i="49"/>
  <c r="P933" i="49"/>
  <c r="Q933" i="49"/>
  <c r="R933" i="49"/>
  <c r="S933" i="49"/>
  <c r="T933" i="49"/>
  <c r="U933" i="49"/>
  <c r="V933" i="49"/>
  <c r="W933" i="49"/>
  <c r="X933" i="49"/>
  <c r="Y933" i="49"/>
  <c r="Z933" i="49"/>
  <c r="AA933" i="49"/>
  <c r="AB933" i="49"/>
  <c r="AC933" i="49"/>
  <c r="AD933" i="49"/>
  <c r="AE933" i="49"/>
  <c r="AF934" i="49"/>
  <c r="D934" i="49"/>
  <c r="E934" i="49"/>
  <c r="G934" i="49"/>
  <c r="I934" i="49"/>
  <c r="J934" i="49"/>
  <c r="K934" i="49"/>
  <c r="F934" i="49"/>
  <c r="L934" i="49"/>
  <c r="M934" i="49"/>
  <c r="O934" i="49"/>
  <c r="P934" i="49"/>
  <c r="Q934" i="49"/>
  <c r="R934" i="49"/>
  <c r="S934" i="49"/>
  <c r="T934" i="49"/>
  <c r="U934" i="49"/>
  <c r="V934" i="49"/>
  <c r="W934" i="49"/>
  <c r="X934" i="49"/>
  <c r="Y934" i="49"/>
  <c r="Z934" i="49"/>
  <c r="AA934" i="49"/>
  <c r="AB934" i="49"/>
  <c r="AC934" i="49"/>
  <c r="AD934" i="49"/>
  <c r="AE934" i="49"/>
  <c r="AF935" i="49"/>
  <c r="D935" i="49"/>
  <c r="E935" i="49"/>
  <c r="G935" i="49"/>
  <c r="I935" i="49"/>
  <c r="J935" i="49"/>
  <c r="K935" i="49"/>
  <c r="F935" i="49"/>
  <c r="L935" i="49"/>
  <c r="M935" i="49"/>
  <c r="O935" i="49"/>
  <c r="P935" i="49"/>
  <c r="Q935" i="49"/>
  <c r="R935" i="49"/>
  <c r="S935" i="49"/>
  <c r="T935" i="49"/>
  <c r="U935" i="49"/>
  <c r="V935" i="49"/>
  <c r="W935" i="49"/>
  <c r="X935" i="49"/>
  <c r="Y935" i="49"/>
  <c r="Z935" i="49"/>
  <c r="AA935" i="49"/>
  <c r="AB935" i="49"/>
  <c r="AC935" i="49"/>
  <c r="AD935" i="49"/>
  <c r="AE935" i="49"/>
  <c r="AF936" i="49"/>
  <c r="D936" i="49"/>
  <c r="E936" i="49"/>
  <c r="G936" i="49"/>
  <c r="I936" i="49"/>
  <c r="J936" i="49"/>
  <c r="K936" i="49"/>
  <c r="F936" i="49"/>
  <c r="L936" i="49"/>
  <c r="M936" i="49"/>
  <c r="O936" i="49"/>
  <c r="P936" i="49"/>
  <c r="Q936" i="49"/>
  <c r="R936" i="49"/>
  <c r="S936" i="49"/>
  <c r="T936" i="49"/>
  <c r="U936" i="49"/>
  <c r="V936" i="49"/>
  <c r="W936" i="49"/>
  <c r="X936" i="49"/>
  <c r="Y936" i="49"/>
  <c r="Z936" i="49"/>
  <c r="AA936" i="49"/>
  <c r="AB936" i="49"/>
  <c r="AC936" i="49"/>
  <c r="AD936" i="49"/>
  <c r="AE936" i="49"/>
  <c r="AF937" i="49"/>
  <c r="D937" i="49"/>
  <c r="E937" i="49"/>
  <c r="G937" i="49"/>
  <c r="I937" i="49"/>
  <c r="J937" i="49"/>
  <c r="K937" i="49"/>
  <c r="F937" i="49"/>
  <c r="L937" i="49"/>
  <c r="M937" i="49"/>
  <c r="O937" i="49"/>
  <c r="P937" i="49"/>
  <c r="Q937" i="49"/>
  <c r="R937" i="49"/>
  <c r="S937" i="49"/>
  <c r="T937" i="49"/>
  <c r="U937" i="49"/>
  <c r="V937" i="49"/>
  <c r="W937" i="49"/>
  <c r="X937" i="49"/>
  <c r="Y937" i="49"/>
  <c r="Z937" i="49"/>
  <c r="AA937" i="49"/>
  <c r="AB937" i="49"/>
  <c r="AC937" i="49"/>
  <c r="AD937" i="49"/>
  <c r="AE937" i="49"/>
  <c r="AF938" i="49"/>
  <c r="D938" i="49"/>
  <c r="E938" i="49"/>
  <c r="G938" i="49"/>
  <c r="I938" i="49"/>
  <c r="J938" i="49"/>
  <c r="K938" i="49"/>
  <c r="F938" i="49"/>
  <c r="L938" i="49"/>
  <c r="M938" i="49"/>
  <c r="O938" i="49"/>
  <c r="P938" i="49"/>
  <c r="Q938" i="49"/>
  <c r="R938" i="49"/>
  <c r="S938" i="49"/>
  <c r="T938" i="49"/>
  <c r="U938" i="49"/>
  <c r="V938" i="49"/>
  <c r="W938" i="49"/>
  <c r="X938" i="49"/>
  <c r="Y938" i="49"/>
  <c r="Z938" i="49"/>
  <c r="AA938" i="49"/>
  <c r="AB938" i="49"/>
  <c r="AC938" i="49"/>
  <c r="AD938" i="49"/>
  <c r="AE938" i="49"/>
  <c r="AF939" i="49"/>
  <c r="D939" i="49"/>
  <c r="E939" i="49"/>
  <c r="G939" i="49"/>
  <c r="I939" i="49"/>
  <c r="J939" i="49"/>
  <c r="K939" i="49"/>
  <c r="F939" i="49"/>
  <c r="L939" i="49"/>
  <c r="M939" i="49"/>
  <c r="O939" i="49"/>
  <c r="P939" i="49"/>
  <c r="Q939" i="49"/>
  <c r="R939" i="49"/>
  <c r="S939" i="49"/>
  <c r="T939" i="49"/>
  <c r="U939" i="49"/>
  <c r="V939" i="49"/>
  <c r="W939" i="49"/>
  <c r="X939" i="49"/>
  <c r="Y939" i="49"/>
  <c r="Z939" i="49"/>
  <c r="AA939" i="49"/>
  <c r="AB939" i="49"/>
  <c r="AC939" i="49"/>
  <c r="AD939" i="49"/>
  <c r="AE939" i="49"/>
  <c r="AF940" i="49"/>
  <c r="D940" i="49"/>
  <c r="E940" i="49"/>
  <c r="G940" i="49"/>
  <c r="I940" i="49"/>
  <c r="J940" i="49"/>
  <c r="K940" i="49"/>
  <c r="F940" i="49"/>
  <c r="L940" i="49"/>
  <c r="M940" i="49"/>
  <c r="O940" i="49"/>
  <c r="P940" i="49"/>
  <c r="Q940" i="49"/>
  <c r="R940" i="49"/>
  <c r="S940" i="49"/>
  <c r="T940" i="49"/>
  <c r="U940" i="49"/>
  <c r="V940" i="49"/>
  <c r="W940" i="49"/>
  <c r="X940" i="49"/>
  <c r="Y940" i="49"/>
  <c r="Z940" i="49"/>
  <c r="AA940" i="49"/>
  <c r="AB940" i="49"/>
  <c r="AC940" i="49"/>
  <c r="AD940" i="49"/>
  <c r="AE940" i="49"/>
  <c r="AF941" i="49"/>
  <c r="D941" i="49"/>
  <c r="E941" i="49"/>
  <c r="G941" i="49"/>
  <c r="I941" i="49"/>
  <c r="J941" i="49"/>
  <c r="K941" i="49"/>
  <c r="F941" i="49"/>
  <c r="L941" i="49"/>
  <c r="M941" i="49"/>
  <c r="O941" i="49"/>
  <c r="P941" i="49"/>
  <c r="Q941" i="49"/>
  <c r="R941" i="49"/>
  <c r="S941" i="49"/>
  <c r="T941" i="49"/>
  <c r="U941" i="49"/>
  <c r="V941" i="49"/>
  <c r="W941" i="49"/>
  <c r="X941" i="49"/>
  <c r="Y941" i="49"/>
  <c r="Z941" i="49"/>
  <c r="AA941" i="49"/>
  <c r="AB941" i="49"/>
  <c r="AC941" i="49"/>
  <c r="AD941" i="49"/>
  <c r="AE941" i="49"/>
  <c r="AF942" i="49"/>
  <c r="D942" i="49"/>
  <c r="E942" i="49"/>
  <c r="G942" i="49"/>
  <c r="I942" i="49"/>
  <c r="J942" i="49"/>
  <c r="K942" i="49"/>
  <c r="F942" i="49"/>
  <c r="L942" i="49"/>
  <c r="M942" i="49"/>
  <c r="O942" i="49"/>
  <c r="P942" i="49"/>
  <c r="Q942" i="49"/>
  <c r="R942" i="49"/>
  <c r="S942" i="49"/>
  <c r="T942" i="49"/>
  <c r="U942" i="49"/>
  <c r="V942" i="49"/>
  <c r="W942" i="49"/>
  <c r="X942" i="49"/>
  <c r="Y942" i="49"/>
  <c r="Z942" i="49"/>
  <c r="AA942" i="49"/>
  <c r="AB942" i="49"/>
  <c r="AC942" i="49"/>
  <c r="AD942" i="49"/>
  <c r="AE942" i="49"/>
  <c r="AF943" i="49"/>
  <c r="D943" i="49"/>
  <c r="E943" i="49"/>
  <c r="G943" i="49"/>
  <c r="I943" i="49"/>
  <c r="J943" i="49"/>
  <c r="K943" i="49"/>
  <c r="F943" i="49"/>
  <c r="L943" i="49"/>
  <c r="M943" i="49"/>
  <c r="O943" i="49"/>
  <c r="P943" i="49"/>
  <c r="Q943" i="49"/>
  <c r="R943" i="49"/>
  <c r="S943" i="49"/>
  <c r="T943" i="49"/>
  <c r="U943" i="49"/>
  <c r="V943" i="49"/>
  <c r="W943" i="49"/>
  <c r="X943" i="49"/>
  <c r="Y943" i="49"/>
  <c r="Z943" i="49"/>
  <c r="AA943" i="49"/>
  <c r="AB943" i="49"/>
  <c r="AC943" i="49"/>
  <c r="AD943" i="49"/>
  <c r="AE943" i="49"/>
  <c r="AF944" i="49"/>
  <c r="D944" i="49"/>
  <c r="E944" i="49"/>
  <c r="G944" i="49"/>
  <c r="I944" i="49"/>
  <c r="J944" i="49"/>
  <c r="K944" i="49"/>
  <c r="F944" i="49"/>
  <c r="L944" i="49"/>
  <c r="M944" i="49"/>
  <c r="O944" i="49"/>
  <c r="P944" i="49"/>
  <c r="Q944" i="49"/>
  <c r="R944" i="49"/>
  <c r="S944" i="49"/>
  <c r="T944" i="49"/>
  <c r="U944" i="49"/>
  <c r="V944" i="49"/>
  <c r="W944" i="49"/>
  <c r="X944" i="49"/>
  <c r="Y944" i="49"/>
  <c r="Z944" i="49"/>
  <c r="AA944" i="49"/>
  <c r="AB944" i="49"/>
  <c r="AC944" i="49"/>
  <c r="AD944" i="49"/>
  <c r="AE944" i="49"/>
  <c r="AF945" i="49"/>
  <c r="D945" i="49"/>
  <c r="E945" i="49"/>
  <c r="G945" i="49"/>
  <c r="I945" i="49"/>
  <c r="J945" i="49"/>
  <c r="K945" i="49"/>
  <c r="F945" i="49"/>
  <c r="L945" i="49"/>
  <c r="M945" i="49"/>
  <c r="O945" i="49"/>
  <c r="P945" i="49"/>
  <c r="Q945" i="49"/>
  <c r="R945" i="49"/>
  <c r="S945" i="49"/>
  <c r="T945" i="49"/>
  <c r="U945" i="49"/>
  <c r="V945" i="49"/>
  <c r="W945" i="49"/>
  <c r="X945" i="49"/>
  <c r="Y945" i="49"/>
  <c r="Z945" i="49"/>
  <c r="AA945" i="49"/>
  <c r="AB945" i="49"/>
  <c r="AC945" i="49"/>
  <c r="AD945" i="49"/>
  <c r="AE945" i="49"/>
  <c r="AF946" i="49"/>
  <c r="D946" i="49"/>
  <c r="E946" i="49"/>
  <c r="G946" i="49"/>
  <c r="I946" i="49"/>
  <c r="J946" i="49"/>
  <c r="K946" i="49"/>
  <c r="F946" i="49"/>
  <c r="L946" i="49"/>
  <c r="M946" i="49"/>
  <c r="O946" i="49"/>
  <c r="P946" i="49"/>
  <c r="Q946" i="49"/>
  <c r="R946" i="49"/>
  <c r="S946" i="49"/>
  <c r="T946" i="49"/>
  <c r="U946" i="49"/>
  <c r="V946" i="49"/>
  <c r="W946" i="49"/>
  <c r="X946" i="49"/>
  <c r="Y946" i="49"/>
  <c r="Z946" i="49"/>
  <c r="AA946" i="49"/>
  <c r="AB946" i="49"/>
  <c r="AC946" i="49"/>
  <c r="AD946" i="49"/>
  <c r="AE946" i="49"/>
  <c r="AF947" i="49"/>
  <c r="D947" i="49"/>
  <c r="E947" i="49"/>
  <c r="G947" i="49"/>
  <c r="I947" i="49"/>
  <c r="J947" i="49"/>
  <c r="K947" i="49"/>
  <c r="F947" i="49"/>
  <c r="L947" i="49"/>
  <c r="M947" i="49"/>
  <c r="O947" i="49"/>
  <c r="P947" i="49"/>
  <c r="Q947" i="49"/>
  <c r="R947" i="49"/>
  <c r="S947" i="49"/>
  <c r="T947" i="49"/>
  <c r="U947" i="49"/>
  <c r="V947" i="49"/>
  <c r="W947" i="49"/>
  <c r="X947" i="49"/>
  <c r="Y947" i="49"/>
  <c r="Z947" i="49"/>
  <c r="AA947" i="49"/>
  <c r="AB947" i="49"/>
  <c r="AC947" i="49"/>
  <c r="AD947" i="49"/>
  <c r="AE947" i="49"/>
  <c r="AF948" i="49"/>
  <c r="D948" i="49"/>
  <c r="E948" i="49"/>
  <c r="G948" i="49"/>
  <c r="I948" i="49"/>
  <c r="J948" i="49"/>
  <c r="K948" i="49"/>
  <c r="F948" i="49"/>
  <c r="L948" i="49"/>
  <c r="M948" i="49"/>
  <c r="O948" i="49"/>
  <c r="P948" i="49"/>
  <c r="Q948" i="49"/>
  <c r="R948" i="49"/>
  <c r="S948" i="49"/>
  <c r="T948" i="49"/>
  <c r="U948" i="49"/>
  <c r="V948" i="49"/>
  <c r="W948" i="49"/>
  <c r="X948" i="49"/>
  <c r="Y948" i="49"/>
  <c r="Z948" i="49"/>
  <c r="AA948" i="49"/>
  <c r="AB948" i="49"/>
  <c r="AC948" i="49"/>
  <c r="AD948" i="49"/>
  <c r="AE948" i="49"/>
  <c r="AF949" i="49"/>
  <c r="D949" i="49"/>
  <c r="E949" i="49"/>
  <c r="G949" i="49"/>
  <c r="I949" i="49"/>
  <c r="J949" i="49"/>
  <c r="K949" i="49"/>
  <c r="F949" i="49"/>
  <c r="L949" i="49"/>
  <c r="M949" i="49"/>
  <c r="O949" i="49"/>
  <c r="P949" i="49"/>
  <c r="Q949" i="49"/>
  <c r="R949" i="49"/>
  <c r="S949" i="49"/>
  <c r="T949" i="49"/>
  <c r="U949" i="49"/>
  <c r="V949" i="49"/>
  <c r="W949" i="49"/>
  <c r="X949" i="49"/>
  <c r="Y949" i="49"/>
  <c r="Z949" i="49"/>
  <c r="AA949" i="49"/>
  <c r="AB949" i="49"/>
  <c r="AC949" i="49"/>
  <c r="AD949" i="49"/>
  <c r="AE949" i="49"/>
  <c r="AF950" i="49"/>
  <c r="D950" i="49"/>
  <c r="E950" i="49"/>
  <c r="G950" i="49"/>
  <c r="I950" i="49"/>
  <c r="J950" i="49"/>
  <c r="K950" i="49"/>
  <c r="F950" i="49"/>
  <c r="L950" i="49"/>
  <c r="M950" i="49"/>
  <c r="O950" i="49"/>
  <c r="P950" i="49"/>
  <c r="Q950" i="49"/>
  <c r="R950" i="49"/>
  <c r="S950" i="49"/>
  <c r="T950" i="49"/>
  <c r="U950" i="49"/>
  <c r="V950" i="49"/>
  <c r="W950" i="49"/>
  <c r="X950" i="49"/>
  <c r="Y950" i="49"/>
  <c r="Z950" i="49"/>
  <c r="AA950" i="49"/>
  <c r="AB950" i="49"/>
  <c r="AC950" i="49"/>
  <c r="AD950" i="49"/>
  <c r="AE950" i="49"/>
  <c r="AF951" i="49"/>
  <c r="D951" i="49"/>
  <c r="E951" i="49"/>
  <c r="G951" i="49"/>
  <c r="I951" i="49"/>
  <c r="J951" i="49"/>
  <c r="K951" i="49"/>
  <c r="F951" i="49"/>
  <c r="L951" i="49"/>
  <c r="M951" i="49"/>
  <c r="O951" i="49"/>
  <c r="P951" i="49"/>
  <c r="Q951" i="49"/>
  <c r="R951" i="49"/>
  <c r="S951" i="49"/>
  <c r="T951" i="49"/>
  <c r="U951" i="49"/>
  <c r="V951" i="49"/>
  <c r="W951" i="49"/>
  <c r="X951" i="49"/>
  <c r="Y951" i="49"/>
  <c r="Z951" i="49"/>
  <c r="AA951" i="49"/>
  <c r="AB951" i="49"/>
  <c r="AC951" i="49"/>
  <c r="AD951" i="49"/>
  <c r="AE951" i="49"/>
  <c r="AF952" i="49"/>
  <c r="D952" i="49"/>
  <c r="E952" i="49"/>
  <c r="G952" i="49"/>
  <c r="I952" i="49"/>
  <c r="J952" i="49"/>
  <c r="K952" i="49"/>
  <c r="F952" i="49"/>
  <c r="L952" i="49"/>
  <c r="M952" i="49"/>
  <c r="O952" i="49"/>
  <c r="P952" i="49"/>
  <c r="Q952" i="49"/>
  <c r="R952" i="49"/>
  <c r="S952" i="49"/>
  <c r="T952" i="49"/>
  <c r="U952" i="49"/>
  <c r="V952" i="49"/>
  <c r="W952" i="49"/>
  <c r="X952" i="49"/>
  <c r="Y952" i="49"/>
  <c r="Z952" i="49"/>
  <c r="AA952" i="49"/>
  <c r="AB952" i="49"/>
  <c r="AC952" i="49"/>
  <c r="AD952" i="49"/>
  <c r="AE952" i="49"/>
  <c r="AF953" i="49"/>
  <c r="D953" i="49"/>
  <c r="E953" i="49"/>
  <c r="G953" i="49"/>
  <c r="I953" i="49"/>
  <c r="J953" i="49"/>
  <c r="K953" i="49"/>
  <c r="F953" i="49"/>
  <c r="L953" i="49"/>
  <c r="M953" i="49"/>
  <c r="O953" i="49"/>
  <c r="P953" i="49"/>
  <c r="Q953" i="49"/>
  <c r="R953" i="49"/>
  <c r="S953" i="49"/>
  <c r="T953" i="49"/>
  <c r="U953" i="49"/>
  <c r="V953" i="49"/>
  <c r="W953" i="49"/>
  <c r="X953" i="49"/>
  <c r="Y953" i="49"/>
  <c r="Z953" i="49"/>
  <c r="AA953" i="49"/>
  <c r="AB953" i="49"/>
  <c r="AC953" i="49"/>
  <c r="AD953" i="49"/>
  <c r="AE953" i="49"/>
  <c r="AF954" i="49"/>
  <c r="D954" i="49"/>
  <c r="E954" i="49"/>
  <c r="G954" i="49"/>
  <c r="I954" i="49"/>
  <c r="J954" i="49"/>
  <c r="K954" i="49"/>
  <c r="F954" i="49"/>
  <c r="L954" i="49"/>
  <c r="M954" i="49"/>
  <c r="O954" i="49"/>
  <c r="P954" i="49"/>
  <c r="Q954" i="49"/>
  <c r="R954" i="49"/>
  <c r="S954" i="49"/>
  <c r="T954" i="49"/>
  <c r="U954" i="49"/>
  <c r="V954" i="49"/>
  <c r="W954" i="49"/>
  <c r="X954" i="49"/>
  <c r="Y954" i="49"/>
  <c r="Z954" i="49"/>
  <c r="AA954" i="49"/>
  <c r="AB954" i="49"/>
  <c r="AC954" i="49"/>
  <c r="AD954" i="49"/>
  <c r="AE954" i="49"/>
  <c r="AF955" i="49"/>
  <c r="D955" i="49"/>
  <c r="E955" i="49"/>
  <c r="G955" i="49"/>
  <c r="I955" i="49"/>
  <c r="J955" i="49"/>
  <c r="K955" i="49"/>
  <c r="F955" i="49"/>
  <c r="L955" i="49"/>
  <c r="M955" i="49"/>
  <c r="O955" i="49"/>
  <c r="P955" i="49"/>
  <c r="Q955" i="49"/>
  <c r="R955" i="49"/>
  <c r="S955" i="49"/>
  <c r="T955" i="49"/>
  <c r="U955" i="49"/>
  <c r="V955" i="49"/>
  <c r="W955" i="49"/>
  <c r="X955" i="49"/>
  <c r="Y955" i="49"/>
  <c r="Z955" i="49"/>
  <c r="AA955" i="49"/>
  <c r="AB955" i="49"/>
  <c r="AC955" i="49"/>
  <c r="AD955" i="49"/>
  <c r="AE955" i="49"/>
  <c r="AF956" i="49"/>
  <c r="D956" i="49"/>
  <c r="E956" i="49"/>
  <c r="G956" i="49"/>
  <c r="I956" i="49"/>
  <c r="J956" i="49"/>
  <c r="K956" i="49"/>
  <c r="F956" i="49"/>
  <c r="L956" i="49"/>
  <c r="M956" i="49"/>
  <c r="O956" i="49"/>
  <c r="P956" i="49"/>
  <c r="Q956" i="49"/>
  <c r="R956" i="49"/>
  <c r="S956" i="49"/>
  <c r="T956" i="49"/>
  <c r="U956" i="49"/>
  <c r="V956" i="49"/>
  <c r="W956" i="49"/>
  <c r="X956" i="49"/>
  <c r="Y956" i="49"/>
  <c r="Z956" i="49"/>
  <c r="AA956" i="49"/>
  <c r="AB956" i="49"/>
  <c r="AC956" i="49"/>
  <c r="AD956" i="49"/>
  <c r="AE956" i="49"/>
  <c r="AF957" i="49"/>
  <c r="D957" i="49"/>
  <c r="E957" i="49"/>
  <c r="G957" i="49"/>
  <c r="I957" i="49"/>
  <c r="J957" i="49"/>
  <c r="K957" i="49"/>
  <c r="F957" i="49"/>
  <c r="L957" i="49"/>
  <c r="M957" i="49"/>
  <c r="O957" i="49"/>
  <c r="P957" i="49"/>
  <c r="Q957" i="49"/>
  <c r="R957" i="49"/>
  <c r="S957" i="49"/>
  <c r="T957" i="49"/>
  <c r="U957" i="49"/>
  <c r="V957" i="49"/>
  <c r="W957" i="49"/>
  <c r="X957" i="49"/>
  <c r="Y957" i="49"/>
  <c r="Z957" i="49"/>
  <c r="AA957" i="49"/>
  <c r="AB957" i="49"/>
  <c r="AC957" i="49"/>
  <c r="AD957" i="49"/>
  <c r="AE957" i="49"/>
  <c r="AF958" i="49"/>
  <c r="D958" i="49"/>
  <c r="E958" i="49"/>
  <c r="G958" i="49"/>
  <c r="I958" i="49"/>
  <c r="J958" i="49"/>
  <c r="K958" i="49"/>
  <c r="F958" i="49"/>
  <c r="L958" i="49"/>
  <c r="M958" i="49"/>
  <c r="O958" i="49"/>
  <c r="P958" i="49"/>
  <c r="Q958" i="49"/>
  <c r="R958" i="49"/>
  <c r="S958" i="49"/>
  <c r="T958" i="49"/>
  <c r="U958" i="49"/>
  <c r="V958" i="49"/>
  <c r="W958" i="49"/>
  <c r="X958" i="49"/>
  <c r="Y958" i="49"/>
  <c r="Z958" i="49"/>
  <c r="AA958" i="49"/>
  <c r="AB958" i="49"/>
  <c r="AC958" i="49"/>
  <c r="AD958" i="49"/>
  <c r="AE958" i="49"/>
  <c r="AF959" i="49"/>
  <c r="D959" i="49"/>
  <c r="E959" i="49"/>
  <c r="G959" i="49"/>
  <c r="I959" i="49"/>
  <c r="J959" i="49"/>
  <c r="K959" i="49"/>
  <c r="F959" i="49"/>
  <c r="L959" i="49"/>
  <c r="M959" i="49"/>
  <c r="O959" i="49"/>
  <c r="P959" i="49"/>
  <c r="Q959" i="49"/>
  <c r="R959" i="49"/>
  <c r="S959" i="49"/>
  <c r="T959" i="49"/>
  <c r="U959" i="49"/>
  <c r="V959" i="49"/>
  <c r="W959" i="49"/>
  <c r="X959" i="49"/>
  <c r="Y959" i="49"/>
  <c r="Z959" i="49"/>
  <c r="AA959" i="49"/>
  <c r="AB959" i="49"/>
  <c r="AC959" i="49"/>
  <c r="AD959" i="49"/>
  <c r="AE959" i="49"/>
  <c r="AF960" i="49"/>
  <c r="D960" i="49"/>
  <c r="E960" i="49"/>
  <c r="G960" i="49"/>
  <c r="I960" i="49"/>
  <c r="J960" i="49"/>
  <c r="K960" i="49"/>
  <c r="F960" i="49"/>
  <c r="L960" i="49"/>
  <c r="M960" i="49"/>
  <c r="O960" i="49"/>
  <c r="P960" i="49"/>
  <c r="Q960" i="49"/>
  <c r="R960" i="49"/>
  <c r="S960" i="49"/>
  <c r="T960" i="49"/>
  <c r="U960" i="49"/>
  <c r="V960" i="49"/>
  <c r="W960" i="49"/>
  <c r="X960" i="49"/>
  <c r="Y960" i="49"/>
  <c r="Z960" i="49"/>
  <c r="AA960" i="49"/>
  <c r="AB960" i="49"/>
  <c r="AC960" i="49"/>
  <c r="AD960" i="49"/>
  <c r="AE960" i="49"/>
  <c r="AF961" i="49"/>
  <c r="D961" i="49"/>
  <c r="E961" i="49"/>
  <c r="G961" i="49"/>
  <c r="I961" i="49"/>
  <c r="J961" i="49"/>
  <c r="K961" i="49"/>
  <c r="F961" i="49"/>
  <c r="L961" i="49"/>
  <c r="M961" i="49"/>
  <c r="O961" i="49"/>
  <c r="P961" i="49"/>
  <c r="Q961" i="49"/>
  <c r="R961" i="49"/>
  <c r="S961" i="49"/>
  <c r="T961" i="49"/>
  <c r="U961" i="49"/>
  <c r="V961" i="49"/>
  <c r="W961" i="49"/>
  <c r="X961" i="49"/>
  <c r="Y961" i="49"/>
  <c r="Z961" i="49"/>
  <c r="AA961" i="49"/>
  <c r="AB961" i="49"/>
  <c r="AC961" i="49"/>
  <c r="AD961" i="49"/>
  <c r="AE961" i="49"/>
  <c r="AF962" i="49"/>
  <c r="D962" i="49"/>
  <c r="E962" i="49"/>
  <c r="G962" i="49"/>
  <c r="I962" i="49"/>
  <c r="J962" i="49"/>
  <c r="K962" i="49"/>
  <c r="F962" i="49"/>
  <c r="L962" i="49"/>
  <c r="M962" i="49"/>
  <c r="O962" i="49"/>
  <c r="P962" i="49"/>
  <c r="Q962" i="49"/>
  <c r="R962" i="49"/>
  <c r="S962" i="49"/>
  <c r="T962" i="49"/>
  <c r="U962" i="49"/>
  <c r="V962" i="49"/>
  <c r="W962" i="49"/>
  <c r="X962" i="49"/>
  <c r="Y962" i="49"/>
  <c r="Z962" i="49"/>
  <c r="AA962" i="49"/>
  <c r="AB962" i="49"/>
  <c r="AC962" i="49"/>
  <c r="AD962" i="49"/>
  <c r="AE962" i="49"/>
  <c r="AF963" i="49"/>
  <c r="D963" i="49"/>
  <c r="E963" i="49"/>
  <c r="G963" i="49"/>
  <c r="I963" i="49"/>
  <c r="J963" i="49"/>
  <c r="K963" i="49"/>
  <c r="F963" i="49"/>
  <c r="L963" i="49"/>
  <c r="M963" i="49"/>
  <c r="O963" i="49"/>
  <c r="P963" i="49"/>
  <c r="Q963" i="49"/>
  <c r="R963" i="49"/>
  <c r="S963" i="49"/>
  <c r="T963" i="49"/>
  <c r="U963" i="49"/>
  <c r="V963" i="49"/>
  <c r="W963" i="49"/>
  <c r="X963" i="49"/>
  <c r="Y963" i="49"/>
  <c r="Z963" i="49"/>
  <c r="AA963" i="49"/>
  <c r="AB963" i="49"/>
  <c r="AC963" i="49"/>
  <c r="AD963" i="49"/>
  <c r="AE963" i="49"/>
  <c r="AF964" i="49"/>
  <c r="D964" i="49"/>
  <c r="E964" i="49"/>
  <c r="G964" i="49"/>
  <c r="I964" i="49"/>
  <c r="J964" i="49"/>
  <c r="K964" i="49"/>
  <c r="F964" i="49"/>
  <c r="L964" i="49"/>
  <c r="M964" i="49"/>
  <c r="O964" i="49"/>
  <c r="P964" i="49"/>
  <c r="Q964" i="49"/>
  <c r="R964" i="49"/>
  <c r="S964" i="49"/>
  <c r="T964" i="49"/>
  <c r="U964" i="49"/>
  <c r="V964" i="49"/>
  <c r="W964" i="49"/>
  <c r="X964" i="49"/>
  <c r="Y964" i="49"/>
  <c r="Z964" i="49"/>
  <c r="AA964" i="49"/>
  <c r="AB964" i="49"/>
  <c r="AC964" i="49"/>
  <c r="AD964" i="49"/>
  <c r="AE964" i="49"/>
  <c r="AF965" i="49"/>
  <c r="D965" i="49"/>
  <c r="E965" i="49"/>
  <c r="G965" i="49"/>
  <c r="I965" i="49"/>
  <c r="J965" i="49"/>
  <c r="K965" i="49"/>
  <c r="F965" i="49"/>
  <c r="L965" i="49"/>
  <c r="M965" i="49"/>
  <c r="O965" i="49"/>
  <c r="P965" i="49"/>
  <c r="Q965" i="49"/>
  <c r="R965" i="49"/>
  <c r="S965" i="49"/>
  <c r="T965" i="49"/>
  <c r="U965" i="49"/>
  <c r="V965" i="49"/>
  <c r="W965" i="49"/>
  <c r="X965" i="49"/>
  <c r="Y965" i="49"/>
  <c r="Z965" i="49"/>
  <c r="AA965" i="49"/>
  <c r="AB965" i="49"/>
  <c r="AC965" i="49"/>
  <c r="AD965" i="49"/>
  <c r="AE965" i="49"/>
  <c r="AF966" i="49"/>
  <c r="D966" i="49"/>
  <c r="E966" i="49"/>
  <c r="G966" i="49"/>
  <c r="I966" i="49"/>
  <c r="J966" i="49"/>
  <c r="K966" i="49"/>
  <c r="F966" i="49"/>
  <c r="L966" i="49"/>
  <c r="M966" i="49"/>
  <c r="O966" i="49"/>
  <c r="P966" i="49"/>
  <c r="Q966" i="49"/>
  <c r="R966" i="49"/>
  <c r="S966" i="49"/>
  <c r="T966" i="49"/>
  <c r="U966" i="49"/>
  <c r="V966" i="49"/>
  <c r="W966" i="49"/>
  <c r="X966" i="49"/>
  <c r="Y966" i="49"/>
  <c r="Z966" i="49"/>
  <c r="AA966" i="49"/>
  <c r="AB966" i="49"/>
  <c r="AC966" i="49"/>
  <c r="AD966" i="49"/>
  <c r="AE966" i="49"/>
  <c r="AF967" i="49"/>
  <c r="D967" i="49"/>
  <c r="E967" i="49"/>
  <c r="G967" i="49"/>
  <c r="I967" i="49"/>
  <c r="J967" i="49"/>
  <c r="K967" i="49"/>
  <c r="F967" i="49"/>
  <c r="L967" i="49"/>
  <c r="M967" i="49"/>
  <c r="O967" i="49"/>
  <c r="P967" i="49"/>
  <c r="Q967" i="49"/>
  <c r="R967" i="49"/>
  <c r="S967" i="49"/>
  <c r="T967" i="49"/>
  <c r="U967" i="49"/>
  <c r="V967" i="49"/>
  <c r="W967" i="49"/>
  <c r="X967" i="49"/>
  <c r="Y967" i="49"/>
  <c r="Z967" i="49"/>
  <c r="AA967" i="49"/>
  <c r="AB967" i="49"/>
  <c r="AC967" i="49"/>
  <c r="AD967" i="49"/>
  <c r="AE967" i="49"/>
  <c r="AF968" i="49"/>
  <c r="D968" i="49"/>
  <c r="E968" i="49"/>
  <c r="G968" i="49"/>
  <c r="I968" i="49"/>
  <c r="J968" i="49"/>
  <c r="K968" i="49"/>
  <c r="F968" i="49"/>
  <c r="L968" i="49"/>
  <c r="M968" i="49"/>
  <c r="O968" i="49"/>
  <c r="P968" i="49"/>
  <c r="Q968" i="49"/>
  <c r="R968" i="49"/>
  <c r="S968" i="49"/>
  <c r="T968" i="49"/>
  <c r="U968" i="49"/>
  <c r="V968" i="49"/>
  <c r="W968" i="49"/>
  <c r="X968" i="49"/>
  <c r="Y968" i="49"/>
  <c r="Z968" i="49"/>
  <c r="AA968" i="49"/>
  <c r="AB968" i="49"/>
  <c r="AC968" i="49"/>
  <c r="AD968" i="49"/>
  <c r="AE968" i="49"/>
  <c r="AF969" i="49"/>
  <c r="D969" i="49"/>
  <c r="E969" i="49"/>
  <c r="G969" i="49"/>
  <c r="I969" i="49"/>
  <c r="J969" i="49"/>
  <c r="K969" i="49"/>
  <c r="F969" i="49"/>
  <c r="L969" i="49"/>
  <c r="M969" i="49"/>
  <c r="O969" i="49"/>
  <c r="P969" i="49"/>
  <c r="Q969" i="49"/>
  <c r="R969" i="49"/>
  <c r="S969" i="49"/>
  <c r="T969" i="49"/>
  <c r="U969" i="49"/>
  <c r="V969" i="49"/>
  <c r="W969" i="49"/>
  <c r="X969" i="49"/>
  <c r="Y969" i="49"/>
  <c r="Z969" i="49"/>
  <c r="AA969" i="49"/>
  <c r="AB969" i="49"/>
  <c r="AC969" i="49"/>
  <c r="AD969" i="49"/>
  <c r="AE969" i="49"/>
  <c r="AF970" i="49"/>
  <c r="D970" i="49"/>
  <c r="E970" i="49"/>
  <c r="G970" i="49"/>
  <c r="I970" i="49"/>
  <c r="J970" i="49"/>
  <c r="K970" i="49"/>
  <c r="F970" i="49"/>
  <c r="L970" i="49"/>
  <c r="M970" i="49"/>
  <c r="O970" i="49"/>
  <c r="P970" i="49"/>
  <c r="Q970" i="49"/>
  <c r="R970" i="49"/>
  <c r="S970" i="49"/>
  <c r="T970" i="49"/>
  <c r="U970" i="49"/>
  <c r="V970" i="49"/>
  <c r="W970" i="49"/>
  <c r="X970" i="49"/>
  <c r="Y970" i="49"/>
  <c r="Z970" i="49"/>
  <c r="AA970" i="49"/>
  <c r="AB970" i="49"/>
  <c r="AC970" i="49"/>
  <c r="AD970" i="49"/>
  <c r="AE970" i="49"/>
  <c r="AF971" i="49"/>
  <c r="D971" i="49"/>
  <c r="E971" i="49"/>
  <c r="G971" i="49"/>
  <c r="I971" i="49"/>
  <c r="J971" i="49"/>
  <c r="K971" i="49"/>
  <c r="F971" i="49"/>
  <c r="L971" i="49"/>
  <c r="M971" i="49"/>
  <c r="O971" i="49"/>
  <c r="P971" i="49"/>
  <c r="Q971" i="49"/>
  <c r="R971" i="49"/>
  <c r="S971" i="49"/>
  <c r="T971" i="49"/>
  <c r="U971" i="49"/>
  <c r="V971" i="49"/>
  <c r="W971" i="49"/>
  <c r="X971" i="49"/>
  <c r="Y971" i="49"/>
  <c r="Z971" i="49"/>
  <c r="AA971" i="49"/>
  <c r="AB971" i="49"/>
  <c r="AC971" i="49"/>
  <c r="AD971" i="49"/>
  <c r="AE971" i="49"/>
  <c r="AF972" i="49"/>
  <c r="D972" i="49"/>
  <c r="E972" i="49"/>
  <c r="G972" i="49"/>
  <c r="I972" i="49"/>
  <c r="J972" i="49"/>
  <c r="K972" i="49"/>
  <c r="F972" i="49"/>
  <c r="L972" i="49"/>
  <c r="M972" i="49"/>
  <c r="O972" i="49"/>
  <c r="P972" i="49"/>
  <c r="Q972" i="49"/>
  <c r="R972" i="49"/>
  <c r="S972" i="49"/>
  <c r="T972" i="49"/>
  <c r="U972" i="49"/>
  <c r="V972" i="49"/>
  <c r="W972" i="49"/>
  <c r="X972" i="49"/>
  <c r="Y972" i="49"/>
  <c r="Z972" i="49"/>
  <c r="AA972" i="49"/>
  <c r="AB972" i="49"/>
  <c r="AC972" i="49"/>
  <c r="AD972" i="49"/>
  <c r="AE972" i="49"/>
  <c r="AF973" i="49"/>
  <c r="D973" i="49"/>
  <c r="E973" i="49"/>
  <c r="G973" i="49"/>
  <c r="I973" i="49"/>
  <c r="J973" i="49"/>
  <c r="K973" i="49"/>
  <c r="F973" i="49"/>
  <c r="L973" i="49"/>
  <c r="M973" i="49"/>
  <c r="O973" i="49"/>
  <c r="P973" i="49"/>
  <c r="Q973" i="49"/>
  <c r="R973" i="49"/>
  <c r="S973" i="49"/>
  <c r="T973" i="49"/>
  <c r="U973" i="49"/>
  <c r="V973" i="49"/>
  <c r="W973" i="49"/>
  <c r="X973" i="49"/>
  <c r="Y973" i="49"/>
  <c r="Z973" i="49"/>
  <c r="AA973" i="49"/>
  <c r="AB973" i="49"/>
  <c r="AC973" i="49"/>
  <c r="AD973" i="49"/>
  <c r="AE973" i="49"/>
  <c r="AF974" i="49"/>
  <c r="D974" i="49"/>
  <c r="E974" i="49"/>
  <c r="G974" i="49"/>
  <c r="I974" i="49"/>
  <c r="J974" i="49"/>
  <c r="K974" i="49"/>
  <c r="F974" i="49"/>
  <c r="L974" i="49"/>
  <c r="M974" i="49"/>
  <c r="O974" i="49"/>
  <c r="P974" i="49"/>
  <c r="Q974" i="49"/>
  <c r="R974" i="49"/>
  <c r="S974" i="49"/>
  <c r="T974" i="49"/>
  <c r="U974" i="49"/>
  <c r="V974" i="49"/>
  <c r="W974" i="49"/>
  <c r="X974" i="49"/>
  <c r="Y974" i="49"/>
  <c r="Z974" i="49"/>
  <c r="AA974" i="49"/>
  <c r="AB974" i="49"/>
  <c r="AC974" i="49"/>
  <c r="AD974" i="49"/>
  <c r="AE974" i="49"/>
  <c r="AF975" i="49"/>
  <c r="D975" i="49"/>
  <c r="E975" i="49"/>
  <c r="G975" i="49"/>
  <c r="I975" i="49"/>
  <c r="J975" i="49"/>
  <c r="K975" i="49"/>
  <c r="F975" i="49"/>
  <c r="L975" i="49"/>
  <c r="M975" i="49"/>
  <c r="O975" i="49"/>
  <c r="P975" i="49"/>
  <c r="Q975" i="49"/>
  <c r="R975" i="49"/>
  <c r="S975" i="49"/>
  <c r="T975" i="49"/>
  <c r="U975" i="49"/>
  <c r="V975" i="49"/>
  <c r="W975" i="49"/>
  <c r="X975" i="49"/>
  <c r="Y975" i="49"/>
  <c r="Z975" i="49"/>
  <c r="AA975" i="49"/>
  <c r="AB975" i="49"/>
  <c r="AC975" i="49"/>
  <c r="AD975" i="49"/>
  <c r="AE975" i="49"/>
  <c r="AF976" i="49"/>
  <c r="D976" i="49"/>
  <c r="E976" i="49"/>
  <c r="G976" i="49"/>
  <c r="I976" i="49"/>
  <c r="J976" i="49"/>
  <c r="K976" i="49"/>
  <c r="F976" i="49"/>
  <c r="L976" i="49"/>
  <c r="M976" i="49"/>
  <c r="O976" i="49"/>
  <c r="P976" i="49"/>
  <c r="Q976" i="49"/>
  <c r="R976" i="49"/>
  <c r="S976" i="49"/>
  <c r="T976" i="49"/>
  <c r="U976" i="49"/>
  <c r="V976" i="49"/>
  <c r="W976" i="49"/>
  <c r="X976" i="49"/>
  <c r="Y976" i="49"/>
  <c r="Z976" i="49"/>
  <c r="AA976" i="49"/>
  <c r="AB976" i="49"/>
  <c r="AC976" i="49"/>
  <c r="AD976" i="49"/>
  <c r="AE976" i="49"/>
  <c r="AF977" i="49"/>
  <c r="D977" i="49"/>
  <c r="E977" i="49"/>
  <c r="G977" i="49"/>
  <c r="I977" i="49"/>
  <c r="J977" i="49"/>
  <c r="K977" i="49"/>
  <c r="F977" i="49"/>
  <c r="L977" i="49"/>
  <c r="M977" i="49"/>
  <c r="O977" i="49"/>
  <c r="P977" i="49"/>
  <c r="Q977" i="49"/>
  <c r="R977" i="49"/>
  <c r="S977" i="49"/>
  <c r="T977" i="49"/>
  <c r="U977" i="49"/>
  <c r="V977" i="49"/>
  <c r="W977" i="49"/>
  <c r="X977" i="49"/>
  <c r="Y977" i="49"/>
  <c r="Z977" i="49"/>
  <c r="AA977" i="49"/>
  <c r="AB977" i="49"/>
  <c r="AC977" i="49"/>
  <c r="AD977" i="49"/>
  <c r="AE977" i="49"/>
  <c r="AF978" i="49"/>
  <c r="D978" i="49"/>
  <c r="E978" i="49"/>
  <c r="G978" i="49"/>
  <c r="I978" i="49"/>
  <c r="J978" i="49"/>
  <c r="K978" i="49"/>
  <c r="F978" i="49"/>
  <c r="L978" i="49"/>
  <c r="M978" i="49"/>
  <c r="O978" i="49"/>
  <c r="P978" i="49"/>
  <c r="Q978" i="49"/>
  <c r="R978" i="49"/>
  <c r="S978" i="49"/>
  <c r="T978" i="49"/>
  <c r="U978" i="49"/>
  <c r="V978" i="49"/>
  <c r="W978" i="49"/>
  <c r="X978" i="49"/>
  <c r="Y978" i="49"/>
  <c r="Z978" i="49"/>
  <c r="AA978" i="49"/>
  <c r="AB978" i="49"/>
  <c r="AC978" i="49"/>
  <c r="AD978" i="49"/>
  <c r="AE978" i="49"/>
  <c r="AF979" i="49"/>
  <c r="D979" i="49"/>
  <c r="E979" i="49"/>
  <c r="G979" i="49"/>
  <c r="I979" i="49"/>
  <c r="J979" i="49"/>
  <c r="K979" i="49"/>
  <c r="F979" i="49"/>
  <c r="L979" i="49"/>
  <c r="M979" i="49"/>
  <c r="O979" i="49"/>
  <c r="P979" i="49"/>
  <c r="Q979" i="49"/>
  <c r="R979" i="49"/>
  <c r="S979" i="49"/>
  <c r="T979" i="49"/>
  <c r="U979" i="49"/>
  <c r="V979" i="49"/>
  <c r="W979" i="49"/>
  <c r="X979" i="49"/>
  <c r="Y979" i="49"/>
  <c r="Z979" i="49"/>
  <c r="AA979" i="49"/>
  <c r="AB979" i="49"/>
  <c r="AC979" i="49"/>
  <c r="AD979" i="49"/>
  <c r="AE979" i="49"/>
  <c r="AF980" i="49"/>
  <c r="D980" i="49"/>
  <c r="E980" i="49"/>
  <c r="G980" i="49"/>
  <c r="I980" i="49"/>
  <c r="J980" i="49"/>
  <c r="K980" i="49"/>
  <c r="F980" i="49"/>
  <c r="L980" i="49"/>
  <c r="M980" i="49"/>
  <c r="O980" i="49"/>
  <c r="P980" i="49"/>
  <c r="Q980" i="49"/>
  <c r="R980" i="49"/>
  <c r="S980" i="49"/>
  <c r="T980" i="49"/>
  <c r="U980" i="49"/>
  <c r="V980" i="49"/>
  <c r="W980" i="49"/>
  <c r="X980" i="49"/>
  <c r="Y980" i="49"/>
  <c r="Z980" i="49"/>
  <c r="AA980" i="49"/>
  <c r="AB980" i="49"/>
  <c r="AC980" i="49"/>
  <c r="AD980" i="49"/>
  <c r="AE980" i="49"/>
  <c r="AF981" i="49"/>
  <c r="D981" i="49"/>
  <c r="E981" i="49"/>
  <c r="G981" i="49"/>
  <c r="I981" i="49"/>
  <c r="J981" i="49"/>
  <c r="K981" i="49"/>
  <c r="F981" i="49"/>
  <c r="L981" i="49"/>
  <c r="M981" i="49"/>
  <c r="O981" i="49"/>
  <c r="P981" i="49"/>
  <c r="Q981" i="49"/>
  <c r="R981" i="49"/>
  <c r="S981" i="49"/>
  <c r="T981" i="49"/>
  <c r="U981" i="49"/>
  <c r="V981" i="49"/>
  <c r="W981" i="49"/>
  <c r="X981" i="49"/>
  <c r="Y981" i="49"/>
  <c r="Z981" i="49"/>
  <c r="AA981" i="49"/>
  <c r="AB981" i="49"/>
  <c r="AC981" i="49"/>
  <c r="AD981" i="49"/>
  <c r="AE981" i="49"/>
  <c r="AF982" i="49"/>
  <c r="D982" i="49"/>
  <c r="E982" i="49"/>
  <c r="G982" i="49"/>
  <c r="I982" i="49"/>
  <c r="J982" i="49"/>
  <c r="K982" i="49"/>
  <c r="F982" i="49"/>
  <c r="L982" i="49"/>
  <c r="M982" i="49"/>
  <c r="O982" i="49"/>
  <c r="P982" i="49"/>
  <c r="Q982" i="49"/>
  <c r="R982" i="49"/>
  <c r="S982" i="49"/>
  <c r="T982" i="49"/>
  <c r="U982" i="49"/>
  <c r="V982" i="49"/>
  <c r="W982" i="49"/>
  <c r="X982" i="49"/>
  <c r="Y982" i="49"/>
  <c r="Z982" i="49"/>
  <c r="AA982" i="49"/>
  <c r="AB982" i="49"/>
  <c r="AC982" i="49"/>
  <c r="AD982" i="49"/>
  <c r="AE982" i="49"/>
  <c r="AF983" i="49"/>
  <c r="D983" i="49"/>
  <c r="E983" i="49"/>
  <c r="G983" i="49"/>
  <c r="I983" i="49"/>
  <c r="J983" i="49"/>
  <c r="K983" i="49"/>
  <c r="F983" i="49"/>
  <c r="L983" i="49"/>
  <c r="M983" i="49"/>
  <c r="O983" i="49"/>
  <c r="P983" i="49"/>
  <c r="Q983" i="49"/>
  <c r="R983" i="49"/>
  <c r="S983" i="49"/>
  <c r="T983" i="49"/>
  <c r="U983" i="49"/>
  <c r="V983" i="49"/>
  <c r="W983" i="49"/>
  <c r="X983" i="49"/>
  <c r="Y983" i="49"/>
  <c r="Z983" i="49"/>
  <c r="AA983" i="49"/>
  <c r="AB983" i="49"/>
  <c r="AC983" i="49"/>
  <c r="AD983" i="49"/>
  <c r="AE983" i="49"/>
  <c r="AF984" i="49"/>
  <c r="D984" i="49"/>
  <c r="E984" i="49"/>
  <c r="G984" i="49"/>
  <c r="I984" i="49"/>
  <c r="J984" i="49"/>
  <c r="K984" i="49"/>
  <c r="F984" i="49"/>
  <c r="L984" i="49"/>
  <c r="M984" i="49"/>
  <c r="O984" i="49"/>
  <c r="P984" i="49"/>
  <c r="Q984" i="49"/>
  <c r="R984" i="49"/>
  <c r="S984" i="49"/>
  <c r="T984" i="49"/>
  <c r="U984" i="49"/>
  <c r="V984" i="49"/>
  <c r="W984" i="49"/>
  <c r="X984" i="49"/>
  <c r="Y984" i="49"/>
  <c r="Z984" i="49"/>
  <c r="AA984" i="49"/>
  <c r="AB984" i="49"/>
  <c r="AC984" i="49"/>
  <c r="AD984" i="49"/>
  <c r="AE984" i="49"/>
  <c r="AF985" i="49"/>
  <c r="D985" i="49"/>
  <c r="E985" i="49"/>
  <c r="G985" i="49"/>
  <c r="I985" i="49"/>
  <c r="J985" i="49"/>
  <c r="K985" i="49"/>
  <c r="F985" i="49"/>
  <c r="L985" i="49"/>
  <c r="M985" i="49"/>
  <c r="O985" i="49"/>
  <c r="P985" i="49"/>
  <c r="Q985" i="49"/>
  <c r="R985" i="49"/>
  <c r="S985" i="49"/>
  <c r="T985" i="49"/>
  <c r="U985" i="49"/>
  <c r="V985" i="49"/>
  <c r="W985" i="49"/>
  <c r="X985" i="49"/>
  <c r="Y985" i="49"/>
  <c r="Z985" i="49"/>
  <c r="AA985" i="49"/>
  <c r="AB985" i="49"/>
  <c r="AC985" i="49"/>
  <c r="AD985" i="49"/>
  <c r="AE985" i="49"/>
  <c r="AF986" i="49"/>
  <c r="D986" i="49"/>
  <c r="E986" i="49"/>
  <c r="G986" i="49"/>
  <c r="I986" i="49"/>
  <c r="J986" i="49"/>
  <c r="K986" i="49"/>
  <c r="F986" i="49"/>
  <c r="L986" i="49"/>
  <c r="M986" i="49"/>
  <c r="O986" i="49"/>
  <c r="P986" i="49"/>
  <c r="Q986" i="49"/>
  <c r="R986" i="49"/>
  <c r="S986" i="49"/>
  <c r="T986" i="49"/>
  <c r="U986" i="49"/>
  <c r="V986" i="49"/>
  <c r="W986" i="49"/>
  <c r="X986" i="49"/>
  <c r="Y986" i="49"/>
  <c r="Z986" i="49"/>
  <c r="AA986" i="49"/>
  <c r="AB986" i="49"/>
  <c r="AC986" i="49"/>
  <c r="AD986" i="49"/>
  <c r="AE986" i="49"/>
  <c r="AF987" i="49"/>
  <c r="D987" i="49"/>
  <c r="E987" i="49"/>
  <c r="G987" i="49"/>
  <c r="I987" i="49"/>
  <c r="J987" i="49"/>
  <c r="K987" i="49"/>
  <c r="F987" i="49"/>
  <c r="L987" i="49"/>
  <c r="M987" i="49"/>
  <c r="O987" i="49"/>
  <c r="P987" i="49"/>
  <c r="Q987" i="49"/>
  <c r="R987" i="49"/>
  <c r="S987" i="49"/>
  <c r="T987" i="49"/>
  <c r="U987" i="49"/>
  <c r="V987" i="49"/>
  <c r="W987" i="49"/>
  <c r="X987" i="49"/>
  <c r="Y987" i="49"/>
  <c r="Z987" i="49"/>
  <c r="AA987" i="49"/>
  <c r="AB987" i="49"/>
  <c r="AC987" i="49"/>
  <c r="AD987" i="49"/>
  <c r="AE987" i="49"/>
  <c r="AF988" i="49"/>
  <c r="D988" i="49"/>
  <c r="E988" i="49"/>
  <c r="G988" i="49"/>
  <c r="I988" i="49"/>
  <c r="J988" i="49"/>
  <c r="K988" i="49"/>
  <c r="F988" i="49"/>
  <c r="L988" i="49"/>
  <c r="M988" i="49"/>
  <c r="O988" i="49"/>
  <c r="P988" i="49"/>
  <c r="Q988" i="49"/>
  <c r="R988" i="49"/>
  <c r="S988" i="49"/>
  <c r="T988" i="49"/>
  <c r="U988" i="49"/>
  <c r="V988" i="49"/>
  <c r="W988" i="49"/>
  <c r="X988" i="49"/>
  <c r="Y988" i="49"/>
  <c r="Z988" i="49"/>
  <c r="AA988" i="49"/>
  <c r="AB988" i="49"/>
  <c r="AC988" i="49"/>
  <c r="AD988" i="49"/>
  <c r="AE988" i="49"/>
  <c r="AF989" i="49"/>
  <c r="D989" i="49"/>
  <c r="E989" i="49"/>
  <c r="G989" i="49"/>
  <c r="I989" i="49"/>
  <c r="J989" i="49"/>
  <c r="K989" i="49"/>
  <c r="F989" i="49"/>
  <c r="L989" i="49"/>
  <c r="M989" i="49"/>
  <c r="O989" i="49"/>
  <c r="P989" i="49"/>
  <c r="Q989" i="49"/>
  <c r="R989" i="49"/>
  <c r="S989" i="49"/>
  <c r="T989" i="49"/>
  <c r="U989" i="49"/>
  <c r="V989" i="49"/>
  <c r="W989" i="49"/>
  <c r="X989" i="49"/>
  <c r="Y989" i="49"/>
  <c r="Z989" i="49"/>
  <c r="AA989" i="49"/>
  <c r="AB989" i="49"/>
  <c r="AC989" i="49"/>
  <c r="AD989" i="49"/>
  <c r="AE989" i="49"/>
  <c r="AF990" i="49"/>
  <c r="D990" i="49"/>
  <c r="E990" i="49"/>
  <c r="G990" i="49"/>
  <c r="I990" i="49"/>
  <c r="J990" i="49"/>
  <c r="K990" i="49"/>
  <c r="F990" i="49"/>
  <c r="L990" i="49"/>
  <c r="M990" i="49"/>
  <c r="O990" i="49"/>
  <c r="P990" i="49"/>
  <c r="Q990" i="49"/>
  <c r="R990" i="49"/>
  <c r="S990" i="49"/>
  <c r="T990" i="49"/>
  <c r="U990" i="49"/>
  <c r="V990" i="49"/>
  <c r="W990" i="49"/>
  <c r="X990" i="49"/>
  <c r="Y990" i="49"/>
  <c r="Z990" i="49"/>
  <c r="AA990" i="49"/>
  <c r="AB990" i="49"/>
  <c r="AC990" i="49"/>
  <c r="AD990" i="49"/>
  <c r="AE990" i="49"/>
  <c r="AF991" i="49"/>
  <c r="D991" i="49"/>
  <c r="E991" i="49"/>
  <c r="G991" i="49"/>
  <c r="I991" i="49"/>
  <c r="J991" i="49"/>
  <c r="K991" i="49"/>
  <c r="F991" i="49"/>
  <c r="L991" i="49"/>
  <c r="M991" i="49"/>
  <c r="O991" i="49"/>
  <c r="P991" i="49"/>
  <c r="Q991" i="49"/>
  <c r="R991" i="49"/>
  <c r="S991" i="49"/>
  <c r="T991" i="49"/>
  <c r="U991" i="49"/>
  <c r="V991" i="49"/>
  <c r="W991" i="49"/>
  <c r="X991" i="49"/>
  <c r="Y991" i="49"/>
  <c r="Z991" i="49"/>
  <c r="AA991" i="49"/>
  <c r="AB991" i="49"/>
  <c r="AC991" i="49"/>
  <c r="AD991" i="49"/>
  <c r="AE991" i="49"/>
  <c r="AF992" i="49"/>
  <c r="D992" i="49"/>
  <c r="E992" i="49"/>
  <c r="G992" i="49"/>
  <c r="I992" i="49"/>
  <c r="J992" i="49"/>
  <c r="K992" i="49"/>
  <c r="F992" i="49"/>
  <c r="L992" i="49"/>
  <c r="M992" i="49"/>
  <c r="O992" i="49"/>
  <c r="P992" i="49"/>
  <c r="Q992" i="49"/>
  <c r="R992" i="49"/>
  <c r="S992" i="49"/>
  <c r="T992" i="49"/>
  <c r="U992" i="49"/>
  <c r="V992" i="49"/>
  <c r="W992" i="49"/>
  <c r="X992" i="49"/>
  <c r="Y992" i="49"/>
  <c r="Z992" i="49"/>
  <c r="AA992" i="49"/>
  <c r="AB992" i="49"/>
  <c r="AC992" i="49"/>
  <c r="AD992" i="49"/>
  <c r="AE992" i="49"/>
  <c r="AF993" i="49"/>
  <c r="D993" i="49"/>
  <c r="E993" i="49"/>
  <c r="G993" i="49"/>
  <c r="I993" i="49"/>
  <c r="J993" i="49"/>
  <c r="K993" i="49"/>
  <c r="F993" i="49"/>
  <c r="L993" i="49"/>
  <c r="M993" i="49"/>
  <c r="O993" i="49"/>
  <c r="P993" i="49"/>
  <c r="Q993" i="49"/>
  <c r="R993" i="49"/>
  <c r="S993" i="49"/>
  <c r="T993" i="49"/>
  <c r="U993" i="49"/>
  <c r="V993" i="49"/>
  <c r="W993" i="49"/>
  <c r="X993" i="49"/>
  <c r="Y993" i="49"/>
  <c r="Z993" i="49"/>
  <c r="AA993" i="49"/>
  <c r="AB993" i="49"/>
  <c r="AC993" i="49"/>
  <c r="AD993" i="49"/>
  <c r="AE993" i="49"/>
  <c r="AF994" i="49"/>
  <c r="D994" i="49"/>
  <c r="E994" i="49"/>
  <c r="G994" i="49"/>
  <c r="I994" i="49"/>
  <c r="J994" i="49"/>
  <c r="K994" i="49"/>
  <c r="F994" i="49"/>
  <c r="L994" i="49"/>
  <c r="M994" i="49"/>
  <c r="O994" i="49"/>
  <c r="P994" i="49"/>
  <c r="Q994" i="49"/>
  <c r="R994" i="49"/>
  <c r="S994" i="49"/>
  <c r="T994" i="49"/>
  <c r="U994" i="49"/>
  <c r="V994" i="49"/>
  <c r="W994" i="49"/>
  <c r="X994" i="49"/>
  <c r="Y994" i="49"/>
  <c r="Z994" i="49"/>
  <c r="AA994" i="49"/>
  <c r="AB994" i="49"/>
  <c r="AC994" i="49"/>
  <c r="AD994" i="49"/>
  <c r="AE994" i="49"/>
  <c r="AF995" i="49"/>
  <c r="D995" i="49"/>
  <c r="E995" i="49"/>
  <c r="G995" i="49"/>
  <c r="I995" i="49"/>
  <c r="J995" i="49"/>
  <c r="K995" i="49"/>
  <c r="F995" i="49"/>
  <c r="L995" i="49"/>
  <c r="M995" i="49"/>
  <c r="O995" i="49"/>
  <c r="P995" i="49"/>
  <c r="Q995" i="49"/>
  <c r="R995" i="49"/>
  <c r="S995" i="49"/>
  <c r="T995" i="49"/>
  <c r="U995" i="49"/>
  <c r="V995" i="49"/>
  <c r="W995" i="49"/>
  <c r="X995" i="49"/>
  <c r="Y995" i="49"/>
  <c r="Z995" i="49"/>
  <c r="AA995" i="49"/>
  <c r="AB995" i="49"/>
  <c r="AC995" i="49"/>
  <c r="AD995" i="49"/>
  <c r="AE995" i="49"/>
  <c r="AF996" i="49"/>
  <c r="D996" i="49"/>
  <c r="E996" i="49"/>
  <c r="G996" i="49"/>
  <c r="I996" i="49"/>
  <c r="J996" i="49"/>
  <c r="K996" i="49"/>
  <c r="F996" i="49"/>
  <c r="L996" i="49"/>
  <c r="M996" i="49"/>
  <c r="O996" i="49"/>
  <c r="P996" i="49"/>
  <c r="Q996" i="49"/>
  <c r="R996" i="49"/>
  <c r="S996" i="49"/>
  <c r="T996" i="49"/>
  <c r="U996" i="49"/>
  <c r="V996" i="49"/>
  <c r="W996" i="49"/>
  <c r="X996" i="49"/>
  <c r="Y996" i="49"/>
  <c r="Z996" i="49"/>
  <c r="AA996" i="49"/>
  <c r="AB996" i="49"/>
  <c r="AC996" i="49"/>
  <c r="AD996" i="49"/>
  <c r="AE996" i="49"/>
  <c r="AF997" i="49"/>
  <c r="D997" i="49"/>
  <c r="E997" i="49"/>
  <c r="G997" i="49"/>
  <c r="I997" i="49"/>
  <c r="J997" i="49"/>
  <c r="K997" i="49"/>
  <c r="F997" i="49"/>
  <c r="L997" i="49"/>
  <c r="M997" i="49"/>
  <c r="O997" i="49"/>
  <c r="P997" i="49"/>
  <c r="Q997" i="49"/>
  <c r="R997" i="49"/>
  <c r="S997" i="49"/>
  <c r="T997" i="49"/>
  <c r="U997" i="49"/>
  <c r="V997" i="49"/>
  <c r="W997" i="49"/>
  <c r="X997" i="49"/>
  <c r="Y997" i="49"/>
  <c r="Z997" i="49"/>
  <c r="AA997" i="49"/>
  <c r="AB997" i="49"/>
  <c r="AC997" i="49"/>
  <c r="AD997" i="49"/>
  <c r="AE997" i="49"/>
  <c r="AF998" i="49"/>
  <c r="D998" i="49"/>
  <c r="E998" i="49"/>
  <c r="G998" i="49"/>
  <c r="I998" i="49"/>
  <c r="J998" i="49"/>
  <c r="K998" i="49"/>
  <c r="F998" i="49"/>
  <c r="L998" i="49"/>
  <c r="M998" i="49"/>
  <c r="O998" i="49"/>
  <c r="P998" i="49"/>
  <c r="Q998" i="49"/>
  <c r="R998" i="49"/>
  <c r="S998" i="49"/>
  <c r="T998" i="49"/>
  <c r="U998" i="49"/>
  <c r="V998" i="49"/>
  <c r="W998" i="49"/>
  <c r="X998" i="49"/>
  <c r="Y998" i="49"/>
  <c r="Z998" i="49"/>
  <c r="AA998" i="49"/>
  <c r="AB998" i="49"/>
  <c r="AC998" i="49"/>
  <c r="AD998" i="49"/>
  <c r="AE998" i="49"/>
  <c r="AF999" i="49"/>
  <c r="D999" i="49"/>
  <c r="E999" i="49"/>
  <c r="G999" i="49"/>
  <c r="I999" i="49"/>
  <c r="J999" i="49"/>
  <c r="K999" i="49"/>
  <c r="F999" i="49"/>
  <c r="L999" i="49"/>
  <c r="M999" i="49"/>
  <c r="O999" i="49"/>
  <c r="P999" i="49"/>
  <c r="Q999" i="49"/>
  <c r="R999" i="49"/>
  <c r="S999" i="49"/>
  <c r="T999" i="49"/>
  <c r="U999" i="49"/>
  <c r="V999" i="49"/>
  <c r="W999" i="49"/>
  <c r="X999" i="49"/>
  <c r="Y999" i="49"/>
  <c r="Z999" i="49"/>
  <c r="AA999" i="49"/>
  <c r="AB999" i="49"/>
  <c r="AC999" i="49"/>
  <c r="AD999" i="49"/>
  <c r="AE999" i="49"/>
  <c r="AF1000" i="49"/>
  <c r="D1000" i="49"/>
  <c r="E1000" i="49"/>
  <c r="G1000" i="49"/>
  <c r="I1000" i="49"/>
  <c r="J1000" i="49"/>
  <c r="K1000" i="49"/>
  <c r="F1000" i="49"/>
  <c r="L1000" i="49"/>
  <c r="M1000" i="49"/>
  <c r="O1000" i="49"/>
  <c r="P1000" i="49"/>
  <c r="Q1000" i="49"/>
  <c r="R1000" i="49"/>
  <c r="S1000" i="49"/>
  <c r="T1000" i="49"/>
  <c r="U1000" i="49"/>
  <c r="V1000" i="49"/>
  <c r="W1000" i="49"/>
  <c r="X1000" i="49"/>
  <c r="Y1000" i="49"/>
  <c r="Z1000" i="49"/>
  <c r="AA1000" i="49"/>
  <c r="AB1000" i="49"/>
  <c r="AC1000" i="49"/>
  <c r="AD1000" i="49"/>
  <c r="AE1000" i="49"/>
  <c r="AF1001" i="49"/>
  <c r="D1001" i="49"/>
  <c r="E1001" i="49"/>
  <c r="G1001" i="49"/>
  <c r="I1001" i="49"/>
  <c r="J1001" i="49"/>
  <c r="K1001" i="49"/>
  <c r="F1001" i="49"/>
  <c r="L1001" i="49"/>
  <c r="M1001" i="49"/>
  <c r="O1001" i="49"/>
  <c r="P1001" i="49"/>
  <c r="Q1001" i="49"/>
  <c r="R1001" i="49"/>
  <c r="S1001" i="49"/>
  <c r="T1001" i="49"/>
  <c r="U1001" i="49"/>
  <c r="V1001" i="49"/>
  <c r="W1001" i="49"/>
  <c r="X1001" i="49"/>
  <c r="Y1001" i="49"/>
  <c r="Z1001" i="49"/>
  <c r="AA1001" i="49"/>
  <c r="AB1001" i="49"/>
  <c r="AC1001" i="49"/>
  <c r="AD1001" i="49"/>
  <c r="AE1001" i="49"/>
  <c r="AF1002" i="49"/>
  <c r="D1002" i="49"/>
  <c r="E1002" i="49"/>
  <c r="G1002" i="49"/>
  <c r="I1002" i="49"/>
  <c r="J1002" i="49"/>
  <c r="K1002" i="49"/>
  <c r="F1002" i="49"/>
  <c r="L1002" i="49"/>
  <c r="M1002" i="49"/>
  <c r="O1002" i="49"/>
  <c r="P1002" i="49"/>
  <c r="Q1002" i="49"/>
  <c r="R1002" i="49"/>
  <c r="S1002" i="49"/>
  <c r="T1002" i="49"/>
  <c r="U1002" i="49"/>
  <c r="V1002" i="49"/>
  <c r="W1002" i="49"/>
  <c r="X1002" i="49"/>
  <c r="Y1002" i="49"/>
  <c r="Z1002" i="49"/>
  <c r="AA1002" i="49"/>
  <c r="AB1002" i="49"/>
  <c r="AC1002" i="49"/>
  <c r="AD1002" i="49"/>
  <c r="AE1002" i="49"/>
  <c r="AF1003" i="49"/>
  <c r="D1003" i="49"/>
  <c r="E1003" i="49"/>
  <c r="G1003" i="49"/>
  <c r="I1003" i="49"/>
  <c r="J1003" i="49"/>
  <c r="K1003" i="49"/>
  <c r="F1003" i="49"/>
  <c r="L1003" i="49"/>
  <c r="M1003" i="49"/>
  <c r="O1003" i="49"/>
  <c r="P1003" i="49"/>
  <c r="Q1003" i="49"/>
  <c r="R1003" i="49"/>
  <c r="S1003" i="49"/>
  <c r="T1003" i="49"/>
  <c r="U1003" i="49"/>
  <c r="V1003" i="49"/>
  <c r="W1003" i="49"/>
  <c r="X1003" i="49"/>
  <c r="Y1003" i="49"/>
  <c r="Z1003" i="49"/>
  <c r="AA1003" i="49"/>
  <c r="AB1003" i="49"/>
  <c r="AC1003" i="49"/>
  <c r="AD1003" i="49"/>
  <c r="AE1003" i="49"/>
  <c r="AF1004" i="49"/>
  <c r="D1004" i="49"/>
  <c r="E1004" i="49"/>
  <c r="G1004" i="49"/>
  <c r="I1004" i="49"/>
  <c r="J1004" i="49"/>
  <c r="K1004" i="49"/>
  <c r="F1004" i="49"/>
  <c r="L1004" i="49"/>
  <c r="M1004" i="49"/>
  <c r="O1004" i="49"/>
  <c r="P1004" i="49"/>
  <c r="Q1004" i="49"/>
  <c r="R1004" i="49"/>
  <c r="S1004" i="49"/>
  <c r="T1004" i="49"/>
  <c r="U1004" i="49"/>
  <c r="V1004" i="49"/>
  <c r="W1004" i="49"/>
  <c r="X1004" i="49"/>
  <c r="Y1004" i="49"/>
  <c r="Z1004" i="49"/>
  <c r="AA1004" i="49"/>
  <c r="AB1004" i="49"/>
  <c r="AC1004" i="49"/>
  <c r="AD1004" i="49"/>
  <c r="AE1004" i="49"/>
  <c r="AF1005" i="49"/>
  <c r="D1005" i="49"/>
  <c r="E1005" i="49"/>
  <c r="G1005" i="49"/>
  <c r="I1005" i="49"/>
  <c r="J1005" i="49"/>
  <c r="K1005" i="49"/>
  <c r="F1005" i="49"/>
  <c r="L1005" i="49"/>
  <c r="M1005" i="49"/>
  <c r="O1005" i="49"/>
  <c r="P1005" i="49"/>
  <c r="Q1005" i="49"/>
  <c r="R1005" i="49"/>
  <c r="S1005" i="49"/>
  <c r="T1005" i="49"/>
  <c r="U1005" i="49"/>
  <c r="V1005" i="49"/>
  <c r="W1005" i="49"/>
  <c r="X1005" i="49"/>
  <c r="Y1005" i="49"/>
  <c r="Z1005" i="49"/>
  <c r="AA1005" i="49"/>
  <c r="AB1005" i="49"/>
  <c r="AC1005" i="49"/>
  <c r="AD1005" i="49"/>
  <c r="AE1005" i="49"/>
  <c r="AF1006" i="49"/>
  <c r="D1006" i="49"/>
  <c r="E1006" i="49"/>
  <c r="G1006" i="49"/>
  <c r="I1006" i="49"/>
  <c r="J1006" i="49"/>
  <c r="K1006" i="49"/>
  <c r="F1006" i="49"/>
  <c r="L1006" i="49"/>
  <c r="M1006" i="49"/>
  <c r="O1006" i="49"/>
  <c r="P1006" i="49"/>
  <c r="Q1006" i="49"/>
  <c r="R1006" i="49"/>
  <c r="S1006" i="49"/>
  <c r="T1006" i="49"/>
  <c r="U1006" i="49"/>
  <c r="V1006" i="49"/>
  <c r="W1006" i="49"/>
  <c r="X1006" i="49"/>
  <c r="Y1006" i="49"/>
  <c r="Z1006" i="49"/>
  <c r="AA1006" i="49"/>
  <c r="AB1006" i="49"/>
  <c r="AC1006" i="49"/>
  <c r="AD1006" i="49"/>
  <c r="AE1006" i="49"/>
  <c r="AF1007" i="49"/>
  <c r="D1007" i="49"/>
  <c r="E1007" i="49"/>
  <c r="G1007" i="49"/>
  <c r="I1007" i="49"/>
  <c r="J1007" i="49"/>
  <c r="K1007" i="49"/>
  <c r="F1007" i="49"/>
  <c r="L1007" i="49"/>
  <c r="M1007" i="49"/>
  <c r="O1007" i="49"/>
  <c r="P1007" i="49"/>
  <c r="Q1007" i="49"/>
  <c r="R1007" i="49"/>
  <c r="S1007" i="49"/>
  <c r="T1007" i="49"/>
  <c r="U1007" i="49"/>
  <c r="V1007" i="49"/>
  <c r="W1007" i="49"/>
  <c r="X1007" i="49"/>
  <c r="Y1007" i="49"/>
  <c r="Z1007" i="49"/>
  <c r="AA1007" i="49"/>
  <c r="AB1007" i="49"/>
  <c r="AC1007" i="49"/>
  <c r="AD1007" i="49"/>
  <c r="AE1007" i="49"/>
  <c r="AF1008" i="49"/>
  <c r="D1008" i="49"/>
  <c r="E1008" i="49"/>
  <c r="G1008" i="49"/>
  <c r="I1008" i="49"/>
  <c r="J1008" i="49"/>
  <c r="K1008" i="49"/>
  <c r="F1008" i="49"/>
  <c r="L1008" i="49"/>
  <c r="M1008" i="49"/>
  <c r="O1008" i="49"/>
  <c r="P1008" i="49"/>
  <c r="Q1008" i="49"/>
  <c r="R1008" i="49"/>
  <c r="S1008" i="49"/>
  <c r="T1008" i="49"/>
  <c r="U1008" i="49"/>
  <c r="V1008" i="49"/>
  <c r="W1008" i="49"/>
  <c r="X1008" i="49"/>
  <c r="Y1008" i="49"/>
  <c r="Z1008" i="49"/>
  <c r="AA1008" i="49"/>
  <c r="AB1008" i="49"/>
  <c r="AC1008" i="49"/>
  <c r="AD1008" i="49"/>
  <c r="AE1008" i="49"/>
  <c r="AF1009" i="49"/>
  <c r="D1009" i="49"/>
  <c r="E1009" i="49"/>
  <c r="G1009" i="49"/>
  <c r="I1009" i="49"/>
  <c r="J1009" i="49"/>
  <c r="K1009" i="49"/>
  <c r="F1009" i="49"/>
  <c r="L1009" i="49"/>
  <c r="M1009" i="49"/>
  <c r="O1009" i="49"/>
  <c r="P1009" i="49"/>
  <c r="Q1009" i="49"/>
  <c r="R1009" i="49"/>
  <c r="S1009" i="49"/>
  <c r="T1009" i="49"/>
  <c r="U1009" i="49"/>
  <c r="V1009" i="49"/>
  <c r="W1009" i="49"/>
  <c r="X1009" i="49"/>
  <c r="Y1009" i="49"/>
  <c r="Z1009" i="49"/>
  <c r="AA1009" i="49"/>
  <c r="AB1009" i="49"/>
  <c r="AC1009" i="49"/>
  <c r="AD1009" i="49"/>
  <c r="AE1009" i="49"/>
  <c r="AF1010" i="49"/>
  <c r="D1010" i="49"/>
  <c r="E1010" i="49"/>
  <c r="G1010" i="49"/>
  <c r="I1010" i="49"/>
  <c r="J1010" i="49"/>
  <c r="K1010" i="49"/>
  <c r="F1010" i="49"/>
  <c r="L1010" i="49"/>
  <c r="M1010" i="49"/>
  <c r="O1010" i="49"/>
  <c r="P1010" i="49"/>
  <c r="Q1010" i="49"/>
  <c r="R1010" i="49"/>
  <c r="S1010" i="49"/>
  <c r="T1010" i="49"/>
  <c r="U1010" i="49"/>
  <c r="V1010" i="49"/>
  <c r="W1010" i="49"/>
  <c r="X1010" i="49"/>
  <c r="Y1010" i="49"/>
  <c r="Z1010" i="49"/>
  <c r="AA1010" i="49"/>
  <c r="AB1010" i="49"/>
  <c r="AC1010" i="49"/>
  <c r="AD1010" i="49"/>
  <c r="AE1010" i="49"/>
  <c r="AF1011" i="49"/>
  <c r="D1011" i="49"/>
  <c r="E1011" i="49"/>
  <c r="G1011" i="49"/>
  <c r="I1011" i="49"/>
  <c r="J1011" i="49"/>
  <c r="K1011" i="49"/>
  <c r="F1011" i="49"/>
  <c r="L1011" i="49"/>
  <c r="M1011" i="49"/>
  <c r="O1011" i="49"/>
  <c r="P1011" i="49"/>
  <c r="Q1011" i="49"/>
  <c r="R1011" i="49"/>
  <c r="S1011" i="49"/>
  <c r="T1011" i="49"/>
  <c r="U1011" i="49"/>
  <c r="V1011" i="49"/>
  <c r="W1011" i="49"/>
  <c r="X1011" i="49"/>
  <c r="Y1011" i="49"/>
  <c r="Z1011" i="49"/>
  <c r="AA1011" i="49"/>
  <c r="AB1011" i="49"/>
  <c r="AC1011" i="49"/>
  <c r="AD1011" i="49"/>
  <c r="AE1011" i="49"/>
  <c r="AF1012" i="49"/>
  <c r="D1012" i="49"/>
  <c r="E1012" i="49"/>
  <c r="G1012" i="49"/>
  <c r="I1012" i="49"/>
  <c r="J1012" i="49"/>
  <c r="K1012" i="49"/>
  <c r="F1012" i="49"/>
  <c r="L1012" i="49"/>
  <c r="M1012" i="49"/>
  <c r="O1012" i="49"/>
  <c r="P1012" i="49"/>
  <c r="Q1012" i="49"/>
  <c r="R1012" i="49"/>
  <c r="S1012" i="49"/>
  <c r="T1012" i="49"/>
  <c r="U1012" i="49"/>
  <c r="V1012" i="49"/>
  <c r="W1012" i="49"/>
  <c r="X1012" i="49"/>
  <c r="Y1012" i="49"/>
  <c r="Z1012" i="49"/>
  <c r="AA1012" i="49"/>
  <c r="AB1012" i="49"/>
  <c r="AC1012" i="49"/>
  <c r="AD1012" i="49"/>
  <c r="AE1012" i="49"/>
  <c r="AF1013" i="49"/>
  <c r="D1013" i="49"/>
  <c r="E1013" i="49"/>
  <c r="G1013" i="49"/>
  <c r="I1013" i="49"/>
  <c r="J1013" i="49"/>
  <c r="K1013" i="49"/>
  <c r="F1013" i="49"/>
  <c r="L1013" i="49"/>
  <c r="M1013" i="49"/>
  <c r="O1013" i="49"/>
  <c r="P1013" i="49"/>
  <c r="Q1013" i="49"/>
  <c r="R1013" i="49"/>
  <c r="S1013" i="49"/>
  <c r="T1013" i="49"/>
  <c r="U1013" i="49"/>
  <c r="V1013" i="49"/>
  <c r="W1013" i="49"/>
  <c r="X1013" i="49"/>
  <c r="Y1013" i="49"/>
  <c r="Z1013" i="49"/>
  <c r="AA1013" i="49"/>
  <c r="AB1013" i="49"/>
  <c r="AC1013" i="49"/>
  <c r="AD1013" i="49"/>
  <c r="AE1013" i="49"/>
  <c r="AF1014" i="49"/>
  <c r="D1014" i="49"/>
  <c r="E1014" i="49"/>
  <c r="G1014" i="49"/>
  <c r="I1014" i="49"/>
  <c r="J1014" i="49"/>
  <c r="K1014" i="49"/>
  <c r="F1014" i="49"/>
  <c r="L1014" i="49"/>
  <c r="M1014" i="49"/>
  <c r="O1014" i="49"/>
  <c r="P1014" i="49"/>
  <c r="Q1014" i="49"/>
  <c r="R1014" i="49"/>
  <c r="S1014" i="49"/>
  <c r="T1014" i="49"/>
  <c r="U1014" i="49"/>
  <c r="V1014" i="49"/>
  <c r="W1014" i="49"/>
  <c r="X1014" i="49"/>
  <c r="Y1014" i="49"/>
  <c r="Z1014" i="49"/>
  <c r="AA1014" i="49"/>
  <c r="AB1014" i="49"/>
  <c r="AC1014" i="49"/>
  <c r="AD1014" i="49"/>
  <c r="AE1014" i="49"/>
  <c r="AF1015" i="49"/>
  <c r="D1015" i="49"/>
  <c r="E1015" i="49"/>
  <c r="G1015" i="49"/>
  <c r="I1015" i="49"/>
  <c r="J1015" i="49"/>
  <c r="K1015" i="49"/>
  <c r="F1015" i="49"/>
  <c r="L1015" i="49"/>
  <c r="M1015" i="49"/>
  <c r="O1015" i="49"/>
  <c r="P1015" i="49"/>
  <c r="Q1015" i="49"/>
  <c r="R1015" i="49"/>
  <c r="S1015" i="49"/>
  <c r="T1015" i="49"/>
  <c r="U1015" i="49"/>
  <c r="V1015" i="49"/>
  <c r="W1015" i="49"/>
  <c r="X1015" i="49"/>
  <c r="Y1015" i="49"/>
  <c r="Z1015" i="49"/>
  <c r="AA1015" i="49"/>
  <c r="AB1015" i="49"/>
  <c r="AC1015" i="49"/>
  <c r="AD1015" i="49"/>
  <c r="AE1015" i="49"/>
  <c r="AF1016" i="49"/>
  <c r="D1016" i="49"/>
  <c r="E1016" i="49"/>
  <c r="G1016" i="49"/>
  <c r="I1016" i="49"/>
  <c r="J1016" i="49"/>
  <c r="K1016" i="49"/>
  <c r="F1016" i="49"/>
  <c r="L1016" i="49"/>
  <c r="M1016" i="49"/>
  <c r="O1016" i="49"/>
  <c r="P1016" i="49"/>
  <c r="Q1016" i="49"/>
  <c r="R1016" i="49"/>
  <c r="S1016" i="49"/>
  <c r="T1016" i="49"/>
  <c r="U1016" i="49"/>
  <c r="V1016" i="49"/>
  <c r="W1016" i="49"/>
  <c r="X1016" i="49"/>
  <c r="Y1016" i="49"/>
  <c r="Z1016" i="49"/>
  <c r="AA1016" i="49"/>
  <c r="AB1016" i="49"/>
  <c r="AC1016" i="49"/>
  <c r="AD1016" i="49"/>
  <c r="AE1016" i="49"/>
  <c r="AF1017" i="49"/>
  <c r="D1017" i="49"/>
  <c r="E1017" i="49"/>
  <c r="G1017" i="49"/>
  <c r="I1017" i="49"/>
  <c r="J1017" i="49"/>
  <c r="K1017" i="49"/>
  <c r="F1017" i="49"/>
  <c r="L1017" i="49"/>
  <c r="M1017" i="49"/>
  <c r="O1017" i="49"/>
  <c r="P1017" i="49"/>
  <c r="Q1017" i="49"/>
  <c r="R1017" i="49"/>
  <c r="S1017" i="49"/>
  <c r="T1017" i="49"/>
  <c r="U1017" i="49"/>
  <c r="V1017" i="49"/>
  <c r="W1017" i="49"/>
  <c r="X1017" i="49"/>
  <c r="Y1017" i="49"/>
  <c r="Z1017" i="49"/>
  <c r="AA1017" i="49"/>
  <c r="AB1017" i="49"/>
  <c r="AC1017" i="49"/>
  <c r="AD1017" i="49"/>
  <c r="AE1017" i="49"/>
  <c r="AF1018" i="49"/>
  <c r="D1018" i="49"/>
  <c r="E1018" i="49"/>
  <c r="G1018" i="49"/>
  <c r="I1018" i="49"/>
  <c r="J1018" i="49"/>
  <c r="K1018" i="49"/>
  <c r="F1018" i="49"/>
  <c r="L1018" i="49"/>
  <c r="M1018" i="49"/>
  <c r="O1018" i="49"/>
  <c r="P1018" i="49"/>
  <c r="Q1018" i="49"/>
  <c r="R1018" i="49"/>
  <c r="S1018" i="49"/>
  <c r="T1018" i="49"/>
  <c r="U1018" i="49"/>
  <c r="V1018" i="49"/>
  <c r="W1018" i="49"/>
  <c r="X1018" i="49"/>
  <c r="Y1018" i="49"/>
  <c r="Z1018" i="49"/>
  <c r="AA1018" i="49"/>
  <c r="AB1018" i="49"/>
  <c r="AC1018" i="49"/>
  <c r="AD1018" i="49"/>
  <c r="AE1018" i="49"/>
  <c r="AF1019" i="49"/>
  <c r="D1019" i="49"/>
  <c r="E1019" i="49"/>
  <c r="G1019" i="49"/>
  <c r="I1019" i="49"/>
  <c r="J1019" i="49"/>
  <c r="K1019" i="49"/>
  <c r="F1019" i="49"/>
  <c r="L1019" i="49"/>
  <c r="M1019" i="49"/>
  <c r="O1019" i="49"/>
  <c r="P1019" i="49"/>
  <c r="Q1019" i="49"/>
  <c r="R1019" i="49"/>
  <c r="S1019" i="49"/>
  <c r="T1019" i="49"/>
  <c r="U1019" i="49"/>
  <c r="V1019" i="49"/>
  <c r="W1019" i="49"/>
  <c r="X1019" i="49"/>
  <c r="Y1019" i="49"/>
  <c r="Z1019" i="49"/>
  <c r="AA1019" i="49"/>
  <c r="AB1019" i="49"/>
  <c r="AC1019" i="49"/>
  <c r="AD1019" i="49"/>
  <c r="AE1019" i="49"/>
  <c r="AF1020" i="49"/>
  <c r="D1020" i="49"/>
  <c r="E1020" i="49"/>
  <c r="G1020" i="49"/>
  <c r="I1020" i="49"/>
  <c r="J1020" i="49"/>
  <c r="K1020" i="49"/>
  <c r="F1020" i="49"/>
  <c r="L1020" i="49"/>
  <c r="M1020" i="49"/>
  <c r="O1020" i="49"/>
  <c r="P1020" i="49"/>
  <c r="Q1020" i="49"/>
  <c r="R1020" i="49"/>
  <c r="S1020" i="49"/>
  <c r="T1020" i="49"/>
  <c r="U1020" i="49"/>
  <c r="V1020" i="49"/>
  <c r="W1020" i="49"/>
  <c r="X1020" i="49"/>
  <c r="Y1020" i="49"/>
  <c r="Z1020" i="49"/>
  <c r="AA1020" i="49"/>
  <c r="AB1020" i="49"/>
  <c r="AC1020" i="49"/>
  <c r="AD1020" i="49"/>
  <c r="AE1020" i="49"/>
  <c r="AF1021" i="49"/>
  <c r="D1021" i="49"/>
  <c r="E1021" i="49"/>
  <c r="G1021" i="49"/>
  <c r="I1021" i="49"/>
  <c r="J1021" i="49"/>
  <c r="K1021" i="49"/>
  <c r="F1021" i="49"/>
  <c r="L1021" i="49"/>
  <c r="M1021" i="49"/>
  <c r="O1021" i="49"/>
  <c r="P1021" i="49"/>
  <c r="Q1021" i="49"/>
  <c r="R1021" i="49"/>
  <c r="S1021" i="49"/>
  <c r="T1021" i="49"/>
  <c r="U1021" i="49"/>
  <c r="V1021" i="49"/>
  <c r="W1021" i="49"/>
  <c r="X1021" i="49"/>
  <c r="Y1021" i="49"/>
  <c r="Z1021" i="49"/>
  <c r="AA1021" i="49"/>
  <c r="AB1021" i="49"/>
  <c r="AC1021" i="49"/>
  <c r="AD1021" i="49"/>
  <c r="AE1021" i="49"/>
  <c r="AF1022" i="49"/>
  <c r="D1022" i="49"/>
  <c r="E1022" i="49"/>
  <c r="G1022" i="49"/>
  <c r="I1022" i="49"/>
  <c r="J1022" i="49"/>
  <c r="K1022" i="49"/>
  <c r="F1022" i="49"/>
  <c r="L1022" i="49"/>
  <c r="M1022" i="49"/>
  <c r="O1022" i="49"/>
  <c r="P1022" i="49"/>
  <c r="Q1022" i="49"/>
  <c r="R1022" i="49"/>
  <c r="S1022" i="49"/>
  <c r="T1022" i="49"/>
  <c r="U1022" i="49"/>
  <c r="V1022" i="49"/>
  <c r="W1022" i="49"/>
  <c r="X1022" i="49"/>
  <c r="Y1022" i="49"/>
  <c r="Z1022" i="49"/>
  <c r="AA1022" i="49"/>
  <c r="AB1022" i="49"/>
  <c r="AC1022" i="49"/>
  <c r="AD1022" i="49"/>
  <c r="AE1022" i="49"/>
  <c r="AF1023" i="49"/>
  <c r="D1023" i="49"/>
  <c r="E1023" i="49"/>
  <c r="G1023" i="49"/>
  <c r="I1023" i="49"/>
  <c r="J1023" i="49"/>
  <c r="K1023" i="49"/>
  <c r="F1023" i="49"/>
  <c r="L1023" i="49"/>
  <c r="M1023" i="49"/>
  <c r="O1023" i="49"/>
  <c r="P1023" i="49"/>
  <c r="Q1023" i="49"/>
  <c r="R1023" i="49"/>
  <c r="S1023" i="49"/>
  <c r="T1023" i="49"/>
  <c r="U1023" i="49"/>
  <c r="V1023" i="49"/>
  <c r="W1023" i="49"/>
  <c r="X1023" i="49"/>
  <c r="Y1023" i="49"/>
  <c r="Z1023" i="49"/>
  <c r="AA1023" i="49"/>
  <c r="AB1023" i="49"/>
  <c r="AC1023" i="49"/>
  <c r="AD1023" i="49"/>
  <c r="AE1023" i="49"/>
  <c r="AF1024" i="49"/>
  <c r="D1024" i="49"/>
  <c r="E1024" i="49"/>
  <c r="G1024" i="49"/>
  <c r="I1024" i="49"/>
  <c r="J1024" i="49"/>
  <c r="K1024" i="49"/>
  <c r="F1024" i="49"/>
  <c r="L1024" i="49"/>
  <c r="M1024" i="49"/>
  <c r="O1024" i="49"/>
  <c r="P1024" i="49"/>
  <c r="Q1024" i="49"/>
  <c r="R1024" i="49"/>
  <c r="S1024" i="49"/>
  <c r="T1024" i="49"/>
  <c r="U1024" i="49"/>
  <c r="V1024" i="49"/>
  <c r="W1024" i="49"/>
  <c r="X1024" i="49"/>
  <c r="Y1024" i="49"/>
  <c r="Z1024" i="49"/>
  <c r="AA1024" i="49"/>
  <c r="AB1024" i="49"/>
  <c r="AC1024" i="49"/>
  <c r="AD1024" i="49"/>
  <c r="AE1024" i="49"/>
  <c r="AF1025" i="49"/>
  <c r="D1025" i="49"/>
  <c r="E1025" i="49"/>
  <c r="G1025" i="49"/>
  <c r="I1025" i="49"/>
  <c r="J1025" i="49"/>
  <c r="K1025" i="49"/>
  <c r="F1025" i="49"/>
  <c r="L1025" i="49"/>
  <c r="M1025" i="49"/>
  <c r="O1025" i="49"/>
  <c r="P1025" i="49"/>
  <c r="Q1025" i="49"/>
  <c r="R1025" i="49"/>
  <c r="S1025" i="49"/>
  <c r="T1025" i="49"/>
  <c r="U1025" i="49"/>
  <c r="V1025" i="49"/>
  <c r="W1025" i="49"/>
  <c r="X1025" i="49"/>
  <c r="Y1025" i="49"/>
  <c r="Z1025" i="49"/>
  <c r="AA1025" i="49"/>
  <c r="AB1025" i="49"/>
  <c r="AC1025" i="49"/>
  <c r="AD1025" i="49"/>
  <c r="AE1025" i="49"/>
  <c r="AF1026" i="49"/>
  <c r="D1026" i="49"/>
  <c r="E1026" i="49"/>
  <c r="G1026" i="49"/>
  <c r="I1026" i="49"/>
  <c r="J1026" i="49"/>
  <c r="K1026" i="49"/>
  <c r="F1026" i="49"/>
  <c r="L1026" i="49"/>
  <c r="M1026" i="49"/>
  <c r="O1026" i="49"/>
  <c r="P1026" i="49"/>
  <c r="Q1026" i="49"/>
  <c r="R1026" i="49"/>
  <c r="S1026" i="49"/>
  <c r="T1026" i="49"/>
  <c r="U1026" i="49"/>
  <c r="V1026" i="49"/>
  <c r="W1026" i="49"/>
  <c r="X1026" i="49"/>
  <c r="Y1026" i="49"/>
  <c r="Z1026" i="49"/>
  <c r="AA1026" i="49"/>
  <c r="AB1026" i="49"/>
  <c r="AC1026" i="49"/>
  <c r="AD1026" i="49"/>
  <c r="AE1026" i="49"/>
  <c r="AF1027" i="49"/>
  <c r="D1027" i="49"/>
  <c r="E1027" i="49"/>
  <c r="G1027" i="49"/>
  <c r="I1027" i="49"/>
  <c r="J1027" i="49"/>
  <c r="K1027" i="49"/>
  <c r="F1027" i="49"/>
  <c r="L1027" i="49"/>
  <c r="M1027" i="49"/>
  <c r="O1027" i="49"/>
  <c r="P1027" i="49"/>
  <c r="Q1027" i="49"/>
  <c r="R1027" i="49"/>
  <c r="S1027" i="49"/>
  <c r="T1027" i="49"/>
  <c r="U1027" i="49"/>
  <c r="V1027" i="49"/>
  <c r="W1027" i="49"/>
  <c r="X1027" i="49"/>
  <c r="Y1027" i="49"/>
  <c r="Z1027" i="49"/>
  <c r="AA1027" i="49"/>
  <c r="AB1027" i="49"/>
  <c r="AC1027" i="49"/>
  <c r="AD1027" i="49"/>
  <c r="AE1027" i="49"/>
  <c r="AF1028" i="49"/>
  <c r="D1028" i="49"/>
  <c r="E1028" i="49"/>
  <c r="G1028" i="49"/>
  <c r="I1028" i="49"/>
  <c r="J1028" i="49"/>
  <c r="K1028" i="49"/>
  <c r="F1028" i="49"/>
  <c r="L1028" i="49"/>
  <c r="M1028" i="49"/>
  <c r="O1028" i="49"/>
  <c r="P1028" i="49"/>
  <c r="Q1028" i="49"/>
  <c r="R1028" i="49"/>
  <c r="S1028" i="49"/>
  <c r="T1028" i="49"/>
  <c r="U1028" i="49"/>
  <c r="V1028" i="49"/>
  <c r="W1028" i="49"/>
  <c r="X1028" i="49"/>
  <c r="Y1028" i="49"/>
  <c r="Z1028" i="49"/>
  <c r="AA1028" i="49"/>
  <c r="AB1028" i="49"/>
  <c r="AC1028" i="49"/>
  <c r="AD1028" i="49"/>
  <c r="AE1028" i="49"/>
  <c r="AF1029" i="49"/>
  <c r="D1029" i="49"/>
  <c r="E1029" i="49"/>
  <c r="G1029" i="49"/>
  <c r="I1029" i="49"/>
  <c r="J1029" i="49"/>
  <c r="K1029" i="49"/>
  <c r="F1029" i="49"/>
  <c r="L1029" i="49"/>
  <c r="M1029" i="49"/>
  <c r="O1029" i="49"/>
  <c r="P1029" i="49"/>
  <c r="Q1029" i="49"/>
  <c r="R1029" i="49"/>
  <c r="S1029" i="49"/>
  <c r="T1029" i="49"/>
  <c r="U1029" i="49"/>
  <c r="V1029" i="49"/>
  <c r="W1029" i="49"/>
  <c r="X1029" i="49"/>
  <c r="Y1029" i="49"/>
  <c r="Z1029" i="49"/>
  <c r="AA1029" i="49"/>
  <c r="AB1029" i="49"/>
  <c r="AC1029" i="49"/>
  <c r="AD1029" i="49"/>
  <c r="AE1029" i="49"/>
  <c r="AF1030" i="49"/>
  <c r="D1030" i="49"/>
  <c r="E1030" i="49"/>
  <c r="G1030" i="49"/>
  <c r="I1030" i="49"/>
  <c r="J1030" i="49"/>
  <c r="K1030" i="49"/>
  <c r="F1030" i="49"/>
  <c r="L1030" i="49"/>
  <c r="M1030" i="49"/>
  <c r="O1030" i="49"/>
  <c r="P1030" i="49"/>
  <c r="Q1030" i="49"/>
  <c r="R1030" i="49"/>
  <c r="S1030" i="49"/>
  <c r="T1030" i="49"/>
  <c r="U1030" i="49"/>
  <c r="V1030" i="49"/>
  <c r="W1030" i="49"/>
  <c r="X1030" i="49"/>
  <c r="Y1030" i="49"/>
  <c r="Z1030" i="49"/>
  <c r="AA1030" i="49"/>
  <c r="AB1030" i="49"/>
  <c r="AC1030" i="49"/>
  <c r="AD1030" i="49"/>
  <c r="AE1030" i="49"/>
  <c r="AF1031" i="49"/>
  <c r="D1031" i="49"/>
  <c r="E1031" i="49"/>
  <c r="G1031" i="49"/>
  <c r="I1031" i="49"/>
  <c r="J1031" i="49"/>
  <c r="K1031" i="49"/>
  <c r="F1031" i="49"/>
  <c r="L1031" i="49"/>
  <c r="M1031" i="49"/>
  <c r="O1031" i="49"/>
  <c r="P1031" i="49"/>
  <c r="Q1031" i="49"/>
  <c r="R1031" i="49"/>
  <c r="S1031" i="49"/>
  <c r="T1031" i="49"/>
  <c r="U1031" i="49"/>
  <c r="V1031" i="49"/>
  <c r="W1031" i="49"/>
  <c r="X1031" i="49"/>
  <c r="Y1031" i="49"/>
  <c r="Z1031" i="49"/>
  <c r="AA1031" i="49"/>
  <c r="AB1031" i="49"/>
  <c r="AC1031" i="49"/>
  <c r="AD1031" i="49"/>
  <c r="AE1031" i="49"/>
  <c r="AF1032" i="49"/>
  <c r="D1032" i="49"/>
  <c r="E1032" i="49"/>
  <c r="G1032" i="49"/>
  <c r="I1032" i="49"/>
  <c r="J1032" i="49"/>
  <c r="K1032" i="49"/>
  <c r="F1032" i="49"/>
  <c r="L1032" i="49"/>
  <c r="M1032" i="49"/>
  <c r="O1032" i="49"/>
  <c r="P1032" i="49"/>
  <c r="Q1032" i="49"/>
  <c r="R1032" i="49"/>
  <c r="S1032" i="49"/>
  <c r="T1032" i="49"/>
  <c r="U1032" i="49"/>
  <c r="V1032" i="49"/>
  <c r="W1032" i="49"/>
  <c r="X1032" i="49"/>
  <c r="Y1032" i="49"/>
  <c r="Z1032" i="49"/>
  <c r="AA1032" i="49"/>
  <c r="AB1032" i="49"/>
  <c r="AC1032" i="49"/>
  <c r="AD1032" i="49"/>
  <c r="AE1032" i="49"/>
  <c r="AF1033" i="49"/>
  <c r="D1033" i="49"/>
  <c r="E1033" i="49"/>
  <c r="G1033" i="49"/>
  <c r="I1033" i="49"/>
  <c r="J1033" i="49"/>
  <c r="K1033" i="49"/>
  <c r="F1033" i="49"/>
  <c r="L1033" i="49"/>
  <c r="M1033" i="49"/>
  <c r="O1033" i="49"/>
  <c r="P1033" i="49"/>
  <c r="Q1033" i="49"/>
  <c r="R1033" i="49"/>
  <c r="S1033" i="49"/>
  <c r="T1033" i="49"/>
  <c r="U1033" i="49"/>
  <c r="V1033" i="49"/>
  <c r="W1033" i="49"/>
  <c r="X1033" i="49"/>
  <c r="Y1033" i="49"/>
  <c r="Z1033" i="49"/>
  <c r="AA1033" i="49"/>
  <c r="AB1033" i="49"/>
  <c r="AC1033" i="49"/>
  <c r="AD1033" i="49"/>
  <c r="AE1033" i="49"/>
  <c r="AF1034" i="49"/>
  <c r="D1034" i="49"/>
  <c r="E1034" i="49"/>
  <c r="G1034" i="49"/>
  <c r="I1034" i="49"/>
  <c r="J1034" i="49"/>
  <c r="K1034" i="49"/>
  <c r="F1034" i="49"/>
  <c r="L1034" i="49"/>
  <c r="M1034" i="49"/>
  <c r="O1034" i="49"/>
  <c r="P1034" i="49"/>
  <c r="Q1034" i="49"/>
  <c r="R1034" i="49"/>
  <c r="S1034" i="49"/>
  <c r="T1034" i="49"/>
  <c r="U1034" i="49"/>
  <c r="V1034" i="49"/>
  <c r="W1034" i="49"/>
  <c r="X1034" i="49"/>
  <c r="Y1034" i="49"/>
  <c r="Z1034" i="49"/>
  <c r="AA1034" i="49"/>
  <c r="AB1034" i="49"/>
  <c r="AC1034" i="49"/>
  <c r="AD1034" i="49"/>
  <c r="AE1034" i="49"/>
  <c r="AF1035" i="49"/>
  <c r="D1035" i="49"/>
  <c r="E1035" i="49"/>
  <c r="G1035" i="49"/>
  <c r="I1035" i="49"/>
  <c r="J1035" i="49"/>
  <c r="K1035" i="49"/>
  <c r="F1035" i="49"/>
  <c r="L1035" i="49"/>
  <c r="M1035" i="49"/>
  <c r="O1035" i="49"/>
  <c r="P1035" i="49"/>
  <c r="Q1035" i="49"/>
  <c r="R1035" i="49"/>
  <c r="S1035" i="49"/>
  <c r="T1035" i="49"/>
  <c r="U1035" i="49"/>
  <c r="V1035" i="49"/>
  <c r="W1035" i="49"/>
  <c r="X1035" i="49"/>
  <c r="Y1035" i="49"/>
  <c r="Z1035" i="49"/>
  <c r="AA1035" i="49"/>
  <c r="AB1035" i="49"/>
  <c r="AC1035" i="49"/>
  <c r="AD1035" i="49"/>
  <c r="AE1035" i="49"/>
  <c r="AF1036" i="49"/>
  <c r="D1036" i="49"/>
  <c r="E1036" i="49"/>
  <c r="G1036" i="49"/>
  <c r="I1036" i="49"/>
  <c r="J1036" i="49"/>
  <c r="K1036" i="49"/>
  <c r="F1036" i="49"/>
  <c r="L1036" i="49"/>
  <c r="M1036" i="49"/>
  <c r="O1036" i="49"/>
  <c r="P1036" i="49"/>
  <c r="Q1036" i="49"/>
  <c r="R1036" i="49"/>
  <c r="S1036" i="49"/>
  <c r="T1036" i="49"/>
  <c r="U1036" i="49"/>
  <c r="V1036" i="49"/>
  <c r="W1036" i="49"/>
  <c r="X1036" i="49"/>
  <c r="Y1036" i="49"/>
  <c r="Z1036" i="49"/>
  <c r="AA1036" i="49"/>
  <c r="AB1036" i="49"/>
  <c r="AC1036" i="49"/>
  <c r="AD1036" i="49"/>
  <c r="AE1036" i="49"/>
  <c r="AF1037" i="49"/>
  <c r="D1037" i="49"/>
  <c r="E1037" i="49"/>
  <c r="G1037" i="49"/>
  <c r="I1037" i="49"/>
  <c r="J1037" i="49"/>
  <c r="K1037" i="49"/>
  <c r="F1037" i="49"/>
  <c r="L1037" i="49"/>
  <c r="M1037" i="49"/>
  <c r="O1037" i="49"/>
  <c r="P1037" i="49"/>
  <c r="Q1037" i="49"/>
  <c r="R1037" i="49"/>
  <c r="S1037" i="49"/>
  <c r="T1037" i="49"/>
  <c r="U1037" i="49"/>
  <c r="V1037" i="49"/>
  <c r="W1037" i="49"/>
  <c r="X1037" i="49"/>
  <c r="Y1037" i="49"/>
  <c r="Z1037" i="49"/>
  <c r="AA1037" i="49"/>
  <c r="AB1037" i="49"/>
  <c r="AC1037" i="49"/>
  <c r="AD1037" i="49"/>
  <c r="AE1037" i="49"/>
  <c r="AF1038" i="49"/>
  <c r="D1038" i="49"/>
  <c r="E1038" i="49"/>
  <c r="G1038" i="49"/>
  <c r="I1038" i="49"/>
  <c r="J1038" i="49"/>
  <c r="K1038" i="49"/>
  <c r="F1038" i="49"/>
  <c r="L1038" i="49"/>
  <c r="M1038" i="49"/>
  <c r="O1038" i="49"/>
  <c r="P1038" i="49"/>
  <c r="Q1038" i="49"/>
  <c r="R1038" i="49"/>
  <c r="S1038" i="49"/>
  <c r="T1038" i="49"/>
  <c r="U1038" i="49"/>
  <c r="V1038" i="49"/>
  <c r="W1038" i="49"/>
  <c r="X1038" i="49"/>
  <c r="Y1038" i="49"/>
  <c r="Z1038" i="49"/>
  <c r="AA1038" i="49"/>
  <c r="AB1038" i="49"/>
  <c r="AC1038" i="49"/>
  <c r="AD1038" i="49"/>
  <c r="AE1038" i="49"/>
  <c r="AF1039" i="49"/>
  <c r="D1039" i="49"/>
  <c r="E1039" i="49"/>
  <c r="G1039" i="49"/>
  <c r="I1039" i="49"/>
  <c r="J1039" i="49"/>
  <c r="K1039" i="49"/>
  <c r="F1039" i="49"/>
  <c r="L1039" i="49"/>
  <c r="M1039" i="49"/>
  <c r="O1039" i="49"/>
  <c r="P1039" i="49"/>
  <c r="Q1039" i="49"/>
  <c r="R1039" i="49"/>
  <c r="S1039" i="49"/>
  <c r="T1039" i="49"/>
  <c r="U1039" i="49"/>
  <c r="V1039" i="49"/>
  <c r="W1039" i="49"/>
  <c r="X1039" i="49"/>
  <c r="Y1039" i="49"/>
  <c r="Z1039" i="49"/>
  <c r="AA1039" i="49"/>
  <c r="AB1039" i="49"/>
  <c r="AC1039" i="49"/>
  <c r="AD1039" i="49"/>
  <c r="AE1039" i="49"/>
  <c r="AF1040" i="49"/>
  <c r="D1040" i="49"/>
  <c r="E1040" i="49"/>
  <c r="G1040" i="49"/>
  <c r="I1040" i="49"/>
  <c r="J1040" i="49"/>
  <c r="K1040" i="49"/>
  <c r="F1040" i="49"/>
  <c r="L1040" i="49"/>
  <c r="M1040" i="49"/>
  <c r="O1040" i="49"/>
  <c r="P1040" i="49"/>
  <c r="Q1040" i="49"/>
  <c r="R1040" i="49"/>
  <c r="S1040" i="49"/>
  <c r="T1040" i="49"/>
  <c r="U1040" i="49"/>
  <c r="V1040" i="49"/>
  <c r="W1040" i="49"/>
  <c r="X1040" i="49"/>
  <c r="Y1040" i="49"/>
  <c r="Z1040" i="49"/>
  <c r="AA1040" i="49"/>
  <c r="AB1040" i="49"/>
  <c r="AC1040" i="49"/>
  <c r="AD1040" i="49"/>
  <c r="AE1040" i="49"/>
  <c r="AF1041" i="49"/>
  <c r="D1041" i="49"/>
  <c r="E1041" i="49"/>
  <c r="G1041" i="49"/>
  <c r="I1041" i="49"/>
  <c r="J1041" i="49"/>
  <c r="K1041" i="49"/>
  <c r="F1041" i="49"/>
  <c r="L1041" i="49"/>
  <c r="M1041" i="49"/>
  <c r="O1041" i="49"/>
  <c r="P1041" i="49"/>
  <c r="Q1041" i="49"/>
  <c r="R1041" i="49"/>
  <c r="S1041" i="49"/>
  <c r="T1041" i="49"/>
  <c r="U1041" i="49"/>
  <c r="V1041" i="49"/>
  <c r="W1041" i="49"/>
  <c r="X1041" i="49"/>
  <c r="Y1041" i="49"/>
  <c r="Z1041" i="49"/>
  <c r="AA1041" i="49"/>
  <c r="AB1041" i="49"/>
  <c r="AC1041" i="49"/>
  <c r="AD1041" i="49"/>
  <c r="AE1041" i="49"/>
  <c r="AF1042" i="49"/>
  <c r="D1042" i="49"/>
  <c r="E1042" i="49"/>
  <c r="G1042" i="49"/>
  <c r="I1042" i="49"/>
  <c r="J1042" i="49"/>
  <c r="K1042" i="49"/>
  <c r="F1042" i="49"/>
  <c r="L1042" i="49"/>
  <c r="M1042" i="49"/>
  <c r="O1042" i="49"/>
  <c r="P1042" i="49"/>
  <c r="Q1042" i="49"/>
  <c r="R1042" i="49"/>
  <c r="S1042" i="49"/>
  <c r="T1042" i="49"/>
  <c r="U1042" i="49"/>
  <c r="V1042" i="49"/>
  <c r="W1042" i="49"/>
  <c r="X1042" i="49"/>
  <c r="Y1042" i="49"/>
  <c r="Z1042" i="49"/>
  <c r="AA1042" i="49"/>
  <c r="AB1042" i="49"/>
  <c r="AC1042" i="49"/>
  <c r="AD1042" i="49"/>
  <c r="AE1042" i="49"/>
  <c r="AF1043" i="49"/>
  <c r="D1043" i="49"/>
  <c r="E1043" i="49"/>
  <c r="G1043" i="49"/>
  <c r="I1043" i="49"/>
  <c r="J1043" i="49"/>
  <c r="K1043" i="49"/>
  <c r="F1043" i="49"/>
  <c r="L1043" i="49"/>
  <c r="M1043" i="49"/>
  <c r="O1043" i="49"/>
  <c r="P1043" i="49"/>
  <c r="Q1043" i="49"/>
  <c r="R1043" i="49"/>
  <c r="S1043" i="49"/>
  <c r="T1043" i="49"/>
  <c r="U1043" i="49"/>
  <c r="V1043" i="49"/>
  <c r="W1043" i="49"/>
  <c r="X1043" i="49"/>
  <c r="Y1043" i="49"/>
  <c r="Z1043" i="49"/>
  <c r="AA1043" i="49"/>
  <c r="AB1043" i="49"/>
  <c r="AC1043" i="49"/>
  <c r="AD1043" i="49"/>
  <c r="AE1043" i="49"/>
  <c r="AF1044" i="49"/>
  <c r="D1044" i="49"/>
  <c r="E1044" i="49"/>
  <c r="G1044" i="49"/>
  <c r="I1044" i="49"/>
  <c r="J1044" i="49"/>
  <c r="K1044" i="49"/>
  <c r="F1044" i="49"/>
  <c r="L1044" i="49"/>
  <c r="M1044" i="49"/>
  <c r="O1044" i="49"/>
  <c r="P1044" i="49"/>
  <c r="Q1044" i="49"/>
  <c r="R1044" i="49"/>
  <c r="S1044" i="49"/>
  <c r="T1044" i="49"/>
  <c r="U1044" i="49"/>
  <c r="V1044" i="49"/>
  <c r="W1044" i="49"/>
  <c r="X1044" i="49"/>
  <c r="Y1044" i="49"/>
  <c r="Z1044" i="49"/>
  <c r="AA1044" i="49"/>
  <c r="AB1044" i="49"/>
  <c r="AC1044" i="49"/>
  <c r="AD1044" i="49"/>
  <c r="AE1044" i="49"/>
  <c r="AF1045" i="49"/>
  <c r="D1045" i="49"/>
  <c r="E1045" i="49"/>
  <c r="G1045" i="49"/>
  <c r="I1045" i="49"/>
  <c r="J1045" i="49"/>
  <c r="K1045" i="49"/>
  <c r="F1045" i="49"/>
  <c r="L1045" i="49"/>
  <c r="M1045" i="49"/>
  <c r="O1045" i="49"/>
  <c r="P1045" i="49"/>
  <c r="Q1045" i="49"/>
  <c r="R1045" i="49"/>
  <c r="S1045" i="49"/>
  <c r="T1045" i="49"/>
  <c r="U1045" i="49"/>
  <c r="V1045" i="49"/>
  <c r="W1045" i="49"/>
  <c r="X1045" i="49"/>
  <c r="Y1045" i="49"/>
  <c r="Z1045" i="49"/>
  <c r="AA1045" i="49"/>
  <c r="AB1045" i="49"/>
  <c r="AC1045" i="49"/>
  <c r="AD1045" i="49"/>
  <c r="AE1045" i="49"/>
  <c r="AF1046" i="49"/>
  <c r="D1046" i="49"/>
  <c r="E1046" i="49"/>
  <c r="G1046" i="49"/>
  <c r="I1046" i="49"/>
  <c r="J1046" i="49"/>
  <c r="K1046" i="49"/>
  <c r="F1046" i="49"/>
  <c r="L1046" i="49"/>
  <c r="M1046" i="49"/>
  <c r="O1046" i="49"/>
  <c r="P1046" i="49"/>
  <c r="Q1046" i="49"/>
  <c r="R1046" i="49"/>
  <c r="S1046" i="49"/>
  <c r="T1046" i="49"/>
  <c r="U1046" i="49"/>
  <c r="V1046" i="49"/>
  <c r="W1046" i="49"/>
  <c r="X1046" i="49"/>
  <c r="Y1046" i="49"/>
  <c r="Z1046" i="49"/>
  <c r="AA1046" i="49"/>
  <c r="AB1046" i="49"/>
  <c r="AC1046" i="49"/>
  <c r="AD1046" i="49"/>
  <c r="AE1046" i="49"/>
  <c r="AF1047" i="49"/>
  <c r="D1047" i="49"/>
  <c r="E1047" i="49"/>
  <c r="G1047" i="49"/>
  <c r="I1047" i="49"/>
  <c r="J1047" i="49"/>
  <c r="K1047" i="49"/>
  <c r="F1047" i="49"/>
  <c r="L1047" i="49"/>
  <c r="M1047" i="49"/>
  <c r="O1047" i="49"/>
  <c r="P1047" i="49"/>
  <c r="Q1047" i="49"/>
  <c r="R1047" i="49"/>
  <c r="S1047" i="49"/>
  <c r="T1047" i="49"/>
  <c r="U1047" i="49"/>
  <c r="V1047" i="49"/>
  <c r="W1047" i="49"/>
  <c r="X1047" i="49"/>
  <c r="Y1047" i="49"/>
  <c r="Z1047" i="49"/>
  <c r="AA1047" i="49"/>
  <c r="AB1047" i="49"/>
  <c r="AC1047" i="49"/>
  <c r="AD1047" i="49"/>
  <c r="AE1047" i="49"/>
  <c r="AF1048" i="49"/>
  <c r="D1048" i="49"/>
  <c r="E1048" i="49"/>
  <c r="G1048" i="49"/>
  <c r="I1048" i="49"/>
  <c r="J1048" i="49"/>
  <c r="K1048" i="49"/>
  <c r="F1048" i="49"/>
  <c r="L1048" i="49"/>
  <c r="M1048" i="49"/>
  <c r="O1048" i="49"/>
  <c r="P1048" i="49"/>
  <c r="Q1048" i="49"/>
  <c r="R1048" i="49"/>
  <c r="S1048" i="49"/>
  <c r="T1048" i="49"/>
  <c r="U1048" i="49"/>
  <c r="V1048" i="49"/>
  <c r="W1048" i="49"/>
  <c r="X1048" i="49"/>
  <c r="Y1048" i="49"/>
  <c r="Z1048" i="49"/>
  <c r="AA1048" i="49"/>
  <c r="AB1048" i="49"/>
  <c r="AC1048" i="49"/>
  <c r="AD1048" i="49"/>
  <c r="AE1048" i="49"/>
  <c r="AF1049" i="49"/>
  <c r="D1049" i="49"/>
  <c r="E1049" i="49"/>
  <c r="G1049" i="49"/>
  <c r="I1049" i="49"/>
  <c r="J1049" i="49"/>
  <c r="K1049" i="49"/>
  <c r="F1049" i="49"/>
  <c r="L1049" i="49"/>
  <c r="M1049" i="49"/>
  <c r="O1049" i="49"/>
  <c r="P1049" i="49"/>
  <c r="Q1049" i="49"/>
  <c r="R1049" i="49"/>
  <c r="S1049" i="49"/>
  <c r="T1049" i="49"/>
  <c r="U1049" i="49"/>
  <c r="V1049" i="49"/>
  <c r="W1049" i="49"/>
  <c r="X1049" i="49"/>
  <c r="Y1049" i="49"/>
  <c r="Z1049" i="49"/>
  <c r="AA1049" i="49"/>
  <c r="AB1049" i="49"/>
  <c r="AC1049" i="49"/>
  <c r="AD1049" i="49"/>
  <c r="AE1049" i="49"/>
  <c r="AF1050" i="49"/>
  <c r="D1050" i="49"/>
  <c r="E1050" i="49"/>
  <c r="G1050" i="49"/>
  <c r="I1050" i="49"/>
  <c r="J1050" i="49"/>
  <c r="K1050" i="49"/>
  <c r="F1050" i="49"/>
  <c r="L1050" i="49"/>
  <c r="M1050" i="49"/>
  <c r="O1050" i="49"/>
  <c r="P1050" i="49"/>
  <c r="Q1050" i="49"/>
  <c r="R1050" i="49"/>
  <c r="S1050" i="49"/>
  <c r="T1050" i="49"/>
  <c r="U1050" i="49"/>
  <c r="V1050" i="49"/>
  <c r="W1050" i="49"/>
  <c r="X1050" i="49"/>
  <c r="Y1050" i="49"/>
  <c r="Z1050" i="49"/>
  <c r="AA1050" i="49"/>
  <c r="AB1050" i="49"/>
  <c r="AC1050" i="49"/>
  <c r="AD1050" i="49"/>
  <c r="AE1050" i="49"/>
  <c r="AF1051" i="49"/>
  <c r="D1051" i="49"/>
  <c r="E1051" i="49"/>
  <c r="G1051" i="49"/>
  <c r="I1051" i="49"/>
  <c r="J1051" i="49"/>
  <c r="K1051" i="49"/>
  <c r="F1051" i="49"/>
  <c r="L1051" i="49"/>
  <c r="M1051" i="49"/>
  <c r="O1051" i="49"/>
  <c r="P1051" i="49"/>
  <c r="Q1051" i="49"/>
  <c r="R1051" i="49"/>
  <c r="S1051" i="49"/>
  <c r="T1051" i="49"/>
  <c r="U1051" i="49"/>
  <c r="V1051" i="49"/>
  <c r="W1051" i="49"/>
  <c r="X1051" i="49"/>
  <c r="Y1051" i="49"/>
  <c r="Z1051" i="49"/>
  <c r="AA1051" i="49"/>
  <c r="AB1051" i="49"/>
  <c r="AC1051" i="49"/>
  <c r="AD1051" i="49"/>
  <c r="AE1051" i="49"/>
  <c r="AF1052" i="49"/>
  <c r="D1052" i="49"/>
  <c r="E1052" i="49"/>
  <c r="G1052" i="49"/>
  <c r="I1052" i="49"/>
  <c r="J1052" i="49"/>
  <c r="K1052" i="49"/>
  <c r="F1052" i="49"/>
  <c r="L1052" i="49"/>
  <c r="M1052" i="49"/>
  <c r="O1052" i="49"/>
  <c r="P1052" i="49"/>
  <c r="Q1052" i="49"/>
  <c r="R1052" i="49"/>
  <c r="S1052" i="49"/>
  <c r="T1052" i="49"/>
  <c r="U1052" i="49"/>
  <c r="V1052" i="49"/>
  <c r="W1052" i="49"/>
  <c r="X1052" i="49"/>
  <c r="Y1052" i="49"/>
  <c r="Z1052" i="49"/>
  <c r="AA1052" i="49"/>
  <c r="AB1052" i="49"/>
  <c r="AC1052" i="49"/>
  <c r="AD1052" i="49"/>
  <c r="AE1052" i="49"/>
  <c r="AF1053" i="49"/>
  <c r="D1053" i="49"/>
  <c r="E1053" i="49"/>
  <c r="G1053" i="49"/>
  <c r="I1053" i="49"/>
  <c r="J1053" i="49"/>
  <c r="K1053" i="49"/>
  <c r="F1053" i="49"/>
  <c r="L1053" i="49"/>
  <c r="M1053" i="49"/>
  <c r="O1053" i="49"/>
  <c r="P1053" i="49"/>
  <c r="Q1053" i="49"/>
  <c r="R1053" i="49"/>
  <c r="S1053" i="49"/>
  <c r="T1053" i="49"/>
  <c r="U1053" i="49"/>
  <c r="V1053" i="49"/>
  <c r="W1053" i="49"/>
  <c r="X1053" i="49"/>
  <c r="Y1053" i="49"/>
  <c r="Z1053" i="49"/>
  <c r="AA1053" i="49"/>
  <c r="AB1053" i="49"/>
  <c r="AC1053" i="49"/>
  <c r="AD1053" i="49"/>
  <c r="AE1053" i="49"/>
  <c r="AF1054" i="49"/>
  <c r="D1054" i="49"/>
  <c r="E1054" i="49"/>
  <c r="G1054" i="49"/>
  <c r="I1054" i="49"/>
  <c r="J1054" i="49"/>
  <c r="K1054" i="49"/>
  <c r="F1054" i="49"/>
  <c r="L1054" i="49"/>
  <c r="M1054" i="49"/>
  <c r="O1054" i="49"/>
  <c r="P1054" i="49"/>
  <c r="Q1054" i="49"/>
  <c r="R1054" i="49"/>
  <c r="S1054" i="49"/>
  <c r="T1054" i="49"/>
  <c r="U1054" i="49"/>
  <c r="V1054" i="49"/>
  <c r="W1054" i="49"/>
  <c r="X1054" i="49"/>
  <c r="Y1054" i="49"/>
  <c r="Z1054" i="49"/>
  <c r="AA1054" i="49"/>
  <c r="AB1054" i="49"/>
  <c r="AC1054" i="49"/>
  <c r="AD1054" i="49"/>
  <c r="AE1054" i="49"/>
  <c r="AF1055" i="49"/>
  <c r="D1055" i="49"/>
  <c r="E1055" i="49"/>
  <c r="G1055" i="49"/>
  <c r="I1055" i="49"/>
  <c r="J1055" i="49"/>
  <c r="K1055" i="49"/>
  <c r="F1055" i="49"/>
  <c r="L1055" i="49"/>
  <c r="M1055" i="49"/>
  <c r="O1055" i="49"/>
  <c r="P1055" i="49"/>
  <c r="Q1055" i="49"/>
  <c r="R1055" i="49"/>
  <c r="S1055" i="49"/>
  <c r="T1055" i="49"/>
  <c r="U1055" i="49"/>
  <c r="V1055" i="49"/>
  <c r="W1055" i="49"/>
  <c r="X1055" i="49"/>
  <c r="Y1055" i="49"/>
  <c r="Z1055" i="49"/>
  <c r="AA1055" i="49"/>
  <c r="AB1055" i="49"/>
  <c r="AC1055" i="49"/>
  <c r="AD1055" i="49"/>
  <c r="AE1055" i="49"/>
  <c r="AF1056" i="49"/>
  <c r="D1056" i="49"/>
  <c r="E1056" i="49"/>
  <c r="G1056" i="49"/>
  <c r="I1056" i="49"/>
  <c r="J1056" i="49"/>
  <c r="K1056" i="49"/>
  <c r="F1056" i="49"/>
  <c r="L1056" i="49"/>
  <c r="M1056" i="49"/>
  <c r="O1056" i="49"/>
  <c r="P1056" i="49"/>
  <c r="Q1056" i="49"/>
  <c r="R1056" i="49"/>
  <c r="S1056" i="49"/>
  <c r="T1056" i="49"/>
  <c r="U1056" i="49"/>
  <c r="V1056" i="49"/>
  <c r="W1056" i="49"/>
  <c r="X1056" i="49"/>
  <c r="Y1056" i="49"/>
  <c r="Z1056" i="49"/>
  <c r="AA1056" i="49"/>
  <c r="AB1056" i="49"/>
  <c r="AC1056" i="49"/>
  <c r="AD1056" i="49"/>
  <c r="AE1056" i="49"/>
  <c r="AF1057" i="49"/>
  <c r="D1057" i="49"/>
  <c r="E1057" i="49"/>
  <c r="G1057" i="49"/>
  <c r="I1057" i="49"/>
  <c r="J1057" i="49"/>
  <c r="K1057" i="49"/>
  <c r="F1057" i="49"/>
  <c r="L1057" i="49"/>
  <c r="M1057" i="49"/>
  <c r="O1057" i="49"/>
  <c r="P1057" i="49"/>
  <c r="Q1057" i="49"/>
  <c r="R1057" i="49"/>
  <c r="S1057" i="49"/>
  <c r="T1057" i="49"/>
  <c r="U1057" i="49"/>
  <c r="V1057" i="49"/>
  <c r="W1057" i="49"/>
  <c r="X1057" i="49"/>
  <c r="Y1057" i="49"/>
  <c r="Z1057" i="49"/>
  <c r="AA1057" i="49"/>
  <c r="AB1057" i="49"/>
  <c r="AC1057" i="49"/>
  <c r="AD1057" i="49"/>
  <c r="AE1057" i="49"/>
  <c r="AF1058" i="49"/>
  <c r="D1058" i="49"/>
  <c r="E1058" i="49"/>
  <c r="G1058" i="49"/>
  <c r="I1058" i="49"/>
  <c r="J1058" i="49"/>
  <c r="K1058" i="49"/>
  <c r="F1058" i="49"/>
  <c r="L1058" i="49"/>
  <c r="M1058" i="49"/>
  <c r="O1058" i="49"/>
  <c r="P1058" i="49"/>
  <c r="Q1058" i="49"/>
  <c r="R1058" i="49"/>
  <c r="S1058" i="49"/>
  <c r="T1058" i="49"/>
  <c r="U1058" i="49"/>
  <c r="V1058" i="49"/>
  <c r="W1058" i="49"/>
  <c r="X1058" i="49"/>
  <c r="Y1058" i="49"/>
  <c r="Z1058" i="49"/>
  <c r="AA1058" i="49"/>
  <c r="AB1058" i="49"/>
  <c r="AC1058" i="49"/>
  <c r="AD1058" i="49"/>
  <c r="AE1058" i="49"/>
  <c r="AF1059" i="49"/>
  <c r="D1059" i="49"/>
  <c r="E1059" i="49"/>
  <c r="G1059" i="49"/>
  <c r="I1059" i="49"/>
  <c r="J1059" i="49"/>
  <c r="K1059" i="49"/>
  <c r="F1059" i="49"/>
  <c r="L1059" i="49"/>
  <c r="M1059" i="49"/>
  <c r="O1059" i="49"/>
  <c r="P1059" i="49"/>
  <c r="Q1059" i="49"/>
  <c r="R1059" i="49"/>
  <c r="S1059" i="49"/>
  <c r="T1059" i="49"/>
  <c r="U1059" i="49"/>
  <c r="V1059" i="49"/>
  <c r="W1059" i="49"/>
  <c r="X1059" i="49"/>
  <c r="Y1059" i="49"/>
  <c r="Z1059" i="49"/>
  <c r="AA1059" i="49"/>
  <c r="AB1059" i="49"/>
  <c r="AC1059" i="49"/>
  <c r="AD1059" i="49"/>
  <c r="AE1059" i="49"/>
  <c r="AF1060" i="49"/>
  <c r="D1060" i="49"/>
  <c r="E1060" i="49"/>
  <c r="G1060" i="49"/>
  <c r="I1060" i="49"/>
  <c r="J1060" i="49"/>
  <c r="K1060" i="49"/>
  <c r="F1060" i="49"/>
  <c r="L1060" i="49"/>
  <c r="M1060" i="49"/>
  <c r="O1060" i="49"/>
  <c r="P1060" i="49"/>
  <c r="Q1060" i="49"/>
  <c r="R1060" i="49"/>
  <c r="S1060" i="49"/>
  <c r="T1060" i="49"/>
  <c r="U1060" i="49"/>
  <c r="V1060" i="49"/>
  <c r="W1060" i="49"/>
  <c r="X1060" i="49"/>
  <c r="Y1060" i="49"/>
  <c r="Z1060" i="49"/>
  <c r="AA1060" i="49"/>
  <c r="AB1060" i="49"/>
  <c r="AC1060" i="49"/>
  <c r="AD1060" i="49"/>
  <c r="AE1060" i="49"/>
  <c r="AF1061" i="49"/>
  <c r="D1061" i="49"/>
  <c r="E1061" i="49"/>
  <c r="G1061" i="49"/>
  <c r="I1061" i="49"/>
  <c r="J1061" i="49"/>
  <c r="K1061" i="49"/>
  <c r="F1061" i="49"/>
  <c r="L1061" i="49"/>
  <c r="M1061" i="49"/>
  <c r="O1061" i="49"/>
  <c r="P1061" i="49"/>
  <c r="Q1061" i="49"/>
  <c r="R1061" i="49"/>
  <c r="S1061" i="49"/>
  <c r="T1061" i="49"/>
  <c r="U1061" i="49"/>
  <c r="V1061" i="49"/>
  <c r="W1061" i="49"/>
  <c r="X1061" i="49"/>
  <c r="Y1061" i="49"/>
  <c r="Z1061" i="49"/>
  <c r="AA1061" i="49"/>
  <c r="AB1061" i="49"/>
  <c r="AC1061" i="49"/>
  <c r="AD1061" i="49"/>
  <c r="AE1061" i="49"/>
  <c r="AF1062" i="49"/>
  <c r="D1062" i="49"/>
  <c r="E1062" i="49"/>
  <c r="G1062" i="49"/>
  <c r="I1062" i="49"/>
  <c r="J1062" i="49"/>
  <c r="K1062" i="49"/>
  <c r="F1062" i="49"/>
  <c r="L1062" i="49"/>
  <c r="M1062" i="49"/>
  <c r="O1062" i="49"/>
  <c r="P1062" i="49"/>
  <c r="Q1062" i="49"/>
  <c r="R1062" i="49"/>
  <c r="S1062" i="49"/>
  <c r="T1062" i="49"/>
  <c r="U1062" i="49"/>
  <c r="V1062" i="49"/>
  <c r="W1062" i="49"/>
  <c r="X1062" i="49"/>
  <c r="Y1062" i="49"/>
  <c r="Z1062" i="49"/>
  <c r="AA1062" i="49"/>
  <c r="AB1062" i="49"/>
  <c r="AC1062" i="49"/>
  <c r="AD1062" i="49"/>
  <c r="AE1062" i="49"/>
  <c r="AF1063" i="49"/>
  <c r="D1063" i="49"/>
  <c r="E1063" i="49"/>
  <c r="G1063" i="49"/>
  <c r="I1063" i="49"/>
  <c r="J1063" i="49"/>
  <c r="K1063" i="49"/>
  <c r="F1063" i="49"/>
  <c r="L1063" i="49"/>
  <c r="M1063" i="49"/>
  <c r="O1063" i="49"/>
  <c r="P1063" i="49"/>
  <c r="Q1063" i="49"/>
  <c r="R1063" i="49"/>
  <c r="S1063" i="49"/>
  <c r="T1063" i="49"/>
  <c r="U1063" i="49"/>
  <c r="V1063" i="49"/>
  <c r="W1063" i="49"/>
  <c r="X1063" i="49"/>
  <c r="Y1063" i="49"/>
  <c r="Z1063" i="49"/>
  <c r="AA1063" i="49"/>
  <c r="AB1063" i="49"/>
  <c r="AC1063" i="49"/>
  <c r="AD1063" i="49"/>
  <c r="AE1063" i="49"/>
  <c r="AF1064" i="49"/>
  <c r="D1064" i="49"/>
  <c r="E1064" i="49"/>
  <c r="G1064" i="49"/>
  <c r="I1064" i="49"/>
  <c r="J1064" i="49"/>
  <c r="K1064" i="49"/>
  <c r="F1064" i="49"/>
  <c r="L1064" i="49"/>
  <c r="M1064" i="49"/>
  <c r="O1064" i="49"/>
  <c r="P1064" i="49"/>
  <c r="Q1064" i="49"/>
  <c r="R1064" i="49"/>
  <c r="S1064" i="49"/>
  <c r="T1064" i="49"/>
  <c r="U1064" i="49"/>
  <c r="V1064" i="49"/>
  <c r="W1064" i="49"/>
  <c r="X1064" i="49"/>
  <c r="Y1064" i="49"/>
  <c r="Z1064" i="49"/>
  <c r="AA1064" i="49"/>
  <c r="AB1064" i="49"/>
  <c r="AC1064" i="49"/>
  <c r="AD1064" i="49"/>
  <c r="AE1064" i="49"/>
  <c r="AF1065" i="49"/>
  <c r="D1065" i="49"/>
  <c r="E1065" i="49"/>
  <c r="G1065" i="49"/>
  <c r="I1065" i="49"/>
  <c r="J1065" i="49"/>
  <c r="K1065" i="49"/>
  <c r="F1065" i="49"/>
  <c r="L1065" i="49"/>
  <c r="M1065" i="49"/>
  <c r="O1065" i="49"/>
  <c r="P1065" i="49"/>
  <c r="Q1065" i="49"/>
  <c r="R1065" i="49"/>
  <c r="S1065" i="49"/>
  <c r="T1065" i="49"/>
  <c r="U1065" i="49"/>
  <c r="V1065" i="49"/>
  <c r="W1065" i="49"/>
  <c r="X1065" i="49"/>
  <c r="Y1065" i="49"/>
  <c r="Z1065" i="49"/>
  <c r="AA1065" i="49"/>
  <c r="AB1065" i="49"/>
  <c r="AC1065" i="49"/>
  <c r="AD1065" i="49"/>
  <c r="AE1065" i="49"/>
  <c r="AF1066" i="49"/>
  <c r="D1066" i="49"/>
  <c r="E1066" i="49"/>
  <c r="G1066" i="49"/>
  <c r="I1066" i="49"/>
  <c r="J1066" i="49"/>
  <c r="K1066" i="49"/>
  <c r="F1066" i="49"/>
  <c r="L1066" i="49"/>
  <c r="M1066" i="49"/>
  <c r="O1066" i="49"/>
  <c r="P1066" i="49"/>
  <c r="Q1066" i="49"/>
  <c r="R1066" i="49"/>
  <c r="S1066" i="49"/>
  <c r="T1066" i="49"/>
  <c r="U1066" i="49"/>
  <c r="V1066" i="49"/>
  <c r="W1066" i="49"/>
  <c r="X1066" i="49"/>
  <c r="Y1066" i="49"/>
  <c r="Z1066" i="49"/>
  <c r="AA1066" i="49"/>
  <c r="AB1066" i="49"/>
  <c r="AC1066" i="49"/>
  <c r="AD1066" i="49"/>
  <c r="AE1066" i="49"/>
  <c r="AF1067" i="49"/>
  <c r="D1067" i="49"/>
  <c r="E1067" i="49"/>
  <c r="G1067" i="49"/>
  <c r="I1067" i="49"/>
  <c r="J1067" i="49"/>
  <c r="K1067" i="49"/>
  <c r="F1067" i="49"/>
  <c r="L1067" i="49"/>
  <c r="M1067" i="49"/>
  <c r="O1067" i="49"/>
  <c r="P1067" i="49"/>
  <c r="Q1067" i="49"/>
  <c r="R1067" i="49"/>
  <c r="S1067" i="49"/>
  <c r="T1067" i="49"/>
  <c r="U1067" i="49"/>
  <c r="V1067" i="49"/>
  <c r="W1067" i="49"/>
  <c r="X1067" i="49"/>
  <c r="Y1067" i="49"/>
  <c r="Z1067" i="49"/>
  <c r="AA1067" i="49"/>
  <c r="AB1067" i="49"/>
  <c r="AC1067" i="49"/>
  <c r="AD1067" i="49"/>
  <c r="AE1067" i="49"/>
  <c r="AF1068" i="49"/>
  <c r="D1068" i="49"/>
  <c r="E1068" i="49"/>
  <c r="G1068" i="49"/>
  <c r="I1068" i="49"/>
  <c r="J1068" i="49"/>
  <c r="K1068" i="49"/>
  <c r="F1068" i="49"/>
  <c r="L1068" i="49"/>
  <c r="M1068" i="49"/>
  <c r="O1068" i="49"/>
  <c r="P1068" i="49"/>
  <c r="Q1068" i="49"/>
  <c r="R1068" i="49"/>
  <c r="S1068" i="49"/>
  <c r="T1068" i="49"/>
  <c r="U1068" i="49"/>
  <c r="V1068" i="49"/>
  <c r="W1068" i="49"/>
  <c r="X1068" i="49"/>
  <c r="Y1068" i="49"/>
  <c r="Z1068" i="49"/>
  <c r="AA1068" i="49"/>
  <c r="AB1068" i="49"/>
  <c r="AC1068" i="49"/>
  <c r="AD1068" i="49"/>
  <c r="AE1068" i="49"/>
  <c r="AF1069" i="49"/>
  <c r="D1069" i="49"/>
  <c r="E1069" i="49"/>
  <c r="G1069" i="49"/>
  <c r="I1069" i="49"/>
  <c r="J1069" i="49"/>
  <c r="K1069" i="49"/>
  <c r="F1069" i="49"/>
  <c r="L1069" i="49"/>
  <c r="M1069" i="49"/>
  <c r="O1069" i="49"/>
  <c r="P1069" i="49"/>
  <c r="Q1069" i="49"/>
  <c r="R1069" i="49"/>
  <c r="S1069" i="49"/>
  <c r="T1069" i="49"/>
  <c r="U1069" i="49"/>
  <c r="V1069" i="49"/>
  <c r="W1069" i="49"/>
  <c r="X1069" i="49"/>
  <c r="Y1069" i="49"/>
  <c r="Z1069" i="49"/>
  <c r="AA1069" i="49"/>
  <c r="AB1069" i="49"/>
  <c r="AC1069" i="49"/>
  <c r="AD1069" i="49"/>
  <c r="AE1069" i="49"/>
  <c r="AF1070" i="49"/>
  <c r="D1070" i="49"/>
  <c r="E1070" i="49"/>
  <c r="G1070" i="49"/>
  <c r="I1070" i="49"/>
  <c r="J1070" i="49"/>
  <c r="K1070" i="49"/>
  <c r="F1070" i="49"/>
  <c r="L1070" i="49"/>
  <c r="M1070" i="49"/>
  <c r="O1070" i="49"/>
  <c r="P1070" i="49"/>
  <c r="Q1070" i="49"/>
  <c r="R1070" i="49"/>
  <c r="S1070" i="49"/>
  <c r="T1070" i="49"/>
  <c r="U1070" i="49"/>
  <c r="V1070" i="49"/>
  <c r="W1070" i="49"/>
  <c r="X1070" i="49"/>
  <c r="Y1070" i="49"/>
  <c r="Z1070" i="49"/>
  <c r="AA1070" i="49"/>
  <c r="AB1070" i="49"/>
  <c r="AC1070" i="49"/>
  <c r="AD1070" i="49"/>
  <c r="AE1070" i="49"/>
  <c r="AF1071" i="49"/>
  <c r="D1071" i="49"/>
  <c r="E1071" i="49"/>
  <c r="G1071" i="49"/>
  <c r="I1071" i="49"/>
  <c r="J1071" i="49"/>
  <c r="K1071" i="49"/>
  <c r="F1071" i="49"/>
  <c r="L1071" i="49"/>
  <c r="M1071" i="49"/>
  <c r="O1071" i="49"/>
  <c r="P1071" i="49"/>
  <c r="Q1071" i="49"/>
  <c r="R1071" i="49"/>
  <c r="S1071" i="49"/>
  <c r="T1071" i="49"/>
  <c r="U1071" i="49"/>
  <c r="V1071" i="49"/>
  <c r="W1071" i="49"/>
  <c r="X1071" i="49"/>
  <c r="Y1071" i="49"/>
  <c r="Z1071" i="49"/>
  <c r="AA1071" i="49"/>
  <c r="AB1071" i="49"/>
  <c r="AC1071" i="49"/>
  <c r="AD1071" i="49"/>
  <c r="AE1071" i="49"/>
  <c r="AF1072" i="49"/>
  <c r="D1072" i="49"/>
  <c r="E1072" i="49"/>
  <c r="G1072" i="49"/>
  <c r="I1072" i="49"/>
  <c r="J1072" i="49"/>
  <c r="K1072" i="49"/>
  <c r="F1072" i="49"/>
  <c r="L1072" i="49"/>
  <c r="M1072" i="49"/>
  <c r="O1072" i="49"/>
  <c r="P1072" i="49"/>
  <c r="Q1072" i="49"/>
  <c r="R1072" i="49"/>
  <c r="S1072" i="49"/>
  <c r="T1072" i="49"/>
  <c r="U1072" i="49"/>
  <c r="V1072" i="49"/>
  <c r="W1072" i="49"/>
  <c r="X1072" i="49"/>
  <c r="Y1072" i="49"/>
  <c r="Z1072" i="49"/>
  <c r="AA1072" i="49"/>
  <c r="AB1072" i="49"/>
  <c r="AC1072" i="49"/>
  <c r="AD1072" i="49"/>
  <c r="AE1072" i="49"/>
  <c r="AF1073" i="49"/>
  <c r="D1073" i="49"/>
  <c r="E1073" i="49"/>
  <c r="G1073" i="49"/>
  <c r="I1073" i="49"/>
  <c r="J1073" i="49"/>
  <c r="K1073" i="49"/>
  <c r="F1073" i="49"/>
  <c r="L1073" i="49"/>
  <c r="M1073" i="49"/>
  <c r="O1073" i="49"/>
  <c r="P1073" i="49"/>
  <c r="Q1073" i="49"/>
  <c r="R1073" i="49"/>
  <c r="S1073" i="49"/>
  <c r="T1073" i="49"/>
  <c r="U1073" i="49"/>
  <c r="V1073" i="49"/>
  <c r="W1073" i="49"/>
  <c r="X1073" i="49"/>
  <c r="Y1073" i="49"/>
  <c r="Z1073" i="49"/>
  <c r="AA1073" i="49"/>
  <c r="AB1073" i="49"/>
  <c r="AC1073" i="49"/>
  <c r="AD1073" i="49"/>
  <c r="AE1073" i="49"/>
  <c r="AF1074" i="49"/>
  <c r="D1074" i="49"/>
  <c r="E1074" i="49"/>
  <c r="G1074" i="49"/>
  <c r="I1074" i="49"/>
  <c r="J1074" i="49"/>
  <c r="K1074" i="49"/>
  <c r="F1074" i="49"/>
  <c r="L1074" i="49"/>
  <c r="M1074" i="49"/>
  <c r="O1074" i="49"/>
  <c r="P1074" i="49"/>
  <c r="Q1074" i="49"/>
  <c r="R1074" i="49"/>
  <c r="S1074" i="49"/>
  <c r="T1074" i="49"/>
  <c r="U1074" i="49"/>
  <c r="V1074" i="49"/>
  <c r="W1074" i="49"/>
  <c r="X1074" i="49"/>
  <c r="Y1074" i="49"/>
  <c r="Z1074" i="49"/>
  <c r="AA1074" i="49"/>
  <c r="AB1074" i="49"/>
  <c r="AC1074" i="49"/>
  <c r="AD1074" i="49"/>
  <c r="AE1074" i="49"/>
  <c r="AF1075" i="49"/>
  <c r="D1075" i="49"/>
  <c r="E1075" i="49"/>
  <c r="G1075" i="49"/>
  <c r="I1075" i="49"/>
  <c r="J1075" i="49"/>
  <c r="K1075" i="49"/>
  <c r="F1075" i="49"/>
  <c r="L1075" i="49"/>
  <c r="M1075" i="49"/>
  <c r="O1075" i="49"/>
  <c r="P1075" i="49"/>
  <c r="Q1075" i="49"/>
  <c r="R1075" i="49"/>
  <c r="S1075" i="49"/>
  <c r="T1075" i="49"/>
  <c r="U1075" i="49"/>
  <c r="V1075" i="49"/>
  <c r="W1075" i="49"/>
  <c r="X1075" i="49"/>
  <c r="Y1075" i="49"/>
  <c r="Z1075" i="49"/>
  <c r="AA1075" i="49"/>
  <c r="AB1075" i="49"/>
  <c r="AC1075" i="49"/>
  <c r="AD1075" i="49"/>
  <c r="AE1075" i="49"/>
  <c r="AF1076" i="49"/>
  <c r="D1076" i="49"/>
  <c r="E1076" i="49"/>
  <c r="G1076" i="49"/>
  <c r="I1076" i="49"/>
  <c r="J1076" i="49"/>
  <c r="K1076" i="49"/>
  <c r="F1076" i="49"/>
  <c r="L1076" i="49"/>
  <c r="M1076" i="49"/>
  <c r="O1076" i="49"/>
  <c r="P1076" i="49"/>
  <c r="Q1076" i="49"/>
  <c r="R1076" i="49"/>
  <c r="S1076" i="49"/>
  <c r="T1076" i="49"/>
  <c r="U1076" i="49"/>
  <c r="V1076" i="49"/>
  <c r="W1076" i="49"/>
  <c r="X1076" i="49"/>
  <c r="Y1076" i="49"/>
  <c r="Z1076" i="49"/>
  <c r="AA1076" i="49"/>
  <c r="AB1076" i="49"/>
  <c r="AC1076" i="49"/>
  <c r="AD1076" i="49"/>
  <c r="AE1076" i="49"/>
  <c r="AF1077" i="49"/>
  <c r="D1077" i="49"/>
  <c r="E1077" i="49"/>
  <c r="G1077" i="49"/>
  <c r="I1077" i="49"/>
  <c r="J1077" i="49"/>
  <c r="K1077" i="49"/>
  <c r="F1077" i="49"/>
  <c r="L1077" i="49"/>
  <c r="M1077" i="49"/>
  <c r="O1077" i="49"/>
  <c r="P1077" i="49"/>
  <c r="Q1077" i="49"/>
  <c r="R1077" i="49"/>
  <c r="S1077" i="49"/>
  <c r="T1077" i="49"/>
  <c r="U1077" i="49"/>
  <c r="V1077" i="49"/>
  <c r="W1077" i="49"/>
  <c r="X1077" i="49"/>
  <c r="Y1077" i="49"/>
  <c r="Z1077" i="49"/>
  <c r="AA1077" i="49"/>
  <c r="AB1077" i="49"/>
  <c r="AC1077" i="49"/>
  <c r="AD1077" i="49"/>
  <c r="AE1077" i="49"/>
  <c r="AF1078" i="49"/>
  <c r="D1078" i="49"/>
  <c r="E1078" i="49"/>
  <c r="G1078" i="49"/>
  <c r="I1078" i="49"/>
  <c r="J1078" i="49"/>
  <c r="K1078" i="49"/>
  <c r="F1078" i="49"/>
  <c r="L1078" i="49"/>
  <c r="M1078" i="49"/>
  <c r="O1078" i="49"/>
  <c r="P1078" i="49"/>
  <c r="Q1078" i="49"/>
  <c r="R1078" i="49"/>
  <c r="S1078" i="49"/>
  <c r="T1078" i="49"/>
  <c r="U1078" i="49"/>
  <c r="V1078" i="49"/>
  <c r="W1078" i="49"/>
  <c r="X1078" i="49"/>
  <c r="Y1078" i="49"/>
  <c r="Z1078" i="49"/>
  <c r="AA1078" i="49"/>
  <c r="AB1078" i="49"/>
  <c r="AC1078" i="49"/>
  <c r="AD1078" i="49"/>
  <c r="AE1078" i="49"/>
  <c r="AF1079" i="49"/>
  <c r="D1079" i="49"/>
  <c r="E1079" i="49"/>
  <c r="G1079" i="49"/>
  <c r="I1079" i="49"/>
  <c r="J1079" i="49"/>
  <c r="K1079" i="49"/>
  <c r="F1079" i="49"/>
  <c r="L1079" i="49"/>
  <c r="M1079" i="49"/>
  <c r="O1079" i="49"/>
  <c r="P1079" i="49"/>
  <c r="Q1079" i="49"/>
  <c r="R1079" i="49"/>
  <c r="S1079" i="49"/>
  <c r="T1079" i="49"/>
  <c r="U1079" i="49"/>
  <c r="V1079" i="49"/>
  <c r="W1079" i="49"/>
  <c r="X1079" i="49"/>
  <c r="Y1079" i="49"/>
  <c r="Z1079" i="49"/>
  <c r="AA1079" i="49"/>
  <c r="AB1079" i="49"/>
  <c r="AC1079" i="49"/>
  <c r="AD1079" i="49"/>
  <c r="AE1079" i="49"/>
  <c r="AF1080" i="49"/>
  <c r="D1080" i="49"/>
  <c r="E1080" i="49"/>
  <c r="G1080" i="49"/>
  <c r="I1080" i="49"/>
  <c r="J1080" i="49"/>
  <c r="K1080" i="49"/>
  <c r="F1080" i="49"/>
  <c r="L1080" i="49"/>
  <c r="M1080" i="49"/>
  <c r="O1080" i="49"/>
  <c r="P1080" i="49"/>
  <c r="Q1080" i="49"/>
  <c r="R1080" i="49"/>
  <c r="S1080" i="49"/>
  <c r="T1080" i="49"/>
  <c r="U1080" i="49"/>
  <c r="V1080" i="49"/>
  <c r="W1080" i="49"/>
  <c r="X1080" i="49"/>
  <c r="Y1080" i="49"/>
  <c r="Z1080" i="49"/>
  <c r="AA1080" i="49"/>
  <c r="AB1080" i="49"/>
  <c r="AC1080" i="49"/>
  <c r="AD1080" i="49"/>
  <c r="AE1080" i="49"/>
  <c r="AF1081" i="49"/>
  <c r="D1081" i="49"/>
  <c r="E1081" i="49"/>
  <c r="G1081" i="49"/>
  <c r="I1081" i="49"/>
  <c r="J1081" i="49"/>
  <c r="K1081" i="49"/>
  <c r="F1081" i="49"/>
  <c r="L1081" i="49"/>
  <c r="M1081" i="49"/>
  <c r="O1081" i="49"/>
  <c r="P1081" i="49"/>
  <c r="Q1081" i="49"/>
  <c r="R1081" i="49"/>
  <c r="S1081" i="49"/>
  <c r="T1081" i="49"/>
  <c r="U1081" i="49"/>
  <c r="V1081" i="49"/>
  <c r="W1081" i="49"/>
  <c r="X1081" i="49"/>
  <c r="Y1081" i="49"/>
  <c r="Z1081" i="49"/>
  <c r="AA1081" i="49"/>
  <c r="AB1081" i="49"/>
  <c r="AC1081" i="49"/>
  <c r="AD1081" i="49"/>
  <c r="AE1081" i="49"/>
  <c r="AF1082" i="49"/>
  <c r="D1082" i="49"/>
  <c r="E1082" i="49"/>
  <c r="G1082" i="49"/>
  <c r="I1082" i="49"/>
  <c r="J1082" i="49"/>
  <c r="K1082" i="49"/>
  <c r="F1082" i="49"/>
  <c r="L1082" i="49"/>
  <c r="M1082" i="49"/>
  <c r="O1082" i="49"/>
  <c r="P1082" i="49"/>
  <c r="Q1082" i="49"/>
  <c r="R1082" i="49"/>
  <c r="S1082" i="49"/>
  <c r="T1082" i="49"/>
  <c r="U1082" i="49"/>
  <c r="V1082" i="49"/>
  <c r="W1082" i="49"/>
  <c r="X1082" i="49"/>
  <c r="Y1082" i="49"/>
  <c r="Z1082" i="49"/>
  <c r="AA1082" i="49"/>
  <c r="AB1082" i="49"/>
  <c r="AC1082" i="49"/>
  <c r="AD1082" i="49"/>
  <c r="AE1082" i="49"/>
  <c r="AF1083" i="49"/>
  <c r="D1083" i="49"/>
  <c r="E1083" i="49"/>
  <c r="G1083" i="49"/>
  <c r="I1083" i="49"/>
  <c r="J1083" i="49"/>
  <c r="K1083" i="49"/>
  <c r="F1083" i="49"/>
  <c r="L1083" i="49"/>
  <c r="M1083" i="49"/>
  <c r="O1083" i="49"/>
  <c r="P1083" i="49"/>
  <c r="Q1083" i="49"/>
  <c r="R1083" i="49"/>
  <c r="S1083" i="49"/>
  <c r="T1083" i="49"/>
  <c r="U1083" i="49"/>
  <c r="V1083" i="49"/>
  <c r="W1083" i="49"/>
  <c r="X1083" i="49"/>
  <c r="Y1083" i="49"/>
  <c r="Z1083" i="49"/>
  <c r="AA1083" i="49"/>
  <c r="AB1083" i="49"/>
  <c r="AC1083" i="49"/>
  <c r="AD1083" i="49"/>
  <c r="AE1083" i="49"/>
  <c r="AF1084" i="49"/>
  <c r="D1084" i="49"/>
  <c r="E1084" i="49"/>
  <c r="G1084" i="49"/>
  <c r="I1084" i="49"/>
  <c r="J1084" i="49"/>
  <c r="K1084" i="49"/>
  <c r="F1084" i="49"/>
  <c r="L1084" i="49"/>
  <c r="M1084" i="49"/>
  <c r="O1084" i="49"/>
  <c r="P1084" i="49"/>
  <c r="Q1084" i="49"/>
  <c r="R1084" i="49"/>
  <c r="S1084" i="49"/>
  <c r="T1084" i="49"/>
  <c r="U1084" i="49"/>
  <c r="V1084" i="49"/>
  <c r="W1084" i="49"/>
  <c r="X1084" i="49"/>
  <c r="Y1084" i="49"/>
  <c r="Z1084" i="49"/>
  <c r="AA1084" i="49"/>
  <c r="AB1084" i="49"/>
  <c r="AC1084" i="49"/>
  <c r="AD1084" i="49"/>
  <c r="AE1084" i="49"/>
  <c r="AF1085" i="49"/>
  <c r="D1085" i="49"/>
  <c r="E1085" i="49"/>
  <c r="G1085" i="49"/>
  <c r="I1085" i="49"/>
  <c r="J1085" i="49"/>
  <c r="K1085" i="49"/>
  <c r="F1085" i="49"/>
  <c r="L1085" i="49"/>
  <c r="M1085" i="49"/>
  <c r="O1085" i="49"/>
  <c r="P1085" i="49"/>
  <c r="Q1085" i="49"/>
  <c r="R1085" i="49"/>
  <c r="S1085" i="49"/>
  <c r="T1085" i="49"/>
  <c r="U1085" i="49"/>
  <c r="V1085" i="49"/>
  <c r="W1085" i="49"/>
  <c r="X1085" i="49"/>
  <c r="Y1085" i="49"/>
  <c r="Z1085" i="49"/>
  <c r="AA1085" i="49"/>
  <c r="AB1085" i="49"/>
  <c r="AC1085" i="49"/>
  <c r="AD1085" i="49"/>
  <c r="AE1085" i="49"/>
  <c r="AF1086" i="49"/>
  <c r="D1086" i="49"/>
  <c r="E1086" i="49"/>
  <c r="G1086" i="49"/>
  <c r="I1086" i="49"/>
  <c r="J1086" i="49"/>
  <c r="K1086" i="49"/>
  <c r="F1086" i="49"/>
  <c r="L1086" i="49"/>
  <c r="M1086" i="49"/>
  <c r="O1086" i="49"/>
  <c r="P1086" i="49"/>
  <c r="Q1086" i="49"/>
  <c r="R1086" i="49"/>
  <c r="S1086" i="49"/>
  <c r="T1086" i="49"/>
  <c r="U1086" i="49"/>
  <c r="V1086" i="49"/>
  <c r="W1086" i="49"/>
  <c r="X1086" i="49"/>
  <c r="Y1086" i="49"/>
  <c r="Z1086" i="49"/>
  <c r="AA1086" i="49"/>
  <c r="AB1086" i="49"/>
  <c r="AC1086" i="49"/>
  <c r="AD1086" i="49"/>
  <c r="AE1086" i="49"/>
  <c r="AF1087" i="49"/>
  <c r="D1087" i="49"/>
  <c r="E1087" i="49"/>
  <c r="G1087" i="49"/>
  <c r="I1087" i="49"/>
  <c r="J1087" i="49"/>
  <c r="K1087" i="49"/>
  <c r="F1087" i="49"/>
  <c r="L1087" i="49"/>
  <c r="M1087" i="49"/>
  <c r="O1087" i="49"/>
  <c r="P1087" i="49"/>
  <c r="Q1087" i="49"/>
  <c r="R1087" i="49"/>
  <c r="S1087" i="49"/>
  <c r="T1087" i="49"/>
  <c r="U1087" i="49"/>
  <c r="V1087" i="49"/>
  <c r="W1087" i="49"/>
  <c r="X1087" i="49"/>
  <c r="Y1087" i="49"/>
  <c r="Z1087" i="49"/>
  <c r="AA1087" i="49"/>
  <c r="AB1087" i="49"/>
  <c r="AC1087" i="49"/>
  <c r="AD1087" i="49"/>
  <c r="AE1087" i="49"/>
  <c r="AF1088" i="49"/>
  <c r="D1088" i="49"/>
  <c r="E1088" i="49"/>
  <c r="G1088" i="49"/>
  <c r="I1088" i="49"/>
  <c r="J1088" i="49"/>
  <c r="K1088" i="49"/>
  <c r="F1088" i="49"/>
  <c r="L1088" i="49"/>
  <c r="M1088" i="49"/>
  <c r="O1088" i="49"/>
  <c r="P1088" i="49"/>
  <c r="Q1088" i="49"/>
  <c r="R1088" i="49"/>
  <c r="S1088" i="49"/>
  <c r="T1088" i="49"/>
  <c r="U1088" i="49"/>
  <c r="V1088" i="49"/>
  <c r="W1088" i="49"/>
  <c r="X1088" i="49"/>
  <c r="Y1088" i="49"/>
  <c r="Z1088" i="49"/>
  <c r="AA1088" i="49"/>
  <c r="AB1088" i="49"/>
  <c r="AC1088" i="49"/>
  <c r="AD1088" i="49"/>
  <c r="AE1088" i="49"/>
  <c r="AF1089" i="49"/>
  <c r="D1089" i="49"/>
  <c r="E1089" i="49"/>
  <c r="G1089" i="49"/>
  <c r="I1089" i="49"/>
  <c r="J1089" i="49"/>
  <c r="K1089" i="49"/>
  <c r="F1089" i="49"/>
  <c r="L1089" i="49"/>
  <c r="M1089" i="49"/>
  <c r="O1089" i="49"/>
  <c r="P1089" i="49"/>
  <c r="Q1089" i="49"/>
  <c r="R1089" i="49"/>
  <c r="S1089" i="49"/>
  <c r="T1089" i="49"/>
  <c r="U1089" i="49"/>
  <c r="V1089" i="49"/>
  <c r="W1089" i="49"/>
  <c r="X1089" i="49"/>
  <c r="Y1089" i="49"/>
  <c r="Z1089" i="49"/>
  <c r="AA1089" i="49"/>
  <c r="AB1089" i="49"/>
  <c r="AC1089" i="49"/>
  <c r="AD1089" i="49"/>
  <c r="AE1089" i="49"/>
  <c r="AF1090" i="49"/>
  <c r="D1090" i="49"/>
  <c r="E1090" i="49"/>
  <c r="G1090" i="49"/>
  <c r="I1090" i="49"/>
  <c r="J1090" i="49"/>
  <c r="K1090" i="49"/>
  <c r="F1090" i="49"/>
  <c r="L1090" i="49"/>
  <c r="M1090" i="49"/>
  <c r="O1090" i="49"/>
  <c r="P1090" i="49"/>
  <c r="Q1090" i="49"/>
  <c r="R1090" i="49"/>
  <c r="S1090" i="49"/>
  <c r="T1090" i="49"/>
  <c r="U1090" i="49"/>
  <c r="V1090" i="49"/>
  <c r="W1090" i="49"/>
  <c r="X1090" i="49"/>
  <c r="Y1090" i="49"/>
  <c r="Z1090" i="49"/>
  <c r="AA1090" i="49"/>
  <c r="AB1090" i="49"/>
  <c r="AC1090" i="49"/>
  <c r="AD1090" i="49"/>
  <c r="AE1090" i="49"/>
  <c r="AF1091" i="49"/>
  <c r="D1091" i="49"/>
  <c r="E1091" i="49"/>
  <c r="G1091" i="49"/>
  <c r="I1091" i="49"/>
  <c r="J1091" i="49"/>
  <c r="K1091" i="49"/>
  <c r="F1091" i="49"/>
  <c r="L1091" i="49"/>
  <c r="M1091" i="49"/>
  <c r="O1091" i="49"/>
  <c r="P1091" i="49"/>
  <c r="Q1091" i="49"/>
  <c r="R1091" i="49"/>
  <c r="S1091" i="49"/>
  <c r="T1091" i="49"/>
  <c r="U1091" i="49"/>
  <c r="V1091" i="49"/>
  <c r="W1091" i="49"/>
  <c r="X1091" i="49"/>
  <c r="Y1091" i="49"/>
  <c r="Z1091" i="49"/>
  <c r="AA1091" i="49"/>
  <c r="AB1091" i="49"/>
  <c r="AC1091" i="49"/>
  <c r="AD1091" i="49"/>
  <c r="AE1091" i="49"/>
  <c r="AF1092" i="49"/>
  <c r="D1092" i="49"/>
  <c r="E1092" i="49"/>
  <c r="G1092" i="49"/>
  <c r="I1092" i="49"/>
  <c r="J1092" i="49"/>
  <c r="K1092" i="49"/>
  <c r="F1092" i="49"/>
  <c r="L1092" i="49"/>
  <c r="M1092" i="49"/>
  <c r="O1092" i="49"/>
  <c r="P1092" i="49"/>
  <c r="Q1092" i="49"/>
  <c r="R1092" i="49"/>
  <c r="S1092" i="49"/>
  <c r="T1092" i="49"/>
  <c r="U1092" i="49"/>
  <c r="V1092" i="49"/>
  <c r="W1092" i="49"/>
  <c r="X1092" i="49"/>
  <c r="Y1092" i="49"/>
  <c r="Z1092" i="49"/>
  <c r="AA1092" i="49"/>
  <c r="AB1092" i="49"/>
  <c r="AC1092" i="49"/>
  <c r="AD1092" i="49"/>
  <c r="AE1092" i="49"/>
  <c r="AF1093" i="49"/>
  <c r="D1093" i="49"/>
  <c r="E1093" i="49"/>
  <c r="G1093" i="49"/>
  <c r="I1093" i="49"/>
  <c r="J1093" i="49"/>
  <c r="K1093" i="49"/>
  <c r="F1093" i="49"/>
  <c r="L1093" i="49"/>
  <c r="M1093" i="49"/>
  <c r="O1093" i="49"/>
  <c r="P1093" i="49"/>
  <c r="Q1093" i="49"/>
  <c r="R1093" i="49"/>
  <c r="S1093" i="49"/>
  <c r="T1093" i="49"/>
  <c r="U1093" i="49"/>
  <c r="V1093" i="49"/>
  <c r="W1093" i="49"/>
  <c r="X1093" i="49"/>
  <c r="Y1093" i="49"/>
  <c r="Z1093" i="49"/>
  <c r="AA1093" i="49"/>
  <c r="AB1093" i="49"/>
  <c r="AC1093" i="49"/>
  <c r="AD1093" i="49"/>
  <c r="AE1093" i="49"/>
  <c r="AF1094" i="49"/>
  <c r="D1094" i="49"/>
  <c r="E1094" i="49"/>
  <c r="G1094" i="49"/>
  <c r="I1094" i="49"/>
  <c r="J1094" i="49"/>
  <c r="K1094" i="49"/>
  <c r="F1094" i="49"/>
  <c r="L1094" i="49"/>
  <c r="M1094" i="49"/>
  <c r="O1094" i="49"/>
  <c r="P1094" i="49"/>
  <c r="Q1094" i="49"/>
  <c r="R1094" i="49"/>
  <c r="S1094" i="49"/>
  <c r="T1094" i="49"/>
  <c r="U1094" i="49"/>
  <c r="V1094" i="49"/>
  <c r="W1094" i="49"/>
  <c r="X1094" i="49"/>
  <c r="Y1094" i="49"/>
  <c r="Z1094" i="49"/>
  <c r="AA1094" i="49"/>
  <c r="AB1094" i="49"/>
  <c r="AC1094" i="49"/>
  <c r="AD1094" i="49"/>
  <c r="AE1094" i="49"/>
  <c r="AF1095" i="49"/>
  <c r="D1095" i="49"/>
  <c r="E1095" i="49"/>
  <c r="G1095" i="49"/>
  <c r="I1095" i="49"/>
  <c r="J1095" i="49"/>
  <c r="K1095" i="49"/>
  <c r="F1095" i="49"/>
  <c r="L1095" i="49"/>
  <c r="M1095" i="49"/>
  <c r="O1095" i="49"/>
  <c r="P1095" i="49"/>
  <c r="Q1095" i="49"/>
  <c r="R1095" i="49"/>
  <c r="S1095" i="49"/>
  <c r="T1095" i="49"/>
  <c r="U1095" i="49"/>
  <c r="V1095" i="49"/>
  <c r="W1095" i="49"/>
  <c r="X1095" i="49"/>
  <c r="Y1095" i="49"/>
  <c r="Z1095" i="49"/>
  <c r="AA1095" i="49"/>
  <c r="AB1095" i="49"/>
  <c r="AC1095" i="49"/>
  <c r="AD1095" i="49"/>
  <c r="AE1095" i="49"/>
  <c r="AF1096" i="49"/>
  <c r="D1096" i="49"/>
  <c r="E1096" i="49"/>
  <c r="G1096" i="49"/>
  <c r="I1096" i="49"/>
  <c r="J1096" i="49"/>
  <c r="K1096" i="49"/>
  <c r="F1096" i="49"/>
  <c r="L1096" i="49"/>
  <c r="M1096" i="49"/>
  <c r="O1096" i="49"/>
  <c r="P1096" i="49"/>
  <c r="Q1096" i="49"/>
  <c r="R1096" i="49"/>
  <c r="S1096" i="49"/>
  <c r="T1096" i="49"/>
  <c r="U1096" i="49"/>
  <c r="V1096" i="49"/>
  <c r="W1096" i="49"/>
  <c r="X1096" i="49"/>
  <c r="Y1096" i="49"/>
  <c r="Z1096" i="49"/>
  <c r="AA1096" i="49"/>
  <c r="AB1096" i="49"/>
  <c r="AC1096" i="49"/>
  <c r="AD1096" i="49"/>
  <c r="AE1096" i="49"/>
  <c r="AF1097" i="49"/>
  <c r="D1097" i="49"/>
  <c r="E1097" i="49"/>
  <c r="G1097" i="49"/>
  <c r="I1097" i="49"/>
  <c r="J1097" i="49"/>
  <c r="K1097" i="49"/>
  <c r="F1097" i="49"/>
  <c r="L1097" i="49"/>
  <c r="M1097" i="49"/>
  <c r="O1097" i="49"/>
  <c r="P1097" i="49"/>
  <c r="Q1097" i="49"/>
  <c r="R1097" i="49"/>
  <c r="S1097" i="49"/>
  <c r="T1097" i="49"/>
  <c r="U1097" i="49"/>
  <c r="V1097" i="49"/>
  <c r="W1097" i="49"/>
  <c r="X1097" i="49"/>
  <c r="Y1097" i="49"/>
  <c r="Z1097" i="49"/>
  <c r="AA1097" i="49"/>
  <c r="AB1097" i="49"/>
  <c r="AC1097" i="49"/>
  <c r="AD1097" i="49"/>
  <c r="AE1097" i="49"/>
  <c r="AF1098" i="49"/>
  <c r="D1098" i="49"/>
  <c r="E1098" i="49"/>
  <c r="G1098" i="49"/>
  <c r="I1098" i="49"/>
  <c r="J1098" i="49"/>
  <c r="K1098" i="49"/>
  <c r="F1098" i="49"/>
  <c r="L1098" i="49"/>
  <c r="M1098" i="49"/>
  <c r="O1098" i="49"/>
  <c r="P1098" i="49"/>
  <c r="Q1098" i="49"/>
  <c r="R1098" i="49"/>
  <c r="S1098" i="49"/>
  <c r="T1098" i="49"/>
  <c r="U1098" i="49"/>
  <c r="V1098" i="49"/>
  <c r="W1098" i="49"/>
  <c r="X1098" i="49"/>
  <c r="Y1098" i="49"/>
  <c r="Z1098" i="49"/>
  <c r="AA1098" i="49"/>
  <c r="AB1098" i="49"/>
  <c r="AC1098" i="49"/>
  <c r="AD1098" i="49"/>
  <c r="AE1098" i="49"/>
  <c r="AF1099" i="49"/>
  <c r="D1099" i="49"/>
  <c r="E1099" i="49"/>
  <c r="G1099" i="49"/>
  <c r="I1099" i="49"/>
  <c r="J1099" i="49"/>
  <c r="K1099" i="49"/>
  <c r="F1099" i="49"/>
  <c r="L1099" i="49"/>
  <c r="M1099" i="49"/>
  <c r="O1099" i="49"/>
  <c r="P1099" i="49"/>
  <c r="Q1099" i="49"/>
  <c r="R1099" i="49"/>
  <c r="S1099" i="49"/>
  <c r="T1099" i="49"/>
  <c r="U1099" i="49"/>
  <c r="V1099" i="49"/>
  <c r="W1099" i="49"/>
  <c r="X1099" i="49"/>
  <c r="Y1099" i="49"/>
  <c r="Z1099" i="49"/>
  <c r="AA1099" i="49"/>
  <c r="AB1099" i="49"/>
  <c r="AC1099" i="49"/>
  <c r="AD1099" i="49"/>
  <c r="AE1099" i="49"/>
  <c r="AF1100" i="49"/>
  <c r="D1100" i="49"/>
  <c r="E1100" i="49"/>
  <c r="G1100" i="49"/>
  <c r="I1100" i="49"/>
  <c r="J1100" i="49"/>
  <c r="K1100" i="49"/>
  <c r="F1100" i="49"/>
  <c r="L1100" i="49"/>
  <c r="M1100" i="49"/>
  <c r="O1100" i="49"/>
  <c r="P1100" i="49"/>
  <c r="Q1100" i="49"/>
  <c r="R1100" i="49"/>
  <c r="S1100" i="49"/>
  <c r="T1100" i="49"/>
  <c r="U1100" i="49"/>
  <c r="V1100" i="49"/>
  <c r="W1100" i="49"/>
  <c r="X1100" i="49"/>
  <c r="Y1100" i="49"/>
  <c r="Z1100" i="49"/>
  <c r="AA1100" i="49"/>
  <c r="AB1100" i="49"/>
  <c r="AC1100" i="49"/>
  <c r="AD1100" i="49"/>
  <c r="AE1100" i="49"/>
  <c r="AF1101" i="49"/>
  <c r="D1101" i="49"/>
  <c r="E1101" i="49"/>
  <c r="G1101" i="49"/>
  <c r="I1101" i="49"/>
  <c r="J1101" i="49"/>
  <c r="K1101" i="49"/>
  <c r="F1101" i="49"/>
  <c r="L1101" i="49"/>
  <c r="M1101" i="49"/>
  <c r="O1101" i="49"/>
  <c r="P1101" i="49"/>
  <c r="Q1101" i="49"/>
  <c r="R1101" i="49"/>
  <c r="S1101" i="49"/>
  <c r="T1101" i="49"/>
  <c r="U1101" i="49"/>
  <c r="V1101" i="49"/>
  <c r="W1101" i="49"/>
  <c r="X1101" i="49"/>
  <c r="Y1101" i="49"/>
  <c r="Z1101" i="49"/>
  <c r="AA1101" i="49"/>
  <c r="AB1101" i="49"/>
  <c r="AC1101" i="49"/>
  <c r="AD1101" i="49"/>
  <c r="AE1101" i="49"/>
  <c r="AF1102" i="49"/>
  <c r="D1102" i="49"/>
  <c r="E1102" i="49"/>
  <c r="G1102" i="49"/>
  <c r="I1102" i="49"/>
  <c r="J1102" i="49"/>
  <c r="K1102" i="49"/>
  <c r="F1102" i="49"/>
  <c r="L1102" i="49"/>
  <c r="M1102" i="49"/>
  <c r="O1102" i="49"/>
  <c r="P1102" i="49"/>
  <c r="Q1102" i="49"/>
  <c r="R1102" i="49"/>
  <c r="S1102" i="49"/>
  <c r="T1102" i="49"/>
  <c r="U1102" i="49"/>
  <c r="V1102" i="49"/>
  <c r="W1102" i="49"/>
  <c r="X1102" i="49"/>
  <c r="Y1102" i="49"/>
  <c r="Z1102" i="49"/>
  <c r="AA1102" i="49"/>
  <c r="AB1102" i="49"/>
  <c r="AC1102" i="49"/>
  <c r="AD1102" i="49"/>
  <c r="AE1102" i="49"/>
  <c r="AF1103" i="49"/>
  <c r="D1103" i="49"/>
  <c r="E1103" i="49"/>
  <c r="G1103" i="49"/>
  <c r="I1103" i="49"/>
  <c r="J1103" i="49"/>
  <c r="K1103" i="49"/>
  <c r="F1103" i="49"/>
  <c r="L1103" i="49"/>
  <c r="M1103" i="49"/>
  <c r="O1103" i="49"/>
  <c r="P1103" i="49"/>
  <c r="Q1103" i="49"/>
  <c r="R1103" i="49"/>
  <c r="S1103" i="49"/>
  <c r="T1103" i="49"/>
  <c r="U1103" i="49"/>
  <c r="V1103" i="49"/>
  <c r="W1103" i="49"/>
  <c r="X1103" i="49"/>
  <c r="Y1103" i="49"/>
  <c r="Z1103" i="49"/>
  <c r="AA1103" i="49"/>
  <c r="AB1103" i="49"/>
  <c r="AC1103" i="49"/>
  <c r="AD1103" i="49"/>
  <c r="AE1103" i="49"/>
  <c r="AF1104" i="49"/>
  <c r="D1104" i="49"/>
  <c r="E1104" i="49"/>
  <c r="G1104" i="49"/>
  <c r="I1104" i="49"/>
  <c r="J1104" i="49"/>
  <c r="K1104" i="49"/>
  <c r="F1104" i="49"/>
  <c r="L1104" i="49"/>
  <c r="M1104" i="49"/>
  <c r="O1104" i="49"/>
  <c r="P1104" i="49"/>
  <c r="Q1104" i="49"/>
  <c r="R1104" i="49"/>
  <c r="S1104" i="49"/>
  <c r="T1104" i="49"/>
  <c r="U1104" i="49"/>
  <c r="V1104" i="49"/>
  <c r="W1104" i="49"/>
  <c r="X1104" i="49"/>
  <c r="Y1104" i="49"/>
  <c r="Z1104" i="49"/>
  <c r="AA1104" i="49"/>
  <c r="AB1104" i="49"/>
  <c r="AC1104" i="49"/>
  <c r="AD1104" i="49"/>
  <c r="AE1104" i="49"/>
  <c r="AF1105" i="49"/>
  <c r="D1105" i="49"/>
  <c r="E1105" i="49"/>
  <c r="G1105" i="49"/>
  <c r="I1105" i="49"/>
  <c r="J1105" i="49"/>
  <c r="K1105" i="49"/>
  <c r="F1105" i="49"/>
  <c r="L1105" i="49"/>
  <c r="M1105" i="49"/>
  <c r="O1105" i="49"/>
  <c r="P1105" i="49"/>
  <c r="Q1105" i="49"/>
  <c r="R1105" i="49"/>
  <c r="S1105" i="49"/>
  <c r="T1105" i="49"/>
  <c r="U1105" i="49"/>
  <c r="V1105" i="49"/>
  <c r="W1105" i="49"/>
  <c r="X1105" i="49"/>
  <c r="Y1105" i="49"/>
  <c r="Z1105" i="49"/>
  <c r="AA1105" i="49"/>
  <c r="AB1105" i="49"/>
  <c r="AC1105" i="49"/>
  <c r="AD1105" i="49"/>
  <c r="AE1105" i="49"/>
  <c r="AF1106" i="49"/>
  <c r="D1106" i="49"/>
  <c r="E1106" i="49"/>
  <c r="G1106" i="49"/>
  <c r="I1106" i="49"/>
  <c r="J1106" i="49"/>
  <c r="K1106" i="49"/>
  <c r="F1106" i="49"/>
  <c r="L1106" i="49"/>
  <c r="M1106" i="49"/>
  <c r="O1106" i="49"/>
  <c r="P1106" i="49"/>
  <c r="Q1106" i="49"/>
  <c r="R1106" i="49"/>
  <c r="S1106" i="49"/>
  <c r="T1106" i="49"/>
  <c r="U1106" i="49"/>
  <c r="V1106" i="49"/>
  <c r="W1106" i="49"/>
  <c r="X1106" i="49"/>
  <c r="Y1106" i="49"/>
  <c r="Z1106" i="49"/>
  <c r="AA1106" i="49"/>
  <c r="AB1106" i="49"/>
  <c r="AC1106" i="49"/>
  <c r="AD1106" i="49"/>
  <c r="AE1106" i="49"/>
  <c r="AF1107" i="49"/>
  <c r="D1107" i="49"/>
  <c r="E1107" i="49"/>
  <c r="G1107" i="49"/>
  <c r="I1107" i="49"/>
  <c r="J1107" i="49"/>
  <c r="K1107" i="49"/>
  <c r="F1107" i="49"/>
  <c r="L1107" i="49"/>
  <c r="M1107" i="49"/>
  <c r="O1107" i="49"/>
  <c r="P1107" i="49"/>
  <c r="Q1107" i="49"/>
  <c r="R1107" i="49"/>
  <c r="S1107" i="49"/>
  <c r="T1107" i="49"/>
  <c r="U1107" i="49"/>
  <c r="V1107" i="49"/>
  <c r="W1107" i="49"/>
  <c r="X1107" i="49"/>
  <c r="Y1107" i="49"/>
  <c r="Z1107" i="49"/>
  <c r="AA1107" i="49"/>
  <c r="AB1107" i="49"/>
  <c r="AC1107" i="49"/>
  <c r="AD1107" i="49"/>
  <c r="AE1107" i="49"/>
  <c r="AF1108" i="49"/>
  <c r="D1108" i="49"/>
  <c r="E1108" i="49"/>
  <c r="G1108" i="49"/>
  <c r="I1108" i="49"/>
  <c r="J1108" i="49"/>
  <c r="K1108" i="49"/>
  <c r="F1108" i="49"/>
  <c r="L1108" i="49"/>
  <c r="M1108" i="49"/>
  <c r="O1108" i="49"/>
  <c r="P1108" i="49"/>
  <c r="Q1108" i="49"/>
  <c r="R1108" i="49"/>
  <c r="S1108" i="49"/>
  <c r="T1108" i="49"/>
  <c r="U1108" i="49"/>
  <c r="V1108" i="49"/>
  <c r="W1108" i="49"/>
  <c r="X1108" i="49"/>
  <c r="Y1108" i="49"/>
  <c r="Z1108" i="49"/>
  <c r="AA1108" i="49"/>
  <c r="AB1108" i="49"/>
  <c r="AC1108" i="49"/>
  <c r="AD1108" i="49"/>
  <c r="AE1108" i="49"/>
  <c r="AF1109" i="49"/>
  <c r="D1109" i="49"/>
  <c r="E1109" i="49"/>
  <c r="G1109" i="49"/>
  <c r="I1109" i="49"/>
  <c r="J1109" i="49"/>
  <c r="K1109" i="49"/>
  <c r="F1109" i="49"/>
  <c r="L1109" i="49"/>
  <c r="M1109" i="49"/>
  <c r="O1109" i="49"/>
  <c r="P1109" i="49"/>
  <c r="Q1109" i="49"/>
  <c r="R1109" i="49"/>
  <c r="S1109" i="49"/>
  <c r="T1109" i="49"/>
  <c r="U1109" i="49"/>
  <c r="V1109" i="49"/>
  <c r="W1109" i="49"/>
  <c r="X1109" i="49"/>
  <c r="Y1109" i="49"/>
  <c r="Z1109" i="49"/>
  <c r="AA1109" i="49"/>
  <c r="AB1109" i="49"/>
  <c r="AC1109" i="49"/>
  <c r="AD1109" i="49"/>
  <c r="AE1109" i="49"/>
  <c r="AF1110" i="49"/>
  <c r="D1110" i="49"/>
  <c r="E1110" i="49"/>
  <c r="G1110" i="49"/>
  <c r="I1110" i="49"/>
  <c r="J1110" i="49"/>
  <c r="K1110" i="49"/>
  <c r="F1110" i="49"/>
  <c r="L1110" i="49"/>
  <c r="M1110" i="49"/>
  <c r="O1110" i="49"/>
  <c r="P1110" i="49"/>
  <c r="Q1110" i="49"/>
  <c r="R1110" i="49"/>
  <c r="S1110" i="49"/>
  <c r="T1110" i="49"/>
  <c r="U1110" i="49"/>
  <c r="V1110" i="49"/>
  <c r="W1110" i="49"/>
  <c r="X1110" i="49"/>
  <c r="Y1110" i="49"/>
  <c r="Z1110" i="49"/>
  <c r="AA1110" i="49"/>
  <c r="AB1110" i="49"/>
  <c r="AC1110" i="49"/>
  <c r="AD1110" i="49"/>
  <c r="AE1110" i="49"/>
  <c r="AF1111" i="49"/>
  <c r="D1111" i="49"/>
  <c r="E1111" i="49"/>
  <c r="G1111" i="49"/>
  <c r="I1111" i="49"/>
  <c r="J1111" i="49"/>
  <c r="K1111" i="49"/>
  <c r="F1111" i="49"/>
  <c r="L1111" i="49"/>
  <c r="M1111" i="49"/>
  <c r="O1111" i="49"/>
  <c r="P1111" i="49"/>
  <c r="Q1111" i="49"/>
  <c r="R1111" i="49"/>
  <c r="S1111" i="49"/>
  <c r="T1111" i="49"/>
  <c r="U1111" i="49"/>
  <c r="V1111" i="49"/>
  <c r="W1111" i="49"/>
  <c r="X1111" i="49"/>
  <c r="Y1111" i="49"/>
  <c r="Z1111" i="49"/>
  <c r="AA1111" i="49"/>
  <c r="AB1111" i="49"/>
  <c r="AC1111" i="49"/>
  <c r="AD1111" i="49"/>
  <c r="AE1111" i="49"/>
  <c r="AF1112" i="49"/>
  <c r="D1112" i="49"/>
  <c r="E1112" i="49"/>
  <c r="G1112" i="49"/>
  <c r="I1112" i="49"/>
  <c r="J1112" i="49"/>
  <c r="K1112" i="49"/>
  <c r="F1112" i="49"/>
  <c r="L1112" i="49"/>
  <c r="M1112" i="49"/>
  <c r="O1112" i="49"/>
  <c r="P1112" i="49"/>
  <c r="Q1112" i="49"/>
  <c r="R1112" i="49"/>
  <c r="S1112" i="49"/>
  <c r="T1112" i="49"/>
  <c r="U1112" i="49"/>
  <c r="V1112" i="49"/>
  <c r="W1112" i="49"/>
  <c r="X1112" i="49"/>
  <c r="Y1112" i="49"/>
  <c r="Z1112" i="49"/>
  <c r="AA1112" i="49"/>
  <c r="AB1112" i="49"/>
  <c r="AC1112" i="49"/>
  <c r="AD1112" i="49"/>
  <c r="AE1112" i="49"/>
  <c r="AF1113" i="49"/>
  <c r="D1113" i="49"/>
  <c r="E1113" i="49"/>
  <c r="G1113" i="49"/>
  <c r="I1113" i="49"/>
  <c r="J1113" i="49"/>
  <c r="K1113" i="49"/>
  <c r="F1113" i="49"/>
  <c r="L1113" i="49"/>
  <c r="M1113" i="49"/>
  <c r="O1113" i="49"/>
  <c r="P1113" i="49"/>
  <c r="Q1113" i="49"/>
  <c r="R1113" i="49"/>
  <c r="S1113" i="49"/>
  <c r="T1113" i="49"/>
  <c r="U1113" i="49"/>
  <c r="V1113" i="49"/>
  <c r="W1113" i="49"/>
  <c r="X1113" i="49"/>
  <c r="Y1113" i="49"/>
  <c r="Z1113" i="49"/>
  <c r="AA1113" i="49"/>
  <c r="AB1113" i="49"/>
  <c r="AC1113" i="49"/>
  <c r="AD1113" i="49"/>
  <c r="AE1113" i="49"/>
  <c r="AF1114" i="49"/>
  <c r="D1114" i="49"/>
  <c r="E1114" i="49"/>
  <c r="G1114" i="49"/>
  <c r="I1114" i="49"/>
  <c r="J1114" i="49"/>
  <c r="K1114" i="49"/>
  <c r="F1114" i="49"/>
  <c r="L1114" i="49"/>
  <c r="M1114" i="49"/>
  <c r="O1114" i="49"/>
  <c r="P1114" i="49"/>
  <c r="Q1114" i="49"/>
  <c r="R1114" i="49"/>
  <c r="S1114" i="49"/>
  <c r="T1114" i="49"/>
  <c r="U1114" i="49"/>
  <c r="V1114" i="49"/>
  <c r="W1114" i="49"/>
  <c r="X1114" i="49"/>
  <c r="Y1114" i="49"/>
  <c r="Z1114" i="49"/>
  <c r="AA1114" i="49"/>
  <c r="AB1114" i="49"/>
  <c r="AC1114" i="49"/>
  <c r="AD1114" i="49"/>
  <c r="AE1114" i="49"/>
  <c r="AF1115" i="49"/>
  <c r="D1115" i="49"/>
  <c r="E1115" i="49"/>
  <c r="G1115" i="49"/>
  <c r="I1115" i="49"/>
  <c r="J1115" i="49"/>
  <c r="K1115" i="49"/>
  <c r="F1115" i="49"/>
  <c r="L1115" i="49"/>
  <c r="M1115" i="49"/>
  <c r="O1115" i="49"/>
  <c r="P1115" i="49"/>
  <c r="Q1115" i="49"/>
  <c r="R1115" i="49"/>
  <c r="S1115" i="49"/>
  <c r="T1115" i="49"/>
  <c r="U1115" i="49"/>
  <c r="V1115" i="49"/>
  <c r="W1115" i="49"/>
  <c r="X1115" i="49"/>
  <c r="Y1115" i="49"/>
  <c r="Z1115" i="49"/>
  <c r="AA1115" i="49"/>
  <c r="AB1115" i="49"/>
  <c r="AC1115" i="49"/>
  <c r="AD1115" i="49"/>
  <c r="AE1115" i="49"/>
  <c r="AF1116" i="49"/>
  <c r="D1116" i="49"/>
  <c r="E1116" i="49"/>
  <c r="G1116" i="49"/>
  <c r="I1116" i="49"/>
  <c r="J1116" i="49"/>
  <c r="K1116" i="49"/>
  <c r="F1116" i="49"/>
  <c r="L1116" i="49"/>
  <c r="M1116" i="49"/>
  <c r="O1116" i="49"/>
  <c r="P1116" i="49"/>
  <c r="Q1116" i="49"/>
  <c r="R1116" i="49"/>
  <c r="S1116" i="49"/>
  <c r="T1116" i="49"/>
  <c r="U1116" i="49"/>
  <c r="V1116" i="49"/>
  <c r="W1116" i="49"/>
  <c r="X1116" i="49"/>
  <c r="Y1116" i="49"/>
  <c r="Z1116" i="49"/>
  <c r="AA1116" i="49"/>
  <c r="AB1116" i="49"/>
  <c r="AC1116" i="49"/>
  <c r="AD1116" i="49"/>
  <c r="AE1116" i="49"/>
  <c r="AF1117" i="49"/>
  <c r="D1117" i="49"/>
  <c r="E1117" i="49"/>
  <c r="G1117" i="49"/>
  <c r="I1117" i="49"/>
  <c r="J1117" i="49"/>
  <c r="K1117" i="49"/>
  <c r="F1117" i="49"/>
  <c r="L1117" i="49"/>
  <c r="M1117" i="49"/>
  <c r="O1117" i="49"/>
  <c r="P1117" i="49"/>
  <c r="Q1117" i="49"/>
  <c r="R1117" i="49"/>
  <c r="S1117" i="49"/>
  <c r="T1117" i="49"/>
  <c r="U1117" i="49"/>
  <c r="V1117" i="49"/>
  <c r="W1117" i="49"/>
  <c r="X1117" i="49"/>
  <c r="Y1117" i="49"/>
  <c r="Z1117" i="49"/>
  <c r="AA1117" i="49"/>
  <c r="AB1117" i="49"/>
  <c r="AC1117" i="49"/>
  <c r="AD1117" i="49"/>
  <c r="AE1117" i="49"/>
  <c r="AF1118" i="49"/>
  <c r="D1118" i="49"/>
  <c r="E1118" i="49"/>
  <c r="G1118" i="49"/>
  <c r="I1118" i="49"/>
  <c r="J1118" i="49"/>
  <c r="K1118" i="49"/>
  <c r="F1118" i="49"/>
  <c r="L1118" i="49"/>
  <c r="M1118" i="49"/>
  <c r="O1118" i="49"/>
  <c r="P1118" i="49"/>
  <c r="Q1118" i="49"/>
  <c r="R1118" i="49"/>
  <c r="S1118" i="49"/>
  <c r="T1118" i="49"/>
  <c r="U1118" i="49"/>
  <c r="V1118" i="49"/>
  <c r="W1118" i="49"/>
  <c r="X1118" i="49"/>
  <c r="Y1118" i="49"/>
  <c r="Z1118" i="49"/>
  <c r="AA1118" i="49"/>
  <c r="AB1118" i="49"/>
  <c r="AC1118" i="49"/>
  <c r="AD1118" i="49"/>
  <c r="AE1118" i="49"/>
  <c r="AF1119" i="49"/>
  <c r="D1119" i="49"/>
  <c r="E1119" i="49"/>
  <c r="G1119" i="49"/>
  <c r="I1119" i="49"/>
  <c r="J1119" i="49"/>
  <c r="K1119" i="49"/>
  <c r="F1119" i="49"/>
  <c r="L1119" i="49"/>
  <c r="M1119" i="49"/>
  <c r="O1119" i="49"/>
  <c r="P1119" i="49"/>
  <c r="Q1119" i="49"/>
  <c r="R1119" i="49"/>
  <c r="S1119" i="49"/>
  <c r="T1119" i="49"/>
  <c r="U1119" i="49"/>
  <c r="V1119" i="49"/>
  <c r="W1119" i="49"/>
  <c r="X1119" i="49"/>
  <c r="Y1119" i="49"/>
  <c r="Z1119" i="49"/>
  <c r="AA1119" i="49"/>
  <c r="AB1119" i="49"/>
  <c r="AC1119" i="49"/>
  <c r="AD1119" i="49"/>
  <c r="AE1119" i="49"/>
  <c r="AF1120" i="49"/>
  <c r="D1120" i="49"/>
  <c r="E1120" i="49"/>
  <c r="G1120" i="49"/>
  <c r="I1120" i="49"/>
  <c r="J1120" i="49"/>
  <c r="K1120" i="49"/>
  <c r="F1120" i="49"/>
  <c r="L1120" i="49"/>
  <c r="M1120" i="49"/>
  <c r="O1120" i="49"/>
  <c r="P1120" i="49"/>
  <c r="Q1120" i="49"/>
  <c r="R1120" i="49"/>
  <c r="S1120" i="49"/>
  <c r="T1120" i="49"/>
  <c r="U1120" i="49"/>
  <c r="V1120" i="49"/>
  <c r="W1120" i="49"/>
  <c r="X1120" i="49"/>
  <c r="Y1120" i="49"/>
  <c r="Z1120" i="49"/>
  <c r="AA1120" i="49"/>
  <c r="AB1120" i="49"/>
  <c r="AC1120" i="49"/>
  <c r="AD1120" i="49"/>
  <c r="AE1120" i="49"/>
  <c r="AF1121" i="49"/>
  <c r="D1121" i="49"/>
  <c r="E1121" i="49"/>
  <c r="G1121" i="49"/>
  <c r="I1121" i="49"/>
  <c r="J1121" i="49"/>
  <c r="K1121" i="49"/>
  <c r="F1121" i="49"/>
  <c r="L1121" i="49"/>
  <c r="M1121" i="49"/>
  <c r="O1121" i="49"/>
  <c r="P1121" i="49"/>
  <c r="Q1121" i="49"/>
  <c r="R1121" i="49"/>
  <c r="S1121" i="49"/>
  <c r="T1121" i="49"/>
  <c r="U1121" i="49"/>
  <c r="V1121" i="49"/>
  <c r="W1121" i="49"/>
  <c r="X1121" i="49"/>
  <c r="Y1121" i="49"/>
  <c r="Z1121" i="49"/>
  <c r="AA1121" i="49"/>
  <c r="AB1121" i="49"/>
  <c r="AC1121" i="49"/>
  <c r="AD1121" i="49"/>
  <c r="AE1121" i="49"/>
  <c r="AF1122" i="49"/>
  <c r="D1122" i="49"/>
  <c r="E1122" i="49"/>
  <c r="G1122" i="49"/>
  <c r="I1122" i="49"/>
  <c r="J1122" i="49"/>
  <c r="K1122" i="49"/>
  <c r="F1122" i="49"/>
  <c r="L1122" i="49"/>
  <c r="M1122" i="49"/>
  <c r="O1122" i="49"/>
  <c r="P1122" i="49"/>
  <c r="Q1122" i="49"/>
  <c r="R1122" i="49"/>
  <c r="S1122" i="49"/>
  <c r="T1122" i="49"/>
  <c r="U1122" i="49"/>
  <c r="V1122" i="49"/>
  <c r="W1122" i="49"/>
  <c r="X1122" i="49"/>
  <c r="Y1122" i="49"/>
  <c r="Z1122" i="49"/>
  <c r="AA1122" i="49"/>
  <c r="AB1122" i="49"/>
  <c r="AC1122" i="49"/>
  <c r="AD1122" i="49"/>
  <c r="AE1122" i="49"/>
  <c r="AF1123" i="49"/>
  <c r="D1123" i="49"/>
  <c r="E1123" i="49"/>
  <c r="G1123" i="49"/>
  <c r="I1123" i="49"/>
  <c r="J1123" i="49"/>
  <c r="K1123" i="49"/>
  <c r="F1123" i="49"/>
  <c r="L1123" i="49"/>
  <c r="M1123" i="49"/>
  <c r="O1123" i="49"/>
  <c r="P1123" i="49"/>
  <c r="Q1123" i="49"/>
  <c r="R1123" i="49"/>
  <c r="S1123" i="49"/>
  <c r="T1123" i="49"/>
  <c r="U1123" i="49"/>
  <c r="V1123" i="49"/>
  <c r="W1123" i="49"/>
  <c r="X1123" i="49"/>
  <c r="Y1123" i="49"/>
  <c r="Z1123" i="49"/>
  <c r="AA1123" i="49"/>
  <c r="AB1123" i="49"/>
  <c r="AC1123" i="49"/>
  <c r="AD1123" i="49"/>
  <c r="AE1123" i="49"/>
  <c r="AF1124" i="49"/>
  <c r="D1124" i="49"/>
  <c r="E1124" i="49"/>
  <c r="G1124" i="49"/>
  <c r="I1124" i="49"/>
  <c r="J1124" i="49"/>
  <c r="K1124" i="49"/>
  <c r="F1124" i="49"/>
  <c r="L1124" i="49"/>
  <c r="M1124" i="49"/>
  <c r="O1124" i="49"/>
  <c r="P1124" i="49"/>
  <c r="Q1124" i="49"/>
  <c r="R1124" i="49"/>
  <c r="S1124" i="49"/>
  <c r="T1124" i="49"/>
  <c r="U1124" i="49"/>
  <c r="V1124" i="49"/>
  <c r="W1124" i="49"/>
  <c r="X1124" i="49"/>
  <c r="Y1124" i="49"/>
  <c r="Z1124" i="49"/>
  <c r="AA1124" i="49"/>
  <c r="AB1124" i="49"/>
  <c r="AC1124" i="49"/>
  <c r="AD1124" i="49"/>
  <c r="AE1124" i="49"/>
  <c r="AF1125" i="49"/>
  <c r="D1125" i="49"/>
  <c r="E1125" i="49"/>
  <c r="G1125" i="49"/>
  <c r="I1125" i="49"/>
  <c r="J1125" i="49"/>
  <c r="K1125" i="49"/>
  <c r="F1125" i="49"/>
  <c r="L1125" i="49"/>
  <c r="M1125" i="49"/>
  <c r="O1125" i="49"/>
  <c r="P1125" i="49"/>
  <c r="Q1125" i="49"/>
  <c r="R1125" i="49"/>
  <c r="S1125" i="49"/>
  <c r="T1125" i="49"/>
  <c r="U1125" i="49"/>
  <c r="V1125" i="49"/>
  <c r="W1125" i="49"/>
  <c r="X1125" i="49"/>
  <c r="Y1125" i="49"/>
  <c r="Z1125" i="49"/>
  <c r="AA1125" i="49"/>
  <c r="AB1125" i="49"/>
  <c r="AC1125" i="49"/>
  <c r="AD1125" i="49"/>
  <c r="AE1125" i="49"/>
  <c r="AF1126" i="49"/>
  <c r="D1126" i="49"/>
  <c r="E1126" i="49"/>
  <c r="G1126" i="49"/>
  <c r="I1126" i="49"/>
  <c r="J1126" i="49"/>
  <c r="K1126" i="49"/>
  <c r="F1126" i="49"/>
  <c r="L1126" i="49"/>
  <c r="M1126" i="49"/>
  <c r="O1126" i="49"/>
  <c r="P1126" i="49"/>
  <c r="Q1126" i="49"/>
  <c r="R1126" i="49"/>
  <c r="S1126" i="49"/>
  <c r="T1126" i="49"/>
  <c r="U1126" i="49"/>
  <c r="V1126" i="49"/>
  <c r="W1126" i="49"/>
  <c r="X1126" i="49"/>
  <c r="Y1126" i="49"/>
  <c r="Z1126" i="49"/>
  <c r="AA1126" i="49"/>
  <c r="AB1126" i="49"/>
  <c r="AC1126" i="49"/>
  <c r="AD1126" i="49"/>
  <c r="AE1126" i="49"/>
  <c r="AF1127" i="49"/>
  <c r="D1127" i="49"/>
  <c r="E1127" i="49"/>
  <c r="G1127" i="49"/>
  <c r="I1127" i="49"/>
  <c r="J1127" i="49"/>
  <c r="K1127" i="49"/>
  <c r="F1127" i="49"/>
  <c r="L1127" i="49"/>
  <c r="M1127" i="49"/>
  <c r="O1127" i="49"/>
  <c r="P1127" i="49"/>
  <c r="Q1127" i="49"/>
  <c r="R1127" i="49"/>
  <c r="S1127" i="49"/>
  <c r="T1127" i="49"/>
  <c r="U1127" i="49"/>
  <c r="V1127" i="49"/>
  <c r="W1127" i="49"/>
  <c r="X1127" i="49"/>
  <c r="Y1127" i="49"/>
  <c r="Z1127" i="49"/>
  <c r="AA1127" i="49"/>
  <c r="AB1127" i="49"/>
  <c r="AC1127" i="49"/>
  <c r="AD1127" i="49"/>
  <c r="AE1127" i="49"/>
  <c r="AF1128" i="49"/>
  <c r="D1128" i="49"/>
  <c r="E1128" i="49"/>
  <c r="G1128" i="49"/>
  <c r="I1128" i="49"/>
  <c r="J1128" i="49"/>
  <c r="K1128" i="49"/>
  <c r="F1128" i="49"/>
  <c r="L1128" i="49"/>
  <c r="M1128" i="49"/>
  <c r="O1128" i="49"/>
  <c r="P1128" i="49"/>
  <c r="Q1128" i="49"/>
  <c r="R1128" i="49"/>
  <c r="S1128" i="49"/>
  <c r="T1128" i="49"/>
  <c r="U1128" i="49"/>
  <c r="V1128" i="49"/>
  <c r="W1128" i="49"/>
  <c r="X1128" i="49"/>
  <c r="Y1128" i="49"/>
  <c r="Z1128" i="49"/>
  <c r="AA1128" i="49"/>
  <c r="AB1128" i="49"/>
  <c r="AC1128" i="49"/>
  <c r="AD1128" i="49"/>
  <c r="AE1128" i="49"/>
  <c r="AF1129" i="49"/>
  <c r="D1129" i="49"/>
  <c r="E1129" i="49"/>
  <c r="G1129" i="49"/>
  <c r="I1129" i="49"/>
  <c r="J1129" i="49"/>
  <c r="K1129" i="49"/>
  <c r="F1129" i="49"/>
  <c r="L1129" i="49"/>
  <c r="M1129" i="49"/>
  <c r="O1129" i="49"/>
  <c r="P1129" i="49"/>
  <c r="Q1129" i="49"/>
  <c r="R1129" i="49"/>
  <c r="S1129" i="49"/>
  <c r="T1129" i="49"/>
  <c r="U1129" i="49"/>
  <c r="V1129" i="49"/>
  <c r="W1129" i="49"/>
  <c r="X1129" i="49"/>
  <c r="Y1129" i="49"/>
  <c r="Z1129" i="49"/>
  <c r="AA1129" i="49"/>
  <c r="AB1129" i="49"/>
  <c r="AC1129" i="49"/>
  <c r="AD1129" i="49"/>
  <c r="AE1129" i="49"/>
  <c r="AF1130" i="49"/>
  <c r="D1130" i="49"/>
  <c r="E1130" i="49"/>
  <c r="G1130" i="49"/>
  <c r="I1130" i="49"/>
  <c r="J1130" i="49"/>
  <c r="K1130" i="49"/>
  <c r="F1130" i="49"/>
  <c r="L1130" i="49"/>
  <c r="M1130" i="49"/>
  <c r="O1130" i="49"/>
  <c r="P1130" i="49"/>
  <c r="Q1130" i="49"/>
  <c r="R1130" i="49"/>
  <c r="S1130" i="49"/>
  <c r="T1130" i="49"/>
  <c r="U1130" i="49"/>
  <c r="V1130" i="49"/>
  <c r="W1130" i="49"/>
  <c r="X1130" i="49"/>
  <c r="Y1130" i="49"/>
  <c r="Z1130" i="49"/>
  <c r="AA1130" i="49"/>
  <c r="AB1130" i="49"/>
  <c r="AC1130" i="49"/>
  <c r="AD1130" i="49"/>
  <c r="AE1130" i="49"/>
  <c r="AF1131" i="49"/>
  <c r="D1131" i="49"/>
  <c r="E1131" i="49"/>
  <c r="G1131" i="49"/>
  <c r="I1131" i="49"/>
  <c r="J1131" i="49"/>
  <c r="K1131" i="49"/>
  <c r="F1131" i="49"/>
  <c r="L1131" i="49"/>
  <c r="M1131" i="49"/>
  <c r="O1131" i="49"/>
  <c r="P1131" i="49"/>
  <c r="Q1131" i="49"/>
  <c r="R1131" i="49"/>
  <c r="S1131" i="49"/>
  <c r="T1131" i="49"/>
  <c r="U1131" i="49"/>
  <c r="V1131" i="49"/>
  <c r="W1131" i="49"/>
  <c r="X1131" i="49"/>
  <c r="Y1131" i="49"/>
  <c r="Z1131" i="49"/>
  <c r="AA1131" i="49"/>
  <c r="AB1131" i="49"/>
  <c r="AC1131" i="49"/>
  <c r="AD1131" i="49"/>
  <c r="AE1131" i="49"/>
  <c r="AF1132" i="49"/>
  <c r="D1132" i="49"/>
  <c r="E1132" i="49"/>
  <c r="G1132" i="49"/>
  <c r="I1132" i="49"/>
  <c r="J1132" i="49"/>
  <c r="K1132" i="49"/>
  <c r="F1132" i="49"/>
  <c r="L1132" i="49"/>
  <c r="M1132" i="49"/>
  <c r="O1132" i="49"/>
  <c r="P1132" i="49"/>
  <c r="Q1132" i="49"/>
  <c r="R1132" i="49"/>
  <c r="S1132" i="49"/>
  <c r="T1132" i="49"/>
  <c r="U1132" i="49"/>
  <c r="V1132" i="49"/>
  <c r="W1132" i="49"/>
  <c r="X1132" i="49"/>
  <c r="Y1132" i="49"/>
  <c r="Z1132" i="49"/>
  <c r="AA1132" i="49"/>
  <c r="AB1132" i="49"/>
  <c r="AC1132" i="49"/>
  <c r="AD1132" i="49"/>
  <c r="AE1132" i="49"/>
  <c r="AF1133" i="49"/>
  <c r="D1133" i="49"/>
  <c r="E1133" i="49"/>
  <c r="G1133" i="49"/>
  <c r="I1133" i="49"/>
  <c r="J1133" i="49"/>
  <c r="K1133" i="49"/>
  <c r="F1133" i="49"/>
  <c r="L1133" i="49"/>
  <c r="M1133" i="49"/>
  <c r="O1133" i="49"/>
  <c r="P1133" i="49"/>
  <c r="Q1133" i="49"/>
  <c r="R1133" i="49"/>
  <c r="S1133" i="49"/>
  <c r="T1133" i="49"/>
  <c r="U1133" i="49"/>
  <c r="V1133" i="49"/>
  <c r="W1133" i="49"/>
  <c r="X1133" i="49"/>
  <c r="Y1133" i="49"/>
  <c r="Z1133" i="49"/>
  <c r="AA1133" i="49"/>
  <c r="AB1133" i="49"/>
  <c r="AC1133" i="49"/>
  <c r="AD1133" i="49"/>
  <c r="AE1133" i="49"/>
  <c r="AF1134" i="49"/>
  <c r="D1134" i="49"/>
  <c r="E1134" i="49"/>
  <c r="G1134" i="49"/>
  <c r="I1134" i="49"/>
  <c r="J1134" i="49"/>
  <c r="K1134" i="49"/>
  <c r="F1134" i="49"/>
  <c r="L1134" i="49"/>
  <c r="M1134" i="49"/>
  <c r="O1134" i="49"/>
  <c r="P1134" i="49"/>
  <c r="Q1134" i="49"/>
  <c r="R1134" i="49"/>
  <c r="S1134" i="49"/>
  <c r="T1134" i="49"/>
  <c r="U1134" i="49"/>
  <c r="V1134" i="49"/>
  <c r="W1134" i="49"/>
  <c r="X1134" i="49"/>
  <c r="Y1134" i="49"/>
  <c r="Z1134" i="49"/>
  <c r="AA1134" i="49"/>
  <c r="AB1134" i="49"/>
  <c r="AC1134" i="49"/>
  <c r="AD1134" i="49"/>
  <c r="AE1134" i="49"/>
  <c r="AF1135" i="49"/>
  <c r="D1135" i="49"/>
  <c r="E1135" i="49"/>
  <c r="G1135" i="49"/>
  <c r="I1135" i="49"/>
  <c r="J1135" i="49"/>
  <c r="K1135" i="49"/>
  <c r="F1135" i="49"/>
  <c r="L1135" i="49"/>
  <c r="M1135" i="49"/>
  <c r="O1135" i="49"/>
  <c r="P1135" i="49"/>
  <c r="Q1135" i="49"/>
  <c r="R1135" i="49"/>
  <c r="S1135" i="49"/>
  <c r="T1135" i="49"/>
  <c r="U1135" i="49"/>
  <c r="V1135" i="49"/>
  <c r="W1135" i="49"/>
  <c r="X1135" i="49"/>
  <c r="Y1135" i="49"/>
  <c r="Z1135" i="49"/>
  <c r="AA1135" i="49"/>
  <c r="AB1135" i="49"/>
  <c r="AC1135" i="49"/>
  <c r="AD1135" i="49"/>
  <c r="AE1135" i="49"/>
  <c r="AF1136" i="49"/>
  <c r="D1136" i="49"/>
  <c r="E1136" i="49"/>
  <c r="G1136" i="49"/>
  <c r="I1136" i="49"/>
  <c r="J1136" i="49"/>
  <c r="K1136" i="49"/>
  <c r="F1136" i="49"/>
  <c r="L1136" i="49"/>
  <c r="M1136" i="49"/>
  <c r="O1136" i="49"/>
  <c r="P1136" i="49"/>
  <c r="Q1136" i="49"/>
  <c r="R1136" i="49"/>
  <c r="S1136" i="49"/>
  <c r="T1136" i="49"/>
  <c r="U1136" i="49"/>
  <c r="V1136" i="49"/>
  <c r="W1136" i="49"/>
  <c r="X1136" i="49"/>
  <c r="Y1136" i="49"/>
  <c r="Z1136" i="49"/>
  <c r="AA1136" i="49"/>
  <c r="AB1136" i="49"/>
  <c r="AC1136" i="49"/>
  <c r="AD1136" i="49"/>
  <c r="AE1136" i="49"/>
  <c r="AF1137" i="49"/>
  <c r="D1137" i="49"/>
  <c r="E1137" i="49"/>
  <c r="G1137" i="49"/>
  <c r="I1137" i="49"/>
  <c r="J1137" i="49"/>
  <c r="K1137" i="49"/>
  <c r="F1137" i="49"/>
  <c r="L1137" i="49"/>
  <c r="M1137" i="49"/>
  <c r="O1137" i="49"/>
  <c r="P1137" i="49"/>
  <c r="Q1137" i="49"/>
  <c r="R1137" i="49"/>
  <c r="S1137" i="49"/>
  <c r="T1137" i="49"/>
  <c r="U1137" i="49"/>
  <c r="V1137" i="49"/>
  <c r="W1137" i="49"/>
  <c r="X1137" i="49"/>
  <c r="Y1137" i="49"/>
  <c r="Z1137" i="49"/>
  <c r="AA1137" i="49"/>
  <c r="AB1137" i="49"/>
  <c r="AC1137" i="49"/>
  <c r="AD1137" i="49"/>
  <c r="AE1137" i="49"/>
  <c r="AF1138" i="49"/>
  <c r="D1138" i="49"/>
  <c r="E1138" i="49"/>
  <c r="G1138" i="49"/>
  <c r="I1138" i="49"/>
  <c r="J1138" i="49"/>
  <c r="K1138" i="49"/>
  <c r="F1138" i="49"/>
  <c r="L1138" i="49"/>
  <c r="M1138" i="49"/>
  <c r="O1138" i="49"/>
  <c r="P1138" i="49"/>
  <c r="Q1138" i="49"/>
  <c r="R1138" i="49"/>
  <c r="S1138" i="49"/>
  <c r="T1138" i="49"/>
  <c r="U1138" i="49"/>
  <c r="V1138" i="49"/>
  <c r="W1138" i="49"/>
  <c r="X1138" i="49"/>
  <c r="Y1138" i="49"/>
  <c r="Z1138" i="49"/>
  <c r="AA1138" i="49"/>
  <c r="AB1138" i="49"/>
  <c r="AC1138" i="49"/>
  <c r="AD1138" i="49"/>
  <c r="AE1138" i="49"/>
  <c r="AF1139" i="49"/>
  <c r="D1139" i="49"/>
  <c r="E1139" i="49"/>
  <c r="G1139" i="49"/>
  <c r="I1139" i="49"/>
  <c r="J1139" i="49"/>
  <c r="K1139" i="49"/>
  <c r="F1139" i="49"/>
  <c r="L1139" i="49"/>
  <c r="M1139" i="49"/>
  <c r="O1139" i="49"/>
  <c r="P1139" i="49"/>
  <c r="Q1139" i="49"/>
  <c r="R1139" i="49"/>
  <c r="S1139" i="49"/>
  <c r="T1139" i="49"/>
  <c r="U1139" i="49"/>
  <c r="V1139" i="49"/>
  <c r="W1139" i="49"/>
  <c r="X1139" i="49"/>
  <c r="Y1139" i="49"/>
  <c r="Z1139" i="49"/>
  <c r="AA1139" i="49"/>
  <c r="AB1139" i="49"/>
  <c r="AC1139" i="49"/>
  <c r="AD1139" i="49"/>
  <c r="AE1139" i="49"/>
  <c r="AF1140" i="49"/>
  <c r="D1140" i="49"/>
  <c r="E1140" i="49"/>
  <c r="G1140" i="49"/>
  <c r="I1140" i="49"/>
  <c r="J1140" i="49"/>
  <c r="K1140" i="49"/>
  <c r="F1140" i="49"/>
  <c r="L1140" i="49"/>
  <c r="M1140" i="49"/>
  <c r="O1140" i="49"/>
  <c r="P1140" i="49"/>
  <c r="Q1140" i="49"/>
  <c r="R1140" i="49"/>
  <c r="S1140" i="49"/>
  <c r="T1140" i="49"/>
  <c r="U1140" i="49"/>
  <c r="V1140" i="49"/>
  <c r="W1140" i="49"/>
  <c r="X1140" i="49"/>
  <c r="Y1140" i="49"/>
  <c r="Z1140" i="49"/>
  <c r="AA1140" i="49"/>
  <c r="AB1140" i="49"/>
  <c r="AC1140" i="49"/>
  <c r="AD1140" i="49"/>
  <c r="AE1140" i="49"/>
  <c r="AF1141" i="49"/>
  <c r="D1141" i="49"/>
  <c r="E1141" i="49"/>
  <c r="G1141" i="49"/>
  <c r="I1141" i="49"/>
  <c r="J1141" i="49"/>
  <c r="K1141" i="49"/>
  <c r="F1141" i="49"/>
  <c r="L1141" i="49"/>
  <c r="M1141" i="49"/>
  <c r="O1141" i="49"/>
  <c r="P1141" i="49"/>
  <c r="Q1141" i="49"/>
  <c r="R1141" i="49"/>
  <c r="S1141" i="49"/>
  <c r="T1141" i="49"/>
  <c r="U1141" i="49"/>
  <c r="V1141" i="49"/>
  <c r="W1141" i="49"/>
  <c r="X1141" i="49"/>
  <c r="Y1141" i="49"/>
  <c r="Z1141" i="49"/>
  <c r="AA1141" i="49"/>
  <c r="AB1141" i="49"/>
  <c r="AC1141" i="49"/>
  <c r="AD1141" i="49"/>
  <c r="AE1141" i="49"/>
  <c r="AF1142" i="49"/>
  <c r="D1142" i="49"/>
  <c r="E1142" i="49"/>
  <c r="G1142" i="49"/>
  <c r="I1142" i="49"/>
  <c r="J1142" i="49"/>
  <c r="K1142" i="49"/>
  <c r="F1142" i="49"/>
  <c r="L1142" i="49"/>
  <c r="M1142" i="49"/>
  <c r="O1142" i="49"/>
  <c r="P1142" i="49"/>
  <c r="Q1142" i="49"/>
  <c r="R1142" i="49"/>
  <c r="S1142" i="49"/>
  <c r="T1142" i="49"/>
  <c r="U1142" i="49"/>
  <c r="V1142" i="49"/>
  <c r="W1142" i="49"/>
  <c r="X1142" i="49"/>
  <c r="Y1142" i="49"/>
  <c r="Z1142" i="49"/>
  <c r="AA1142" i="49"/>
  <c r="AB1142" i="49"/>
  <c r="AC1142" i="49"/>
  <c r="AD1142" i="49"/>
  <c r="AE1142" i="49"/>
  <c r="AF1143" i="49"/>
  <c r="D1143" i="49"/>
  <c r="E1143" i="49"/>
  <c r="G1143" i="49"/>
  <c r="I1143" i="49"/>
  <c r="J1143" i="49"/>
  <c r="K1143" i="49"/>
  <c r="F1143" i="49"/>
  <c r="L1143" i="49"/>
  <c r="M1143" i="49"/>
  <c r="O1143" i="49"/>
  <c r="P1143" i="49"/>
  <c r="Q1143" i="49"/>
  <c r="R1143" i="49"/>
  <c r="S1143" i="49"/>
  <c r="T1143" i="49"/>
  <c r="U1143" i="49"/>
  <c r="V1143" i="49"/>
  <c r="W1143" i="49"/>
  <c r="X1143" i="49"/>
  <c r="Y1143" i="49"/>
  <c r="Z1143" i="49"/>
  <c r="AA1143" i="49"/>
  <c r="AB1143" i="49"/>
  <c r="AC1143" i="49"/>
  <c r="AD1143" i="49"/>
  <c r="AE1143" i="49"/>
  <c r="AF1144" i="49"/>
  <c r="D1144" i="49"/>
  <c r="E1144" i="49"/>
  <c r="G1144" i="49"/>
  <c r="I1144" i="49"/>
  <c r="J1144" i="49"/>
  <c r="K1144" i="49"/>
  <c r="F1144" i="49"/>
  <c r="L1144" i="49"/>
  <c r="M1144" i="49"/>
  <c r="O1144" i="49"/>
  <c r="P1144" i="49"/>
  <c r="Q1144" i="49"/>
  <c r="R1144" i="49"/>
  <c r="S1144" i="49"/>
  <c r="T1144" i="49"/>
  <c r="U1144" i="49"/>
  <c r="V1144" i="49"/>
  <c r="W1144" i="49"/>
  <c r="X1144" i="49"/>
  <c r="Y1144" i="49"/>
  <c r="Z1144" i="49"/>
  <c r="AA1144" i="49"/>
  <c r="AB1144" i="49"/>
  <c r="AC1144" i="49"/>
  <c r="AD1144" i="49"/>
  <c r="AE1144" i="49"/>
  <c r="AF1145" i="49"/>
  <c r="D1145" i="49"/>
  <c r="E1145" i="49"/>
  <c r="G1145" i="49"/>
  <c r="I1145" i="49"/>
  <c r="J1145" i="49"/>
  <c r="K1145" i="49"/>
  <c r="F1145" i="49"/>
  <c r="L1145" i="49"/>
  <c r="M1145" i="49"/>
  <c r="O1145" i="49"/>
  <c r="P1145" i="49"/>
  <c r="Q1145" i="49"/>
  <c r="R1145" i="49"/>
  <c r="S1145" i="49"/>
  <c r="T1145" i="49"/>
  <c r="U1145" i="49"/>
  <c r="V1145" i="49"/>
  <c r="W1145" i="49"/>
  <c r="X1145" i="49"/>
  <c r="Y1145" i="49"/>
  <c r="Z1145" i="49"/>
  <c r="AA1145" i="49"/>
  <c r="AB1145" i="49"/>
  <c r="AC1145" i="49"/>
  <c r="AD1145" i="49"/>
  <c r="AE1145" i="49"/>
  <c r="AF1146" i="49"/>
  <c r="D1146" i="49"/>
  <c r="E1146" i="49"/>
  <c r="G1146" i="49"/>
  <c r="I1146" i="49"/>
  <c r="J1146" i="49"/>
  <c r="K1146" i="49"/>
  <c r="F1146" i="49"/>
  <c r="L1146" i="49"/>
  <c r="M1146" i="49"/>
  <c r="O1146" i="49"/>
  <c r="P1146" i="49"/>
  <c r="Q1146" i="49"/>
  <c r="R1146" i="49"/>
  <c r="S1146" i="49"/>
  <c r="T1146" i="49"/>
  <c r="U1146" i="49"/>
  <c r="V1146" i="49"/>
  <c r="W1146" i="49"/>
  <c r="X1146" i="49"/>
  <c r="Y1146" i="49"/>
  <c r="Z1146" i="49"/>
  <c r="AA1146" i="49"/>
  <c r="AB1146" i="49"/>
  <c r="AC1146" i="49"/>
  <c r="AD1146" i="49"/>
  <c r="AE1146" i="49"/>
  <c r="AF1147" i="49"/>
  <c r="D1147" i="49"/>
  <c r="E1147" i="49"/>
  <c r="G1147" i="49"/>
  <c r="I1147" i="49"/>
  <c r="J1147" i="49"/>
  <c r="K1147" i="49"/>
  <c r="F1147" i="49"/>
  <c r="L1147" i="49"/>
  <c r="M1147" i="49"/>
  <c r="O1147" i="49"/>
  <c r="P1147" i="49"/>
  <c r="Q1147" i="49"/>
  <c r="R1147" i="49"/>
  <c r="S1147" i="49"/>
  <c r="T1147" i="49"/>
  <c r="U1147" i="49"/>
  <c r="V1147" i="49"/>
  <c r="W1147" i="49"/>
  <c r="X1147" i="49"/>
  <c r="Y1147" i="49"/>
  <c r="Z1147" i="49"/>
  <c r="AA1147" i="49"/>
  <c r="AB1147" i="49"/>
  <c r="AC1147" i="49"/>
  <c r="AD1147" i="49"/>
  <c r="AE1147" i="49"/>
  <c r="AF1148" i="49"/>
  <c r="D1148" i="49"/>
  <c r="E1148" i="49"/>
  <c r="G1148" i="49"/>
  <c r="I1148" i="49"/>
  <c r="J1148" i="49"/>
  <c r="K1148" i="49"/>
  <c r="F1148" i="49"/>
  <c r="L1148" i="49"/>
  <c r="M1148" i="49"/>
  <c r="O1148" i="49"/>
  <c r="P1148" i="49"/>
  <c r="Q1148" i="49"/>
  <c r="R1148" i="49"/>
  <c r="S1148" i="49"/>
  <c r="T1148" i="49"/>
  <c r="U1148" i="49"/>
  <c r="V1148" i="49"/>
  <c r="W1148" i="49"/>
  <c r="X1148" i="49"/>
  <c r="Y1148" i="49"/>
  <c r="Z1148" i="49"/>
  <c r="AA1148" i="49"/>
  <c r="AB1148" i="49"/>
  <c r="AC1148" i="49"/>
  <c r="AD1148" i="49"/>
  <c r="AE1148" i="49"/>
  <c r="AF1149" i="49"/>
  <c r="D1149" i="49"/>
  <c r="E1149" i="49"/>
  <c r="G1149" i="49"/>
  <c r="I1149" i="49"/>
  <c r="J1149" i="49"/>
  <c r="K1149" i="49"/>
  <c r="F1149" i="49"/>
  <c r="L1149" i="49"/>
  <c r="M1149" i="49"/>
  <c r="O1149" i="49"/>
  <c r="P1149" i="49"/>
  <c r="Q1149" i="49"/>
  <c r="R1149" i="49"/>
  <c r="S1149" i="49"/>
  <c r="T1149" i="49"/>
  <c r="U1149" i="49"/>
  <c r="V1149" i="49"/>
  <c r="W1149" i="49"/>
  <c r="X1149" i="49"/>
  <c r="Y1149" i="49"/>
  <c r="Z1149" i="49"/>
  <c r="AA1149" i="49"/>
  <c r="AB1149" i="49"/>
  <c r="AC1149" i="49"/>
  <c r="AD1149" i="49"/>
  <c r="AE1149" i="49"/>
  <c r="AF1150" i="49"/>
  <c r="D1150" i="49"/>
  <c r="E1150" i="49"/>
  <c r="G1150" i="49"/>
  <c r="I1150" i="49"/>
  <c r="J1150" i="49"/>
  <c r="K1150" i="49"/>
  <c r="F1150" i="49"/>
  <c r="L1150" i="49"/>
  <c r="M1150" i="49"/>
  <c r="O1150" i="49"/>
  <c r="P1150" i="49"/>
  <c r="Q1150" i="49"/>
  <c r="R1150" i="49"/>
  <c r="S1150" i="49"/>
  <c r="T1150" i="49"/>
  <c r="U1150" i="49"/>
  <c r="V1150" i="49"/>
  <c r="W1150" i="49"/>
  <c r="X1150" i="49"/>
  <c r="Y1150" i="49"/>
  <c r="Z1150" i="49"/>
  <c r="AA1150" i="49"/>
  <c r="AB1150" i="49"/>
  <c r="AC1150" i="49"/>
  <c r="AD1150" i="49"/>
  <c r="AE1150" i="49"/>
  <c r="AF1151" i="49"/>
  <c r="D1151" i="49"/>
  <c r="E1151" i="49"/>
  <c r="G1151" i="49"/>
  <c r="I1151" i="49"/>
  <c r="J1151" i="49"/>
  <c r="K1151" i="49"/>
  <c r="F1151" i="49"/>
  <c r="L1151" i="49"/>
  <c r="M1151" i="49"/>
  <c r="O1151" i="49"/>
  <c r="P1151" i="49"/>
  <c r="Q1151" i="49"/>
  <c r="R1151" i="49"/>
  <c r="S1151" i="49"/>
  <c r="T1151" i="49"/>
  <c r="U1151" i="49"/>
  <c r="V1151" i="49"/>
  <c r="W1151" i="49"/>
  <c r="X1151" i="49"/>
  <c r="Y1151" i="49"/>
  <c r="Z1151" i="49"/>
  <c r="AA1151" i="49"/>
  <c r="AB1151" i="49"/>
  <c r="AC1151" i="49"/>
  <c r="AD1151" i="49"/>
  <c r="AE1151" i="49"/>
  <c r="AF1152" i="49"/>
  <c r="D1152" i="49"/>
  <c r="E1152" i="49"/>
  <c r="G1152" i="49"/>
  <c r="I1152" i="49"/>
  <c r="J1152" i="49"/>
  <c r="K1152" i="49"/>
  <c r="F1152" i="49"/>
  <c r="L1152" i="49"/>
  <c r="M1152" i="49"/>
  <c r="O1152" i="49"/>
  <c r="P1152" i="49"/>
  <c r="Q1152" i="49"/>
  <c r="R1152" i="49"/>
  <c r="S1152" i="49"/>
  <c r="T1152" i="49"/>
  <c r="U1152" i="49"/>
  <c r="V1152" i="49"/>
  <c r="W1152" i="49"/>
  <c r="X1152" i="49"/>
  <c r="Y1152" i="49"/>
  <c r="Z1152" i="49"/>
  <c r="AA1152" i="49"/>
  <c r="AB1152" i="49"/>
  <c r="AC1152" i="49"/>
  <c r="AD1152" i="49"/>
  <c r="AE1152" i="49"/>
  <c r="AF1153" i="49"/>
  <c r="D1153" i="49"/>
  <c r="E1153" i="49"/>
  <c r="G1153" i="49"/>
  <c r="I1153" i="49"/>
  <c r="J1153" i="49"/>
  <c r="K1153" i="49"/>
  <c r="F1153" i="49"/>
  <c r="L1153" i="49"/>
  <c r="M1153" i="49"/>
  <c r="O1153" i="49"/>
  <c r="P1153" i="49"/>
  <c r="Q1153" i="49"/>
  <c r="R1153" i="49"/>
  <c r="S1153" i="49"/>
  <c r="T1153" i="49"/>
  <c r="U1153" i="49"/>
  <c r="V1153" i="49"/>
  <c r="W1153" i="49"/>
  <c r="X1153" i="49"/>
  <c r="Y1153" i="49"/>
  <c r="Z1153" i="49"/>
  <c r="AA1153" i="49"/>
  <c r="AB1153" i="49"/>
  <c r="AC1153" i="49"/>
  <c r="AD1153" i="49"/>
  <c r="AE1153" i="49"/>
  <c r="AF1154" i="49"/>
  <c r="D1154" i="49"/>
  <c r="E1154" i="49"/>
  <c r="G1154" i="49"/>
  <c r="I1154" i="49"/>
  <c r="J1154" i="49"/>
  <c r="K1154" i="49"/>
  <c r="F1154" i="49"/>
  <c r="L1154" i="49"/>
  <c r="M1154" i="49"/>
  <c r="O1154" i="49"/>
  <c r="P1154" i="49"/>
  <c r="Q1154" i="49"/>
  <c r="R1154" i="49"/>
  <c r="S1154" i="49"/>
  <c r="T1154" i="49"/>
  <c r="U1154" i="49"/>
  <c r="V1154" i="49"/>
  <c r="W1154" i="49"/>
  <c r="X1154" i="49"/>
  <c r="Y1154" i="49"/>
  <c r="Z1154" i="49"/>
  <c r="AA1154" i="49"/>
  <c r="AB1154" i="49"/>
  <c r="AC1154" i="49"/>
  <c r="AD1154" i="49"/>
  <c r="AE1154" i="49"/>
  <c r="AF1155" i="49"/>
  <c r="D1155" i="49"/>
  <c r="E1155" i="49"/>
  <c r="G1155" i="49"/>
  <c r="I1155" i="49"/>
  <c r="J1155" i="49"/>
  <c r="K1155" i="49"/>
  <c r="F1155" i="49"/>
  <c r="L1155" i="49"/>
  <c r="M1155" i="49"/>
  <c r="O1155" i="49"/>
  <c r="P1155" i="49"/>
  <c r="Q1155" i="49"/>
  <c r="R1155" i="49"/>
  <c r="S1155" i="49"/>
  <c r="T1155" i="49"/>
  <c r="U1155" i="49"/>
  <c r="V1155" i="49"/>
  <c r="W1155" i="49"/>
  <c r="X1155" i="49"/>
  <c r="Y1155" i="49"/>
  <c r="Z1155" i="49"/>
  <c r="AA1155" i="49"/>
  <c r="AB1155" i="49"/>
  <c r="AC1155" i="49"/>
  <c r="AD1155" i="49"/>
  <c r="AE1155" i="49"/>
  <c r="AF1156" i="49"/>
  <c r="D1156" i="49"/>
  <c r="E1156" i="49"/>
  <c r="G1156" i="49"/>
  <c r="I1156" i="49"/>
  <c r="J1156" i="49"/>
  <c r="K1156" i="49"/>
  <c r="F1156" i="49"/>
  <c r="L1156" i="49"/>
  <c r="M1156" i="49"/>
  <c r="O1156" i="49"/>
  <c r="P1156" i="49"/>
  <c r="Q1156" i="49"/>
  <c r="R1156" i="49"/>
  <c r="S1156" i="49"/>
  <c r="T1156" i="49"/>
  <c r="U1156" i="49"/>
  <c r="V1156" i="49"/>
  <c r="W1156" i="49"/>
  <c r="X1156" i="49"/>
  <c r="Y1156" i="49"/>
  <c r="Z1156" i="49"/>
  <c r="AA1156" i="49"/>
  <c r="AB1156" i="49"/>
  <c r="AC1156" i="49"/>
  <c r="AD1156" i="49"/>
  <c r="AE1156" i="49"/>
  <c r="AF1157" i="49"/>
  <c r="D1157" i="49"/>
  <c r="E1157" i="49"/>
  <c r="G1157" i="49"/>
  <c r="I1157" i="49"/>
  <c r="J1157" i="49"/>
  <c r="K1157" i="49"/>
  <c r="F1157" i="49"/>
  <c r="L1157" i="49"/>
  <c r="M1157" i="49"/>
  <c r="O1157" i="49"/>
  <c r="P1157" i="49"/>
  <c r="Q1157" i="49"/>
  <c r="R1157" i="49"/>
  <c r="S1157" i="49"/>
  <c r="T1157" i="49"/>
  <c r="U1157" i="49"/>
  <c r="V1157" i="49"/>
  <c r="W1157" i="49"/>
  <c r="X1157" i="49"/>
  <c r="Y1157" i="49"/>
  <c r="Z1157" i="49"/>
  <c r="AA1157" i="49"/>
  <c r="AB1157" i="49"/>
  <c r="AC1157" i="49"/>
  <c r="AD1157" i="49"/>
  <c r="AE1157" i="49"/>
  <c r="AF1158" i="49"/>
  <c r="D1158" i="49"/>
  <c r="E1158" i="49"/>
  <c r="G1158" i="49"/>
  <c r="I1158" i="49"/>
  <c r="J1158" i="49"/>
  <c r="K1158" i="49"/>
  <c r="F1158" i="49"/>
  <c r="L1158" i="49"/>
  <c r="M1158" i="49"/>
  <c r="O1158" i="49"/>
  <c r="P1158" i="49"/>
  <c r="Q1158" i="49"/>
  <c r="R1158" i="49"/>
  <c r="S1158" i="49"/>
  <c r="T1158" i="49"/>
  <c r="U1158" i="49"/>
  <c r="V1158" i="49"/>
  <c r="W1158" i="49"/>
  <c r="X1158" i="49"/>
  <c r="Y1158" i="49"/>
  <c r="Z1158" i="49"/>
  <c r="AA1158" i="49"/>
  <c r="AB1158" i="49"/>
  <c r="AC1158" i="49"/>
  <c r="AD1158" i="49"/>
  <c r="AE1158" i="49"/>
  <c r="AF1159" i="49"/>
  <c r="D1159" i="49"/>
  <c r="E1159" i="49"/>
  <c r="G1159" i="49"/>
  <c r="I1159" i="49"/>
  <c r="J1159" i="49"/>
  <c r="K1159" i="49"/>
  <c r="F1159" i="49"/>
  <c r="L1159" i="49"/>
  <c r="M1159" i="49"/>
  <c r="O1159" i="49"/>
  <c r="P1159" i="49"/>
  <c r="Q1159" i="49"/>
  <c r="R1159" i="49"/>
  <c r="S1159" i="49"/>
  <c r="T1159" i="49"/>
  <c r="U1159" i="49"/>
  <c r="V1159" i="49"/>
  <c r="W1159" i="49"/>
  <c r="X1159" i="49"/>
  <c r="Y1159" i="49"/>
  <c r="Z1159" i="49"/>
  <c r="AA1159" i="49"/>
  <c r="AB1159" i="49"/>
  <c r="AC1159" i="49"/>
  <c r="AD1159" i="49"/>
  <c r="AE1159" i="49"/>
  <c r="AF1160" i="49"/>
  <c r="D1160" i="49"/>
  <c r="E1160" i="49"/>
  <c r="G1160" i="49"/>
  <c r="I1160" i="49"/>
  <c r="J1160" i="49"/>
  <c r="K1160" i="49"/>
  <c r="F1160" i="49"/>
  <c r="L1160" i="49"/>
  <c r="M1160" i="49"/>
  <c r="O1160" i="49"/>
  <c r="P1160" i="49"/>
  <c r="Q1160" i="49"/>
  <c r="R1160" i="49"/>
  <c r="S1160" i="49"/>
  <c r="T1160" i="49"/>
  <c r="U1160" i="49"/>
  <c r="V1160" i="49"/>
  <c r="W1160" i="49"/>
  <c r="X1160" i="49"/>
  <c r="Y1160" i="49"/>
  <c r="Z1160" i="49"/>
  <c r="AA1160" i="49"/>
  <c r="AB1160" i="49"/>
  <c r="AC1160" i="49"/>
  <c r="AD1160" i="49"/>
  <c r="AE1160" i="49"/>
  <c r="AF1161" i="49"/>
  <c r="D1161" i="49"/>
  <c r="E1161" i="49"/>
  <c r="G1161" i="49"/>
  <c r="I1161" i="49"/>
  <c r="J1161" i="49"/>
  <c r="K1161" i="49"/>
  <c r="F1161" i="49"/>
  <c r="L1161" i="49"/>
  <c r="M1161" i="49"/>
  <c r="O1161" i="49"/>
  <c r="P1161" i="49"/>
  <c r="Q1161" i="49"/>
  <c r="R1161" i="49"/>
  <c r="S1161" i="49"/>
  <c r="T1161" i="49"/>
  <c r="U1161" i="49"/>
  <c r="V1161" i="49"/>
  <c r="W1161" i="49"/>
  <c r="X1161" i="49"/>
  <c r="Y1161" i="49"/>
  <c r="Z1161" i="49"/>
  <c r="AA1161" i="49"/>
  <c r="AB1161" i="49"/>
  <c r="AC1161" i="49"/>
  <c r="AD1161" i="49"/>
  <c r="AE1161" i="49"/>
  <c r="AF1162" i="49"/>
  <c r="D1162" i="49"/>
  <c r="E1162" i="49"/>
  <c r="G1162" i="49"/>
  <c r="I1162" i="49"/>
  <c r="J1162" i="49"/>
  <c r="K1162" i="49"/>
  <c r="F1162" i="49"/>
  <c r="L1162" i="49"/>
  <c r="M1162" i="49"/>
  <c r="O1162" i="49"/>
  <c r="P1162" i="49"/>
  <c r="Q1162" i="49"/>
  <c r="R1162" i="49"/>
  <c r="S1162" i="49"/>
  <c r="T1162" i="49"/>
  <c r="U1162" i="49"/>
  <c r="V1162" i="49"/>
  <c r="W1162" i="49"/>
  <c r="X1162" i="49"/>
  <c r="Y1162" i="49"/>
  <c r="Z1162" i="49"/>
  <c r="AA1162" i="49"/>
  <c r="AB1162" i="49"/>
  <c r="AC1162" i="49"/>
  <c r="AD1162" i="49"/>
  <c r="AE1162" i="49"/>
  <c r="AF1163" i="49"/>
  <c r="D1163" i="49"/>
  <c r="E1163" i="49"/>
  <c r="G1163" i="49"/>
  <c r="I1163" i="49"/>
  <c r="J1163" i="49"/>
  <c r="K1163" i="49"/>
  <c r="F1163" i="49"/>
  <c r="L1163" i="49"/>
  <c r="M1163" i="49"/>
  <c r="O1163" i="49"/>
  <c r="P1163" i="49"/>
  <c r="Q1163" i="49"/>
  <c r="R1163" i="49"/>
  <c r="S1163" i="49"/>
  <c r="T1163" i="49"/>
  <c r="U1163" i="49"/>
  <c r="V1163" i="49"/>
  <c r="W1163" i="49"/>
  <c r="X1163" i="49"/>
  <c r="Y1163" i="49"/>
  <c r="Z1163" i="49"/>
  <c r="AA1163" i="49"/>
  <c r="AB1163" i="49"/>
  <c r="AC1163" i="49"/>
  <c r="AD1163" i="49"/>
  <c r="AE1163" i="49"/>
  <c r="AF1164" i="49"/>
  <c r="D1164" i="49"/>
  <c r="E1164" i="49"/>
  <c r="G1164" i="49"/>
  <c r="I1164" i="49"/>
  <c r="J1164" i="49"/>
  <c r="K1164" i="49"/>
  <c r="F1164" i="49"/>
  <c r="L1164" i="49"/>
  <c r="M1164" i="49"/>
  <c r="O1164" i="49"/>
  <c r="P1164" i="49"/>
  <c r="Q1164" i="49"/>
  <c r="R1164" i="49"/>
  <c r="S1164" i="49"/>
  <c r="T1164" i="49"/>
  <c r="U1164" i="49"/>
  <c r="V1164" i="49"/>
  <c r="W1164" i="49"/>
  <c r="X1164" i="49"/>
  <c r="Y1164" i="49"/>
  <c r="Z1164" i="49"/>
  <c r="AA1164" i="49"/>
  <c r="AB1164" i="49"/>
  <c r="AC1164" i="49"/>
  <c r="AD1164" i="49"/>
  <c r="AE1164" i="49"/>
  <c r="AF1165" i="49"/>
  <c r="D1165" i="49"/>
  <c r="E1165" i="49"/>
  <c r="G1165" i="49"/>
  <c r="I1165" i="49"/>
  <c r="J1165" i="49"/>
  <c r="K1165" i="49"/>
  <c r="F1165" i="49"/>
  <c r="L1165" i="49"/>
  <c r="M1165" i="49"/>
  <c r="O1165" i="49"/>
  <c r="P1165" i="49"/>
  <c r="Q1165" i="49"/>
  <c r="R1165" i="49"/>
  <c r="S1165" i="49"/>
  <c r="T1165" i="49"/>
  <c r="U1165" i="49"/>
  <c r="V1165" i="49"/>
  <c r="W1165" i="49"/>
  <c r="X1165" i="49"/>
  <c r="Y1165" i="49"/>
  <c r="Z1165" i="49"/>
  <c r="AA1165" i="49"/>
  <c r="AB1165" i="49"/>
  <c r="AC1165" i="49"/>
  <c r="AD1165" i="49"/>
  <c r="AE1165" i="49"/>
  <c r="AF1166" i="49"/>
  <c r="D1166" i="49"/>
  <c r="E1166" i="49"/>
  <c r="G1166" i="49"/>
  <c r="I1166" i="49"/>
  <c r="J1166" i="49"/>
  <c r="K1166" i="49"/>
  <c r="F1166" i="49"/>
  <c r="L1166" i="49"/>
  <c r="M1166" i="49"/>
  <c r="O1166" i="49"/>
  <c r="P1166" i="49"/>
  <c r="Q1166" i="49"/>
  <c r="R1166" i="49"/>
  <c r="S1166" i="49"/>
  <c r="T1166" i="49"/>
  <c r="U1166" i="49"/>
  <c r="V1166" i="49"/>
  <c r="W1166" i="49"/>
  <c r="X1166" i="49"/>
  <c r="Y1166" i="49"/>
  <c r="Z1166" i="49"/>
  <c r="AA1166" i="49"/>
  <c r="AB1166" i="49"/>
  <c r="AC1166" i="49"/>
  <c r="AD1166" i="49"/>
  <c r="AE1166" i="49"/>
  <c r="AF1167" i="49"/>
  <c r="D1167" i="49"/>
  <c r="E1167" i="49"/>
  <c r="G1167" i="49"/>
  <c r="I1167" i="49"/>
  <c r="J1167" i="49"/>
  <c r="K1167" i="49"/>
  <c r="F1167" i="49"/>
  <c r="L1167" i="49"/>
  <c r="M1167" i="49"/>
  <c r="O1167" i="49"/>
  <c r="P1167" i="49"/>
  <c r="Q1167" i="49"/>
  <c r="R1167" i="49"/>
  <c r="S1167" i="49"/>
  <c r="T1167" i="49"/>
  <c r="U1167" i="49"/>
  <c r="V1167" i="49"/>
  <c r="W1167" i="49"/>
  <c r="X1167" i="49"/>
  <c r="Y1167" i="49"/>
  <c r="Z1167" i="49"/>
  <c r="AA1167" i="49"/>
  <c r="AB1167" i="49"/>
  <c r="AC1167" i="49"/>
  <c r="AD1167" i="49"/>
  <c r="AE1167" i="49"/>
  <c r="AF1168" i="49"/>
  <c r="D1168" i="49"/>
  <c r="E1168" i="49"/>
  <c r="G1168" i="49"/>
  <c r="I1168" i="49"/>
  <c r="J1168" i="49"/>
  <c r="K1168" i="49"/>
  <c r="F1168" i="49"/>
  <c r="L1168" i="49"/>
  <c r="M1168" i="49"/>
  <c r="O1168" i="49"/>
  <c r="P1168" i="49"/>
  <c r="Q1168" i="49"/>
  <c r="R1168" i="49"/>
  <c r="S1168" i="49"/>
  <c r="T1168" i="49"/>
  <c r="U1168" i="49"/>
  <c r="V1168" i="49"/>
  <c r="W1168" i="49"/>
  <c r="X1168" i="49"/>
  <c r="Y1168" i="49"/>
  <c r="Z1168" i="49"/>
  <c r="AA1168" i="49"/>
  <c r="AB1168" i="49"/>
  <c r="AC1168" i="49"/>
  <c r="AD1168" i="49"/>
  <c r="AE1168" i="49"/>
  <c r="AF1169" i="49"/>
  <c r="D1169" i="49"/>
  <c r="E1169" i="49"/>
  <c r="G1169" i="49"/>
  <c r="I1169" i="49"/>
  <c r="J1169" i="49"/>
  <c r="K1169" i="49"/>
  <c r="F1169" i="49"/>
  <c r="L1169" i="49"/>
  <c r="M1169" i="49"/>
  <c r="O1169" i="49"/>
  <c r="P1169" i="49"/>
  <c r="Q1169" i="49"/>
  <c r="R1169" i="49"/>
  <c r="S1169" i="49"/>
  <c r="T1169" i="49"/>
  <c r="U1169" i="49"/>
  <c r="V1169" i="49"/>
  <c r="W1169" i="49"/>
  <c r="X1169" i="49"/>
  <c r="Y1169" i="49"/>
  <c r="Z1169" i="49"/>
  <c r="AA1169" i="49"/>
  <c r="AB1169" i="49"/>
  <c r="AC1169" i="49"/>
  <c r="AD1169" i="49"/>
  <c r="AE1169" i="49"/>
  <c r="AF1170" i="49"/>
  <c r="D1170" i="49"/>
  <c r="E1170" i="49"/>
  <c r="G1170" i="49"/>
  <c r="I1170" i="49"/>
  <c r="J1170" i="49"/>
  <c r="K1170" i="49"/>
  <c r="F1170" i="49"/>
  <c r="L1170" i="49"/>
  <c r="M1170" i="49"/>
  <c r="O1170" i="49"/>
  <c r="P1170" i="49"/>
  <c r="Q1170" i="49"/>
  <c r="R1170" i="49"/>
  <c r="S1170" i="49"/>
  <c r="T1170" i="49"/>
  <c r="U1170" i="49"/>
  <c r="V1170" i="49"/>
  <c r="W1170" i="49"/>
  <c r="X1170" i="49"/>
  <c r="Y1170" i="49"/>
  <c r="Z1170" i="49"/>
  <c r="AA1170" i="49"/>
  <c r="AB1170" i="49"/>
  <c r="AC1170" i="49"/>
  <c r="AD1170" i="49"/>
  <c r="AE1170" i="49"/>
  <c r="AF1171" i="49"/>
  <c r="D1171" i="49"/>
  <c r="E1171" i="49"/>
  <c r="G1171" i="49"/>
  <c r="I1171" i="49"/>
  <c r="J1171" i="49"/>
  <c r="K1171" i="49"/>
  <c r="F1171" i="49"/>
  <c r="L1171" i="49"/>
  <c r="M1171" i="49"/>
  <c r="O1171" i="49"/>
  <c r="P1171" i="49"/>
  <c r="Q1171" i="49"/>
  <c r="R1171" i="49"/>
  <c r="S1171" i="49"/>
  <c r="T1171" i="49"/>
  <c r="U1171" i="49"/>
  <c r="V1171" i="49"/>
  <c r="W1171" i="49"/>
  <c r="X1171" i="49"/>
  <c r="Y1171" i="49"/>
  <c r="Z1171" i="49"/>
  <c r="AA1171" i="49"/>
  <c r="AB1171" i="49"/>
  <c r="AC1171" i="49"/>
  <c r="AD1171" i="49"/>
  <c r="AE1171" i="49"/>
  <c r="AF1172" i="49"/>
  <c r="D1172" i="49"/>
  <c r="E1172" i="49"/>
  <c r="G1172" i="49"/>
  <c r="I1172" i="49"/>
  <c r="J1172" i="49"/>
  <c r="K1172" i="49"/>
  <c r="F1172" i="49"/>
  <c r="L1172" i="49"/>
  <c r="M1172" i="49"/>
  <c r="O1172" i="49"/>
  <c r="P1172" i="49"/>
  <c r="Q1172" i="49"/>
  <c r="R1172" i="49"/>
  <c r="S1172" i="49"/>
  <c r="T1172" i="49"/>
  <c r="U1172" i="49"/>
  <c r="V1172" i="49"/>
  <c r="W1172" i="49"/>
  <c r="X1172" i="49"/>
  <c r="Y1172" i="49"/>
  <c r="Z1172" i="49"/>
  <c r="AA1172" i="49"/>
  <c r="AB1172" i="49"/>
  <c r="AC1172" i="49"/>
  <c r="AD1172" i="49"/>
  <c r="AE1172" i="49"/>
  <c r="AF1173" i="49"/>
  <c r="D1173" i="49"/>
  <c r="E1173" i="49"/>
  <c r="G1173" i="49"/>
  <c r="I1173" i="49"/>
  <c r="J1173" i="49"/>
  <c r="K1173" i="49"/>
  <c r="F1173" i="49"/>
  <c r="L1173" i="49"/>
  <c r="M1173" i="49"/>
  <c r="O1173" i="49"/>
  <c r="P1173" i="49"/>
  <c r="Q1173" i="49"/>
  <c r="R1173" i="49"/>
  <c r="S1173" i="49"/>
  <c r="T1173" i="49"/>
  <c r="U1173" i="49"/>
  <c r="V1173" i="49"/>
  <c r="W1173" i="49"/>
  <c r="X1173" i="49"/>
  <c r="Y1173" i="49"/>
  <c r="Z1173" i="49"/>
  <c r="AA1173" i="49"/>
  <c r="AB1173" i="49"/>
  <c r="AC1173" i="49"/>
  <c r="AD1173" i="49"/>
  <c r="AE1173" i="49"/>
  <c r="AF1174" i="49"/>
  <c r="D1174" i="49"/>
  <c r="E1174" i="49"/>
  <c r="G1174" i="49"/>
  <c r="I1174" i="49"/>
  <c r="J1174" i="49"/>
  <c r="K1174" i="49"/>
  <c r="F1174" i="49"/>
  <c r="L1174" i="49"/>
  <c r="M1174" i="49"/>
  <c r="O1174" i="49"/>
  <c r="P1174" i="49"/>
  <c r="Q1174" i="49"/>
  <c r="R1174" i="49"/>
  <c r="S1174" i="49"/>
  <c r="T1174" i="49"/>
  <c r="U1174" i="49"/>
  <c r="V1174" i="49"/>
  <c r="W1174" i="49"/>
  <c r="X1174" i="49"/>
  <c r="Y1174" i="49"/>
  <c r="Z1174" i="49"/>
  <c r="AA1174" i="49"/>
  <c r="AB1174" i="49"/>
  <c r="AC1174" i="49"/>
  <c r="AD1174" i="49"/>
  <c r="AE1174" i="49"/>
  <c r="AF1175" i="49"/>
  <c r="D1175" i="49"/>
  <c r="E1175" i="49"/>
  <c r="G1175" i="49"/>
  <c r="I1175" i="49"/>
  <c r="J1175" i="49"/>
  <c r="K1175" i="49"/>
  <c r="F1175" i="49"/>
  <c r="L1175" i="49"/>
  <c r="M1175" i="49"/>
  <c r="O1175" i="49"/>
  <c r="P1175" i="49"/>
  <c r="Q1175" i="49"/>
  <c r="R1175" i="49"/>
  <c r="S1175" i="49"/>
  <c r="T1175" i="49"/>
  <c r="U1175" i="49"/>
  <c r="V1175" i="49"/>
  <c r="W1175" i="49"/>
  <c r="X1175" i="49"/>
  <c r="Y1175" i="49"/>
  <c r="Z1175" i="49"/>
  <c r="AA1175" i="49"/>
  <c r="AB1175" i="49"/>
  <c r="AC1175" i="49"/>
  <c r="AD1175" i="49"/>
  <c r="AE1175" i="49"/>
  <c r="AF1176" i="49"/>
  <c r="D1176" i="49"/>
  <c r="E1176" i="49"/>
  <c r="G1176" i="49"/>
  <c r="I1176" i="49"/>
  <c r="J1176" i="49"/>
  <c r="K1176" i="49"/>
  <c r="F1176" i="49"/>
  <c r="L1176" i="49"/>
  <c r="M1176" i="49"/>
  <c r="O1176" i="49"/>
  <c r="P1176" i="49"/>
  <c r="Q1176" i="49"/>
  <c r="R1176" i="49"/>
  <c r="S1176" i="49"/>
  <c r="T1176" i="49"/>
  <c r="U1176" i="49"/>
  <c r="V1176" i="49"/>
  <c r="W1176" i="49"/>
  <c r="X1176" i="49"/>
  <c r="Y1176" i="49"/>
  <c r="Z1176" i="49"/>
  <c r="AA1176" i="49"/>
  <c r="AB1176" i="49"/>
  <c r="AC1176" i="49"/>
  <c r="AD1176" i="49"/>
  <c r="AE1176" i="49"/>
  <c r="AF1177" i="49"/>
  <c r="D1177" i="49"/>
  <c r="E1177" i="49"/>
  <c r="G1177" i="49"/>
  <c r="I1177" i="49"/>
  <c r="J1177" i="49"/>
  <c r="K1177" i="49"/>
  <c r="F1177" i="49"/>
  <c r="L1177" i="49"/>
  <c r="M1177" i="49"/>
  <c r="O1177" i="49"/>
  <c r="P1177" i="49"/>
  <c r="Q1177" i="49"/>
  <c r="R1177" i="49"/>
  <c r="S1177" i="49"/>
  <c r="T1177" i="49"/>
  <c r="U1177" i="49"/>
  <c r="V1177" i="49"/>
  <c r="W1177" i="49"/>
  <c r="X1177" i="49"/>
  <c r="Y1177" i="49"/>
  <c r="Z1177" i="49"/>
  <c r="AA1177" i="49"/>
  <c r="AB1177" i="49"/>
  <c r="AC1177" i="49"/>
  <c r="AD1177" i="49"/>
  <c r="AE1177" i="49"/>
  <c r="AF1178" i="49"/>
  <c r="D1178" i="49"/>
  <c r="E1178" i="49"/>
  <c r="G1178" i="49"/>
  <c r="I1178" i="49"/>
  <c r="J1178" i="49"/>
  <c r="K1178" i="49"/>
  <c r="F1178" i="49"/>
  <c r="L1178" i="49"/>
  <c r="M1178" i="49"/>
  <c r="O1178" i="49"/>
  <c r="P1178" i="49"/>
  <c r="Q1178" i="49"/>
  <c r="R1178" i="49"/>
  <c r="S1178" i="49"/>
  <c r="T1178" i="49"/>
  <c r="U1178" i="49"/>
  <c r="V1178" i="49"/>
  <c r="W1178" i="49"/>
  <c r="X1178" i="49"/>
  <c r="Y1178" i="49"/>
  <c r="Z1178" i="49"/>
  <c r="AA1178" i="49"/>
  <c r="AB1178" i="49"/>
  <c r="AC1178" i="49"/>
  <c r="AD1178" i="49"/>
  <c r="AE1178" i="49"/>
  <c r="AF1179" i="49"/>
  <c r="D1179" i="49"/>
  <c r="E1179" i="49"/>
  <c r="G1179" i="49"/>
  <c r="I1179" i="49"/>
  <c r="J1179" i="49"/>
  <c r="K1179" i="49"/>
  <c r="F1179" i="49"/>
  <c r="L1179" i="49"/>
  <c r="M1179" i="49"/>
  <c r="O1179" i="49"/>
  <c r="P1179" i="49"/>
  <c r="Q1179" i="49"/>
  <c r="R1179" i="49"/>
  <c r="S1179" i="49"/>
  <c r="T1179" i="49"/>
  <c r="U1179" i="49"/>
  <c r="V1179" i="49"/>
  <c r="W1179" i="49"/>
  <c r="X1179" i="49"/>
  <c r="Y1179" i="49"/>
  <c r="Z1179" i="49"/>
  <c r="AA1179" i="49"/>
  <c r="AB1179" i="49"/>
  <c r="AC1179" i="49"/>
  <c r="AD1179" i="49"/>
  <c r="AE1179" i="49"/>
  <c r="AF1180" i="49"/>
  <c r="D1180" i="49"/>
  <c r="E1180" i="49"/>
  <c r="G1180" i="49"/>
  <c r="I1180" i="49"/>
  <c r="J1180" i="49"/>
  <c r="K1180" i="49"/>
  <c r="F1180" i="49"/>
  <c r="L1180" i="49"/>
  <c r="M1180" i="49"/>
  <c r="O1180" i="49"/>
  <c r="P1180" i="49"/>
  <c r="Q1180" i="49"/>
  <c r="R1180" i="49"/>
  <c r="S1180" i="49"/>
  <c r="T1180" i="49"/>
  <c r="U1180" i="49"/>
  <c r="V1180" i="49"/>
  <c r="W1180" i="49"/>
  <c r="X1180" i="49"/>
  <c r="Y1180" i="49"/>
  <c r="Z1180" i="49"/>
  <c r="AA1180" i="49"/>
  <c r="AB1180" i="49"/>
  <c r="AC1180" i="49"/>
  <c r="AD1180" i="49"/>
  <c r="AE1180" i="49"/>
  <c r="AF1181" i="49"/>
  <c r="D1181" i="49"/>
  <c r="E1181" i="49"/>
  <c r="G1181" i="49"/>
  <c r="I1181" i="49"/>
  <c r="J1181" i="49"/>
  <c r="K1181" i="49"/>
  <c r="F1181" i="49"/>
  <c r="L1181" i="49"/>
  <c r="M1181" i="49"/>
  <c r="O1181" i="49"/>
  <c r="P1181" i="49"/>
  <c r="Q1181" i="49"/>
  <c r="R1181" i="49"/>
  <c r="S1181" i="49"/>
  <c r="T1181" i="49"/>
  <c r="U1181" i="49"/>
  <c r="V1181" i="49"/>
  <c r="W1181" i="49"/>
  <c r="X1181" i="49"/>
  <c r="Y1181" i="49"/>
  <c r="Z1181" i="49"/>
  <c r="AA1181" i="49"/>
  <c r="AB1181" i="49"/>
  <c r="AC1181" i="49"/>
  <c r="AD1181" i="49"/>
  <c r="AE1181" i="49"/>
  <c r="AF1182" i="49"/>
  <c r="D1182" i="49"/>
  <c r="E1182" i="49"/>
  <c r="G1182" i="49"/>
  <c r="I1182" i="49"/>
  <c r="J1182" i="49"/>
  <c r="K1182" i="49"/>
  <c r="F1182" i="49"/>
  <c r="L1182" i="49"/>
  <c r="M1182" i="49"/>
  <c r="O1182" i="49"/>
  <c r="P1182" i="49"/>
  <c r="Q1182" i="49"/>
  <c r="R1182" i="49"/>
  <c r="S1182" i="49"/>
  <c r="T1182" i="49"/>
  <c r="U1182" i="49"/>
  <c r="V1182" i="49"/>
  <c r="W1182" i="49"/>
  <c r="X1182" i="49"/>
  <c r="Y1182" i="49"/>
  <c r="Z1182" i="49"/>
  <c r="AA1182" i="49"/>
  <c r="AB1182" i="49"/>
  <c r="AC1182" i="49"/>
  <c r="AD1182" i="49"/>
  <c r="AE1182" i="49"/>
  <c r="AF1183" i="49"/>
  <c r="D1183" i="49"/>
  <c r="E1183" i="49"/>
  <c r="G1183" i="49"/>
  <c r="I1183" i="49"/>
  <c r="J1183" i="49"/>
  <c r="K1183" i="49"/>
  <c r="F1183" i="49"/>
  <c r="L1183" i="49"/>
  <c r="M1183" i="49"/>
  <c r="O1183" i="49"/>
  <c r="P1183" i="49"/>
  <c r="Q1183" i="49"/>
  <c r="R1183" i="49"/>
  <c r="S1183" i="49"/>
  <c r="T1183" i="49"/>
  <c r="U1183" i="49"/>
  <c r="V1183" i="49"/>
  <c r="W1183" i="49"/>
  <c r="X1183" i="49"/>
  <c r="Y1183" i="49"/>
  <c r="Z1183" i="49"/>
  <c r="AA1183" i="49"/>
  <c r="AB1183" i="49"/>
  <c r="AC1183" i="49"/>
  <c r="AD1183" i="49"/>
  <c r="AE1183" i="49"/>
  <c r="AF1184" i="49"/>
  <c r="D1184" i="49"/>
  <c r="E1184" i="49"/>
  <c r="G1184" i="49"/>
  <c r="I1184" i="49"/>
  <c r="J1184" i="49"/>
  <c r="K1184" i="49"/>
  <c r="F1184" i="49"/>
  <c r="L1184" i="49"/>
  <c r="M1184" i="49"/>
  <c r="O1184" i="49"/>
  <c r="P1184" i="49"/>
  <c r="Q1184" i="49"/>
  <c r="R1184" i="49"/>
  <c r="S1184" i="49"/>
  <c r="T1184" i="49"/>
  <c r="U1184" i="49"/>
  <c r="V1184" i="49"/>
  <c r="W1184" i="49"/>
  <c r="X1184" i="49"/>
  <c r="Y1184" i="49"/>
  <c r="Z1184" i="49"/>
  <c r="AA1184" i="49"/>
  <c r="AB1184" i="49"/>
  <c r="AC1184" i="49"/>
  <c r="AD1184" i="49"/>
  <c r="AE1184" i="49"/>
  <c r="AF1185" i="49"/>
  <c r="D1185" i="49"/>
  <c r="E1185" i="49"/>
  <c r="G1185" i="49"/>
  <c r="I1185" i="49"/>
  <c r="J1185" i="49"/>
  <c r="K1185" i="49"/>
  <c r="F1185" i="49"/>
  <c r="L1185" i="49"/>
  <c r="M1185" i="49"/>
  <c r="O1185" i="49"/>
  <c r="P1185" i="49"/>
  <c r="Q1185" i="49"/>
  <c r="R1185" i="49"/>
  <c r="S1185" i="49"/>
  <c r="T1185" i="49"/>
  <c r="U1185" i="49"/>
  <c r="V1185" i="49"/>
  <c r="W1185" i="49"/>
  <c r="X1185" i="49"/>
  <c r="Y1185" i="49"/>
  <c r="Z1185" i="49"/>
  <c r="AA1185" i="49"/>
  <c r="AB1185" i="49"/>
  <c r="AC1185" i="49"/>
  <c r="AD1185" i="49"/>
  <c r="AE1185" i="49"/>
  <c r="AF1186" i="49"/>
  <c r="D1186" i="49"/>
  <c r="E1186" i="49"/>
  <c r="G1186" i="49"/>
  <c r="I1186" i="49"/>
  <c r="J1186" i="49"/>
  <c r="K1186" i="49"/>
  <c r="F1186" i="49"/>
  <c r="L1186" i="49"/>
  <c r="M1186" i="49"/>
  <c r="O1186" i="49"/>
  <c r="P1186" i="49"/>
  <c r="Q1186" i="49"/>
  <c r="R1186" i="49"/>
  <c r="S1186" i="49"/>
  <c r="T1186" i="49"/>
  <c r="U1186" i="49"/>
  <c r="V1186" i="49"/>
  <c r="W1186" i="49"/>
  <c r="X1186" i="49"/>
  <c r="Y1186" i="49"/>
  <c r="Z1186" i="49"/>
  <c r="AA1186" i="49"/>
  <c r="AB1186" i="49"/>
  <c r="AC1186" i="49"/>
  <c r="AD1186" i="49"/>
  <c r="AE1186" i="49"/>
  <c r="AF1187" i="49"/>
  <c r="D1187" i="49"/>
  <c r="E1187" i="49"/>
  <c r="G1187" i="49"/>
  <c r="I1187" i="49"/>
  <c r="J1187" i="49"/>
  <c r="K1187" i="49"/>
  <c r="F1187" i="49"/>
  <c r="L1187" i="49"/>
  <c r="M1187" i="49"/>
  <c r="O1187" i="49"/>
  <c r="P1187" i="49"/>
  <c r="Q1187" i="49"/>
  <c r="R1187" i="49"/>
  <c r="S1187" i="49"/>
  <c r="T1187" i="49"/>
  <c r="U1187" i="49"/>
  <c r="V1187" i="49"/>
  <c r="W1187" i="49"/>
  <c r="X1187" i="49"/>
  <c r="Y1187" i="49"/>
  <c r="Z1187" i="49"/>
  <c r="AA1187" i="49"/>
  <c r="AB1187" i="49"/>
  <c r="AC1187" i="49"/>
  <c r="AD1187" i="49"/>
  <c r="AE1187" i="49"/>
  <c r="AF1188" i="49"/>
  <c r="D1188" i="49"/>
  <c r="E1188" i="49"/>
  <c r="G1188" i="49"/>
  <c r="I1188" i="49"/>
  <c r="J1188" i="49"/>
  <c r="K1188" i="49"/>
  <c r="F1188" i="49"/>
  <c r="L1188" i="49"/>
  <c r="M1188" i="49"/>
  <c r="O1188" i="49"/>
  <c r="P1188" i="49"/>
  <c r="Q1188" i="49"/>
  <c r="R1188" i="49"/>
  <c r="S1188" i="49"/>
  <c r="T1188" i="49"/>
  <c r="U1188" i="49"/>
  <c r="V1188" i="49"/>
  <c r="W1188" i="49"/>
  <c r="X1188" i="49"/>
  <c r="Y1188" i="49"/>
  <c r="Z1188" i="49"/>
  <c r="AA1188" i="49"/>
  <c r="AB1188" i="49"/>
  <c r="AC1188" i="49"/>
  <c r="AD1188" i="49"/>
  <c r="AE1188" i="49"/>
  <c r="AF1189" i="49"/>
  <c r="D1189" i="49"/>
  <c r="E1189" i="49"/>
  <c r="G1189" i="49"/>
  <c r="I1189" i="49"/>
  <c r="J1189" i="49"/>
  <c r="K1189" i="49"/>
  <c r="F1189" i="49"/>
  <c r="L1189" i="49"/>
  <c r="M1189" i="49"/>
  <c r="O1189" i="49"/>
  <c r="P1189" i="49"/>
  <c r="Q1189" i="49"/>
  <c r="R1189" i="49"/>
  <c r="S1189" i="49"/>
  <c r="T1189" i="49"/>
  <c r="U1189" i="49"/>
  <c r="V1189" i="49"/>
  <c r="W1189" i="49"/>
  <c r="X1189" i="49"/>
  <c r="Y1189" i="49"/>
  <c r="Z1189" i="49"/>
  <c r="AA1189" i="49"/>
  <c r="AB1189" i="49"/>
  <c r="AC1189" i="49"/>
  <c r="AD1189" i="49"/>
  <c r="AE1189" i="49"/>
  <c r="AF1190" i="49"/>
  <c r="D1190" i="49"/>
  <c r="E1190" i="49"/>
  <c r="G1190" i="49"/>
  <c r="I1190" i="49"/>
  <c r="J1190" i="49"/>
  <c r="K1190" i="49"/>
  <c r="F1190" i="49"/>
  <c r="L1190" i="49"/>
  <c r="M1190" i="49"/>
  <c r="O1190" i="49"/>
  <c r="P1190" i="49"/>
  <c r="Q1190" i="49"/>
  <c r="R1190" i="49"/>
  <c r="S1190" i="49"/>
  <c r="T1190" i="49"/>
  <c r="U1190" i="49"/>
  <c r="V1190" i="49"/>
  <c r="W1190" i="49"/>
  <c r="X1190" i="49"/>
  <c r="Y1190" i="49"/>
  <c r="Z1190" i="49"/>
  <c r="AA1190" i="49"/>
  <c r="AB1190" i="49"/>
  <c r="AC1190" i="49"/>
  <c r="AD1190" i="49"/>
  <c r="AE1190" i="49"/>
  <c r="AF1191" i="49"/>
  <c r="D1191" i="49"/>
  <c r="E1191" i="49"/>
  <c r="G1191" i="49"/>
  <c r="I1191" i="49"/>
  <c r="J1191" i="49"/>
  <c r="K1191" i="49"/>
  <c r="F1191" i="49"/>
  <c r="L1191" i="49"/>
  <c r="M1191" i="49"/>
  <c r="O1191" i="49"/>
  <c r="P1191" i="49"/>
  <c r="Q1191" i="49"/>
  <c r="R1191" i="49"/>
  <c r="S1191" i="49"/>
  <c r="T1191" i="49"/>
  <c r="U1191" i="49"/>
  <c r="V1191" i="49"/>
  <c r="W1191" i="49"/>
  <c r="X1191" i="49"/>
  <c r="Y1191" i="49"/>
  <c r="Z1191" i="49"/>
  <c r="AA1191" i="49"/>
  <c r="AB1191" i="49"/>
  <c r="AC1191" i="49"/>
  <c r="AD1191" i="49"/>
  <c r="AE1191" i="49"/>
  <c r="AF1192" i="49"/>
  <c r="D1192" i="49"/>
  <c r="E1192" i="49"/>
  <c r="G1192" i="49"/>
  <c r="I1192" i="49"/>
  <c r="J1192" i="49"/>
  <c r="K1192" i="49"/>
  <c r="F1192" i="49"/>
  <c r="L1192" i="49"/>
  <c r="M1192" i="49"/>
  <c r="O1192" i="49"/>
  <c r="P1192" i="49"/>
  <c r="Q1192" i="49"/>
  <c r="R1192" i="49"/>
  <c r="S1192" i="49"/>
  <c r="T1192" i="49"/>
  <c r="U1192" i="49"/>
  <c r="V1192" i="49"/>
  <c r="W1192" i="49"/>
  <c r="X1192" i="49"/>
  <c r="Y1192" i="49"/>
  <c r="Z1192" i="49"/>
  <c r="AA1192" i="49"/>
  <c r="AB1192" i="49"/>
  <c r="AC1192" i="49"/>
  <c r="AD1192" i="49"/>
  <c r="AE1192" i="49"/>
  <c r="AF1193" i="49"/>
  <c r="D1193" i="49"/>
  <c r="E1193" i="49"/>
  <c r="G1193" i="49"/>
  <c r="I1193" i="49"/>
  <c r="J1193" i="49"/>
  <c r="K1193" i="49"/>
  <c r="F1193" i="49"/>
  <c r="L1193" i="49"/>
  <c r="M1193" i="49"/>
  <c r="O1193" i="49"/>
  <c r="P1193" i="49"/>
  <c r="Q1193" i="49"/>
  <c r="R1193" i="49"/>
  <c r="S1193" i="49"/>
  <c r="T1193" i="49"/>
  <c r="U1193" i="49"/>
  <c r="V1193" i="49"/>
  <c r="W1193" i="49"/>
  <c r="X1193" i="49"/>
  <c r="Y1193" i="49"/>
  <c r="Z1193" i="49"/>
  <c r="AA1193" i="49"/>
  <c r="AB1193" i="49"/>
  <c r="AC1193" i="49"/>
  <c r="AD1193" i="49"/>
  <c r="AE1193" i="49"/>
  <c r="AF1194" i="49"/>
  <c r="D1194" i="49"/>
  <c r="E1194" i="49"/>
  <c r="G1194" i="49"/>
  <c r="I1194" i="49"/>
  <c r="J1194" i="49"/>
  <c r="K1194" i="49"/>
  <c r="F1194" i="49"/>
  <c r="L1194" i="49"/>
  <c r="M1194" i="49"/>
  <c r="O1194" i="49"/>
  <c r="P1194" i="49"/>
  <c r="Q1194" i="49"/>
  <c r="R1194" i="49"/>
  <c r="S1194" i="49"/>
  <c r="T1194" i="49"/>
  <c r="U1194" i="49"/>
  <c r="V1194" i="49"/>
  <c r="W1194" i="49"/>
  <c r="X1194" i="49"/>
  <c r="Y1194" i="49"/>
  <c r="Z1194" i="49"/>
  <c r="AA1194" i="49"/>
  <c r="AB1194" i="49"/>
  <c r="AC1194" i="49"/>
  <c r="AD1194" i="49"/>
  <c r="AE1194" i="49"/>
  <c r="AF1195" i="49"/>
  <c r="D1195" i="49"/>
  <c r="E1195" i="49"/>
  <c r="G1195" i="49"/>
  <c r="I1195" i="49"/>
  <c r="J1195" i="49"/>
  <c r="K1195" i="49"/>
  <c r="F1195" i="49"/>
  <c r="L1195" i="49"/>
  <c r="M1195" i="49"/>
  <c r="O1195" i="49"/>
  <c r="P1195" i="49"/>
  <c r="Q1195" i="49"/>
  <c r="R1195" i="49"/>
  <c r="S1195" i="49"/>
  <c r="T1195" i="49"/>
  <c r="U1195" i="49"/>
  <c r="V1195" i="49"/>
  <c r="W1195" i="49"/>
  <c r="X1195" i="49"/>
  <c r="Y1195" i="49"/>
  <c r="Z1195" i="49"/>
  <c r="AA1195" i="49"/>
  <c r="AB1195" i="49"/>
  <c r="AC1195" i="49"/>
  <c r="AD1195" i="49"/>
  <c r="AE1195" i="49"/>
  <c r="AF1196" i="49"/>
  <c r="D1196" i="49"/>
  <c r="E1196" i="49"/>
  <c r="G1196" i="49"/>
  <c r="I1196" i="49"/>
  <c r="J1196" i="49"/>
  <c r="K1196" i="49"/>
  <c r="F1196" i="49"/>
  <c r="L1196" i="49"/>
  <c r="M1196" i="49"/>
  <c r="O1196" i="49"/>
  <c r="P1196" i="49"/>
  <c r="Q1196" i="49"/>
  <c r="R1196" i="49"/>
  <c r="S1196" i="49"/>
  <c r="T1196" i="49"/>
  <c r="U1196" i="49"/>
  <c r="V1196" i="49"/>
  <c r="W1196" i="49"/>
  <c r="X1196" i="49"/>
  <c r="Y1196" i="49"/>
  <c r="Z1196" i="49"/>
  <c r="AA1196" i="49"/>
  <c r="AB1196" i="49"/>
  <c r="AC1196" i="49"/>
  <c r="AD1196" i="49"/>
  <c r="AE1196" i="49"/>
  <c r="AF1197" i="49"/>
  <c r="D1197" i="49"/>
  <c r="E1197" i="49"/>
  <c r="G1197" i="49"/>
  <c r="I1197" i="49"/>
  <c r="J1197" i="49"/>
  <c r="K1197" i="49"/>
  <c r="F1197" i="49"/>
  <c r="L1197" i="49"/>
  <c r="M1197" i="49"/>
  <c r="O1197" i="49"/>
  <c r="P1197" i="49"/>
  <c r="Q1197" i="49"/>
  <c r="R1197" i="49"/>
  <c r="S1197" i="49"/>
  <c r="T1197" i="49"/>
  <c r="U1197" i="49"/>
  <c r="V1197" i="49"/>
  <c r="W1197" i="49"/>
  <c r="X1197" i="49"/>
  <c r="Y1197" i="49"/>
  <c r="Z1197" i="49"/>
  <c r="AA1197" i="49"/>
  <c r="AB1197" i="49"/>
  <c r="AC1197" i="49"/>
  <c r="AD1197" i="49"/>
  <c r="AE1197" i="49"/>
  <c r="AF1198" i="49"/>
  <c r="D1198" i="49"/>
  <c r="E1198" i="49"/>
  <c r="G1198" i="49"/>
  <c r="I1198" i="49"/>
  <c r="J1198" i="49"/>
  <c r="K1198" i="49"/>
  <c r="F1198" i="49"/>
  <c r="L1198" i="49"/>
  <c r="M1198" i="49"/>
  <c r="O1198" i="49"/>
  <c r="P1198" i="49"/>
  <c r="Q1198" i="49"/>
  <c r="R1198" i="49"/>
  <c r="S1198" i="49"/>
  <c r="T1198" i="49"/>
  <c r="U1198" i="49"/>
  <c r="V1198" i="49"/>
  <c r="W1198" i="49"/>
  <c r="X1198" i="49"/>
  <c r="Y1198" i="49"/>
  <c r="Z1198" i="49"/>
  <c r="AA1198" i="49"/>
  <c r="AB1198" i="49"/>
  <c r="AC1198" i="49"/>
  <c r="AD1198" i="49"/>
  <c r="AE1198" i="49"/>
  <c r="AF1199" i="49"/>
  <c r="D1199" i="49"/>
  <c r="E1199" i="49"/>
  <c r="G1199" i="49"/>
  <c r="I1199" i="49"/>
  <c r="J1199" i="49"/>
  <c r="K1199" i="49"/>
  <c r="F1199" i="49"/>
  <c r="L1199" i="49"/>
  <c r="M1199" i="49"/>
  <c r="O1199" i="49"/>
  <c r="P1199" i="49"/>
  <c r="Q1199" i="49"/>
  <c r="R1199" i="49"/>
  <c r="S1199" i="49"/>
  <c r="T1199" i="49"/>
  <c r="U1199" i="49"/>
  <c r="V1199" i="49"/>
  <c r="W1199" i="49"/>
  <c r="X1199" i="49"/>
  <c r="Y1199" i="49"/>
  <c r="Z1199" i="49"/>
  <c r="AA1199" i="49"/>
  <c r="AB1199" i="49"/>
  <c r="AC1199" i="49"/>
  <c r="AD1199" i="49"/>
  <c r="AE1199" i="49"/>
  <c r="AF1200" i="49"/>
  <c r="D1200" i="49"/>
  <c r="E1200" i="49"/>
  <c r="G1200" i="49"/>
  <c r="I1200" i="49"/>
  <c r="J1200" i="49"/>
  <c r="K1200" i="49"/>
  <c r="F1200" i="49"/>
  <c r="L1200" i="49"/>
  <c r="M1200" i="49"/>
  <c r="O1200" i="49"/>
  <c r="P1200" i="49"/>
  <c r="Q1200" i="49"/>
  <c r="R1200" i="49"/>
  <c r="S1200" i="49"/>
  <c r="T1200" i="49"/>
  <c r="U1200" i="49"/>
  <c r="V1200" i="49"/>
  <c r="W1200" i="49"/>
  <c r="X1200" i="49"/>
  <c r="Y1200" i="49"/>
  <c r="Z1200" i="49"/>
  <c r="AA1200" i="49"/>
  <c r="AB1200" i="49"/>
  <c r="AC1200" i="49"/>
  <c r="AD1200" i="49"/>
  <c r="AE1200" i="49"/>
  <c r="AF1201" i="49"/>
  <c r="D1201" i="49"/>
  <c r="E1201" i="49"/>
  <c r="G1201" i="49"/>
  <c r="I1201" i="49"/>
  <c r="J1201" i="49"/>
  <c r="K1201" i="49"/>
  <c r="F1201" i="49"/>
  <c r="L1201" i="49"/>
  <c r="M1201" i="49"/>
  <c r="O1201" i="49"/>
  <c r="P1201" i="49"/>
  <c r="Q1201" i="49"/>
  <c r="R1201" i="49"/>
  <c r="S1201" i="49"/>
  <c r="T1201" i="49"/>
  <c r="U1201" i="49"/>
  <c r="V1201" i="49"/>
  <c r="W1201" i="49"/>
  <c r="X1201" i="49"/>
  <c r="Y1201" i="49"/>
  <c r="Z1201" i="49"/>
  <c r="AA1201" i="49"/>
  <c r="AB1201" i="49"/>
  <c r="AC1201" i="49"/>
  <c r="AD1201" i="49"/>
  <c r="AE1201" i="49"/>
  <c r="AF1202" i="49"/>
  <c r="D1202" i="49"/>
  <c r="E1202" i="49"/>
  <c r="G1202" i="49"/>
  <c r="I1202" i="49"/>
  <c r="J1202" i="49"/>
  <c r="K1202" i="49"/>
  <c r="F1202" i="49"/>
  <c r="L1202" i="49"/>
  <c r="M1202" i="49"/>
  <c r="O1202" i="49"/>
  <c r="P1202" i="49"/>
  <c r="Q1202" i="49"/>
  <c r="R1202" i="49"/>
  <c r="S1202" i="49"/>
  <c r="T1202" i="49"/>
  <c r="U1202" i="49"/>
  <c r="V1202" i="49"/>
  <c r="W1202" i="49"/>
  <c r="X1202" i="49"/>
  <c r="Y1202" i="49"/>
  <c r="Z1202" i="49"/>
  <c r="AA1202" i="49"/>
  <c r="AB1202" i="49"/>
  <c r="AC1202" i="49"/>
  <c r="AD1202" i="49"/>
  <c r="AE1202" i="49"/>
  <c r="AF1203" i="49"/>
  <c r="D1203" i="49"/>
  <c r="E1203" i="49"/>
  <c r="G1203" i="49"/>
  <c r="I1203" i="49"/>
  <c r="J1203" i="49"/>
  <c r="K1203" i="49"/>
  <c r="F1203" i="49"/>
  <c r="L1203" i="49"/>
  <c r="M1203" i="49"/>
  <c r="O1203" i="49"/>
  <c r="P1203" i="49"/>
  <c r="Q1203" i="49"/>
  <c r="R1203" i="49"/>
  <c r="S1203" i="49"/>
  <c r="T1203" i="49"/>
  <c r="U1203" i="49"/>
  <c r="V1203" i="49"/>
  <c r="W1203" i="49"/>
  <c r="X1203" i="49"/>
  <c r="Y1203" i="49"/>
  <c r="Z1203" i="49"/>
  <c r="AA1203" i="49"/>
  <c r="AB1203" i="49"/>
  <c r="AC1203" i="49"/>
  <c r="AD1203" i="49"/>
  <c r="AE1203" i="49"/>
  <c r="AF1204" i="49"/>
  <c r="D1204" i="49"/>
  <c r="E1204" i="49"/>
  <c r="G1204" i="49"/>
  <c r="I1204" i="49"/>
  <c r="J1204" i="49"/>
  <c r="K1204" i="49"/>
  <c r="F1204" i="49"/>
  <c r="L1204" i="49"/>
  <c r="M1204" i="49"/>
  <c r="O1204" i="49"/>
  <c r="P1204" i="49"/>
  <c r="Q1204" i="49"/>
  <c r="R1204" i="49"/>
  <c r="S1204" i="49"/>
  <c r="T1204" i="49"/>
  <c r="U1204" i="49"/>
  <c r="V1204" i="49"/>
  <c r="W1204" i="49"/>
  <c r="X1204" i="49"/>
  <c r="Y1204" i="49"/>
  <c r="Z1204" i="49"/>
  <c r="AA1204" i="49"/>
  <c r="AB1204" i="49"/>
  <c r="AC1204" i="49"/>
  <c r="AD1204" i="49"/>
  <c r="AE1204" i="49"/>
  <c r="AF1205" i="49"/>
  <c r="D1205" i="49"/>
  <c r="E1205" i="49"/>
  <c r="G1205" i="49"/>
  <c r="I1205" i="49"/>
  <c r="J1205" i="49"/>
  <c r="K1205" i="49"/>
  <c r="F1205" i="49"/>
  <c r="L1205" i="49"/>
  <c r="M1205" i="49"/>
  <c r="O1205" i="49"/>
  <c r="P1205" i="49"/>
  <c r="Q1205" i="49"/>
  <c r="R1205" i="49"/>
  <c r="S1205" i="49"/>
  <c r="T1205" i="49"/>
  <c r="U1205" i="49"/>
  <c r="V1205" i="49"/>
  <c r="W1205" i="49"/>
  <c r="X1205" i="49"/>
  <c r="Y1205" i="49"/>
  <c r="Z1205" i="49"/>
  <c r="AA1205" i="49"/>
  <c r="AB1205" i="49"/>
  <c r="AC1205" i="49"/>
  <c r="AD1205" i="49"/>
  <c r="AE1205" i="49"/>
  <c r="AF1206" i="49"/>
  <c r="D1206" i="49"/>
  <c r="E1206" i="49"/>
  <c r="G1206" i="49"/>
  <c r="I1206" i="49"/>
  <c r="J1206" i="49"/>
  <c r="K1206" i="49"/>
  <c r="F1206" i="49"/>
  <c r="L1206" i="49"/>
  <c r="M1206" i="49"/>
  <c r="O1206" i="49"/>
  <c r="P1206" i="49"/>
  <c r="Q1206" i="49"/>
  <c r="R1206" i="49"/>
  <c r="S1206" i="49"/>
  <c r="T1206" i="49"/>
  <c r="U1206" i="49"/>
  <c r="V1206" i="49"/>
  <c r="W1206" i="49"/>
  <c r="X1206" i="49"/>
  <c r="Y1206" i="49"/>
  <c r="Z1206" i="49"/>
  <c r="AA1206" i="49"/>
  <c r="AB1206" i="49"/>
  <c r="AC1206" i="49"/>
  <c r="AD1206" i="49"/>
  <c r="AE1206" i="49"/>
  <c r="AF1207" i="49"/>
  <c r="D1207" i="49"/>
  <c r="E1207" i="49"/>
  <c r="G1207" i="49"/>
  <c r="I1207" i="49"/>
  <c r="J1207" i="49"/>
  <c r="K1207" i="49"/>
  <c r="F1207" i="49"/>
  <c r="L1207" i="49"/>
  <c r="M1207" i="49"/>
  <c r="O1207" i="49"/>
  <c r="P1207" i="49"/>
  <c r="Q1207" i="49"/>
  <c r="R1207" i="49"/>
  <c r="S1207" i="49"/>
  <c r="T1207" i="49"/>
  <c r="U1207" i="49"/>
  <c r="V1207" i="49"/>
  <c r="W1207" i="49"/>
  <c r="X1207" i="49"/>
  <c r="Y1207" i="49"/>
  <c r="Z1207" i="49"/>
  <c r="AA1207" i="49"/>
  <c r="AB1207" i="49"/>
  <c r="AC1207" i="49"/>
  <c r="AD1207" i="49"/>
  <c r="AE1207" i="49"/>
  <c r="AF1208" i="49"/>
  <c r="D1208" i="49"/>
  <c r="E1208" i="49"/>
  <c r="G1208" i="49"/>
  <c r="I1208" i="49"/>
  <c r="J1208" i="49"/>
  <c r="K1208" i="49"/>
  <c r="F1208" i="49"/>
  <c r="L1208" i="49"/>
  <c r="M1208" i="49"/>
  <c r="O1208" i="49"/>
  <c r="P1208" i="49"/>
  <c r="Q1208" i="49"/>
  <c r="R1208" i="49"/>
  <c r="S1208" i="49"/>
  <c r="T1208" i="49"/>
  <c r="U1208" i="49"/>
  <c r="V1208" i="49"/>
  <c r="W1208" i="49"/>
  <c r="X1208" i="49"/>
  <c r="Y1208" i="49"/>
  <c r="Z1208" i="49"/>
  <c r="AA1208" i="49"/>
  <c r="AB1208" i="49"/>
  <c r="AC1208" i="49"/>
  <c r="AD1208" i="49"/>
  <c r="AE1208" i="49"/>
  <c r="AF1209" i="49"/>
  <c r="D1209" i="49"/>
  <c r="E1209" i="49"/>
  <c r="G1209" i="49"/>
  <c r="I1209" i="49"/>
  <c r="J1209" i="49"/>
  <c r="K1209" i="49"/>
  <c r="F1209" i="49"/>
  <c r="L1209" i="49"/>
  <c r="M1209" i="49"/>
  <c r="O1209" i="49"/>
  <c r="P1209" i="49"/>
  <c r="Q1209" i="49"/>
  <c r="R1209" i="49"/>
  <c r="S1209" i="49"/>
  <c r="T1209" i="49"/>
  <c r="U1209" i="49"/>
  <c r="V1209" i="49"/>
  <c r="W1209" i="49"/>
  <c r="X1209" i="49"/>
  <c r="Y1209" i="49"/>
  <c r="Z1209" i="49"/>
  <c r="AA1209" i="49"/>
  <c r="AB1209" i="49"/>
  <c r="AC1209" i="49"/>
  <c r="AD1209" i="49"/>
  <c r="AE1209" i="49"/>
  <c r="AF1210" i="49"/>
  <c r="D1210" i="49"/>
  <c r="E1210" i="49"/>
  <c r="G1210" i="49"/>
  <c r="I1210" i="49"/>
  <c r="J1210" i="49"/>
  <c r="K1210" i="49"/>
  <c r="F1210" i="49"/>
  <c r="L1210" i="49"/>
  <c r="M1210" i="49"/>
  <c r="O1210" i="49"/>
  <c r="P1210" i="49"/>
  <c r="Q1210" i="49"/>
  <c r="R1210" i="49"/>
  <c r="S1210" i="49"/>
  <c r="T1210" i="49"/>
  <c r="U1210" i="49"/>
  <c r="V1210" i="49"/>
  <c r="W1210" i="49"/>
  <c r="X1210" i="49"/>
  <c r="Y1210" i="49"/>
  <c r="Z1210" i="49"/>
  <c r="AA1210" i="49"/>
  <c r="AB1210" i="49"/>
  <c r="AC1210" i="49"/>
  <c r="AD1210" i="49"/>
  <c r="AE1210" i="49"/>
  <c r="AF1211" i="49"/>
  <c r="D1211" i="49"/>
  <c r="E1211" i="49"/>
  <c r="G1211" i="49"/>
  <c r="I1211" i="49"/>
  <c r="J1211" i="49"/>
  <c r="K1211" i="49"/>
  <c r="F1211" i="49"/>
  <c r="L1211" i="49"/>
  <c r="M1211" i="49"/>
  <c r="O1211" i="49"/>
  <c r="P1211" i="49"/>
  <c r="Q1211" i="49"/>
  <c r="R1211" i="49"/>
  <c r="S1211" i="49"/>
  <c r="T1211" i="49"/>
  <c r="U1211" i="49"/>
  <c r="V1211" i="49"/>
  <c r="W1211" i="49"/>
  <c r="X1211" i="49"/>
  <c r="Y1211" i="49"/>
  <c r="Z1211" i="49"/>
  <c r="AA1211" i="49"/>
  <c r="AB1211" i="49"/>
  <c r="AC1211" i="49"/>
  <c r="AD1211" i="49"/>
  <c r="AE1211" i="49"/>
  <c r="AF1212" i="49"/>
  <c r="D1212" i="49"/>
  <c r="E1212" i="49"/>
  <c r="G1212" i="49"/>
  <c r="I1212" i="49"/>
  <c r="J1212" i="49"/>
  <c r="K1212" i="49"/>
  <c r="F1212" i="49"/>
  <c r="L1212" i="49"/>
  <c r="M1212" i="49"/>
  <c r="O1212" i="49"/>
  <c r="P1212" i="49"/>
  <c r="Q1212" i="49"/>
  <c r="R1212" i="49"/>
  <c r="S1212" i="49"/>
  <c r="T1212" i="49"/>
  <c r="U1212" i="49"/>
  <c r="V1212" i="49"/>
  <c r="W1212" i="49"/>
  <c r="X1212" i="49"/>
  <c r="Y1212" i="49"/>
  <c r="Z1212" i="49"/>
  <c r="AA1212" i="49"/>
  <c r="AB1212" i="49"/>
  <c r="AC1212" i="49"/>
  <c r="AD1212" i="49"/>
  <c r="AE1212" i="49"/>
  <c r="AF1213" i="49"/>
  <c r="D1213" i="49"/>
  <c r="E1213" i="49"/>
  <c r="G1213" i="49"/>
  <c r="I1213" i="49"/>
  <c r="J1213" i="49"/>
  <c r="K1213" i="49"/>
  <c r="F1213" i="49"/>
  <c r="L1213" i="49"/>
  <c r="M1213" i="49"/>
  <c r="O1213" i="49"/>
  <c r="P1213" i="49"/>
  <c r="Q1213" i="49"/>
  <c r="R1213" i="49"/>
  <c r="S1213" i="49"/>
  <c r="T1213" i="49"/>
  <c r="U1213" i="49"/>
  <c r="V1213" i="49"/>
  <c r="W1213" i="49"/>
  <c r="X1213" i="49"/>
  <c r="Y1213" i="49"/>
  <c r="Z1213" i="49"/>
  <c r="AA1213" i="49"/>
  <c r="AB1213" i="49"/>
  <c r="AC1213" i="49"/>
  <c r="AD1213" i="49"/>
  <c r="AE1213" i="49"/>
  <c r="AF1214" i="49"/>
  <c r="D1214" i="49"/>
  <c r="E1214" i="49"/>
  <c r="G1214" i="49"/>
  <c r="I1214" i="49"/>
  <c r="J1214" i="49"/>
  <c r="K1214" i="49"/>
  <c r="F1214" i="49"/>
  <c r="L1214" i="49"/>
  <c r="M1214" i="49"/>
  <c r="O1214" i="49"/>
  <c r="P1214" i="49"/>
  <c r="Q1214" i="49"/>
  <c r="R1214" i="49"/>
  <c r="S1214" i="49"/>
  <c r="T1214" i="49"/>
  <c r="U1214" i="49"/>
  <c r="V1214" i="49"/>
  <c r="W1214" i="49"/>
  <c r="X1214" i="49"/>
  <c r="Y1214" i="49"/>
  <c r="Z1214" i="49"/>
  <c r="AA1214" i="49"/>
  <c r="AB1214" i="49"/>
  <c r="AC1214" i="49"/>
  <c r="AD1214" i="49"/>
  <c r="AE1214" i="49"/>
  <c r="AF1215" i="49"/>
  <c r="D1215" i="49"/>
  <c r="E1215" i="49"/>
  <c r="G1215" i="49"/>
  <c r="I1215" i="49"/>
  <c r="J1215" i="49"/>
  <c r="K1215" i="49"/>
  <c r="F1215" i="49"/>
  <c r="L1215" i="49"/>
  <c r="M1215" i="49"/>
  <c r="O1215" i="49"/>
  <c r="P1215" i="49"/>
  <c r="Q1215" i="49"/>
  <c r="R1215" i="49"/>
  <c r="S1215" i="49"/>
  <c r="T1215" i="49"/>
  <c r="U1215" i="49"/>
  <c r="V1215" i="49"/>
  <c r="W1215" i="49"/>
  <c r="X1215" i="49"/>
  <c r="Y1215" i="49"/>
  <c r="Z1215" i="49"/>
  <c r="AA1215" i="49"/>
  <c r="AB1215" i="49"/>
  <c r="AC1215" i="49"/>
  <c r="AD1215" i="49"/>
  <c r="AE1215" i="49"/>
  <c r="AF1216" i="49"/>
  <c r="D1216" i="49"/>
  <c r="E1216" i="49"/>
  <c r="G1216" i="49"/>
  <c r="I1216" i="49"/>
  <c r="J1216" i="49"/>
  <c r="K1216" i="49"/>
  <c r="F1216" i="49"/>
  <c r="L1216" i="49"/>
  <c r="M1216" i="49"/>
  <c r="O1216" i="49"/>
  <c r="P1216" i="49"/>
  <c r="Q1216" i="49"/>
  <c r="R1216" i="49"/>
  <c r="S1216" i="49"/>
  <c r="T1216" i="49"/>
  <c r="U1216" i="49"/>
  <c r="V1216" i="49"/>
  <c r="W1216" i="49"/>
  <c r="X1216" i="49"/>
  <c r="Y1216" i="49"/>
  <c r="Z1216" i="49"/>
  <c r="AA1216" i="49"/>
  <c r="AB1216" i="49"/>
  <c r="AC1216" i="49"/>
  <c r="AD1216" i="49"/>
  <c r="AE1216" i="49"/>
  <c r="AF1217" i="49"/>
  <c r="D1217" i="49"/>
  <c r="E1217" i="49"/>
  <c r="G1217" i="49"/>
  <c r="I1217" i="49"/>
  <c r="J1217" i="49"/>
  <c r="K1217" i="49"/>
  <c r="F1217" i="49"/>
  <c r="L1217" i="49"/>
  <c r="M1217" i="49"/>
  <c r="O1217" i="49"/>
  <c r="P1217" i="49"/>
  <c r="Q1217" i="49"/>
  <c r="R1217" i="49"/>
  <c r="S1217" i="49"/>
  <c r="T1217" i="49"/>
  <c r="U1217" i="49"/>
  <c r="V1217" i="49"/>
  <c r="W1217" i="49"/>
  <c r="X1217" i="49"/>
  <c r="Y1217" i="49"/>
  <c r="Z1217" i="49"/>
  <c r="AA1217" i="49"/>
  <c r="AB1217" i="49"/>
  <c r="AC1217" i="49"/>
  <c r="AD1217" i="49"/>
  <c r="AE1217" i="49"/>
  <c r="AF1218" i="49"/>
  <c r="D1218" i="49"/>
  <c r="E1218" i="49"/>
  <c r="G1218" i="49"/>
  <c r="I1218" i="49"/>
  <c r="J1218" i="49"/>
  <c r="K1218" i="49"/>
  <c r="F1218" i="49"/>
  <c r="L1218" i="49"/>
  <c r="M1218" i="49"/>
  <c r="O1218" i="49"/>
  <c r="P1218" i="49"/>
  <c r="Q1218" i="49"/>
  <c r="R1218" i="49"/>
  <c r="S1218" i="49"/>
  <c r="T1218" i="49"/>
  <c r="U1218" i="49"/>
  <c r="V1218" i="49"/>
  <c r="W1218" i="49"/>
  <c r="X1218" i="49"/>
  <c r="Y1218" i="49"/>
  <c r="Z1218" i="49"/>
  <c r="AA1218" i="49"/>
  <c r="AB1218" i="49"/>
  <c r="AC1218" i="49"/>
  <c r="AD1218" i="49"/>
  <c r="AE1218" i="49"/>
  <c r="AF1219" i="49"/>
  <c r="D1219" i="49"/>
  <c r="E1219" i="49"/>
  <c r="G1219" i="49"/>
  <c r="I1219" i="49"/>
  <c r="J1219" i="49"/>
  <c r="K1219" i="49"/>
  <c r="F1219" i="49"/>
  <c r="L1219" i="49"/>
  <c r="M1219" i="49"/>
  <c r="O1219" i="49"/>
  <c r="P1219" i="49"/>
  <c r="Q1219" i="49"/>
  <c r="R1219" i="49"/>
  <c r="S1219" i="49"/>
  <c r="T1219" i="49"/>
  <c r="U1219" i="49"/>
  <c r="V1219" i="49"/>
  <c r="W1219" i="49"/>
  <c r="X1219" i="49"/>
  <c r="Y1219" i="49"/>
  <c r="Z1219" i="49"/>
  <c r="AA1219" i="49"/>
  <c r="AB1219" i="49"/>
  <c r="AC1219" i="49"/>
  <c r="AD1219" i="49"/>
  <c r="AE1219" i="49"/>
  <c r="AF1220" i="49"/>
  <c r="D1220" i="49"/>
  <c r="E1220" i="49"/>
  <c r="G1220" i="49"/>
  <c r="I1220" i="49"/>
  <c r="J1220" i="49"/>
  <c r="K1220" i="49"/>
  <c r="F1220" i="49"/>
  <c r="L1220" i="49"/>
  <c r="M1220" i="49"/>
  <c r="O1220" i="49"/>
  <c r="P1220" i="49"/>
  <c r="Q1220" i="49"/>
  <c r="R1220" i="49"/>
  <c r="S1220" i="49"/>
  <c r="T1220" i="49"/>
  <c r="U1220" i="49"/>
  <c r="V1220" i="49"/>
  <c r="W1220" i="49"/>
  <c r="X1220" i="49"/>
  <c r="Y1220" i="49"/>
  <c r="Z1220" i="49"/>
  <c r="AA1220" i="49"/>
  <c r="AB1220" i="49"/>
  <c r="AC1220" i="49"/>
  <c r="AD1220" i="49"/>
  <c r="AE1220" i="49"/>
  <c r="AF1221" i="49"/>
  <c r="D1221" i="49"/>
  <c r="E1221" i="49"/>
  <c r="G1221" i="49"/>
  <c r="I1221" i="49"/>
  <c r="J1221" i="49"/>
  <c r="K1221" i="49"/>
  <c r="F1221" i="49"/>
  <c r="L1221" i="49"/>
  <c r="M1221" i="49"/>
  <c r="O1221" i="49"/>
  <c r="P1221" i="49"/>
  <c r="Q1221" i="49"/>
  <c r="R1221" i="49"/>
  <c r="S1221" i="49"/>
  <c r="T1221" i="49"/>
  <c r="U1221" i="49"/>
  <c r="V1221" i="49"/>
  <c r="W1221" i="49"/>
  <c r="X1221" i="49"/>
  <c r="Y1221" i="49"/>
  <c r="Z1221" i="49"/>
  <c r="AA1221" i="49"/>
  <c r="AB1221" i="49"/>
  <c r="AC1221" i="49"/>
  <c r="AD1221" i="49"/>
  <c r="AE1221" i="49"/>
  <c r="AF1222" i="49"/>
  <c r="D1222" i="49"/>
  <c r="E1222" i="49"/>
  <c r="G1222" i="49"/>
  <c r="I1222" i="49"/>
  <c r="J1222" i="49"/>
  <c r="K1222" i="49"/>
  <c r="F1222" i="49"/>
  <c r="L1222" i="49"/>
  <c r="M1222" i="49"/>
  <c r="O1222" i="49"/>
  <c r="P1222" i="49"/>
  <c r="Q1222" i="49"/>
  <c r="R1222" i="49"/>
  <c r="S1222" i="49"/>
  <c r="T1222" i="49"/>
  <c r="U1222" i="49"/>
  <c r="V1222" i="49"/>
  <c r="W1222" i="49"/>
  <c r="X1222" i="49"/>
  <c r="Y1222" i="49"/>
  <c r="Z1222" i="49"/>
  <c r="AA1222" i="49"/>
  <c r="AB1222" i="49"/>
  <c r="AC1222" i="49"/>
  <c r="AD1222" i="49"/>
  <c r="AE1222" i="49"/>
  <c r="AF1223" i="49"/>
  <c r="D1223" i="49"/>
  <c r="E1223" i="49"/>
  <c r="G1223" i="49"/>
  <c r="I1223" i="49"/>
  <c r="J1223" i="49"/>
  <c r="K1223" i="49"/>
  <c r="F1223" i="49"/>
  <c r="L1223" i="49"/>
  <c r="M1223" i="49"/>
  <c r="O1223" i="49"/>
  <c r="P1223" i="49"/>
  <c r="Q1223" i="49"/>
  <c r="R1223" i="49"/>
  <c r="S1223" i="49"/>
  <c r="T1223" i="49"/>
  <c r="U1223" i="49"/>
  <c r="V1223" i="49"/>
  <c r="W1223" i="49"/>
  <c r="X1223" i="49"/>
  <c r="Y1223" i="49"/>
  <c r="Z1223" i="49"/>
  <c r="AA1223" i="49"/>
  <c r="AB1223" i="49"/>
  <c r="AC1223" i="49"/>
  <c r="AD1223" i="49"/>
  <c r="AE1223" i="49"/>
  <c r="AF1224" i="49"/>
  <c r="D1224" i="49"/>
  <c r="E1224" i="49"/>
  <c r="G1224" i="49"/>
  <c r="I1224" i="49"/>
  <c r="J1224" i="49"/>
  <c r="K1224" i="49"/>
  <c r="F1224" i="49"/>
  <c r="L1224" i="49"/>
  <c r="M1224" i="49"/>
  <c r="O1224" i="49"/>
  <c r="P1224" i="49"/>
  <c r="Q1224" i="49"/>
  <c r="R1224" i="49"/>
  <c r="S1224" i="49"/>
  <c r="T1224" i="49"/>
  <c r="U1224" i="49"/>
  <c r="V1224" i="49"/>
  <c r="W1224" i="49"/>
  <c r="X1224" i="49"/>
  <c r="Y1224" i="49"/>
  <c r="Z1224" i="49"/>
  <c r="AA1224" i="49"/>
  <c r="AB1224" i="49"/>
  <c r="AC1224" i="49"/>
  <c r="AD1224" i="49"/>
  <c r="AE1224" i="49"/>
  <c r="AF1225" i="49"/>
  <c r="D1225" i="49"/>
  <c r="E1225" i="49"/>
  <c r="G1225" i="49"/>
  <c r="I1225" i="49"/>
  <c r="J1225" i="49"/>
  <c r="K1225" i="49"/>
  <c r="F1225" i="49"/>
  <c r="L1225" i="49"/>
  <c r="M1225" i="49"/>
  <c r="O1225" i="49"/>
  <c r="P1225" i="49"/>
  <c r="Q1225" i="49"/>
  <c r="R1225" i="49"/>
  <c r="S1225" i="49"/>
  <c r="T1225" i="49"/>
  <c r="U1225" i="49"/>
  <c r="V1225" i="49"/>
  <c r="W1225" i="49"/>
  <c r="X1225" i="49"/>
  <c r="Y1225" i="49"/>
  <c r="Z1225" i="49"/>
  <c r="AA1225" i="49"/>
  <c r="AB1225" i="49"/>
  <c r="AC1225" i="49"/>
  <c r="AD1225" i="49"/>
  <c r="AE1225" i="49"/>
  <c r="AF1226" i="49"/>
  <c r="D1226" i="49"/>
  <c r="E1226" i="49"/>
  <c r="G1226" i="49"/>
  <c r="I1226" i="49"/>
  <c r="J1226" i="49"/>
  <c r="K1226" i="49"/>
  <c r="F1226" i="49"/>
  <c r="L1226" i="49"/>
  <c r="M1226" i="49"/>
  <c r="O1226" i="49"/>
  <c r="P1226" i="49"/>
  <c r="Q1226" i="49"/>
  <c r="R1226" i="49"/>
  <c r="S1226" i="49"/>
  <c r="T1226" i="49"/>
  <c r="U1226" i="49"/>
  <c r="V1226" i="49"/>
  <c r="W1226" i="49"/>
  <c r="X1226" i="49"/>
  <c r="Y1226" i="49"/>
  <c r="Z1226" i="49"/>
  <c r="AA1226" i="49"/>
  <c r="AB1226" i="49"/>
  <c r="AC1226" i="49"/>
  <c r="AD1226" i="49"/>
  <c r="AE1226" i="49"/>
  <c r="AF1227" i="49"/>
  <c r="D1227" i="49"/>
  <c r="E1227" i="49"/>
  <c r="G1227" i="49"/>
  <c r="I1227" i="49"/>
  <c r="J1227" i="49"/>
  <c r="K1227" i="49"/>
  <c r="F1227" i="49"/>
  <c r="L1227" i="49"/>
  <c r="M1227" i="49"/>
  <c r="O1227" i="49"/>
  <c r="P1227" i="49"/>
  <c r="Q1227" i="49"/>
  <c r="R1227" i="49"/>
  <c r="S1227" i="49"/>
  <c r="T1227" i="49"/>
  <c r="U1227" i="49"/>
  <c r="V1227" i="49"/>
  <c r="W1227" i="49"/>
  <c r="X1227" i="49"/>
  <c r="Y1227" i="49"/>
  <c r="Z1227" i="49"/>
  <c r="AA1227" i="49"/>
  <c r="AB1227" i="49"/>
  <c r="AC1227" i="49"/>
  <c r="AD1227" i="49"/>
  <c r="AE1227" i="49"/>
  <c r="AF1228" i="49"/>
  <c r="D1228" i="49"/>
  <c r="E1228" i="49"/>
  <c r="G1228" i="49"/>
  <c r="I1228" i="49"/>
  <c r="J1228" i="49"/>
  <c r="K1228" i="49"/>
  <c r="F1228" i="49"/>
  <c r="L1228" i="49"/>
  <c r="M1228" i="49"/>
  <c r="O1228" i="49"/>
  <c r="P1228" i="49"/>
  <c r="Q1228" i="49"/>
  <c r="R1228" i="49"/>
  <c r="S1228" i="49"/>
  <c r="T1228" i="49"/>
  <c r="U1228" i="49"/>
  <c r="V1228" i="49"/>
  <c r="W1228" i="49"/>
  <c r="X1228" i="49"/>
  <c r="Y1228" i="49"/>
  <c r="Z1228" i="49"/>
  <c r="AA1228" i="49"/>
  <c r="AB1228" i="49"/>
  <c r="AC1228" i="49"/>
  <c r="AD1228" i="49"/>
  <c r="AE1228" i="49"/>
  <c r="AF1229" i="49"/>
  <c r="D1229" i="49"/>
  <c r="E1229" i="49"/>
  <c r="G1229" i="49"/>
  <c r="I1229" i="49"/>
  <c r="J1229" i="49"/>
  <c r="K1229" i="49"/>
  <c r="F1229" i="49"/>
  <c r="L1229" i="49"/>
  <c r="M1229" i="49"/>
  <c r="O1229" i="49"/>
  <c r="P1229" i="49"/>
  <c r="Q1229" i="49"/>
  <c r="R1229" i="49"/>
  <c r="S1229" i="49"/>
  <c r="T1229" i="49"/>
  <c r="U1229" i="49"/>
  <c r="V1229" i="49"/>
  <c r="W1229" i="49"/>
  <c r="X1229" i="49"/>
  <c r="Y1229" i="49"/>
  <c r="Z1229" i="49"/>
  <c r="AA1229" i="49"/>
  <c r="AB1229" i="49"/>
  <c r="AC1229" i="49"/>
  <c r="AD1229" i="49"/>
  <c r="AE1229" i="49"/>
  <c r="AF1230" i="49"/>
  <c r="D1230" i="49"/>
  <c r="E1230" i="49"/>
  <c r="G1230" i="49"/>
  <c r="I1230" i="49"/>
  <c r="J1230" i="49"/>
  <c r="K1230" i="49"/>
  <c r="F1230" i="49"/>
  <c r="L1230" i="49"/>
  <c r="M1230" i="49"/>
  <c r="O1230" i="49"/>
  <c r="P1230" i="49"/>
  <c r="Q1230" i="49"/>
  <c r="R1230" i="49"/>
  <c r="S1230" i="49"/>
  <c r="T1230" i="49"/>
  <c r="U1230" i="49"/>
  <c r="V1230" i="49"/>
  <c r="W1230" i="49"/>
  <c r="X1230" i="49"/>
  <c r="Y1230" i="49"/>
  <c r="Z1230" i="49"/>
  <c r="AA1230" i="49"/>
  <c r="AB1230" i="49"/>
  <c r="AC1230" i="49"/>
  <c r="AD1230" i="49"/>
  <c r="AE1230" i="49"/>
  <c r="AF1231" i="49"/>
  <c r="D1231" i="49"/>
  <c r="E1231" i="49"/>
  <c r="G1231" i="49"/>
  <c r="I1231" i="49"/>
  <c r="J1231" i="49"/>
  <c r="K1231" i="49"/>
  <c r="F1231" i="49"/>
  <c r="L1231" i="49"/>
  <c r="M1231" i="49"/>
  <c r="O1231" i="49"/>
  <c r="P1231" i="49"/>
  <c r="Q1231" i="49"/>
  <c r="R1231" i="49"/>
  <c r="S1231" i="49"/>
  <c r="T1231" i="49"/>
  <c r="U1231" i="49"/>
  <c r="V1231" i="49"/>
  <c r="W1231" i="49"/>
  <c r="X1231" i="49"/>
  <c r="Y1231" i="49"/>
  <c r="Z1231" i="49"/>
  <c r="AA1231" i="49"/>
  <c r="AB1231" i="49"/>
  <c r="AC1231" i="49"/>
  <c r="AD1231" i="49"/>
  <c r="AE1231" i="49"/>
  <c r="AF1232" i="49"/>
  <c r="D1232" i="49"/>
  <c r="E1232" i="49"/>
  <c r="G1232" i="49"/>
  <c r="I1232" i="49"/>
  <c r="J1232" i="49"/>
  <c r="K1232" i="49"/>
  <c r="F1232" i="49"/>
  <c r="L1232" i="49"/>
  <c r="M1232" i="49"/>
  <c r="O1232" i="49"/>
  <c r="P1232" i="49"/>
  <c r="Q1232" i="49"/>
  <c r="R1232" i="49"/>
  <c r="S1232" i="49"/>
  <c r="T1232" i="49"/>
  <c r="U1232" i="49"/>
  <c r="V1232" i="49"/>
  <c r="W1232" i="49"/>
  <c r="X1232" i="49"/>
  <c r="Y1232" i="49"/>
  <c r="Z1232" i="49"/>
  <c r="AA1232" i="49"/>
  <c r="AB1232" i="49"/>
  <c r="AC1232" i="49"/>
  <c r="AD1232" i="49"/>
  <c r="AE1232" i="49"/>
  <c r="AF1233" i="49"/>
  <c r="D1233" i="49"/>
  <c r="E1233" i="49"/>
  <c r="G1233" i="49"/>
  <c r="I1233" i="49"/>
  <c r="J1233" i="49"/>
  <c r="K1233" i="49"/>
  <c r="F1233" i="49"/>
  <c r="L1233" i="49"/>
  <c r="M1233" i="49"/>
  <c r="O1233" i="49"/>
  <c r="P1233" i="49"/>
  <c r="Q1233" i="49"/>
  <c r="R1233" i="49"/>
  <c r="S1233" i="49"/>
  <c r="T1233" i="49"/>
  <c r="U1233" i="49"/>
  <c r="V1233" i="49"/>
  <c r="W1233" i="49"/>
  <c r="X1233" i="49"/>
  <c r="Y1233" i="49"/>
  <c r="Z1233" i="49"/>
  <c r="AA1233" i="49"/>
  <c r="AB1233" i="49"/>
  <c r="AC1233" i="49"/>
  <c r="AD1233" i="49"/>
  <c r="AE1233" i="49"/>
  <c r="AF1234" i="49"/>
  <c r="D1234" i="49"/>
  <c r="E1234" i="49"/>
  <c r="G1234" i="49"/>
  <c r="I1234" i="49"/>
  <c r="J1234" i="49"/>
  <c r="K1234" i="49"/>
  <c r="F1234" i="49"/>
  <c r="L1234" i="49"/>
  <c r="M1234" i="49"/>
  <c r="O1234" i="49"/>
  <c r="P1234" i="49"/>
  <c r="Q1234" i="49"/>
  <c r="R1234" i="49"/>
  <c r="S1234" i="49"/>
  <c r="T1234" i="49"/>
  <c r="U1234" i="49"/>
  <c r="V1234" i="49"/>
  <c r="W1234" i="49"/>
  <c r="X1234" i="49"/>
  <c r="Y1234" i="49"/>
  <c r="Z1234" i="49"/>
  <c r="AA1234" i="49"/>
  <c r="AB1234" i="49"/>
  <c r="AC1234" i="49"/>
  <c r="AD1234" i="49"/>
  <c r="AE1234" i="49"/>
  <c r="AF1235" i="49"/>
  <c r="D1235" i="49"/>
  <c r="E1235" i="49"/>
  <c r="G1235" i="49"/>
  <c r="I1235" i="49"/>
  <c r="J1235" i="49"/>
  <c r="K1235" i="49"/>
  <c r="F1235" i="49"/>
  <c r="L1235" i="49"/>
  <c r="M1235" i="49"/>
  <c r="O1235" i="49"/>
  <c r="P1235" i="49"/>
  <c r="Q1235" i="49"/>
  <c r="R1235" i="49"/>
  <c r="S1235" i="49"/>
  <c r="T1235" i="49"/>
  <c r="U1235" i="49"/>
  <c r="V1235" i="49"/>
  <c r="W1235" i="49"/>
  <c r="X1235" i="49"/>
  <c r="Y1235" i="49"/>
  <c r="Z1235" i="49"/>
  <c r="AA1235" i="49"/>
  <c r="AB1235" i="49"/>
  <c r="AC1235" i="49"/>
  <c r="AD1235" i="49"/>
  <c r="AE1235" i="49"/>
  <c r="AF1236" i="49"/>
  <c r="D1236" i="49"/>
  <c r="E1236" i="49"/>
  <c r="G1236" i="49"/>
  <c r="I1236" i="49"/>
  <c r="J1236" i="49"/>
  <c r="K1236" i="49"/>
  <c r="F1236" i="49"/>
  <c r="L1236" i="49"/>
  <c r="M1236" i="49"/>
  <c r="O1236" i="49"/>
  <c r="P1236" i="49"/>
  <c r="Q1236" i="49"/>
  <c r="R1236" i="49"/>
  <c r="S1236" i="49"/>
  <c r="T1236" i="49"/>
  <c r="U1236" i="49"/>
  <c r="V1236" i="49"/>
  <c r="W1236" i="49"/>
  <c r="X1236" i="49"/>
  <c r="Y1236" i="49"/>
  <c r="Z1236" i="49"/>
  <c r="AA1236" i="49"/>
  <c r="AB1236" i="49"/>
  <c r="AC1236" i="49"/>
  <c r="AD1236" i="49"/>
  <c r="AE1236" i="49"/>
  <c r="AF1237" i="49"/>
  <c r="D1237" i="49"/>
  <c r="E1237" i="49"/>
  <c r="G1237" i="49"/>
  <c r="I1237" i="49"/>
  <c r="J1237" i="49"/>
  <c r="K1237" i="49"/>
  <c r="F1237" i="49"/>
  <c r="L1237" i="49"/>
  <c r="M1237" i="49"/>
  <c r="O1237" i="49"/>
  <c r="P1237" i="49"/>
  <c r="Q1237" i="49"/>
  <c r="R1237" i="49"/>
  <c r="S1237" i="49"/>
  <c r="T1237" i="49"/>
  <c r="U1237" i="49"/>
  <c r="V1237" i="49"/>
  <c r="W1237" i="49"/>
  <c r="X1237" i="49"/>
  <c r="Y1237" i="49"/>
  <c r="Z1237" i="49"/>
  <c r="AA1237" i="49"/>
  <c r="AB1237" i="49"/>
  <c r="AC1237" i="49"/>
  <c r="AD1237" i="49"/>
  <c r="AE1237" i="49"/>
  <c r="AF1238" i="49"/>
  <c r="D1238" i="49"/>
  <c r="E1238" i="49"/>
  <c r="G1238" i="49"/>
  <c r="I1238" i="49"/>
  <c r="J1238" i="49"/>
  <c r="K1238" i="49"/>
  <c r="F1238" i="49"/>
  <c r="L1238" i="49"/>
  <c r="M1238" i="49"/>
  <c r="O1238" i="49"/>
  <c r="P1238" i="49"/>
  <c r="Q1238" i="49"/>
  <c r="R1238" i="49"/>
  <c r="S1238" i="49"/>
  <c r="T1238" i="49"/>
  <c r="U1238" i="49"/>
  <c r="V1238" i="49"/>
  <c r="W1238" i="49"/>
  <c r="X1238" i="49"/>
  <c r="Y1238" i="49"/>
  <c r="Z1238" i="49"/>
  <c r="AA1238" i="49"/>
  <c r="AB1238" i="49"/>
  <c r="AC1238" i="49"/>
  <c r="AD1238" i="49"/>
  <c r="AE1238" i="49"/>
  <c r="AF1239" i="49"/>
  <c r="D1239" i="49"/>
  <c r="E1239" i="49"/>
  <c r="G1239" i="49"/>
  <c r="I1239" i="49"/>
  <c r="J1239" i="49"/>
  <c r="K1239" i="49"/>
  <c r="F1239" i="49"/>
  <c r="L1239" i="49"/>
  <c r="M1239" i="49"/>
  <c r="O1239" i="49"/>
  <c r="P1239" i="49"/>
  <c r="Q1239" i="49"/>
  <c r="R1239" i="49"/>
  <c r="S1239" i="49"/>
  <c r="T1239" i="49"/>
  <c r="U1239" i="49"/>
  <c r="V1239" i="49"/>
  <c r="W1239" i="49"/>
  <c r="X1239" i="49"/>
  <c r="Y1239" i="49"/>
  <c r="Z1239" i="49"/>
  <c r="AA1239" i="49"/>
  <c r="AB1239" i="49"/>
  <c r="AC1239" i="49"/>
  <c r="AD1239" i="49"/>
  <c r="AE1239" i="49"/>
  <c r="AF1240" i="49"/>
  <c r="D1240" i="49"/>
  <c r="E1240" i="49"/>
  <c r="G1240" i="49"/>
  <c r="I1240" i="49"/>
  <c r="J1240" i="49"/>
  <c r="K1240" i="49"/>
  <c r="F1240" i="49"/>
  <c r="L1240" i="49"/>
  <c r="M1240" i="49"/>
  <c r="O1240" i="49"/>
  <c r="P1240" i="49"/>
  <c r="Q1240" i="49"/>
  <c r="R1240" i="49"/>
  <c r="S1240" i="49"/>
  <c r="T1240" i="49"/>
  <c r="U1240" i="49"/>
  <c r="V1240" i="49"/>
  <c r="W1240" i="49"/>
  <c r="X1240" i="49"/>
  <c r="Y1240" i="49"/>
  <c r="Z1240" i="49"/>
  <c r="AA1240" i="49"/>
  <c r="AB1240" i="49"/>
  <c r="AC1240" i="49"/>
  <c r="AD1240" i="49"/>
  <c r="AE1240" i="49"/>
  <c r="AF1241" i="49"/>
  <c r="D1241" i="49"/>
  <c r="E1241" i="49"/>
  <c r="G1241" i="49"/>
  <c r="I1241" i="49"/>
  <c r="J1241" i="49"/>
  <c r="K1241" i="49"/>
  <c r="F1241" i="49"/>
  <c r="L1241" i="49"/>
  <c r="M1241" i="49"/>
  <c r="O1241" i="49"/>
  <c r="P1241" i="49"/>
  <c r="Q1241" i="49"/>
  <c r="R1241" i="49"/>
  <c r="S1241" i="49"/>
  <c r="T1241" i="49"/>
  <c r="U1241" i="49"/>
  <c r="V1241" i="49"/>
  <c r="W1241" i="49"/>
  <c r="X1241" i="49"/>
  <c r="Y1241" i="49"/>
  <c r="Z1241" i="49"/>
  <c r="AA1241" i="49"/>
  <c r="AB1241" i="49"/>
  <c r="AC1241" i="49"/>
  <c r="AD1241" i="49"/>
  <c r="AE1241" i="49"/>
  <c r="AF1242" i="49"/>
  <c r="D1242" i="49"/>
  <c r="E1242" i="49"/>
  <c r="G1242" i="49"/>
  <c r="I1242" i="49"/>
  <c r="J1242" i="49"/>
  <c r="K1242" i="49"/>
  <c r="F1242" i="49"/>
  <c r="L1242" i="49"/>
  <c r="M1242" i="49"/>
  <c r="O1242" i="49"/>
  <c r="P1242" i="49"/>
  <c r="Q1242" i="49"/>
  <c r="R1242" i="49"/>
  <c r="S1242" i="49"/>
  <c r="T1242" i="49"/>
  <c r="U1242" i="49"/>
  <c r="V1242" i="49"/>
  <c r="W1242" i="49"/>
  <c r="X1242" i="49"/>
  <c r="Y1242" i="49"/>
  <c r="Z1242" i="49"/>
  <c r="AA1242" i="49"/>
  <c r="AB1242" i="49"/>
  <c r="AC1242" i="49"/>
  <c r="AD1242" i="49"/>
  <c r="AE1242" i="49"/>
  <c r="AF1243" i="49"/>
  <c r="D1243" i="49"/>
  <c r="E1243" i="49"/>
  <c r="G1243" i="49"/>
  <c r="I1243" i="49"/>
  <c r="J1243" i="49"/>
  <c r="K1243" i="49"/>
  <c r="F1243" i="49"/>
  <c r="L1243" i="49"/>
  <c r="M1243" i="49"/>
  <c r="O1243" i="49"/>
  <c r="P1243" i="49"/>
  <c r="Q1243" i="49"/>
  <c r="R1243" i="49"/>
  <c r="S1243" i="49"/>
  <c r="T1243" i="49"/>
  <c r="U1243" i="49"/>
  <c r="V1243" i="49"/>
  <c r="W1243" i="49"/>
  <c r="X1243" i="49"/>
  <c r="Y1243" i="49"/>
  <c r="Z1243" i="49"/>
  <c r="AA1243" i="49"/>
  <c r="AB1243" i="49"/>
  <c r="AC1243" i="49"/>
  <c r="AD1243" i="49"/>
  <c r="AE1243" i="49"/>
  <c r="AF1244" i="49"/>
  <c r="D1244" i="49"/>
  <c r="E1244" i="49"/>
  <c r="G1244" i="49"/>
  <c r="I1244" i="49"/>
  <c r="J1244" i="49"/>
  <c r="K1244" i="49"/>
  <c r="F1244" i="49"/>
  <c r="L1244" i="49"/>
  <c r="M1244" i="49"/>
  <c r="O1244" i="49"/>
  <c r="P1244" i="49"/>
  <c r="Q1244" i="49"/>
  <c r="R1244" i="49"/>
  <c r="S1244" i="49"/>
  <c r="T1244" i="49"/>
  <c r="U1244" i="49"/>
  <c r="V1244" i="49"/>
  <c r="W1244" i="49"/>
  <c r="X1244" i="49"/>
  <c r="Y1244" i="49"/>
  <c r="Z1244" i="49"/>
  <c r="AA1244" i="49"/>
  <c r="AB1244" i="49"/>
  <c r="AC1244" i="49"/>
  <c r="AD1244" i="49"/>
  <c r="AE1244" i="49"/>
  <c r="AF1245" i="49"/>
  <c r="D1245" i="49"/>
  <c r="E1245" i="49"/>
  <c r="G1245" i="49"/>
  <c r="I1245" i="49"/>
  <c r="J1245" i="49"/>
  <c r="K1245" i="49"/>
  <c r="F1245" i="49"/>
  <c r="L1245" i="49"/>
  <c r="M1245" i="49"/>
  <c r="O1245" i="49"/>
  <c r="P1245" i="49"/>
  <c r="Q1245" i="49"/>
  <c r="R1245" i="49"/>
  <c r="S1245" i="49"/>
  <c r="T1245" i="49"/>
  <c r="U1245" i="49"/>
  <c r="V1245" i="49"/>
  <c r="W1245" i="49"/>
  <c r="X1245" i="49"/>
  <c r="Y1245" i="49"/>
  <c r="Z1245" i="49"/>
  <c r="AA1245" i="49"/>
  <c r="AB1245" i="49"/>
  <c r="AC1245" i="49"/>
  <c r="AD1245" i="49"/>
  <c r="AE1245" i="49"/>
  <c r="AF1246" i="49"/>
  <c r="D1246" i="49"/>
  <c r="E1246" i="49"/>
  <c r="G1246" i="49"/>
  <c r="I1246" i="49"/>
  <c r="J1246" i="49"/>
  <c r="K1246" i="49"/>
  <c r="F1246" i="49"/>
  <c r="L1246" i="49"/>
  <c r="M1246" i="49"/>
  <c r="O1246" i="49"/>
  <c r="P1246" i="49"/>
  <c r="Q1246" i="49"/>
  <c r="R1246" i="49"/>
  <c r="S1246" i="49"/>
  <c r="T1246" i="49"/>
  <c r="U1246" i="49"/>
  <c r="V1246" i="49"/>
  <c r="W1246" i="49"/>
  <c r="X1246" i="49"/>
  <c r="Y1246" i="49"/>
  <c r="Z1246" i="49"/>
  <c r="AA1246" i="49"/>
  <c r="AB1246" i="49"/>
  <c r="AC1246" i="49"/>
  <c r="AD1246" i="49"/>
  <c r="AE1246" i="49"/>
  <c r="AF1247" i="49"/>
  <c r="D1247" i="49"/>
  <c r="E1247" i="49"/>
  <c r="G1247" i="49"/>
  <c r="I1247" i="49"/>
  <c r="J1247" i="49"/>
  <c r="K1247" i="49"/>
  <c r="F1247" i="49"/>
  <c r="L1247" i="49"/>
  <c r="M1247" i="49"/>
  <c r="O1247" i="49"/>
  <c r="P1247" i="49"/>
  <c r="Q1247" i="49"/>
  <c r="R1247" i="49"/>
  <c r="S1247" i="49"/>
  <c r="T1247" i="49"/>
  <c r="U1247" i="49"/>
  <c r="V1247" i="49"/>
  <c r="W1247" i="49"/>
  <c r="X1247" i="49"/>
  <c r="Y1247" i="49"/>
  <c r="Z1247" i="49"/>
  <c r="AA1247" i="49"/>
  <c r="AB1247" i="49"/>
  <c r="AC1247" i="49"/>
  <c r="AD1247" i="49"/>
  <c r="AE1247" i="49"/>
  <c r="AF1248" i="49"/>
  <c r="D1248" i="49"/>
  <c r="E1248" i="49"/>
  <c r="G1248" i="49"/>
  <c r="I1248" i="49"/>
  <c r="J1248" i="49"/>
  <c r="K1248" i="49"/>
  <c r="F1248" i="49"/>
  <c r="L1248" i="49"/>
  <c r="M1248" i="49"/>
  <c r="O1248" i="49"/>
  <c r="P1248" i="49"/>
  <c r="Q1248" i="49"/>
  <c r="R1248" i="49"/>
  <c r="S1248" i="49"/>
  <c r="T1248" i="49"/>
  <c r="U1248" i="49"/>
  <c r="V1248" i="49"/>
  <c r="W1248" i="49"/>
  <c r="X1248" i="49"/>
  <c r="Y1248" i="49"/>
  <c r="Z1248" i="49"/>
  <c r="AA1248" i="49"/>
  <c r="AB1248" i="49"/>
  <c r="AC1248" i="49"/>
  <c r="AD1248" i="49"/>
  <c r="AE1248" i="49"/>
  <c r="AF1249" i="49"/>
  <c r="D1249" i="49"/>
  <c r="E1249" i="49"/>
  <c r="G1249" i="49"/>
  <c r="I1249" i="49"/>
  <c r="J1249" i="49"/>
  <c r="K1249" i="49"/>
  <c r="F1249" i="49"/>
  <c r="L1249" i="49"/>
  <c r="M1249" i="49"/>
  <c r="O1249" i="49"/>
  <c r="P1249" i="49"/>
  <c r="Q1249" i="49"/>
  <c r="R1249" i="49"/>
  <c r="S1249" i="49"/>
  <c r="T1249" i="49"/>
  <c r="U1249" i="49"/>
  <c r="V1249" i="49"/>
  <c r="W1249" i="49"/>
  <c r="X1249" i="49"/>
  <c r="Y1249" i="49"/>
  <c r="Z1249" i="49"/>
  <c r="AA1249" i="49"/>
  <c r="AB1249" i="49"/>
  <c r="AC1249" i="49"/>
  <c r="AD1249" i="49"/>
  <c r="AE1249" i="49"/>
  <c r="AF1250" i="49"/>
  <c r="D1250" i="49"/>
  <c r="E1250" i="49"/>
  <c r="G1250" i="49"/>
  <c r="I1250" i="49"/>
  <c r="J1250" i="49"/>
  <c r="K1250" i="49"/>
  <c r="F1250" i="49"/>
  <c r="L1250" i="49"/>
  <c r="M1250" i="49"/>
  <c r="O1250" i="49"/>
  <c r="P1250" i="49"/>
  <c r="Q1250" i="49"/>
  <c r="R1250" i="49"/>
  <c r="S1250" i="49"/>
  <c r="T1250" i="49"/>
  <c r="U1250" i="49"/>
  <c r="V1250" i="49"/>
  <c r="W1250" i="49"/>
  <c r="X1250" i="49"/>
  <c r="Y1250" i="49"/>
  <c r="Z1250" i="49"/>
  <c r="AA1250" i="49"/>
  <c r="AB1250" i="49"/>
  <c r="AC1250" i="49"/>
  <c r="AD1250" i="49"/>
  <c r="AE1250" i="49"/>
  <c r="AF1251" i="49"/>
  <c r="D1251" i="49"/>
  <c r="E1251" i="49"/>
  <c r="G1251" i="49"/>
  <c r="I1251" i="49"/>
  <c r="J1251" i="49"/>
  <c r="K1251" i="49"/>
  <c r="F1251" i="49"/>
  <c r="L1251" i="49"/>
  <c r="M1251" i="49"/>
  <c r="O1251" i="49"/>
  <c r="P1251" i="49"/>
  <c r="Q1251" i="49"/>
  <c r="R1251" i="49"/>
  <c r="S1251" i="49"/>
  <c r="T1251" i="49"/>
  <c r="U1251" i="49"/>
  <c r="V1251" i="49"/>
  <c r="W1251" i="49"/>
  <c r="X1251" i="49"/>
  <c r="Y1251" i="49"/>
  <c r="Z1251" i="49"/>
  <c r="AA1251" i="49"/>
  <c r="AB1251" i="49"/>
  <c r="AC1251" i="49"/>
  <c r="AD1251" i="49"/>
  <c r="AE1251" i="49"/>
  <c r="AF1252" i="49"/>
  <c r="D1252" i="49"/>
  <c r="E1252" i="49"/>
  <c r="G1252" i="49"/>
  <c r="I1252" i="49"/>
  <c r="J1252" i="49"/>
  <c r="K1252" i="49"/>
  <c r="F1252" i="49"/>
  <c r="L1252" i="49"/>
  <c r="M1252" i="49"/>
  <c r="O1252" i="49"/>
  <c r="P1252" i="49"/>
  <c r="Q1252" i="49"/>
  <c r="R1252" i="49"/>
  <c r="S1252" i="49"/>
  <c r="T1252" i="49"/>
  <c r="U1252" i="49"/>
  <c r="V1252" i="49"/>
  <c r="W1252" i="49"/>
  <c r="X1252" i="49"/>
  <c r="Y1252" i="49"/>
  <c r="Z1252" i="49"/>
  <c r="AA1252" i="49"/>
  <c r="AB1252" i="49"/>
  <c r="AC1252" i="49"/>
  <c r="AD1252" i="49"/>
  <c r="AE1252" i="49"/>
  <c r="AF1253" i="49"/>
  <c r="D1253" i="49"/>
  <c r="E1253" i="49"/>
  <c r="G1253" i="49"/>
  <c r="I1253" i="49"/>
  <c r="J1253" i="49"/>
  <c r="K1253" i="49"/>
  <c r="F1253" i="49"/>
  <c r="L1253" i="49"/>
  <c r="M1253" i="49"/>
  <c r="O1253" i="49"/>
  <c r="P1253" i="49"/>
  <c r="Q1253" i="49"/>
  <c r="R1253" i="49"/>
  <c r="S1253" i="49"/>
  <c r="T1253" i="49"/>
  <c r="U1253" i="49"/>
  <c r="V1253" i="49"/>
  <c r="W1253" i="49"/>
  <c r="X1253" i="49"/>
  <c r="Y1253" i="49"/>
  <c r="Z1253" i="49"/>
  <c r="AA1253" i="49"/>
  <c r="AB1253" i="49"/>
  <c r="AC1253" i="49"/>
  <c r="AD1253" i="49"/>
  <c r="AE1253" i="49"/>
  <c r="AF1254" i="49"/>
  <c r="D1254" i="49"/>
  <c r="E1254" i="49"/>
  <c r="G1254" i="49"/>
  <c r="I1254" i="49"/>
  <c r="J1254" i="49"/>
  <c r="K1254" i="49"/>
  <c r="F1254" i="49"/>
  <c r="L1254" i="49"/>
  <c r="M1254" i="49"/>
  <c r="O1254" i="49"/>
  <c r="P1254" i="49"/>
  <c r="Q1254" i="49"/>
  <c r="R1254" i="49"/>
  <c r="S1254" i="49"/>
  <c r="T1254" i="49"/>
  <c r="U1254" i="49"/>
  <c r="V1254" i="49"/>
  <c r="W1254" i="49"/>
  <c r="X1254" i="49"/>
  <c r="Y1254" i="49"/>
  <c r="Z1254" i="49"/>
  <c r="AA1254" i="49"/>
  <c r="AB1254" i="49"/>
  <c r="AC1254" i="49"/>
  <c r="AD1254" i="49"/>
  <c r="AE1254" i="49"/>
  <c r="AF1255" i="49"/>
  <c r="D1255" i="49"/>
  <c r="E1255" i="49"/>
  <c r="G1255" i="49"/>
  <c r="I1255" i="49"/>
  <c r="J1255" i="49"/>
  <c r="K1255" i="49"/>
  <c r="F1255" i="49"/>
  <c r="L1255" i="49"/>
  <c r="M1255" i="49"/>
  <c r="O1255" i="49"/>
  <c r="P1255" i="49"/>
  <c r="Q1255" i="49"/>
  <c r="R1255" i="49"/>
  <c r="S1255" i="49"/>
  <c r="T1255" i="49"/>
  <c r="U1255" i="49"/>
  <c r="V1255" i="49"/>
  <c r="W1255" i="49"/>
  <c r="X1255" i="49"/>
  <c r="Y1255" i="49"/>
  <c r="Z1255" i="49"/>
  <c r="AA1255" i="49"/>
  <c r="AB1255" i="49"/>
  <c r="AC1255" i="49"/>
  <c r="AD1255" i="49"/>
  <c r="AE1255" i="49"/>
  <c r="AF1256" i="49"/>
  <c r="D1256" i="49"/>
  <c r="E1256" i="49"/>
  <c r="G1256" i="49"/>
  <c r="I1256" i="49"/>
  <c r="J1256" i="49"/>
  <c r="K1256" i="49"/>
  <c r="F1256" i="49"/>
  <c r="L1256" i="49"/>
  <c r="M1256" i="49"/>
  <c r="O1256" i="49"/>
  <c r="P1256" i="49"/>
  <c r="Q1256" i="49"/>
  <c r="R1256" i="49"/>
  <c r="S1256" i="49"/>
  <c r="T1256" i="49"/>
  <c r="U1256" i="49"/>
  <c r="V1256" i="49"/>
  <c r="W1256" i="49"/>
  <c r="X1256" i="49"/>
  <c r="Y1256" i="49"/>
  <c r="Z1256" i="49"/>
  <c r="AA1256" i="49"/>
  <c r="AB1256" i="49"/>
  <c r="AC1256" i="49"/>
  <c r="AD1256" i="49"/>
  <c r="AE1256" i="49"/>
  <c r="AF1257" i="49"/>
  <c r="D1257" i="49"/>
  <c r="E1257" i="49"/>
  <c r="G1257" i="49"/>
  <c r="I1257" i="49"/>
  <c r="J1257" i="49"/>
  <c r="K1257" i="49"/>
  <c r="F1257" i="49"/>
  <c r="L1257" i="49"/>
  <c r="M1257" i="49"/>
  <c r="O1257" i="49"/>
  <c r="P1257" i="49"/>
  <c r="Q1257" i="49"/>
  <c r="R1257" i="49"/>
  <c r="S1257" i="49"/>
  <c r="T1257" i="49"/>
  <c r="U1257" i="49"/>
  <c r="V1257" i="49"/>
  <c r="W1257" i="49"/>
  <c r="X1257" i="49"/>
  <c r="Y1257" i="49"/>
  <c r="Z1257" i="49"/>
  <c r="AA1257" i="49"/>
  <c r="AB1257" i="49"/>
  <c r="AC1257" i="49"/>
  <c r="AD1257" i="49"/>
  <c r="AE1257" i="49"/>
  <c r="AF1258" i="49"/>
  <c r="D1258" i="49"/>
  <c r="E1258" i="49"/>
  <c r="G1258" i="49"/>
  <c r="I1258" i="49"/>
  <c r="J1258" i="49"/>
  <c r="K1258" i="49"/>
  <c r="F1258" i="49"/>
  <c r="L1258" i="49"/>
  <c r="M1258" i="49"/>
  <c r="O1258" i="49"/>
  <c r="P1258" i="49"/>
  <c r="Q1258" i="49"/>
  <c r="R1258" i="49"/>
  <c r="S1258" i="49"/>
  <c r="T1258" i="49"/>
  <c r="U1258" i="49"/>
  <c r="V1258" i="49"/>
  <c r="W1258" i="49"/>
  <c r="X1258" i="49"/>
  <c r="Y1258" i="49"/>
  <c r="Z1258" i="49"/>
  <c r="AA1258" i="49"/>
  <c r="AB1258" i="49"/>
  <c r="AC1258" i="49"/>
  <c r="AD1258" i="49"/>
  <c r="AE1258" i="49"/>
  <c r="AF1259" i="49"/>
  <c r="D1259" i="49"/>
  <c r="E1259" i="49"/>
  <c r="G1259" i="49"/>
  <c r="I1259" i="49"/>
  <c r="J1259" i="49"/>
  <c r="K1259" i="49"/>
  <c r="F1259" i="49"/>
  <c r="L1259" i="49"/>
  <c r="M1259" i="49"/>
  <c r="O1259" i="49"/>
  <c r="P1259" i="49"/>
  <c r="Q1259" i="49"/>
  <c r="R1259" i="49"/>
  <c r="S1259" i="49"/>
  <c r="T1259" i="49"/>
  <c r="U1259" i="49"/>
  <c r="V1259" i="49"/>
  <c r="W1259" i="49"/>
  <c r="X1259" i="49"/>
  <c r="Y1259" i="49"/>
  <c r="Z1259" i="49"/>
  <c r="AA1259" i="49"/>
  <c r="AB1259" i="49"/>
  <c r="AC1259" i="49"/>
  <c r="AD1259" i="49"/>
  <c r="AE1259" i="49"/>
  <c r="AF1260" i="49"/>
  <c r="D1260" i="49"/>
  <c r="E1260" i="49"/>
  <c r="G1260" i="49"/>
  <c r="I1260" i="49"/>
  <c r="J1260" i="49"/>
  <c r="K1260" i="49"/>
  <c r="F1260" i="49"/>
  <c r="L1260" i="49"/>
  <c r="M1260" i="49"/>
  <c r="O1260" i="49"/>
  <c r="P1260" i="49"/>
  <c r="Q1260" i="49"/>
  <c r="R1260" i="49"/>
  <c r="S1260" i="49"/>
  <c r="T1260" i="49"/>
  <c r="U1260" i="49"/>
  <c r="V1260" i="49"/>
  <c r="W1260" i="49"/>
  <c r="X1260" i="49"/>
  <c r="Y1260" i="49"/>
  <c r="Z1260" i="49"/>
  <c r="AA1260" i="49"/>
  <c r="AB1260" i="49"/>
  <c r="AC1260" i="49"/>
  <c r="AD1260" i="49"/>
  <c r="AE1260" i="49"/>
  <c r="AF1261" i="49"/>
  <c r="D1261" i="49"/>
  <c r="E1261" i="49"/>
  <c r="G1261" i="49"/>
  <c r="I1261" i="49"/>
  <c r="J1261" i="49"/>
  <c r="K1261" i="49"/>
  <c r="F1261" i="49"/>
  <c r="L1261" i="49"/>
  <c r="M1261" i="49"/>
  <c r="O1261" i="49"/>
  <c r="P1261" i="49"/>
  <c r="Q1261" i="49"/>
  <c r="R1261" i="49"/>
  <c r="S1261" i="49"/>
  <c r="T1261" i="49"/>
  <c r="U1261" i="49"/>
  <c r="V1261" i="49"/>
  <c r="W1261" i="49"/>
  <c r="X1261" i="49"/>
  <c r="Y1261" i="49"/>
  <c r="Z1261" i="49"/>
  <c r="AA1261" i="49"/>
  <c r="AB1261" i="49"/>
  <c r="AC1261" i="49"/>
  <c r="AD1261" i="49"/>
  <c r="AE1261" i="49"/>
  <c r="AF1262" i="49"/>
  <c r="D1262" i="49"/>
  <c r="E1262" i="49"/>
  <c r="G1262" i="49"/>
  <c r="I1262" i="49"/>
  <c r="J1262" i="49"/>
  <c r="K1262" i="49"/>
  <c r="F1262" i="49"/>
  <c r="L1262" i="49"/>
  <c r="M1262" i="49"/>
  <c r="O1262" i="49"/>
  <c r="P1262" i="49"/>
  <c r="Q1262" i="49"/>
  <c r="R1262" i="49"/>
  <c r="S1262" i="49"/>
  <c r="T1262" i="49"/>
  <c r="U1262" i="49"/>
  <c r="V1262" i="49"/>
  <c r="W1262" i="49"/>
  <c r="X1262" i="49"/>
  <c r="Y1262" i="49"/>
  <c r="Z1262" i="49"/>
  <c r="AA1262" i="49"/>
  <c r="AB1262" i="49"/>
  <c r="AC1262" i="49"/>
  <c r="AD1262" i="49"/>
  <c r="AE1262" i="49"/>
  <c r="AF1263" i="49"/>
  <c r="D1263" i="49"/>
  <c r="E1263" i="49"/>
  <c r="G1263" i="49"/>
  <c r="I1263" i="49"/>
  <c r="J1263" i="49"/>
  <c r="K1263" i="49"/>
  <c r="F1263" i="49"/>
  <c r="L1263" i="49"/>
  <c r="M1263" i="49"/>
  <c r="O1263" i="49"/>
  <c r="P1263" i="49"/>
  <c r="Q1263" i="49"/>
  <c r="R1263" i="49"/>
  <c r="S1263" i="49"/>
  <c r="T1263" i="49"/>
  <c r="U1263" i="49"/>
  <c r="V1263" i="49"/>
  <c r="W1263" i="49"/>
  <c r="X1263" i="49"/>
  <c r="Y1263" i="49"/>
  <c r="Z1263" i="49"/>
  <c r="AA1263" i="49"/>
  <c r="AB1263" i="49"/>
  <c r="AC1263" i="49"/>
  <c r="AD1263" i="49"/>
  <c r="AE1263" i="49"/>
  <c r="AF1264" i="49"/>
  <c r="D1264" i="49"/>
  <c r="E1264" i="49"/>
  <c r="G1264" i="49"/>
  <c r="I1264" i="49"/>
  <c r="J1264" i="49"/>
  <c r="K1264" i="49"/>
  <c r="F1264" i="49"/>
  <c r="L1264" i="49"/>
  <c r="M1264" i="49"/>
  <c r="O1264" i="49"/>
  <c r="P1264" i="49"/>
  <c r="Q1264" i="49"/>
  <c r="R1264" i="49"/>
  <c r="S1264" i="49"/>
  <c r="T1264" i="49"/>
  <c r="U1264" i="49"/>
  <c r="V1264" i="49"/>
  <c r="W1264" i="49"/>
  <c r="X1264" i="49"/>
  <c r="Y1264" i="49"/>
  <c r="Z1264" i="49"/>
  <c r="AA1264" i="49"/>
  <c r="AB1264" i="49"/>
  <c r="AC1264" i="49"/>
  <c r="AD1264" i="49"/>
  <c r="AE1264" i="49"/>
  <c r="AF1265" i="49"/>
  <c r="D1265" i="49"/>
  <c r="E1265" i="49"/>
  <c r="G1265" i="49"/>
  <c r="I1265" i="49"/>
  <c r="J1265" i="49"/>
  <c r="K1265" i="49"/>
  <c r="F1265" i="49"/>
  <c r="L1265" i="49"/>
  <c r="M1265" i="49"/>
  <c r="O1265" i="49"/>
  <c r="P1265" i="49"/>
  <c r="Q1265" i="49"/>
  <c r="R1265" i="49"/>
  <c r="S1265" i="49"/>
  <c r="T1265" i="49"/>
  <c r="U1265" i="49"/>
  <c r="V1265" i="49"/>
  <c r="W1265" i="49"/>
  <c r="X1265" i="49"/>
  <c r="Y1265" i="49"/>
  <c r="Z1265" i="49"/>
  <c r="AA1265" i="49"/>
  <c r="AB1265" i="49"/>
  <c r="AC1265" i="49"/>
  <c r="AD1265" i="49"/>
  <c r="AE1265" i="49"/>
  <c r="AF1266" i="49"/>
  <c r="D1266" i="49"/>
  <c r="E1266" i="49"/>
  <c r="G1266" i="49"/>
  <c r="I1266" i="49"/>
  <c r="J1266" i="49"/>
  <c r="K1266" i="49"/>
  <c r="F1266" i="49"/>
  <c r="L1266" i="49"/>
  <c r="M1266" i="49"/>
  <c r="O1266" i="49"/>
  <c r="P1266" i="49"/>
  <c r="Q1266" i="49"/>
  <c r="R1266" i="49"/>
  <c r="S1266" i="49"/>
  <c r="T1266" i="49"/>
  <c r="U1266" i="49"/>
  <c r="V1266" i="49"/>
  <c r="W1266" i="49"/>
  <c r="X1266" i="49"/>
  <c r="Y1266" i="49"/>
  <c r="Z1266" i="49"/>
  <c r="AA1266" i="49"/>
  <c r="AB1266" i="49"/>
  <c r="AC1266" i="49"/>
  <c r="AD1266" i="49"/>
  <c r="AE1266" i="49"/>
  <c r="AF1267" i="49"/>
  <c r="D1267" i="49"/>
  <c r="E1267" i="49"/>
  <c r="G1267" i="49"/>
  <c r="I1267" i="49"/>
  <c r="J1267" i="49"/>
  <c r="K1267" i="49"/>
  <c r="F1267" i="49"/>
  <c r="L1267" i="49"/>
  <c r="M1267" i="49"/>
  <c r="O1267" i="49"/>
  <c r="P1267" i="49"/>
  <c r="Q1267" i="49"/>
  <c r="R1267" i="49"/>
  <c r="S1267" i="49"/>
  <c r="T1267" i="49"/>
  <c r="U1267" i="49"/>
  <c r="V1267" i="49"/>
  <c r="W1267" i="49"/>
  <c r="X1267" i="49"/>
  <c r="Y1267" i="49"/>
  <c r="Z1267" i="49"/>
  <c r="AA1267" i="49"/>
  <c r="AB1267" i="49"/>
  <c r="AC1267" i="49"/>
  <c r="AD1267" i="49"/>
  <c r="AE1267" i="49"/>
  <c r="AF1268" i="49"/>
  <c r="D1268" i="49"/>
  <c r="E1268" i="49"/>
  <c r="G1268" i="49"/>
  <c r="I1268" i="49"/>
  <c r="J1268" i="49"/>
  <c r="K1268" i="49"/>
  <c r="F1268" i="49"/>
  <c r="L1268" i="49"/>
  <c r="M1268" i="49"/>
  <c r="O1268" i="49"/>
  <c r="P1268" i="49"/>
  <c r="Q1268" i="49"/>
  <c r="R1268" i="49"/>
  <c r="S1268" i="49"/>
  <c r="T1268" i="49"/>
  <c r="U1268" i="49"/>
  <c r="V1268" i="49"/>
  <c r="W1268" i="49"/>
  <c r="X1268" i="49"/>
  <c r="Y1268" i="49"/>
  <c r="Z1268" i="49"/>
  <c r="AA1268" i="49"/>
  <c r="AB1268" i="49"/>
  <c r="AC1268" i="49"/>
  <c r="AD1268" i="49"/>
  <c r="AE1268" i="49"/>
  <c r="AF1269" i="49"/>
  <c r="D1269" i="49"/>
  <c r="E1269" i="49"/>
  <c r="G1269" i="49"/>
  <c r="I1269" i="49"/>
  <c r="J1269" i="49"/>
  <c r="K1269" i="49"/>
  <c r="F1269" i="49"/>
  <c r="L1269" i="49"/>
  <c r="M1269" i="49"/>
  <c r="O1269" i="49"/>
  <c r="P1269" i="49"/>
  <c r="Q1269" i="49"/>
  <c r="R1269" i="49"/>
  <c r="S1269" i="49"/>
  <c r="T1269" i="49"/>
  <c r="U1269" i="49"/>
  <c r="V1269" i="49"/>
  <c r="W1269" i="49"/>
  <c r="X1269" i="49"/>
  <c r="Y1269" i="49"/>
  <c r="Z1269" i="49"/>
  <c r="AA1269" i="49"/>
  <c r="AB1269" i="49"/>
  <c r="AC1269" i="49"/>
  <c r="AD1269" i="49"/>
  <c r="AE1269" i="49"/>
  <c r="AF1270" i="49"/>
  <c r="D1270" i="49"/>
  <c r="E1270" i="49"/>
  <c r="G1270" i="49"/>
  <c r="I1270" i="49"/>
  <c r="J1270" i="49"/>
  <c r="K1270" i="49"/>
  <c r="F1270" i="49"/>
  <c r="L1270" i="49"/>
  <c r="M1270" i="49"/>
  <c r="O1270" i="49"/>
  <c r="P1270" i="49"/>
  <c r="Q1270" i="49"/>
  <c r="R1270" i="49"/>
  <c r="S1270" i="49"/>
  <c r="T1270" i="49"/>
  <c r="U1270" i="49"/>
  <c r="V1270" i="49"/>
  <c r="W1270" i="49"/>
  <c r="X1270" i="49"/>
  <c r="Y1270" i="49"/>
  <c r="Z1270" i="49"/>
  <c r="AA1270" i="49"/>
  <c r="AB1270" i="49"/>
  <c r="AC1270" i="49"/>
  <c r="AD1270" i="49"/>
  <c r="AE1270" i="49"/>
  <c r="AF1271" i="49"/>
  <c r="D1271" i="49"/>
  <c r="E1271" i="49"/>
  <c r="G1271" i="49"/>
  <c r="I1271" i="49"/>
  <c r="J1271" i="49"/>
  <c r="K1271" i="49"/>
  <c r="F1271" i="49"/>
  <c r="L1271" i="49"/>
  <c r="M1271" i="49"/>
  <c r="O1271" i="49"/>
  <c r="P1271" i="49"/>
  <c r="Q1271" i="49"/>
  <c r="R1271" i="49"/>
  <c r="S1271" i="49"/>
  <c r="T1271" i="49"/>
  <c r="U1271" i="49"/>
  <c r="V1271" i="49"/>
  <c r="W1271" i="49"/>
  <c r="X1271" i="49"/>
  <c r="Y1271" i="49"/>
  <c r="Z1271" i="49"/>
  <c r="AA1271" i="49"/>
  <c r="AB1271" i="49"/>
  <c r="AC1271" i="49"/>
  <c r="AD1271" i="49"/>
  <c r="AE1271" i="49"/>
  <c r="AF1272" i="49"/>
  <c r="D1272" i="49"/>
  <c r="E1272" i="49"/>
  <c r="G1272" i="49"/>
  <c r="I1272" i="49"/>
  <c r="J1272" i="49"/>
  <c r="K1272" i="49"/>
  <c r="F1272" i="49"/>
  <c r="L1272" i="49"/>
  <c r="M1272" i="49"/>
  <c r="O1272" i="49"/>
  <c r="P1272" i="49"/>
  <c r="Q1272" i="49"/>
  <c r="R1272" i="49"/>
  <c r="S1272" i="49"/>
  <c r="T1272" i="49"/>
  <c r="U1272" i="49"/>
  <c r="V1272" i="49"/>
  <c r="W1272" i="49"/>
  <c r="X1272" i="49"/>
  <c r="Y1272" i="49"/>
  <c r="Z1272" i="49"/>
  <c r="AA1272" i="49"/>
  <c r="AB1272" i="49"/>
  <c r="AC1272" i="49"/>
  <c r="AD1272" i="49"/>
  <c r="AE1272" i="49"/>
  <c r="AF1273" i="49"/>
  <c r="D1273" i="49"/>
  <c r="E1273" i="49"/>
  <c r="G1273" i="49"/>
  <c r="I1273" i="49"/>
  <c r="J1273" i="49"/>
  <c r="K1273" i="49"/>
  <c r="F1273" i="49"/>
  <c r="L1273" i="49"/>
  <c r="M1273" i="49"/>
  <c r="O1273" i="49"/>
  <c r="P1273" i="49"/>
  <c r="Q1273" i="49"/>
  <c r="R1273" i="49"/>
  <c r="S1273" i="49"/>
  <c r="T1273" i="49"/>
  <c r="U1273" i="49"/>
  <c r="V1273" i="49"/>
  <c r="W1273" i="49"/>
  <c r="X1273" i="49"/>
  <c r="Y1273" i="49"/>
  <c r="Z1273" i="49"/>
  <c r="AA1273" i="49"/>
  <c r="AB1273" i="49"/>
  <c r="AC1273" i="49"/>
  <c r="AD1273" i="49"/>
  <c r="AE1273" i="49"/>
  <c r="AF1274" i="49"/>
  <c r="D1274" i="49"/>
  <c r="E1274" i="49"/>
  <c r="G1274" i="49"/>
  <c r="I1274" i="49"/>
  <c r="J1274" i="49"/>
  <c r="K1274" i="49"/>
  <c r="F1274" i="49"/>
  <c r="L1274" i="49"/>
  <c r="M1274" i="49"/>
  <c r="O1274" i="49"/>
  <c r="P1274" i="49"/>
  <c r="Q1274" i="49"/>
  <c r="R1274" i="49"/>
  <c r="S1274" i="49"/>
  <c r="T1274" i="49"/>
  <c r="U1274" i="49"/>
  <c r="V1274" i="49"/>
  <c r="W1274" i="49"/>
  <c r="X1274" i="49"/>
  <c r="Y1274" i="49"/>
  <c r="Z1274" i="49"/>
  <c r="AA1274" i="49"/>
  <c r="AB1274" i="49"/>
  <c r="AC1274" i="49"/>
  <c r="AD1274" i="49"/>
  <c r="AE1274" i="49"/>
  <c r="AF1275" i="49"/>
  <c r="D1275" i="49"/>
  <c r="E1275" i="49"/>
  <c r="G1275" i="49"/>
  <c r="I1275" i="49"/>
  <c r="J1275" i="49"/>
  <c r="K1275" i="49"/>
  <c r="F1275" i="49"/>
  <c r="L1275" i="49"/>
  <c r="M1275" i="49"/>
  <c r="O1275" i="49"/>
  <c r="P1275" i="49"/>
  <c r="Q1275" i="49"/>
  <c r="R1275" i="49"/>
  <c r="S1275" i="49"/>
  <c r="T1275" i="49"/>
  <c r="U1275" i="49"/>
  <c r="V1275" i="49"/>
  <c r="W1275" i="49"/>
  <c r="X1275" i="49"/>
  <c r="Y1275" i="49"/>
  <c r="Z1275" i="49"/>
  <c r="AA1275" i="49"/>
  <c r="AB1275" i="49"/>
  <c r="AC1275" i="49"/>
  <c r="AD1275" i="49"/>
  <c r="AE1275" i="49"/>
  <c r="AF1276" i="49"/>
  <c r="D1276" i="49"/>
  <c r="E1276" i="49"/>
  <c r="G1276" i="49"/>
  <c r="I1276" i="49"/>
  <c r="J1276" i="49"/>
  <c r="K1276" i="49"/>
  <c r="F1276" i="49"/>
  <c r="L1276" i="49"/>
  <c r="M1276" i="49"/>
  <c r="O1276" i="49"/>
  <c r="P1276" i="49"/>
  <c r="Q1276" i="49"/>
  <c r="R1276" i="49"/>
  <c r="S1276" i="49"/>
  <c r="T1276" i="49"/>
  <c r="U1276" i="49"/>
  <c r="V1276" i="49"/>
  <c r="W1276" i="49"/>
  <c r="X1276" i="49"/>
  <c r="Y1276" i="49"/>
  <c r="Z1276" i="49"/>
  <c r="AA1276" i="49"/>
  <c r="AB1276" i="49"/>
  <c r="AC1276" i="49"/>
  <c r="AD1276" i="49"/>
  <c r="AE1276" i="49"/>
  <c r="AF1277" i="49"/>
  <c r="D1277" i="49"/>
  <c r="E1277" i="49"/>
  <c r="G1277" i="49"/>
  <c r="I1277" i="49"/>
  <c r="J1277" i="49"/>
  <c r="K1277" i="49"/>
  <c r="F1277" i="49"/>
  <c r="L1277" i="49"/>
  <c r="M1277" i="49"/>
  <c r="O1277" i="49"/>
  <c r="P1277" i="49"/>
  <c r="Q1277" i="49"/>
  <c r="R1277" i="49"/>
  <c r="S1277" i="49"/>
  <c r="T1277" i="49"/>
  <c r="U1277" i="49"/>
  <c r="V1277" i="49"/>
  <c r="W1277" i="49"/>
  <c r="X1277" i="49"/>
  <c r="Y1277" i="49"/>
  <c r="Z1277" i="49"/>
  <c r="AA1277" i="49"/>
  <c r="AB1277" i="49"/>
  <c r="AC1277" i="49"/>
  <c r="AD1277" i="49"/>
  <c r="AE1277" i="49"/>
  <c r="AF1278" i="49"/>
  <c r="D1278" i="49"/>
  <c r="E1278" i="49"/>
  <c r="G1278" i="49"/>
  <c r="I1278" i="49"/>
  <c r="J1278" i="49"/>
  <c r="K1278" i="49"/>
  <c r="F1278" i="49"/>
  <c r="L1278" i="49"/>
  <c r="M1278" i="49"/>
  <c r="O1278" i="49"/>
  <c r="P1278" i="49"/>
  <c r="Q1278" i="49"/>
  <c r="R1278" i="49"/>
  <c r="S1278" i="49"/>
  <c r="T1278" i="49"/>
  <c r="U1278" i="49"/>
  <c r="V1278" i="49"/>
  <c r="W1278" i="49"/>
  <c r="X1278" i="49"/>
  <c r="Y1278" i="49"/>
  <c r="Z1278" i="49"/>
  <c r="AA1278" i="49"/>
  <c r="AB1278" i="49"/>
  <c r="AC1278" i="49"/>
  <c r="AD1278" i="49"/>
  <c r="AE1278" i="49"/>
  <c r="AF1279" i="49"/>
  <c r="D1279" i="49"/>
  <c r="E1279" i="49"/>
  <c r="G1279" i="49"/>
  <c r="I1279" i="49"/>
  <c r="J1279" i="49"/>
  <c r="K1279" i="49"/>
  <c r="F1279" i="49"/>
  <c r="L1279" i="49"/>
  <c r="M1279" i="49"/>
  <c r="O1279" i="49"/>
  <c r="P1279" i="49"/>
  <c r="Q1279" i="49"/>
  <c r="R1279" i="49"/>
  <c r="S1279" i="49"/>
  <c r="T1279" i="49"/>
  <c r="U1279" i="49"/>
  <c r="V1279" i="49"/>
  <c r="W1279" i="49"/>
  <c r="X1279" i="49"/>
  <c r="Y1279" i="49"/>
  <c r="Z1279" i="49"/>
  <c r="AA1279" i="49"/>
  <c r="AB1279" i="49"/>
  <c r="AC1279" i="49"/>
  <c r="AD1279" i="49"/>
  <c r="AE1279" i="49"/>
  <c r="AF1280" i="49"/>
  <c r="D1280" i="49"/>
  <c r="E1280" i="49"/>
  <c r="G1280" i="49"/>
  <c r="I1280" i="49"/>
  <c r="J1280" i="49"/>
  <c r="K1280" i="49"/>
  <c r="F1280" i="49"/>
  <c r="L1280" i="49"/>
  <c r="M1280" i="49"/>
  <c r="O1280" i="49"/>
  <c r="P1280" i="49"/>
  <c r="Q1280" i="49"/>
  <c r="R1280" i="49"/>
  <c r="S1280" i="49"/>
  <c r="T1280" i="49"/>
  <c r="U1280" i="49"/>
  <c r="V1280" i="49"/>
  <c r="W1280" i="49"/>
  <c r="X1280" i="49"/>
  <c r="Y1280" i="49"/>
  <c r="Z1280" i="49"/>
  <c r="AA1280" i="49"/>
  <c r="AB1280" i="49"/>
  <c r="AC1280" i="49"/>
  <c r="AD1280" i="49"/>
  <c r="AE1280" i="49"/>
  <c r="AF1281" i="49"/>
  <c r="D1281" i="49"/>
  <c r="E1281" i="49"/>
  <c r="G1281" i="49"/>
  <c r="I1281" i="49"/>
  <c r="J1281" i="49"/>
  <c r="K1281" i="49"/>
  <c r="F1281" i="49"/>
  <c r="L1281" i="49"/>
  <c r="M1281" i="49"/>
  <c r="O1281" i="49"/>
  <c r="P1281" i="49"/>
  <c r="Q1281" i="49"/>
  <c r="R1281" i="49"/>
  <c r="S1281" i="49"/>
  <c r="T1281" i="49"/>
  <c r="U1281" i="49"/>
  <c r="V1281" i="49"/>
  <c r="W1281" i="49"/>
  <c r="X1281" i="49"/>
  <c r="Y1281" i="49"/>
  <c r="Z1281" i="49"/>
  <c r="AA1281" i="49"/>
  <c r="AB1281" i="49"/>
  <c r="AC1281" i="49"/>
  <c r="AD1281" i="49"/>
  <c r="AE1281" i="49"/>
  <c r="AF1282" i="49"/>
  <c r="D1282" i="49"/>
  <c r="E1282" i="49"/>
  <c r="G1282" i="49"/>
  <c r="I1282" i="49"/>
  <c r="J1282" i="49"/>
  <c r="K1282" i="49"/>
  <c r="F1282" i="49"/>
  <c r="L1282" i="49"/>
  <c r="M1282" i="49"/>
  <c r="O1282" i="49"/>
  <c r="P1282" i="49"/>
  <c r="Q1282" i="49"/>
  <c r="R1282" i="49"/>
  <c r="S1282" i="49"/>
  <c r="T1282" i="49"/>
  <c r="U1282" i="49"/>
  <c r="V1282" i="49"/>
  <c r="W1282" i="49"/>
  <c r="X1282" i="49"/>
  <c r="Y1282" i="49"/>
  <c r="Z1282" i="49"/>
  <c r="AA1282" i="49"/>
  <c r="AB1282" i="49"/>
  <c r="AC1282" i="49"/>
  <c r="AD1282" i="49"/>
  <c r="AE1282" i="49"/>
  <c r="AF1283" i="49"/>
  <c r="D1283" i="49"/>
  <c r="E1283" i="49"/>
  <c r="G1283" i="49"/>
  <c r="I1283" i="49"/>
  <c r="J1283" i="49"/>
  <c r="K1283" i="49"/>
  <c r="F1283" i="49"/>
  <c r="L1283" i="49"/>
  <c r="M1283" i="49"/>
  <c r="O1283" i="49"/>
  <c r="P1283" i="49"/>
  <c r="Q1283" i="49"/>
  <c r="R1283" i="49"/>
  <c r="S1283" i="49"/>
  <c r="T1283" i="49"/>
  <c r="U1283" i="49"/>
  <c r="V1283" i="49"/>
  <c r="W1283" i="49"/>
  <c r="X1283" i="49"/>
  <c r="Y1283" i="49"/>
  <c r="Z1283" i="49"/>
  <c r="AA1283" i="49"/>
  <c r="AB1283" i="49"/>
  <c r="AC1283" i="49"/>
  <c r="AD1283" i="49"/>
  <c r="AE1283" i="49"/>
  <c r="AF1284" i="49"/>
  <c r="D1284" i="49"/>
  <c r="E1284" i="49"/>
  <c r="G1284" i="49"/>
  <c r="I1284" i="49"/>
  <c r="J1284" i="49"/>
  <c r="K1284" i="49"/>
  <c r="F1284" i="49"/>
  <c r="L1284" i="49"/>
  <c r="M1284" i="49"/>
  <c r="O1284" i="49"/>
  <c r="P1284" i="49"/>
  <c r="Q1284" i="49"/>
  <c r="R1284" i="49"/>
  <c r="S1284" i="49"/>
  <c r="T1284" i="49"/>
  <c r="U1284" i="49"/>
  <c r="V1284" i="49"/>
  <c r="W1284" i="49"/>
  <c r="X1284" i="49"/>
  <c r="Y1284" i="49"/>
  <c r="Z1284" i="49"/>
  <c r="AA1284" i="49"/>
  <c r="AB1284" i="49"/>
  <c r="AC1284" i="49"/>
  <c r="AD1284" i="49"/>
  <c r="AE1284" i="49"/>
  <c r="AF1285" i="49"/>
  <c r="D1285" i="49"/>
  <c r="E1285" i="49"/>
  <c r="G1285" i="49"/>
  <c r="I1285" i="49"/>
  <c r="J1285" i="49"/>
  <c r="K1285" i="49"/>
  <c r="F1285" i="49"/>
  <c r="L1285" i="49"/>
  <c r="M1285" i="49"/>
  <c r="O1285" i="49"/>
  <c r="P1285" i="49"/>
  <c r="Q1285" i="49"/>
  <c r="R1285" i="49"/>
  <c r="S1285" i="49"/>
  <c r="T1285" i="49"/>
  <c r="U1285" i="49"/>
  <c r="V1285" i="49"/>
  <c r="W1285" i="49"/>
  <c r="X1285" i="49"/>
  <c r="Y1285" i="49"/>
  <c r="Z1285" i="49"/>
  <c r="AA1285" i="49"/>
  <c r="AB1285" i="49"/>
  <c r="AC1285" i="49"/>
  <c r="AD1285" i="49"/>
  <c r="AE1285" i="49"/>
  <c r="AF1286" i="49"/>
  <c r="D1286" i="49"/>
  <c r="E1286" i="49"/>
  <c r="G1286" i="49"/>
  <c r="I1286" i="49"/>
  <c r="J1286" i="49"/>
  <c r="K1286" i="49"/>
  <c r="F1286" i="49"/>
  <c r="L1286" i="49"/>
  <c r="M1286" i="49"/>
  <c r="O1286" i="49"/>
  <c r="P1286" i="49"/>
  <c r="Q1286" i="49"/>
  <c r="R1286" i="49"/>
  <c r="S1286" i="49"/>
  <c r="T1286" i="49"/>
  <c r="U1286" i="49"/>
  <c r="V1286" i="49"/>
  <c r="W1286" i="49"/>
  <c r="X1286" i="49"/>
  <c r="Y1286" i="49"/>
  <c r="Z1286" i="49"/>
  <c r="AA1286" i="49"/>
  <c r="AB1286" i="49"/>
  <c r="AC1286" i="49"/>
  <c r="AD1286" i="49"/>
  <c r="AE1286" i="49"/>
  <c r="AF1287" i="49"/>
  <c r="D1287" i="49"/>
  <c r="E1287" i="49"/>
  <c r="G1287" i="49"/>
  <c r="I1287" i="49"/>
  <c r="J1287" i="49"/>
  <c r="K1287" i="49"/>
  <c r="F1287" i="49"/>
  <c r="L1287" i="49"/>
  <c r="M1287" i="49"/>
  <c r="O1287" i="49"/>
  <c r="P1287" i="49"/>
  <c r="Q1287" i="49"/>
  <c r="R1287" i="49"/>
  <c r="S1287" i="49"/>
  <c r="T1287" i="49"/>
  <c r="U1287" i="49"/>
  <c r="V1287" i="49"/>
  <c r="W1287" i="49"/>
  <c r="X1287" i="49"/>
  <c r="Y1287" i="49"/>
  <c r="Z1287" i="49"/>
  <c r="AA1287" i="49"/>
  <c r="AB1287" i="49"/>
  <c r="AC1287" i="49"/>
  <c r="AD1287" i="49"/>
  <c r="AE1287" i="49"/>
  <c r="AF1288" i="49"/>
  <c r="D1288" i="49"/>
  <c r="E1288" i="49"/>
  <c r="G1288" i="49"/>
  <c r="I1288" i="49"/>
  <c r="J1288" i="49"/>
  <c r="K1288" i="49"/>
  <c r="F1288" i="49"/>
  <c r="L1288" i="49"/>
  <c r="M1288" i="49"/>
  <c r="O1288" i="49"/>
  <c r="P1288" i="49"/>
  <c r="Q1288" i="49"/>
  <c r="R1288" i="49"/>
  <c r="S1288" i="49"/>
  <c r="T1288" i="49"/>
  <c r="U1288" i="49"/>
  <c r="V1288" i="49"/>
  <c r="W1288" i="49"/>
  <c r="X1288" i="49"/>
  <c r="Y1288" i="49"/>
  <c r="Z1288" i="49"/>
  <c r="AA1288" i="49"/>
  <c r="AB1288" i="49"/>
  <c r="AC1288" i="49"/>
  <c r="AD1288" i="49"/>
  <c r="AE1288" i="49"/>
  <c r="AF1289" i="49"/>
  <c r="D1289" i="49"/>
  <c r="E1289" i="49"/>
  <c r="G1289" i="49"/>
  <c r="I1289" i="49"/>
  <c r="J1289" i="49"/>
  <c r="K1289" i="49"/>
  <c r="F1289" i="49"/>
  <c r="L1289" i="49"/>
  <c r="M1289" i="49"/>
  <c r="O1289" i="49"/>
  <c r="P1289" i="49"/>
  <c r="Q1289" i="49"/>
  <c r="R1289" i="49"/>
  <c r="S1289" i="49"/>
  <c r="T1289" i="49"/>
  <c r="U1289" i="49"/>
  <c r="V1289" i="49"/>
  <c r="W1289" i="49"/>
  <c r="X1289" i="49"/>
  <c r="Y1289" i="49"/>
  <c r="Z1289" i="49"/>
  <c r="AA1289" i="49"/>
  <c r="AB1289" i="49"/>
  <c r="AC1289" i="49"/>
  <c r="AD1289" i="49"/>
  <c r="AE1289" i="49"/>
  <c r="AF1290" i="49"/>
  <c r="D1290" i="49"/>
  <c r="E1290" i="49"/>
  <c r="G1290" i="49"/>
  <c r="I1290" i="49"/>
  <c r="J1290" i="49"/>
  <c r="K1290" i="49"/>
  <c r="F1290" i="49"/>
  <c r="L1290" i="49"/>
  <c r="M1290" i="49"/>
  <c r="O1290" i="49"/>
  <c r="P1290" i="49"/>
  <c r="Q1290" i="49"/>
  <c r="R1290" i="49"/>
  <c r="S1290" i="49"/>
  <c r="T1290" i="49"/>
  <c r="U1290" i="49"/>
  <c r="V1290" i="49"/>
  <c r="W1290" i="49"/>
  <c r="X1290" i="49"/>
  <c r="Y1290" i="49"/>
  <c r="Z1290" i="49"/>
  <c r="AA1290" i="49"/>
  <c r="AB1290" i="49"/>
  <c r="AC1290" i="49"/>
  <c r="AD1290" i="49"/>
  <c r="AE1290" i="49"/>
  <c r="AF1291" i="49"/>
  <c r="D1291" i="49"/>
  <c r="E1291" i="49"/>
  <c r="G1291" i="49"/>
  <c r="I1291" i="49"/>
  <c r="J1291" i="49"/>
  <c r="K1291" i="49"/>
  <c r="F1291" i="49"/>
  <c r="L1291" i="49"/>
  <c r="M1291" i="49"/>
  <c r="O1291" i="49"/>
  <c r="P1291" i="49"/>
  <c r="Q1291" i="49"/>
  <c r="R1291" i="49"/>
  <c r="S1291" i="49"/>
  <c r="T1291" i="49"/>
  <c r="U1291" i="49"/>
  <c r="V1291" i="49"/>
  <c r="W1291" i="49"/>
  <c r="X1291" i="49"/>
  <c r="Y1291" i="49"/>
  <c r="Z1291" i="49"/>
  <c r="AA1291" i="49"/>
  <c r="AB1291" i="49"/>
  <c r="AC1291" i="49"/>
  <c r="AD1291" i="49"/>
  <c r="AE1291" i="49"/>
  <c r="AF1292" i="49"/>
  <c r="D1292" i="49"/>
  <c r="E1292" i="49"/>
  <c r="G1292" i="49"/>
  <c r="I1292" i="49"/>
  <c r="J1292" i="49"/>
  <c r="K1292" i="49"/>
  <c r="F1292" i="49"/>
  <c r="L1292" i="49"/>
  <c r="M1292" i="49"/>
  <c r="O1292" i="49"/>
  <c r="P1292" i="49"/>
  <c r="Q1292" i="49"/>
  <c r="R1292" i="49"/>
  <c r="S1292" i="49"/>
  <c r="T1292" i="49"/>
  <c r="U1292" i="49"/>
  <c r="V1292" i="49"/>
  <c r="W1292" i="49"/>
  <c r="X1292" i="49"/>
  <c r="Y1292" i="49"/>
  <c r="Z1292" i="49"/>
  <c r="AA1292" i="49"/>
  <c r="AB1292" i="49"/>
  <c r="AC1292" i="49"/>
  <c r="AD1292" i="49"/>
  <c r="AE1292" i="49"/>
  <c r="AF1293" i="49"/>
  <c r="D1293" i="49"/>
  <c r="E1293" i="49"/>
  <c r="G1293" i="49"/>
  <c r="I1293" i="49"/>
  <c r="J1293" i="49"/>
  <c r="K1293" i="49"/>
  <c r="F1293" i="49"/>
  <c r="L1293" i="49"/>
  <c r="M1293" i="49"/>
  <c r="O1293" i="49"/>
  <c r="P1293" i="49"/>
  <c r="Q1293" i="49"/>
  <c r="R1293" i="49"/>
  <c r="S1293" i="49"/>
  <c r="T1293" i="49"/>
  <c r="U1293" i="49"/>
  <c r="V1293" i="49"/>
  <c r="W1293" i="49"/>
  <c r="X1293" i="49"/>
  <c r="Y1293" i="49"/>
  <c r="Z1293" i="49"/>
  <c r="AA1293" i="49"/>
  <c r="AB1293" i="49"/>
  <c r="AC1293" i="49"/>
  <c r="AD1293" i="49"/>
  <c r="AE1293" i="49"/>
  <c r="AF1294" i="49"/>
  <c r="D1294" i="49"/>
  <c r="E1294" i="49"/>
  <c r="G1294" i="49"/>
  <c r="I1294" i="49"/>
  <c r="J1294" i="49"/>
  <c r="K1294" i="49"/>
  <c r="F1294" i="49"/>
  <c r="L1294" i="49"/>
  <c r="M1294" i="49"/>
  <c r="O1294" i="49"/>
  <c r="P1294" i="49"/>
  <c r="Q1294" i="49"/>
  <c r="R1294" i="49"/>
  <c r="S1294" i="49"/>
  <c r="T1294" i="49"/>
  <c r="U1294" i="49"/>
  <c r="V1294" i="49"/>
  <c r="W1294" i="49"/>
  <c r="X1294" i="49"/>
  <c r="Y1294" i="49"/>
  <c r="Z1294" i="49"/>
  <c r="AA1294" i="49"/>
  <c r="AB1294" i="49"/>
  <c r="AC1294" i="49"/>
  <c r="AD1294" i="49"/>
  <c r="AE1294" i="49"/>
  <c r="AF1295" i="49"/>
  <c r="D1295" i="49"/>
  <c r="E1295" i="49"/>
  <c r="G1295" i="49"/>
  <c r="I1295" i="49"/>
  <c r="J1295" i="49"/>
  <c r="K1295" i="49"/>
  <c r="F1295" i="49"/>
  <c r="L1295" i="49"/>
  <c r="M1295" i="49"/>
  <c r="O1295" i="49"/>
  <c r="P1295" i="49"/>
  <c r="Q1295" i="49"/>
  <c r="R1295" i="49"/>
  <c r="S1295" i="49"/>
  <c r="T1295" i="49"/>
  <c r="U1295" i="49"/>
  <c r="V1295" i="49"/>
  <c r="W1295" i="49"/>
  <c r="X1295" i="49"/>
  <c r="Y1295" i="49"/>
  <c r="Z1295" i="49"/>
  <c r="AA1295" i="49"/>
  <c r="AB1295" i="49"/>
  <c r="AC1295" i="49"/>
  <c r="AD1295" i="49"/>
  <c r="AE1295" i="49"/>
  <c r="AF1296" i="49"/>
  <c r="D1296" i="49"/>
  <c r="E1296" i="49"/>
  <c r="G1296" i="49"/>
  <c r="I1296" i="49"/>
  <c r="J1296" i="49"/>
  <c r="K1296" i="49"/>
  <c r="F1296" i="49"/>
  <c r="L1296" i="49"/>
  <c r="M1296" i="49"/>
  <c r="O1296" i="49"/>
  <c r="P1296" i="49"/>
  <c r="Q1296" i="49"/>
  <c r="R1296" i="49"/>
  <c r="S1296" i="49"/>
  <c r="T1296" i="49"/>
  <c r="U1296" i="49"/>
  <c r="V1296" i="49"/>
  <c r="W1296" i="49"/>
  <c r="X1296" i="49"/>
  <c r="Y1296" i="49"/>
  <c r="Z1296" i="49"/>
  <c r="AA1296" i="49"/>
  <c r="AB1296" i="49"/>
  <c r="AC1296" i="49"/>
  <c r="AD1296" i="49"/>
  <c r="AE1296" i="49"/>
  <c r="AF1297" i="49"/>
  <c r="D1297" i="49"/>
  <c r="E1297" i="49"/>
  <c r="G1297" i="49"/>
  <c r="I1297" i="49"/>
  <c r="J1297" i="49"/>
  <c r="K1297" i="49"/>
  <c r="F1297" i="49"/>
  <c r="L1297" i="49"/>
  <c r="M1297" i="49"/>
  <c r="O1297" i="49"/>
  <c r="P1297" i="49"/>
  <c r="Q1297" i="49"/>
  <c r="R1297" i="49"/>
  <c r="S1297" i="49"/>
  <c r="T1297" i="49"/>
  <c r="U1297" i="49"/>
  <c r="V1297" i="49"/>
  <c r="W1297" i="49"/>
  <c r="X1297" i="49"/>
  <c r="Y1297" i="49"/>
  <c r="Z1297" i="49"/>
  <c r="AA1297" i="49"/>
  <c r="AB1297" i="49"/>
  <c r="AC1297" i="49"/>
  <c r="AD1297" i="49"/>
  <c r="AE1297" i="49"/>
  <c r="AF1298" i="49"/>
  <c r="D1298" i="49"/>
  <c r="E1298" i="49"/>
  <c r="G1298" i="49"/>
  <c r="I1298" i="49"/>
  <c r="J1298" i="49"/>
  <c r="K1298" i="49"/>
  <c r="F1298" i="49"/>
  <c r="L1298" i="49"/>
  <c r="M1298" i="49"/>
  <c r="O1298" i="49"/>
  <c r="P1298" i="49"/>
  <c r="Q1298" i="49"/>
  <c r="R1298" i="49"/>
  <c r="S1298" i="49"/>
  <c r="T1298" i="49"/>
  <c r="U1298" i="49"/>
  <c r="V1298" i="49"/>
  <c r="W1298" i="49"/>
  <c r="X1298" i="49"/>
  <c r="Y1298" i="49"/>
  <c r="Z1298" i="49"/>
  <c r="AA1298" i="49"/>
  <c r="AB1298" i="49"/>
  <c r="AC1298" i="49"/>
  <c r="AD1298" i="49"/>
  <c r="AE1298" i="49"/>
  <c r="AF1299" i="49"/>
  <c r="D1299" i="49"/>
  <c r="E1299" i="49"/>
  <c r="G1299" i="49"/>
  <c r="I1299" i="49"/>
  <c r="J1299" i="49"/>
  <c r="K1299" i="49"/>
  <c r="F1299" i="49"/>
  <c r="L1299" i="49"/>
  <c r="M1299" i="49"/>
  <c r="O1299" i="49"/>
  <c r="P1299" i="49"/>
  <c r="Q1299" i="49"/>
  <c r="R1299" i="49"/>
  <c r="S1299" i="49"/>
  <c r="T1299" i="49"/>
  <c r="U1299" i="49"/>
  <c r="V1299" i="49"/>
  <c r="W1299" i="49"/>
  <c r="X1299" i="49"/>
  <c r="Y1299" i="49"/>
  <c r="Z1299" i="49"/>
  <c r="AA1299" i="49"/>
  <c r="AB1299" i="49"/>
  <c r="AC1299" i="49"/>
  <c r="AD1299" i="49"/>
  <c r="AE1299" i="49"/>
  <c r="AF1300" i="49"/>
  <c r="D1300" i="49"/>
  <c r="E1300" i="49"/>
  <c r="G1300" i="49"/>
  <c r="I1300" i="49"/>
  <c r="J1300" i="49"/>
  <c r="K1300" i="49"/>
  <c r="F1300" i="49"/>
  <c r="L1300" i="49"/>
  <c r="M1300" i="49"/>
  <c r="O1300" i="49"/>
  <c r="P1300" i="49"/>
  <c r="Q1300" i="49"/>
  <c r="R1300" i="49"/>
  <c r="S1300" i="49"/>
  <c r="T1300" i="49"/>
  <c r="U1300" i="49"/>
  <c r="V1300" i="49"/>
  <c r="W1300" i="49"/>
  <c r="X1300" i="49"/>
  <c r="Y1300" i="49"/>
  <c r="Z1300" i="49"/>
  <c r="AA1300" i="49"/>
  <c r="AB1300" i="49"/>
  <c r="AC1300" i="49"/>
  <c r="AD1300" i="49"/>
  <c r="AE1300" i="49"/>
  <c r="AF1301" i="49"/>
  <c r="D1301" i="49"/>
  <c r="E1301" i="49"/>
  <c r="G1301" i="49"/>
  <c r="I1301" i="49"/>
  <c r="J1301" i="49"/>
  <c r="K1301" i="49"/>
  <c r="F1301" i="49"/>
  <c r="L1301" i="49"/>
  <c r="M1301" i="49"/>
  <c r="O1301" i="49"/>
  <c r="P1301" i="49"/>
  <c r="Q1301" i="49"/>
  <c r="R1301" i="49"/>
  <c r="S1301" i="49"/>
  <c r="T1301" i="49"/>
  <c r="U1301" i="49"/>
  <c r="V1301" i="49"/>
  <c r="W1301" i="49"/>
  <c r="X1301" i="49"/>
  <c r="Y1301" i="49"/>
  <c r="Z1301" i="49"/>
  <c r="AA1301" i="49"/>
  <c r="AB1301" i="49"/>
  <c r="AC1301" i="49"/>
  <c r="AD1301" i="49"/>
  <c r="AE1301" i="49"/>
  <c r="AF1302" i="49"/>
  <c r="D1302" i="49"/>
  <c r="E1302" i="49"/>
  <c r="G1302" i="49"/>
  <c r="I1302" i="49"/>
  <c r="J1302" i="49"/>
  <c r="K1302" i="49"/>
  <c r="F1302" i="49"/>
  <c r="L1302" i="49"/>
  <c r="M1302" i="49"/>
  <c r="O1302" i="49"/>
  <c r="P1302" i="49"/>
  <c r="Q1302" i="49"/>
  <c r="R1302" i="49"/>
  <c r="S1302" i="49"/>
  <c r="T1302" i="49"/>
  <c r="U1302" i="49"/>
  <c r="V1302" i="49"/>
  <c r="W1302" i="49"/>
  <c r="X1302" i="49"/>
  <c r="Y1302" i="49"/>
  <c r="Z1302" i="49"/>
  <c r="AA1302" i="49"/>
  <c r="AB1302" i="49"/>
  <c r="AC1302" i="49"/>
  <c r="AD1302" i="49"/>
  <c r="AE1302" i="49"/>
  <c r="AF1303" i="49"/>
  <c r="D1303" i="49"/>
  <c r="E1303" i="49"/>
  <c r="G1303" i="49"/>
  <c r="I1303" i="49"/>
  <c r="J1303" i="49"/>
  <c r="K1303" i="49"/>
  <c r="F1303" i="49"/>
  <c r="L1303" i="49"/>
  <c r="M1303" i="49"/>
  <c r="O1303" i="49"/>
  <c r="P1303" i="49"/>
  <c r="Q1303" i="49"/>
  <c r="R1303" i="49"/>
  <c r="S1303" i="49"/>
  <c r="T1303" i="49"/>
  <c r="U1303" i="49"/>
  <c r="V1303" i="49"/>
  <c r="W1303" i="49"/>
  <c r="X1303" i="49"/>
  <c r="Y1303" i="49"/>
  <c r="Z1303" i="49"/>
  <c r="AA1303" i="49"/>
  <c r="AB1303" i="49"/>
  <c r="AC1303" i="49"/>
  <c r="AD1303" i="49"/>
  <c r="AE1303" i="49"/>
  <c r="AF1304" i="49"/>
  <c r="D1304" i="49"/>
  <c r="E1304" i="49"/>
  <c r="G1304" i="49"/>
  <c r="I1304" i="49"/>
  <c r="J1304" i="49"/>
  <c r="K1304" i="49"/>
  <c r="F1304" i="49"/>
  <c r="L1304" i="49"/>
  <c r="M1304" i="49"/>
  <c r="O1304" i="49"/>
  <c r="P1304" i="49"/>
  <c r="Q1304" i="49"/>
  <c r="R1304" i="49"/>
  <c r="S1304" i="49"/>
  <c r="T1304" i="49"/>
  <c r="U1304" i="49"/>
  <c r="V1304" i="49"/>
  <c r="W1304" i="49"/>
  <c r="X1304" i="49"/>
  <c r="Y1304" i="49"/>
  <c r="Z1304" i="49"/>
  <c r="AA1304" i="49"/>
  <c r="AB1304" i="49"/>
  <c r="AC1304" i="49"/>
  <c r="AD1304" i="49"/>
  <c r="AE1304" i="49"/>
  <c r="AF1305" i="49"/>
  <c r="D1305" i="49"/>
  <c r="E1305" i="49"/>
  <c r="G1305" i="49"/>
  <c r="I1305" i="49"/>
  <c r="J1305" i="49"/>
  <c r="K1305" i="49"/>
  <c r="F1305" i="49"/>
  <c r="L1305" i="49"/>
  <c r="M1305" i="49"/>
  <c r="O1305" i="49"/>
  <c r="P1305" i="49"/>
  <c r="Q1305" i="49"/>
  <c r="R1305" i="49"/>
  <c r="S1305" i="49"/>
  <c r="T1305" i="49"/>
  <c r="U1305" i="49"/>
  <c r="V1305" i="49"/>
  <c r="W1305" i="49"/>
  <c r="X1305" i="49"/>
  <c r="Y1305" i="49"/>
  <c r="Z1305" i="49"/>
  <c r="AA1305" i="49"/>
  <c r="AB1305" i="49"/>
  <c r="AC1305" i="49"/>
  <c r="AD1305" i="49"/>
  <c r="AE1305" i="49"/>
  <c r="AF1306" i="49"/>
  <c r="D1306" i="49"/>
  <c r="E1306" i="49"/>
  <c r="G1306" i="49"/>
  <c r="I1306" i="49"/>
  <c r="J1306" i="49"/>
  <c r="K1306" i="49"/>
  <c r="F1306" i="49"/>
  <c r="L1306" i="49"/>
  <c r="M1306" i="49"/>
  <c r="O1306" i="49"/>
  <c r="P1306" i="49"/>
  <c r="Q1306" i="49"/>
  <c r="R1306" i="49"/>
  <c r="S1306" i="49"/>
  <c r="T1306" i="49"/>
  <c r="U1306" i="49"/>
  <c r="V1306" i="49"/>
  <c r="W1306" i="49"/>
  <c r="X1306" i="49"/>
  <c r="Y1306" i="49"/>
  <c r="Z1306" i="49"/>
  <c r="AA1306" i="49"/>
  <c r="AB1306" i="49"/>
  <c r="AC1306" i="49"/>
  <c r="AD1306" i="49"/>
  <c r="AE1306" i="49"/>
  <c r="AF1307" i="49"/>
  <c r="D1307" i="49"/>
  <c r="E1307" i="49"/>
  <c r="G1307" i="49"/>
  <c r="I1307" i="49"/>
  <c r="J1307" i="49"/>
  <c r="K1307" i="49"/>
  <c r="F1307" i="49"/>
  <c r="L1307" i="49"/>
  <c r="M1307" i="49"/>
  <c r="O1307" i="49"/>
  <c r="P1307" i="49"/>
  <c r="Q1307" i="49"/>
  <c r="R1307" i="49"/>
  <c r="S1307" i="49"/>
  <c r="T1307" i="49"/>
  <c r="U1307" i="49"/>
  <c r="V1307" i="49"/>
  <c r="W1307" i="49"/>
  <c r="X1307" i="49"/>
  <c r="Y1307" i="49"/>
  <c r="Z1307" i="49"/>
  <c r="AA1307" i="49"/>
  <c r="AB1307" i="49"/>
  <c r="AC1307" i="49"/>
  <c r="AD1307" i="49"/>
  <c r="AE1307" i="49"/>
  <c r="AF1308" i="49"/>
  <c r="D1308" i="49"/>
  <c r="E1308" i="49"/>
  <c r="G1308" i="49"/>
  <c r="I1308" i="49"/>
  <c r="J1308" i="49"/>
  <c r="K1308" i="49"/>
  <c r="F1308" i="49"/>
  <c r="L1308" i="49"/>
  <c r="M1308" i="49"/>
  <c r="O1308" i="49"/>
  <c r="P1308" i="49"/>
  <c r="Q1308" i="49"/>
  <c r="R1308" i="49"/>
  <c r="S1308" i="49"/>
  <c r="T1308" i="49"/>
  <c r="U1308" i="49"/>
  <c r="V1308" i="49"/>
  <c r="W1308" i="49"/>
  <c r="X1308" i="49"/>
  <c r="Y1308" i="49"/>
  <c r="Z1308" i="49"/>
  <c r="AA1308" i="49"/>
  <c r="AB1308" i="49"/>
  <c r="AC1308" i="49"/>
  <c r="AD1308" i="49"/>
  <c r="AE1308" i="49"/>
  <c r="AF1309" i="49"/>
  <c r="D1309" i="49"/>
  <c r="E1309" i="49"/>
  <c r="G1309" i="49"/>
  <c r="I1309" i="49"/>
  <c r="J1309" i="49"/>
  <c r="K1309" i="49"/>
  <c r="F1309" i="49"/>
  <c r="L1309" i="49"/>
  <c r="M1309" i="49"/>
  <c r="O1309" i="49"/>
  <c r="P1309" i="49"/>
  <c r="Q1309" i="49"/>
  <c r="R1309" i="49"/>
  <c r="S1309" i="49"/>
  <c r="T1309" i="49"/>
  <c r="U1309" i="49"/>
  <c r="V1309" i="49"/>
  <c r="W1309" i="49"/>
  <c r="X1309" i="49"/>
  <c r="Y1309" i="49"/>
  <c r="Z1309" i="49"/>
  <c r="AA1309" i="49"/>
  <c r="AB1309" i="49"/>
  <c r="AC1309" i="49"/>
  <c r="AD1309" i="49"/>
  <c r="AE1309" i="49"/>
  <c r="AF1310" i="49"/>
  <c r="D1310" i="49"/>
  <c r="E1310" i="49"/>
  <c r="G1310" i="49"/>
  <c r="I1310" i="49"/>
  <c r="J1310" i="49"/>
  <c r="K1310" i="49"/>
  <c r="F1310" i="49"/>
  <c r="L1310" i="49"/>
  <c r="M1310" i="49"/>
  <c r="O1310" i="49"/>
  <c r="P1310" i="49"/>
  <c r="Q1310" i="49"/>
  <c r="R1310" i="49"/>
  <c r="S1310" i="49"/>
  <c r="T1310" i="49"/>
  <c r="U1310" i="49"/>
  <c r="V1310" i="49"/>
  <c r="W1310" i="49"/>
  <c r="X1310" i="49"/>
  <c r="Y1310" i="49"/>
  <c r="Z1310" i="49"/>
  <c r="AA1310" i="49"/>
  <c r="AB1310" i="49"/>
  <c r="AC1310" i="49"/>
  <c r="AD1310" i="49"/>
  <c r="AE1310" i="49"/>
  <c r="AF1311" i="49"/>
  <c r="D1311" i="49"/>
  <c r="E1311" i="49"/>
  <c r="G1311" i="49"/>
  <c r="I1311" i="49"/>
  <c r="J1311" i="49"/>
  <c r="K1311" i="49"/>
  <c r="F1311" i="49"/>
  <c r="L1311" i="49"/>
  <c r="M1311" i="49"/>
  <c r="O1311" i="49"/>
  <c r="P1311" i="49"/>
  <c r="Q1311" i="49"/>
  <c r="R1311" i="49"/>
  <c r="S1311" i="49"/>
  <c r="T1311" i="49"/>
  <c r="U1311" i="49"/>
  <c r="V1311" i="49"/>
  <c r="W1311" i="49"/>
  <c r="X1311" i="49"/>
  <c r="Y1311" i="49"/>
  <c r="Z1311" i="49"/>
  <c r="AA1311" i="49"/>
  <c r="AB1311" i="49"/>
  <c r="AC1311" i="49"/>
  <c r="AD1311" i="49"/>
  <c r="AE1311" i="49"/>
  <c r="AF1312" i="49"/>
  <c r="D1312" i="49"/>
  <c r="E1312" i="49"/>
  <c r="G1312" i="49"/>
  <c r="I1312" i="49"/>
  <c r="J1312" i="49"/>
  <c r="K1312" i="49"/>
  <c r="F1312" i="49"/>
  <c r="L1312" i="49"/>
  <c r="M1312" i="49"/>
  <c r="O1312" i="49"/>
  <c r="P1312" i="49"/>
  <c r="Q1312" i="49"/>
  <c r="R1312" i="49"/>
  <c r="S1312" i="49"/>
  <c r="T1312" i="49"/>
  <c r="U1312" i="49"/>
  <c r="V1312" i="49"/>
  <c r="W1312" i="49"/>
  <c r="X1312" i="49"/>
  <c r="Y1312" i="49"/>
  <c r="Z1312" i="49"/>
  <c r="AA1312" i="49"/>
  <c r="AB1312" i="49"/>
  <c r="AC1312" i="49"/>
  <c r="AD1312" i="49"/>
  <c r="AE1312" i="49"/>
  <c r="AF1313" i="49"/>
  <c r="D1313" i="49"/>
  <c r="E1313" i="49"/>
  <c r="G1313" i="49"/>
  <c r="I1313" i="49"/>
  <c r="J1313" i="49"/>
  <c r="K1313" i="49"/>
  <c r="F1313" i="49"/>
  <c r="L1313" i="49"/>
  <c r="M1313" i="49"/>
  <c r="O1313" i="49"/>
  <c r="P1313" i="49"/>
  <c r="Q1313" i="49"/>
  <c r="R1313" i="49"/>
  <c r="S1313" i="49"/>
  <c r="T1313" i="49"/>
  <c r="U1313" i="49"/>
  <c r="V1313" i="49"/>
  <c r="W1313" i="49"/>
  <c r="X1313" i="49"/>
  <c r="Y1313" i="49"/>
  <c r="Z1313" i="49"/>
  <c r="AA1313" i="49"/>
  <c r="AB1313" i="49"/>
  <c r="AC1313" i="49"/>
  <c r="AD1313" i="49"/>
  <c r="AE1313" i="49"/>
  <c r="AF1314" i="49"/>
  <c r="D1314" i="49"/>
  <c r="E1314" i="49"/>
  <c r="G1314" i="49"/>
  <c r="I1314" i="49"/>
  <c r="J1314" i="49"/>
  <c r="K1314" i="49"/>
  <c r="F1314" i="49"/>
  <c r="L1314" i="49"/>
  <c r="M1314" i="49"/>
  <c r="O1314" i="49"/>
  <c r="P1314" i="49"/>
  <c r="Q1314" i="49"/>
  <c r="R1314" i="49"/>
  <c r="S1314" i="49"/>
  <c r="T1314" i="49"/>
  <c r="U1314" i="49"/>
  <c r="V1314" i="49"/>
  <c r="W1314" i="49"/>
  <c r="X1314" i="49"/>
  <c r="Y1314" i="49"/>
  <c r="Z1314" i="49"/>
  <c r="AA1314" i="49"/>
  <c r="AB1314" i="49"/>
  <c r="AC1314" i="49"/>
  <c r="AD1314" i="49"/>
  <c r="AE1314" i="49"/>
  <c r="AF1315" i="49"/>
  <c r="D1315" i="49"/>
  <c r="E1315" i="49"/>
  <c r="G1315" i="49"/>
  <c r="I1315" i="49"/>
  <c r="J1315" i="49"/>
  <c r="K1315" i="49"/>
  <c r="F1315" i="49"/>
  <c r="L1315" i="49"/>
  <c r="M1315" i="49"/>
  <c r="O1315" i="49"/>
  <c r="P1315" i="49"/>
  <c r="Q1315" i="49"/>
  <c r="R1315" i="49"/>
  <c r="S1315" i="49"/>
  <c r="T1315" i="49"/>
  <c r="U1315" i="49"/>
  <c r="V1315" i="49"/>
  <c r="W1315" i="49"/>
  <c r="X1315" i="49"/>
  <c r="Y1315" i="49"/>
  <c r="Z1315" i="49"/>
  <c r="AA1315" i="49"/>
  <c r="AB1315" i="49"/>
  <c r="AC1315" i="49"/>
  <c r="AD1315" i="49"/>
  <c r="AE1315" i="49"/>
  <c r="AF1316" i="49"/>
  <c r="D1316" i="49"/>
  <c r="E1316" i="49"/>
  <c r="G1316" i="49"/>
  <c r="I1316" i="49"/>
  <c r="J1316" i="49"/>
  <c r="K1316" i="49"/>
  <c r="F1316" i="49"/>
  <c r="L1316" i="49"/>
  <c r="M1316" i="49"/>
  <c r="O1316" i="49"/>
  <c r="P1316" i="49"/>
  <c r="Q1316" i="49"/>
  <c r="R1316" i="49"/>
  <c r="S1316" i="49"/>
  <c r="T1316" i="49"/>
  <c r="U1316" i="49"/>
  <c r="V1316" i="49"/>
  <c r="W1316" i="49"/>
  <c r="X1316" i="49"/>
  <c r="Y1316" i="49"/>
  <c r="Z1316" i="49"/>
  <c r="AA1316" i="49"/>
  <c r="AB1316" i="49"/>
  <c r="AC1316" i="49"/>
  <c r="AD1316" i="49"/>
  <c r="AE1316" i="49"/>
  <c r="AF1317" i="49"/>
  <c r="D1317" i="49"/>
  <c r="E1317" i="49"/>
  <c r="G1317" i="49"/>
  <c r="I1317" i="49"/>
  <c r="J1317" i="49"/>
  <c r="K1317" i="49"/>
  <c r="F1317" i="49"/>
  <c r="L1317" i="49"/>
  <c r="M1317" i="49"/>
  <c r="O1317" i="49"/>
  <c r="P1317" i="49"/>
  <c r="Q1317" i="49"/>
  <c r="R1317" i="49"/>
  <c r="S1317" i="49"/>
  <c r="T1317" i="49"/>
  <c r="U1317" i="49"/>
  <c r="V1317" i="49"/>
  <c r="W1317" i="49"/>
  <c r="X1317" i="49"/>
  <c r="Y1317" i="49"/>
  <c r="Z1317" i="49"/>
  <c r="AA1317" i="49"/>
  <c r="AB1317" i="49"/>
  <c r="AC1317" i="49"/>
  <c r="AD1317" i="49"/>
  <c r="AE1317" i="49"/>
  <c r="AF1318" i="49"/>
  <c r="D1318" i="49"/>
  <c r="E1318" i="49"/>
  <c r="G1318" i="49"/>
  <c r="I1318" i="49"/>
  <c r="J1318" i="49"/>
  <c r="K1318" i="49"/>
  <c r="F1318" i="49"/>
  <c r="L1318" i="49"/>
  <c r="M1318" i="49"/>
  <c r="O1318" i="49"/>
  <c r="P1318" i="49"/>
  <c r="Q1318" i="49"/>
  <c r="R1318" i="49"/>
  <c r="S1318" i="49"/>
  <c r="T1318" i="49"/>
  <c r="U1318" i="49"/>
  <c r="V1318" i="49"/>
  <c r="W1318" i="49"/>
  <c r="X1318" i="49"/>
  <c r="Y1318" i="49"/>
  <c r="Z1318" i="49"/>
  <c r="AA1318" i="49"/>
  <c r="AB1318" i="49"/>
  <c r="AC1318" i="49"/>
  <c r="AD1318" i="49"/>
  <c r="AE1318" i="49"/>
  <c r="AF1319" i="49"/>
  <c r="D1319" i="49"/>
  <c r="E1319" i="49"/>
  <c r="G1319" i="49"/>
  <c r="I1319" i="49"/>
  <c r="J1319" i="49"/>
  <c r="K1319" i="49"/>
  <c r="F1319" i="49"/>
  <c r="L1319" i="49"/>
  <c r="M1319" i="49"/>
  <c r="O1319" i="49"/>
  <c r="P1319" i="49"/>
  <c r="Q1319" i="49"/>
  <c r="R1319" i="49"/>
  <c r="S1319" i="49"/>
  <c r="T1319" i="49"/>
  <c r="U1319" i="49"/>
  <c r="V1319" i="49"/>
  <c r="W1319" i="49"/>
  <c r="X1319" i="49"/>
  <c r="Y1319" i="49"/>
  <c r="Z1319" i="49"/>
  <c r="AA1319" i="49"/>
  <c r="AB1319" i="49"/>
  <c r="AC1319" i="49"/>
  <c r="AD1319" i="49"/>
  <c r="AE1319" i="49"/>
  <c r="AF1320" i="49"/>
  <c r="D1320" i="49"/>
  <c r="E1320" i="49"/>
  <c r="G1320" i="49"/>
  <c r="I1320" i="49"/>
  <c r="J1320" i="49"/>
  <c r="K1320" i="49"/>
  <c r="F1320" i="49"/>
  <c r="L1320" i="49"/>
  <c r="M1320" i="49"/>
  <c r="O1320" i="49"/>
  <c r="P1320" i="49"/>
  <c r="Q1320" i="49"/>
  <c r="R1320" i="49"/>
  <c r="S1320" i="49"/>
  <c r="T1320" i="49"/>
  <c r="U1320" i="49"/>
  <c r="V1320" i="49"/>
  <c r="W1320" i="49"/>
  <c r="X1320" i="49"/>
  <c r="Y1320" i="49"/>
  <c r="Z1320" i="49"/>
  <c r="AA1320" i="49"/>
  <c r="AB1320" i="49"/>
  <c r="AC1320" i="49"/>
  <c r="AD1320" i="49"/>
  <c r="AE1320" i="49"/>
  <c r="AF1321" i="49"/>
  <c r="D1321" i="49"/>
  <c r="E1321" i="49"/>
  <c r="G1321" i="49"/>
  <c r="I1321" i="49"/>
  <c r="J1321" i="49"/>
  <c r="K1321" i="49"/>
  <c r="F1321" i="49"/>
  <c r="L1321" i="49"/>
  <c r="M1321" i="49"/>
  <c r="O1321" i="49"/>
  <c r="P1321" i="49"/>
  <c r="Q1321" i="49"/>
  <c r="R1321" i="49"/>
  <c r="S1321" i="49"/>
  <c r="T1321" i="49"/>
  <c r="U1321" i="49"/>
  <c r="V1321" i="49"/>
  <c r="W1321" i="49"/>
  <c r="X1321" i="49"/>
  <c r="Y1321" i="49"/>
  <c r="Z1321" i="49"/>
  <c r="AA1321" i="49"/>
  <c r="AB1321" i="49"/>
  <c r="AC1321" i="49"/>
  <c r="AD1321" i="49"/>
  <c r="AE1321" i="49"/>
  <c r="AF1322" i="49"/>
  <c r="D1322" i="49"/>
  <c r="E1322" i="49"/>
  <c r="G1322" i="49"/>
  <c r="I1322" i="49"/>
  <c r="J1322" i="49"/>
  <c r="K1322" i="49"/>
  <c r="F1322" i="49"/>
  <c r="L1322" i="49"/>
  <c r="M1322" i="49"/>
  <c r="O1322" i="49"/>
  <c r="P1322" i="49"/>
  <c r="Q1322" i="49"/>
  <c r="R1322" i="49"/>
  <c r="S1322" i="49"/>
  <c r="T1322" i="49"/>
  <c r="U1322" i="49"/>
  <c r="V1322" i="49"/>
  <c r="W1322" i="49"/>
  <c r="X1322" i="49"/>
  <c r="Y1322" i="49"/>
  <c r="Z1322" i="49"/>
  <c r="AA1322" i="49"/>
  <c r="AB1322" i="49"/>
  <c r="AC1322" i="49"/>
  <c r="AD1322" i="49"/>
  <c r="AE1322" i="49"/>
  <c r="AF1323" i="49"/>
  <c r="D1323" i="49"/>
  <c r="E1323" i="49"/>
  <c r="G1323" i="49"/>
  <c r="I1323" i="49"/>
  <c r="J1323" i="49"/>
  <c r="K1323" i="49"/>
  <c r="F1323" i="49"/>
  <c r="L1323" i="49"/>
  <c r="M1323" i="49"/>
  <c r="O1323" i="49"/>
  <c r="P1323" i="49"/>
  <c r="Q1323" i="49"/>
  <c r="R1323" i="49"/>
  <c r="S1323" i="49"/>
  <c r="T1323" i="49"/>
  <c r="U1323" i="49"/>
  <c r="V1323" i="49"/>
  <c r="W1323" i="49"/>
  <c r="X1323" i="49"/>
  <c r="Y1323" i="49"/>
  <c r="Z1323" i="49"/>
  <c r="AA1323" i="49"/>
  <c r="AB1323" i="49"/>
  <c r="AC1323" i="49"/>
  <c r="AD1323" i="49"/>
  <c r="AE1323" i="49"/>
  <c r="AF1324" i="49"/>
  <c r="D1324" i="49"/>
  <c r="E1324" i="49"/>
  <c r="G1324" i="49"/>
  <c r="I1324" i="49"/>
  <c r="J1324" i="49"/>
  <c r="K1324" i="49"/>
  <c r="F1324" i="49"/>
  <c r="L1324" i="49"/>
  <c r="M1324" i="49"/>
  <c r="O1324" i="49"/>
  <c r="P1324" i="49"/>
  <c r="Q1324" i="49"/>
  <c r="R1324" i="49"/>
  <c r="S1324" i="49"/>
  <c r="T1324" i="49"/>
  <c r="U1324" i="49"/>
  <c r="V1324" i="49"/>
  <c r="W1324" i="49"/>
  <c r="X1324" i="49"/>
  <c r="Y1324" i="49"/>
  <c r="Z1324" i="49"/>
  <c r="AA1324" i="49"/>
  <c r="AB1324" i="49"/>
  <c r="AC1324" i="49"/>
  <c r="AD1324" i="49"/>
  <c r="AE1324" i="49"/>
  <c r="AF1325" i="49"/>
  <c r="D1325" i="49"/>
  <c r="E1325" i="49"/>
  <c r="G1325" i="49"/>
  <c r="I1325" i="49"/>
  <c r="J1325" i="49"/>
  <c r="K1325" i="49"/>
  <c r="F1325" i="49"/>
  <c r="L1325" i="49"/>
  <c r="M1325" i="49"/>
  <c r="O1325" i="49"/>
  <c r="P1325" i="49"/>
  <c r="Q1325" i="49"/>
  <c r="R1325" i="49"/>
  <c r="S1325" i="49"/>
  <c r="T1325" i="49"/>
  <c r="U1325" i="49"/>
  <c r="V1325" i="49"/>
  <c r="W1325" i="49"/>
  <c r="X1325" i="49"/>
  <c r="Y1325" i="49"/>
  <c r="Z1325" i="49"/>
  <c r="AA1325" i="49"/>
  <c r="AB1325" i="49"/>
  <c r="AC1325" i="49"/>
  <c r="AD1325" i="49"/>
  <c r="AE1325" i="49"/>
  <c r="AF1326" i="49"/>
  <c r="D1326" i="49"/>
  <c r="E1326" i="49"/>
  <c r="G1326" i="49"/>
  <c r="I1326" i="49"/>
  <c r="J1326" i="49"/>
  <c r="K1326" i="49"/>
  <c r="F1326" i="49"/>
  <c r="L1326" i="49"/>
  <c r="M1326" i="49"/>
  <c r="O1326" i="49"/>
  <c r="P1326" i="49"/>
  <c r="Q1326" i="49"/>
  <c r="R1326" i="49"/>
  <c r="S1326" i="49"/>
  <c r="T1326" i="49"/>
  <c r="U1326" i="49"/>
  <c r="V1326" i="49"/>
  <c r="W1326" i="49"/>
  <c r="X1326" i="49"/>
  <c r="Y1326" i="49"/>
  <c r="Z1326" i="49"/>
  <c r="AA1326" i="49"/>
  <c r="AB1326" i="49"/>
  <c r="AC1326" i="49"/>
  <c r="AD1326" i="49"/>
  <c r="AE1326" i="49"/>
  <c r="AF1327" i="49"/>
  <c r="D1327" i="49"/>
  <c r="E1327" i="49"/>
  <c r="G1327" i="49"/>
  <c r="I1327" i="49"/>
  <c r="J1327" i="49"/>
  <c r="K1327" i="49"/>
  <c r="F1327" i="49"/>
  <c r="L1327" i="49"/>
  <c r="M1327" i="49"/>
  <c r="O1327" i="49"/>
  <c r="P1327" i="49"/>
  <c r="Q1327" i="49"/>
  <c r="R1327" i="49"/>
  <c r="S1327" i="49"/>
  <c r="T1327" i="49"/>
  <c r="U1327" i="49"/>
  <c r="V1327" i="49"/>
  <c r="W1327" i="49"/>
  <c r="X1327" i="49"/>
  <c r="Y1327" i="49"/>
  <c r="Z1327" i="49"/>
  <c r="AA1327" i="49"/>
  <c r="AB1327" i="49"/>
  <c r="AC1327" i="49"/>
  <c r="AD1327" i="49"/>
  <c r="AE1327" i="49"/>
  <c r="AF1328" i="49"/>
  <c r="D1328" i="49"/>
  <c r="E1328" i="49"/>
  <c r="G1328" i="49"/>
  <c r="I1328" i="49"/>
  <c r="J1328" i="49"/>
  <c r="K1328" i="49"/>
  <c r="F1328" i="49"/>
  <c r="L1328" i="49"/>
  <c r="M1328" i="49"/>
  <c r="O1328" i="49"/>
  <c r="P1328" i="49"/>
  <c r="Q1328" i="49"/>
  <c r="R1328" i="49"/>
  <c r="S1328" i="49"/>
  <c r="T1328" i="49"/>
  <c r="U1328" i="49"/>
  <c r="V1328" i="49"/>
  <c r="W1328" i="49"/>
  <c r="X1328" i="49"/>
  <c r="Y1328" i="49"/>
  <c r="Z1328" i="49"/>
  <c r="AA1328" i="49"/>
  <c r="AB1328" i="49"/>
  <c r="AC1328" i="49"/>
  <c r="AD1328" i="49"/>
  <c r="AE1328" i="49"/>
  <c r="AF1329" i="49"/>
  <c r="D1329" i="49"/>
  <c r="E1329" i="49"/>
  <c r="G1329" i="49"/>
  <c r="I1329" i="49"/>
  <c r="J1329" i="49"/>
  <c r="K1329" i="49"/>
  <c r="F1329" i="49"/>
  <c r="L1329" i="49"/>
  <c r="M1329" i="49"/>
  <c r="O1329" i="49"/>
  <c r="P1329" i="49"/>
  <c r="Q1329" i="49"/>
  <c r="R1329" i="49"/>
  <c r="S1329" i="49"/>
  <c r="T1329" i="49"/>
  <c r="U1329" i="49"/>
  <c r="V1329" i="49"/>
  <c r="W1329" i="49"/>
  <c r="X1329" i="49"/>
  <c r="Y1329" i="49"/>
  <c r="Z1329" i="49"/>
  <c r="AA1329" i="49"/>
  <c r="AB1329" i="49"/>
  <c r="AC1329" i="49"/>
  <c r="AD1329" i="49"/>
  <c r="AE1329" i="49"/>
  <c r="AF1330" i="49"/>
  <c r="D1330" i="49"/>
  <c r="E1330" i="49"/>
  <c r="G1330" i="49"/>
  <c r="I1330" i="49"/>
  <c r="J1330" i="49"/>
  <c r="K1330" i="49"/>
  <c r="F1330" i="49"/>
  <c r="L1330" i="49"/>
  <c r="M1330" i="49"/>
  <c r="O1330" i="49"/>
  <c r="P1330" i="49"/>
  <c r="Q1330" i="49"/>
  <c r="R1330" i="49"/>
  <c r="S1330" i="49"/>
  <c r="T1330" i="49"/>
  <c r="U1330" i="49"/>
  <c r="V1330" i="49"/>
  <c r="W1330" i="49"/>
  <c r="X1330" i="49"/>
  <c r="Y1330" i="49"/>
  <c r="Z1330" i="49"/>
  <c r="AA1330" i="49"/>
  <c r="AB1330" i="49"/>
  <c r="AC1330" i="49"/>
  <c r="AD1330" i="49"/>
  <c r="AE1330" i="49"/>
  <c r="AF1331" i="49"/>
  <c r="D1331" i="49"/>
  <c r="E1331" i="49"/>
  <c r="G1331" i="49"/>
  <c r="I1331" i="49"/>
  <c r="J1331" i="49"/>
  <c r="K1331" i="49"/>
  <c r="F1331" i="49"/>
  <c r="L1331" i="49"/>
  <c r="M1331" i="49"/>
  <c r="O1331" i="49"/>
  <c r="P1331" i="49"/>
  <c r="Q1331" i="49"/>
  <c r="R1331" i="49"/>
  <c r="S1331" i="49"/>
  <c r="T1331" i="49"/>
  <c r="U1331" i="49"/>
  <c r="V1331" i="49"/>
  <c r="W1331" i="49"/>
  <c r="X1331" i="49"/>
  <c r="Y1331" i="49"/>
  <c r="Z1331" i="49"/>
  <c r="AA1331" i="49"/>
  <c r="AB1331" i="49"/>
  <c r="AC1331" i="49"/>
  <c r="AD1331" i="49"/>
  <c r="AE1331" i="49"/>
  <c r="AF1332" i="49"/>
  <c r="D1332" i="49"/>
  <c r="E1332" i="49"/>
  <c r="G1332" i="49"/>
  <c r="I1332" i="49"/>
  <c r="J1332" i="49"/>
  <c r="K1332" i="49"/>
  <c r="F1332" i="49"/>
  <c r="L1332" i="49"/>
  <c r="M1332" i="49"/>
  <c r="O1332" i="49"/>
  <c r="P1332" i="49"/>
  <c r="Q1332" i="49"/>
  <c r="R1332" i="49"/>
  <c r="S1332" i="49"/>
  <c r="T1332" i="49"/>
  <c r="U1332" i="49"/>
  <c r="V1332" i="49"/>
  <c r="W1332" i="49"/>
  <c r="X1332" i="49"/>
  <c r="Y1332" i="49"/>
  <c r="Z1332" i="49"/>
  <c r="AA1332" i="49"/>
  <c r="AB1332" i="49"/>
  <c r="AC1332" i="49"/>
  <c r="AD1332" i="49"/>
  <c r="AE1332" i="49"/>
  <c r="AF1333" i="49"/>
  <c r="D1333" i="49"/>
  <c r="E1333" i="49"/>
  <c r="G1333" i="49"/>
  <c r="I1333" i="49"/>
  <c r="J1333" i="49"/>
  <c r="K1333" i="49"/>
  <c r="F1333" i="49"/>
  <c r="L1333" i="49"/>
  <c r="M1333" i="49"/>
  <c r="O1333" i="49"/>
  <c r="P1333" i="49"/>
  <c r="Q1333" i="49"/>
  <c r="R1333" i="49"/>
  <c r="S1333" i="49"/>
  <c r="T1333" i="49"/>
  <c r="U1333" i="49"/>
  <c r="V1333" i="49"/>
  <c r="W1333" i="49"/>
  <c r="X1333" i="49"/>
  <c r="Y1333" i="49"/>
  <c r="Z1333" i="49"/>
  <c r="AA1333" i="49"/>
  <c r="AB1333" i="49"/>
  <c r="AC1333" i="49"/>
  <c r="AD1333" i="49"/>
  <c r="AE1333" i="49"/>
  <c r="AF1334" i="49"/>
  <c r="D1334" i="49"/>
  <c r="E1334" i="49"/>
  <c r="G1334" i="49"/>
  <c r="I1334" i="49"/>
  <c r="J1334" i="49"/>
  <c r="K1334" i="49"/>
  <c r="F1334" i="49"/>
  <c r="L1334" i="49"/>
  <c r="M1334" i="49"/>
  <c r="O1334" i="49"/>
  <c r="P1334" i="49"/>
  <c r="Q1334" i="49"/>
  <c r="R1334" i="49"/>
  <c r="S1334" i="49"/>
  <c r="T1334" i="49"/>
  <c r="U1334" i="49"/>
  <c r="V1334" i="49"/>
  <c r="W1334" i="49"/>
  <c r="X1334" i="49"/>
  <c r="Y1334" i="49"/>
  <c r="Z1334" i="49"/>
  <c r="AA1334" i="49"/>
  <c r="AB1334" i="49"/>
  <c r="AC1334" i="49"/>
  <c r="AD1334" i="49"/>
  <c r="AE1334" i="49"/>
  <c r="AF1335" i="49"/>
  <c r="D1335" i="49"/>
  <c r="E1335" i="49"/>
  <c r="G1335" i="49"/>
  <c r="I1335" i="49"/>
  <c r="J1335" i="49"/>
  <c r="K1335" i="49"/>
  <c r="F1335" i="49"/>
  <c r="L1335" i="49"/>
  <c r="M1335" i="49"/>
  <c r="O1335" i="49"/>
  <c r="P1335" i="49"/>
  <c r="Q1335" i="49"/>
  <c r="R1335" i="49"/>
  <c r="S1335" i="49"/>
  <c r="T1335" i="49"/>
  <c r="U1335" i="49"/>
  <c r="V1335" i="49"/>
  <c r="W1335" i="49"/>
  <c r="X1335" i="49"/>
  <c r="Y1335" i="49"/>
  <c r="Z1335" i="49"/>
  <c r="AA1335" i="49"/>
  <c r="AB1335" i="49"/>
  <c r="AC1335" i="49"/>
  <c r="AD1335" i="49"/>
  <c r="AE1335" i="49"/>
  <c r="AF1336" i="49"/>
  <c r="D1336" i="49"/>
  <c r="E1336" i="49"/>
  <c r="G1336" i="49"/>
  <c r="I1336" i="49"/>
  <c r="J1336" i="49"/>
  <c r="K1336" i="49"/>
  <c r="F1336" i="49"/>
  <c r="L1336" i="49"/>
  <c r="M1336" i="49"/>
  <c r="O1336" i="49"/>
  <c r="P1336" i="49"/>
  <c r="Q1336" i="49"/>
  <c r="R1336" i="49"/>
  <c r="S1336" i="49"/>
  <c r="T1336" i="49"/>
  <c r="U1336" i="49"/>
  <c r="V1336" i="49"/>
  <c r="W1336" i="49"/>
  <c r="X1336" i="49"/>
  <c r="Y1336" i="49"/>
  <c r="Z1336" i="49"/>
  <c r="AA1336" i="49"/>
  <c r="AB1336" i="49"/>
  <c r="AC1336" i="49"/>
  <c r="AD1336" i="49"/>
  <c r="AE1336" i="49"/>
  <c r="AF1337" i="49"/>
  <c r="D1337" i="49"/>
  <c r="E1337" i="49"/>
  <c r="G1337" i="49"/>
  <c r="I1337" i="49"/>
  <c r="J1337" i="49"/>
  <c r="K1337" i="49"/>
  <c r="F1337" i="49"/>
  <c r="L1337" i="49"/>
  <c r="M1337" i="49"/>
  <c r="O1337" i="49"/>
  <c r="P1337" i="49"/>
  <c r="Q1337" i="49"/>
  <c r="R1337" i="49"/>
  <c r="S1337" i="49"/>
  <c r="T1337" i="49"/>
  <c r="U1337" i="49"/>
  <c r="V1337" i="49"/>
  <c r="W1337" i="49"/>
  <c r="X1337" i="49"/>
  <c r="Y1337" i="49"/>
  <c r="Z1337" i="49"/>
  <c r="AA1337" i="49"/>
  <c r="AB1337" i="49"/>
  <c r="AC1337" i="49"/>
  <c r="AD1337" i="49"/>
  <c r="AE1337" i="49"/>
  <c r="AF1338" i="49"/>
  <c r="D1338" i="49"/>
  <c r="E1338" i="49"/>
  <c r="G1338" i="49"/>
  <c r="I1338" i="49"/>
  <c r="J1338" i="49"/>
  <c r="K1338" i="49"/>
  <c r="F1338" i="49"/>
  <c r="L1338" i="49"/>
  <c r="M1338" i="49"/>
  <c r="O1338" i="49"/>
  <c r="P1338" i="49"/>
  <c r="Q1338" i="49"/>
  <c r="R1338" i="49"/>
  <c r="S1338" i="49"/>
  <c r="T1338" i="49"/>
  <c r="U1338" i="49"/>
  <c r="V1338" i="49"/>
  <c r="W1338" i="49"/>
  <c r="X1338" i="49"/>
  <c r="Y1338" i="49"/>
  <c r="Z1338" i="49"/>
  <c r="AA1338" i="49"/>
  <c r="AB1338" i="49"/>
  <c r="AC1338" i="49"/>
  <c r="AD1338" i="49"/>
  <c r="AE1338" i="49"/>
  <c r="AF1339" i="49"/>
  <c r="D1339" i="49"/>
  <c r="E1339" i="49"/>
  <c r="G1339" i="49"/>
  <c r="I1339" i="49"/>
  <c r="J1339" i="49"/>
  <c r="K1339" i="49"/>
  <c r="F1339" i="49"/>
  <c r="L1339" i="49"/>
  <c r="M1339" i="49"/>
  <c r="O1339" i="49"/>
  <c r="P1339" i="49"/>
  <c r="Q1339" i="49"/>
  <c r="R1339" i="49"/>
  <c r="S1339" i="49"/>
  <c r="T1339" i="49"/>
  <c r="U1339" i="49"/>
  <c r="V1339" i="49"/>
  <c r="W1339" i="49"/>
  <c r="X1339" i="49"/>
  <c r="Y1339" i="49"/>
  <c r="Z1339" i="49"/>
  <c r="AA1339" i="49"/>
  <c r="AB1339" i="49"/>
  <c r="AC1339" i="49"/>
  <c r="AD1339" i="49"/>
  <c r="AE1339" i="49"/>
  <c r="AF1340" i="49"/>
  <c r="D1340" i="49"/>
  <c r="E1340" i="49"/>
  <c r="G1340" i="49"/>
  <c r="I1340" i="49"/>
  <c r="J1340" i="49"/>
  <c r="K1340" i="49"/>
  <c r="F1340" i="49"/>
  <c r="L1340" i="49"/>
  <c r="M1340" i="49"/>
  <c r="O1340" i="49"/>
  <c r="P1340" i="49"/>
  <c r="Q1340" i="49"/>
  <c r="R1340" i="49"/>
  <c r="S1340" i="49"/>
  <c r="T1340" i="49"/>
  <c r="U1340" i="49"/>
  <c r="V1340" i="49"/>
  <c r="W1340" i="49"/>
  <c r="X1340" i="49"/>
  <c r="Y1340" i="49"/>
  <c r="Z1340" i="49"/>
  <c r="AA1340" i="49"/>
  <c r="AB1340" i="49"/>
  <c r="AC1340" i="49"/>
  <c r="AD1340" i="49"/>
  <c r="AE1340" i="49"/>
  <c r="AF1341" i="49"/>
  <c r="D1341" i="49"/>
  <c r="E1341" i="49"/>
  <c r="G1341" i="49"/>
  <c r="I1341" i="49"/>
  <c r="J1341" i="49"/>
  <c r="K1341" i="49"/>
  <c r="F1341" i="49"/>
  <c r="L1341" i="49"/>
  <c r="M1341" i="49"/>
  <c r="O1341" i="49"/>
  <c r="P1341" i="49"/>
  <c r="Q1341" i="49"/>
  <c r="R1341" i="49"/>
  <c r="S1341" i="49"/>
  <c r="T1341" i="49"/>
  <c r="U1341" i="49"/>
  <c r="V1341" i="49"/>
  <c r="W1341" i="49"/>
  <c r="X1341" i="49"/>
  <c r="Y1341" i="49"/>
  <c r="Z1341" i="49"/>
  <c r="AA1341" i="49"/>
  <c r="AB1341" i="49"/>
  <c r="AC1341" i="49"/>
  <c r="AD1341" i="49"/>
  <c r="AE1341" i="49"/>
  <c r="AF1342" i="49"/>
  <c r="D1342" i="49"/>
  <c r="E1342" i="49"/>
  <c r="G1342" i="49"/>
  <c r="I1342" i="49"/>
  <c r="J1342" i="49"/>
  <c r="K1342" i="49"/>
  <c r="F1342" i="49"/>
  <c r="L1342" i="49"/>
  <c r="M1342" i="49"/>
  <c r="O1342" i="49"/>
  <c r="P1342" i="49"/>
  <c r="Q1342" i="49"/>
  <c r="R1342" i="49"/>
  <c r="S1342" i="49"/>
  <c r="T1342" i="49"/>
  <c r="U1342" i="49"/>
  <c r="V1342" i="49"/>
  <c r="W1342" i="49"/>
  <c r="X1342" i="49"/>
  <c r="Y1342" i="49"/>
  <c r="Z1342" i="49"/>
  <c r="AA1342" i="49"/>
  <c r="AB1342" i="49"/>
  <c r="AC1342" i="49"/>
  <c r="AD1342" i="49"/>
  <c r="AE1342" i="49"/>
  <c r="AF1343" i="49"/>
  <c r="D1343" i="49"/>
  <c r="E1343" i="49"/>
  <c r="G1343" i="49"/>
  <c r="I1343" i="49"/>
  <c r="J1343" i="49"/>
  <c r="K1343" i="49"/>
  <c r="F1343" i="49"/>
  <c r="L1343" i="49"/>
  <c r="M1343" i="49"/>
  <c r="O1343" i="49"/>
  <c r="P1343" i="49"/>
  <c r="Q1343" i="49"/>
  <c r="R1343" i="49"/>
  <c r="S1343" i="49"/>
  <c r="T1343" i="49"/>
  <c r="U1343" i="49"/>
  <c r="V1343" i="49"/>
  <c r="W1343" i="49"/>
  <c r="X1343" i="49"/>
  <c r="Y1343" i="49"/>
  <c r="Z1343" i="49"/>
  <c r="AA1343" i="49"/>
  <c r="AB1343" i="49"/>
  <c r="AC1343" i="49"/>
  <c r="AD1343" i="49"/>
  <c r="AE1343" i="49"/>
  <c r="AF1344" i="49"/>
  <c r="D1344" i="49"/>
  <c r="E1344" i="49"/>
  <c r="G1344" i="49"/>
  <c r="I1344" i="49"/>
  <c r="J1344" i="49"/>
  <c r="K1344" i="49"/>
  <c r="F1344" i="49"/>
  <c r="L1344" i="49"/>
  <c r="M1344" i="49"/>
  <c r="O1344" i="49"/>
  <c r="P1344" i="49"/>
  <c r="Q1344" i="49"/>
  <c r="R1344" i="49"/>
  <c r="S1344" i="49"/>
  <c r="T1344" i="49"/>
  <c r="U1344" i="49"/>
  <c r="V1344" i="49"/>
  <c r="W1344" i="49"/>
  <c r="X1344" i="49"/>
  <c r="Y1344" i="49"/>
  <c r="Z1344" i="49"/>
  <c r="AA1344" i="49"/>
  <c r="AB1344" i="49"/>
  <c r="AC1344" i="49"/>
  <c r="AD1344" i="49"/>
  <c r="AE1344" i="49"/>
  <c r="AF1345" i="49"/>
  <c r="D1345" i="49"/>
  <c r="E1345" i="49"/>
  <c r="G1345" i="49"/>
  <c r="I1345" i="49"/>
  <c r="J1345" i="49"/>
  <c r="K1345" i="49"/>
  <c r="F1345" i="49"/>
  <c r="L1345" i="49"/>
  <c r="M1345" i="49"/>
  <c r="O1345" i="49"/>
  <c r="P1345" i="49"/>
  <c r="Q1345" i="49"/>
  <c r="R1345" i="49"/>
  <c r="S1345" i="49"/>
  <c r="T1345" i="49"/>
  <c r="U1345" i="49"/>
  <c r="V1345" i="49"/>
  <c r="W1345" i="49"/>
  <c r="X1345" i="49"/>
  <c r="Y1345" i="49"/>
  <c r="Z1345" i="49"/>
  <c r="AA1345" i="49"/>
  <c r="AB1345" i="49"/>
  <c r="AC1345" i="49"/>
  <c r="AD1345" i="49"/>
  <c r="AE1345" i="49"/>
  <c r="AF1346" i="49"/>
  <c r="D1346" i="49"/>
  <c r="E1346" i="49"/>
  <c r="G1346" i="49"/>
  <c r="I1346" i="49"/>
  <c r="J1346" i="49"/>
  <c r="K1346" i="49"/>
  <c r="F1346" i="49"/>
  <c r="L1346" i="49"/>
  <c r="M1346" i="49"/>
  <c r="O1346" i="49"/>
  <c r="P1346" i="49"/>
  <c r="Q1346" i="49"/>
  <c r="R1346" i="49"/>
  <c r="S1346" i="49"/>
  <c r="T1346" i="49"/>
  <c r="U1346" i="49"/>
  <c r="V1346" i="49"/>
  <c r="W1346" i="49"/>
  <c r="X1346" i="49"/>
  <c r="Y1346" i="49"/>
  <c r="Z1346" i="49"/>
  <c r="AA1346" i="49"/>
  <c r="AB1346" i="49"/>
  <c r="AC1346" i="49"/>
  <c r="AD1346" i="49"/>
  <c r="AE1346" i="49"/>
  <c r="AF1347" i="49"/>
  <c r="D1347" i="49"/>
  <c r="E1347" i="49"/>
  <c r="G1347" i="49"/>
  <c r="I1347" i="49"/>
  <c r="J1347" i="49"/>
  <c r="K1347" i="49"/>
  <c r="F1347" i="49"/>
  <c r="L1347" i="49"/>
  <c r="M1347" i="49"/>
  <c r="O1347" i="49"/>
  <c r="P1347" i="49"/>
  <c r="Q1347" i="49"/>
  <c r="R1347" i="49"/>
  <c r="S1347" i="49"/>
  <c r="T1347" i="49"/>
  <c r="U1347" i="49"/>
  <c r="V1347" i="49"/>
  <c r="W1347" i="49"/>
  <c r="X1347" i="49"/>
  <c r="Y1347" i="49"/>
  <c r="Z1347" i="49"/>
  <c r="AA1347" i="49"/>
  <c r="AB1347" i="49"/>
  <c r="AC1347" i="49"/>
  <c r="AD1347" i="49"/>
  <c r="AE1347" i="49"/>
  <c r="AF1348" i="49"/>
  <c r="D1348" i="49"/>
  <c r="E1348" i="49"/>
  <c r="G1348" i="49"/>
  <c r="I1348" i="49"/>
  <c r="J1348" i="49"/>
  <c r="K1348" i="49"/>
  <c r="F1348" i="49"/>
  <c r="L1348" i="49"/>
  <c r="M1348" i="49"/>
  <c r="O1348" i="49"/>
  <c r="P1348" i="49"/>
  <c r="Q1348" i="49"/>
  <c r="R1348" i="49"/>
  <c r="S1348" i="49"/>
  <c r="T1348" i="49"/>
  <c r="U1348" i="49"/>
  <c r="V1348" i="49"/>
  <c r="W1348" i="49"/>
  <c r="X1348" i="49"/>
  <c r="Y1348" i="49"/>
  <c r="Z1348" i="49"/>
  <c r="AA1348" i="49"/>
  <c r="AB1348" i="49"/>
  <c r="AC1348" i="49"/>
  <c r="AD1348" i="49"/>
  <c r="AE1348" i="49"/>
  <c r="AF1349" i="49"/>
  <c r="D1349" i="49"/>
  <c r="E1349" i="49"/>
  <c r="G1349" i="49"/>
  <c r="I1349" i="49"/>
  <c r="J1349" i="49"/>
  <c r="K1349" i="49"/>
  <c r="F1349" i="49"/>
  <c r="L1349" i="49"/>
  <c r="M1349" i="49"/>
  <c r="O1349" i="49"/>
  <c r="P1349" i="49"/>
  <c r="Q1349" i="49"/>
  <c r="R1349" i="49"/>
  <c r="S1349" i="49"/>
  <c r="T1349" i="49"/>
  <c r="U1349" i="49"/>
  <c r="V1349" i="49"/>
  <c r="W1349" i="49"/>
  <c r="X1349" i="49"/>
  <c r="Y1349" i="49"/>
  <c r="Z1349" i="49"/>
  <c r="AA1349" i="49"/>
  <c r="AB1349" i="49"/>
  <c r="AC1349" i="49"/>
  <c r="AD1349" i="49"/>
  <c r="AE1349" i="49"/>
  <c r="AF1350" i="49"/>
  <c r="D1350" i="49"/>
  <c r="E1350" i="49"/>
  <c r="G1350" i="49"/>
  <c r="I1350" i="49"/>
  <c r="J1350" i="49"/>
  <c r="K1350" i="49"/>
  <c r="F1350" i="49"/>
  <c r="L1350" i="49"/>
  <c r="M1350" i="49"/>
  <c r="O1350" i="49"/>
  <c r="P1350" i="49"/>
  <c r="Q1350" i="49"/>
  <c r="R1350" i="49"/>
  <c r="S1350" i="49"/>
  <c r="T1350" i="49"/>
  <c r="U1350" i="49"/>
  <c r="V1350" i="49"/>
  <c r="W1350" i="49"/>
  <c r="X1350" i="49"/>
  <c r="Y1350" i="49"/>
  <c r="Z1350" i="49"/>
  <c r="AA1350" i="49"/>
  <c r="AB1350" i="49"/>
  <c r="AC1350" i="49"/>
  <c r="AD1350" i="49"/>
  <c r="AE1350" i="49"/>
  <c r="AF1351" i="49"/>
  <c r="D1351" i="49"/>
  <c r="E1351" i="49"/>
  <c r="G1351" i="49"/>
  <c r="I1351" i="49"/>
  <c r="J1351" i="49"/>
  <c r="K1351" i="49"/>
  <c r="F1351" i="49"/>
  <c r="L1351" i="49"/>
  <c r="M1351" i="49"/>
  <c r="O1351" i="49"/>
  <c r="P1351" i="49"/>
  <c r="Q1351" i="49"/>
  <c r="R1351" i="49"/>
  <c r="S1351" i="49"/>
  <c r="T1351" i="49"/>
  <c r="U1351" i="49"/>
  <c r="V1351" i="49"/>
  <c r="W1351" i="49"/>
  <c r="X1351" i="49"/>
  <c r="Y1351" i="49"/>
  <c r="Z1351" i="49"/>
  <c r="AA1351" i="49"/>
  <c r="AB1351" i="49"/>
  <c r="AC1351" i="49"/>
  <c r="AD1351" i="49"/>
  <c r="AE1351" i="49"/>
  <c r="AF1352" i="49"/>
  <c r="D1352" i="49"/>
  <c r="E1352" i="49"/>
  <c r="G1352" i="49"/>
  <c r="I1352" i="49"/>
  <c r="J1352" i="49"/>
  <c r="K1352" i="49"/>
  <c r="F1352" i="49"/>
  <c r="L1352" i="49"/>
  <c r="M1352" i="49"/>
  <c r="O1352" i="49"/>
  <c r="P1352" i="49"/>
  <c r="Q1352" i="49"/>
  <c r="R1352" i="49"/>
  <c r="S1352" i="49"/>
  <c r="T1352" i="49"/>
  <c r="U1352" i="49"/>
  <c r="V1352" i="49"/>
  <c r="W1352" i="49"/>
  <c r="X1352" i="49"/>
  <c r="Y1352" i="49"/>
  <c r="Z1352" i="49"/>
  <c r="AA1352" i="49"/>
  <c r="AB1352" i="49"/>
  <c r="AC1352" i="49"/>
  <c r="AD1352" i="49"/>
  <c r="AE1352" i="49"/>
  <c r="AF1353" i="49"/>
  <c r="D1353" i="49"/>
  <c r="E1353" i="49"/>
  <c r="G1353" i="49"/>
  <c r="I1353" i="49"/>
  <c r="J1353" i="49"/>
  <c r="K1353" i="49"/>
  <c r="F1353" i="49"/>
  <c r="L1353" i="49"/>
  <c r="M1353" i="49"/>
  <c r="O1353" i="49"/>
  <c r="P1353" i="49"/>
  <c r="Q1353" i="49"/>
  <c r="R1353" i="49"/>
  <c r="S1353" i="49"/>
  <c r="T1353" i="49"/>
  <c r="U1353" i="49"/>
  <c r="V1353" i="49"/>
  <c r="W1353" i="49"/>
  <c r="X1353" i="49"/>
  <c r="Y1353" i="49"/>
  <c r="Z1353" i="49"/>
  <c r="AA1353" i="49"/>
  <c r="AB1353" i="49"/>
  <c r="AC1353" i="49"/>
  <c r="AD1353" i="49"/>
  <c r="AE1353" i="49"/>
  <c r="AF1354" i="49"/>
  <c r="D1354" i="49"/>
  <c r="E1354" i="49"/>
  <c r="G1354" i="49"/>
  <c r="I1354" i="49"/>
  <c r="J1354" i="49"/>
  <c r="K1354" i="49"/>
  <c r="F1354" i="49"/>
  <c r="L1354" i="49"/>
  <c r="M1354" i="49"/>
  <c r="O1354" i="49"/>
  <c r="P1354" i="49"/>
  <c r="Q1354" i="49"/>
  <c r="R1354" i="49"/>
  <c r="S1354" i="49"/>
  <c r="T1354" i="49"/>
  <c r="U1354" i="49"/>
  <c r="V1354" i="49"/>
  <c r="W1354" i="49"/>
  <c r="X1354" i="49"/>
  <c r="Y1354" i="49"/>
  <c r="Z1354" i="49"/>
  <c r="AA1354" i="49"/>
  <c r="AB1354" i="49"/>
  <c r="AC1354" i="49"/>
  <c r="AD1354" i="49"/>
  <c r="AE1354" i="49"/>
  <c r="AF1355" i="49"/>
  <c r="D1355" i="49"/>
  <c r="E1355" i="49"/>
  <c r="G1355" i="49"/>
  <c r="I1355" i="49"/>
  <c r="J1355" i="49"/>
  <c r="K1355" i="49"/>
  <c r="F1355" i="49"/>
  <c r="L1355" i="49"/>
  <c r="M1355" i="49"/>
  <c r="O1355" i="49"/>
  <c r="P1355" i="49"/>
  <c r="Q1355" i="49"/>
  <c r="R1355" i="49"/>
  <c r="S1355" i="49"/>
  <c r="T1355" i="49"/>
  <c r="U1355" i="49"/>
  <c r="V1355" i="49"/>
  <c r="W1355" i="49"/>
  <c r="X1355" i="49"/>
  <c r="Y1355" i="49"/>
  <c r="Z1355" i="49"/>
  <c r="AA1355" i="49"/>
  <c r="AB1355" i="49"/>
  <c r="AC1355" i="49"/>
  <c r="AD1355" i="49"/>
  <c r="AE1355" i="49"/>
  <c r="AF1356" i="49"/>
  <c r="D1356" i="49"/>
  <c r="E1356" i="49"/>
  <c r="G1356" i="49"/>
  <c r="I1356" i="49"/>
  <c r="J1356" i="49"/>
  <c r="K1356" i="49"/>
  <c r="F1356" i="49"/>
  <c r="L1356" i="49"/>
  <c r="M1356" i="49"/>
  <c r="O1356" i="49"/>
  <c r="P1356" i="49"/>
  <c r="Q1356" i="49"/>
  <c r="R1356" i="49"/>
  <c r="S1356" i="49"/>
  <c r="T1356" i="49"/>
  <c r="U1356" i="49"/>
  <c r="V1356" i="49"/>
  <c r="W1356" i="49"/>
  <c r="X1356" i="49"/>
  <c r="Y1356" i="49"/>
  <c r="Z1356" i="49"/>
  <c r="AA1356" i="49"/>
  <c r="AB1356" i="49"/>
  <c r="AC1356" i="49"/>
  <c r="AD1356" i="49"/>
  <c r="AE1356" i="49"/>
  <c r="AF1357" i="49"/>
  <c r="D1357" i="49"/>
  <c r="E1357" i="49"/>
  <c r="G1357" i="49"/>
  <c r="I1357" i="49"/>
  <c r="J1357" i="49"/>
  <c r="K1357" i="49"/>
  <c r="F1357" i="49"/>
  <c r="L1357" i="49"/>
  <c r="M1357" i="49"/>
  <c r="O1357" i="49"/>
  <c r="P1357" i="49"/>
  <c r="Q1357" i="49"/>
  <c r="R1357" i="49"/>
  <c r="S1357" i="49"/>
  <c r="T1357" i="49"/>
  <c r="U1357" i="49"/>
  <c r="V1357" i="49"/>
  <c r="W1357" i="49"/>
  <c r="X1357" i="49"/>
  <c r="Y1357" i="49"/>
  <c r="Z1357" i="49"/>
  <c r="AA1357" i="49"/>
  <c r="AB1357" i="49"/>
  <c r="AC1357" i="49"/>
  <c r="AD1357" i="49"/>
  <c r="AE1357" i="49"/>
  <c r="AF1358" i="49"/>
  <c r="D1358" i="49"/>
  <c r="E1358" i="49"/>
  <c r="G1358" i="49"/>
  <c r="I1358" i="49"/>
  <c r="J1358" i="49"/>
  <c r="K1358" i="49"/>
  <c r="F1358" i="49"/>
  <c r="L1358" i="49"/>
  <c r="M1358" i="49"/>
  <c r="O1358" i="49"/>
  <c r="P1358" i="49"/>
  <c r="Q1358" i="49"/>
  <c r="R1358" i="49"/>
  <c r="S1358" i="49"/>
  <c r="T1358" i="49"/>
  <c r="U1358" i="49"/>
  <c r="V1358" i="49"/>
  <c r="W1358" i="49"/>
  <c r="X1358" i="49"/>
  <c r="Y1358" i="49"/>
  <c r="Z1358" i="49"/>
  <c r="AA1358" i="49"/>
  <c r="AB1358" i="49"/>
  <c r="AC1358" i="49"/>
  <c r="AD1358" i="49"/>
  <c r="AE1358" i="49"/>
  <c r="AF1359" i="49"/>
  <c r="D1359" i="49"/>
  <c r="E1359" i="49"/>
  <c r="G1359" i="49"/>
  <c r="I1359" i="49"/>
  <c r="J1359" i="49"/>
  <c r="K1359" i="49"/>
  <c r="F1359" i="49"/>
  <c r="L1359" i="49"/>
  <c r="M1359" i="49"/>
  <c r="O1359" i="49"/>
  <c r="P1359" i="49"/>
  <c r="Q1359" i="49"/>
  <c r="R1359" i="49"/>
  <c r="S1359" i="49"/>
  <c r="T1359" i="49"/>
  <c r="U1359" i="49"/>
  <c r="V1359" i="49"/>
  <c r="W1359" i="49"/>
  <c r="X1359" i="49"/>
  <c r="Y1359" i="49"/>
  <c r="Z1359" i="49"/>
  <c r="AA1359" i="49"/>
  <c r="AB1359" i="49"/>
  <c r="AC1359" i="49"/>
  <c r="AD1359" i="49"/>
  <c r="AE1359" i="49"/>
  <c r="AF1360" i="49"/>
  <c r="D1360" i="49"/>
  <c r="E1360" i="49"/>
  <c r="G1360" i="49"/>
  <c r="I1360" i="49"/>
  <c r="J1360" i="49"/>
  <c r="K1360" i="49"/>
  <c r="F1360" i="49"/>
  <c r="L1360" i="49"/>
  <c r="M1360" i="49"/>
  <c r="O1360" i="49"/>
  <c r="P1360" i="49"/>
  <c r="Q1360" i="49"/>
  <c r="R1360" i="49"/>
  <c r="S1360" i="49"/>
  <c r="T1360" i="49"/>
  <c r="U1360" i="49"/>
  <c r="V1360" i="49"/>
  <c r="W1360" i="49"/>
  <c r="X1360" i="49"/>
  <c r="Y1360" i="49"/>
  <c r="Z1360" i="49"/>
  <c r="AA1360" i="49"/>
  <c r="AB1360" i="49"/>
  <c r="AC1360" i="49"/>
  <c r="AD1360" i="49"/>
  <c r="AE1360" i="49"/>
  <c r="AF1361" i="49"/>
  <c r="D1361" i="49"/>
  <c r="E1361" i="49"/>
  <c r="G1361" i="49"/>
  <c r="I1361" i="49"/>
  <c r="J1361" i="49"/>
  <c r="K1361" i="49"/>
  <c r="F1361" i="49"/>
  <c r="L1361" i="49"/>
  <c r="M1361" i="49"/>
  <c r="O1361" i="49"/>
  <c r="P1361" i="49"/>
  <c r="Q1361" i="49"/>
  <c r="R1361" i="49"/>
  <c r="S1361" i="49"/>
  <c r="T1361" i="49"/>
  <c r="U1361" i="49"/>
  <c r="V1361" i="49"/>
  <c r="W1361" i="49"/>
  <c r="X1361" i="49"/>
  <c r="Y1361" i="49"/>
  <c r="Z1361" i="49"/>
  <c r="AA1361" i="49"/>
  <c r="AB1361" i="49"/>
  <c r="AC1361" i="49"/>
  <c r="AD1361" i="49"/>
  <c r="AE1361" i="49"/>
  <c r="AF1362" i="49"/>
  <c r="D1362" i="49"/>
  <c r="E1362" i="49"/>
  <c r="G1362" i="49"/>
  <c r="I1362" i="49"/>
  <c r="J1362" i="49"/>
  <c r="K1362" i="49"/>
  <c r="F1362" i="49"/>
  <c r="L1362" i="49"/>
  <c r="M1362" i="49"/>
  <c r="O1362" i="49"/>
  <c r="P1362" i="49"/>
  <c r="Q1362" i="49"/>
  <c r="R1362" i="49"/>
  <c r="S1362" i="49"/>
  <c r="T1362" i="49"/>
  <c r="U1362" i="49"/>
  <c r="V1362" i="49"/>
  <c r="W1362" i="49"/>
  <c r="X1362" i="49"/>
  <c r="Y1362" i="49"/>
  <c r="Z1362" i="49"/>
  <c r="AA1362" i="49"/>
  <c r="AB1362" i="49"/>
  <c r="AC1362" i="49"/>
  <c r="AD1362" i="49"/>
  <c r="AE1362" i="49"/>
  <c r="AF1363" i="49"/>
  <c r="D1363" i="49"/>
  <c r="E1363" i="49"/>
  <c r="G1363" i="49"/>
  <c r="I1363" i="49"/>
  <c r="J1363" i="49"/>
  <c r="K1363" i="49"/>
  <c r="F1363" i="49"/>
  <c r="L1363" i="49"/>
  <c r="M1363" i="49"/>
  <c r="O1363" i="49"/>
  <c r="P1363" i="49"/>
  <c r="Q1363" i="49"/>
  <c r="R1363" i="49"/>
  <c r="S1363" i="49"/>
  <c r="T1363" i="49"/>
  <c r="U1363" i="49"/>
  <c r="V1363" i="49"/>
  <c r="W1363" i="49"/>
  <c r="X1363" i="49"/>
  <c r="Y1363" i="49"/>
  <c r="Z1363" i="49"/>
  <c r="AA1363" i="49"/>
  <c r="AB1363" i="49"/>
  <c r="AC1363" i="49"/>
  <c r="AD1363" i="49"/>
  <c r="AE1363" i="49"/>
  <c r="AF1364" i="49"/>
  <c r="D1364" i="49"/>
  <c r="E1364" i="49"/>
  <c r="G1364" i="49"/>
  <c r="I1364" i="49"/>
  <c r="J1364" i="49"/>
  <c r="K1364" i="49"/>
  <c r="F1364" i="49"/>
  <c r="L1364" i="49"/>
  <c r="M1364" i="49"/>
  <c r="O1364" i="49"/>
  <c r="P1364" i="49"/>
  <c r="Q1364" i="49"/>
  <c r="R1364" i="49"/>
  <c r="S1364" i="49"/>
  <c r="T1364" i="49"/>
  <c r="U1364" i="49"/>
  <c r="V1364" i="49"/>
  <c r="W1364" i="49"/>
  <c r="X1364" i="49"/>
  <c r="Y1364" i="49"/>
  <c r="Z1364" i="49"/>
  <c r="AA1364" i="49"/>
  <c r="AB1364" i="49"/>
  <c r="AC1364" i="49"/>
  <c r="AD1364" i="49"/>
  <c r="AE1364" i="49"/>
  <c r="AF1365" i="49"/>
  <c r="D1365" i="49"/>
  <c r="E1365" i="49"/>
  <c r="G1365" i="49"/>
  <c r="I1365" i="49"/>
  <c r="J1365" i="49"/>
  <c r="K1365" i="49"/>
  <c r="F1365" i="49"/>
  <c r="L1365" i="49"/>
  <c r="M1365" i="49"/>
  <c r="O1365" i="49"/>
  <c r="P1365" i="49"/>
  <c r="Q1365" i="49"/>
  <c r="R1365" i="49"/>
  <c r="S1365" i="49"/>
  <c r="T1365" i="49"/>
  <c r="U1365" i="49"/>
  <c r="V1365" i="49"/>
  <c r="W1365" i="49"/>
  <c r="X1365" i="49"/>
  <c r="Y1365" i="49"/>
  <c r="Z1365" i="49"/>
  <c r="AA1365" i="49"/>
  <c r="AB1365" i="49"/>
  <c r="AC1365" i="49"/>
  <c r="AD1365" i="49"/>
  <c r="AE1365" i="49"/>
  <c r="AF1366" i="49"/>
  <c r="D1366" i="49"/>
  <c r="E1366" i="49"/>
  <c r="G1366" i="49"/>
  <c r="I1366" i="49"/>
  <c r="J1366" i="49"/>
  <c r="K1366" i="49"/>
  <c r="F1366" i="49"/>
  <c r="L1366" i="49"/>
  <c r="M1366" i="49"/>
  <c r="O1366" i="49"/>
  <c r="P1366" i="49"/>
  <c r="Q1366" i="49"/>
  <c r="R1366" i="49"/>
  <c r="S1366" i="49"/>
  <c r="T1366" i="49"/>
  <c r="U1366" i="49"/>
  <c r="V1366" i="49"/>
  <c r="W1366" i="49"/>
  <c r="X1366" i="49"/>
  <c r="Y1366" i="49"/>
  <c r="Z1366" i="49"/>
  <c r="AA1366" i="49"/>
  <c r="AB1366" i="49"/>
  <c r="AC1366" i="49"/>
  <c r="AD1366" i="49"/>
  <c r="AE1366" i="49"/>
  <c r="AF1367" i="49"/>
  <c r="D1367" i="49"/>
  <c r="E1367" i="49"/>
  <c r="G1367" i="49"/>
  <c r="I1367" i="49"/>
  <c r="J1367" i="49"/>
  <c r="K1367" i="49"/>
  <c r="F1367" i="49"/>
  <c r="L1367" i="49"/>
  <c r="M1367" i="49"/>
  <c r="O1367" i="49"/>
  <c r="P1367" i="49"/>
  <c r="Q1367" i="49"/>
  <c r="R1367" i="49"/>
  <c r="S1367" i="49"/>
  <c r="T1367" i="49"/>
  <c r="U1367" i="49"/>
  <c r="V1367" i="49"/>
  <c r="W1367" i="49"/>
  <c r="X1367" i="49"/>
  <c r="Y1367" i="49"/>
  <c r="Z1367" i="49"/>
  <c r="AA1367" i="49"/>
  <c r="AB1367" i="49"/>
  <c r="AC1367" i="49"/>
  <c r="AD1367" i="49"/>
  <c r="AE1367" i="49"/>
  <c r="AF1368" i="49"/>
  <c r="D1368" i="49"/>
  <c r="E1368" i="49"/>
  <c r="G1368" i="49"/>
  <c r="I1368" i="49"/>
  <c r="J1368" i="49"/>
  <c r="K1368" i="49"/>
  <c r="F1368" i="49"/>
  <c r="L1368" i="49"/>
  <c r="M1368" i="49"/>
  <c r="O1368" i="49"/>
  <c r="P1368" i="49"/>
  <c r="Q1368" i="49"/>
  <c r="R1368" i="49"/>
  <c r="S1368" i="49"/>
  <c r="T1368" i="49"/>
  <c r="U1368" i="49"/>
  <c r="V1368" i="49"/>
  <c r="W1368" i="49"/>
  <c r="X1368" i="49"/>
  <c r="Y1368" i="49"/>
  <c r="Z1368" i="49"/>
  <c r="AA1368" i="49"/>
  <c r="AB1368" i="49"/>
  <c r="AC1368" i="49"/>
  <c r="AD1368" i="49"/>
  <c r="AE1368" i="49"/>
  <c r="AF1369" i="49"/>
  <c r="D1369" i="49"/>
  <c r="E1369" i="49"/>
  <c r="G1369" i="49"/>
  <c r="I1369" i="49"/>
  <c r="J1369" i="49"/>
  <c r="K1369" i="49"/>
  <c r="F1369" i="49"/>
  <c r="L1369" i="49"/>
  <c r="M1369" i="49"/>
  <c r="O1369" i="49"/>
  <c r="P1369" i="49"/>
  <c r="Q1369" i="49"/>
  <c r="R1369" i="49"/>
  <c r="S1369" i="49"/>
  <c r="T1369" i="49"/>
  <c r="U1369" i="49"/>
  <c r="V1369" i="49"/>
  <c r="W1369" i="49"/>
  <c r="X1369" i="49"/>
  <c r="Y1369" i="49"/>
  <c r="Z1369" i="49"/>
  <c r="AA1369" i="49"/>
  <c r="AB1369" i="49"/>
  <c r="AC1369" i="49"/>
  <c r="AD1369" i="49"/>
  <c r="AE1369" i="49"/>
  <c r="AF1370" i="49"/>
  <c r="D1370" i="49"/>
  <c r="E1370" i="49"/>
  <c r="G1370" i="49"/>
  <c r="I1370" i="49"/>
  <c r="J1370" i="49"/>
  <c r="K1370" i="49"/>
  <c r="F1370" i="49"/>
  <c r="L1370" i="49"/>
  <c r="M1370" i="49"/>
  <c r="O1370" i="49"/>
  <c r="P1370" i="49"/>
  <c r="Q1370" i="49"/>
  <c r="R1370" i="49"/>
  <c r="S1370" i="49"/>
  <c r="T1370" i="49"/>
  <c r="U1370" i="49"/>
  <c r="V1370" i="49"/>
  <c r="W1370" i="49"/>
  <c r="X1370" i="49"/>
  <c r="Y1370" i="49"/>
  <c r="Z1370" i="49"/>
  <c r="AA1370" i="49"/>
  <c r="AB1370" i="49"/>
  <c r="AC1370" i="49"/>
  <c r="AD1370" i="49"/>
  <c r="AE1370" i="49"/>
  <c r="AF1371" i="49"/>
  <c r="D1371" i="49"/>
  <c r="E1371" i="49"/>
  <c r="G1371" i="49"/>
  <c r="I1371" i="49"/>
  <c r="J1371" i="49"/>
  <c r="K1371" i="49"/>
  <c r="F1371" i="49"/>
  <c r="L1371" i="49"/>
  <c r="M1371" i="49"/>
  <c r="O1371" i="49"/>
  <c r="P1371" i="49"/>
  <c r="Q1371" i="49"/>
  <c r="R1371" i="49"/>
  <c r="S1371" i="49"/>
  <c r="T1371" i="49"/>
  <c r="U1371" i="49"/>
  <c r="V1371" i="49"/>
  <c r="W1371" i="49"/>
  <c r="X1371" i="49"/>
  <c r="Y1371" i="49"/>
  <c r="Z1371" i="49"/>
  <c r="AA1371" i="49"/>
  <c r="AB1371" i="49"/>
  <c r="AC1371" i="49"/>
  <c r="AD1371" i="49"/>
  <c r="AE1371" i="49"/>
  <c r="AF1372" i="49"/>
  <c r="D1372" i="49"/>
  <c r="E1372" i="49"/>
  <c r="G1372" i="49"/>
  <c r="I1372" i="49"/>
  <c r="J1372" i="49"/>
  <c r="K1372" i="49"/>
  <c r="F1372" i="49"/>
  <c r="L1372" i="49"/>
  <c r="M1372" i="49"/>
  <c r="O1372" i="49"/>
  <c r="P1372" i="49"/>
  <c r="Q1372" i="49"/>
  <c r="R1372" i="49"/>
  <c r="S1372" i="49"/>
  <c r="T1372" i="49"/>
  <c r="U1372" i="49"/>
  <c r="V1372" i="49"/>
  <c r="W1372" i="49"/>
  <c r="X1372" i="49"/>
  <c r="Y1372" i="49"/>
  <c r="Z1372" i="49"/>
  <c r="AA1372" i="49"/>
  <c r="AB1372" i="49"/>
  <c r="AC1372" i="49"/>
  <c r="AD1372" i="49"/>
  <c r="AE1372" i="49"/>
  <c r="AF1373" i="49"/>
  <c r="D1373" i="49"/>
  <c r="E1373" i="49"/>
  <c r="G1373" i="49"/>
  <c r="I1373" i="49"/>
  <c r="J1373" i="49"/>
  <c r="K1373" i="49"/>
  <c r="F1373" i="49"/>
  <c r="L1373" i="49"/>
  <c r="M1373" i="49"/>
  <c r="O1373" i="49"/>
  <c r="P1373" i="49"/>
  <c r="Q1373" i="49"/>
  <c r="R1373" i="49"/>
  <c r="S1373" i="49"/>
  <c r="T1373" i="49"/>
  <c r="U1373" i="49"/>
  <c r="V1373" i="49"/>
  <c r="W1373" i="49"/>
  <c r="X1373" i="49"/>
  <c r="Y1373" i="49"/>
  <c r="Z1373" i="49"/>
  <c r="AA1373" i="49"/>
  <c r="AB1373" i="49"/>
  <c r="AC1373" i="49"/>
  <c r="AD1373" i="49"/>
  <c r="AE1373" i="49"/>
  <c r="AF1374" i="49"/>
  <c r="D1374" i="49"/>
  <c r="E1374" i="49"/>
  <c r="G1374" i="49"/>
  <c r="I1374" i="49"/>
  <c r="J1374" i="49"/>
  <c r="K1374" i="49"/>
  <c r="F1374" i="49"/>
  <c r="L1374" i="49"/>
  <c r="M1374" i="49"/>
  <c r="O1374" i="49"/>
  <c r="P1374" i="49"/>
  <c r="Q1374" i="49"/>
  <c r="R1374" i="49"/>
  <c r="S1374" i="49"/>
  <c r="T1374" i="49"/>
  <c r="U1374" i="49"/>
  <c r="V1374" i="49"/>
  <c r="W1374" i="49"/>
  <c r="X1374" i="49"/>
  <c r="Y1374" i="49"/>
  <c r="Z1374" i="49"/>
  <c r="AA1374" i="49"/>
  <c r="AB1374" i="49"/>
  <c r="AC1374" i="49"/>
  <c r="AD1374" i="49"/>
  <c r="AE1374" i="49"/>
  <c r="AF1375" i="49"/>
  <c r="D1375" i="49"/>
  <c r="E1375" i="49"/>
  <c r="G1375" i="49"/>
  <c r="I1375" i="49"/>
  <c r="J1375" i="49"/>
  <c r="K1375" i="49"/>
  <c r="F1375" i="49"/>
  <c r="L1375" i="49"/>
  <c r="M1375" i="49"/>
  <c r="O1375" i="49"/>
  <c r="P1375" i="49"/>
  <c r="Q1375" i="49"/>
  <c r="R1375" i="49"/>
  <c r="S1375" i="49"/>
  <c r="T1375" i="49"/>
  <c r="U1375" i="49"/>
  <c r="V1375" i="49"/>
  <c r="W1375" i="49"/>
  <c r="X1375" i="49"/>
  <c r="Y1375" i="49"/>
  <c r="Z1375" i="49"/>
  <c r="AA1375" i="49"/>
  <c r="AB1375" i="49"/>
  <c r="AC1375" i="49"/>
  <c r="AD1375" i="49"/>
  <c r="AE1375" i="49"/>
  <c r="AF1376" i="49"/>
  <c r="D1376" i="49"/>
  <c r="E1376" i="49"/>
  <c r="G1376" i="49"/>
  <c r="I1376" i="49"/>
  <c r="J1376" i="49"/>
  <c r="K1376" i="49"/>
  <c r="F1376" i="49"/>
  <c r="L1376" i="49"/>
  <c r="M1376" i="49"/>
  <c r="O1376" i="49"/>
  <c r="P1376" i="49"/>
  <c r="Q1376" i="49"/>
  <c r="R1376" i="49"/>
  <c r="S1376" i="49"/>
  <c r="T1376" i="49"/>
  <c r="U1376" i="49"/>
  <c r="V1376" i="49"/>
  <c r="W1376" i="49"/>
  <c r="X1376" i="49"/>
  <c r="Y1376" i="49"/>
  <c r="Z1376" i="49"/>
  <c r="AA1376" i="49"/>
  <c r="AB1376" i="49"/>
  <c r="AC1376" i="49"/>
  <c r="AD1376" i="49"/>
  <c r="AE1376" i="49"/>
  <c r="AF1377" i="49"/>
  <c r="D1377" i="49"/>
  <c r="E1377" i="49"/>
  <c r="G1377" i="49"/>
  <c r="I1377" i="49"/>
  <c r="J1377" i="49"/>
  <c r="K1377" i="49"/>
  <c r="F1377" i="49"/>
  <c r="L1377" i="49"/>
  <c r="M1377" i="49"/>
  <c r="O1377" i="49"/>
  <c r="P1377" i="49"/>
  <c r="Q1377" i="49"/>
  <c r="R1377" i="49"/>
  <c r="S1377" i="49"/>
  <c r="T1377" i="49"/>
  <c r="U1377" i="49"/>
  <c r="V1377" i="49"/>
  <c r="W1377" i="49"/>
  <c r="X1377" i="49"/>
  <c r="Y1377" i="49"/>
  <c r="Z1377" i="49"/>
  <c r="AA1377" i="49"/>
  <c r="AB1377" i="49"/>
  <c r="AC1377" i="49"/>
  <c r="AD1377" i="49"/>
  <c r="AE1377" i="49"/>
  <c r="AF1378" i="49"/>
  <c r="D1378" i="49"/>
  <c r="E1378" i="49"/>
  <c r="G1378" i="49"/>
  <c r="I1378" i="49"/>
  <c r="J1378" i="49"/>
  <c r="K1378" i="49"/>
  <c r="F1378" i="49"/>
  <c r="L1378" i="49"/>
  <c r="M1378" i="49"/>
  <c r="O1378" i="49"/>
  <c r="P1378" i="49"/>
  <c r="Q1378" i="49"/>
  <c r="R1378" i="49"/>
  <c r="S1378" i="49"/>
  <c r="T1378" i="49"/>
  <c r="U1378" i="49"/>
  <c r="V1378" i="49"/>
  <c r="W1378" i="49"/>
  <c r="X1378" i="49"/>
  <c r="Y1378" i="49"/>
  <c r="Z1378" i="49"/>
  <c r="AA1378" i="49"/>
  <c r="AB1378" i="49"/>
  <c r="AC1378" i="49"/>
  <c r="AD1378" i="49"/>
  <c r="AE1378" i="49"/>
  <c r="AF1379" i="49"/>
  <c r="D1379" i="49"/>
  <c r="E1379" i="49"/>
  <c r="G1379" i="49"/>
  <c r="I1379" i="49"/>
  <c r="J1379" i="49"/>
  <c r="K1379" i="49"/>
  <c r="F1379" i="49"/>
  <c r="L1379" i="49"/>
  <c r="M1379" i="49"/>
  <c r="O1379" i="49"/>
  <c r="P1379" i="49"/>
  <c r="Q1379" i="49"/>
  <c r="R1379" i="49"/>
  <c r="S1379" i="49"/>
  <c r="T1379" i="49"/>
  <c r="U1379" i="49"/>
  <c r="V1379" i="49"/>
  <c r="W1379" i="49"/>
  <c r="X1379" i="49"/>
  <c r="Y1379" i="49"/>
  <c r="Z1379" i="49"/>
  <c r="AA1379" i="49"/>
  <c r="AB1379" i="49"/>
  <c r="AC1379" i="49"/>
  <c r="AD1379" i="49"/>
  <c r="AE1379" i="49"/>
  <c r="AF1380" i="49"/>
  <c r="D1380" i="49"/>
  <c r="E1380" i="49"/>
  <c r="G1380" i="49"/>
  <c r="I1380" i="49"/>
  <c r="J1380" i="49"/>
  <c r="K1380" i="49"/>
  <c r="F1380" i="49"/>
  <c r="L1380" i="49"/>
  <c r="M1380" i="49"/>
  <c r="O1380" i="49"/>
  <c r="P1380" i="49"/>
  <c r="Q1380" i="49"/>
  <c r="R1380" i="49"/>
  <c r="S1380" i="49"/>
  <c r="T1380" i="49"/>
  <c r="U1380" i="49"/>
  <c r="V1380" i="49"/>
  <c r="W1380" i="49"/>
  <c r="X1380" i="49"/>
  <c r="Y1380" i="49"/>
  <c r="Z1380" i="49"/>
  <c r="AA1380" i="49"/>
  <c r="AB1380" i="49"/>
  <c r="AC1380" i="49"/>
  <c r="AD1380" i="49"/>
  <c r="AE1380" i="49"/>
  <c r="AF1381" i="49"/>
  <c r="D1381" i="49"/>
  <c r="E1381" i="49"/>
  <c r="G1381" i="49"/>
  <c r="I1381" i="49"/>
  <c r="J1381" i="49"/>
  <c r="K1381" i="49"/>
  <c r="F1381" i="49"/>
  <c r="L1381" i="49"/>
  <c r="M1381" i="49"/>
  <c r="O1381" i="49"/>
  <c r="P1381" i="49"/>
  <c r="Q1381" i="49"/>
  <c r="R1381" i="49"/>
  <c r="S1381" i="49"/>
  <c r="T1381" i="49"/>
  <c r="U1381" i="49"/>
  <c r="V1381" i="49"/>
  <c r="W1381" i="49"/>
  <c r="X1381" i="49"/>
  <c r="Y1381" i="49"/>
  <c r="Z1381" i="49"/>
  <c r="AA1381" i="49"/>
  <c r="AB1381" i="49"/>
  <c r="AC1381" i="49"/>
  <c r="AD1381" i="49"/>
  <c r="AE1381" i="49"/>
  <c r="AF1382" i="49"/>
  <c r="D1382" i="49"/>
  <c r="E1382" i="49"/>
  <c r="G1382" i="49"/>
  <c r="I1382" i="49"/>
  <c r="J1382" i="49"/>
  <c r="K1382" i="49"/>
  <c r="F1382" i="49"/>
  <c r="L1382" i="49"/>
  <c r="M1382" i="49"/>
  <c r="O1382" i="49"/>
  <c r="P1382" i="49"/>
  <c r="Q1382" i="49"/>
  <c r="R1382" i="49"/>
  <c r="S1382" i="49"/>
  <c r="T1382" i="49"/>
  <c r="U1382" i="49"/>
  <c r="V1382" i="49"/>
  <c r="W1382" i="49"/>
  <c r="X1382" i="49"/>
  <c r="Y1382" i="49"/>
  <c r="Z1382" i="49"/>
  <c r="AA1382" i="49"/>
  <c r="AB1382" i="49"/>
  <c r="AC1382" i="49"/>
  <c r="AD1382" i="49"/>
  <c r="AE1382" i="49"/>
  <c r="AF1383" i="49"/>
  <c r="D1383" i="49"/>
  <c r="E1383" i="49"/>
  <c r="G1383" i="49"/>
  <c r="I1383" i="49"/>
  <c r="J1383" i="49"/>
  <c r="K1383" i="49"/>
  <c r="F1383" i="49"/>
  <c r="L1383" i="49"/>
  <c r="M1383" i="49"/>
  <c r="O1383" i="49"/>
  <c r="P1383" i="49"/>
  <c r="Q1383" i="49"/>
  <c r="R1383" i="49"/>
  <c r="S1383" i="49"/>
  <c r="T1383" i="49"/>
  <c r="U1383" i="49"/>
  <c r="V1383" i="49"/>
  <c r="W1383" i="49"/>
  <c r="X1383" i="49"/>
  <c r="Y1383" i="49"/>
  <c r="Z1383" i="49"/>
  <c r="AA1383" i="49"/>
  <c r="AB1383" i="49"/>
  <c r="AC1383" i="49"/>
  <c r="AD1383" i="49"/>
  <c r="AE1383" i="49"/>
  <c r="AF1384" i="49"/>
  <c r="D1384" i="49"/>
  <c r="E1384" i="49"/>
  <c r="G1384" i="49"/>
  <c r="I1384" i="49"/>
  <c r="J1384" i="49"/>
  <c r="K1384" i="49"/>
  <c r="F1384" i="49"/>
  <c r="L1384" i="49"/>
  <c r="M1384" i="49"/>
  <c r="O1384" i="49"/>
  <c r="P1384" i="49"/>
  <c r="Q1384" i="49"/>
  <c r="R1384" i="49"/>
  <c r="S1384" i="49"/>
  <c r="T1384" i="49"/>
  <c r="U1384" i="49"/>
  <c r="V1384" i="49"/>
  <c r="W1384" i="49"/>
  <c r="X1384" i="49"/>
  <c r="Y1384" i="49"/>
  <c r="Z1384" i="49"/>
  <c r="AA1384" i="49"/>
  <c r="AB1384" i="49"/>
  <c r="AC1384" i="49"/>
  <c r="AD1384" i="49"/>
  <c r="AE1384" i="49"/>
  <c r="AF1385" i="49"/>
  <c r="D1385" i="49"/>
  <c r="E1385" i="49"/>
  <c r="G1385" i="49"/>
  <c r="I1385" i="49"/>
  <c r="J1385" i="49"/>
  <c r="K1385" i="49"/>
  <c r="F1385" i="49"/>
  <c r="L1385" i="49"/>
  <c r="M1385" i="49"/>
  <c r="O1385" i="49"/>
  <c r="P1385" i="49"/>
  <c r="Q1385" i="49"/>
  <c r="R1385" i="49"/>
  <c r="S1385" i="49"/>
  <c r="T1385" i="49"/>
  <c r="U1385" i="49"/>
  <c r="V1385" i="49"/>
  <c r="W1385" i="49"/>
  <c r="X1385" i="49"/>
  <c r="Y1385" i="49"/>
  <c r="Z1385" i="49"/>
  <c r="AA1385" i="49"/>
  <c r="AB1385" i="49"/>
  <c r="AC1385" i="49"/>
  <c r="AD1385" i="49"/>
  <c r="AE1385" i="49"/>
  <c r="AF1386" i="49"/>
  <c r="D1386" i="49"/>
  <c r="E1386" i="49"/>
  <c r="G1386" i="49"/>
  <c r="I1386" i="49"/>
  <c r="J1386" i="49"/>
  <c r="K1386" i="49"/>
  <c r="F1386" i="49"/>
  <c r="L1386" i="49"/>
  <c r="M1386" i="49"/>
  <c r="O1386" i="49"/>
  <c r="P1386" i="49"/>
  <c r="Q1386" i="49"/>
  <c r="R1386" i="49"/>
  <c r="S1386" i="49"/>
  <c r="T1386" i="49"/>
  <c r="U1386" i="49"/>
  <c r="V1386" i="49"/>
  <c r="W1386" i="49"/>
  <c r="X1386" i="49"/>
  <c r="Y1386" i="49"/>
  <c r="Z1386" i="49"/>
  <c r="AA1386" i="49"/>
  <c r="AB1386" i="49"/>
  <c r="AC1386" i="49"/>
  <c r="AD1386" i="49"/>
  <c r="AE1386" i="49"/>
  <c r="AF1387" i="49"/>
  <c r="D1387" i="49"/>
  <c r="E1387" i="49"/>
  <c r="G1387" i="49"/>
  <c r="I1387" i="49"/>
  <c r="J1387" i="49"/>
  <c r="K1387" i="49"/>
  <c r="F1387" i="49"/>
  <c r="L1387" i="49"/>
  <c r="M1387" i="49"/>
  <c r="O1387" i="49"/>
  <c r="P1387" i="49"/>
  <c r="Q1387" i="49"/>
  <c r="R1387" i="49"/>
  <c r="S1387" i="49"/>
  <c r="T1387" i="49"/>
  <c r="U1387" i="49"/>
  <c r="V1387" i="49"/>
  <c r="W1387" i="49"/>
  <c r="X1387" i="49"/>
  <c r="Y1387" i="49"/>
  <c r="Z1387" i="49"/>
  <c r="AA1387" i="49"/>
  <c r="AB1387" i="49"/>
  <c r="AC1387" i="49"/>
  <c r="AD1387" i="49"/>
  <c r="AE1387" i="49"/>
  <c r="AF1388" i="49"/>
  <c r="D1388" i="49"/>
  <c r="E1388" i="49"/>
  <c r="G1388" i="49"/>
  <c r="I1388" i="49"/>
  <c r="J1388" i="49"/>
  <c r="K1388" i="49"/>
  <c r="F1388" i="49"/>
  <c r="L1388" i="49"/>
  <c r="M1388" i="49"/>
  <c r="O1388" i="49"/>
  <c r="P1388" i="49"/>
  <c r="Q1388" i="49"/>
  <c r="R1388" i="49"/>
  <c r="S1388" i="49"/>
  <c r="T1388" i="49"/>
  <c r="U1388" i="49"/>
  <c r="V1388" i="49"/>
  <c r="W1388" i="49"/>
  <c r="X1388" i="49"/>
  <c r="Y1388" i="49"/>
  <c r="Z1388" i="49"/>
  <c r="AA1388" i="49"/>
  <c r="AB1388" i="49"/>
  <c r="AC1388" i="49"/>
  <c r="AD1388" i="49"/>
  <c r="AE1388" i="49"/>
  <c r="AF1389" i="49"/>
  <c r="D1389" i="49"/>
  <c r="E1389" i="49"/>
  <c r="G1389" i="49"/>
  <c r="I1389" i="49"/>
  <c r="J1389" i="49"/>
  <c r="K1389" i="49"/>
  <c r="F1389" i="49"/>
  <c r="L1389" i="49"/>
  <c r="M1389" i="49"/>
  <c r="O1389" i="49"/>
  <c r="P1389" i="49"/>
  <c r="Q1389" i="49"/>
  <c r="R1389" i="49"/>
  <c r="S1389" i="49"/>
  <c r="T1389" i="49"/>
  <c r="U1389" i="49"/>
  <c r="V1389" i="49"/>
  <c r="W1389" i="49"/>
  <c r="X1389" i="49"/>
  <c r="Y1389" i="49"/>
  <c r="Z1389" i="49"/>
  <c r="AA1389" i="49"/>
  <c r="AB1389" i="49"/>
  <c r="AC1389" i="49"/>
  <c r="AD1389" i="49"/>
  <c r="AE1389" i="49"/>
  <c r="AF1390" i="49"/>
  <c r="D1390" i="49"/>
  <c r="E1390" i="49"/>
  <c r="G1390" i="49"/>
  <c r="I1390" i="49"/>
  <c r="J1390" i="49"/>
  <c r="K1390" i="49"/>
  <c r="F1390" i="49"/>
  <c r="L1390" i="49"/>
  <c r="M1390" i="49"/>
  <c r="O1390" i="49"/>
  <c r="P1390" i="49"/>
  <c r="Q1390" i="49"/>
  <c r="R1390" i="49"/>
  <c r="S1390" i="49"/>
  <c r="T1390" i="49"/>
  <c r="U1390" i="49"/>
  <c r="V1390" i="49"/>
  <c r="W1390" i="49"/>
  <c r="X1390" i="49"/>
  <c r="Y1390" i="49"/>
  <c r="Z1390" i="49"/>
  <c r="AA1390" i="49"/>
  <c r="AB1390" i="49"/>
  <c r="AC1390" i="49"/>
  <c r="AD1390" i="49"/>
  <c r="AE1390" i="49"/>
  <c r="AF1391" i="49"/>
  <c r="D1391" i="49"/>
  <c r="E1391" i="49"/>
  <c r="G1391" i="49"/>
  <c r="I1391" i="49"/>
  <c r="J1391" i="49"/>
  <c r="K1391" i="49"/>
  <c r="F1391" i="49"/>
  <c r="L1391" i="49"/>
  <c r="M1391" i="49"/>
  <c r="O1391" i="49"/>
  <c r="P1391" i="49"/>
  <c r="Q1391" i="49"/>
  <c r="R1391" i="49"/>
  <c r="S1391" i="49"/>
  <c r="T1391" i="49"/>
  <c r="U1391" i="49"/>
  <c r="V1391" i="49"/>
  <c r="W1391" i="49"/>
  <c r="X1391" i="49"/>
  <c r="Y1391" i="49"/>
  <c r="Z1391" i="49"/>
  <c r="AA1391" i="49"/>
  <c r="AB1391" i="49"/>
  <c r="AC1391" i="49"/>
  <c r="AD1391" i="49"/>
  <c r="AE1391" i="49"/>
  <c r="AF1392" i="49"/>
  <c r="D1392" i="49"/>
  <c r="E1392" i="49"/>
  <c r="G1392" i="49"/>
  <c r="I1392" i="49"/>
  <c r="J1392" i="49"/>
  <c r="K1392" i="49"/>
  <c r="F1392" i="49"/>
  <c r="L1392" i="49"/>
  <c r="M1392" i="49"/>
  <c r="O1392" i="49"/>
  <c r="P1392" i="49"/>
  <c r="Q1392" i="49"/>
  <c r="R1392" i="49"/>
  <c r="S1392" i="49"/>
  <c r="T1392" i="49"/>
  <c r="U1392" i="49"/>
  <c r="V1392" i="49"/>
  <c r="W1392" i="49"/>
  <c r="X1392" i="49"/>
  <c r="Y1392" i="49"/>
  <c r="Z1392" i="49"/>
  <c r="AA1392" i="49"/>
  <c r="AB1392" i="49"/>
  <c r="AC1392" i="49"/>
  <c r="AD1392" i="49"/>
  <c r="AE1392" i="49"/>
  <c r="AF1393" i="49"/>
  <c r="D1393" i="49"/>
  <c r="E1393" i="49"/>
  <c r="G1393" i="49"/>
  <c r="I1393" i="49"/>
  <c r="J1393" i="49"/>
  <c r="K1393" i="49"/>
  <c r="F1393" i="49"/>
  <c r="L1393" i="49"/>
  <c r="M1393" i="49"/>
  <c r="O1393" i="49"/>
  <c r="P1393" i="49"/>
  <c r="Q1393" i="49"/>
  <c r="R1393" i="49"/>
  <c r="S1393" i="49"/>
  <c r="T1393" i="49"/>
  <c r="U1393" i="49"/>
  <c r="V1393" i="49"/>
  <c r="W1393" i="49"/>
  <c r="X1393" i="49"/>
  <c r="Y1393" i="49"/>
  <c r="Z1393" i="49"/>
  <c r="AA1393" i="49"/>
  <c r="AB1393" i="49"/>
  <c r="AC1393" i="49"/>
  <c r="AD1393" i="49"/>
  <c r="AE1393" i="49"/>
  <c r="AF1394" i="49"/>
  <c r="D1394" i="49"/>
  <c r="E1394" i="49"/>
  <c r="G1394" i="49"/>
  <c r="I1394" i="49"/>
  <c r="J1394" i="49"/>
  <c r="K1394" i="49"/>
  <c r="F1394" i="49"/>
  <c r="L1394" i="49"/>
  <c r="M1394" i="49"/>
  <c r="O1394" i="49"/>
  <c r="P1394" i="49"/>
  <c r="Q1394" i="49"/>
  <c r="R1394" i="49"/>
  <c r="S1394" i="49"/>
  <c r="T1394" i="49"/>
  <c r="U1394" i="49"/>
  <c r="V1394" i="49"/>
  <c r="W1394" i="49"/>
  <c r="X1394" i="49"/>
  <c r="Y1394" i="49"/>
  <c r="Z1394" i="49"/>
  <c r="AA1394" i="49"/>
  <c r="AB1394" i="49"/>
  <c r="AC1394" i="49"/>
  <c r="AD1394" i="49"/>
  <c r="AE1394" i="49"/>
  <c r="AF1395" i="49"/>
  <c r="D1395" i="49"/>
  <c r="E1395" i="49"/>
  <c r="G1395" i="49"/>
  <c r="I1395" i="49"/>
  <c r="J1395" i="49"/>
  <c r="K1395" i="49"/>
  <c r="F1395" i="49"/>
  <c r="L1395" i="49"/>
  <c r="M1395" i="49"/>
  <c r="O1395" i="49"/>
  <c r="P1395" i="49"/>
  <c r="Q1395" i="49"/>
  <c r="R1395" i="49"/>
  <c r="S1395" i="49"/>
  <c r="T1395" i="49"/>
  <c r="U1395" i="49"/>
  <c r="V1395" i="49"/>
  <c r="W1395" i="49"/>
  <c r="X1395" i="49"/>
  <c r="Y1395" i="49"/>
  <c r="Z1395" i="49"/>
  <c r="AA1395" i="49"/>
  <c r="AB1395" i="49"/>
  <c r="AC1395" i="49"/>
  <c r="AD1395" i="49"/>
  <c r="AE1395" i="49"/>
  <c r="AF1396" i="49"/>
  <c r="D1396" i="49"/>
  <c r="E1396" i="49"/>
  <c r="G1396" i="49"/>
  <c r="I1396" i="49"/>
  <c r="J1396" i="49"/>
  <c r="K1396" i="49"/>
  <c r="F1396" i="49"/>
  <c r="L1396" i="49"/>
  <c r="M1396" i="49"/>
  <c r="O1396" i="49"/>
  <c r="P1396" i="49"/>
  <c r="Q1396" i="49"/>
  <c r="R1396" i="49"/>
  <c r="S1396" i="49"/>
  <c r="T1396" i="49"/>
  <c r="U1396" i="49"/>
  <c r="V1396" i="49"/>
  <c r="W1396" i="49"/>
  <c r="X1396" i="49"/>
  <c r="Y1396" i="49"/>
  <c r="Z1396" i="49"/>
  <c r="AA1396" i="49"/>
  <c r="AB1396" i="49"/>
  <c r="AC1396" i="49"/>
  <c r="AD1396" i="49"/>
  <c r="AE1396" i="49"/>
  <c r="AF1397" i="49"/>
  <c r="D1397" i="49"/>
  <c r="E1397" i="49"/>
  <c r="G1397" i="49"/>
  <c r="I1397" i="49"/>
  <c r="J1397" i="49"/>
  <c r="K1397" i="49"/>
  <c r="F1397" i="49"/>
  <c r="L1397" i="49"/>
  <c r="M1397" i="49"/>
  <c r="O1397" i="49"/>
  <c r="P1397" i="49"/>
  <c r="Q1397" i="49"/>
  <c r="R1397" i="49"/>
  <c r="S1397" i="49"/>
  <c r="T1397" i="49"/>
  <c r="U1397" i="49"/>
  <c r="V1397" i="49"/>
  <c r="W1397" i="49"/>
  <c r="X1397" i="49"/>
  <c r="Y1397" i="49"/>
  <c r="Z1397" i="49"/>
  <c r="AA1397" i="49"/>
  <c r="AB1397" i="49"/>
  <c r="AC1397" i="49"/>
  <c r="AD1397" i="49"/>
  <c r="AE1397" i="49"/>
  <c r="AF1398" i="49"/>
  <c r="D1398" i="49"/>
  <c r="E1398" i="49"/>
  <c r="G1398" i="49"/>
  <c r="I1398" i="49"/>
  <c r="J1398" i="49"/>
  <c r="K1398" i="49"/>
  <c r="F1398" i="49"/>
  <c r="L1398" i="49"/>
  <c r="M1398" i="49"/>
  <c r="O1398" i="49"/>
  <c r="P1398" i="49"/>
  <c r="Q1398" i="49"/>
  <c r="R1398" i="49"/>
  <c r="S1398" i="49"/>
  <c r="T1398" i="49"/>
  <c r="U1398" i="49"/>
  <c r="V1398" i="49"/>
  <c r="W1398" i="49"/>
  <c r="X1398" i="49"/>
  <c r="Y1398" i="49"/>
  <c r="Z1398" i="49"/>
  <c r="AA1398" i="49"/>
  <c r="AB1398" i="49"/>
  <c r="AC1398" i="49"/>
  <c r="AD1398" i="49"/>
  <c r="AE1398" i="49"/>
  <c r="AF1399" i="49"/>
  <c r="D1399" i="49"/>
  <c r="E1399" i="49"/>
  <c r="G1399" i="49"/>
  <c r="I1399" i="49"/>
  <c r="J1399" i="49"/>
  <c r="K1399" i="49"/>
  <c r="F1399" i="49"/>
  <c r="L1399" i="49"/>
  <c r="M1399" i="49"/>
  <c r="O1399" i="49"/>
  <c r="P1399" i="49"/>
  <c r="Q1399" i="49"/>
  <c r="R1399" i="49"/>
  <c r="S1399" i="49"/>
  <c r="T1399" i="49"/>
  <c r="U1399" i="49"/>
  <c r="V1399" i="49"/>
  <c r="W1399" i="49"/>
  <c r="X1399" i="49"/>
  <c r="Y1399" i="49"/>
  <c r="Z1399" i="49"/>
  <c r="AA1399" i="49"/>
  <c r="AB1399" i="49"/>
  <c r="AC1399" i="49"/>
  <c r="AD1399" i="49"/>
  <c r="AE1399" i="49"/>
  <c r="AF1400" i="49"/>
  <c r="D1400" i="49"/>
  <c r="E1400" i="49"/>
  <c r="G1400" i="49"/>
  <c r="I1400" i="49"/>
  <c r="J1400" i="49"/>
  <c r="K1400" i="49"/>
  <c r="F1400" i="49"/>
  <c r="L1400" i="49"/>
  <c r="M1400" i="49"/>
  <c r="O1400" i="49"/>
  <c r="P1400" i="49"/>
  <c r="Q1400" i="49"/>
  <c r="R1400" i="49"/>
  <c r="S1400" i="49"/>
  <c r="T1400" i="49"/>
  <c r="U1400" i="49"/>
  <c r="V1400" i="49"/>
  <c r="W1400" i="49"/>
  <c r="X1400" i="49"/>
  <c r="Y1400" i="49"/>
  <c r="Z1400" i="49"/>
  <c r="AA1400" i="49"/>
  <c r="AB1400" i="49"/>
  <c r="AC1400" i="49"/>
  <c r="AD1400" i="49"/>
  <c r="AE1400" i="49"/>
  <c r="AF1401" i="49"/>
  <c r="D1401" i="49"/>
  <c r="E1401" i="49"/>
  <c r="G1401" i="49"/>
  <c r="I1401" i="49"/>
  <c r="J1401" i="49"/>
  <c r="K1401" i="49"/>
  <c r="F1401" i="49"/>
  <c r="L1401" i="49"/>
  <c r="M1401" i="49"/>
  <c r="O1401" i="49"/>
  <c r="P1401" i="49"/>
  <c r="Q1401" i="49"/>
  <c r="R1401" i="49"/>
  <c r="S1401" i="49"/>
  <c r="T1401" i="49"/>
  <c r="U1401" i="49"/>
  <c r="V1401" i="49"/>
  <c r="W1401" i="49"/>
  <c r="X1401" i="49"/>
  <c r="Y1401" i="49"/>
  <c r="Z1401" i="49"/>
  <c r="AA1401" i="49"/>
  <c r="AB1401" i="49"/>
  <c r="AC1401" i="49"/>
  <c r="AD1401" i="49"/>
  <c r="AE1401" i="49"/>
  <c r="AF1402" i="49"/>
  <c r="D1402" i="49"/>
  <c r="E1402" i="49"/>
  <c r="G1402" i="49"/>
  <c r="I1402" i="49"/>
  <c r="J1402" i="49"/>
  <c r="K1402" i="49"/>
  <c r="F1402" i="49"/>
  <c r="L1402" i="49"/>
  <c r="M1402" i="49"/>
  <c r="O1402" i="49"/>
  <c r="P1402" i="49"/>
  <c r="Q1402" i="49"/>
  <c r="R1402" i="49"/>
  <c r="S1402" i="49"/>
  <c r="T1402" i="49"/>
  <c r="U1402" i="49"/>
  <c r="V1402" i="49"/>
  <c r="W1402" i="49"/>
  <c r="X1402" i="49"/>
  <c r="Y1402" i="49"/>
  <c r="Z1402" i="49"/>
  <c r="AA1402" i="49"/>
  <c r="AB1402" i="49"/>
  <c r="AC1402" i="49"/>
  <c r="AD1402" i="49"/>
  <c r="AE1402" i="49"/>
  <c r="AF1403" i="49"/>
  <c r="D1403" i="49"/>
  <c r="E1403" i="49"/>
  <c r="G1403" i="49"/>
  <c r="I1403" i="49"/>
  <c r="J1403" i="49"/>
  <c r="K1403" i="49"/>
  <c r="F1403" i="49"/>
  <c r="L1403" i="49"/>
  <c r="M1403" i="49"/>
  <c r="O1403" i="49"/>
  <c r="P1403" i="49"/>
  <c r="Q1403" i="49"/>
  <c r="R1403" i="49"/>
  <c r="S1403" i="49"/>
  <c r="T1403" i="49"/>
  <c r="U1403" i="49"/>
  <c r="V1403" i="49"/>
  <c r="W1403" i="49"/>
  <c r="X1403" i="49"/>
  <c r="Y1403" i="49"/>
  <c r="Z1403" i="49"/>
  <c r="AA1403" i="49"/>
  <c r="AB1403" i="49"/>
  <c r="AC1403" i="49"/>
  <c r="AD1403" i="49"/>
  <c r="AE1403" i="49"/>
  <c r="AF1404" i="49"/>
  <c r="D1404" i="49"/>
  <c r="E1404" i="49"/>
  <c r="G1404" i="49"/>
  <c r="I1404" i="49"/>
  <c r="J1404" i="49"/>
  <c r="K1404" i="49"/>
  <c r="F1404" i="49"/>
  <c r="L1404" i="49"/>
  <c r="M1404" i="49"/>
  <c r="O1404" i="49"/>
  <c r="P1404" i="49"/>
  <c r="Q1404" i="49"/>
  <c r="R1404" i="49"/>
  <c r="S1404" i="49"/>
  <c r="T1404" i="49"/>
  <c r="U1404" i="49"/>
  <c r="V1404" i="49"/>
  <c r="W1404" i="49"/>
  <c r="X1404" i="49"/>
  <c r="Y1404" i="49"/>
  <c r="Z1404" i="49"/>
  <c r="AA1404" i="49"/>
  <c r="AB1404" i="49"/>
  <c r="AC1404" i="49"/>
  <c r="AD1404" i="49"/>
  <c r="AE1404" i="49"/>
  <c r="AF1405" i="49"/>
  <c r="D1405" i="49"/>
  <c r="E1405" i="49"/>
  <c r="G1405" i="49"/>
  <c r="I1405" i="49"/>
  <c r="J1405" i="49"/>
  <c r="K1405" i="49"/>
  <c r="F1405" i="49"/>
  <c r="L1405" i="49"/>
  <c r="M1405" i="49"/>
  <c r="O1405" i="49"/>
  <c r="P1405" i="49"/>
  <c r="Q1405" i="49"/>
  <c r="R1405" i="49"/>
  <c r="S1405" i="49"/>
  <c r="T1405" i="49"/>
  <c r="U1405" i="49"/>
  <c r="V1405" i="49"/>
  <c r="W1405" i="49"/>
  <c r="X1405" i="49"/>
  <c r="Y1405" i="49"/>
  <c r="Z1405" i="49"/>
  <c r="AA1405" i="49"/>
  <c r="AB1405" i="49"/>
  <c r="AC1405" i="49"/>
  <c r="AD1405" i="49"/>
  <c r="AE1405" i="49"/>
  <c r="AF1406" i="49"/>
  <c r="D1406" i="49"/>
  <c r="E1406" i="49"/>
  <c r="G1406" i="49"/>
  <c r="I1406" i="49"/>
  <c r="J1406" i="49"/>
  <c r="K1406" i="49"/>
  <c r="F1406" i="49"/>
  <c r="L1406" i="49"/>
  <c r="M1406" i="49"/>
  <c r="O1406" i="49"/>
  <c r="P1406" i="49"/>
  <c r="Q1406" i="49"/>
  <c r="R1406" i="49"/>
  <c r="S1406" i="49"/>
  <c r="T1406" i="49"/>
  <c r="U1406" i="49"/>
  <c r="V1406" i="49"/>
  <c r="W1406" i="49"/>
  <c r="X1406" i="49"/>
  <c r="Y1406" i="49"/>
  <c r="Z1406" i="49"/>
  <c r="AA1406" i="49"/>
  <c r="AB1406" i="49"/>
  <c r="AC1406" i="49"/>
  <c r="AD1406" i="49"/>
  <c r="AE1406" i="49"/>
  <c r="AF1407" i="49"/>
  <c r="D1407" i="49"/>
  <c r="E1407" i="49"/>
  <c r="G1407" i="49"/>
  <c r="I1407" i="49"/>
  <c r="J1407" i="49"/>
  <c r="K1407" i="49"/>
  <c r="F1407" i="49"/>
  <c r="L1407" i="49"/>
  <c r="M1407" i="49"/>
  <c r="O1407" i="49"/>
  <c r="P1407" i="49"/>
  <c r="Q1407" i="49"/>
  <c r="R1407" i="49"/>
  <c r="S1407" i="49"/>
  <c r="T1407" i="49"/>
  <c r="U1407" i="49"/>
  <c r="V1407" i="49"/>
  <c r="W1407" i="49"/>
  <c r="X1407" i="49"/>
  <c r="Y1407" i="49"/>
  <c r="Z1407" i="49"/>
  <c r="AA1407" i="49"/>
  <c r="AB1407" i="49"/>
  <c r="AC1407" i="49"/>
  <c r="AD1407" i="49"/>
  <c r="AE1407" i="49"/>
  <c r="AF1408" i="49"/>
  <c r="D1408" i="49"/>
  <c r="E1408" i="49"/>
  <c r="G1408" i="49"/>
  <c r="I1408" i="49"/>
  <c r="J1408" i="49"/>
  <c r="K1408" i="49"/>
  <c r="F1408" i="49"/>
  <c r="L1408" i="49"/>
  <c r="M1408" i="49"/>
  <c r="O1408" i="49"/>
  <c r="P1408" i="49"/>
  <c r="Q1408" i="49"/>
  <c r="R1408" i="49"/>
  <c r="S1408" i="49"/>
  <c r="T1408" i="49"/>
  <c r="U1408" i="49"/>
  <c r="V1408" i="49"/>
  <c r="W1408" i="49"/>
  <c r="X1408" i="49"/>
  <c r="Y1408" i="49"/>
  <c r="Z1408" i="49"/>
  <c r="AA1408" i="49"/>
  <c r="AB1408" i="49"/>
  <c r="AC1408" i="49"/>
  <c r="AD1408" i="49"/>
  <c r="AE1408" i="49"/>
  <c r="AF1409" i="49"/>
  <c r="D1409" i="49"/>
  <c r="E1409" i="49"/>
  <c r="G1409" i="49"/>
  <c r="I1409" i="49"/>
  <c r="J1409" i="49"/>
  <c r="K1409" i="49"/>
  <c r="F1409" i="49"/>
  <c r="L1409" i="49"/>
  <c r="M1409" i="49"/>
  <c r="O1409" i="49"/>
  <c r="P1409" i="49"/>
  <c r="Q1409" i="49"/>
  <c r="R1409" i="49"/>
  <c r="S1409" i="49"/>
  <c r="T1409" i="49"/>
  <c r="U1409" i="49"/>
  <c r="V1409" i="49"/>
  <c r="W1409" i="49"/>
  <c r="X1409" i="49"/>
  <c r="Y1409" i="49"/>
  <c r="Z1409" i="49"/>
  <c r="AA1409" i="49"/>
  <c r="AB1409" i="49"/>
  <c r="AC1409" i="49"/>
  <c r="AD1409" i="49"/>
  <c r="AE1409" i="49"/>
  <c r="AF1410" i="49"/>
  <c r="D1410" i="49"/>
  <c r="E1410" i="49"/>
  <c r="G1410" i="49"/>
  <c r="I1410" i="49"/>
  <c r="J1410" i="49"/>
  <c r="K1410" i="49"/>
  <c r="F1410" i="49"/>
  <c r="L1410" i="49"/>
  <c r="M1410" i="49"/>
  <c r="O1410" i="49"/>
  <c r="P1410" i="49"/>
  <c r="Q1410" i="49"/>
  <c r="R1410" i="49"/>
  <c r="S1410" i="49"/>
  <c r="T1410" i="49"/>
  <c r="U1410" i="49"/>
  <c r="V1410" i="49"/>
  <c r="W1410" i="49"/>
  <c r="X1410" i="49"/>
  <c r="Y1410" i="49"/>
  <c r="Z1410" i="49"/>
  <c r="AA1410" i="49"/>
  <c r="AB1410" i="49"/>
  <c r="AC1410" i="49"/>
  <c r="AD1410" i="49"/>
  <c r="AE1410" i="49"/>
  <c r="AF1411" i="49"/>
  <c r="D1411" i="49"/>
  <c r="E1411" i="49"/>
  <c r="G1411" i="49"/>
  <c r="I1411" i="49"/>
  <c r="J1411" i="49"/>
  <c r="K1411" i="49"/>
  <c r="F1411" i="49"/>
  <c r="L1411" i="49"/>
  <c r="M1411" i="49"/>
  <c r="O1411" i="49"/>
  <c r="P1411" i="49"/>
  <c r="Q1411" i="49"/>
  <c r="R1411" i="49"/>
  <c r="S1411" i="49"/>
  <c r="T1411" i="49"/>
  <c r="U1411" i="49"/>
  <c r="V1411" i="49"/>
  <c r="W1411" i="49"/>
  <c r="X1411" i="49"/>
  <c r="Y1411" i="49"/>
  <c r="Z1411" i="49"/>
  <c r="AA1411" i="49"/>
  <c r="AB1411" i="49"/>
  <c r="AC1411" i="49"/>
  <c r="AD1411" i="49"/>
  <c r="AE1411" i="49"/>
  <c r="AF1412" i="49"/>
  <c r="D1412" i="49"/>
  <c r="E1412" i="49"/>
  <c r="G1412" i="49"/>
  <c r="I1412" i="49"/>
  <c r="J1412" i="49"/>
  <c r="K1412" i="49"/>
  <c r="F1412" i="49"/>
  <c r="L1412" i="49"/>
  <c r="M1412" i="49"/>
  <c r="O1412" i="49"/>
  <c r="P1412" i="49"/>
  <c r="Q1412" i="49"/>
  <c r="R1412" i="49"/>
  <c r="S1412" i="49"/>
  <c r="T1412" i="49"/>
  <c r="U1412" i="49"/>
  <c r="V1412" i="49"/>
  <c r="W1412" i="49"/>
  <c r="X1412" i="49"/>
  <c r="Y1412" i="49"/>
  <c r="Z1412" i="49"/>
  <c r="AA1412" i="49"/>
  <c r="AB1412" i="49"/>
  <c r="AC1412" i="49"/>
  <c r="AD1412" i="49"/>
  <c r="AE1412" i="49"/>
  <c r="AF1413" i="49"/>
  <c r="D1413" i="49"/>
  <c r="E1413" i="49"/>
  <c r="G1413" i="49"/>
  <c r="I1413" i="49"/>
  <c r="J1413" i="49"/>
  <c r="K1413" i="49"/>
  <c r="F1413" i="49"/>
  <c r="L1413" i="49"/>
  <c r="M1413" i="49"/>
  <c r="O1413" i="49"/>
  <c r="P1413" i="49"/>
  <c r="Q1413" i="49"/>
  <c r="R1413" i="49"/>
  <c r="S1413" i="49"/>
  <c r="T1413" i="49"/>
  <c r="U1413" i="49"/>
  <c r="V1413" i="49"/>
  <c r="W1413" i="49"/>
  <c r="X1413" i="49"/>
  <c r="Y1413" i="49"/>
  <c r="Z1413" i="49"/>
  <c r="AA1413" i="49"/>
  <c r="AB1413" i="49"/>
  <c r="AC1413" i="49"/>
  <c r="AD1413" i="49"/>
  <c r="AE1413" i="49"/>
  <c r="AF1414" i="49"/>
  <c r="D1414" i="49"/>
  <c r="E1414" i="49"/>
  <c r="G1414" i="49"/>
  <c r="I1414" i="49"/>
  <c r="J1414" i="49"/>
  <c r="K1414" i="49"/>
  <c r="F1414" i="49"/>
  <c r="L1414" i="49"/>
  <c r="M1414" i="49"/>
  <c r="O1414" i="49"/>
  <c r="P1414" i="49"/>
  <c r="Q1414" i="49"/>
  <c r="R1414" i="49"/>
  <c r="S1414" i="49"/>
  <c r="T1414" i="49"/>
  <c r="U1414" i="49"/>
  <c r="V1414" i="49"/>
  <c r="W1414" i="49"/>
  <c r="X1414" i="49"/>
  <c r="Y1414" i="49"/>
  <c r="Z1414" i="49"/>
  <c r="AA1414" i="49"/>
  <c r="AB1414" i="49"/>
  <c r="AC1414" i="49"/>
  <c r="AD1414" i="49"/>
  <c r="AE1414" i="49"/>
  <c r="AF1415" i="49"/>
  <c r="D1415" i="49"/>
  <c r="E1415" i="49"/>
  <c r="G1415" i="49"/>
  <c r="I1415" i="49"/>
  <c r="J1415" i="49"/>
  <c r="K1415" i="49"/>
  <c r="F1415" i="49"/>
  <c r="L1415" i="49"/>
  <c r="M1415" i="49"/>
  <c r="O1415" i="49"/>
  <c r="P1415" i="49"/>
  <c r="Q1415" i="49"/>
  <c r="R1415" i="49"/>
  <c r="S1415" i="49"/>
  <c r="T1415" i="49"/>
  <c r="U1415" i="49"/>
  <c r="V1415" i="49"/>
  <c r="W1415" i="49"/>
  <c r="X1415" i="49"/>
  <c r="Y1415" i="49"/>
  <c r="Z1415" i="49"/>
  <c r="AA1415" i="49"/>
  <c r="AB1415" i="49"/>
  <c r="AC1415" i="49"/>
  <c r="AD1415" i="49"/>
  <c r="AE1415" i="49"/>
  <c r="AF1416" i="49"/>
  <c r="D1416" i="49"/>
  <c r="E1416" i="49"/>
  <c r="G1416" i="49"/>
  <c r="I1416" i="49"/>
  <c r="J1416" i="49"/>
  <c r="K1416" i="49"/>
  <c r="F1416" i="49"/>
  <c r="L1416" i="49"/>
  <c r="M1416" i="49"/>
  <c r="O1416" i="49"/>
  <c r="P1416" i="49"/>
  <c r="Q1416" i="49"/>
  <c r="R1416" i="49"/>
  <c r="S1416" i="49"/>
  <c r="T1416" i="49"/>
  <c r="U1416" i="49"/>
  <c r="V1416" i="49"/>
  <c r="W1416" i="49"/>
  <c r="X1416" i="49"/>
  <c r="Y1416" i="49"/>
  <c r="Z1416" i="49"/>
  <c r="AA1416" i="49"/>
  <c r="AB1416" i="49"/>
  <c r="AC1416" i="49"/>
  <c r="AD1416" i="49"/>
  <c r="AE1416" i="49"/>
  <c r="AF1417" i="49"/>
  <c r="D1417" i="49"/>
  <c r="E1417" i="49"/>
  <c r="G1417" i="49"/>
  <c r="I1417" i="49"/>
  <c r="J1417" i="49"/>
  <c r="K1417" i="49"/>
  <c r="F1417" i="49"/>
  <c r="L1417" i="49"/>
  <c r="M1417" i="49"/>
  <c r="O1417" i="49"/>
  <c r="P1417" i="49"/>
  <c r="Q1417" i="49"/>
  <c r="R1417" i="49"/>
  <c r="S1417" i="49"/>
  <c r="T1417" i="49"/>
  <c r="U1417" i="49"/>
  <c r="V1417" i="49"/>
  <c r="W1417" i="49"/>
  <c r="X1417" i="49"/>
  <c r="Y1417" i="49"/>
  <c r="Z1417" i="49"/>
  <c r="AA1417" i="49"/>
  <c r="AB1417" i="49"/>
  <c r="AC1417" i="49"/>
  <c r="AD1417" i="49"/>
  <c r="AE1417" i="49"/>
  <c r="AF1418" i="49"/>
  <c r="D1418" i="49"/>
  <c r="E1418" i="49"/>
  <c r="G1418" i="49"/>
  <c r="I1418" i="49"/>
  <c r="J1418" i="49"/>
  <c r="K1418" i="49"/>
  <c r="F1418" i="49"/>
  <c r="L1418" i="49"/>
  <c r="M1418" i="49"/>
  <c r="O1418" i="49"/>
  <c r="P1418" i="49"/>
  <c r="Q1418" i="49"/>
  <c r="R1418" i="49"/>
  <c r="S1418" i="49"/>
  <c r="T1418" i="49"/>
  <c r="U1418" i="49"/>
  <c r="V1418" i="49"/>
  <c r="W1418" i="49"/>
  <c r="X1418" i="49"/>
  <c r="Y1418" i="49"/>
  <c r="Z1418" i="49"/>
  <c r="AA1418" i="49"/>
  <c r="AB1418" i="49"/>
  <c r="AC1418" i="49"/>
  <c r="AD1418" i="49"/>
  <c r="AE1418" i="49"/>
  <c r="AF1419" i="49"/>
  <c r="D1419" i="49"/>
  <c r="E1419" i="49"/>
  <c r="G1419" i="49"/>
  <c r="I1419" i="49"/>
  <c r="J1419" i="49"/>
  <c r="K1419" i="49"/>
  <c r="F1419" i="49"/>
  <c r="L1419" i="49"/>
  <c r="M1419" i="49"/>
  <c r="O1419" i="49"/>
  <c r="P1419" i="49"/>
  <c r="Q1419" i="49"/>
  <c r="R1419" i="49"/>
  <c r="S1419" i="49"/>
  <c r="T1419" i="49"/>
  <c r="U1419" i="49"/>
  <c r="V1419" i="49"/>
  <c r="W1419" i="49"/>
  <c r="X1419" i="49"/>
  <c r="Y1419" i="49"/>
  <c r="Z1419" i="49"/>
  <c r="AA1419" i="49"/>
  <c r="AB1419" i="49"/>
  <c r="AC1419" i="49"/>
  <c r="AD1419" i="49"/>
  <c r="AE1419" i="49"/>
  <c r="AF1420" i="49"/>
  <c r="D1420" i="49"/>
  <c r="E1420" i="49"/>
  <c r="G1420" i="49"/>
  <c r="I1420" i="49"/>
  <c r="J1420" i="49"/>
  <c r="K1420" i="49"/>
  <c r="F1420" i="49"/>
  <c r="L1420" i="49"/>
  <c r="M1420" i="49"/>
  <c r="O1420" i="49"/>
  <c r="P1420" i="49"/>
  <c r="Q1420" i="49"/>
  <c r="R1420" i="49"/>
  <c r="S1420" i="49"/>
  <c r="T1420" i="49"/>
  <c r="U1420" i="49"/>
  <c r="V1420" i="49"/>
  <c r="W1420" i="49"/>
  <c r="X1420" i="49"/>
  <c r="Y1420" i="49"/>
  <c r="Z1420" i="49"/>
  <c r="AA1420" i="49"/>
  <c r="AB1420" i="49"/>
  <c r="AC1420" i="49"/>
  <c r="AD1420" i="49"/>
  <c r="AE1420" i="49"/>
  <c r="AF1421" i="49"/>
  <c r="D1421" i="49"/>
  <c r="E1421" i="49"/>
  <c r="G1421" i="49"/>
  <c r="I1421" i="49"/>
  <c r="J1421" i="49"/>
  <c r="K1421" i="49"/>
  <c r="F1421" i="49"/>
  <c r="L1421" i="49"/>
  <c r="M1421" i="49"/>
  <c r="O1421" i="49"/>
  <c r="P1421" i="49"/>
  <c r="Q1421" i="49"/>
  <c r="R1421" i="49"/>
  <c r="S1421" i="49"/>
  <c r="T1421" i="49"/>
  <c r="U1421" i="49"/>
  <c r="V1421" i="49"/>
  <c r="W1421" i="49"/>
  <c r="X1421" i="49"/>
  <c r="Y1421" i="49"/>
  <c r="Z1421" i="49"/>
  <c r="AA1421" i="49"/>
  <c r="AB1421" i="49"/>
  <c r="AC1421" i="49"/>
  <c r="AD1421" i="49"/>
  <c r="AE1421" i="49"/>
  <c r="AF1422" i="49"/>
  <c r="D1422" i="49"/>
  <c r="E1422" i="49"/>
  <c r="G1422" i="49"/>
  <c r="I1422" i="49"/>
  <c r="J1422" i="49"/>
  <c r="K1422" i="49"/>
  <c r="F1422" i="49"/>
  <c r="L1422" i="49"/>
  <c r="M1422" i="49"/>
  <c r="O1422" i="49"/>
  <c r="P1422" i="49"/>
  <c r="Q1422" i="49"/>
  <c r="R1422" i="49"/>
  <c r="S1422" i="49"/>
  <c r="T1422" i="49"/>
  <c r="U1422" i="49"/>
  <c r="V1422" i="49"/>
  <c r="W1422" i="49"/>
  <c r="X1422" i="49"/>
  <c r="Y1422" i="49"/>
  <c r="Z1422" i="49"/>
  <c r="AA1422" i="49"/>
  <c r="AB1422" i="49"/>
  <c r="AC1422" i="49"/>
  <c r="AD1422" i="49"/>
  <c r="AE1422" i="49"/>
  <c r="AF1423" i="49"/>
  <c r="D1423" i="49"/>
  <c r="E1423" i="49"/>
  <c r="G1423" i="49"/>
  <c r="I1423" i="49"/>
  <c r="J1423" i="49"/>
  <c r="K1423" i="49"/>
  <c r="F1423" i="49"/>
  <c r="L1423" i="49"/>
  <c r="M1423" i="49"/>
  <c r="O1423" i="49"/>
  <c r="P1423" i="49"/>
  <c r="Q1423" i="49"/>
  <c r="R1423" i="49"/>
  <c r="S1423" i="49"/>
  <c r="T1423" i="49"/>
  <c r="U1423" i="49"/>
  <c r="V1423" i="49"/>
  <c r="W1423" i="49"/>
  <c r="X1423" i="49"/>
  <c r="Y1423" i="49"/>
  <c r="Z1423" i="49"/>
  <c r="AA1423" i="49"/>
  <c r="AB1423" i="49"/>
  <c r="AC1423" i="49"/>
  <c r="AD1423" i="49"/>
  <c r="AE1423" i="49"/>
  <c r="AF1424" i="49"/>
  <c r="D1424" i="49"/>
  <c r="E1424" i="49"/>
  <c r="G1424" i="49"/>
  <c r="I1424" i="49"/>
  <c r="J1424" i="49"/>
  <c r="K1424" i="49"/>
  <c r="F1424" i="49"/>
  <c r="L1424" i="49"/>
  <c r="M1424" i="49"/>
  <c r="O1424" i="49"/>
  <c r="P1424" i="49"/>
  <c r="Q1424" i="49"/>
  <c r="R1424" i="49"/>
  <c r="S1424" i="49"/>
  <c r="T1424" i="49"/>
  <c r="U1424" i="49"/>
  <c r="V1424" i="49"/>
  <c r="W1424" i="49"/>
  <c r="X1424" i="49"/>
  <c r="Y1424" i="49"/>
  <c r="Z1424" i="49"/>
  <c r="AA1424" i="49"/>
  <c r="AB1424" i="49"/>
  <c r="AC1424" i="49"/>
  <c r="AD1424" i="49"/>
  <c r="AE1424" i="49"/>
  <c r="AF1425" i="49"/>
  <c r="D1425" i="49"/>
  <c r="E1425" i="49"/>
  <c r="G1425" i="49"/>
  <c r="I1425" i="49"/>
  <c r="J1425" i="49"/>
  <c r="K1425" i="49"/>
  <c r="F1425" i="49"/>
  <c r="L1425" i="49"/>
  <c r="M1425" i="49"/>
  <c r="O1425" i="49"/>
  <c r="P1425" i="49"/>
  <c r="Q1425" i="49"/>
  <c r="R1425" i="49"/>
  <c r="S1425" i="49"/>
  <c r="T1425" i="49"/>
  <c r="U1425" i="49"/>
  <c r="V1425" i="49"/>
  <c r="W1425" i="49"/>
  <c r="X1425" i="49"/>
  <c r="Y1425" i="49"/>
  <c r="Z1425" i="49"/>
  <c r="AA1425" i="49"/>
  <c r="AB1425" i="49"/>
  <c r="AC1425" i="49"/>
  <c r="AD1425" i="49"/>
  <c r="AE1425" i="49"/>
  <c r="AF1426" i="49"/>
  <c r="D1426" i="49"/>
  <c r="E1426" i="49"/>
  <c r="G1426" i="49"/>
  <c r="I1426" i="49"/>
  <c r="J1426" i="49"/>
  <c r="K1426" i="49"/>
  <c r="F1426" i="49"/>
  <c r="L1426" i="49"/>
  <c r="M1426" i="49"/>
  <c r="O1426" i="49"/>
  <c r="P1426" i="49"/>
  <c r="Q1426" i="49"/>
  <c r="R1426" i="49"/>
  <c r="S1426" i="49"/>
  <c r="T1426" i="49"/>
  <c r="U1426" i="49"/>
  <c r="V1426" i="49"/>
  <c r="W1426" i="49"/>
  <c r="X1426" i="49"/>
  <c r="Y1426" i="49"/>
  <c r="Z1426" i="49"/>
  <c r="AA1426" i="49"/>
  <c r="AB1426" i="49"/>
  <c r="AC1426" i="49"/>
  <c r="AD1426" i="49"/>
  <c r="AE1426" i="49"/>
  <c r="AF1427" i="49"/>
  <c r="D1427" i="49"/>
  <c r="E1427" i="49"/>
  <c r="G1427" i="49"/>
  <c r="I1427" i="49"/>
  <c r="J1427" i="49"/>
  <c r="K1427" i="49"/>
  <c r="F1427" i="49"/>
  <c r="L1427" i="49"/>
  <c r="M1427" i="49"/>
  <c r="O1427" i="49"/>
  <c r="P1427" i="49"/>
  <c r="Q1427" i="49"/>
  <c r="R1427" i="49"/>
  <c r="S1427" i="49"/>
  <c r="T1427" i="49"/>
  <c r="U1427" i="49"/>
  <c r="V1427" i="49"/>
  <c r="W1427" i="49"/>
  <c r="X1427" i="49"/>
  <c r="Y1427" i="49"/>
  <c r="Z1427" i="49"/>
  <c r="AA1427" i="49"/>
  <c r="AB1427" i="49"/>
  <c r="AC1427" i="49"/>
  <c r="AD1427" i="49"/>
  <c r="AE1427" i="49"/>
  <c r="AF1428" i="49"/>
  <c r="D1428" i="49"/>
  <c r="E1428" i="49"/>
  <c r="G1428" i="49"/>
  <c r="I1428" i="49"/>
  <c r="J1428" i="49"/>
  <c r="K1428" i="49"/>
  <c r="F1428" i="49"/>
  <c r="L1428" i="49"/>
  <c r="M1428" i="49"/>
  <c r="O1428" i="49"/>
  <c r="P1428" i="49"/>
  <c r="Q1428" i="49"/>
  <c r="R1428" i="49"/>
  <c r="S1428" i="49"/>
  <c r="T1428" i="49"/>
  <c r="U1428" i="49"/>
  <c r="V1428" i="49"/>
  <c r="W1428" i="49"/>
  <c r="X1428" i="49"/>
  <c r="Y1428" i="49"/>
  <c r="Z1428" i="49"/>
  <c r="AA1428" i="49"/>
  <c r="AB1428" i="49"/>
  <c r="AC1428" i="49"/>
  <c r="AD1428" i="49"/>
  <c r="AE1428" i="49"/>
  <c r="AF1429" i="49"/>
  <c r="D1429" i="49"/>
  <c r="E1429" i="49"/>
  <c r="G1429" i="49"/>
  <c r="I1429" i="49"/>
  <c r="J1429" i="49"/>
  <c r="K1429" i="49"/>
  <c r="F1429" i="49"/>
  <c r="L1429" i="49"/>
  <c r="M1429" i="49"/>
  <c r="O1429" i="49"/>
  <c r="P1429" i="49"/>
  <c r="Q1429" i="49"/>
  <c r="R1429" i="49"/>
  <c r="S1429" i="49"/>
  <c r="T1429" i="49"/>
  <c r="U1429" i="49"/>
  <c r="V1429" i="49"/>
  <c r="W1429" i="49"/>
  <c r="X1429" i="49"/>
  <c r="Y1429" i="49"/>
  <c r="Z1429" i="49"/>
  <c r="AA1429" i="49"/>
  <c r="AB1429" i="49"/>
  <c r="AC1429" i="49"/>
  <c r="AD1429" i="49"/>
  <c r="AE1429" i="49"/>
  <c r="AF1430" i="49"/>
  <c r="D1430" i="49"/>
  <c r="E1430" i="49"/>
  <c r="G1430" i="49"/>
  <c r="I1430" i="49"/>
  <c r="J1430" i="49"/>
  <c r="K1430" i="49"/>
  <c r="F1430" i="49"/>
  <c r="L1430" i="49"/>
  <c r="M1430" i="49"/>
  <c r="O1430" i="49"/>
  <c r="P1430" i="49"/>
  <c r="Q1430" i="49"/>
  <c r="R1430" i="49"/>
  <c r="S1430" i="49"/>
  <c r="T1430" i="49"/>
  <c r="U1430" i="49"/>
  <c r="V1430" i="49"/>
  <c r="W1430" i="49"/>
  <c r="X1430" i="49"/>
  <c r="Y1430" i="49"/>
  <c r="Z1430" i="49"/>
  <c r="AA1430" i="49"/>
  <c r="AB1430" i="49"/>
  <c r="AC1430" i="49"/>
  <c r="AD1430" i="49"/>
  <c r="AE1430" i="49"/>
  <c r="AF1431" i="49"/>
  <c r="D1431" i="49"/>
  <c r="E1431" i="49"/>
  <c r="G1431" i="49"/>
  <c r="I1431" i="49"/>
  <c r="J1431" i="49"/>
  <c r="K1431" i="49"/>
  <c r="F1431" i="49"/>
  <c r="L1431" i="49"/>
  <c r="M1431" i="49"/>
  <c r="O1431" i="49"/>
  <c r="P1431" i="49"/>
  <c r="Q1431" i="49"/>
  <c r="R1431" i="49"/>
  <c r="S1431" i="49"/>
  <c r="T1431" i="49"/>
  <c r="U1431" i="49"/>
  <c r="V1431" i="49"/>
  <c r="W1431" i="49"/>
  <c r="X1431" i="49"/>
  <c r="Y1431" i="49"/>
  <c r="Z1431" i="49"/>
  <c r="AA1431" i="49"/>
  <c r="AB1431" i="49"/>
  <c r="AC1431" i="49"/>
  <c r="AD1431" i="49"/>
  <c r="AE1431" i="49"/>
  <c r="AF1432" i="49"/>
  <c r="D1432" i="49"/>
  <c r="E1432" i="49"/>
  <c r="G1432" i="49"/>
  <c r="I1432" i="49"/>
  <c r="J1432" i="49"/>
  <c r="K1432" i="49"/>
  <c r="F1432" i="49"/>
  <c r="L1432" i="49"/>
  <c r="M1432" i="49"/>
  <c r="O1432" i="49"/>
  <c r="P1432" i="49"/>
  <c r="Q1432" i="49"/>
  <c r="R1432" i="49"/>
  <c r="S1432" i="49"/>
  <c r="T1432" i="49"/>
  <c r="U1432" i="49"/>
  <c r="V1432" i="49"/>
  <c r="W1432" i="49"/>
  <c r="X1432" i="49"/>
  <c r="Y1432" i="49"/>
  <c r="Z1432" i="49"/>
  <c r="AA1432" i="49"/>
  <c r="AB1432" i="49"/>
  <c r="AC1432" i="49"/>
  <c r="AD1432" i="49"/>
  <c r="AE1432" i="49"/>
  <c r="AF1433" i="49"/>
  <c r="D1433" i="49"/>
  <c r="E1433" i="49"/>
  <c r="G1433" i="49"/>
  <c r="I1433" i="49"/>
  <c r="J1433" i="49"/>
  <c r="K1433" i="49"/>
  <c r="F1433" i="49"/>
  <c r="L1433" i="49"/>
  <c r="M1433" i="49"/>
  <c r="O1433" i="49"/>
  <c r="P1433" i="49"/>
  <c r="Q1433" i="49"/>
  <c r="R1433" i="49"/>
  <c r="S1433" i="49"/>
  <c r="T1433" i="49"/>
  <c r="U1433" i="49"/>
  <c r="V1433" i="49"/>
  <c r="W1433" i="49"/>
  <c r="X1433" i="49"/>
  <c r="Y1433" i="49"/>
  <c r="Z1433" i="49"/>
  <c r="AA1433" i="49"/>
  <c r="AB1433" i="49"/>
  <c r="AC1433" i="49"/>
  <c r="AD1433" i="49"/>
  <c r="AE1433" i="49"/>
  <c r="AF1434" i="49"/>
  <c r="D1434" i="49"/>
  <c r="E1434" i="49"/>
  <c r="G1434" i="49"/>
  <c r="I1434" i="49"/>
  <c r="J1434" i="49"/>
  <c r="K1434" i="49"/>
  <c r="F1434" i="49"/>
  <c r="L1434" i="49"/>
  <c r="M1434" i="49"/>
  <c r="O1434" i="49"/>
  <c r="P1434" i="49"/>
  <c r="Q1434" i="49"/>
  <c r="R1434" i="49"/>
  <c r="S1434" i="49"/>
  <c r="T1434" i="49"/>
  <c r="U1434" i="49"/>
  <c r="V1434" i="49"/>
  <c r="W1434" i="49"/>
  <c r="X1434" i="49"/>
  <c r="Y1434" i="49"/>
  <c r="Z1434" i="49"/>
  <c r="AA1434" i="49"/>
  <c r="AB1434" i="49"/>
  <c r="AC1434" i="49"/>
  <c r="AD1434" i="49"/>
  <c r="AE1434" i="49"/>
  <c r="AF1435" i="49"/>
  <c r="D1435" i="49"/>
  <c r="E1435" i="49"/>
  <c r="G1435" i="49"/>
  <c r="I1435" i="49"/>
  <c r="J1435" i="49"/>
  <c r="K1435" i="49"/>
  <c r="F1435" i="49"/>
  <c r="L1435" i="49"/>
  <c r="M1435" i="49"/>
  <c r="O1435" i="49"/>
  <c r="P1435" i="49"/>
  <c r="Q1435" i="49"/>
  <c r="R1435" i="49"/>
  <c r="S1435" i="49"/>
  <c r="T1435" i="49"/>
  <c r="U1435" i="49"/>
  <c r="V1435" i="49"/>
  <c r="W1435" i="49"/>
  <c r="X1435" i="49"/>
  <c r="Y1435" i="49"/>
  <c r="Z1435" i="49"/>
  <c r="AA1435" i="49"/>
  <c r="AB1435" i="49"/>
  <c r="AC1435" i="49"/>
  <c r="AD1435" i="49"/>
  <c r="AE1435" i="49"/>
  <c r="AF1436" i="49"/>
  <c r="D1436" i="49"/>
  <c r="E1436" i="49"/>
  <c r="G1436" i="49"/>
  <c r="I1436" i="49"/>
  <c r="J1436" i="49"/>
  <c r="K1436" i="49"/>
  <c r="F1436" i="49"/>
  <c r="L1436" i="49"/>
  <c r="M1436" i="49"/>
  <c r="O1436" i="49"/>
  <c r="P1436" i="49"/>
  <c r="Q1436" i="49"/>
  <c r="R1436" i="49"/>
  <c r="S1436" i="49"/>
  <c r="T1436" i="49"/>
  <c r="U1436" i="49"/>
  <c r="V1436" i="49"/>
  <c r="W1436" i="49"/>
  <c r="X1436" i="49"/>
  <c r="Y1436" i="49"/>
  <c r="Z1436" i="49"/>
  <c r="AA1436" i="49"/>
  <c r="AB1436" i="49"/>
  <c r="AC1436" i="49"/>
  <c r="AD1436" i="49"/>
  <c r="AE1436" i="49"/>
  <c r="AF1437" i="49"/>
  <c r="D1437" i="49"/>
  <c r="E1437" i="49"/>
  <c r="G1437" i="49"/>
  <c r="I1437" i="49"/>
  <c r="J1437" i="49"/>
  <c r="K1437" i="49"/>
  <c r="F1437" i="49"/>
  <c r="L1437" i="49"/>
  <c r="M1437" i="49"/>
  <c r="O1437" i="49"/>
  <c r="P1437" i="49"/>
  <c r="Q1437" i="49"/>
  <c r="R1437" i="49"/>
  <c r="S1437" i="49"/>
  <c r="T1437" i="49"/>
  <c r="U1437" i="49"/>
  <c r="V1437" i="49"/>
  <c r="W1437" i="49"/>
  <c r="X1437" i="49"/>
  <c r="Y1437" i="49"/>
  <c r="Z1437" i="49"/>
  <c r="AA1437" i="49"/>
  <c r="AB1437" i="49"/>
  <c r="AC1437" i="49"/>
  <c r="AD1437" i="49"/>
  <c r="AE1437" i="49"/>
  <c r="AF1438" i="49"/>
  <c r="D1438" i="49"/>
  <c r="E1438" i="49"/>
  <c r="G1438" i="49"/>
  <c r="I1438" i="49"/>
  <c r="J1438" i="49"/>
  <c r="K1438" i="49"/>
  <c r="F1438" i="49"/>
  <c r="L1438" i="49"/>
  <c r="M1438" i="49"/>
  <c r="O1438" i="49"/>
  <c r="P1438" i="49"/>
  <c r="Q1438" i="49"/>
  <c r="R1438" i="49"/>
  <c r="S1438" i="49"/>
  <c r="T1438" i="49"/>
  <c r="U1438" i="49"/>
  <c r="V1438" i="49"/>
  <c r="W1438" i="49"/>
  <c r="X1438" i="49"/>
  <c r="Y1438" i="49"/>
  <c r="Z1438" i="49"/>
  <c r="AA1438" i="49"/>
  <c r="AB1438" i="49"/>
  <c r="AC1438" i="49"/>
  <c r="AD1438" i="49"/>
  <c r="AE1438" i="49"/>
  <c r="AF1439" i="49"/>
  <c r="D1439" i="49"/>
  <c r="E1439" i="49"/>
  <c r="G1439" i="49"/>
  <c r="I1439" i="49"/>
  <c r="J1439" i="49"/>
  <c r="K1439" i="49"/>
  <c r="F1439" i="49"/>
  <c r="L1439" i="49"/>
  <c r="M1439" i="49"/>
  <c r="O1439" i="49"/>
  <c r="P1439" i="49"/>
  <c r="Q1439" i="49"/>
  <c r="R1439" i="49"/>
  <c r="S1439" i="49"/>
  <c r="T1439" i="49"/>
  <c r="U1439" i="49"/>
  <c r="V1439" i="49"/>
  <c r="W1439" i="49"/>
  <c r="X1439" i="49"/>
  <c r="Y1439" i="49"/>
  <c r="Z1439" i="49"/>
  <c r="AA1439" i="49"/>
  <c r="AB1439" i="49"/>
  <c r="AC1439" i="49"/>
  <c r="AD1439" i="49"/>
  <c r="AE1439" i="49"/>
  <c r="AF1440" i="49"/>
  <c r="D1440" i="49"/>
  <c r="E1440" i="49"/>
  <c r="G1440" i="49"/>
  <c r="I1440" i="49"/>
  <c r="J1440" i="49"/>
  <c r="K1440" i="49"/>
  <c r="F1440" i="49"/>
  <c r="L1440" i="49"/>
  <c r="M1440" i="49"/>
  <c r="O1440" i="49"/>
  <c r="P1440" i="49"/>
  <c r="Q1440" i="49"/>
  <c r="R1440" i="49"/>
  <c r="S1440" i="49"/>
  <c r="T1440" i="49"/>
  <c r="U1440" i="49"/>
  <c r="V1440" i="49"/>
  <c r="W1440" i="49"/>
  <c r="X1440" i="49"/>
  <c r="Y1440" i="49"/>
  <c r="Z1440" i="49"/>
  <c r="AA1440" i="49"/>
  <c r="AB1440" i="49"/>
  <c r="AC1440" i="49"/>
  <c r="AD1440" i="49"/>
  <c r="AE1440" i="49"/>
  <c r="AF1441" i="49"/>
  <c r="D1441" i="49"/>
  <c r="E1441" i="49"/>
  <c r="G1441" i="49"/>
  <c r="I1441" i="49"/>
  <c r="J1441" i="49"/>
  <c r="K1441" i="49"/>
  <c r="F1441" i="49"/>
  <c r="L1441" i="49"/>
  <c r="M1441" i="49"/>
  <c r="O1441" i="49"/>
  <c r="P1441" i="49"/>
  <c r="Q1441" i="49"/>
  <c r="R1441" i="49"/>
  <c r="S1441" i="49"/>
  <c r="T1441" i="49"/>
  <c r="U1441" i="49"/>
  <c r="V1441" i="49"/>
  <c r="W1441" i="49"/>
  <c r="X1441" i="49"/>
  <c r="Y1441" i="49"/>
  <c r="Z1441" i="49"/>
  <c r="AA1441" i="49"/>
  <c r="AB1441" i="49"/>
  <c r="AC1441" i="49"/>
  <c r="AD1441" i="49"/>
  <c r="AE1441" i="49"/>
  <c r="AF1442" i="49"/>
  <c r="D1442" i="49"/>
  <c r="E1442" i="49"/>
  <c r="G1442" i="49"/>
  <c r="I1442" i="49"/>
  <c r="J1442" i="49"/>
  <c r="K1442" i="49"/>
  <c r="F1442" i="49"/>
  <c r="L1442" i="49"/>
  <c r="M1442" i="49"/>
  <c r="O1442" i="49"/>
  <c r="P1442" i="49"/>
  <c r="Q1442" i="49"/>
  <c r="R1442" i="49"/>
  <c r="S1442" i="49"/>
  <c r="T1442" i="49"/>
  <c r="U1442" i="49"/>
  <c r="V1442" i="49"/>
  <c r="W1442" i="49"/>
  <c r="X1442" i="49"/>
  <c r="Y1442" i="49"/>
  <c r="Z1442" i="49"/>
  <c r="AA1442" i="49"/>
  <c r="AB1442" i="49"/>
  <c r="AC1442" i="49"/>
  <c r="AD1442" i="49"/>
  <c r="AE1442" i="49"/>
  <c r="AF1443" i="49"/>
  <c r="D1443" i="49"/>
  <c r="E1443" i="49"/>
  <c r="G1443" i="49"/>
  <c r="I1443" i="49"/>
  <c r="J1443" i="49"/>
  <c r="K1443" i="49"/>
  <c r="F1443" i="49"/>
  <c r="L1443" i="49"/>
  <c r="M1443" i="49"/>
  <c r="O1443" i="49"/>
  <c r="P1443" i="49"/>
  <c r="Q1443" i="49"/>
  <c r="R1443" i="49"/>
  <c r="S1443" i="49"/>
  <c r="T1443" i="49"/>
  <c r="U1443" i="49"/>
  <c r="V1443" i="49"/>
  <c r="W1443" i="49"/>
  <c r="X1443" i="49"/>
  <c r="Y1443" i="49"/>
  <c r="Z1443" i="49"/>
  <c r="AA1443" i="49"/>
  <c r="AB1443" i="49"/>
  <c r="AC1443" i="49"/>
  <c r="AD1443" i="49"/>
  <c r="AE1443" i="49"/>
  <c r="AF1444" i="49"/>
  <c r="D1444" i="49"/>
  <c r="E1444" i="49"/>
  <c r="G1444" i="49"/>
  <c r="I1444" i="49"/>
  <c r="J1444" i="49"/>
  <c r="K1444" i="49"/>
  <c r="F1444" i="49"/>
  <c r="L1444" i="49"/>
  <c r="M1444" i="49"/>
  <c r="O1444" i="49"/>
  <c r="P1444" i="49"/>
  <c r="Q1444" i="49"/>
  <c r="R1444" i="49"/>
  <c r="S1444" i="49"/>
  <c r="T1444" i="49"/>
  <c r="U1444" i="49"/>
  <c r="V1444" i="49"/>
  <c r="W1444" i="49"/>
  <c r="X1444" i="49"/>
  <c r="Y1444" i="49"/>
  <c r="Z1444" i="49"/>
  <c r="AA1444" i="49"/>
  <c r="AB1444" i="49"/>
  <c r="AC1444" i="49"/>
  <c r="AD1444" i="49"/>
  <c r="AE1444" i="49"/>
  <c r="AF1445" i="49"/>
  <c r="D1445" i="49"/>
  <c r="E1445" i="49"/>
  <c r="G1445" i="49"/>
  <c r="I1445" i="49"/>
  <c r="J1445" i="49"/>
  <c r="K1445" i="49"/>
  <c r="F1445" i="49"/>
  <c r="L1445" i="49"/>
  <c r="M1445" i="49"/>
  <c r="O1445" i="49"/>
  <c r="P1445" i="49"/>
  <c r="Q1445" i="49"/>
  <c r="R1445" i="49"/>
  <c r="S1445" i="49"/>
  <c r="T1445" i="49"/>
  <c r="U1445" i="49"/>
  <c r="V1445" i="49"/>
  <c r="W1445" i="49"/>
  <c r="X1445" i="49"/>
  <c r="Y1445" i="49"/>
  <c r="Z1445" i="49"/>
  <c r="AA1445" i="49"/>
  <c r="AB1445" i="49"/>
  <c r="AC1445" i="49"/>
  <c r="AD1445" i="49"/>
  <c r="AE1445" i="49"/>
  <c r="AF1446" i="49"/>
  <c r="D1446" i="49"/>
  <c r="E1446" i="49"/>
  <c r="G1446" i="49"/>
  <c r="I1446" i="49"/>
  <c r="J1446" i="49"/>
  <c r="K1446" i="49"/>
  <c r="F1446" i="49"/>
  <c r="L1446" i="49"/>
  <c r="M1446" i="49"/>
  <c r="O1446" i="49"/>
  <c r="P1446" i="49"/>
  <c r="Q1446" i="49"/>
  <c r="R1446" i="49"/>
  <c r="S1446" i="49"/>
  <c r="T1446" i="49"/>
  <c r="U1446" i="49"/>
  <c r="V1446" i="49"/>
  <c r="W1446" i="49"/>
  <c r="X1446" i="49"/>
  <c r="Y1446" i="49"/>
  <c r="Z1446" i="49"/>
  <c r="AA1446" i="49"/>
  <c r="AB1446" i="49"/>
  <c r="AC1446" i="49"/>
  <c r="AD1446" i="49"/>
  <c r="AE1446" i="49"/>
  <c r="AF1447" i="49"/>
  <c r="D1447" i="49"/>
  <c r="E1447" i="49"/>
  <c r="G1447" i="49"/>
  <c r="I1447" i="49"/>
  <c r="J1447" i="49"/>
  <c r="K1447" i="49"/>
  <c r="F1447" i="49"/>
  <c r="L1447" i="49"/>
  <c r="M1447" i="49"/>
  <c r="O1447" i="49"/>
  <c r="P1447" i="49"/>
  <c r="Q1447" i="49"/>
  <c r="R1447" i="49"/>
  <c r="S1447" i="49"/>
  <c r="T1447" i="49"/>
  <c r="U1447" i="49"/>
  <c r="V1447" i="49"/>
  <c r="W1447" i="49"/>
  <c r="X1447" i="49"/>
  <c r="Y1447" i="49"/>
  <c r="Z1447" i="49"/>
  <c r="AA1447" i="49"/>
  <c r="AB1447" i="49"/>
  <c r="AC1447" i="49"/>
  <c r="AD1447" i="49"/>
  <c r="AE1447" i="49"/>
  <c r="AF1448" i="49"/>
  <c r="D1448" i="49"/>
  <c r="E1448" i="49"/>
  <c r="G1448" i="49"/>
  <c r="I1448" i="49"/>
  <c r="J1448" i="49"/>
  <c r="K1448" i="49"/>
  <c r="F1448" i="49"/>
  <c r="L1448" i="49"/>
  <c r="M1448" i="49"/>
  <c r="O1448" i="49"/>
  <c r="P1448" i="49"/>
  <c r="Q1448" i="49"/>
  <c r="R1448" i="49"/>
  <c r="S1448" i="49"/>
  <c r="T1448" i="49"/>
  <c r="U1448" i="49"/>
  <c r="V1448" i="49"/>
  <c r="W1448" i="49"/>
  <c r="X1448" i="49"/>
  <c r="Y1448" i="49"/>
  <c r="Z1448" i="49"/>
  <c r="AA1448" i="49"/>
  <c r="AB1448" i="49"/>
  <c r="AC1448" i="49"/>
  <c r="AD1448" i="49"/>
  <c r="AE1448" i="49"/>
  <c r="AF1449" i="49"/>
  <c r="D1449" i="49"/>
  <c r="E1449" i="49"/>
  <c r="G1449" i="49"/>
  <c r="I1449" i="49"/>
  <c r="J1449" i="49"/>
  <c r="K1449" i="49"/>
  <c r="F1449" i="49"/>
  <c r="L1449" i="49"/>
  <c r="M1449" i="49"/>
  <c r="O1449" i="49"/>
  <c r="P1449" i="49"/>
  <c r="Q1449" i="49"/>
  <c r="R1449" i="49"/>
  <c r="S1449" i="49"/>
  <c r="T1449" i="49"/>
  <c r="U1449" i="49"/>
  <c r="V1449" i="49"/>
  <c r="W1449" i="49"/>
  <c r="X1449" i="49"/>
  <c r="Y1449" i="49"/>
  <c r="Z1449" i="49"/>
  <c r="AA1449" i="49"/>
  <c r="AB1449" i="49"/>
  <c r="AC1449" i="49"/>
  <c r="AD1449" i="49"/>
  <c r="AE1449" i="49"/>
  <c r="AF1450" i="49"/>
  <c r="D1450" i="49"/>
  <c r="E1450" i="49"/>
  <c r="G1450" i="49"/>
  <c r="I1450" i="49"/>
  <c r="J1450" i="49"/>
  <c r="K1450" i="49"/>
  <c r="F1450" i="49"/>
  <c r="L1450" i="49"/>
  <c r="M1450" i="49"/>
  <c r="O1450" i="49"/>
  <c r="P1450" i="49"/>
  <c r="Q1450" i="49"/>
  <c r="R1450" i="49"/>
  <c r="S1450" i="49"/>
  <c r="T1450" i="49"/>
  <c r="U1450" i="49"/>
  <c r="V1450" i="49"/>
  <c r="W1450" i="49"/>
  <c r="X1450" i="49"/>
  <c r="Y1450" i="49"/>
  <c r="Z1450" i="49"/>
  <c r="AA1450" i="49"/>
  <c r="AB1450" i="49"/>
  <c r="AC1450" i="49"/>
  <c r="AD1450" i="49"/>
  <c r="AE1450" i="49"/>
  <c r="AF1451" i="49"/>
  <c r="D1451" i="49"/>
  <c r="E1451" i="49"/>
  <c r="G1451" i="49"/>
  <c r="I1451" i="49"/>
  <c r="J1451" i="49"/>
  <c r="K1451" i="49"/>
  <c r="F1451" i="49"/>
  <c r="L1451" i="49"/>
  <c r="M1451" i="49"/>
  <c r="O1451" i="49"/>
  <c r="P1451" i="49"/>
  <c r="Q1451" i="49"/>
  <c r="R1451" i="49"/>
  <c r="S1451" i="49"/>
  <c r="T1451" i="49"/>
  <c r="U1451" i="49"/>
  <c r="V1451" i="49"/>
  <c r="W1451" i="49"/>
  <c r="X1451" i="49"/>
  <c r="Y1451" i="49"/>
  <c r="Z1451" i="49"/>
  <c r="AA1451" i="49"/>
  <c r="AB1451" i="49"/>
  <c r="AC1451" i="49"/>
  <c r="AD1451" i="49"/>
  <c r="AE1451" i="49"/>
  <c r="AF1452" i="49"/>
  <c r="D1452" i="49"/>
  <c r="E1452" i="49"/>
  <c r="G1452" i="49"/>
  <c r="I1452" i="49"/>
  <c r="J1452" i="49"/>
  <c r="K1452" i="49"/>
  <c r="F1452" i="49"/>
  <c r="L1452" i="49"/>
  <c r="M1452" i="49"/>
  <c r="O1452" i="49"/>
  <c r="P1452" i="49"/>
  <c r="Q1452" i="49"/>
  <c r="R1452" i="49"/>
  <c r="S1452" i="49"/>
  <c r="T1452" i="49"/>
  <c r="U1452" i="49"/>
  <c r="V1452" i="49"/>
  <c r="W1452" i="49"/>
  <c r="X1452" i="49"/>
  <c r="Y1452" i="49"/>
  <c r="Z1452" i="49"/>
  <c r="AA1452" i="49"/>
  <c r="AB1452" i="49"/>
  <c r="AC1452" i="49"/>
  <c r="AD1452" i="49"/>
  <c r="AE1452" i="49"/>
  <c r="AF1453" i="49"/>
  <c r="D1453" i="49"/>
  <c r="E1453" i="49"/>
  <c r="G1453" i="49"/>
  <c r="I1453" i="49"/>
  <c r="J1453" i="49"/>
  <c r="K1453" i="49"/>
  <c r="F1453" i="49"/>
  <c r="L1453" i="49"/>
  <c r="M1453" i="49"/>
  <c r="O1453" i="49"/>
  <c r="P1453" i="49"/>
  <c r="Q1453" i="49"/>
  <c r="R1453" i="49"/>
  <c r="S1453" i="49"/>
  <c r="T1453" i="49"/>
  <c r="U1453" i="49"/>
  <c r="V1453" i="49"/>
  <c r="W1453" i="49"/>
  <c r="X1453" i="49"/>
  <c r="Y1453" i="49"/>
  <c r="Z1453" i="49"/>
  <c r="AA1453" i="49"/>
  <c r="AB1453" i="49"/>
  <c r="AC1453" i="49"/>
  <c r="AD1453" i="49"/>
  <c r="AE1453" i="49"/>
  <c r="AF1454" i="49"/>
  <c r="D1454" i="49"/>
  <c r="E1454" i="49"/>
  <c r="G1454" i="49"/>
  <c r="I1454" i="49"/>
  <c r="J1454" i="49"/>
  <c r="K1454" i="49"/>
  <c r="F1454" i="49"/>
  <c r="L1454" i="49"/>
  <c r="M1454" i="49"/>
  <c r="O1454" i="49"/>
  <c r="P1454" i="49"/>
  <c r="Q1454" i="49"/>
  <c r="R1454" i="49"/>
  <c r="S1454" i="49"/>
  <c r="T1454" i="49"/>
  <c r="U1454" i="49"/>
  <c r="V1454" i="49"/>
  <c r="W1454" i="49"/>
  <c r="X1454" i="49"/>
  <c r="Y1454" i="49"/>
  <c r="Z1454" i="49"/>
  <c r="AA1454" i="49"/>
  <c r="AB1454" i="49"/>
  <c r="AC1454" i="49"/>
  <c r="AD1454" i="49"/>
  <c r="AE1454" i="49"/>
  <c r="AF1455" i="49"/>
  <c r="D1455" i="49"/>
  <c r="E1455" i="49"/>
  <c r="G1455" i="49"/>
  <c r="I1455" i="49"/>
  <c r="J1455" i="49"/>
  <c r="K1455" i="49"/>
  <c r="F1455" i="49"/>
  <c r="L1455" i="49"/>
  <c r="M1455" i="49"/>
  <c r="O1455" i="49"/>
  <c r="P1455" i="49"/>
  <c r="Q1455" i="49"/>
  <c r="R1455" i="49"/>
  <c r="S1455" i="49"/>
  <c r="T1455" i="49"/>
  <c r="U1455" i="49"/>
  <c r="V1455" i="49"/>
  <c r="W1455" i="49"/>
  <c r="X1455" i="49"/>
  <c r="Y1455" i="49"/>
  <c r="Z1455" i="49"/>
  <c r="AA1455" i="49"/>
  <c r="AB1455" i="49"/>
  <c r="AC1455" i="49"/>
  <c r="AD1455" i="49"/>
  <c r="AE1455" i="49"/>
  <c r="AF1456" i="49"/>
  <c r="D1456" i="49"/>
  <c r="E1456" i="49"/>
  <c r="G1456" i="49"/>
  <c r="I1456" i="49"/>
  <c r="J1456" i="49"/>
  <c r="K1456" i="49"/>
  <c r="F1456" i="49"/>
  <c r="L1456" i="49"/>
  <c r="M1456" i="49"/>
  <c r="O1456" i="49"/>
  <c r="P1456" i="49"/>
  <c r="Q1456" i="49"/>
  <c r="R1456" i="49"/>
  <c r="S1456" i="49"/>
  <c r="T1456" i="49"/>
  <c r="U1456" i="49"/>
  <c r="V1456" i="49"/>
  <c r="W1456" i="49"/>
  <c r="X1456" i="49"/>
  <c r="Y1456" i="49"/>
  <c r="Z1456" i="49"/>
  <c r="AA1456" i="49"/>
  <c r="AB1456" i="49"/>
  <c r="AC1456" i="49"/>
  <c r="AD1456" i="49"/>
  <c r="AE1456" i="49"/>
  <c r="AF1457" i="49"/>
  <c r="D1457" i="49"/>
  <c r="E1457" i="49"/>
  <c r="G1457" i="49"/>
  <c r="I1457" i="49"/>
  <c r="J1457" i="49"/>
  <c r="K1457" i="49"/>
  <c r="F1457" i="49"/>
  <c r="L1457" i="49"/>
  <c r="M1457" i="49"/>
  <c r="O1457" i="49"/>
  <c r="P1457" i="49"/>
  <c r="Q1457" i="49"/>
  <c r="R1457" i="49"/>
  <c r="S1457" i="49"/>
  <c r="T1457" i="49"/>
  <c r="U1457" i="49"/>
  <c r="V1457" i="49"/>
  <c r="W1457" i="49"/>
  <c r="X1457" i="49"/>
  <c r="Y1457" i="49"/>
  <c r="Z1457" i="49"/>
  <c r="AA1457" i="49"/>
  <c r="AB1457" i="49"/>
  <c r="AC1457" i="49"/>
  <c r="AD1457" i="49"/>
  <c r="AE1457" i="49"/>
  <c r="AF1458" i="49"/>
  <c r="D1458" i="49"/>
  <c r="E1458" i="49"/>
  <c r="G1458" i="49"/>
  <c r="I1458" i="49"/>
  <c r="J1458" i="49"/>
  <c r="K1458" i="49"/>
  <c r="F1458" i="49"/>
  <c r="L1458" i="49"/>
  <c r="M1458" i="49"/>
  <c r="O1458" i="49"/>
  <c r="P1458" i="49"/>
  <c r="Q1458" i="49"/>
  <c r="R1458" i="49"/>
  <c r="S1458" i="49"/>
  <c r="T1458" i="49"/>
  <c r="U1458" i="49"/>
  <c r="V1458" i="49"/>
  <c r="W1458" i="49"/>
  <c r="X1458" i="49"/>
  <c r="Y1458" i="49"/>
  <c r="Z1458" i="49"/>
  <c r="AA1458" i="49"/>
  <c r="AB1458" i="49"/>
  <c r="AC1458" i="49"/>
  <c r="AD1458" i="49"/>
  <c r="AE1458" i="49"/>
  <c r="AF1459" i="49"/>
  <c r="D1459" i="49"/>
  <c r="E1459" i="49"/>
  <c r="G1459" i="49"/>
  <c r="I1459" i="49"/>
  <c r="J1459" i="49"/>
  <c r="K1459" i="49"/>
  <c r="F1459" i="49"/>
  <c r="L1459" i="49"/>
  <c r="M1459" i="49"/>
  <c r="O1459" i="49"/>
  <c r="P1459" i="49"/>
  <c r="Q1459" i="49"/>
  <c r="R1459" i="49"/>
  <c r="S1459" i="49"/>
  <c r="T1459" i="49"/>
  <c r="U1459" i="49"/>
  <c r="V1459" i="49"/>
  <c r="W1459" i="49"/>
  <c r="X1459" i="49"/>
  <c r="Y1459" i="49"/>
  <c r="Z1459" i="49"/>
  <c r="AA1459" i="49"/>
  <c r="AB1459" i="49"/>
  <c r="AC1459" i="49"/>
  <c r="AD1459" i="49"/>
  <c r="AE1459" i="49"/>
  <c r="AF1460" i="49"/>
  <c r="D1460" i="49"/>
  <c r="E1460" i="49"/>
  <c r="G1460" i="49"/>
  <c r="I1460" i="49"/>
  <c r="J1460" i="49"/>
  <c r="K1460" i="49"/>
  <c r="F1460" i="49"/>
  <c r="L1460" i="49"/>
  <c r="M1460" i="49"/>
  <c r="O1460" i="49"/>
  <c r="P1460" i="49"/>
  <c r="Q1460" i="49"/>
  <c r="R1460" i="49"/>
  <c r="S1460" i="49"/>
  <c r="T1460" i="49"/>
  <c r="U1460" i="49"/>
  <c r="V1460" i="49"/>
  <c r="W1460" i="49"/>
  <c r="X1460" i="49"/>
  <c r="Y1460" i="49"/>
  <c r="Z1460" i="49"/>
  <c r="AA1460" i="49"/>
  <c r="AB1460" i="49"/>
  <c r="AC1460" i="49"/>
  <c r="AD1460" i="49"/>
  <c r="AE1460" i="49"/>
  <c r="AF1461" i="49"/>
  <c r="D1461" i="49"/>
  <c r="E1461" i="49"/>
  <c r="G1461" i="49"/>
  <c r="I1461" i="49"/>
  <c r="J1461" i="49"/>
  <c r="K1461" i="49"/>
  <c r="F1461" i="49"/>
  <c r="L1461" i="49"/>
  <c r="M1461" i="49"/>
  <c r="O1461" i="49"/>
  <c r="P1461" i="49"/>
  <c r="Q1461" i="49"/>
  <c r="R1461" i="49"/>
  <c r="S1461" i="49"/>
  <c r="T1461" i="49"/>
  <c r="U1461" i="49"/>
  <c r="V1461" i="49"/>
  <c r="W1461" i="49"/>
  <c r="X1461" i="49"/>
  <c r="Y1461" i="49"/>
  <c r="Z1461" i="49"/>
  <c r="AA1461" i="49"/>
  <c r="AB1461" i="49"/>
  <c r="AC1461" i="49"/>
  <c r="AD1461" i="49"/>
  <c r="AE1461" i="49"/>
  <c r="AF1462" i="49"/>
  <c r="D1462" i="49"/>
  <c r="E1462" i="49"/>
  <c r="G1462" i="49"/>
  <c r="I1462" i="49"/>
  <c r="J1462" i="49"/>
  <c r="K1462" i="49"/>
  <c r="F1462" i="49"/>
  <c r="L1462" i="49"/>
  <c r="M1462" i="49"/>
  <c r="O1462" i="49"/>
  <c r="P1462" i="49"/>
  <c r="Q1462" i="49"/>
  <c r="R1462" i="49"/>
  <c r="S1462" i="49"/>
  <c r="T1462" i="49"/>
  <c r="U1462" i="49"/>
  <c r="V1462" i="49"/>
  <c r="W1462" i="49"/>
  <c r="X1462" i="49"/>
  <c r="Y1462" i="49"/>
  <c r="Z1462" i="49"/>
  <c r="AA1462" i="49"/>
  <c r="AB1462" i="49"/>
  <c r="AC1462" i="49"/>
  <c r="AD1462" i="49"/>
  <c r="AE1462" i="49"/>
  <c r="AF1463" i="49"/>
  <c r="D1463" i="49"/>
  <c r="E1463" i="49"/>
  <c r="G1463" i="49"/>
  <c r="I1463" i="49"/>
  <c r="J1463" i="49"/>
  <c r="K1463" i="49"/>
  <c r="F1463" i="49"/>
  <c r="L1463" i="49"/>
  <c r="M1463" i="49"/>
  <c r="O1463" i="49"/>
  <c r="P1463" i="49"/>
  <c r="Q1463" i="49"/>
  <c r="R1463" i="49"/>
  <c r="S1463" i="49"/>
  <c r="T1463" i="49"/>
  <c r="U1463" i="49"/>
  <c r="V1463" i="49"/>
  <c r="W1463" i="49"/>
  <c r="X1463" i="49"/>
  <c r="Y1463" i="49"/>
  <c r="Z1463" i="49"/>
  <c r="AA1463" i="49"/>
  <c r="AB1463" i="49"/>
  <c r="AC1463" i="49"/>
  <c r="AD1463" i="49"/>
  <c r="AE1463" i="49"/>
  <c r="AF1464" i="49"/>
  <c r="D1464" i="49"/>
  <c r="E1464" i="49"/>
  <c r="G1464" i="49"/>
  <c r="I1464" i="49"/>
  <c r="J1464" i="49"/>
  <c r="K1464" i="49"/>
  <c r="F1464" i="49"/>
  <c r="L1464" i="49"/>
  <c r="M1464" i="49"/>
  <c r="O1464" i="49"/>
  <c r="P1464" i="49"/>
  <c r="Q1464" i="49"/>
  <c r="R1464" i="49"/>
  <c r="S1464" i="49"/>
  <c r="T1464" i="49"/>
  <c r="U1464" i="49"/>
  <c r="V1464" i="49"/>
  <c r="W1464" i="49"/>
  <c r="X1464" i="49"/>
  <c r="Y1464" i="49"/>
  <c r="Z1464" i="49"/>
  <c r="AA1464" i="49"/>
  <c r="AB1464" i="49"/>
  <c r="AC1464" i="49"/>
  <c r="AD1464" i="49"/>
  <c r="AE1464" i="49"/>
  <c r="AF1465" i="49"/>
  <c r="D1465" i="49"/>
  <c r="E1465" i="49"/>
  <c r="G1465" i="49"/>
  <c r="I1465" i="49"/>
  <c r="J1465" i="49"/>
  <c r="K1465" i="49"/>
  <c r="F1465" i="49"/>
  <c r="L1465" i="49"/>
  <c r="M1465" i="49"/>
  <c r="O1465" i="49"/>
  <c r="P1465" i="49"/>
  <c r="Q1465" i="49"/>
  <c r="R1465" i="49"/>
  <c r="S1465" i="49"/>
  <c r="T1465" i="49"/>
  <c r="U1465" i="49"/>
  <c r="V1465" i="49"/>
  <c r="W1465" i="49"/>
  <c r="X1465" i="49"/>
  <c r="Y1465" i="49"/>
  <c r="Z1465" i="49"/>
  <c r="AA1465" i="49"/>
  <c r="AB1465" i="49"/>
  <c r="AC1465" i="49"/>
  <c r="AD1465" i="49"/>
  <c r="AE1465" i="49"/>
  <c r="AF1466" i="49"/>
  <c r="D1466" i="49"/>
  <c r="E1466" i="49"/>
  <c r="G1466" i="49"/>
  <c r="I1466" i="49"/>
  <c r="J1466" i="49"/>
  <c r="K1466" i="49"/>
  <c r="F1466" i="49"/>
  <c r="L1466" i="49"/>
  <c r="M1466" i="49"/>
  <c r="O1466" i="49"/>
  <c r="P1466" i="49"/>
  <c r="Q1466" i="49"/>
  <c r="R1466" i="49"/>
  <c r="S1466" i="49"/>
  <c r="T1466" i="49"/>
  <c r="U1466" i="49"/>
  <c r="V1466" i="49"/>
  <c r="W1466" i="49"/>
  <c r="X1466" i="49"/>
  <c r="Y1466" i="49"/>
  <c r="Z1466" i="49"/>
  <c r="AA1466" i="49"/>
  <c r="AB1466" i="49"/>
  <c r="AC1466" i="49"/>
  <c r="AD1466" i="49"/>
  <c r="AE1466" i="49"/>
  <c r="AF1467" i="49"/>
  <c r="D1467" i="49"/>
  <c r="E1467" i="49"/>
  <c r="G1467" i="49"/>
  <c r="I1467" i="49"/>
  <c r="J1467" i="49"/>
  <c r="K1467" i="49"/>
  <c r="F1467" i="49"/>
  <c r="L1467" i="49"/>
  <c r="M1467" i="49"/>
  <c r="O1467" i="49"/>
  <c r="P1467" i="49"/>
  <c r="Q1467" i="49"/>
  <c r="R1467" i="49"/>
  <c r="S1467" i="49"/>
  <c r="T1467" i="49"/>
  <c r="U1467" i="49"/>
  <c r="V1467" i="49"/>
  <c r="W1467" i="49"/>
  <c r="X1467" i="49"/>
  <c r="Y1467" i="49"/>
  <c r="Z1467" i="49"/>
  <c r="AA1467" i="49"/>
  <c r="AB1467" i="49"/>
  <c r="AC1467" i="49"/>
  <c r="AD1467" i="49"/>
  <c r="AE1467" i="49"/>
  <c r="AF1468" i="49"/>
  <c r="D1468" i="49"/>
  <c r="E1468" i="49"/>
  <c r="G1468" i="49"/>
  <c r="I1468" i="49"/>
  <c r="J1468" i="49"/>
  <c r="K1468" i="49"/>
  <c r="F1468" i="49"/>
  <c r="L1468" i="49"/>
  <c r="M1468" i="49"/>
  <c r="O1468" i="49"/>
  <c r="P1468" i="49"/>
  <c r="Q1468" i="49"/>
  <c r="R1468" i="49"/>
  <c r="S1468" i="49"/>
  <c r="T1468" i="49"/>
  <c r="U1468" i="49"/>
  <c r="V1468" i="49"/>
  <c r="W1468" i="49"/>
  <c r="X1468" i="49"/>
  <c r="Y1468" i="49"/>
  <c r="Z1468" i="49"/>
  <c r="AA1468" i="49"/>
  <c r="AB1468" i="49"/>
  <c r="AC1468" i="49"/>
  <c r="AD1468" i="49"/>
  <c r="AE1468" i="49"/>
  <c r="AF1469" i="49"/>
  <c r="D1469" i="49"/>
  <c r="E1469" i="49"/>
  <c r="G1469" i="49"/>
  <c r="I1469" i="49"/>
  <c r="J1469" i="49"/>
  <c r="K1469" i="49"/>
  <c r="F1469" i="49"/>
  <c r="L1469" i="49"/>
  <c r="M1469" i="49"/>
  <c r="O1469" i="49"/>
  <c r="P1469" i="49"/>
  <c r="Q1469" i="49"/>
  <c r="R1469" i="49"/>
  <c r="S1469" i="49"/>
  <c r="T1469" i="49"/>
  <c r="U1469" i="49"/>
  <c r="V1469" i="49"/>
  <c r="W1469" i="49"/>
  <c r="X1469" i="49"/>
  <c r="Y1469" i="49"/>
  <c r="Z1469" i="49"/>
  <c r="AA1469" i="49"/>
  <c r="AB1469" i="49"/>
  <c r="AC1469" i="49"/>
  <c r="AD1469" i="49"/>
  <c r="AE1469" i="49"/>
  <c r="AF1470" i="49"/>
  <c r="D1470" i="49"/>
  <c r="E1470" i="49"/>
  <c r="G1470" i="49"/>
  <c r="I1470" i="49"/>
  <c r="J1470" i="49"/>
  <c r="K1470" i="49"/>
  <c r="F1470" i="49"/>
  <c r="L1470" i="49"/>
  <c r="M1470" i="49"/>
  <c r="O1470" i="49"/>
  <c r="P1470" i="49"/>
  <c r="Q1470" i="49"/>
  <c r="R1470" i="49"/>
  <c r="S1470" i="49"/>
  <c r="T1470" i="49"/>
  <c r="U1470" i="49"/>
  <c r="V1470" i="49"/>
  <c r="W1470" i="49"/>
  <c r="X1470" i="49"/>
  <c r="Y1470" i="49"/>
  <c r="Z1470" i="49"/>
  <c r="AA1470" i="49"/>
  <c r="AB1470" i="49"/>
  <c r="AC1470" i="49"/>
  <c r="AD1470" i="49"/>
  <c r="AE1470" i="49"/>
  <c r="AF1471" i="49"/>
  <c r="D1471" i="49"/>
  <c r="E1471" i="49"/>
  <c r="G1471" i="49"/>
  <c r="I1471" i="49"/>
  <c r="J1471" i="49"/>
  <c r="K1471" i="49"/>
  <c r="F1471" i="49"/>
  <c r="L1471" i="49"/>
  <c r="M1471" i="49"/>
  <c r="O1471" i="49"/>
  <c r="P1471" i="49"/>
  <c r="Q1471" i="49"/>
  <c r="R1471" i="49"/>
  <c r="S1471" i="49"/>
  <c r="T1471" i="49"/>
  <c r="U1471" i="49"/>
  <c r="V1471" i="49"/>
  <c r="W1471" i="49"/>
  <c r="X1471" i="49"/>
  <c r="Y1471" i="49"/>
  <c r="Z1471" i="49"/>
  <c r="AA1471" i="49"/>
  <c r="AB1471" i="49"/>
  <c r="AC1471" i="49"/>
  <c r="AD1471" i="49"/>
  <c r="AE1471" i="49"/>
  <c r="AF1472" i="49"/>
  <c r="D1472" i="49"/>
  <c r="E1472" i="49"/>
  <c r="G1472" i="49"/>
  <c r="I1472" i="49"/>
  <c r="J1472" i="49"/>
  <c r="K1472" i="49"/>
  <c r="F1472" i="49"/>
  <c r="L1472" i="49"/>
  <c r="M1472" i="49"/>
  <c r="O1472" i="49"/>
  <c r="P1472" i="49"/>
  <c r="Q1472" i="49"/>
  <c r="R1472" i="49"/>
  <c r="S1472" i="49"/>
  <c r="T1472" i="49"/>
  <c r="U1472" i="49"/>
  <c r="V1472" i="49"/>
  <c r="W1472" i="49"/>
  <c r="X1472" i="49"/>
  <c r="Y1472" i="49"/>
  <c r="Z1472" i="49"/>
  <c r="AA1472" i="49"/>
  <c r="AB1472" i="49"/>
  <c r="AC1472" i="49"/>
  <c r="AD1472" i="49"/>
  <c r="AE1472" i="49"/>
  <c r="AF1473" i="49"/>
  <c r="D1473" i="49"/>
  <c r="E1473" i="49"/>
  <c r="G1473" i="49"/>
  <c r="I1473" i="49"/>
  <c r="J1473" i="49"/>
  <c r="K1473" i="49"/>
  <c r="F1473" i="49"/>
  <c r="L1473" i="49"/>
  <c r="M1473" i="49"/>
  <c r="O1473" i="49"/>
  <c r="P1473" i="49"/>
  <c r="Q1473" i="49"/>
  <c r="R1473" i="49"/>
  <c r="S1473" i="49"/>
  <c r="T1473" i="49"/>
  <c r="U1473" i="49"/>
  <c r="V1473" i="49"/>
  <c r="W1473" i="49"/>
  <c r="X1473" i="49"/>
  <c r="Y1473" i="49"/>
  <c r="Z1473" i="49"/>
  <c r="AA1473" i="49"/>
  <c r="AB1473" i="49"/>
  <c r="AC1473" i="49"/>
  <c r="AD1473" i="49"/>
  <c r="AE1473" i="49"/>
  <c r="AF1474" i="49"/>
  <c r="D1474" i="49"/>
  <c r="E1474" i="49"/>
  <c r="G1474" i="49"/>
  <c r="I1474" i="49"/>
  <c r="J1474" i="49"/>
  <c r="K1474" i="49"/>
  <c r="F1474" i="49"/>
  <c r="L1474" i="49"/>
  <c r="M1474" i="49"/>
  <c r="O1474" i="49"/>
  <c r="P1474" i="49"/>
  <c r="Q1474" i="49"/>
  <c r="R1474" i="49"/>
  <c r="S1474" i="49"/>
  <c r="T1474" i="49"/>
  <c r="U1474" i="49"/>
  <c r="V1474" i="49"/>
  <c r="W1474" i="49"/>
  <c r="X1474" i="49"/>
  <c r="Y1474" i="49"/>
  <c r="Z1474" i="49"/>
  <c r="AA1474" i="49"/>
  <c r="AB1474" i="49"/>
  <c r="AC1474" i="49"/>
  <c r="AD1474" i="49"/>
  <c r="AE1474" i="49"/>
  <c r="AF1475" i="49"/>
  <c r="D1475" i="49"/>
  <c r="E1475" i="49"/>
  <c r="G1475" i="49"/>
  <c r="I1475" i="49"/>
  <c r="J1475" i="49"/>
  <c r="K1475" i="49"/>
  <c r="F1475" i="49"/>
  <c r="L1475" i="49"/>
  <c r="M1475" i="49"/>
  <c r="O1475" i="49"/>
  <c r="P1475" i="49"/>
  <c r="Q1475" i="49"/>
  <c r="R1475" i="49"/>
  <c r="S1475" i="49"/>
  <c r="T1475" i="49"/>
  <c r="U1475" i="49"/>
  <c r="V1475" i="49"/>
  <c r="W1475" i="49"/>
  <c r="X1475" i="49"/>
  <c r="Y1475" i="49"/>
  <c r="Z1475" i="49"/>
  <c r="AA1475" i="49"/>
  <c r="AB1475" i="49"/>
  <c r="AC1475" i="49"/>
  <c r="AD1475" i="49"/>
  <c r="AE1475" i="49"/>
  <c r="AF1476" i="49"/>
  <c r="D1476" i="49"/>
  <c r="E1476" i="49"/>
  <c r="G1476" i="49"/>
  <c r="I1476" i="49"/>
  <c r="J1476" i="49"/>
  <c r="K1476" i="49"/>
  <c r="F1476" i="49"/>
  <c r="L1476" i="49"/>
  <c r="M1476" i="49"/>
  <c r="O1476" i="49"/>
  <c r="P1476" i="49"/>
  <c r="Q1476" i="49"/>
  <c r="R1476" i="49"/>
  <c r="S1476" i="49"/>
  <c r="T1476" i="49"/>
  <c r="U1476" i="49"/>
  <c r="V1476" i="49"/>
  <c r="W1476" i="49"/>
  <c r="X1476" i="49"/>
  <c r="Y1476" i="49"/>
  <c r="Z1476" i="49"/>
  <c r="AA1476" i="49"/>
  <c r="AB1476" i="49"/>
  <c r="AC1476" i="49"/>
  <c r="AD1476" i="49"/>
  <c r="AE1476" i="49"/>
  <c r="AF1477" i="49"/>
  <c r="D1477" i="49"/>
  <c r="E1477" i="49"/>
  <c r="G1477" i="49"/>
  <c r="I1477" i="49"/>
  <c r="J1477" i="49"/>
  <c r="K1477" i="49"/>
  <c r="F1477" i="49"/>
  <c r="L1477" i="49"/>
  <c r="M1477" i="49"/>
  <c r="O1477" i="49"/>
  <c r="P1477" i="49"/>
  <c r="Q1477" i="49"/>
  <c r="R1477" i="49"/>
  <c r="S1477" i="49"/>
  <c r="T1477" i="49"/>
  <c r="U1477" i="49"/>
  <c r="V1477" i="49"/>
  <c r="W1477" i="49"/>
  <c r="X1477" i="49"/>
  <c r="Y1477" i="49"/>
  <c r="Z1477" i="49"/>
  <c r="AA1477" i="49"/>
  <c r="AB1477" i="49"/>
  <c r="AC1477" i="49"/>
  <c r="AD1477" i="49"/>
  <c r="AE1477" i="49"/>
  <c r="AF1478" i="49"/>
  <c r="D1478" i="49"/>
  <c r="E1478" i="49"/>
  <c r="G1478" i="49"/>
  <c r="I1478" i="49"/>
  <c r="J1478" i="49"/>
  <c r="K1478" i="49"/>
  <c r="F1478" i="49"/>
  <c r="L1478" i="49"/>
  <c r="M1478" i="49"/>
  <c r="O1478" i="49"/>
  <c r="P1478" i="49"/>
  <c r="Q1478" i="49"/>
  <c r="R1478" i="49"/>
  <c r="S1478" i="49"/>
  <c r="T1478" i="49"/>
  <c r="U1478" i="49"/>
  <c r="V1478" i="49"/>
  <c r="W1478" i="49"/>
  <c r="X1478" i="49"/>
  <c r="Y1478" i="49"/>
  <c r="Z1478" i="49"/>
  <c r="AA1478" i="49"/>
  <c r="AB1478" i="49"/>
  <c r="AC1478" i="49"/>
  <c r="AD1478" i="49"/>
  <c r="AE1478" i="49"/>
  <c r="AF1479" i="49"/>
  <c r="D1479" i="49"/>
  <c r="E1479" i="49"/>
  <c r="G1479" i="49"/>
  <c r="I1479" i="49"/>
  <c r="J1479" i="49"/>
  <c r="K1479" i="49"/>
  <c r="F1479" i="49"/>
  <c r="L1479" i="49"/>
  <c r="M1479" i="49"/>
  <c r="O1479" i="49"/>
  <c r="P1479" i="49"/>
  <c r="Q1479" i="49"/>
  <c r="R1479" i="49"/>
  <c r="S1479" i="49"/>
  <c r="T1479" i="49"/>
  <c r="U1479" i="49"/>
  <c r="V1479" i="49"/>
  <c r="W1479" i="49"/>
  <c r="X1479" i="49"/>
  <c r="Y1479" i="49"/>
  <c r="Z1479" i="49"/>
  <c r="AA1479" i="49"/>
  <c r="AB1479" i="49"/>
  <c r="AC1479" i="49"/>
  <c r="AD1479" i="49"/>
  <c r="AE1479" i="49"/>
  <c r="AF1480" i="49"/>
  <c r="D1480" i="49"/>
  <c r="E1480" i="49"/>
  <c r="G1480" i="49"/>
  <c r="I1480" i="49"/>
  <c r="J1480" i="49"/>
  <c r="K1480" i="49"/>
  <c r="F1480" i="49"/>
  <c r="L1480" i="49"/>
  <c r="M1480" i="49"/>
  <c r="O1480" i="49"/>
  <c r="P1480" i="49"/>
  <c r="Q1480" i="49"/>
  <c r="R1480" i="49"/>
  <c r="S1480" i="49"/>
  <c r="T1480" i="49"/>
  <c r="U1480" i="49"/>
  <c r="V1480" i="49"/>
  <c r="W1480" i="49"/>
  <c r="X1480" i="49"/>
  <c r="Y1480" i="49"/>
  <c r="Z1480" i="49"/>
  <c r="AA1480" i="49"/>
  <c r="AB1480" i="49"/>
  <c r="AC1480" i="49"/>
  <c r="AD1480" i="49"/>
  <c r="AE1480" i="49"/>
  <c r="AF1481" i="49"/>
  <c r="D1481" i="49"/>
  <c r="E1481" i="49"/>
  <c r="G1481" i="49"/>
  <c r="I1481" i="49"/>
  <c r="J1481" i="49"/>
  <c r="K1481" i="49"/>
  <c r="F1481" i="49"/>
  <c r="L1481" i="49"/>
  <c r="M1481" i="49"/>
  <c r="O1481" i="49"/>
  <c r="P1481" i="49"/>
  <c r="Q1481" i="49"/>
  <c r="R1481" i="49"/>
  <c r="S1481" i="49"/>
  <c r="T1481" i="49"/>
  <c r="U1481" i="49"/>
  <c r="V1481" i="49"/>
  <c r="W1481" i="49"/>
  <c r="X1481" i="49"/>
  <c r="Y1481" i="49"/>
  <c r="Z1481" i="49"/>
  <c r="AA1481" i="49"/>
  <c r="AB1481" i="49"/>
  <c r="AC1481" i="49"/>
  <c r="AD1481" i="49"/>
  <c r="AE1481" i="49"/>
  <c r="AF1482" i="49"/>
  <c r="D1482" i="49"/>
  <c r="E1482" i="49"/>
  <c r="G1482" i="49"/>
  <c r="I1482" i="49"/>
  <c r="J1482" i="49"/>
  <c r="K1482" i="49"/>
  <c r="F1482" i="49"/>
  <c r="L1482" i="49"/>
  <c r="M1482" i="49"/>
  <c r="O1482" i="49"/>
  <c r="P1482" i="49"/>
  <c r="Q1482" i="49"/>
  <c r="R1482" i="49"/>
  <c r="S1482" i="49"/>
  <c r="T1482" i="49"/>
  <c r="U1482" i="49"/>
  <c r="V1482" i="49"/>
  <c r="W1482" i="49"/>
  <c r="X1482" i="49"/>
  <c r="Y1482" i="49"/>
  <c r="Z1482" i="49"/>
  <c r="AA1482" i="49"/>
  <c r="AB1482" i="49"/>
  <c r="AC1482" i="49"/>
  <c r="AD1482" i="49"/>
  <c r="AE1482" i="49"/>
  <c r="AF1483" i="49"/>
  <c r="D1483" i="49"/>
  <c r="E1483" i="49"/>
  <c r="G1483" i="49"/>
  <c r="I1483" i="49"/>
  <c r="J1483" i="49"/>
  <c r="K1483" i="49"/>
  <c r="F1483" i="49"/>
  <c r="L1483" i="49"/>
  <c r="M1483" i="49"/>
  <c r="O1483" i="49"/>
  <c r="P1483" i="49"/>
  <c r="Q1483" i="49"/>
  <c r="R1483" i="49"/>
  <c r="S1483" i="49"/>
  <c r="T1483" i="49"/>
  <c r="U1483" i="49"/>
  <c r="V1483" i="49"/>
  <c r="W1483" i="49"/>
  <c r="X1483" i="49"/>
  <c r="Y1483" i="49"/>
  <c r="Z1483" i="49"/>
  <c r="AA1483" i="49"/>
  <c r="AB1483" i="49"/>
  <c r="AC1483" i="49"/>
  <c r="AD1483" i="49"/>
  <c r="AE1483" i="49"/>
  <c r="AF1484" i="49"/>
  <c r="D1484" i="49"/>
  <c r="E1484" i="49"/>
  <c r="G1484" i="49"/>
  <c r="I1484" i="49"/>
  <c r="J1484" i="49"/>
  <c r="K1484" i="49"/>
  <c r="F1484" i="49"/>
  <c r="L1484" i="49"/>
  <c r="M1484" i="49"/>
  <c r="O1484" i="49"/>
  <c r="P1484" i="49"/>
  <c r="Q1484" i="49"/>
  <c r="R1484" i="49"/>
  <c r="S1484" i="49"/>
  <c r="T1484" i="49"/>
  <c r="U1484" i="49"/>
  <c r="V1484" i="49"/>
  <c r="W1484" i="49"/>
  <c r="X1484" i="49"/>
  <c r="Y1484" i="49"/>
  <c r="Z1484" i="49"/>
  <c r="AA1484" i="49"/>
  <c r="AB1484" i="49"/>
  <c r="AC1484" i="49"/>
  <c r="AD1484" i="49"/>
  <c r="AE1484" i="49"/>
  <c r="AF1485" i="49"/>
  <c r="D1485" i="49"/>
  <c r="E1485" i="49"/>
  <c r="G1485" i="49"/>
  <c r="I1485" i="49"/>
  <c r="J1485" i="49"/>
  <c r="K1485" i="49"/>
  <c r="F1485" i="49"/>
  <c r="L1485" i="49"/>
  <c r="M1485" i="49"/>
  <c r="O1485" i="49"/>
  <c r="P1485" i="49"/>
  <c r="Q1485" i="49"/>
  <c r="R1485" i="49"/>
  <c r="S1485" i="49"/>
  <c r="T1485" i="49"/>
  <c r="U1485" i="49"/>
  <c r="V1485" i="49"/>
  <c r="W1485" i="49"/>
  <c r="X1485" i="49"/>
  <c r="Y1485" i="49"/>
  <c r="Z1485" i="49"/>
  <c r="AA1485" i="49"/>
  <c r="AB1485" i="49"/>
  <c r="AC1485" i="49"/>
  <c r="AD1485" i="49"/>
  <c r="AE1485" i="49"/>
  <c r="AF1486" i="49"/>
  <c r="D1486" i="49"/>
  <c r="E1486" i="49"/>
  <c r="G1486" i="49"/>
  <c r="I1486" i="49"/>
  <c r="J1486" i="49"/>
  <c r="K1486" i="49"/>
  <c r="F1486" i="49"/>
  <c r="L1486" i="49"/>
  <c r="M1486" i="49"/>
  <c r="O1486" i="49"/>
  <c r="P1486" i="49"/>
  <c r="Q1486" i="49"/>
  <c r="R1486" i="49"/>
  <c r="S1486" i="49"/>
  <c r="T1486" i="49"/>
  <c r="U1486" i="49"/>
  <c r="V1486" i="49"/>
  <c r="W1486" i="49"/>
  <c r="X1486" i="49"/>
  <c r="Y1486" i="49"/>
  <c r="Z1486" i="49"/>
  <c r="AA1486" i="49"/>
  <c r="AB1486" i="49"/>
  <c r="AC1486" i="49"/>
  <c r="AD1486" i="49"/>
  <c r="AE1486" i="49"/>
  <c r="AF1487" i="49"/>
  <c r="D1487" i="49"/>
  <c r="E1487" i="49"/>
  <c r="G1487" i="49"/>
  <c r="I1487" i="49"/>
  <c r="J1487" i="49"/>
  <c r="K1487" i="49"/>
  <c r="F1487" i="49"/>
  <c r="L1487" i="49"/>
  <c r="M1487" i="49"/>
  <c r="O1487" i="49"/>
  <c r="P1487" i="49"/>
  <c r="Q1487" i="49"/>
  <c r="R1487" i="49"/>
  <c r="S1487" i="49"/>
  <c r="T1487" i="49"/>
  <c r="U1487" i="49"/>
  <c r="V1487" i="49"/>
  <c r="W1487" i="49"/>
  <c r="X1487" i="49"/>
  <c r="Y1487" i="49"/>
  <c r="Z1487" i="49"/>
  <c r="AA1487" i="49"/>
  <c r="AB1487" i="49"/>
  <c r="AC1487" i="49"/>
  <c r="AD1487" i="49"/>
  <c r="AE1487" i="49"/>
  <c r="AF1488" i="49"/>
  <c r="D1488" i="49"/>
  <c r="E1488" i="49"/>
  <c r="G1488" i="49"/>
  <c r="I1488" i="49"/>
  <c r="J1488" i="49"/>
  <c r="K1488" i="49"/>
  <c r="F1488" i="49"/>
  <c r="L1488" i="49"/>
  <c r="M1488" i="49"/>
  <c r="O1488" i="49"/>
  <c r="P1488" i="49"/>
  <c r="Q1488" i="49"/>
  <c r="R1488" i="49"/>
  <c r="S1488" i="49"/>
  <c r="T1488" i="49"/>
  <c r="U1488" i="49"/>
  <c r="V1488" i="49"/>
  <c r="W1488" i="49"/>
  <c r="X1488" i="49"/>
  <c r="Y1488" i="49"/>
  <c r="Z1488" i="49"/>
  <c r="AA1488" i="49"/>
  <c r="AB1488" i="49"/>
  <c r="AC1488" i="49"/>
  <c r="AD1488" i="49"/>
  <c r="AE1488" i="49"/>
  <c r="AF1489" i="49"/>
  <c r="D1489" i="49"/>
  <c r="E1489" i="49"/>
  <c r="G1489" i="49"/>
  <c r="I1489" i="49"/>
  <c r="J1489" i="49"/>
  <c r="K1489" i="49"/>
  <c r="F1489" i="49"/>
  <c r="L1489" i="49"/>
  <c r="M1489" i="49"/>
  <c r="O1489" i="49"/>
  <c r="P1489" i="49"/>
  <c r="Q1489" i="49"/>
  <c r="R1489" i="49"/>
  <c r="S1489" i="49"/>
  <c r="T1489" i="49"/>
  <c r="U1489" i="49"/>
  <c r="V1489" i="49"/>
  <c r="W1489" i="49"/>
  <c r="X1489" i="49"/>
  <c r="Y1489" i="49"/>
  <c r="Z1489" i="49"/>
  <c r="AA1489" i="49"/>
  <c r="AB1489" i="49"/>
  <c r="AC1489" i="49"/>
  <c r="AD1489" i="49"/>
  <c r="AE1489" i="49"/>
  <c r="AF1490" i="49"/>
  <c r="D1490" i="49"/>
  <c r="E1490" i="49"/>
  <c r="G1490" i="49"/>
  <c r="I1490" i="49"/>
  <c r="J1490" i="49"/>
  <c r="K1490" i="49"/>
  <c r="F1490" i="49"/>
  <c r="L1490" i="49"/>
  <c r="M1490" i="49"/>
  <c r="O1490" i="49"/>
  <c r="P1490" i="49"/>
  <c r="Q1490" i="49"/>
  <c r="R1490" i="49"/>
  <c r="S1490" i="49"/>
  <c r="T1490" i="49"/>
  <c r="U1490" i="49"/>
  <c r="V1490" i="49"/>
  <c r="W1490" i="49"/>
  <c r="X1490" i="49"/>
  <c r="Y1490" i="49"/>
  <c r="Z1490" i="49"/>
  <c r="AA1490" i="49"/>
  <c r="AB1490" i="49"/>
  <c r="AC1490" i="49"/>
  <c r="AD1490" i="49"/>
  <c r="AE1490" i="49"/>
  <c r="AF1491" i="49"/>
  <c r="D1491" i="49"/>
  <c r="E1491" i="49"/>
  <c r="G1491" i="49"/>
  <c r="I1491" i="49"/>
  <c r="J1491" i="49"/>
  <c r="K1491" i="49"/>
  <c r="F1491" i="49"/>
  <c r="L1491" i="49"/>
  <c r="M1491" i="49"/>
  <c r="O1491" i="49"/>
  <c r="P1491" i="49"/>
  <c r="Q1491" i="49"/>
  <c r="R1491" i="49"/>
  <c r="S1491" i="49"/>
  <c r="T1491" i="49"/>
  <c r="U1491" i="49"/>
  <c r="V1491" i="49"/>
  <c r="W1491" i="49"/>
  <c r="X1491" i="49"/>
  <c r="Y1491" i="49"/>
  <c r="Z1491" i="49"/>
  <c r="AA1491" i="49"/>
  <c r="AB1491" i="49"/>
  <c r="AC1491" i="49"/>
  <c r="AD1491" i="49"/>
  <c r="AE1491" i="49"/>
  <c r="AF1492" i="49"/>
  <c r="D1492" i="49"/>
  <c r="E1492" i="49"/>
  <c r="G1492" i="49"/>
  <c r="I1492" i="49"/>
  <c r="J1492" i="49"/>
  <c r="K1492" i="49"/>
  <c r="F1492" i="49"/>
  <c r="L1492" i="49"/>
  <c r="M1492" i="49"/>
  <c r="O1492" i="49"/>
  <c r="P1492" i="49"/>
  <c r="Q1492" i="49"/>
  <c r="R1492" i="49"/>
  <c r="S1492" i="49"/>
  <c r="T1492" i="49"/>
  <c r="U1492" i="49"/>
  <c r="V1492" i="49"/>
  <c r="W1492" i="49"/>
  <c r="X1492" i="49"/>
  <c r="Y1492" i="49"/>
  <c r="Z1492" i="49"/>
  <c r="AA1492" i="49"/>
  <c r="AB1492" i="49"/>
  <c r="AC1492" i="49"/>
  <c r="AD1492" i="49"/>
  <c r="AE1492" i="49"/>
  <c r="AF1493" i="49"/>
  <c r="D1493" i="49"/>
  <c r="E1493" i="49"/>
  <c r="G1493" i="49"/>
  <c r="I1493" i="49"/>
  <c r="J1493" i="49"/>
  <c r="K1493" i="49"/>
  <c r="F1493" i="49"/>
  <c r="L1493" i="49"/>
  <c r="M1493" i="49"/>
  <c r="O1493" i="49"/>
  <c r="P1493" i="49"/>
  <c r="Q1493" i="49"/>
  <c r="R1493" i="49"/>
  <c r="S1493" i="49"/>
  <c r="T1493" i="49"/>
  <c r="U1493" i="49"/>
  <c r="V1493" i="49"/>
  <c r="W1493" i="49"/>
  <c r="X1493" i="49"/>
  <c r="Y1493" i="49"/>
  <c r="Z1493" i="49"/>
  <c r="AA1493" i="49"/>
  <c r="AB1493" i="49"/>
  <c r="AC1493" i="49"/>
  <c r="AD1493" i="49"/>
  <c r="AE1493" i="49"/>
  <c r="AF1494" i="49"/>
  <c r="D1494" i="49"/>
  <c r="E1494" i="49"/>
  <c r="G1494" i="49"/>
  <c r="I1494" i="49"/>
  <c r="J1494" i="49"/>
  <c r="K1494" i="49"/>
  <c r="F1494" i="49"/>
  <c r="L1494" i="49"/>
  <c r="M1494" i="49"/>
  <c r="O1494" i="49"/>
  <c r="P1494" i="49"/>
  <c r="Q1494" i="49"/>
  <c r="R1494" i="49"/>
  <c r="S1494" i="49"/>
  <c r="T1494" i="49"/>
  <c r="U1494" i="49"/>
  <c r="V1494" i="49"/>
  <c r="W1494" i="49"/>
  <c r="X1494" i="49"/>
  <c r="Y1494" i="49"/>
  <c r="Z1494" i="49"/>
  <c r="AA1494" i="49"/>
  <c r="AB1494" i="49"/>
  <c r="AC1494" i="49"/>
  <c r="AD1494" i="49"/>
  <c r="AE1494" i="49"/>
  <c r="AF1495" i="49"/>
  <c r="D1495" i="49"/>
  <c r="E1495" i="49"/>
  <c r="G1495" i="49"/>
  <c r="I1495" i="49"/>
  <c r="J1495" i="49"/>
  <c r="K1495" i="49"/>
  <c r="F1495" i="49"/>
  <c r="L1495" i="49"/>
  <c r="M1495" i="49"/>
  <c r="O1495" i="49"/>
  <c r="P1495" i="49"/>
  <c r="Q1495" i="49"/>
  <c r="R1495" i="49"/>
  <c r="S1495" i="49"/>
  <c r="T1495" i="49"/>
  <c r="U1495" i="49"/>
  <c r="V1495" i="49"/>
  <c r="W1495" i="49"/>
  <c r="X1495" i="49"/>
  <c r="Y1495" i="49"/>
  <c r="Z1495" i="49"/>
  <c r="AA1495" i="49"/>
  <c r="AB1495" i="49"/>
  <c r="AC1495" i="49"/>
  <c r="AD1495" i="49"/>
  <c r="AE1495" i="49"/>
  <c r="AF1496" i="49"/>
  <c r="D1496" i="49"/>
  <c r="E1496" i="49"/>
  <c r="G1496" i="49"/>
  <c r="I1496" i="49"/>
  <c r="J1496" i="49"/>
  <c r="K1496" i="49"/>
  <c r="F1496" i="49"/>
  <c r="L1496" i="49"/>
  <c r="M1496" i="49"/>
  <c r="O1496" i="49"/>
  <c r="P1496" i="49"/>
  <c r="Q1496" i="49"/>
  <c r="R1496" i="49"/>
  <c r="S1496" i="49"/>
  <c r="T1496" i="49"/>
  <c r="U1496" i="49"/>
  <c r="V1496" i="49"/>
  <c r="W1496" i="49"/>
  <c r="X1496" i="49"/>
  <c r="Y1496" i="49"/>
  <c r="Z1496" i="49"/>
  <c r="AA1496" i="49"/>
  <c r="AB1496" i="49"/>
  <c r="AC1496" i="49"/>
  <c r="AD1496" i="49"/>
  <c r="AE1496" i="49"/>
  <c r="AF1497" i="49"/>
  <c r="D1497" i="49"/>
  <c r="E1497" i="49"/>
  <c r="G1497" i="49"/>
  <c r="I1497" i="49"/>
  <c r="J1497" i="49"/>
  <c r="K1497" i="49"/>
  <c r="F1497" i="49"/>
  <c r="L1497" i="49"/>
  <c r="M1497" i="49"/>
  <c r="O1497" i="49"/>
  <c r="P1497" i="49"/>
  <c r="Q1497" i="49"/>
  <c r="R1497" i="49"/>
  <c r="S1497" i="49"/>
  <c r="T1497" i="49"/>
  <c r="U1497" i="49"/>
  <c r="V1497" i="49"/>
  <c r="W1497" i="49"/>
  <c r="X1497" i="49"/>
  <c r="Y1497" i="49"/>
  <c r="Z1497" i="49"/>
  <c r="AA1497" i="49"/>
  <c r="AB1497" i="49"/>
  <c r="AC1497" i="49"/>
  <c r="AD1497" i="49"/>
  <c r="AE1497" i="49"/>
  <c r="AF1498" i="49"/>
  <c r="D1498" i="49"/>
  <c r="E1498" i="49"/>
  <c r="G1498" i="49"/>
  <c r="I1498" i="49"/>
  <c r="J1498" i="49"/>
  <c r="K1498" i="49"/>
  <c r="F1498" i="49"/>
  <c r="L1498" i="49"/>
  <c r="M1498" i="49"/>
  <c r="O1498" i="49"/>
  <c r="P1498" i="49"/>
  <c r="Q1498" i="49"/>
  <c r="R1498" i="49"/>
  <c r="S1498" i="49"/>
  <c r="T1498" i="49"/>
  <c r="U1498" i="49"/>
  <c r="V1498" i="49"/>
  <c r="W1498" i="49"/>
  <c r="X1498" i="49"/>
  <c r="Y1498" i="49"/>
  <c r="Z1498" i="49"/>
  <c r="AA1498" i="49"/>
  <c r="AB1498" i="49"/>
  <c r="AC1498" i="49"/>
  <c r="AD1498" i="49"/>
  <c r="AE1498" i="49"/>
  <c r="AF1499" i="49"/>
  <c r="D1499" i="49"/>
  <c r="E1499" i="49"/>
  <c r="G1499" i="49"/>
  <c r="I1499" i="49"/>
  <c r="J1499" i="49"/>
  <c r="K1499" i="49"/>
  <c r="F1499" i="49"/>
  <c r="L1499" i="49"/>
  <c r="M1499" i="49"/>
  <c r="O1499" i="49"/>
  <c r="P1499" i="49"/>
  <c r="Q1499" i="49"/>
  <c r="R1499" i="49"/>
  <c r="S1499" i="49"/>
  <c r="T1499" i="49"/>
  <c r="U1499" i="49"/>
  <c r="V1499" i="49"/>
  <c r="W1499" i="49"/>
  <c r="X1499" i="49"/>
  <c r="Y1499" i="49"/>
  <c r="Z1499" i="49"/>
  <c r="AA1499" i="49"/>
  <c r="AB1499" i="49"/>
  <c r="AC1499" i="49"/>
  <c r="AD1499" i="49"/>
  <c r="AE1499" i="49"/>
  <c r="AF1500" i="49"/>
  <c r="D1500" i="49"/>
  <c r="E1500" i="49"/>
  <c r="G1500" i="49"/>
  <c r="I1500" i="49"/>
  <c r="J1500" i="49"/>
  <c r="K1500" i="49"/>
  <c r="F1500" i="49"/>
  <c r="L1500" i="49"/>
  <c r="M1500" i="49"/>
  <c r="O1500" i="49"/>
  <c r="P1500" i="49"/>
  <c r="Q1500" i="49"/>
  <c r="R1500" i="49"/>
  <c r="S1500" i="49"/>
  <c r="T1500" i="49"/>
  <c r="U1500" i="49"/>
  <c r="V1500" i="49"/>
  <c r="W1500" i="49"/>
  <c r="X1500" i="49"/>
  <c r="Y1500" i="49"/>
  <c r="Z1500" i="49"/>
  <c r="AA1500" i="49"/>
  <c r="AB1500" i="49"/>
  <c r="AC1500" i="49"/>
  <c r="AD1500" i="49"/>
  <c r="AE1500" i="49"/>
  <c r="AF1501" i="49"/>
  <c r="D1501" i="49"/>
  <c r="E1501" i="49"/>
  <c r="G1501" i="49"/>
  <c r="I1501" i="49"/>
  <c r="J1501" i="49"/>
  <c r="K1501" i="49"/>
  <c r="F1501" i="49"/>
  <c r="L1501" i="49"/>
  <c r="M1501" i="49"/>
  <c r="O1501" i="49"/>
  <c r="P1501" i="49"/>
  <c r="Q1501" i="49"/>
  <c r="R1501" i="49"/>
  <c r="S1501" i="49"/>
  <c r="T1501" i="49"/>
  <c r="U1501" i="49"/>
  <c r="V1501" i="49"/>
  <c r="W1501" i="49"/>
  <c r="X1501" i="49"/>
  <c r="Y1501" i="49"/>
  <c r="Z1501" i="49"/>
  <c r="AA1501" i="49"/>
  <c r="AB1501" i="49"/>
  <c r="AC1501" i="49"/>
  <c r="AD1501" i="49"/>
  <c r="AE1501" i="49"/>
  <c r="AF1502" i="49"/>
  <c r="D1502" i="49"/>
  <c r="E1502" i="49"/>
  <c r="G1502" i="49"/>
  <c r="I1502" i="49"/>
  <c r="J1502" i="49"/>
  <c r="K1502" i="49"/>
  <c r="F1502" i="49"/>
  <c r="L1502" i="49"/>
  <c r="M1502" i="49"/>
  <c r="O1502" i="49"/>
  <c r="P1502" i="49"/>
  <c r="Q1502" i="49"/>
  <c r="R1502" i="49"/>
  <c r="S1502" i="49"/>
  <c r="T1502" i="49"/>
  <c r="U1502" i="49"/>
  <c r="V1502" i="49"/>
  <c r="W1502" i="49"/>
  <c r="X1502" i="49"/>
  <c r="Y1502" i="49"/>
  <c r="Z1502" i="49"/>
  <c r="AA1502" i="49"/>
  <c r="AB1502" i="49"/>
  <c r="AC1502" i="49"/>
  <c r="AD1502" i="49"/>
  <c r="AE1502" i="49"/>
  <c r="AF1503" i="49"/>
  <c r="D1503" i="49"/>
  <c r="E1503" i="49"/>
  <c r="G1503" i="49"/>
  <c r="I1503" i="49"/>
  <c r="J1503" i="49"/>
  <c r="K1503" i="49"/>
  <c r="F1503" i="49"/>
  <c r="L1503" i="49"/>
  <c r="M1503" i="49"/>
  <c r="O1503" i="49"/>
  <c r="P1503" i="49"/>
  <c r="Q1503" i="49"/>
  <c r="R1503" i="49"/>
  <c r="S1503" i="49"/>
  <c r="T1503" i="49"/>
  <c r="U1503" i="49"/>
  <c r="V1503" i="49"/>
  <c r="W1503" i="49"/>
  <c r="X1503" i="49"/>
  <c r="Y1503" i="49"/>
  <c r="Z1503" i="49"/>
  <c r="AA1503" i="49"/>
  <c r="AB1503" i="49"/>
  <c r="AC1503" i="49"/>
  <c r="AD1503" i="49"/>
  <c r="AE1503" i="49"/>
  <c r="AF1504" i="49"/>
  <c r="D1504" i="49"/>
  <c r="E1504" i="49"/>
  <c r="G1504" i="49"/>
  <c r="I1504" i="49"/>
  <c r="J1504" i="49"/>
  <c r="K1504" i="49"/>
  <c r="F1504" i="49"/>
  <c r="L1504" i="49"/>
  <c r="M1504" i="49"/>
  <c r="O1504" i="49"/>
  <c r="P1504" i="49"/>
  <c r="Q1504" i="49"/>
  <c r="R1504" i="49"/>
  <c r="S1504" i="49"/>
  <c r="T1504" i="49"/>
  <c r="U1504" i="49"/>
  <c r="V1504" i="49"/>
  <c r="W1504" i="49"/>
  <c r="X1504" i="49"/>
  <c r="Y1504" i="49"/>
  <c r="Z1504" i="49"/>
  <c r="AA1504" i="49"/>
  <c r="AB1504" i="49"/>
  <c r="AC1504" i="49"/>
  <c r="AD1504" i="49"/>
  <c r="AE1504" i="49"/>
  <c r="AF1505" i="49"/>
  <c r="D1505" i="49"/>
  <c r="E1505" i="49"/>
  <c r="G1505" i="49"/>
  <c r="I1505" i="49"/>
  <c r="J1505" i="49"/>
  <c r="K1505" i="49"/>
  <c r="F1505" i="49"/>
  <c r="L1505" i="49"/>
  <c r="M1505" i="49"/>
  <c r="O1505" i="49"/>
  <c r="P1505" i="49"/>
  <c r="Q1505" i="49"/>
  <c r="R1505" i="49"/>
  <c r="S1505" i="49"/>
  <c r="T1505" i="49"/>
  <c r="U1505" i="49"/>
  <c r="V1505" i="49"/>
  <c r="W1505" i="49"/>
  <c r="X1505" i="49"/>
  <c r="Y1505" i="49"/>
  <c r="Z1505" i="49"/>
  <c r="AA1505" i="49"/>
  <c r="AB1505" i="49"/>
  <c r="AC1505" i="49"/>
  <c r="AD1505" i="49"/>
  <c r="AE1505" i="49"/>
  <c r="AF1506" i="49"/>
  <c r="D1506" i="49"/>
  <c r="E1506" i="49"/>
  <c r="G1506" i="49"/>
  <c r="I1506" i="49"/>
  <c r="J1506" i="49"/>
  <c r="K1506" i="49"/>
  <c r="F1506" i="49"/>
  <c r="L1506" i="49"/>
  <c r="M1506" i="49"/>
  <c r="O1506" i="49"/>
  <c r="P1506" i="49"/>
  <c r="Q1506" i="49"/>
  <c r="R1506" i="49"/>
  <c r="S1506" i="49"/>
  <c r="T1506" i="49"/>
  <c r="U1506" i="49"/>
  <c r="V1506" i="49"/>
  <c r="W1506" i="49"/>
  <c r="X1506" i="49"/>
  <c r="Y1506" i="49"/>
  <c r="Z1506" i="49"/>
  <c r="AA1506" i="49"/>
  <c r="AB1506" i="49"/>
  <c r="AC1506" i="49"/>
  <c r="AD1506" i="49"/>
  <c r="AE1506" i="49"/>
  <c r="AF1507" i="49"/>
  <c r="D1507" i="49"/>
  <c r="E1507" i="49"/>
  <c r="G1507" i="49"/>
  <c r="I1507" i="49"/>
  <c r="J1507" i="49"/>
  <c r="K1507" i="49"/>
  <c r="F1507" i="49"/>
  <c r="L1507" i="49"/>
  <c r="M1507" i="49"/>
  <c r="O1507" i="49"/>
  <c r="P1507" i="49"/>
  <c r="Q1507" i="49"/>
  <c r="R1507" i="49"/>
  <c r="S1507" i="49"/>
  <c r="T1507" i="49"/>
  <c r="U1507" i="49"/>
  <c r="V1507" i="49"/>
  <c r="W1507" i="49"/>
  <c r="X1507" i="49"/>
  <c r="Y1507" i="49"/>
  <c r="Z1507" i="49"/>
  <c r="AA1507" i="49"/>
  <c r="AB1507" i="49"/>
  <c r="AC1507" i="49"/>
  <c r="AD1507" i="49"/>
  <c r="AE1507" i="49"/>
  <c r="AF1508" i="49"/>
  <c r="D1508" i="49"/>
  <c r="E1508" i="49"/>
  <c r="G1508" i="49"/>
  <c r="I1508" i="49"/>
  <c r="J1508" i="49"/>
  <c r="K1508" i="49"/>
  <c r="F1508" i="49"/>
  <c r="L1508" i="49"/>
  <c r="M1508" i="49"/>
  <c r="O1508" i="49"/>
  <c r="P1508" i="49"/>
  <c r="Q1508" i="49"/>
  <c r="R1508" i="49"/>
  <c r="S1508" i="49"/>
  <c r="T1508" i="49"/>
  <c r="U1508" i="49"/>
  <c r="V1508" i="49"/>
  <c r="W1508" i="49"/>
  <c r="X1508" i="49"/>
  <c r="Y1508" i="49"/>
  <c r="Z1508" i="49"/>
  <c r="AA1508" i="49"/>
  <c r="AB1508" i="49"/>
  <c r="AC1508" i="49"/>
  <c r="AD1508" i="49"/>
  <c r="AE1508" i="49"/>
  <c r="AF1509" i="49"/>
  <c r="D1509" i="49"/>
  <c r="E1509" i="49"/>
  <c r="G1509" i="49"/>
  <c r="I1509" i="49"/>
  <c r="J1509" i="49"/>
  <c r="K1509" i="49"/>
  <c r="F1509" i="49"/>
  <c r="L1509" i="49"/>
  <c r="M1509" i="49"/>
  <c r="O1509" i="49"/>
  <c r="P1509" i="49"/>
  <c r="Q1509" i="49"/>
  <c r="R1509" i="49"/>
  <c r="S1509" i="49"/>
  <c r="T1509" i="49"/>
  <c r="U1509" i="49"/>
  <c r="V1509" i="49"/>
  <c r="W1509" i="49"/>
  <c r="X1509" i="49"/>
  <c r="Y1509" i="49"/>
  <c r="Z1509" i="49"/>
  <c r="AA1509" i="49"/>
  <c r="AB1509" i="49"/>
  <c r="AC1509" i="49"/>
  <c r="AD1509" i="49"/>
  <c r="AE1509" i="49"/>
  <c r="AF1510" i="49"/>
  <c r="D1510" i="49"/>
  <c r="E1510" i="49"/>
  <c r="G1510" i="49"/>
  <c r="I1510" i="49"/>
  <c r="J1510" i="49"/>
  <c r="K1510" i="49"/>
  <c r="F1510" i="49"/>
  <c r="L1510" i="49"/>
  <c r="M1510" i="49"/>
  <c r="O1510" i="49"/>
  <c r="P1510" i="49"/>
  <c r="Q1510" i="49"/>
  <c r="R1510" i="49"/>
  <c r="S1510" i="49"/>
  <c r="T1510" i="49"/>
  <c r="U1510" i="49"/>
  <c r="V1510" i="49"/>
  <c r="W1510" i="49"/>
  <c r="X1510" i="49"/>
  <c r="Y1510" i="49"/>
  <c r="Z1510" i="49"/>
  <c r="AA1510" i="49"/>
  <c r="AB1510" i="49"/>
  <c r="AC1510" i="49"/>
  <c r="AD1510" i="49"/>
  <c r="AE1510" i="49"/>
  <c r="AF1511" i="49"/>
  <c r="D1511" i="49"/>
  <c r="E1511" i="49"/>
  <c r="G1511" i="49"/>
  <c r="I1511" i="49"/>
  <c r="J1511" i="49"/>
  <c r="K1511" i="49"/>
  <c r="F1511" i="49"/>
  <c r="L1511" i="49"/>
  <c r="M1511" i="49"/>
  <c r="O1511" i="49"/>
  <c r="P1511" i="49"/>
  <c r="Q1511" i="49"/>
  <c r="R1511" i="49"/>
  <c r="S1511" i="49"/>
  <c r="T1511" i="49"/>
  <c r="U1511" i="49"/>
  <c r="V1511" i="49"/>
  <c r="W1511" i="49"/>
  <c r="X1511" i="49"/>
  <c r="Y1511" i="49"/>
  <c r="Z1511" i="49"/>
  <c r="AA1511" i="49"/>
  <c r="AB1511" i="49"/>
  <c r="AC1511" i="49"/>
  <c r="AD1511" i="49"/>
  <c r="AE1511" i="49"/>
  <c r="AF1512" i="49"/>
  <c r="D1512" i="49"/>
  <c r="E1512" i="49"/>
  <c r="G1512" i="49"/>
  <c r="I1512" i="49"/>
  <c r="J1512" i="49"/>
  <c r="K1512" i="49"/>
  <c r="F1512" i="49"/>
  <c r="L1512" i="49"/>
  <c r="M1512" i="49"/>
  <c r="O1512" i="49"/>
  <c r="P1512" i="49"/>
  <c r="Q1512" i="49"/>
  <c r="R1512" i="49"/>
  <c r="S1512" i="49"/>
  <c r="T1512" i="49"/>
  <c r="U1512" i="49"/>
  <c r="V1512" i="49"/>
  <c r="W1512" i="49"/>
  <c r="X1512" i="49"/>
  <c r="Y1512" i="49"/>
  <c r="Z1512" i="49"/>
  <c r="AA1512" i="49"/>
  <c r="AB1512" i="49"/>
  <c r="AC1512" i="49"/>
  <c r="AD1512" i="49"/>
  <c r="AE1512" i="49"/>
  <c r="AF1513" i="49"/>
  <c r="D1513" i="49"/>
  <c r="E1513" i="49"/>
  <c r="G1513" i="49"/>
  <c r="I1513" i="49"/>
  <c r="J1513" i="49"/>
  <c r="K1513" i="49"/>
  <c r="F1513" i="49"/>
  <c r="L1513" i="49"/>
  <c r="M1513" i="49"/>
  <c r="O1513" i="49"/>
  <c r="P1513" i="49"/>
  <c r="Q1513" i="49"/>
  <c r="R1513" i="49"/>
  <c r="S1513" i="49"/>
  <c r="T1513" i="49"/>
  <c r="U1513" i="49"/>
  <c r="V1513" i="49"/>
  <c r="W1513" i="49"/>
  <c r="X1513" i="49"/>
  <c r="Y1513" i="49"/>
  <c r="Z1513" i="49"/>
  <c r="AA1513" i="49"/>
  <c r="AB1513" i="49"/>
  <c r="AC1513" i="49"/>
  <c r="AD1513" i="49"/>
  <c r="AE1513" i="49"/>
  <c r="AF1514" i="49"/>
  <c r="D1514" i="49"/>
  <c r="E1514" i="49"/>
  <c r="G1514" i="49"/>
  <c r="I1514" i="49"/>
  <c r="J1514" i="49"/>
  <c r="K1514" i="49"/>
  <c r="F1514" i="49"/>
  <c r="L1514" i="49"/>
  <c r="M1514" i="49"/>
  <c r="O1514" i="49"/>
  <c r="P1514" i="49"/>
  <c r="Q1514" i="49"/>
  <c r="R1514" i="49"/>
  <c r="S1514" i="49"/>
  <c r="T1514" i="49"/>
  <c r="U1514" i="49"/>
  <c r="V1514" i="49"/>
  <c r="W1514" i="49"/>
  <c r="X1514" i="49"/>
  <c r="Y1514" i="49"/>
  <c r="Z1514" i="49"/>
  <c r="AA1514" i="49"/>
  <c r="AB1514" i="49"/>
  <c r="AC1514" i="49"/>
  <c r="AD1514" i="49"/>
  <c r="AE1514" i="49"/>
  <c r="AF1515" i="49"/>
  <c r="D1515" i="49"/>
  <c r="E1515" i="49"/>
  <c r="G1515" i="49"/>
  <c r="I1515" i="49"/>
  <c r="J1515" i="49"/>
  <c r="K1515" i="49"/>
  <c r="F1515" i="49"/>
  <c r="L1515" i="49"/>
  <c r="M1515" i="49"/>
  <c r="O1515" i="49"/>
  <c r="P1515" i="49"/>
  <c r="Q1515" i="49"/>
  <c r="R1515" i="49"/>
  <c r="S1515" i="49"/>
  <c r="T1515" i="49"/>
  <c r="U1515" i="49"/>
  <c r="V1515" i="49"/>
  <c r="W1515" i="49"/>
  <c r="X1515" i="49"/>
  <c r="Y1515" i="49"/>
  <c r="Z1515" i="49"/>
  <c r="AA1515" i="49"/>
  <c r="AB1515" i="49"/>
  <c r="AC1515" i="49"/>
  <c r="AD1515" i="49"/>
  <c r="AE1515" i="49"/>
  <c r="AF1516" i="49"/>
  <c r="D1516" i="49"/>
  <c r="E1516" i="49"/>
  <c r="G1516" i="49"/>
  <c r="I1516" i="49"/>
  <c r="J1516" i="49"/>
  <c r="K1516" i="49"/>
  <c r="F1516" i="49"/>
  <c r="L1516" i="49"/>
  <c r="M1516" i="49"/>
  <c r="O1516" i="49"/>
  <c r="P1516" i="49"/>
  <c r="Q1516" i="49"/>
  <c r="R1516" i="49"/>
  <c r="S1516" i="49"/>
  <c r="T1516" i="49"/>
  <c r="U1516" i="49"/>
  <c r="V1516" i="49"/>
  <c r="W1516" i="49"/>
  <c r="X1516" i="49"/>
  <c r="Y1516" i="49"/>
  <c r="Z1516" i="49"/>
  <c r="AA1516" i="49"/>
  <c r="AB1516" i="49"/>
  <c r="AC1516" i="49"/>
  <c r="AD1516" i="49"/>
  <c r="AE1516" i="49"/>
  <c r="AF1517" i="49"/>
  <c r="D1517" i="49"/>
  <c r="E1517" i="49"/>
  <c r="G1517" i="49"/>
  <c r="I1517" i="49"/>
  <c r="J1517" i="49"/>
  <c r="K1517" i="49"/>
  <c r="F1517" i="49"/>
  <c r="L1517" i="49"/>
  <c r="M1517" i="49"/>
  <c r="O1517" i="49"/>
  <c r="P1517" i="49"/>
  <c r="Q1517" i="49"/>
  <c r="R1517" i="49"/>
  <c r="S1517" i="49"/>
  <c r="T1517" i="49"/>
  <c r="U1517" i="49"/>
  <c r="V1517" i="49"/>
  <c r="W1517" i="49"/>
  <c r="X1517" i="49"/>
  <c r="Y1517" i="49"/>
  <c r="Z1517" i="49"/>
  <c r="AA1517" i="49"/>
  <c r="AB1517" i="49"/>
  <c r="AC1517" i="49"/>
  <c r="AD1517" i="49"/>
  <c r="AE1517" i="49"/>
  <c r="AF1518" i="49"/>
  <c r="D1518" i="49"/>
  <c r="E1518" i="49"/>
  <c r="G1518" i="49"/>
  <c r="I1518" i="49"/>
  <c r="J1518" i="49"/>
  <c r="K1518" i="49"/>
  <c r="F1518" i="49"/>
  <c r="L1518" i="49"/>
  <c r="M1518" i="49"/>
  <c r="O1518" i="49"/>
  <c r="P1518" i="49"/>
  <c r="Q1518" i="49"/>
  <c r="R1518" i="49"/>
  <c r="S1518" i="49"/>
  <c r="T1518" i="49"/>
  <c r="U1518" i="49"/>
  <c r="V1518" i="49"/>
  <c r="W1518" i="49"/>
  <c r="X1518" i="49"/>
  <c r="Y1518" i="49"/>
  <c r="Z1518" i="49"/>
  <c r="AA1518" i="49"/>
  <c r="AB1518" i="49"/>
  <c r="AC1518" i="49"/>
  <c r="AD1518" i="49"/>
  <c r="AE1518" i="49"/>
  <c r="AF1519" i="49"/>
  <c r="D1519" i="49"/>
  <c r="E1519" i="49"/>
  <c r="G1519" i="49"/>
  <c r="I1519" i="49"/>
  <c r="J1519" i="49"/>
  <c r="K1519" i="49"/>
  <c r="F1519" i="49"/>
  <c r="L1519" i="49"/>
  <c r="M1519" i="49"/>
  <c r="O1519" i="49"/>
  <c r="P1519" i="49"/>
  <c r="Q1519" i="49"/>
  <c r="R1519" i="49"/>
  <c r="S1519" i="49"/>
  <c r="T1519" i="49"/>
  <c r="U1519" i="49"/>
  <c r="V1519" i="49"/>
  <c r="W1519" i="49"/>
  <c r="X1519" i="49"/>
  <c r="Y1519" i="49"/>
  <c r="Z1519" i="49"/>
  <c r="AA1519" i="49"/>
  <c r="AB1519" i="49"/>
  <c r="AC1519" i="49"/>
  <c r="AD1519" i="49"/>
  <c r="AE1519" i="49"/>
  <c r="AF1520" i="49"/>
  <c r="D1520" i="49"/>
  <c r="E1520" i="49"/>
  <c r="G1520" i="49"/>
  <c r="I1520" i="49"/>
  <c r="J1520" i="49"/>
  <c r="K1520" i="49"/>
  <c r="F1520" i="49"/>
  <c r="L1520" i="49"/>
  <c r="M1520" i="49"/>
  <c r="O1520" i="49"/>
  <c r="P1520" i="49"/>
  <c r="Q1520" i="49"/>
  <c r="R1520" i="49"/>
  <c r="S1520" i="49"/>
  <c r="T1520" i="49"/>
  <c r="U1520" i="49"/>
  <c r="V1520" i="49"/>
  <c r="W1520" i="49"/>
  <c r="X1520" i="49"/>
  <c r="Y1520" i="49"/>
  <c r="Z1520" i="49"/>
  <c r="AA1520" i="49"/>
  <c r="AB1520" i="49"/>
  <c r="AC1520" i="49"/>
  <c r="AD1520" i="49"/>
  <c r="AE1520" i="49"/>
  <c r="AF1521" i="49"/>
  <c r="D1521" i="49"/>
  <c r="E1521" i="49"/>
  <c r="G1521" i="49"/>
  <c r="I1521" i="49"/>
  <c r="J1521" i="49"/>
  <c r="K1521" i="49"/>
  <c r="F1521" i="49"/>
  <c r="L1521" i="49"/>
  <c r="M1521" i="49"/>
  <c r="O1521" i="49"/>
  <c r="P1521" i="49"/>
  <c r="Q1521" i="49"/>
  <c r="R1521" i="49"/>
  <c r="S1521" i="49"/>
  <c r="T1521" i="49"/>
  <c r="U1521" i="49"/>
  <c r="V1521" i="49"/>
  <c r="W1521" i="49"/>
  <c r="X1521" i="49"/>
  <c r="Y1521" i="49"/>
  <c r="Z1521" i="49"/>
  <c r="AA1521" i="49"/>
  <c r="AB1521" i="49"/>
  <c r="AC1521" i="49"/>
  <c r="AD1521" i="49"/>
  <c r="AE1521" i="49"/>
  <c r="AF1522" i="49"/>
  <c r="D1522" i="49"/>
  <c r="E1522" i="49"/>
  <c r="G1522" i="49"/>
  <c r="I1522" i="49"/>
  <c r="J1522" i="49"/>
  <c r="K1522" i="49"/>
  <c r="F1522" i="49"/>
  <c r="L1522" i="49"/>
  <c r="M1522" i="49"/>
  <c r="O1522" i="49"/>
  <c r="P1522" i="49"/>
  <c r="Q1522" i="49"/>
  <c r="R1522" i="49"/>
  <c r="S1522" i="49"/>
  <c r="T1522" i="49"/>
  <c r="U1522" i="49"/>
  <c r="V1522" i="49"/>
  <c r="W1522" i="49"/>
  <c r="X1522" i="49"/>
  <c r="Y1522" i="49"/>
  <c r="Z1522" i="49"/>
  <c r="AA1522" i="49"/>
  <c r="AB1522" i="49"/>
  <c r="AC1522" i="49"/>
  <c r="AD1522" i="49"/>
  <c r="AE1522" i="49"/>
  <c r="AF1523" i="49"/>
  <c r="D1523" i="49"/>
  <c r="E1523" i="49"/>
  <c r="G1523" i="49"/>
  <c r="I1523" i="49"/>
  <c r="J1523" i="49"/>
  <c r="K1523" i="49"/>
  <c r="F1523" i="49"/>
  <c r="L1523" i="49"/>
  <c r="M1523" i="49"/>
  <c r="O1523" i="49"/>
  <c r="P1523" i="49"/>
  <c r="Q1523" i="49"/>
  <c r="R1523" i="49"/>
  <c r="S1523" i="49"/>
  <c r="T1523" i="49"/>
  <c r="U1523" i="49"/>
  <c r="V1523" i="49"/>
  <c r="W1523" i="49"/>
  <c r="X1523" i="49"/>
  <c r="Y1523" i="49"/>
  <c r="Z1523" i="49"/>
  <c r="AA1523" i="49"/>
  <c r="AB1523" i="49"/>
  <c r="AC1523" i="49"/>
  <c r="AD1523" i="49"/>
  <c r="AE1523" i="49"/>
  <c r="AF1524" i="49"/>
  <c r="D1524" i="49"/>
  <c r="E1524" i="49"/>
  <c r="G1524" i="49"/>
  <c r="I1524" i="49"/>
  <c r="J1524" i="49"/>
  <c r="K1524" i="49"/>
  <c r="F1524" i="49"/>
  <c r="L1524" i="49"/>
  <c r="M1524" i="49"/>
  <c r="O1524" i="49"/>
  <c r="P1524" i="49"/>
  <c r="Q1524" i="49"/>
  <c r="R1524" i="49"/>
  <c r="S1524" i="49"/>
  <c r="T1524" i="49"/>
  <c r="U1524" i="49"/>
  <c r="V1524" i="49"/>
  <c r="W1524" i="49"/>
  <c r="X1524" i="49"/>
  <c r="Y1524" i="49"/>
  <c r="Z1524" i="49"/>
  <c r="AA1524" i="49"/>
  <c r="AB1524" i="49"/>
  <c r="AC1524" i="49"/>
  <c r="AD1524" i="49"/>
  <c r="AE1524" i="49"/>
  <c r="AF1525" i="49"/>
  <c r="D1525" i="49"/>
  <c r="E1525" i="49"/>
  <c r="G1525" i="49"/>
  <c r="I1525" i="49"/>
  <c r="J1525" i="49"/>
  <c r="K1525" i="49"/>
  <c r="F1525" i="49"/>
  <c r="L1525" i="49"/>
  <c r="M1525" i="49"/>
  <c r="O1525" i="49"/>
  <c r="P1525" i="49"/>
  <c r="Q1525" i="49"/>
  <c r="R1525" i="49"/>
  <c r="S1525" i="49"/>
  <c r="T1525" i="49"/>
  <c r="U1525" i="49"/>
  <c r="V1525" i="49"/>
  <c r="W1525" i="49"/>
  <c r="X1525" i="49"/>
  <c r="Y1525" i="49"/>
  <c r="Z1525" i="49"/>
  <c r="AA1525" i="49"/>
  <c r="AB1525" i="49"/>
  <c r="AC1525" i="49"/>
  <c r="AD1525" i="49"/>
  <c r="AE1525" i="49"/>
  <c r="AF1526" i="49"/>
  <c r="D1526" i="49"/>
  <c r="E1526" i="49"/>
  <c r="G1526" i="49"/>
  <c r="I1526" i="49"/>
  <c r="J1526" i="49"/>
  <c r="K1526" i="49"/>
  <c r="F1526" i="49"/>
  <c r="L1526" i="49"/>
  <c r="M1526" i="49"/>
  <c r="O1526" i="49"/>
  <c r="P1526" i="49"/>
  <c r="Q1526" i="49"/>
  <c r="R1526" i="49"/>
  <c r="S1526" i="49"/>
  <c r="T1526" i="49"/>
  <c r="U1526" i="49"/>
  <c r="V1526" i="49"/>
  <c r="W1526" i="49"/>
  <c r="X1526" i="49"/>
  <c r="Y1526" i="49"/>
  <c r="Z1526" i="49"/>
  <c r="AA1526" i="49"/>
  <c r="AB1526" i="49"/>
  <c r="AC1526" i="49"/>
  <c r="AD1526" i="49"/>
  <c r="AE1526" i="49"/>
  <c r="AF1527" i="49"/>
  <c r="D1527" i="49"/>
  <c r="E1527" i="49"/>
  <c r="G1527" i="49"/>
  <c r="I1527" i="49"/>
  <c r="J1527" i="49"/>
  <c r="K1527" i="49"/>
  <c r="F1527" i="49"/>
  <c r="L1527" i="49"/>
  <c r="M1527" i="49"/>
  <c r="O1527" i="49"/>
  <c r="P1527" i="49"/>
  <c r="Q1527" i="49"/>
  <c r="R1527" i="49"/>
  <c r="S1527" i="49"/>
  <c r="T1527" i="49"/>
  <c r="U1527" i="49"/>
  <c r="V1527" i="49"/>
  <c r="W1527" i="49"/>
  <c r="X1527" i="49"/>
  <c r="Y1527" i="49"/>
  <c r="Z1527" i="49"/>
  <c r="AA1527" i="49"/>
  <c r="AB1527" i="49"/>
  <c r="AC1527" i="49"/>
  <c r="AD1527" i="49"/>
  <c r="AE1527" i="49"/>
  <c r="AF1528" i="49"/>
  <c r="D1528" i="49"/>
  <c r="E1528" i="49"/>
  <c r="G1528" i="49"/>
  <c r="I1528" i="49"/>
  <c r="J1528" i="49"/>
  <c r="K1528" i="49"/>
  <c r="F1528" i="49"/>
  <c r="L1528" i="49"/>
  <c r="M1528" i="49"/>
  <c r="O1528" i="49"/>
  <c r="P1528" i="49"/>
  <c r="Q1528" i="49"/>
  <c r="R1528" i="49"/>
  <c r="S1528" i="49"/>
  <c r="T1528" i="49"/>
  <c r="U1528" i="49"/>
  <c r="V1528" i="49"/>
  <c r="W1528" i="49"/>
  <c r="X1528" i="49"/>
  <c r="Y1528" i="49"/>
  <c r="Z1528" i="49"/>
  <c r="AA1528" i="49"/>
  <c r="AB1528" i="49"/>
  <c r="AC1528" i="49"/>
  <c r="AD1528" i="49"/>
  <c r="AE1528" i="49"/>
  <c r="AF1529" i="49"/>
  <c r="D1529" i="49"/>
  <c r="E1529" i="49"/>
  <c r="G1529" i="49"/>
  <c r="I1529" i="49"/>
  <c r="J1529" i="49"/>
  <c r="K1529" i="49"/>
  <c r="F1529" i="49"/>
  <c r="L1529" i="49"/>
  <c r="M1529" i="49"/>
  <c r="O1529" i="49"/>
  <c r="P1529" i="49"/>
  <c r="Q1529" i="49"/>
  <c r="R1529" i="49"/>
  <c r="S1529" i="49"/>
  <c r="T1529" i="49"/>
  <c r="U1529" i="49"/>
  <c r="V1529" i="49"/>
  <c r="W1529" i="49"/>
  <c r="X1529" i="49"/>
  <c r="Y1529" i="49"/>
  <c r="Z1529" i="49"/>
  <c r="AA1529" i="49"/>
  <c r="AB1529" i="49"/>
  <c r="AC1529" i="49"/>
  <c r="AD1529" i="49"/>
  <c r="AE1529" i="49"/>
  <c r="AF1530" i="49"/>
  <c r="D1530" i="49"/>
  <c r="E1530" i="49"/>
  <c r="G1530" i="49"/>
  <c r="I1530" i="49"/>
  <c r="J1530" i="49"/>
  <c r="K1530" i="49"/>
  <c r="F1530" i="49"/>
  <c r="L1530" i="49"/>
  <c r="M1530" i="49"/>
  <c r="O1530" i="49"/>
  <c r="P1530" i="49"/>
  <c r="Q1530" i="49"/>
  <c r="R1530" i="49"/>
  <c r="S1530" i="49"/>
  <c r="T1530" i="49"/>
  <c r="U1530" i="49"/>
  <c r="V1530" i="49"/>
  <c r="W1530" i="49"/>
  <c r="X1530" i="49"/>
  <c r="Y1530" i="49"/>
  <c r="Z1530" i="49"/>
  <c r="AA1530" i="49"/>
  <c r="AB1530" i="49"/>
  <c r="AC1530" i="49"/>
  <c r="AD1530" i="49"/>
  <c r="AE1530" i="49"/>
  <c r="AF1531" i="49"/>
  <c r="D1531" i="49"/>
  <c r="E1531" i="49"/>
  <c r="G1531" i="49"/>
  <c r="I1531" i="49"/>
  <c r="J1531" i="49"/>
  <c r="K1531" i="49"/>
  <c r="F1531" i="49"/>
  <c r="L1531" i="49"/>
  <c r="M1531" i="49"/>
  <c r="O1531" i="49"/>
  <c r="P1531" i="49"/>
  <c r="Q1531" i="49"/>
  <c r="R1531" i="49"/>
  <c r="S1531" i="49"/>
  <c r="T1531" i="49"/>
  <c r="U1531" i="49"/>
  <c r="V1531" i="49"/>
  <c r="W1531" i="49"/>
  <c r="X1531" i="49"/>
  <c r="Y1531" i="49"/>
  <c r="Z1531" i="49"/>
  <c r="AA1531" i="49"/>
  <c r="AB1531" i="49"/>
  <c r="AC1531" i="49"/>
  <c r="AD1531" i="49"/>
  <c r="AE1531" i="49"/>
  <c r="AF1532" i="49"/>
  <c r="D1532" i="49"/>
  <c r="E1532" i="49"/>
  <c r="G1532" i="49"/>
  <c r="I1532" i="49"/>
  <c r="J1532" i="49"/>
  <c r="K1532" i="49"/>
  <c r="F1532" i="49"/>
  <c r="L1532" i="49"/>
  <c r="M1532" i="49"/>
  <c r="O1532" i="49"/>
  <c r="P1532" i="49"/>
  <c r="Q1532" i="49"/>
  <c r="R1532" i="49"/>
  <c r="S1532" i="49"/>
  <c r="T1532" i="49"/>
  <c r="U1532" i="49"/>
  <c r="V1532" i="49"/>
  <c r="W1532" i="49"/>
  <c r="X1532" i="49"/>
  <c r="Y1532" i="49"/>
  <c r="Z1532" i="49"/>
  <c r="AA1532" i="49"/>
  <c r="AB1532" i="49"/>
  <c r="AC1532" i="49"/>
  <c r="AD1532" i="49"/>
  <c r="AE1532" i="49"/>
  <c r="AF1533" i="49"/>
  <c r="D1533" i="49"/>
  <c r="E1533" i="49"/>
  <c r="G1533" i="49"/>
  <c r="I1533" i="49"/>
  <c r="J1533" i="49"/>
  <c r="K1533" i="49"/>
  <c r="F1533" i="49"/>
  <c r="L1533" i="49"/>
  <c r="M1533" i="49"/>
  <c r="O1533" i="49"/>
  <c r="P1533" i="49"/>
  <c r="Q1533" i="49"/>
  <c r="R1533" i="49"/>
  <c r="S1533" i="49"/>
  <c r="T1533" i="49"/>
  <c r="U1533" i="49"/>
  <c r="V1533" i="49"/>
  <c r="W1533" i="49"/>
  <c r="X1533" i="49"/>
  <c r="Y1533" i="49"/>
  <c r="Z1533" i="49"/>
  <c r="AA1533" i="49"/>
  <c r="AB1533" i="49"/>
  <c r="AC1533" i="49"/>
  <c r="AD1533" i="49"/>
  <c r="AE1533" i="49"/>
  <c r="AF1534" i="49"/>
  <c r="D1534" i="49"/>
  <c r="E1534" i="49"/>
  <c r="G1534" i="49"/>
  <c r="I1534" i="49"/>
  <c r="J1534" i="49"/>
  <c r="K1534" i="49"/>
  <c r="F1534" i="49"/>
  <c r="L1534" i="49"/>
  <c r="M1534" i="49"/>
  <c r="O1534" i="49"/>
  <c r="P1534" i="49"/>
  <c r="Q1534" i="49"/>
  <c r="R1534" i="49"/>
  <c r="S1534" i="49"/>
  <c r="T1534" i="49"/>
  <c r="U1534" i="49"/>
  <c r="V1534" i="49"/>
  <c r="W1534" i="49"/>
  <c r="X1534" i="49"/>
  <c r="Y1534" i="49"/>
  <c r="Z1534" i="49"/>
  <c r="AA1534" i="49"/>
  <c r="AB1534" i="49"/>
  <c r="AC1534" i="49"/>
  <c r="AD1534" i="49"/>
  <c r="AE1534" i="49"/>
  <c r="AF1535" i="49"/>
  <c r="D1535" i="49"/>
  <c r="E1535" i="49"/>
  <c r="G1535" i="49"/>
  <c r="I1535" i="49"/>
  <c r="J1535" i="49"/>
  <c r="K1535" i="49"/>
  <c r="F1535" i="49"/>
  <c r="L1535" i="49"/>
  <c r="M1535" i="49"/>
  <c r="O1535" i="49"/>
  <c r="P1535" i="49"/>
  <c r="Q1535" i="49"/>
  <c r="R1535" i="49"/>
  <c r="S1535" i="49"/>
  <c r="T1535" i="49"/>
  <c r="U1535" i="49"/>
  <c r="V1535" i="49"/>
  <c r="W1535" i="49"/>
  <c r="X1535" i="49"/>
  <c r="Y1535" i="49"/>
  <c r="Z1535" i="49"/>
  <c r="AA1535" i="49"/>
  <c r="AB1535" i="49"/>
  <c r="AC1535" i="49"/>
  <c r="AD1535" i="49"/>
  <c r="AE1535" i="49"/>
  <c r="AF1536" i="49"/>
  <c r="D1536" i="49"/>
  <c r="E1536" i="49"/>
  <c r="G1536" i="49"/>
  <c r="I1536" i="49"/>
  <c r="J1536" i="49"/>
  <c r="K1536" i="49"/>
  <c r="F1536" i="49"/>
  <c r="L1536" i="49"/>
  <c r="M1536" i="49"/>
  <c r="O1536" i="49"/>
  <c r="P1536" i="49"/>
  <c r="Q1536" i="49"/>
  <c r="R1536" i="49"/>
  <c r="S1536" i="49"/>
  <c r="T1536" i="49"/>
  <c r="U1536" i="49"/>
  <c r="V1536" i="49"/>
  <c r="W1536" i="49"/>
  <c r="X1536" i="49"/>
  <c r="Y1536" i="49"/>
  <c r="Z1536" i="49"/>
  <c r="AA1536" i="49"/>
  <c r="AB1536" i="49"/>
  <c r="AC1536" i="49"/>
  <c r="AD1536" i="49"/>
  <c r="AE1536" i="49"/>
  <c r="AF1537" i="49"/>
  <c r="D1537" i="49"/>
  <c r="E1537" i="49"/>
  <c r="G1537" i="49"/>
  <c r="I1537" i="49"/>
  <c r="J1537" i="49"/>
  <c r="K1537" i="49"/>
  <c r="F1537" i="49"/>
  <c r="L1537" i="49"/>
  <c r="M1537" i="49"/>
  <c r="O1537" i="49"/>
  <c r="P1537" i="49"/>
  <c r="Q1537" i="49"/>
  <c r="R1537" i="49"/>
  <c r="S1537" i="49"/>
  <c r="T1537" i="49"/>
  <c r="U1537" i="49"/>
  <c r="V1537" i="49"/>
  <c r="W1537" i="49"/>
  <c r="X1537" i="49"/>
  <c r="Y1537" i="49"/>
  <c r="Z1537" i="49"/>
  <c r="AA1537" i="49"/>
  <c r="AB1537" i="49"/>
  <c r="AC1537" i="49"/>
  <c r="AD1537" i="49"/>
  <c r="AE1537" i="49"/>
  <c r="AF1538" i="49"/>
  <c r="D1538" i="49"/>
  <c r="E1538" i="49"/>
  <c r="G1538" i="49"/>
  <c r="I1538" i="49"/>
  <c r="J1538" i="49"/>
  <c r="K1538" i="49"/>
  <c r="F1538" i="49"/>
  <c r="L1538" i="49"/>
  <c r="M1538" i="49"/>
  <c r="O1538" i="49"/>
  <c r="P1538" i="49"/>
  <c r="Q1538" i="49"/>
  <c r="R1538" i="49"/>
  <c r="S1538" i="49"/>
  <c r="T1538" i="49"/>
  <c r="U1538" i="49"/>
  <c r="V1538" i="49"/>
  <c r="W1538" i="49"/>
  <c r="X1538" i="49"/>
  <c r="Y1538" i="49"/>
  <c r="Z1538" i="49"/>
  <c r="AA1538" i="49"/>
  <c r="AB1538" i="49"/>
  <c r="AC1538" i="49"/>
  <c r="AD1538" i="49"/>
  <c r="AE1538" i="49"/>
  <c r="AF1539" i="49"/>
  <c r="D1539" i="49"/>
  <c r="E1539" i="49"/>
  <c r="G1539" i="49"/>
  <c r="I1539" i="49"/>
  <c r="J1539" i="49"/>
  <c r="K1539" i="49"/>
  <c r="F1539" i="49"/>
  <c r="L1539" i="49"/>
  <c r="M1539" i="49"/>
  <c r="O1539" i="49"/>
  <c r="P1539" i="49"/>
  <c r="Q1539" i="49"/>
  <c r="R1539" i="49"/>
  <c r="S1539" i="49"/>
  <c r="T1539" i="49"/>
  <c r="U1539" i="49"/>
  <c r="V1539" i="49"/>
  <c r="W1539" i="49"/>
  <c r="X1539" i="49"/>
  <c r="Y1539" i="49"/>
  <c r="Z1539" i="49"/>
  <c r="AA1539" i="49"/>
  <c r="AB1539" i="49"/>
  <c r="AC1539" i="49"/>
  <c r="AD1539" i="49"/>
  <c r="AE1539" i="49"/>
  <c r="AF1540" i="49"/>
  <c r="D1540" i="49"/>
  <c r="E1540" i="49"/>
  <c r="G1540" i="49"/>
  <c r="I1540" i="49"/>
  <c r="J1540" i="49"/>
  <c r="K1540" i="49"/>
  <c r="F1540" i="49"/>
  <c r="L1540" i="49"/>
  <c r="M1540" i="49"/>
  <c r="O1540" i="49"/>
  <c r="P1540" i="49"/>
  <c r="Q1540" i="49"/>
  <c r="R1540" i="49"/>
  <c r="S1540" i="49"/>
  <c r="T1540" i="49"/>
  <c r="U1540" i="49"/>
  <c r="V1540" i="49"/>
  <c r="W1540" i="49"/>
  <c r="X1540" i="49"/>
  <c r="Y1540" i="49"/>
  <c r="Z1540" i="49"/>
  <c r="AA1540" i="49"/>
  <c r="AB1540" i="49"/>
  <c r="AC1540" i="49"/>
  <c r="AD1540" i="49"/>
  <c r="AE1540" i="49"/>
  <c r="AF1541" i="49"/>
  <c r="D1541" i="49"/>
  <c r="E1541" i="49"/>
  <c r="G1541" i="49"/>
  <c r="I1541" i="49"/>
  <c r="J1541" i="49"/>
  <c r="K1541" i="49"/>
  <c r="F1541" i="49"/>
  <c r="L1541" i="49"/>
  <c r="M1541" i="49"/>
  <c r="O1541" i="49"/>
  <c r="P1541" i="49"/>
  <c r="Q1541" i="49"/>
  <c r="R1541" i="49"/>
  <c r="S1541" i="49"/>
  <c r="T1541" i="49"/>
  <c r="U1541" i="49"/>
  <c r="V1541" i="49"/>
  <c r="W1541" i="49"/>
  <c r="X1541" i="49"/>
  <c r="Y1541" i="49"/>
  <c r="Z1541" i="49"/>
  <c r="AA1541" i="49"/>
  <c r="AB1541" i="49"/>
  <c r="AC1541" i="49"/>
  <c r="AD1541" i="49"/>
  <c r="AE1541" i="49"/>
  <c r="AF1542" i="49"/>
  <c r="D1542" i="49"/>
  <c r="E1542" i="49"/>
  <c r="G1542" i="49"/>
  <c r="I1542" i="49"/>
  <c r="J1542" i="49"/>
  <c r="K1542" i="49"/>
  <c r="F1542" i="49"/>
  <c r="L1542" i="49"/>
  <c r="M1542" i="49"/>
  <c r="O1542" i="49"/>
  <c r="P1542" i="49"/>
  <c r="Q1542" i="49"/>
  <c r="R1542" i="49"/>
  <c r="S1542" i="49"/>
  <c r="T1542" i="49"/>
  <c r="U1542" i="49"/>
  <c r="V1542" i="49"/>
  <c r="W1542" i="49"/>
  <c r="X1542" i="49"/>
  <c r="Y1542" i="49"/>
  <c r="Z1542" i="49"/>
  <c r="AA1542" i="49"/>
  <c r="AB1542" i="49"/>
  <c r="AC1542" i="49"/>
  <c r="AD1542" i="49"/>
  <c r="AE1542" i="49"/>
  <c r="AF1543" i="49"/>
  <c r="D1543" i="49"/>
  <c r="E1543" i="49"/>
  <c r="G1543" i="49"/>
  <c r="I1543" i="49"/>
  <c r="J1543" i="49"/>
  <c r="K1543" i="49"/>
  <c r="F1543" i="49"/>
  <c r="L1543" i="49"/>
  <c r="M1543" i="49"/>
  <c r="O1543" i="49"/>
  <c r="P1543" i="49"/>
  <c r="Q1543" i="49"/>
  <c r="R1543" i="49"/>
  <c r="S1543" i="49"/>
  <c r="T1543" i="49"/>
  <c r="U1543" i="49"/>
  <c r="V1543" i="49"/>
  <c r="W1543" i="49"/>
  <c r="X1543" i="49"/>
  <c r="Y1543" i="49"/>
  <c r="Z1543" i="49"/>
  <c r="AA1543" i="49"/>
  <c r="AB1543" i="49"/>
  <c r="AC1543" i="49"/>
  <c r="AD1543" i="49"/>
  <c r="AE1543" i="49"/>
  <c r="AF1544" i="49"/>
  <c r="D1544" i="49"/>
  <c r="E1544" i="49"/>
  <c r="G1544" i="49"/>
  <c r="I1544" i="49"/>
  <c r="J1544" i="49"/>
  <c r="K1544" i="49"/>
  <c r="F1544" i="49"/>
  <c r="L1544" i="49"/>
  <c r="M1544" i="49"/>
  <c r="O1544" i="49"/>
  <c r="P1544" i="49"/>
  <c r="Q1544" i="49"/>
  <c r="R1544" i="49"/>
  <c r="S1544" i="49"/>
  <c r="T1544" i="49"/>
  <c r="U1544" i="49"/>
  <c r="V1544" i="49"/>
  <c r="W1544" i="49"/>
  <c r="X1544" i="49"/>
  <c r="Y1544" i="49"/>
  <c r="Z1544" i="49"/>
  <c r="AA1544" i="49"/>
  <c r="AB1544" i="49"/>
  <c r="AC1544" i="49"/>
  <c r="AD1544" i="49"/>
  <c r="AE1544" i="49"/>
  <c r="AF1545" i="49"/>
  <c r="D1545" i="49"/>
  <c r="E1545" i="49"/>
  <c r="G1545" i="49"/>
  <c r="I1545" i="49"/>
  <c r="J1545" i="49"/>
  <c r="K1545" i="49"/>
  <c r="F1545" i="49"/>
  <c r="L1545" i="49"/>
  <c r="M1545" i="49"/>
  <c r="O1545" i="49"/>
  <c r="P1545" i="49"/>
  <c r="Q1545" i="49"/>
  <c r="R1545" i="49"/>
  <c r="S1545" i="49"/>
  <c r="T1545" i="49"/>
  <c r="U1545" i="49"/>
  <c r="V1545" i="49"/>
  <c r="W1545" i="49"/>
  <c r="X1545" i="49"/>
  <c r="Y1545" i="49"/>
  <c r="Z1545" i="49"/>
  <c r="AA1545" i="49"/>
  <c r="AB1545" i="49"/>
  <c r="AC1545" i="49"/>
  <c r="AD1545" i="49"/>
  <c r="AE1545" i="49"/>
  <c r="AF1546" i="49"/>
  <c r="D1546" i="49"/>
  <c r="E1546" i="49"/>
  <c r="G1546" i="49"/>
  <c r="I1546" i="49"/>
  <c r="J1546" i="49"/>
  <c r="K1546" i="49"/>
  <c r="F1546" i="49"/>
  <c r="L1546" i="49"/>
  <c r="M1546" i="49"/>
  <c r="O1546" i="49"/>
  <c r="P1546" i="49"/>
  <c r="Q1546" i="49"/>
  <c r="R1546" i="49"/>
  <c r="S1546" i="49"/>
  <c r="T1546" i="49"/>
  <c r="U1546" i="49"/>
  <c r="V1546" i="49"/>
  <c r="W1546" i="49"/>
  <c r="X1546" i="49"/>
  <c r="Y1546" i="49"/>
  <c r="Z1546" i="49"/>
  <c r="AA1546" i="49"/>
  <c r="AB1546" i="49"/>
  <c r="AC1546" i="49"/>
  <c r="AD1546" i="49"/>
  <c r="AE1546" i="49"/>
  <c r="AF1547" i="49"/>
  <c r="D1547" i="49"/>
  <c r="E1547" i="49"/>
  <c r="G1547" i="49"/>
  <c r="I1547" i="49"/>
  <c r="J1547" i="49"/>
  <c r="K1547" i="49"/>
  <c r="F1547" i="49"/>
  <c r="L1547" i="49"/>
  <c r="M1547" i="49"/>
  <c r="O1547" i="49"/>
  <c r="P1547" i="49"/>
  <c r="Q1547" i="49"/>
  <c r="R1547" i="49"/>
  <c r="S1547" i="49"/>
  <c r="T1547" i="49"/>
  <c r="U1547" i="49"/>
  <c r="V1547" i="49"/>
  <c r="W1547" i="49"/>
  <c r="X1547" i="49"/>
  <c r="Y1547" i="49"/>
  <c r="Z1547" i="49"/>
  <c r="AA1547" i="49"/>
  <c r="AB1547" i="49"/>
  <c r="AC1547" i="49"/>
  <c r="AD1547" i="49"/>
  <c r="AE1547" i="49"/>
  <c r="AF1548" i="49"/>
  <c r="D1548" i="49"/>
  <c r="E1548" i="49"/>
  <c r="G1548" i="49"/>
  <c r="I1548" i="49"/>
  <c r="J1548" i="49"/>
  <c r="K1548" i="49"/>
  <c r="F1548" i="49"/>
  <c r="L1548" i="49"/>
  <c r="M1548" i="49"/>
  <c r="O1548" i="49"/>
  <c r="P1548" i="49"/>
  <c r="Q1548" i="49"/>
  <c r="R1548" i="49"/>
  <c r="S1548" i="49"/>
  <c r="T1548" i="49"/>
  <c r="U1548" i="49"/>
  <c r="V1548" i="49"/>
  <c r="W1548" i="49"/>
  <c r="X1548" i="49"/>
  <c r="Y1548" i="49"/>
  <c r="Z1548" i="49"/>
  <c r="AA1548" i="49"/>
  <c r="AB1548" i="49"/>
  <c r="AC1548" i="49"/>
  <c r="AD1548" i="49"/>
  <c r="AE1548" i="49"/>
  <c r="AF1549" i="49"/>
  <c r="D1549" i="49"/>
  <c r="E1549" i="49"/>
  <c r="G1549" i="49"/>
  <c r="I1549" i="49"/>
  <c r="J1549" i="49"/>
  <c r="K1549" i="49"/>
  <c r="F1549" i="49"/>
  <c r="L1549" i="49"/>
  <c r="M1549" i="49"/>
  <c r="O1549" i="49"/>
  <c r="P1549" i="49"/>
  <c r="Q1549" i="49"/>
  <c r="R1549" i="49"/>
  <c r="S1549" i="49"/>
  <c r="T1549" i="49"/>
  <c r="U1549" i="49"/>
  <c r="V1549" i="49"/>
  <c r="W1549" i="49"/>
  <c r="X1549" i="49"/>
  <c r="Y1549" i="49"/>
  <c r="Z1549" i="49"/>
  <c r="AA1549" i="49"/>
  <c r="AB1549" i="49"/>
  <c r="AC1549" i="49"/>
  <c r="AD1549" i="49"/>
  <c r="AE1549" i="49"/>
  <c r="AF1550" i="49"/>
  <c r="D1550" i="49"/>
  <c r="E1550" i="49"/>
  <c r="G1550" i="49"/>
  <c r="I1550" i="49"/>
  <c r="J1550" i="49"/>
  <c r="K1550" i="49"/>
  <c r="F1550" i="49"/>
  <c r="L1550" i="49"/>
  <c r="M1550" i="49"/>
  <c r="O1550" i="49"/>
  <c r="P1550" i="49"/>
  <c r="Q1550" i="49"/>
  <c r="R1550" i="49"/>
  <c r="S1550" i="49"/>
  <c r="T1550" i="49"/>
  <c r="U1550" i="49"/>
  <c r="V1550" i="49"/>
  <c r="W1550" i="49"/>
  <c r="X1550" i="49"/>
  <c r="Y1550" i="49"/>
  <c r="Z1550" i="49"/>
  <c r="AA1550" i="49"/>
  <c r="AB1550" i="49"/>
  <c r="AC1550" i="49"/>
  <c r="AD1550" i="49"/>
  <c r="AE1550" i="49"/>
  <c r="AF1551" i="49"/>
  <c r="D1551" i="49"/>
  <c r="E1551" i="49"/>
  <c r="G1551" i="49"/>
  <c r="I1551" i="49"/>
  <c r="J1551" i="49"/>
  <c r="K1551" i="49"/>
  <c r="F1551" i="49"/>
  <c r="L1551" i="49"/>
  <c r="M1551" i="49"/>
  <c r="O1551" i="49"/>
  <c r="P1551" i="49"/>
  <c r="Q1551" i="49"/>
  <c r="R1551" i="49"/>
  <c r="S1551" i="49"/>
  <c r="T1551" i="49"/>
  <c r="U1551" i="49"/>
  <c r="V1551" i="49"/>
  <c r="W1551" i="49"/>
  <c r="X1551" i="49"/>
  <c r="Y1551" i="49"/>
  <c r="Z1551" i="49"/>
  <c r="AA1551" i="49"/>
  <c r="AB1551" i="49"/>
  <c r="AC1551" i="49"/>
  <c r="AD1551" i="49"/>
  <c r="AE1551" i="49"/>
  <c r="AF1552" i="49"/>
  <c r="D1552" i="49"/>
  <c r="E1552" i="49"/>
  <c r="G1552" i="49"/>
  <c r="I1552" i="49"/>
  <c r="J1552" i="49"/>
  <c r="K1552" i="49"/>
  <c r="F1552" i="49"/>
  <c r="L1552" i="49"/>
  <c r="M1552" i="49"/>
  <c r="O1552" i="49"/>
  <c r="P1552" i="49"/>
  <c r="Q1552" i="49"/>
  <c r="R1552" i="49"/>
  <c r="S1552" i="49"/>
  <c r="T1552" i="49"/>
  <c r="U1552" i="49"/>
  <c r="V1552" i="49"/>
  <c r="W1552" i="49"/>
  <c r="X1552" i="49"/>
  <c r="Y1552" i="49"/>
  <c r="Z1552" i="49"/>
  <c r="AA1552" i="49"/>
  <c r="AB1552" i="49"/>
  <c r="AC1552" i="49"/>
  <c r="AD1552" i="49"/>
  <c r="AE1552" i="49"/>
  <c r="AF1553" i="49"/>
  <c r="D1553" i="49"/>
  <c r="E1553" i="49"/>
  <c r="G1553" i="49"/>
  <c r="I1553" i="49"/>
  <c r="J1553" i="49"/>
  <c r="K1553" i="49"/>
  <c r="F1553" i="49"/>
  <c r="L1553" i="49"/>
  <c r="M1553" i="49"/>
  <c r="O1553" i="49"/>
  <c r="P1553" i="49"/>
  <c r="Q1553" i="49"/>
  <c r="R1553" i="49"/>
  <c r="S1553" i="49"/>
  <c r="T1553" i="49"/>
  <c r="U1553" i="49"/>
  <c r="V1553" i="49"/>
  <c r="W1553" i="49"/>
  <c r="X1553" i="49"/>
  <c r="Y1553" i="49"/>
  <c r="Z1553" i="49"/>
  <c r="AA1553" i="49"/>
  <c r="AB1553" i="49"/>
  <c r="AC1553" i="49"/>
  <c r="AD1553" i="49"/>
  <c r="AE1553" i="49"/>
  <c r="AF1554" i="49"/>
  <c r="D1554" i="49"/>
  <c r="E1554" i="49"/>
  <c r="G1554" i="49"/>
  <c r="I1554" i="49"/>
  <c r="J1554" i="49"/>
  <c r="K1554" i="49"/>
  <c r="F1554" i="49"/>
  <c r="L1554" i="49"/>
  <c r="M1554" i="49"/>
  <c r="O1554" i="49"/>
  <c r="P1554" i="49"/>
  <c r="Q1554" i="49"/>
  <c r="R1554" i="49"/>
  <c r="S1554" i="49"/>
  <c r="T1554" i="49"/>
  <c r="U1554" i="49"/>
  <c r="V1554" i="49"/>
  <c r="W1554" i="49"/>
  <c r="X1554" i="49"/>
  <c r="Y1554" i="49"/>
  <c r="Z1554" i="49"/>
  <c r="AA1554" i="49"/>
  <c r="AB1554" i="49"/>
  <c r="AC1554" i="49"/>
  <c r="AD1554" i="49"/>
  <c r="AE1554" i="49"/>
  <c r="AF1555" i="49"/>
  <c r="D1555" i="49"/>
  <c r="E1555" i="49"/>
  <c r="G1555" i="49"/>
  <c r="I1555" i="49"/>
  <c r="J1555" i="49"/>
  <c r="K1555" i="49"/>
  <c r="F1555" i="49"/>
  <c r="L1555" i="49"/>
  <c r="M1555" i="49"/>
  <c r="O1555" i="49"/>
  <c r="P1555" i="49"/>
  <c r="Q1555" i="49"/>
  <c r="R1555" i="49"/>
  <c r="S1555" i="49"/>
  <c r="T1555" i="49"/>
  <c r="U1555" i="49"/>
  <c r="V1555" i="49"/>
  <c r="W1555" i="49"/>
  <c r="X1555" i="49"/>
  <c r="Y1555" i="49"/>
  <c r="Z1555" i="49"/>
  <c r="AA1555" i="49"/>
  <c r="AB1555" i="49"/>
  <c r="AC1555" i="49"/>
  <c r="AD1555" i="49"/>
  <c r="AE1555" i="49"/>
  <c r="AF1556" i="49"/>
  <c r="D1556" i="49"/>
  <c r="E1556" i="49"/>
  <c r="G1556" i="49"/>
  <c r="I1556" i="49"/>
  <c r="J1556" i="49"/>
  <c r="K1556" i="49"/>
  <c r="F1556" i="49"/>
  <c r="L1556" i="49"/>
  <c r="M1556" i="49"/>
  <c r="O1556" i="49"/>
  <c r="P1556" i="49"/>
  <c r="Q1556" i="49"/>
  <c r="R1556" i="49"/>
  <c r="S1556" i="49"/>
  <c r="T1556" i="49"/>
  <c r="U1556" i="49"/>
  <c r="V1556" i="49"/>
  <c r="W1556" i="49"/>
  <c r="X1556" i="49"/>
  <c r="Y1556" i="49"/>
  <c r="Z1556" i="49"/>
  <c r="AA1556" i="49"/>
  <c r="AB1556" i="49"/>
  <c r="AC1556" i="49"/>
  <c r="AD1556" i="49"/>
  <c r="AE1556" i="49"/>
  <c r="AF1557" i="49"/>
  <c r="D1557" i="49"/>
  <c r="E1557" i="49"/>
  <c r="G1557" i="49"/>
  <c r="I1557" i="49"/>
  <c r="J1557" i="49"/>
  <c r="K1557" i="49"/>
  <c r="F1557" i="49"/>
  <c r="L1557" i="49"/>
  <c r="M1557" i="49"/>
  <c r="O1557" i="49"/>
  <c r="P1557" i="49"/>
  <c r="Q1557" i="49"/>
  <c r="R1557" i="49"/>
  <c r="S1557" i="49"/>
  <c r="T1557" i="49"/>
  <c r="U1557" i="49"/>
  <c r="V1557" i="49"/>
  <c r="W1557" i="49"/>
  <c r="X1557" i="49"/>
  <c r="Y1557" i="49"/>
  <c r="Z1557" i="49"/>
  <c r="AA1557" i="49"/>
  <c r="AB1557" i="49"/>
  <c r="AC1557" i="49"/>
  <c r="AD1557" i="49"/>
  <c r="AE1557" i="49"/>
  <c r="AF1558" i="49"/>
  <c r="D1558" i="49"/>
  <c r="E1558" i="49"/>
  <c r="G1558" i="49"/>
  <c r="I1558" i="49"/>
  <c r="J1558" i="49"/>
  <c r="K1558" i="49"/>
  <c r="F1558" i="49"/>
  <c r="L1558" i="49"/>
  <c r="M1558" i="49"/>
  <c r="O1558" i="49"/>
  <c r="P1558" i="49"/>
  <c r="Q1558" i="49"/>
  <c r="R1558" i="49"/>
  <c r="S1558" i="49"/>
  <c r="T1558" i="49"/>
  <c r="U1558" i="49"/>
  <c r="V1558" i="49"/>
  <c r="W1558" i="49"/>
  <c r="X1558" i="49"/>
  <c r="Y1558" i="49"/>
  <c r="Z1558" i="49"/>
  <c r="AA1558" i="49"/>
  <c r="AB1558" i="49"/>
  <c r="AC1558" i="49"/>
  <c r="AD1558" i="49"/>
  <c r="AE1558" i="49"/>
  <c r="AF1559" i="49"/>
  <c r="D1559" i="49"/>
  <c r="E1559" i="49"/>
  <c r="G1559" i="49"/>
  <c r="I1559" i="49"/>
  <c r="J1559" i="49"/>
  <c r="K1559" i="49"/>
  <c r="F1559" i="49"/>
  <c r="L1559" i="49"/>
  <c r="M1559" i="49"/>
  <c r="O1559" i="49"/>
  <c r="P1559" i="49"/>
  <c r="Q1559" i="49"/>
  <c r="R1559" i="49"/>
  <c r="S1559" i="49"/>
  <c r="T1559" i="49"/>
  <c r="U1559" i="49"/>
  <c r="V1559" i="49"/>
  <c r="W1559" i="49"/>
  <c r="X1559" i="49"/>
  <c r="Y1559" i="49"/>
  <c r="Z1559" i="49"/>
  <c r="AA1559" i="49"/>
  <c r="AB1559" i="49"/>
  <c r="AC1559" i="49"/>
  <c r="AD1559" i="49"/>
  <c r="AE1559" i="49"/>
  <c r="AF1560" i="49"/>
  <c r="D1560" i="49"/>
  <c r="E1560" i="49"/>
  <c r="G1560" i="49"/>
  <c r="I1560" i="49"/>
  <c r="J1560" i="49"/>
  <c r="K1560" i="49"/>
  <c r="F1560" i="49"/>
  <c r="L1560" i="49"/>
  <c r="M1560" i="49"/>
  <c r="O1560" i="49"/>
  <c r="P1560" i="49"/>
  <c r="Q1560" i="49"/>
  <c r="R1560" i="49"/>
  <c r="S1560" i="49"/>
  <c r="T1560" i="49"/>
  <c r="U1560" i="49"/>
  <c r="V1560" i="49"/>
  <c r="W1560" i="49"/>
  <c r="X1560" i="49"/>
  <c r="Y1560" i="49"/>
  <c r="Z1560" i="49"/>
  <c r="AA1560" i="49"/>
  <c r="AB1560" i="49"/>
  <c r="AC1560" i="49"/>
  <c r="AD1560" i="49"/>
  <c r="AE1560" i="49"/>
  <c r="AF1561" i="49"/>
  <c r="D1561" i="49"/>
  <c r="E1561" i="49"/>
  <c r="G1561" i="49"/>
  <c r="I1561" i="49"/>
  <c r="J1561" i="49"/>
  <c r="K1561" i="49"/>
  <c r="F1561" i="49"/>
  <c r="L1561" i="49"/>
  <c r="M1561" i="49"/>
  <c r="O1561" i="49"/>
  <c r="P1561" i="49"/>
  <c r="Q1561" i="49"/>
  <c r="R1561" i="49"/>
  <c r="S1561" i="49"/>
  <c r="T1561" i="49"/>
  <c r="U1561" i="49"/>
  <c r="V1561" i="49"/>
  <c r="W1561" i="49"/>
  <c r="X1561" i="49"/>
  <c r="Y1561" i="49"/>
  <c r="Z1561" i="49"/>
  <c r="AA1561" i="49"/>
  <c r="AB1561" i="49"/>
  <c r="AC1561" i="49"/>
  <c r="AD1561" i="49"/>
  <c r="AE1561" i="49"/>
  <c r="AF1562" i="49"/>
  <c r="D1562" i="49"/>
  <c r="E1562" i="49"/>
  <c r="G1562" i="49"/>
  <c r="I1562" i="49"/>
  <c r="J1562" i="49"/>
  <c r="K1562" i="49"/>
  <c r="F1562" i="49"/>
  <c r="L1562" i="49"/>
  <c r="M1562" i="49"/>
  <c r="O1562" i="49"/>
  <c r="P1562" i="49"/>
  <c r="Q1562" i="49"/>
  <c r="R1562" i="49"/>
  <c r="S1562" i="49"/>
  <c r="T1562" i="49"/>
  <c r="U1562" i="49"/>
  <c r="V1562" i="49"/>
  <c r="W1562" i="49"/>
  <c r="X1562" i="49"/>
  <c r="Y1562" i="49"/>
  <c r="Z1562" i="49"/>
  <c r="AA1562" i="49"/>
  <c r="AB1562" i="49"/>
  <c r="AC1562" i="49"/>
  <c r="AD1562" i="49"/>
  <c r="AE1562" i="49"/>
  <c r="AF1563" i="49"/>
  <c r="D1563" i="49"/>
  <c r="E1563" i="49"/>
  <c r="G1563" i="49"/>
  <c r="I1563" i="49"/>
  <c r="J1563" i="49"/>
  <c r="K1563" i="49"/>
  <c r="F1563" i="49"/>
  <c r="L1563" i="49"/>
  <c r="M1563" i="49"/>
  <c r="O1563" i="49"/>
  <c r="P1563" i="49"/>
  <c r="Q1563" i="49"/>
  <c r="R1563" i="49"/>
  <c r="S1563" i="49"/>
  <c r="T1563" i="49"/>
  <c r="U1563" i="49"/>
  <c r="V1563" i="49"/>
  <c r="W1563" i="49"/>
  <c r="X1563" i="49"/>
  <c r="Y1563" i="49"/>
  <c r="Z1563" i="49"/>
  <c r="AA1563" i="49"/>
  <c r="AB1563" i="49"/>
  <c r="AC1563" i="49"/>
  <c r="AD1563" i="49"/>
  <c r="AE1563" i="49"/>
  <c r="AF1564" i="49"/>
  <c r="D1564" i="49"/>
  <c r="E1564" i="49"/>
  <c r="G1564" i="49"/>
  <c r="I1564" i="49"/>
  <c r="J1564" i="49"/>
  <c r="K1564" i="49"/>
  <c r="F1564" i="49"/>
  <c r="L1564" i="49"/>
  <c r="M1564" i="49"/>
  <c r="O1564" i="49"/>
  <c r="P1564" i="49"/>
  <c r="Q1564" i="49"/>
  <c r="R1564" i="49"/>
  <c r="S1564" i="49"/>
  <c r="T1564" i="49"/>
  <c r="U1564" i="49"/>
  <c r="V1564" i="49"/>
  <c r="W1564" i="49"/>
  <c r="X1564" i="49"/>
  <c r="Y1564" i="49"/>
  <c r="Z1564" i="49"/>
  <c r="AA1564" i="49"/>
  <c r="AB1564" i="49"/>
  <c r="AC1564" i="49"/>
  <c r="AD1564" i="49"/>
  <c r="AE1564" i="49"/>
  <c r="AF1565" i="49"/>
  <c r="D1565" i="49"/>
  <c r="E1565" i="49"/>
  <c r="G1565" i="49"/>
  <c r="I1565" i="49"/>
  <c r="J1565" i="49"/>
  <c r="K1565" i="49"/>
  <c r="F1565" i="49"/>
  <c r="L1565" i="49"/>
  <c r="M1565" i="49"/>
  <c r="O1565" i="49"/>
  <c r="P1565" i="49"/>
  <c r="Q1565" i="49"/>
  <c r="R1565" i="49"/>
  <c r="S1565" i="49"/>
  <c r="T1565" i="49"/>
  <c r="U1565" i="49"/>
  <c r="V1565" i="49"/>
  <c r="W1565" i="49"/>
  <c r="X1565" i="49"/>
  <c r="Y1565" i="49"/>
  <c r="Z1565" i="49"/>
  <c r="AA1565" i="49"/>
  <c r="AB1565" i="49"/>
  <c r="AC1565" i="49"/>
  <c r="AD1565" i="49"/>
  <c r="AE1565" i="49"/>
  <c r="AF1566" i="49"/>
  <c r="D1566" i="49"/>
  <c r="E1566" i="49"/>
  <c r="G1566" i="49"/>
  <c r="I1566" i="49"/>
  <c r="J1566" i="49"/>
  <c r="K1566" i="49"/>
  <c r="F1566" i="49"/>
  <c r="L1566" i="49"/>
  <c r="M1566" i="49"/>
  <c r="O1566" i="49"/>
  <c r="P1566" i="49"/>
  <c r="Q1566" i="49"/>
  <c r="R1566" i="49"/>
  <c r="S1566" i="49"/>
  <c r="T1566" i="49"/>
  <c r="U1566" i="49"/>
  <c r="V1566" i="49"/>
  <c r="W1566" i="49"/>
  <c r="X1566" i="49"/>
  <c r="Y1566" i="49"/>
  <c r="Z1566" i="49"/>
  <c r="AA1566" i="49"/>
  <c r="AB1566" i="49"/>
  <c r="AC1566" i="49"/>
  <c r="AD1566" i="49"/>
  <c r="AE1566" i="49"/>
  <c r="AF1567" i="49"/>
  <c r="D1567" i="49"/>
  <c r="E1567" i="49"/>
  <c r="G1567" i="49"/>
  <c r="I1567" i="49"/>
  <c r="J1567" i="49"/>
  <c r="K1567" i="49"/>
  <c r="F1567" i="49"/>
  <c r="L1567" i="49"/>
  <c r="M1567" i="49"/>
  <c r="O1567" i="49"/>
  <c r="P1567" i="49"/>
  <c r="Q1567" i="49"/>
  <c r="R1567" i="49"/>
  <c r="S1567" i="49"/>
  <c r="T1567" i="49"/>
  <c r="U1567" i="49"/>
  <c r="V1567" i="49"/>
  <c r="W1567" i="49"/>
  <c r="X1567" i="49"/>
  <c r="Y1567" i="49"/>
  <c r="Z1567" i="49"/>
  <c r="AA1567" i="49"/>
  <c r="AB1567" i="49"/>
  <c r="AC1567" i="49"/>
  <c r="AD1567" i="49"/>
  <c r="AE1567" i="49"/>
  <c r="AF1568" i="49"/>
  <c r="D1568" i="49"/>
  <c r="E1568" i="49"/>
  <c r="G1568" i="49"/>
  <c r="I1568" i="49"/>
  <c r="J1568" i="49"/>
  <c r="K1568" i="49"/>
  <c r="F1568" i="49"/>
  <c r="L1568" i="49"/>
  <c r="M1568" i="49"/>
  <c r="O1568" i="49"/>
  <c r="P1568" i="49"/>
  <c r="Q1568" i="49"/>
  <c r="R1568" i="49"/>
  <c r="S1568" i="49"/>
  <c r="T1568" i="49"/>
  <c r="U1568" i="49"/>
  <c r="V1568" i="49"/>
  <c r="W1568" i="49"/>
  <c r="X1568" i="49"/>
  <c r="Y1568" i="49"/>
  <c r="Z1568" i="49"/>
  <c r="AA1568" i="49"/>
  <c r="AB1568" i="49"/>
  <c r="AC1568" i="49"/>
  <c r="AD1568" i="49"/>
  <c r="AE1568" i="49"/>
  <c r="AF1569" i="49"/>
  <c r="D1569" i="49"/>
  <c r="E1569" i="49"/>
  <c r="G1569" i="49"/>
  <c r="I1569" i="49"/>
  <c r="J1569" i="49"/>
  <c r="K1569" i="49"/>
  <c r="F1569" i="49"/>
  <c r="L1569" i="49"/>
  <c r="M1569" i="49"/>
  <c r="O1569" i="49"/>
  <c r="P1569" i="49"/>
  <c r="Q1569" i="49"/>
  <c r="R1569" i="49"/>
  <c r="S1569" i="49"/>
  <c r="T1569" i="49"/>
  <c r="U1569" i="49"/>
  <c r="V1569" i="49"/>
  <c r="W1569" i="49"/>
  <c r="X1569" i="49"/>
  <c r="Y1569" i="49"/>
  <c r="Z1569" i="49"/>
  <c r="AA1569" i="49"/>
  <c r="AB1569" i="49"/>
  <c r="AC1569" i="49"/>
  <c r="AD1569" i="49"/>
  <c r="AE1569" i="49"/>
  <c r="AF1570" i="49"/>
  <c r="D1570" i="49"/>
  <c r="E1570" i="49"/>
  <c r="G1570" i="49"/>
  <c r="I1570" i="49"/>
  <c r="J1570" i="49"/>
  <c r="K1570" i="49"/>
  <c r="F1570" i="49"/>
  <c r="L1570" i="49"/>
  <c r="M1570" i="49"/>
  <c r="O1570" i="49"/>
  <c r="P1570" i="49"/>
  <c r="Q1570" i="49"/>
  <c r="R1570" i="49"/>
  <c r="S1570" i="49"/>
  <c r="T1570" i="49"/>
  <c r="U1570" i="49"/>
  <c r="V1570" i="49"/>
  <c r="W1570" i="49"/>
  <c r="X1570" i="49"/>
  <c r="Y1570" i="49"/>
  <c r="Z1570" i="49"/>
  <c r="AA1570" i="49"/>
  <c r="AB1570" i="49"/>
  <c r="AC1570" i="49"/>
  <c r="AD1570" i="49"/>
  <c r="AE1570" i="49"/>
  <c r="AF1571" i="49"/>
  <c r="D1571" i="49"/>
  <c r="E1571" i="49"/>
  <c r="G1571" i="49"/>
  <c r="I1571" i="49"/>
  <c r="J1571" i="49"/>
  <c r="K1571" i="49"/>
  <c r="F1571" i="49"/>
  <c r="L1571" i="49"/>
  <c r="M1571" i="49"/>
  <c r="O1571" i="49"/>
  <c r="P1571" i="49"/>
  <c r="Q1571" i="49"/>
  <c r="R1571" i="49"/>
  <c r="S1571" i="49"/>
  <c r="T1571" i="49"/>
  <c r="U1571" i="49"/>
  <c r="V1571" i="49"/>
  <c r="W1571" i="49"/>
  <c r="X1571" i="49"/>
  <c r="Y1571" i="49"/>
  <c r="Z1571" i="49"/>
  <c r="AA1571" i="49"/>
  <c r="AB1571" i="49"/>
  <c r="AC1571" i="49"/>
  <c r="AD1571" i="49"/>
  <c r="AE1571" i="49"/>
  <c r="AF1572" i="49"/>
  <c r="D1572" i="49"/>
  <c r="E1572" i="49"/>
  <c r="G1572" i="49"/>
  <c r="I1572" i="49"/>
  <c r="J1572" i="49"/>
  <c r="K1572" i="49"/>
  <c r="F1572" i="49"/>
  <c r="L1572" i="49"/>
  <c r="M1572" i="49"/>
  <c r="O1572" i="49"/>
  <c r="P1572" i="49"/>
  <c r="Q1572" i="49"/>
  <c r="R1572" i="49"/>
  <c r="S1572" i="49"/>
  <c r="T1572" i="49"/>
  <c r="U1572" i="49"/>
  <c r="V1572" i="49"/>
  <c r="W1572" i="49"/>
  <c r="X1572" i="49"/>
  <c r="Y1572" i="49"/>
  <c r="Z1572" i="49"/>
  <c r="AA1572" i="49"/>
  <c r="AB1572" i="49"/>
  <c r="AC1572" i="49"/>
  <c r="AD1572" i="49"/>
  <c r="AE1572" i="49"/>
  <c r="AF1573" i="49"/>
  <c r="D1573" i="49"/>
  <c r="E1573" i="49"/>
  <c r="G1573" i="49"/>
  <c r="I1573" i="49"/>
  <c r="J1573" i="49"/>
  <c r="K1573" i="49"/>
  <c r="F1573" i="49"/>
  <c r="L1573" i="49"/>
  <c r="M1573" i="49"/>
  <c r="O1573" i="49"/>
  <c r="P1573" i="49"/>
  <c r="Q1573" i="49"/>
  <c r="R1573" i="49"/>
  <c r="S1573" i="49"/>
  <c r="T1573" i="49"/>
  <c r="U1573" i="49"/>
  <c r="V1573" i="49"/>
  <c r="W1573" i="49"/>
  <c r="X1573" i="49"/>
  <c r="Y1573" i="49"/>
  <c r="Z1573" i="49"/>
  <c r="AA1573" i="49"/>
  <c r="AB1573" i="49"/>
  <c r="AC1573" i="49"/>
  <c r="AD1573" i="49"/>
  <c r="AE1573" i="49"/>
  <c r="AF1574" i="49"/>
  <c r="D1574" i="49"/>
  <c r="E1574" i="49"/>
  <c r="G1574" i="49"/>
  <c r="I1574" i="49"/>
  <c r="J1574" i="49"/>
  <c r="K1574" i="49"/>
  <c r="F1574" i="49"/>
  <c r="L1574" i="49"/>
  <c r="M1574" i="49"/>
  <c r="O1574" i="49"/>
  <c r="P1574" i="49"/>
  <c r="Q1574" i="49"/>
  <c r="R1574" i="49"/>
  <c r="S1574" i="49"/>
  <c r="T1574" i="49"/>
  <c r="U1574" i="49"/>
  <c r="V1574" i="49"/>
  <c r="W1574" i="49"/>
  <c r="X1574" i="49"/>
  <c r="Y1574" i="49"/>
  <c r="Z1574" i="49"/>
  <c r="AA1574" i="49"/>
  <c r="AB1574" i="49"/>
  <c r="AC1574" i="49"/>
  <c r="AD1574" i="49"/>
  <c r="AE1574" i="49"/>
  <c r="AF1575" i="49"/>
  <c r="D1575" i="49"/>
  <c r="E1575" i="49"/>
  <c r="G1575" i="49"/>
  <c r="I1575" i="49"/>
  <c r="J1575" i="49"/>
  <c r="K1575" i="49"/>
  <c r="F1575" i="49"/>
  <c r="L1575" i="49"/>
  <c r="M1575" i="49"/>
  <c r="O1575" i="49"/>
  <c r="P1575" i="49"/>
  <c r="Q1575" i="49"/>
  <c r="R1575" i="49"/>
  <c r="S1575" i="49"/>
  <c r="T1575" i="49"/>
  <c r="U1575" i="49"/>
  <c r="V1575" i="49"/>
  <c r="W1575" i="49"/>
  <c r="X1575" i="49"/>
  <c r="Y1575" i="49"/>
  <c r="Z1575" i="49"/>
  <c r="AA1575" i="49"/>
  <c r="AB1575" i="49"/>
  <c r="AC1575" i="49"/>
  <c r="AD1575" i="49"/>
  <c r="AE1575" i="49"/>
  <c r="AF1576" i="49"/>
  <c r="D1576" i="49"/>
  <c r="E1576" i="49"/>
  <c r="G1576" i="49"/>
  <c r="I1576" i="49"/>
  <c r="J1576" i="49"/>
  <c r="K1576" i="49"/>
  <c r="F1576" i="49"/>
  <c r="L1576" i="49"/>
  <c r="M1576" i="49"/>
  <c r="O1576" i="49"/>
  <c r="P1576" i="49"/>
  <c r="Q1576" i="49"/>
  <c r="R1576" i="49"/>
  <c r="S1576" i="49"/>
  <c r="T1576" i="49"/>
  <c r="U1576" i="49"/>
  <c r="V1576" i="49"/>
  <c r="W1576" i="49"/>
  <c r="X1576" i="49"/>
  <c r="Y1576" i="49"/>
  <c r="Z1576" i="49"/>
  <c r="AA1576" i="49"/>
  <c r="AB1576" i="49"/>
  <c r="AC1576" i="49"/>
  <c r="AD1576" i="49"/>
  <c r="AE1576" i="49"/>
  <c r="AF1577" i="49"/>
  <c r="D1577" i="49"/>
  <c r="E1577" i="49"/>
  <c r="G1577" i="49"/>
  <c r="I1577" i="49"/>
  <c r="J1577" i="49"/>
  <c r="K1577" i="49"/>
  <c r="F1577" i="49"/>
  <c r="L1577" i="49"/>
  <c r="M1577" i="49"/>
  <c r="O1577" i="49"/>
  <c r="P1577" i="49"/>
  <c r="Q1577" i="49"/>
  <c r="R1577" i="49"/>
  <c r="S1577" i="49"/>
  <c r="T1577" i="49"/>
  <c r="U1577" i="49"/>
  <c r="V1577" i="49"/>
  <c r="W1577" i="49"/>
  <c r="X1577" i="49"/>
  <c r="Y1577" i="49"/>
  <c r="Z1577" i="49"/>
  <c r="AA1577" i="49"/>
  <c r="AB1577" i="49"/>
  <c r="AC1577" i="49"/>
  <c r="AD1577" i="49"/>
  <c r="AE1577" i="49"/>
  <c r="AF1578" i="49"/>
  <c r="D1578" i="49"/>
  <c r="E1578" i="49"/>
  <c r="G1578" i="49"/>
  <c r="I1578" i="49"/>
  <c r="J1578" i="49"/>
  <c r="K1578" i="49"/>
  <c r="F1578" i="49"/>
  <c r="L1578" i="49"/>
  <c r="M1578" i="49"/>
  <c r="O1578" i="49"/>
  <c r="P1578" i="49"/>
  <c r="Q1578" i="49"/>
  <c r="R1578" i="49"/>
  <c r="S1578" i="49"/>
  <c r="T1578" i="49"/>
  <c r="U1578" i="49"/>
  <c r="V1578" i="49"/>
  <c r="W1578" i="49"/>
  <c r="X1578" i="49"/>
  <c r="Y1578" i="49"/>
  <c r="Z1578" i="49"/>
  <c r="AA1578" i="49"/>
  <c r="AB1578" i="49"/>
  <c r="AC1578" i="49"/>
  <c r="AD1578" i="49"/>
  <c r="AE1578" i="49"/>
  <c r="AF1579" i="49"/>
  <c r="D1579" i="49"/>
  <c r="E1579" i="49"/>
  <c r="G1579" i="49"/>
  <c r="I1579" i="49"/>
  <c r="J1579" i="49"/>
  <c r="K1579" i="49"/>
  <c r="F1579" i="49"/>
  <c r="L1579" i="49"/>
  <c r="M1579" i="49"/>
  <c r="O1579" i="49"/>
  <c r="P1579" i="49"/>
  <c r="Q1579" i="49"/>
  <c r="R1579" i="49"/>
  <c r="S1579" i="49"/>
  <c r="T1579" i="49"/>
  <c r="U1579" i="49"/>
  <c r="V1579" i="49"/>
  <c r="W1579" i="49"/>
  <c r="X1579" i="49"/>
  <c r="Y1579" i="49"/>
  <c r="Z1579" i="49"/>
  <c r="AA1579" i="49"/>
  <c r="AB1579" i="49"/>
  <c r="AC1579" i="49"/>
  <c r="AD1579" i="49"/>
  <c r="AE1579" i="49"/>
  <c r="AF1580" i="49"/>
  <c r="D1580" i="49"/>
  <c r="E1580" i="49"/>
  <c r="G1580" i="49"/>
  <c r="I1580" i="49"/>
  <c r="J1580" i="49"/>
  <c r="K1580" i="49"/>
  <c r="F1580" i="49"/>
  <c r="L1580" i="49"/>
  <c r="M1580" i="49"/>
  <c r="O1580" i="49"/>
  <c r="P1580" i="49"/>
  <c r="Q1580" i="49"/>
  <c r="R1580" i="49"/>
  <c r="S1580" i="49"/>
  <c r="T1580" i="49"/>
  <c r="U1580" i="49"/>
  <c r="V1580" i="49"/>
  <c r="W1580" i="49"/>
  <c r="X1580" i="49"/>
  <c r="Y1580" i="49"/>
  <c r="Z1580" i="49"/>
  <c r="AA1580" i="49"/>
  <c r="AB1580" i="49"/>
  <c r="AC1580" i="49"/>
  <c r="AD1580" i="49"/>
  <c r="AE1580" i="49"/>
  <c r="AF1581" i="49"/>
  <c r="D1581" i="49"/>
  <c r="E1581" i="49"/>
  <c r="G1581" i="49"/>
  <c r="I1581" i="49"/>
  <c r="J1581" i="49"/>
  <c r="K1581" i="49"/>
  <c r="F1581" i="49"/>
  <c r="L1581" i="49"/>
  <c r="M1581" i="49"/>
  <c r="O1581" i="49"/>
  <c r="P1581" i="49"/>
  <c r="Q1581" i="49"/>
  <c r="R1581" i="49"/>
  <c r="S1581" i="49"/>
  <c r="T1581" i="49"/>
  <c r="U1581" i="49"/>
  <c r="V1581" i="49"/>
  <c r="W1581" i="49"/>
  <c r="X1581" i="49"/>
  <c r="Y1581" i="49"/>
  <c r="Z1581" i="49"/>
  <c r="AA1581" i="49"/>
  <c r="AB1581" i="49"/>
  <c r="AC1581" i="49"/>
  <c r="AD1581" i="49"/>
  <c r="AE1581" i="49"/>
  <c r="AF1582" i="49"/>
  <c r="D1582" i="49"/>
  <c r="E1582" i="49"/>
  <c r="G1582" i="49"/>
  <c r="I1582" i="49"/>
  <c r="J1582" i="49"/>
  <c r="K1582" i="49"/>
  <c r="F1582" i="49"/>
  <c r="L1582" i="49"/>
  <c r="M1582" i="49"/>
  <c r="O1582" i="49"/>
  <c r="P1582" i="49"/>
  <c r="Q1582" i="49"/>
  <c r="R1582" i="49"/>
  <c r="S1582" i="49"/>
  <c r="T1582" i="49"/>
  <c r="U1582" i="49"/>
  <c r="V1582" i="49"/>
  <c r="W1582" i="49"/>
  <c r="X1582" i="49"/>
  <c r="Y1582" i="49"/>
  <c r="Z1582" i="49"/>
  <c r="AA1582" i="49"/>
  <c r="AB1582" i="49"/>
  <c r="AC1582" i="49"/>
  <c r="AD1582" i="49"/>
  <c r="AE1582" i="49"/>
  <c r="AF1583" i="49"/>
  <c r="D1583" i="49"/>
  <c r="E1583" i="49"/>
  <c r="G1583" i="49"/>
  <c r="I1583" i="49"/>
  <c r="J1583" i="49"/>
  <c r="K1583" i="49"/>
  <c r="F1583" i="49"/>
  <c r="L1583" i="49"/>
  <c r="M1583" i="49"/>
  <c r="O1583" i="49"/>
  <c r="P1583" i="49"/>
  <c r="Q1583" i="49"/>
  <c r="R1583" i="49"/>
  <c r="S1583" i="49"/>
  <c r="T1583" i="49"/>
  <c r="U1583" i="49"/>
  <c r="V1583" i="49"/>
  <c r="W1583" i="49"/>
  <c r="X1583" i="49"/>
  <c r="Y1583" i="49"/>
  <c r="Z1583" i="49"/>
  <c r="AA1583" i="49"/>
  <c r="AB1583" i="49"/>
  <c r="AC1583" i="49"/>
  <c r="AD1583" i="49"/>
  <c r="AE1583" i="49"/>
  <c r="AF1584" i="49"/>
  <c r="D1584" i="49"/>
  <c r="E1584" i="49"/>
  <c r="G1584" i="49"/>
  <c r="I1584" i="49"/>
  <c r="J1584" i="49"/>
  <c r="K1584" i="49"/>
  <c r="F1584" i="49"/>
  <c r="L1584" i="49"/>
  <c r="M1584" i="49"/>
  <c r="O1584" i="49"/>
  <c r="P1584" i="49"/>
  <c r="Q1584" i="49"/>
  <c r="R1584" i="49"/>
  <c r="S1584" i="49"/>
  <c r="T1584" i="49"/>
  <c r="U1584" i="49"/>
  <c r="V1584" i="49"/>
  <c r="W1584" i="49"/>
  <c r="X1584" i="49"/>
  <c r="Y1584" i="49"/>
  <c r="Z1584" i="49"/>
  <c r="AA1584" i="49"/>
  <c r="AB1584" i="49"/>
  <c r="AC1584" i="49"/>
  <c r="AD1584" i="49"/>
  <c r="AE1584" i="49"/>
  <c r="AF1585" i="49"/>
  <c r="D1585" i="49"/>
  <c r="E1585" i="49"/>
  <c r="G1585" i="49"/>
  <c r="I1585" i="49"/>
  <c r="J1585" i="49"/>
  <c r="K1585" i="49"/>
  <c r="F1585" i="49"/>
  <c r="L1585" i="49"/>
  <c r="M1585" i="49"/>
  <c r="O1585" i="49"/>
  <c r="P1585" i="49"/>
  <c r="Q1585" i="49"/>
  <c r="R1585" i="49"/>
  <c r="S1585" i="49"/>
  <c r="T1585" i="49"/>
  <c r="U1585" i="49"/>
  <c r="V1585" i="49"/>
  <c r="W1585" i="49"/>
  <c r="X1585" i="49"/>
  <c r="Y1585" i="49"/>
  <c r="Z1585" i="49"/>
  <c r="AA1585" i="49"/>
  <c r="AB1585" i="49"/>
  <c r="AC1585" i="49"/>
  <c r="AD1585" i="49"/>
  <c r="AE1585" i="49"/>
  <c r="AF1586" i="49"/>
  <c r="D1586" i="49"/>
  <c r="E1586" i="49"/>
  <c r="G1586" i="49"/>
  <c r="I1586" i="49"/>
  <c r="J1586" i="49"/>
  <c r="K1586" i="49"/>
  <c r="F1586" i="49"/>
  <c r="L1586" i="49"/>
  <c r="M1586" i="49"/>
  <c r="O1586" i="49"/>
  <c r="P1586" i="49"/>
  <c r="Q1586" i="49"/>
  <c r="R1586" i="49"/>
  <c r="S1586" i="49"/>
  <c r="T1586" i="49"/>
  <c r="U1586" i="49"/>
  <c r="V1586" i="49"/>
  <c r="W1586" i="49"/>
  <c r="X1586" i="49"/>
  <c r="Y1586" i="49"/>
  <c r="Z1586" i="49"/>
  <c r="AA1586" i="49"/>
  <c r="AB1586" i="49"/>
  <c r="AC1586" i="49"/>
  <c r="AD1586" i="49"/>
  <c r="AE1586" i="49"/>
  <c r="AF1587" i="49"/>
  <c r="D1587" i="49"/>
  <c r="E1587" i="49"/>
  <c r="G1587" i="49"/>
  <c r="I1587" i="49"/>
  <c r="J1587" i="49"/>
  <c r="K1587" i="49"/>
  <c r="F1587" i="49"/>
  <c r="L1587" i="49"/>
  <c r="M1587" i="49"/>
  <c r="O1587" i="49"/>
  <c r="P1587" i="49"/>
  <c r="Q1587" i="49"/>
  <c r="R1587" i="49"/>
  <c r="S1587" i="49"/>
  <c r="T1587" i="49"/>
  <c r="U1587" i="49"/>
  <c r="V1587" i="49"/>
  <c r="W1587" i="49"/>
  <c r="X1587" i="49"/>
  <c r="Y1587" i="49"/>
  <c r="Z1587" i="49"/>
  <c r="AA1587" i="49"/>
  <c r="AB1587" i="49"/>
  <c r="AC1587" i="49"/>
  <c r="AD1587" i="49"/>
  <c r="AE1587" i="49"/>
  <c r="AF1588" i="49"/>
  <c r="D1588" i="49"/>
  <c r="E1588" i="49"/>
  <c r="G1588" i="49"/>
  <c r="I1588" i="49"/>
  <c r="J1588" i="49"/>
  <c r="K1588" i="49"/>
  <c r="F1588" i="49"/>
  <c r="L1588" i="49"/>
  <c r="M1588" i="49"/>
  <c r="O1588" i="49"/>
  <c r="P1588" i="49"/>
  <c r="Q1588" i="49"/>
  <c r="R1588" i="49"/>
  <c r="S1588" i="49"/>
  <c r="T1588" i="49"/>
  <c r="U1588" i="49"/>
  <c r="V1588" i="49"/>
  <c r="W1588" i="49"/>
  <c r="X1588" i="49"/>
  <c r="Y1588" i="49"/>
  <c r="Z1588" i="49"/>
  <c r="AA1588" i="49"/>
  <c r="AB1588" i="49"/>
  <c r="AC1588" i="49"/>
  <c r="AD1588" i="49"/>
  <c r="AE1588" i="49"/>
  <c r="AF1589" i="49"/>
  <c r="D1589" i="49"/>
  <c r="E1589" i="49"/>
  <c r="G1589" i="49"/>
  <c r="I1589" i="49"/>
  <c r="J1589" i="49"/>
  <c r="K1589" i="49"/>
  <c r="F1589" i="49"/>
  <c r="L1589" i="49"/>
  <c r="M1589" i="49"/>
  <c r="O1589" i="49"/>
  <c r="P1589" i="49"/>
  <c r="Q1589" i="49"/>
  <c r="R1589" i="49"/>
  <c r="S1589" i="49"/>
  <c r="T1589" i="49"/>
  <c r="U1589" i="49"/>
  <c r="V1589" i="49"/>
  <c r="W1589" i="49"/>
  <c r="X1589" i="49"/>
  <c r="Y1589" i="49"/>
  <c r="Z1589" i="49"/>
  <c r="AA1589" i="49"/>
  <c r="AB1589" i="49"/>
  <c r="AC1589" i="49"/>
  <c r="AD1589" i="49"/>
  <c r="AE1589" i="49"/>
  <c r="AF1590" i="49"/>
  <c r="D1590" i="49"/>
  <c r="E1590" i="49"/>
  <c r="G1590" i="49"/>
  <c r="I1590" i="49"/>
  <c r="J1590" i="49"/>
  <c r="K1590" i="49"/>
  <c r="F1590" i="49"/>
  <c r="L1590" i="49"/>
  <c r="M1590" i="49"/>
  <c r="O1590" i="49"/>
  <c r="P1590" i="49"/>
  <c r="Q1590" i="49"/>
  <c r="R1590" i="49"/>
  <c r="S1590" i="49"/>
  <c r="T1590" i="49"/>
  <c r="U1590" i="49"/>
  <c r="V1590" i="49"/>
  <c r="W1590" i="49"/>
  <c r="X1590" i="49"/>
  <c r="Y1590" i="49"/>
  <c r="Z1590" i="49"/>
  <c r="AA1590" i="49"/>
  <c r="AB1590" i="49"/>
  <c r="AC1590" i="49"/>
  <c r="AD1590" i="49"/>
  <c r="AE1590" i="49"/>
  <c r="AF1591" i="49"/>
  <c r="D1591" i="49"/>
  <c r="E1591" i="49"/>
  <c r="G1591" i="49"/>
  <c r="I1591" i="49"/>
  <c r="J1591" i="49"/>
  <c r="K1591" i="49"/>
  <c r="F1591" i="49"/>
  <c r="L1591" i="49"/>
  <c r="M1591" i="49"/>
  <c r="O1591" i="49"/>
  <c r="P1591" i="49"/>
  <c r="Q1591" i="49"/>
  <c r="R1591" i="49"/>
  <c r="S1591" i="49"/>
  <c r="T1591" i="49"/>
  <c r="U1591" i="49"/>
  <c r="V1591" i="49"/>
  <c r="W1591" i="49"/>
  <c r="X1591" i="49"/>
  <c r="Y1591" i="49"/>
  <c r="Z1591" i="49"/>
  <c r="AA1591" i="49"/>
  <c r="AB1591" i="49"/>
  <c r="AC1591" i="49"/>
  <c r="AD1591" i="49"/>
  <c r="AE1591" i="49"/>
  <c r="AF1592" i="49"/>
  <c r="D1592" i="49"/>
  <c r="E1592" i="49"/>
  <c r="G1592" i="49"/>
  <c r="I1592" i="49"/>
  <c r="J1592" i="49"/>
  <c r="K1592" i="49"/>
  <c r="F1592" i="49"/>
  <c r="L1592" i="49"/>
  <c r="M1592" i="49"/>
  <c r="O1592" i="49"/>
  <c r="P1592" i="49"/>
  <c r="Q1592" i="49"/>
  <c r="R1592" i="49"/>
  <c r="S1592" i="49"/>
  <c r="T1592" i="49"/>
  <c r="U1592" i="49"/>
  <c r="V1592" i="49"/>
  <c r="W1592" i="49"/>
  <c r="X1592" i="49"/>
  <c r="Y1592" i="49"/>
  <c r="Z1592" i="49"/>
  <c r="AA1592" i="49"/>
  <c r="AB1592" i="49"/>
  <c r="AC1592" i="49"/>
  <c r="AD1592" i="49"/>
  <c r="AE1592" i="49"/>
  <c r="AF1593" i="49"/>
  <c r="D1593" i="49"/>
  <c r="E1593" i="49"/>
  <c r="G1593" i="49"/>
  <c r="I1593" i="49"/>
  <c r="J1593" i="49"/>
  <c r="K1593" i="49"/>
  <c r="F1593" i="49"/>
  <c r="L1593" i="49"/>
  <c r="M1593" i="49"/>
  <c r="O1593" i="49"/>
  <c r="P1593" i="49"/>
  <c r="Q1593" i="49"/>
  <c r="R1593" i="49"/>
  <c r="S1593" i="49"/>
  <c r="T1593" i="49"/>
  <c r="U1593" i="49"/>
  <c r="V1593" i="49"/>
  <c r="W1593" i="49"/>
  <c r="X1593" i="49"/>
  <c r="Y1593" i="49"/>
  <c r="Z1593" i="49"/>
  <c r="AA1593" i="49"/>
  <c r="AB1593" i="49"/>
  <c r="AC1593" i="49"/>
  <c r="AD1593" i="49"/>
  <c r="AE1593" i="49"/>
  <c r="AF1594" i="49"/>
  <c r="D1594" i="49"/>
  <c r="E1594" i="49"/>
  <c r="G1594" i="49"/>
  <c r="I1594" i="49"/>
  <c r="J1594" i="49"/>
  <c r="K1594" i="49"/>
  <c r="F1594" i="49"/>
  <c r="L1594" i="49"/>
  <c r="M1594" i="49"/>
  <c r="O1594" i="49"/>
  <c r="P1594" i="49"/>
  <c r="Q1594" i="49"/>
  <c r="R1594" i="49"/>
  <c r="S1594" i="49"/>
  <c r="T1594" i="49"/>
  <c r="U1594" i="49"/>
  <c r="V1594" i="49"/>
  <c r="W1594" i="49"/>
  <c r="X1594" i="49"/>
  <c r="Y1594" i="49"/>
  <c r="Z1594" i="49"/>
  <c r="AA1594" i="49"/>
  <c r="AB1594" i="49"/>
  <c r="AC1594" i="49"/>
  <c r="AD1594" i="49"/>
  <c r="AE1594" i="49"/>
  <c r="AF1595" i="49"/>
  <c r="D1595" i="49"/>
  <c r="E1595" i="49"/>
  <c r="G1595" i="49"/>
  <c r="I1595" i="49"/>
  <c r="J1595" i="49"/>
  <c r="K1595" i="49"/>
  <c r="F1595" i="49"/>
  <c r="L1595" i="49"/>
  <c r="M1595" i="49"/>
  <c r="O1595" i="49"/>
  <c r="P1595" i="49"/>
  <c r="Q1595" i="49"/>
  <c r="R1595" i="49"/>
  <c r="S1595" i="49"/>
  <c r="T1595" i="49"/>
  <c r="U1595" i="49"/>
  <c r="V1595" i="49"/>
  <c r="W1595" i="49"/>
  <c r="X1595" i="49"/>
  <c r="Y1595" i="49"/>
  <c r="Z1595" i="49"/>
  <c r="AA1595" i="49"/>
  <c r="AB1595" i="49"/>
  <c r="AC1595" i="49"/>
  <c r="AD1595" i="49"/>
  <c r="AE1595" i="49"/>
  <c r="AF1596" i="49"/>
  <c r="D1596" i="49"/>
  <c r="E1596" i="49"/>
  <c r="G1596" i="49"/>
  <c r="I1596" i="49"/>
  <c r="J1596" i="49"/>
  <c r="K1596" i="49"/>
  <c r="F1596" i="49"/>
  <c r="L1596" i="49"/>
  <c r="M1596" i="49"/>
  <c r="O1596" i="49"/>
  <c r="P1596" i="49"/>
  <c r="Q1596" i="49"/>
  <c r="R1596" i="49"/>
  <c r="S1596" i="49"/>
  <c r="T1596" i="49"/>
  <c r="U1596" i="49"/>
  <c r="V1596" i="49"/>
  <c r="W1596" i="49"/>
  <c r="X1596" i="49"/>
  <c r="Y1596" i="49"/>
  <c r="Z1596" i="49"/>
  <c r="AA1596" i="49"/>
  <c r="AB1596" i="49"/>
  <c r="AC1596" i="49"/>
  <c r="AD1596" i="49"/>
  <c r="AE1596" i="49"/>
  <c r="AF1597" i="49"/>
  <c r="D1597" i="49"/>
  <c r="E1597" i="49"/>
  <c r="G1597" i="49"/>
  <c r="I1597" i="49"/>
  <c r="J1597" i="49"/>
  <c r="K1597" i="49"/>
  <c r="F1597" i="49"/>
  <c r="L1597" i="49"/>
  <c r="M1597" i="49"/>
  <c r="O1597" i="49"/>
  <c r="P1597" i="49"/>
  <c r="Q1597" i="49"/>
  <c r="R1597" i="49"/>
  <c r="S1597" i="49"/>
  <c r="T1597" i="49"/>
  <c r="U1597" i="49"/>
  <c r="V1597" i="49"/>
  <c r="W1597" i="49"/>
  <c r="X1597" i="49"/>
  <c r="Y1597" i="49"/>
  <c r="Z1597" i="49"/>
  <c r="AA1597" i="49"/>
  <c r="AB1597" i="49"/>
  <c r="AC1597" i="49"/>
  <c r="AD1597" i="49"/>
  <c r="AE1597" i="49"/>
  <c r="AF1598" i="49"/>
  <c r="D1598" i="49"/>
  <c r="E1598" i="49"/>
  <c r="G1598" i="49"/>
  <c r="I1598" i="49"/>
  <c r="J1598" i="49"/>
  <c r="K1598" i="49"/>
  <c r="F1598" i="49"/>
  <c r="L1598" i="49"/>
  <c r="M1598" i="49"/>
  <c r="O1598" i="49"/>
  <c r="P1598" i="49"/>
  <c r="Q1598" i="49"/>
  <c r="R1598" i="49"/>
  <c r="S1598" i="49"/>
  <c r="T1598" i="49"/>
  <c r="U1598" i="49"/>
  <c r="V1598" i="49"/>
  <c r="W1598" i="49"/>
  <c r="X1598" i="49"/>
  <c r="Y1598" i="49"/>
  <c r="Z1598" i="49"/>
  <c r="AA1598" i="49"/>
  <c r="AB1598" i="49"/>
  <c r="AC1598" i="49"/>
  <c r="AD1598" i="49"/>
  <c r="AE1598" i="49"/>
  <c r="AF1599" i="49"/>
  <c r="D1599" i="49"/>
  <c r="E1599" i="49"/>
  <c r="G1599" i="49"/>
  <c r="I1599" i="49"/>
  <c r="J1599" i="49"/>
  <c r="K1599" i="49"/>
  <c r="F1599" i="49"/>
  <c r="L1599" i="49"/>
  <c r="M1599" i="49"/>
  <c r="O1599" i="49"/>
  <c r="P1599" i="49"/>
  <c r="Q1599" i="49"/>
  <c r="R1599" i="49"/>
  <c r="S1599" i="49"/>
  <c r="T1599" i="49"/>
  <c r="U1599" i="49"/>
  <c r="V1599" i="49"/>
  <c r="W1599" i="49"/>
  <c r="X1599" i="49"/>
  <c r="Y1599" i="49"/>
  <c r="Z1599" i="49"/>
  <c r="AA1599" i="49"/>
  <c r="AB1599" i="49"/>
  <c r="AC1599" i="49"/>
  <c r="AD1599" i="49"/>
  <c r="AE1599" i="49"/>
  <c r="AF1600" i="49"/>
  <c r="D1600" i="49"/>
  <c r="E1600" i="49"/>
  <c r="G1600" i="49"/>
  <c r="I1600" i="49"/>
  <c r="J1600" i="49"/>
  <c r="K1600" i="49"/>
  <c r="F1600" i="49"/>
  <c r="L1600" i="49"/>
  <c r="M1600" i="49"/>
  <c r="O1600" i="49"/>
  <c r="P1600" i="49"/>
  <c r="Q1600" i="49"/>
  <c r="R1600" i="49"/>
  <c r="S1600" i="49"/>
  <c r="T1600" i="49"/>
  <c r="U1600" i="49"/>
  <c r="V1600" i="49"/>
  <c r="W1600" i="49"/>
  <c r="X1600" i="49"/>
  <c r="Y1600" i="49"/>
  <c r="Z1600" i="49"/>
  <c r="AA1600" i="49"/>
  <c r="AB1600" i="49"/>
  <c r="AC1600" i="49"/>
  <c r="AD1600" i="49"/>
  <c r="AE1600" i="49"/>
  <c r="AF1601" i="49"/>
  <c r="D1601" i="49"/>
  <c r="E1601" i="49"/>
  <c r="G1601" i="49"/>
  <c r="I1601" i="49"/>
  <c r="J1601" i="49"/>
  <c r="K1601" i="49"/>
  <c r="F1601" i="49"/>
  <c r="L1601" i="49"/>
  <c r="M1601" i="49"/>
  <c r="O1601" i="49"/>
  <c r="P1601" i="49"/>
  <c r="Q1601" i="49"/>
  <c r="R1601" i="49"/>
  <c r="S1601" i="49"/>
  <c r="T1601" i="49"/>
  <c r="U1601" i="49"/>
  <c r="V1601" i="49"/>
  <c r="W1601" i="49"/>
  <c r="X1601" i="49"/>
  <c r="Y1601" i="49"/>
  <c r="Z1601" i="49"/>
  <c r="AA1601" i="49"/>
  <c r="AB1601" i="49"/>
  <c r="AC1601" i="49"/>
  <c r="AD1601" i="49"/>
  <c r="AE1601" i="49"/>
  <c r="AF1602" i="49"/>
  <c r="D1602" i="49"/>
  <c r="E1602" i="49"/>
  <c r="G1602" i="49"/>
  <c r="I1602" i="49"/>
  <c r="J1602" i="49"/>
  <c r="K1602" i="49"/>
  <c r="F1602" i="49"/>
  <c r="L1602" i="49"/>
  <c r="M1602" i="49"/>
  <c r="O1602" i="49"/>
  <c r="P1602" i="49"/>
  <c r="Q1602" i="49"/>
  <c r="R1602" i="49"/>
  <c r="S1602" i="49"/>
  <c r="T1602" i="49"/>
  <c r="U1602" i="49"/>
  <c r="V1602" i="49"/>
  <c r="W1602" i="49"/>
  <c r="X1602" i="49"/>
  <c r="Y1602" i="49"/>
  <c r="Z1602" i="49"/>
  <c r="AA1602" i="49"/>
  <c r="AB1602" i="49"/>
  <c r="AC1602" i="49"/>
  <c r="AD1602" i="49"/>
  <c r="AE1602" i="49"/>
  <c r="AF1603" i="49"/>
  <c r="D1603" i="49"/>
  <c r="E1603" i="49"/>
  <c r="G1603" i="49"/>
  <c r="I1603" i="49"/>
  <c r="J1603" i="49"/>
  <c r="K1603" i="49"/>
  <c r="F1603" i="49"/>
  <c r="L1603" i="49"/>
  <c r="M1603" i="49"/>
  <c r="O1603" i="49"/>
  <c r="P1603" i="49"/>
  <c r="Q1603" i="49"/>
  <c r="R1603" i="49"/>
  <c r="S1603" i="49"/>
  <c r="T1603" i="49"/>
  <c r="U1603" i="49"/>
  <c r="V1603" i="49"/>
  <c r="W1603" i="49"/>
  <c r="X1603" i="49"/>
  <c r="Y1603" i="49"/>
  <c r="Z1603" i="49"/>
  <c r="AA1603" i="49"/>
  <c r="AB1603" i="49"/>
  <c r="AC1603" i="49"/>
  <c r="AD1603" i="49"/>
  <c r="AE1603" i="49"/>
  <c r="AF1604" i="49"/>
  <c r="D1604" i="49"/>
  <c r="E1604" i="49"/>
  <c r="G1604" i="49"/>
  <c r="I1604" i="49"/>
  <c r="J1604" i="49"/>
  <c r="K1604" i="49"/>
  <c r="F1604" i="49"/>
  <c r="L1604" i="49"/>
  <c r="M1604" i="49"/>
  <c r="O1604" i="49"/>
  <c r="P1604" i="49"/>
  <c r="Q1604" i="49"/>
  <c r="R1604" i="49"/>
  <c r="S1604" i="49"/>
  <c r="T1604" i="49"/>
  <c r="U1604" i="49"/>
  <c r="V1604" i="49"/>
  <c r="W1604" i="49"/>
  <c r="X1604" i="49"/>
  <c r="Y1604" i="49"/>
  <c r="Z1604" i="49"/>
  <c r="AA1604" i="49"/>
  <c r="AB1604" i="49"/>
  <c r="AC1604" i="49"/>
  <c r="AD1604" i="49"/>
  <c r="AE1604" i="49"/>
  <c r="AF1605" i="49"/>
  <c r="D1605" i="49"/>
  <c r="E1605" i="49"/>
  <c r="G1605" i="49"/>
  <c r="I1605" i="49"/>
  <c r="J1605" i="49"/>
  <c r="K1605" i="49"/>
  <c r="F1605" i="49"/>
  <c r="L1605" i="49"/>
  <c r="M1605" i="49"/>
  <c r="O1605" i="49"/>
  <c r="P1605" i="49"/>
  <c r="Q1605" i="49"/>
  <c r="R1605" i="49"/>
  <c r="S1605" i="49"/>
  <c r="T1605" i="49"/>
  <c r="U1605" i="49"/>
  <c r="V1605" i="49"/>
  <c r="W1605" i="49"/>
  <c r="X1605" i="49"/>
  <c r="Y1605" i="49"/>
  <c r="Z1605" i="49"/>
  <c r="AA1605" i="49"/>
  <c r="AB1605" i="49"/>
  <c r="AC1605" i="49"/>
  <c r="AD1605" i="49"/>
  <c r="AE1605" i="49"/>
  <c r="AF1606" i="49"/>
  <c r="D1606" i="49"/>
  <c r="E1606" i="49"/>
  <c r="G1606" i="49"/>
  <c r="I1606" i="49"/>
  <c r="J1606" i="49"/>
  <c r="K1606" i="49"/>
  <c r="F1606" i="49"/>
  <c r="L1606" i="49"/>
  <c r="M1606" i="49"/>
  <c r="O1606" i="49"/>
  <c r="P1606" i="49"/>
  <c r="Q1606" i="49"/>
  <c r="R1606" i="49"/>
  <c r="S1606" i="49"/>
  <c r="T1606" i="49"/>
  <c r="U1606" i="49"/>
  <c r="V1606" i="49"/>
  <c r="W1606" i="49"/>
  <c r="X1606" i="49"/>
  <c r="Y1606" i="49"/>
  <c r="Z1606" i="49"/>
  <c r="AA1606" i="49"/>
  <c r="AB1606" i="49"/>
  <c r="AC1606" i="49"/>
  <c r="AD1606" i="49"/>
  <c r="AE1606" i="49"/>
  <c r="AF1607" i="49"/>
  <c r="D1607" i="49"/>
  <c r="E1607" i="49"/>
  <c r="G1607" i="49"/>
  <c r="I1607" i="49"/>
  <c r="J1607" i="49"/>
  <c r="K1607" i="49"/>
  <c r="F1607" i="49"/>
  <c r="L1607" i="49"/>
  <c r="M1607" i="49"/>
  <c r="O1607" i="49"/>
  <c r="P1607" i="49"/>
  <c r="Q1607" i="49"/>
  <c r="R1607" i="49"/>
  <c r="S1607" i="49"/>
  <c r="T1607" i="49"/>
  <c r="U1607" i="49"/>
  <c r="V1607" i="49"/>
  <c r="W1607" i="49"/>
  <c r="X1607" i="49"/>
  <c r="Y1607" i="49"/>
  <c r="Z1607" i="49"/>
  <c r="AA1607" i="49"/>
  <c r="AB1607" i="49"/>
  <c r="AC1607" i="49"/>
  <c r="AD1607" i="49"/>
  <c r="AE1607" i="49"/>
  <c r="AF1608" i="49"/>
  <c r="D1608" i="49"/>
  <c r="E1608" i="49"/>
  <c r="G1608" i="49"/>
  <c r="I1608" i="49"/>
  <c r="J1608" i="49"/>
  <c r="K1608" i="49"/>
  <c r="F1608" i="49"/>
  <c r="L1608" i="49"/>
  <c r="M1608" i="49"/>
  <c r="O1608" i="49"/>
  <c r="P1608" i="49"/>
  <c r="Q1608" i="49"/>
  <c r="R1608" i="49"/>
  <c r="S1608" i="49"/>
  <c r="T1608" i="49"/>
  <c r="U1608" i="49"/>
  <c r="V1608" i="49"/>
  <c r="W1608" i="49"/>
  <c r="X1608" i="49"/>
  <c r="Y1608" i="49"/>
  <c r="Z1608" i="49"/>
  <c r="AA1608" i="49"/>
  <c r="AB1608" i="49"/>
  <c r="AC1608" i="49"/>
  <c r="AD1608" i="49"/>
  <c r="AE1608" i="49"/>
  <c r="AF1609" i="49"/>
  <c r="D1609" i="49"/>
  <c r="E1609" i="49"/>
  <c r="G1609" i="49"/>
  <c r="I1609" i="49"/>
  <c r="J1609" i="49"/>
  <c r="K1609" i="49"/>
  <c r="F1609" i="49"/>
  <c r="L1609" i="49"/>
  <c r="M1609" i="49"/>
  <c r="O1609" i="49"/>
  <c r="P1609" i="49"/>
  <c r="Q1609" i="49"/>
  <c r="R1609" i="49"/>
  <c r="S1609" i="49"/>
  <c r="T1609" i="49"/>
  <c r="U1609" i="49"/>
  <c r="V1609" i="49"/>
  <c r="W1609" i="49"/>
  <c r="X1609" i="49"/>
  <c r="Y1609" i="49"/>
  <c r="Z1609" i="49"/>
  <c r="AA1609" i="49"/>
  <c r="AB1609" i="49"/>
  <c r="AC1609" i="49"/>
  <c r="AD1609" i="49"/>
  <c r="AE1609" i="49"/>
  <c r="AF1610" i="49"/>
  <c r="D1610" i="49"/>
  <c r="E1610" i="49"/>
  <c r="G1610" i="49"/>
  <c r="I1610" i="49"/>
  <c r="J1610" i="49"/>
  <c r="K1610" i="49"/>
  <c r="F1610" i="49"/>
  <c r="L1610" i="49"/>
  <c r="M1610" i="49"/>
  <c r="O1610" i="49"/>
  <c r="P1610" i="49"/>
  <c r="Q1610" i="49"/>
  <c r="R1610" i="49"/>
  <c r="S1610" i="49"/>
  <c r="T1610" i="49"/>
  <c r="U1610" i="49"/>
  <c r="V1610" i="49"/>
  <c r="W1610" i="49"/>
  <c r="X1610" i="49"/>
  <c r="Y1610" i="49"/>
  <c r="Z1610" i="49"/>
  <c r="AA1610" i="49"/>
  <c r="AB1610" i="49"/>
  <c r="AC1610" i="49"/>
  <c r="AD1610" i="49"/>
  <c r="AE1610" i="49"/>
  <c r="AF1611" i="49"/>
  <c r="D1611" i="49"/>
  <c r="E1611" i="49"/>
  <c r="G1611" i="49"/>
  <c r="I1611" i="49"/>
  <c r="J1611" i="49"/>
  <c r="K1611" i="49"/>
  <c r="F1611" i="49"/>
  <c r="L1611" i="49"/>
  <c r="M1611" i="49"/>
  <c r="O1611" i="49"/>
  <c r="P1611" i="49"/>
  <c r="Q1611" i="49"/>
  <c r="R1611" i="49"/>
  <c r="S1611" i="49"/>
  <c r="T1611" i="49"/>
  <c r="U1611" i="49"/>
  <c r="V1611" i="49"/>
  <c r="W1611" i="49"/>
  <c r="X1611" i="49"/>
  <c r="Y1611" i="49"/>
  <c r="Z1611" i="49"/>
  <c r="AA1611" i="49"/>
  <c r="AB1611" i="49"/>
  <c r="AC1611" i="49"/>
  <c r="AD1611" i="49"/>
  <c r="AE1611" i="49"/>
  <c r="AF1612" i="49"/>
  <c r="D1612" i="49"/>
  <c r="E1612" i="49"/>
  <c r="G1612" i="49"/>
  <c r="I1612" i="49"/>
  <c r="J1612" i="49"/>
  <c r="K1612" i="49"/>
  <c r="F1612" i="49"/>
  <c r="L1612" i="49"/>
  <c r="M1612" i="49"/>
  <c r="O1612" i="49"/>
  <c r="P1612" i="49"/>
  <c r="Q1612" i="49"/>
  <c r="R1612" i="49"/>
  <c r="S1612" i="49"/>
  <c r="T1612" i="49"/>
  <c r="U1612" i="49"/>
  <c r="V1612" i="49"/>
  <c r="W1612" i="49"/>
  <c r="X1612" i="49"/>
  <c r="Y1612" i="49"/>
  <c r="Z1612" i="49"/>
  <c r="AA1612" i="49"/>
  <c r="AB1612" i="49"/>
  <c r="AC1612" i="49"/>
  <c r="AD1612" i="49"/>
  <c r="AE1612" i="49"/>
  <c r="AF1613" i="49"/>
  <c r="D1613" i="49"/>
  <c r="E1613" i="49"/>
  <c r="G1613" i="49"/>
  <c r="I1613" i="49"/>
  <c r="J1613" i="49"/>
  <c r="K1613" i="49"/>
  <c r="F1613" i="49"/>
  <c r="L1613" i="49"/>
  <c r="M1613" i="49"/>
  <c r="O1613" i="49"/>
  <c r="P1613" i="49"/>
  <c r="Q1613" i="49"/>
  <c r="R1613" i="49"/>
  <c r="S1613" i="49"/>
  <c r="T1613" i="49"/>
  <c r="U1613" i="49"/>
  <c r="V1613" i="49"/>
  <c r="W1613" i="49"/>
  <c r="X1613" i="49"/>
  <c r="Y1613" i="49"/>
  <c r="Z1613" i="49"/>
  <c r="AA1613" i="49"/>
  <c r="AB1613" i="49"/>
  <c r="AC1613" i="49"/>
  <c r="AD1613" i="49"/>
  <c r="AE1613" i="49"/>
  <c r="AF1614" i="49"/>
  <c r="D1614" i="49"/>
  <c r="E1614" i="49"/>
  <c r="G1614" i="49"/>
  <c r="I1614" i="49"/>
  <c r="J1614" i="49"/>
  <c r="K1614" i="49"/>
  <c r="F1614" i="49"/>
  <c r="L1614" i="49"/>
  <c r="M1614" i="49"/>
  <c r="O1614" i="49"/>
  <c r="P1614" i="49"/>
  <c r="Q1614" i="49"/>
  <c r="R1614" i="49"/>
  <c r="S1614" i="49"/>
  <c r="T1614" i="49"/>
  <c r="U1614" i="49"/>
  <c r="V1614" i="49"/>
  <c r="W1614" i="49"/>
  <c r="X1614" i="49"/>
  <c r="Y1614" i="49"/>
  <c r="Z1614" i="49"/>
  <c r="AA1614" i="49"/>
  <c r="AB1614" i="49"/>
  <c r="AC1614" i="49"/>
  <c r="AD1614" i="49"/>
  <c r="AE1614" i="49"/>
  <c r="AF1615" i="49"/>
  <c r="D1615" i="49"/>
  <c r="E1615" i="49"/>
  <c r="G1615" i="49"/>
  <c r="I1615" i="49"/>
  <c r="J1615" i="49"/>
  <c r="K1615" i="49"/>
  <c r="F1615" i="49"/>
  <c r="L1615" i="49"/>
  <c r="M1615" i="49"/>
  <c r="O1615" i="49"/>
  <c r="P1615" i="49"/>
  <c r="Q1615" i="49"/>
  <c r="R1615" i="49"/>
  <c r="S1615" i="49"/>
  <c r="T1615" i="49"/>
  <c r="U1615" i="49"/>
  <c r="V1615" i="49"/>
  <c r="W1615" i="49"/>
  <c r="X1615" i="49"/>
  <c r="Y1615" i="49"/>
  <c r="Z1615" i="49"/>
  <c r="AA1615" i="49"/>
  <c r="AB1615" i="49"/>
  <c r="AC1615" i="49"/>
  <c r="AD1615" i="49"/>
  <c r="AE1615" i="49"/>
  <c r="AF1616" i="49"/>
  <c r="D1616" i="49"/>
  <c r="E1616" i="49"/>
  <c r="G1616" i="49"/>
  <c r="I1616" i="49"/>
  <c r="J1616" i="49"/>
  <c r="K1616" i="49"/>
  <c r="F1616" i="49"/>
  <c r="L1616" i="49"/>
  <c r="M1616" i="49"/>
  <c r="O1616" i="49"/>
  <c r="P1616" i="49"/>
  <c r="Q1616" i="49"/>
  <c r="R1616" i="49"/>
  <c r="S1616" i="49"/>
  <c r="T1616" i="49"/>
  <c r="U1616" i="49"/>
  <c r="V1616" i="49"/>
  <c r="W1616" i="49"/>
  <c r="X1616" i="49"/>
  <c r="Y1616" i="49"/>
  <c r="Z1616" i="49"/>
  <c r="AA1616" i="49"/>
  <c r="AB1616" i="49"/>
  <c r="AC1616" i="49"/>
  <c r="AD1616" i="49"/>
  <c r="AE1616" i="49"/>
  <c r="AF1617" i="49"/>
  <c r="D1617" i="49"/>
  <c r="E1617" i="49"/>
  <c r="G1617" i="49"/>
  <c r="I1617" i="49"/>
  <c r="J1617" i="49"/>
  <c r="K1617" i="49"/>
  <c r="F1617" i="49"/>
  <c r="L1617" i="49"/>
  <c r="M1617" i="49"/>
  <c r="O1617" i="49"/>
  <c r="P1617" i="49"/>
  <c r="Q1617" i="49"/>
  <c r="R1617" i="49"/>
  <c r="S1617" i="49"/>
  <c r="T1617" i="49"/>
  <c r="U1617" i="49"/>
  <c r="V1617" i="49"/>
  <c r="W1617" i="49"/>
  <c r="X1617" i="49"/>
  <c r="Y1617" i="49"/>
  <c r="Z1617" i="49"/>
  <c r="AA1617" i="49"/>
  <c r="AB1617" i="49"/>
  <c r="AC1617" i="49"/>
  <c r="AD1617" i="49"/>
  <c r="AE1617" i="49"/>
  <c r="AF1618" i="49"/>
  <c r="D1618" i="49"/>
  <c r="E1618" i="49"/>
  <c r="G1618" i="49"/>
  <c r="I1618" i="49"/>
  <c r="J1618" i="49"/>
  <c r="K1618" i="49"/>
  <c r="F1618" i="49"/>
  <c r="L1618" i="49"/>
  <c r="M1618" i="49"/>
  <c r="O1618" i="49"/>
  <c r="P1618" i="49"/>
  <c r="Q1618" i="49"/>
  <c r="R1618" i="49"/>
  <c r="S1618" i="49"/>
  <c r="T1618" i="49"/>
  <c r="U1618" i="49"/>
  <c r="V1618" i="49"/>
  <c r="W1618" i="49"/>
  <c r="X1618" i="49"/>
  <c r="Y1618" i="49"/>
  <c r="Z1618" i="49"/>
  <c r="AA1618" i="49"/>
  <c r="AB1618" i="49"/>
  <c r="AC1618" i="49"/>
  <c r="AD1618" i="49"/>
  <c r="AE1618" i="49"/>
  <c r="AF1619" i="49"/>
  <c r="D1619" i="49"/>
  <c r="E1619" i="49"/>
  <c r="G1619" i="49"/>
  <c r="I1619" i="49"/>
  <c r="J1619" i="49"/>
  <c r="K1619" i="49"/>
  <c r="F1619" i="49"/>
  <c r="L1619" i="49"/>
  <c r="M1619" i="49"/>
  <c r="O1619" i="49"/>
  <c r="P1619" i="49"/>
  <c r="Q1619" i="49"/>
  <c r="R1619" i="49"/>
  <c r="S1619" i="49"/>
  <c r="T1619" i="49"/>
  <c r="U1619" i="49"/>
  <c r="V1619" i="49"/>
  <c r="W1619" i="49"/>
  <c r="X1619" i="49"/>
  <c r="Y1619" i="49"/>
  <c r="Z1619" i="49"/>
  <c r="AA1619" i="49"/>
  <c r="AB1619" i="49"/>
  <c r="AC1619" i="49"/>
  <c r="AD1619" i="49"/>
  <c r="AE1619" i="49"/>
  <c r="AF1620" i="49"/>
  <c r="D1620" i="49"/>
  <c r="E1620" i="49"/>
  <c r="G1620" i="49"/>
  <c r="I1620" i="49"/>
  <c r="J1620" i="49"/>
  <c r="K1620" i="49"/>
  <c r="F1620" i="49"/>
  <c r="L1620" i="49"/>
  <c r="M1620" i="49"/>
  <c r="O1620" i="49"/>
  <c r="P1620" i="49"/>
  <c r="Q1620" i="49"/>
  <c r="R1620" i="49"/>
  <c r="S1620" i="49"/>
  <c r="T1620" i="49"/>
  <c r="U1620" i="49"/>
  <c r="V1620" i="49"/>
  <c r="W1620" i="49"/>
  <c r="X1620" i="49"/>
  <c r="Y1620" i="49"/>
  <c r="Z1620" i="49"/>
  <c r="AA1620" i="49"/>
  <c r="AB1620" i="49"/>
  <c r="AC1620" i="49"/>
  <c r="AD1620" i="49"/>
  <c r="AE1620" i="49"/>
  <c r="AF1621" i="49"/>
  <c r="D1621" i="49"/>
  <c r="E1621" i="49"/>
  <c r="G1621" i="49"/>
  <c r="I1621" i="49"/>
  <c r="J1621" i="49"/>
  <c r="K1621" i="49"/>
  <c r="F1621" i="49"/>
  <c r="L1621" i="49"/>
  <c r="M1621" i="49"/>
  <c r="O1621" i="49"/>
  <c r="P1621" i="49"/>
  <c r="Q1621" i="49"/>
  <c r="R1621" i="49"/>
  <c r="S1621" i="49"/>
  <c r="T1621" i="49"/>
  <c r="U1621" i="49"/>
  <c r="V1621" i="49"/>
  <c r="W1621" i="49"/>
  <c r="X1621" i="49"/>
  <c r="Y1621" i="49"/>
  <c r="Z1621" i="49"/>
  <c r="AA1621" i="49"/>
  <c r="AB1621" i="49"/>
  <c r="AC1621" i="49"/>
  <c r="AD1621" i="49"/>
  <c r="AE1621" i="49"/>
  <c r="AF1622" i="49"/>
  <c r="D1622" i="49"/>
  <c r="E1622" i="49"/>
  <c r="G1622" i="49"/>
  <c r="I1622" i="49"/>
  <c r="J1622" i="49"/>
  <c r="K1622" i="49"/>
  <c r="F1622" i="49"/>
  <c r="L1622" i="49"/>
  <c r="M1622" i="49"/>
  <c r="O1622" i="49"/>
  <c r="P1622" i="49"/>
  <c r="Q1622" i="49"/>
  <c r="R1622" i="49"/>
  <c r="S1622" i="49"/>
  <c r="T1622" i="49"/>
  <c r="U1622" i="49"/>
  <c r="V1622" i="49"/>
  <c r="W1622" i="49"/>
  <c r="X1622" i="49"/>
  <c r="Y1622" i="49"/>
  <c r="Z1622" i="49"/>
  <c r="AA1622" i="49"/>
  <c r="AB1622" i="49"/>
  <c r="AC1622" i="49"/>
  <c r="AD1622" i="49"/>
  <c r="AE1622" i="49"/>
  <c r="AF1623" i="49"/>
  <c r="D1623" i="49"/>
  <c r="E1623" i="49"/>
  <c r="G1623" i="49"/>
  <c r="I1623" i="49"/>
  <c r="J1623" i="49"/>
  <c r="K1623" i="49"/>
  <c r="F1623" i="49"/>
  <c r="L1623" i="49"/>
  <c r="M1623" i="49"/>
  <c r="O1623" i="49"/>
  <c r="P1623" i="49"/>
  <c r="Q1623" i="49"/>
  <c r="R1623" i="49"/>
  <c r="S1623" i="49"/>
  <c r="T1623" i="49"/>
  <c r="U1623" i="49"/>
  <c r="V1623" i="49"/>
  <c r="W1623" i="49"/>
  <c r="X1623" i="49"/>
  <c r="Y1623" i="49"/>
  <c r="Z1623" i="49"/>
  <c r="AA1623" i="49"/>
  <c r="AB1623" i="49"/>
  <c r="AC1623" i="49"/>
  <c r="AD1623" i="49"/>
  <c r="AE1623" i="49"/>
  <c r="AF1624" i="49"/>
  <c r="D1624" i="49"/>
  <c r="E1624" i="49"/>
  <c r="G1624" i="49"/>
  <c r="I1624" i="49"/>
  <c r="J1624" i="49"/>
  <c r="K1624" i="49"/>
  <c r="F1624" i="49"/>
  <c r="L1624" i="49"/>
  <c r="M1624" i="49"/>
  <c r="O1624" i="49"/>
  <c r="P1624" i="49"/>
  <c r="Q1624" i="49"/>
  <c r="R1624" i="49"/>
  <c r="S1624" i="49"/>
  <c r="T1624" i="49"/>
  <c r="U1624" i="49"/>
  <c r="V1624" i="49"/>
  <c r="W1624" i="49"/>
  <c r="X1624" i="49"/>
  <c r="Y1624" i="49"/>
  <c r="Z1624" i="49"/>
  <c r="AA1624" i="49"/>
  <c r="AB1624" i="49"/>
  <c r="AC1624" i="49"/>
  <c r="AD1624" i="49"/>
  <c r="AE1624" i="49"/>
  <c r="AF1625" i="49"/>
  <c r="D1625" i="49"/>
  <c r="E1625" i="49"/>
  <c r="G1625" i="49"/>
  <c r="I1625" i="49"/>
  <c r="J1625" i="49"/>
  <c r="K1625" i="49"/>
  <c r="F1625" i="49"/>
  <c r="L1625" i="49"/>
  <c r="M1625" i="49"/>
  <c r="O1625" i="49"/>
  <c r="P1625" i="49"/>
  <c r="Q1625" i="49"/>
  <c r="R1625" i="49"/>
  <c r="S1625" i="49"/>
  <c r="T1625" i="49"/>
  <c r="U1625" i="49"/>
  <c r="V1625" i="49"/>
  <c r="W1625" i="49"/>
  <c r="X1625" i="49"/>
  <c r="Y1625" i="49"/>
  <c r="Z1625" i="49"/>
  <c r="AA1625" i="49"/>
  <c r="AB1625" i="49"/>
  <c r="AC1625" i="49"/>
  <c r="AD1625" i="49"/>
  <c r="AE1625" i="49"/>
  <c r="AF1626" i="49"/>
  <c r="D1626" i="49"/>
  <c r="E1626" i="49"/>
  <c r="G1626" i="49"/>
  <c r="I1626" i="49"/>
  <c r="J1626" i="49"/>
  <c r="K1626" i="49"/>
  <c r="F1626" i="49"/>
  <c r="L1626" i="49"/>
  <c r="M1626" i="49"/>
  <c r="O1626" i="49"/>
  <c r="P1626" i="49"/>
  <c r="Q1626" i="49"/>
  <c r="R1626" i="49"/>
  <c r="S1626" i="49"/>
  <c r="T1626" i="49"/>
  <c r="U1626" i="49"/>
  <c r="V1626" i="49"/>
  <c r="W1626" i="49"/>
  <c r="X1626" i="49"/>
  <c r="Y1626" i="49"/>
  <c r="Z1626" i="49"/>
  <c r="AA1626" i="49"/>
  <c r="AB1626" i="49"/>
  <c r="AC1626" i="49"/>
  <c r="AD1626" i="49"/>
  <c r="AE1626" i="49"/>
  <c r="AF1627" i="49"/>
  <c r="D1627" i="49"/>
  <c r="E1627" i="49"/>
  <c r="G1627" i="49"/>
  <c r="I1627" i="49"/>
  <c r="J1627" i="49"/>
  <c r="K1627" i="49"/>
  <c r="F1627" i="49"/>
  <c r="L1627" i="49"/>
  <c r="M1627" i="49"/>
  <c r="O1627" i="49"/>
  <c r="P1627" i="49"/>
  <c r="Q1627" i="49"/>
  <c r="R1627" i="49"/>
  <c r="S1627" i="49"/>
  <c r="T1627" i="49"/>
  <c r="U1627" i="49"/>
  <c r="V1627" i="49"/>
  <c r="W1627" i="49"/>
  <c r="X1627" i="49"/>
  <c r="Y1627" i="49"/>
  <c r="Z1627" i="49"/>
  <c r="AA1627" i="49"/>
  <c r="AB1627" i="49"/>
  <c r="AC1627" i="49"/>
  <c r="AD1627" i="49"/>
  <c r="AE1627" i="49"/>
  <c r="AF1628" i="49"/>
  <c r="D1628" i="49"/>
  <c r="E1628" i="49"/>
  <c r="G1628" i="49"/>
  <c r="I1628" i="49"/>
  <c r="J1628" i="49"/>
  <c r="K1628" i="49"/>
  <c r="F1628" i="49"/>
  <c r="L1628" i="49"/>
  <c r="M1628" i="49"/>
  <c r="O1628" i="49"/>
  <c r="P1628" i="49"/>
  <c r="Q1628" i="49"/>
  <c r="R1628" i="49"/>
  <c r="S1628" i="49"/>
  <c r="T1628" i="49"/>
  <c r="U1628" i="49"/>
  <c r="V1628" i="49"/>
  <c r="W1628" i="49"/>
  <c r="X1628" i="49"/>
  <c r="Y1628" i="49"/>
  <c r="Z1628" i="49"/>
  <c r="AA1628" i="49"/>
  <c r="AB1628" i="49"/>
  <c r="AC1628" i="49"/>
  <c r="AD1628" i="49"/>
  <c r="AE1628" i="49"/>
  <c r="AF1629" i="49"/>
  <c r="D1629" i="49"/>
  <c r="E1629" i="49"/>
  <c r="G1629" i="49"/>
  <c r="I1629" i="49"/>
  <c r="J1629" i="49"/>
  <c r="K1629" i="49"/>
  <c r="F1629" i="49"/>
  <c r="L1629" i="49"/>
  <c r="M1629" i="49"/>
  <c r="O1629" i="49"/>
  <c r="P1629" i="49"/>
  <c r="Q1629" i="49"/>
  <c r="R1629" i="49"/>
  <c r="S1629" i="49"/>
  <c r="T1629" i="49"/>
  <c r="U1629" i="49"/>
  <c r="V1629" i="49"/>
  <c r="W1629" i="49"/>
  <c r="X1629" i="49"/>
  <c r="Y1629" i="49"/>
  <c r="Z1629" i="49"/>
  <c r="AA1629" i="49"/>
  <c r="AB1629" i="49"/>
  <c r="AC1629" i="49"/>
  <c r="AD1629" i="49"/>
  <c r="AE1629" i="49"/>
  <c r="AF1630" i="49"/>
  <c r="D1630" i="49"/>
  <c r="E1630" i="49"/>
  <c r="G1630" i="49"/>
  <c r="I1630" i="49"/>
  <c r="J1630" i="49"/>
  <c r="K1630" i="49"/>
  <c r="F1630" i="49"/>
  <c r="L1630" i="49"/>
  <c r="M1630" i="49"/>
  <c r="O1630" i="49"/>
  <c r="P1630" i="49"/>
  <c r="Q1630" i="49"/>
  <c r="R1630" i="49"/>
  <c r="S1630" i="49"/>
  <c r="T1630" i="49"/>
  <c r="U1630" i="49"/>
  <c r="V1630" i="49"/>
  <c r="W1630" i="49"/>
  <c r="X1630" i="49"/>
  <c r="Y1630" i="49"/>
  <c r="Z1630" i="49"/>
  <c r="AA1630" i="49"/>
  <c r="AB1630" i="49"/>
  <c r="AC1630" i="49"/>
  <c r="AD1630" i="49"/>
  <c r="AE1630" i="49"/>
  <c r="AF1631" i="49"/>
  <c r="D1631" i="49"/>
  <c r="E1631" i="49"/>
  <c r="G1631" i="49"/>
  <c r="I1631" i="49"/>
  <c r="J1631" i="49"/>
  <c r="K1631" i="49"/>
  <c r="F1631" i="49"/>
  <c r="L1631" i="49"/>
  <c r="M1631" i="49"/>
  <c r="O1631" i="49"/>
  <c r="P1631" i="49"/>
  <c r="Q1631" i="49"/>
  <c r="R1631" i="49"/>
  <c r="S1631" i="49"/>
  <c r="T1631" i="49"/>
  <c r="U1631" i="49"/>
  <c r="V1631" i="49"/>
  <c r="W1631" i="49"/>
  <c r="X1631" i="49"/>
  <c r="Y1631" i="49"/>
  <c r="Z1631" i="49"/>
  <c r="AA1631" i="49"/>
  <c r="AB1631" i="49"/>
  <c r="AC1631" i="49"/>
  <c r="AD1631" i="49"/>
  <c r="AE1631" i="49"/>
  <c r="AF1632" i="49"/>
  <c r="D1632" i="49"/>
  <c r="E1632" i="49"/>
  <c r="G1632" i="49"/>
  <c r="I1632" i="49"/>
  <c r="J1632" i="49"/>
  <c r="K1632" i="49"/>
  <c r="F1632" i="49"/>
  <c r="L1632" i="49"/>
  <c r="M1632" i="49"/>
  <c r="O1632" i="49"/>
  <c r="P1632" i="49"/>
  <c r="Q1632" i="49"/>
  <c r="R1632" i="49"/>
  <c r="S1632" i="49"/>
  <c r="T1632" i="49"/>
  <c r="U1632" i="49"/>
  <c r="V1632" i="49"/>
  <c r="W1632" i="49"/>
  <c r="X1632" i="49"/>
  <c r="Y1632" i="49"/>
  <c r="Z1632" i="49"/>
  <c r="AA1632" i="49"/>
  <c r="AB1632" i="49"/>
  <c r="AC1632" i="49"/>
  <c r="AD1632" i="49"/>
  <c r="AE1632" i="49"/>
  <c r="AF1633" i="49"/>
  <c r="D1633" i="49"/>
  <c r="E1633" i="49"/>
  <c r="G1633" i="49"/>
  <c r="I1633" i="49"/>
  <c r="J1633" i="49"/>
  <c r="K1633" i="49"/>
  <c r="F1633" i="49"/>
  <c r="L1633" i="49"/>
  <c r="M1633" i="49"/>
  <c r="O1633" i="49"/>
  <c r="P1633" i="49"/>
  <c r="Q1633" i="49"/>
  <c r="R1633" i="49"/>
  <c r="S1633" i="49"/>
  <c r="T1633" i="49"/>
  <c r="U1633" i="49"/>
  <c r="V1633" i="49"/>
  <c r="W1633" i="49"/>
  <c r="X1633" i="49"/>
  <c r="Y1633" i="49"/>
  <c r="Z1633" i="49"/>
  <c r="AA1633" i="49"/>
  <c r="AB1633" i="49"/>
  <c r="AC1633" i="49"/>
  <c r="AD1633" i="49"/>
  <c r="AE1633" i="49"/>
  <c r="AF1634" i="49"/>
  <c r="D1634" i="49"/>
  <c r="E1634" i="49"/>
  <c r="G1634" i="49"/>
  <c r="I1634" i="49"/>
  <c r="J1634" i="49"/>
  <c r="K1634" i="49"/>
  <c r="F1634" i="49"/>
  <c r="L1634" i="49"/>
  <c r="M1634" i="49"/>
  <c r="O1634" i="49"/>
  <c r="P1634" i="49"/>
  <c r="Q1634" i="49"/>
  <c r="R1634" i="49"/>
  <c r="S1634" i="49"/>
  <c r="T1634" i="49"/>
  <c r="U1634" i="49"/>
  <c r="V1634" i="49"/>
  <c r="W1634" i="49"/>
  <c r="X1634" i="49"/>
  <c r="Y1634" i="49"/>
  <c r="Z1634" i="49"/>
  <c r="AA1634" i="49"/>
  <c r="AB1634" i="49"/>
  <c r="AC1634" i="49"/>
  <c r="AD1634" i="49"/>
  <c r="AE1634" i="49"/>
  <c r="AF1635" i="49"/>
  <c r="D1635" i="49"/>
  <c r="E1635" i="49"/>
  <c r="G1635" i="49"/>
  <c r="I1635" i="49"/>
  <c r="J1635" i="49"/>
  <c r="K1635" i="49"/>
  <c r="F1635" i="49"/>
  <c r="L1635" i="49"/>
  <c r="M1635" i="49"/>
  <c r="O1635" i="49"/>
  <c r="P1635" i="49"/>
  <c r="Q1635" i="49"/>
  <c r="R1635" i="49"/>
  <c r="S1635" i="49"/>
  <c r="T1635" i="49"/>
  <c r="U1635" i="49"/>
  <c r="V1635" i="49"/>
  <c r="W1635" i="49"/>
  <c r="X1635" i="49"/>
  <c r="Y1635" i="49"/>
  <c r="Z1635" i="49"/>
  <c r="AA1635" i="49"/>
  <c r="AB1635" i="49"/>
  <c r="AC1635" i="49"/>
  <c r="AD1635" i="49"/>
  <c r="AE1635" i="49"/>
  <c r="AF1636" i="49"/>
  <c r="D1636" i="49"/>
  <c r="E1636" i="49"/>
  <c r="G1636" i="49"/>
  <c r="I1636" i="49"/>
  <c r="J1636" i="49"/>
  <c r="K1636" i="49"/>
  <c r="F1636" i="49"/>
  <c r="L1636" i="49"/>
  <c r="M1636" i="49"/>
  <c r="O1636" i="49"/>
  <c r="P1636" i="49"/>
  <c r="Q1636" i="49"/>
  <c r="R1636" i="49"/>
  <c r="S1636" i="49"/>
  <c r="T1636" i="49"/>
  <c r="U1636" i="49"/>
  <c r="V1636" i="49"/>
  <c r="W1636" i="49"/>
  <c r="X1636" i="49"/>
  <c r="Y1636" i="49"/>
  <c r="Z1636" i="49"/>
  <c r="AA1636" i="49"/>
  <c r="AB1636" i="49"/>
  <c r="AC1636" i="49"/>
  <c r="AD1636" i="49"/>
  <c r="AE1636" i="49"/>
  <c r="AF1637" i="49"/>
  <c r="D1637" i="49"/>
  <c r="E1637" i="49"/>
  <c r="G1637" i="49"/>
  <c r="I1637" i="49"/>
  <c r="J1637" i="49"/>
  <c r="K1637" i="49"/>
  <c r="F1637" i="49"/>
  <c r="L1637" i="49"/>
  <c r="M1637" i="49"/>
  <c r="O1637" i="49"/>
  <c r="P1637" i="49"/>
  <c r="Q1637" i="49"/>
  <c r="R1637" i="49"/>
  <c r="S1637" i="49"/>
  <c r="T1637" i="49"/>
  <c r="U1637" i="49"/>
  <c r="V1637" i="49"/>
  <c r="W1637" i="49"/>
  <c r="X1637" i="49"/>
  <c r="Y1637" i="49"/>
  <c r="Z1637" i="49"/>
  <c r="AA1637" i="49"/>
  <c r="AB1637" i="49"/>
  <c r="AC1637" i="49"/>
  <c r="AD1637" i="49"/>
  <c r="AE1637" i="49"/>
  <c r="AF1638" i="49"/>
  <c r="D1638" i="49"/>
  <c r="E1638" i="49"/>
  <c r="G1638" i="49"/>
  <c r="I1638" i="49"/>
  <c r="J1638" i="49"/>
  <c r="K1638" i="49"/>
  <c r="F1638" i="49"/>
  <c r="L1638" i="49"/>
  <c r="M1638" i="49"/>
  <c r="O1638" i="49"/>
  <c r="P1638" i="49"/>
  <c r="Q1638" i="49"/>
  <c r="R1638" i="49"/>
  <c r="S1638" i="49"/>
  <c r="T1638" i="49"/>
  <c r="U1638" i="49"/>
  <c r="V1638" i="49"/>
  <c r="W1638" i="49"/>
  <c r="X1638" i="49"/>
  <c r="Y1638" i="49"/>
  <c r="Z1638" i="49"/>
  <c r="AA1638" i="49"/>
  <c r="AB1638" i="49"/>
  <c r="AC1638" i="49"/>
  <c r="AD1638" i="49"/>
  <c r="AE1638" i="49"/>
  <c r="AF1639" i="49"/>
  <c r="D1639" i="49"/>
  <c r="E1639" i="49"/>
  <c r="G1639" i="49"/>
  <c r="I1639" i="49"/>
  <c r="J1639" i="49"/>
  <c r="K1639" i="49"/>
  <c r="F1639" i="49"/>
  <c r="L1639" i="49"/>
  <c r="M1639" i="49"/>
  <c r="O1639" i="49"/>
  <c r="P1639" i="49"/>
  <c r="Q1639" i="49"/>
  <c r="R1639" i="49"/>
  <c r="S1639" i="49"/>
  <c r="T1639" i="49"/>
  <c r="U1639" i="49"/>
  <c r="V1639" i="49"/>
  <c r="W1639" i="49"/>
  <c r="X1639" i="49"/>
  <c r="Y1639" i="49"/>
  <c r="Z1639" i="49"/>
  <c r="AA1639" i="49"/>
  <c r="AB1639" i="49"/>
  <c r="AC1639" i="49"/>
  <c r="AD1639" i="49"/>
  <c r="AE1639" i="49"/>
  <c r="AF1640" i="49"/>
  <c r="D1640" i="49"/>
  <c r="E1640" i="49"/>
  <c r="G1640" i="49"/>
  <c r="I1640" i="49"/>
  <c r="J1640" i="49"/>
  <c r="K1640" i="49"/>
  <c r="F1640" i="49"/>
  <c r="L1640" i="49"/>
  <c r="M1640" i="49"/>
  <c r="O1640" i="49"/>
  <c r="P1640" i="49"/>
  <c r="Q1640" i="49"/>
  <c r="R1640" i="49"/>
  <c r="S1640" i="49"/>
  <c r="T1640" i="49"/>
  <c r="U1640" i="49"/>
  <c r="V1640" i="49"/>
  <c r="W1640" i="49"/>
  <c r="X1640" i="49"/>
  <c r="Y1640" i="49"/>
  <c r="Z1640" i="49"/>
  <c r="AA1640" i="49"/>
  <c r="AB1640" i="49"/>
  <c r="AC1640" i="49"/>
  <c r="AD1640" i="49"/>
  <c r="AE1640" i="49"/>
  <c r="AF1641" i="49"/>
  <c r="D1641" i="49"/>
  <c r="E1641" i="49"/>
  <c r="G1641" i="49"/>
  <c r="I1641" i="49"/>
  <c r="J1641" i="49"/>
  <c r="K1641" i="49"/>
  <c r="F1641" i="49"/>
  <c r="L1641" i="49"/>
  <c r="M1641" i="49"/>
  <c r="O1641" i="49"/>
  <c r="P1641" i="49"/>
  <c r="Q1641" i="49"/>
  <c r="R1641" i="49"/>
  <c r="S1641" i="49"/>
  <c r="T1641" i="49"/>
  <c r="U1641" i="49"/>
  <c r="V1641" i="49"/>
  <c r="W1641" i="49"/>
  <c r="X1641" i="49"/>
  <c r="Y1641" i="49"/>
  <c r="Z1641" i="49"/>
  <c r="AA1641" i="49"/>
  <c r="AB1641" i="49"/>
  <c r="AC1641" i="49"/>
  <c r="AD1641" i="49"/>
  <c r="AE1641" i="49"/>
  <c r="AF1642" i="49"/>
  <c r="D1642" i="49"/>
  <c r="E1642" i="49"/>
  <c r="G1642" i="49"/>
  <c r="I1642" i="49"/>
  <c r="J1642" i="49"/>
  <c r="K1642" i="49"/>
  <c r="F1642" i="49"/>
  <c r="L1642" i="49"/>
  <c r="M1642" i="49"/>
  <c r="O1642" i="49"/>
  <c r="P1642" i="49"/>
  <c r="Q1642" i="49"/>
  <c r="R1642" i="49"/>
  <c r="S1642" i="49"/>
  <c r="T1642" i="49"/>
  <c r="U1642" i="49"/>
  <c r="V1642" i="49"/>
  <c r="W1642" i="49"/>
  <c r="X1642" i="49"/>
  <c r="Y1642" i="49"/>
  <c r="Z1642" i="49"/>
  <c r="AA1642" i="49"/>
  <c r="AB1642" i="49"/>
  <c r="AC1642" i="49"/>
  <c r="AD1642" i="49"/>
  <c r="AE1642" i="49"/>
  <c r="AF1643" i="49"/>
  <c r="D1643" i="49"/>
  <c r="E1643" i="49"/>
  <c r="G1643" i="49"/>
  <c r="I1643" i="49"/>
  <c r="J1643" i="49"/>
  <c r="K1643" i="49"/>
  <c r="F1643" i="49"/>
  <c r="L1643" i="49"/>
  <c r="M1643" i="49"/>
  <c r="O1643" i="49"/>
  <c r="P1643" i="49"/>
  <c r="Q1643" i="49"/>
  <c r="R1643" i="49"/>
  <c r="S1643" i="49"/>
  <c r="T1643" i="49"/>
  <c r="U1643" i="49"/>
  <c r="V1643" i="49"/>
  <c r="W1643" i="49"/>
  <c r="X1643" i="49"/>
  <c r="Y1643" i="49"/>
  <c r="Z1643" i="49"/>
  <c r="AA1643" i="49"/>
  <c r="AB1643" i="49"/>
  <c r="AC1643" i="49"/>
  <c r="AD1643" i="49"/>
  <c r="AE1643" i="49"/>
  <c r="AF1644" i="49"/>
  <c r="D1644" i="49"/>
  <c r="E1644" i="49"/>
  <c r="G1644" i="49"/>
  <c r="I1644" i="49"/>
  <c r="J1644" i="49"/>
  <c r="K1644" i="49"/>
  <c r="F1644" i="49"/>
  <c r="L1644" i="49"/>
  <c r="M1644" i="49"/>
  <c r="O1644" i="49"/>
  <c r="P1644" i="49"/>
  <c r="Q1644" i="49"/>
  <c r="R1644" i="49"/>
  <c r="S1644" i="49"/>
  <c r="T1644" i="49"/>
  <c r="U1644" i="49"/>
  <c r="V1644" i="49"/>
  <c r="W1644" i="49"/>
  <c r="X1644" i="49"/>
  <c r="Y1644" i="49"/>
  <c r="Z1644" i="49"/>
  <c r="AA1644" i="49"/>
  <c r="AB1644" i="49"/>
  <c r="AC1644" i="49"/>
  <c r="AD1644" i="49"/>
  <c r="AE1644" i="49"/>
  <c r="AF1645" i="49"/>
  <c r="D1645" i="49"/>
  <c r="E1645" i="49"/>
  <c r="G1645" i="49"/>
  <c r="I1645" i="49"/>
  <c r="J1645" i="49"/>
  <c r="K1645" i="49"/>
  <c r="F1645" i="49"/>
  <c r="L1645" i="49"/>
  <c r="M1645" i="49"/>
  <c r="O1645" i="49"/>
  <c r="P1645" i="49"/>
  <c r="Q1645" i="49"/>
  <c r="R1645" i="49"/>
  <c r="S1645" i="49"/>
  <c r="T1645" i="49"/>
  <c r="U1645" i="49"/>
  <c r="V1645" i="49"/>
  <c r="W1645" i="49"/>
  <c r="X1645" i="49"/>
  <c r="Y1645" i="49"/>
  <c r="Z1645" i="49"/>
  <c r="AA1645" i="49"/>
  <c r="AB1645" i="49"/>
  <c r="AC1645" i="49"/>
  <c r="AD1645" i="49"/>
  <c r="AE1645" i="49"/>
  <c r="AF1646" i="49"/>
  <c r="D1646" i="49"/>
  <c r="E1646" i="49"/>
  <c r="G1646" i="49"/>
  <c r="I1646" i="49"/>
  <c r="J1646" i="49"/>
  <c r="K1646" i="49"/>
  <c r="F1646" i="49"/>
  <c r="L1646" i="49"/>
  <c r="M1646" i="49"/>
  <c r="O1646" i="49"/>
  <c r="P1646" i="49"/>
  <c r="Q1646" i="49"/>
  <c r="R1646" i="49"/>
  <c r="S1646" i="49"/>
  <c r="T1646" i="49"/>
  <c r="U1646" i="49"/>
  <c r="V1646" i="49"/>
  <c r="W1646" i="49"/>
  <c r="X1646" i="49"/>
  <c r="Y1646" i="49"/>
  <c r="Z1646" i="49"/>
  <c r="AA1646" i="49"/>
  <c r="AB1646" i="49"/>
  <c r="AC1646" i="49"/>
  <c r="AD1646" i="49"/>
  <c r="AE1646" i="49"/>
  <c r="AF1647" i="49"/>
  <c r="D1647" i="49"/>
  <c r="E1647" i="49"/>
  <c r="G1647" i="49"/>
  <c r="I1647" i="49"/>
  <c r="J1647" i="49"/>
  <c r="K1647" i="49"/>
  <c r="F1647" i="49"/>
  <c r="L1647" i="49"/>
  <c r="M1647" i="49"/>
  <c r="O1647" i="49"/>
  <c r="P1647" i="49"/>
  <c r="Q1647" i="49"/>
  <c r="R1647" i="49"/>
  <c r="S1647" i="49"/>
  <c r="T1647" i="49"/>
  <c r="U1647" i="49"/>
  <c r="V1647" i="49"/>
  <c r="W1647" i="49"/>
  <c r="X1647" i="49"/>
  <c r="Y1647" i="49"/>
  <c r="Z1647" i="49"/>
  <c r="AA1647" i="49"/>
  <c r="AB1647" i="49"/>
  <c r="AC1647" i="49"/>
  <c r="AD1647" i="49"/>
  <c r="AE1647" i="49"/>
  <c r="AF1648" i="49"/>
  <c r="D1648" i="49"/>
  <c r="E1648" i="49"/>
  <c r="G1648" i="49"/>
  <c r="I1648" i="49"/>
  <c r="J1648" i="49"/>
  <c r="K1648" i="49"/>
  <c r="F1648" i="49"/>
  <c r="L1648" i="49"/>
  <c r="M1648" i="49"/>
  <c r="O1648" i="49"/>
  <c r="P1648" i="49"/>
  <c r="Q1648" i="49"/>
  <c r="R1648" i="49"/>
  <c r="S1648" i="49"/>
  <c r="T1648" i="49"/>
  <c r="U1648" i="49"/>
  <c r="V1648" i="49"/>
  <c r="W1648" i="49"/>
  <c r="X1648" i="49"/>
  <c r="Y1648" i="49"/>
  <c r="Z1648" i="49"/>
  <c r="AA1648" i="49"/>
  <c r="AB1648" i="49"/>
  <c r="AC1648" i="49"/>
  <c r="AD1648" i="49"/>
  <c r="AE1648" i="49"/>
  <c r="AF1649" i="49"/>
  <c r="D1649" i="49"/>
  <c r="E1649" i="49"/>
  <c r="G1649" i="49"/>
  <c r="I1649" i="49"/>
  <c r="J1649" i="49"/>
  <c r="K1649" i="49"/>
  <c r="F1649" i="49"/>
  <c r="L1649" i="49"/>
  <c r="M1649" i="49"/>
  <c r="O1649" i="49"/>
  <c r="P1649" i="49"/>
  <c r="Q1649" i="49"/>
  <c r="R1649" i="49"/>
  <c r="S1649" i="49"/>
  <c r="T1649" i="49"/>
  <c r="U1649" i="49"/>
  <c r="V1649" i="49"/>
  <c r="W1649" i="49"/>
  <c r="X1649" i="49"/>
  <c r="Y1649" i="49"/>
  <c r="Z1649" i="49"/>
  <c r="AA1649" i="49"/>
  <c r="AB1649" i="49"/>
  <c r="AC1649" i="49"/>
  <c r="AD1649" i="49"/>
  <c r="AE1649" i="49"/>
  <c r="AF1650" i="49"/>
  <c r="D1650" i="49"/>
  <c r="E1650" i="49"/>
  <c r="G1650" i="49"/>
  <c r="I1650" i="49"/>
  <c r="J1650" i="49"/>
  <c r="K1650" i="49"/>
  <c r="F1650" i="49"/>
  <c r="L1650" i="49"/>
  <c r="M1650" i="49"/>
  <c r="O1650" i="49"/>
  <c r="P1650" i="49"/>
  <c r="Q1650" i="49"/>
  <c r="R1650" i="49"/>
  <c r="S1650" i="49"/>
  <c r="T1650" i="49"/>
  <c r="U1650" i="49"/>
  <c r="V1650" i="49"/>
  <c r="W1650" i="49"/>
  <c r="X1650" i="49"/>
  <c r="Y1650" i="49"/>
  <c r="Z1650" i="49"/>
  <c r="AA1650" i="49"/>
  <c r="AB1650" i="49"/>
  <c r="AC1650" i="49"/>
  <c r="AD1650" i="49"/>
  <c r="AE1650" i="49"/>
  <c r="AF1651" i="49"/>
  <c r="D1651" i="49"/>
  <c r="E1651" i="49"/>
  <c r="G1651" i="49"/>
  <c r="I1651" i="49"/>
  <c r="J1651" i="49"/>
  <c r="K1651" i="49"/>
  <c r="F1651" i="49"/>
  <c r="L1651" i="49"/>
  <c r="M1651" i="49"/>
  <c r="O1651" i="49"/>
  <c r="P1651" i="49"/>
  <c r="Q1651" i="49"/>
  <c r="R1651" i="49"/>
  <c r="S1651" i="49"/>
  <c r="T1651" i="49"/>
  <c r="U1651" i="49"/>
  <c r="V1651" i="49"/>
  <c r="W1651" i="49"/>
  <c r="X1651" i="49"/>
  <c r="Y1651" i="49"/>
  <c r="Z1651" i="49"/>
  <c r="AA1651" i="49"/>
  <c r="AB1651" i="49"/>
  <c r="AC1651" i="49"/>
  <c r="AD1651" i="49"/>
  <c r="AE1651" i="49"/>
  <c r="AF1652" i="49"/>
  <c r="D1652" i="49"/>
  <c r="E1652" i="49"/>
  <c r="G1652" i="49"/>
  <c r="I1652" i="49"/>
  <c r="J1652" i="49"/>
  <c r="K1652" i="49"/>
  <c r="F1652" i="49"/>
  <c r="L1652" i="49"/>
  <c r="M1652" i="49"/>
  <c r="O1652" i="49"/>
  <c r="P1652" i="49"/>
  <c r="Q1652" i="49"/>
  <c r="R1652" i="49"/>
  <c r="S1652" i="49"/>
  <c r="T1652" i="49"/>
  <c r="U1652" i="49"/>
  <c r="V1652" i="49"/>
  <c r="W1652" i="49"/>
  <c r="X1652" i="49"/>
  <c r="Y1652" i="49"/>
  <c r="Z1652" i="49"/>
  <c r="AA1652" i="49"/>
  <c r="AB1652" i="49"/>
  <c r="AC1652" i="49"/>
  <c r="AD1652" i="49"/>
  <c r="AE1652" i="49"/>
  <c r="AF1653" i="49"/>
  <c r="D1653" i="49"/>
  <c r="E1653" i="49"/>
  <c r="G1653" i="49"/>
  <c r="I1653" i="49"/>
  <c r="J1653" i="49"/>
  <c r="K1653" i="49"/>
  <c r="F1653" i="49"/>
  <c r="L1653" i="49"/>
  <c r="M1653" i="49"/>
  <c r="O1653" i="49"/>
  <c r="P1653" i="49"/>
  <c r="Q1653" i="49"/>
  <c r="R1653" i="49"/>
  <c r="S1653" i="49"/>
  <c r="T1653" i="49"/>
  <c r="U1653" i="49"/>
  <c r="V1653" i="49"/>
  <c r="W1653" i="49"/>
  <c r="X1653" i="49"/>
  <c r="Y1653" i="49"/>
  <c r="Z1653" i="49"/>
  <c r="AA1653" i="49"/>
  <c r="AB1653" i="49"/>
  <c r="AC1653" i="49"/>
  <c r="AD1653" i="49"/>
  <c r="AE1653" i="49"/>
  <c r="AF1654" i="49"/>
  <c r="D1654" i="49"/>
  <c r="E1654" i="49"/>
  <c r="G1654" i="49"/>
  <c r="I1654" i="49"/>
  <c r="J1654" i="49"/>
  <c r="K1654" i="49"/>
  <c r="F1654" i="49"/>
  <c r="L1654" i="49"/>
  <c r="M1654" i="49"/>
  <c r="O1654" i="49"/>
  <c r="P1654" i="49"/>
  <c r="Q1654" i="49"/>
  <c r="R1654" i="49"/>
  <c r="S1654" i="49"/>
  <c r="T1654" i="49"/>
  <c r="U1654" i="49"/>
  <c r="V1654" i="49"/>
  <c r="W1654" i="49"/>
  <c r="X1654" i="49"/>
  <c r="Y1654" i="49"/>
  <c r="Z1654" i="49"/>
  <c r="AA1654" i="49"/>
  <c r="AB1654" i="49"/>
  <c r="AC1654" i="49"/>
  <c r="AD1654" i="49"/>
  <c r="AE1654" i="49"/>
  <c r="AF1655" i="49"/>
  <c r="D1655" i="49"/>
  <c r="E1655" i="49"/>
  <c r="G1655" i="49"/>
  <c r="I1655" i="49"/>
  <c r="J1655" i="49"/>
  <c r="K1655" i="49"/>
  <c r="F1655" i="49"/>
  <c r="L1655" i="49"/>
  <c r="M1655" i="49"/>
  <c r="O1655" i="49"/>
  <c r="P1655" i="49"/>
  <c r="Q1655" i="49"/>
  <c r="R1655" i="49"/>
  <c r="S1655" i="49"/>
  <c r="T1655" i="49"/>
  <c r="U1655" i="49"/>
  <c r="V1655" i="49"/>
  <c r="W1655" i="49"/>
  <c r="X1655" i="49"/>
  <c r="Y1655" i="49"/>
  <c r="Z1655" i="49"/>
  <c r="AA1655" i="49"/>
  <c r="AB1655" i="49"/>
  <c r="AC1655" i="49"/>
  <c r="AD1655" i="49"/>
  <c r="AE1655" i="49"/>
  <c r="AF1656" i="49"/>
  <c r="D1656" i="49"/>
  <c r="E1656" i="49"/>
  <c r="G1656" i="49"/>
  <c r="I1656" i="49"/>
  <c r="J1656" i="49"/>
  <c r="K1656" i="49"/>
  <c r="F1656" i="49"/>
  <c r="L1656" i="49"/>
  <c r="M1656" i="49"/>
  <c r="O1656" i="49"/>
  <c r="P1656" i="49"/>
  <c r="Q1656" i="49"/>
  <c r="R1656" i="49"/>
  <c r="S1656" i="49"/>
  <c r="T1656" i="49"/>
  <c r="U1656" i="49"/>
  <c r="V1656" i="49"/>
  <c r="W1656" i="49"/>
  <c r="X1656" i="49"/>
  <c r="Y1656" i="49"/>
  <c r="Z1656" i="49"/>
  <c r="AA1656" i="49"/>
  <c r="AB1656" i="49"/>
  <c r="AC1656" i="49"/>
  <c r="AD1656" i="49"/>
  <c r="AE1656" i="49"/>
  <c r="AF1657" i="49"/>
  <c r="D1657" i="49"/>
  <c r="E1657" i="49"/>
  <c r="G1657" i="49"/>
  <c r="I1657" i="49"/>
  <c r="J1657" i="49"/>
  <c r="K1657" i="49"/>
  <c r="F1657" i="49"/>
  <c r="L1657" i="49"/>
  <c r="M1657" i="49"/>
  <c r="O1657" i="49"/>
  <c r="P1657" i="49"/>
  <c r="Q1657" i="49"/>
  <c r="R1657" i="49"/>
  <c r="S1657" i="49"/>
  <c r="T1657" i="49"/>
  <c r="U1657" i="49"/>
  <c r="V1657" i="49"/>
  <c r="W1657" i="49"/>
  <c r="X1657" i="49"/>
  <c r="Y1657" i="49"/>
  <c r="Z1657" i="49"/>
  <c r="AA1657" i="49"/>
  <c r="AB1657" i="49"/>
  <c r="AC1657" i="49"/>
  <c r="AD1657" i="49"/>
  <c r="AE1657" i="49"/>
  <c r="AF1658" i="49"/>
  <c r="D1658" i="49"/>
  <c r="E1658" i="49"/>
  <c r="G1658" i="49"/>
  <c r="I1658" i="49"/>
  <c r="J1658" i="49"/>
  <c r="K1658" i="49"/>
  <c r="F1658" i="49"/>
  <c r="L1658" i="49"/>
  <c r="M1658" i="49"/>
  <c r="O1658" i="49"/>
  <c r="P1658" i="49"/>
  <c r="Q1658" i="49"/>
  <c r="R1658" i="49"/>
  <c r="S1658" i="49"/>
  <c r="T1658" i="49"/>
  <c r="U1658" i="49"/>
  <c r="V1658" i="49"/>
  <c r="W1658" i="49"/>
  <c r="X1658" i="49"/>
  <c r="Y1658" i="49"/>
  <c r="Z1658" i="49"/>
  <c r="AA1658" i="49"/>
  <c r="AB1658" i="49"/>
  <c r="AC1658" i="49"/>
  <c r="AD1658" i="49"/>
  <c r="AE1658" i="49"/>
  <c r="AF1659" i="49"/>
  <c r="D1659" i="49"/>
  <c r="E1659" i="49"/>
  <c r="G1659" i="49"/>
  <c r="I1659" i="49"/>
  <c r="J1659" i="49"/>
  <c r="K1659" i="49"/>
  <c r="F1659" i="49"/>
  <c r="L1659" i="49"/>
  <c r="M1659" i="49"/>
  <c r="O1659" i="49"/>
  <c r="P1659" i="49"/>
  <c r="Q1659" i="49"/>
  <c r="R1659" i="49"/>
  <c r="S1659" i="49"/>
  <c r="T1659" i="49"/>
  <c r="U1659" i="49"/>
  <c r="V1659" i="49"/>
  <c r="W1659" i="49"/>
  <c r="X1659" i="49"/>
  <c r="Y1659" i="49"/>
  <c r="Z1659" i="49"/>
  <c r="AA1659" i="49"/>
  <c r="AB1659" i="49"/>
  <c r="AC1659" i="49"/>
  <c r="AD1659" i="49"/>
  <c r="AE1659" i="49"/>
  <c r="AF1660" i="49"/>
  <c r="D1660" i="49"/>
  <c r="E1660" i="49"/>
  <c r="G1660" i="49"/>
  <c r="I1660" i="49"/>
  <c r="J1660" i="49"/>
  <c r="K1660" i="49"/>
  <c r="F1660" i="49"/>
  <c r="L1660" i="49"/>
  <c r="M1660" i="49"/>
  <c r="O1660" i="49"/>
  <c r="P1660" i="49"/>
  <c r="Q1660" i="49"/>
  <c r="R1660" i="49"/>
  <c r="S1660" i="49"/>
  <c r="T1660" i="49"/>
  <c r="U1660" i="49"/>
  <c r="V1660" i="49"/>
  <c r="W1660" i="49"/>
  <c r="X1660" i="49"/>
  <c r="Y1660" i="49"/>
  <c r="Z1660" i="49"/>
  <c r="AA1660" i="49"/>
  <c r="AB1660" i="49"/>
  <c r="AC1660" i="49"/>
  <c r="AD1660" i="49"/>
  <c r="AE1660" i="49"/>
  <c r="AF1661" i="49"/>
  <c r="D1661" i="49"/>
  <c r="E1661" i="49"/>
  <c r="G1661" i="49"/>
  <c r="I1661" i="49"/>
  <c r="J1661" i="49"/>
  <c r="K1661" i="49"/>
  <c r="F1661" i="49"/>
  <c r="L1661" i="49"/>
  <c r="M1661" i="49"/>
  <c r="O1661" i="49"/>
  <c r="P1661" i="49"/>
  <c r="Q1661" i="49"/>
  <c r="R1661" i="49"/>
  <c r="S1661" i="49"/>
  <c r="T1661" i="49"/>
  <c r="U1661" i="49"/>
  <c r="V1661" i="49"/>
  <c r="W1661" i="49"/>
  <c r="X1661" i="49"/>
  <c r="Y1661" i="49"/>
  <c r="Z1661" i="49"/>
  <c r="AA1661" i="49"/>
  <c r="AB1661" i="49"/>
  <c r="AC1661" i="49"/>
  <c r="AD1661" i="49"/>
  <c r="AE1661" i="49"/>
  <c r="AF1662" i="49"/>
  <c r="D1662" i="49"/>
  <c r="E1662" i="49"/>
  <c r="G1662" i="49"/>
  <c r="I1662" i="49"/>
  <c r="J1662" i="49"/>
  <c r="K1662" i="49"/>
  <c r="F1662" i="49"/>
  <c r="L1662" i="49"/>
  <c r="M1662" i="49"/>
  <c r="O1662" i="49"/>
  <c r="P1662" i="49"/>
  <c r="Q1662" i="49"/>
  <c r="R1662" i="49"/>
  <c r="S1662" i="49"/>
  <c r="T1662" i="49"/>
  <c r="U1662" i="49"/>
  <c r="V1662" i="49"/>
  <c r="W1662" i="49"/>
  <c r="X1662" i="49"/>
  <c r="Y1662" i="49"/>
  <c r="Z1662" i="49"/>
  <c r="AA1662" i="49"/>
  <c r="AB1662" i="49"/>
  <c r="AC1662" i="49"/>
  <c r="AD1662" i="49"/>
  <c r="AE1662" i="49"/>
  <c r="AF1663" i="49"/>
  <c r="D1663" i="49"/>
  <c r="E1663" i="49"/>
  <c r="G1663" i="49"/>
  <c r="I1663" i="49"/>
  <c r="J1663" i="49"/>
  <c r="K1663" i="49"/>
  <c r="F1663" i="49"/>
  <c r="L1663" i="49"/>
  <c r="M1663" i="49"/>
  <c r="O1663" i="49"/>
  <c r="P1663" i="49"/>
  <c r="Q1663" i="49"/>
  <c r="R1663" i="49"/>
  <c r="S1663" i="49"/>
  <c r="T1663" i="49"/>
  <c r="U1663" i="49"/>
  <c r="V1663" i="49"/>
  <c r="W1663" i="49"/>
  <c r="X1663" i="49"/>
  <c r="Y1663" i="49"/>
  <c r="Z1663" i="49"/>
  <c r="AA1663" i="49"/>
  <c r="AB1663" i="49"/>
  <c r="AC1663" i="49"/>
  <c r="AD1663" i="49"/>
  <c r="AE1663" i="49"/>
  <c r="AF1664" i="49"/>
  <c r="D1664" i="49"/>
  <c r="E1664" i="49"/>
  <c r="G1664" i="49"/>
  <c r="I1664" i="49"/>
  <c r="J1664" i="49"/>
  <c r="K1664" i="49"/>
  <c r="F1664" i="49"/>
  <c r="L1664" i="49"/>
  <c r="M1664" i="49"/>
  <c r="O1664" i="49"/>
  <c r="P1664" i="49"/>
  <c r="Q1664" i="49"/>
  <c r="R1664" i="49"/>
  <c r="S1664" i="49"/>
  <c r="T1664" i="49"/>
  <c r="U1664" i="49"/>
  <c r="V1664" i="49"/>
  <c r="W1664" i="49"/>
  <c r="X1664" i="49"/>
  <c r="Y1664" i="49"/>
  <c r="Z1664" i="49"/>
  <c r="AA1664" i="49"/>
  <c r="AB1664" i="49"/>
  <c r="AC1664" i="49"/>
  <c r="AD1664" i="49"/>
  <c r="AE1664" i="49"/>
  <c r="AF1665" i="49"/>
  <c r="D1665" i="49"/>
  <c r="E1665" i="49"/>
  <c r="G1665" i="49"/>
  <c r="I1665" i="49"/>
  <c r="J1665" i="49"/>
  <c r="K1665" i="49"/>
  <c r="F1665" i="49"/>
  <c r="L1665" i="49"/>
  <c r="M1665" i="49"/>
  <c r="O1665" i="49"/>
  <c r="P1665" i="49"/>
  <c r="Q1665" i="49"/>
  <c r="R1665" i="49"/>
  <c r="S1665" i="49"/>
  <c r="T1665" i="49"/>
  <c r="U1665" i="49"/>
  <c r="V1665" i="49"/>
  <c r="W1665" i="49"/>
  <c r="X1665" i="49"/>
  <c r="Y1665" i="49"/>
  <c r="Z1665" i="49"/>
  <c r="AA1665" i="49"/>
  <c r="AB1665" i="49"/>
  <c r="AC1665" i="49"/>
  <c r="AD1665" i="49"/>
  <c r="AE1665" i="49"/>
  <c r="AF1666" i="49"/>
  <c r="D1666" i="49"/>
  <c r="E1666" i="49"/>
  <c r="G1666" i="49"/>
  <c r="I1666" i="49"/>
  <c r="J1666" i="49"/>
  <c r="K1666" i="49"/>
  <c r="F1666" i="49"/>
  <c r="L1666" i="49"/>
  <c r="M1666" i="49"/>
  <c r="O1666" i="49"/>
  <c r="P1666" i="49"/>
  <c r="Q1666" i="49"/>
  <c r="R1666" i="49"/>
  <c r="S1666" i="49"/>
  <c r="T1666" i="49"/>
  <c r="U1666" i="49"/>
  <c r="V1666" i="49"/>
  <c r="W1666" i="49"/>
  <c r="X1666" i="49"/>
  <c r="Y1666" i="49"/>
  <c r="Z1666" i="49"/>
  <c r="AA1666" i="49"/>
  <c r="AB1666" i="49"/>
  <c r="AC1666" i="49"/>
  <c r="AD1666" i="49"/>
  <c r="AE1666" i="49"/>
  <c r="AF1667" i="49"/>
  <c r="D1667" i="49"/>
  <c r="E1667" i="49"/>
  <c r="G1667" i="49"/>
  <c r="I1667" i="49"/>
  <c r="J1667" i="49"/>
  <c r="K1667" i="49"/>
  <c r="F1667" i="49"/>
  <c r="L1667" i="49"/>
  <c r="M1667" i="49"/>
  <c r="O1667" i="49"/>
  <c r="P1667" i="49"/>
  <c r="Q1667" i="49"/>
  <c r="R1667" i="49"/>
  <c r="S1667" i="49"/>
  <c r="T1667" i="49"/>
  <c r="U1667" i="49"/>
  <c r="V1667" i="49"/>
  <c r="W1667" i="49"/>
  <c r="X1667" i="49"/>
  <c r="Y1667" i="49"/>
  <c r="Z1667" i="49"/>
  <c r="AA1667" i="49"/>
  <c r="AB1667" i="49"/>
  <c r="AC1667" i="49"/>
  <c r="AD1667" i="49"/>
  <c r="AE1667" i="49"/>
  <c r="AF1668" i="49"/>
  <c r="D1668" i="49"/>
  <c r="E1668" i="49"/>
  <c r="G1668" i="49"/>
  <c r="I1668" i="49"/>
  <c r="J1668" i="49"/>
  <c r="K1668" i="49"/>
  <c r="F1668" i="49"/>
  <c r="L1668" i="49"/>
  <c r="M1668" i="49"/>
  <c r="O1668" i="49"/>
  <c r="P1668" i="49"/>
  <c r="Q1668" i="49"/>
  <c r="R1668" i="49"/>
  <c r="S1668" i="49"/>
  <c r="T1668" i="49"/>
  <c r="U1668" i="49"/>
  <c r="V1668" i="49"/>
  <c r="W1668" i="49"/>
  <c r="X1668" i="49"/>
  <c r="Y1668" i="49"/>
  <c r="Z1668" i="49"/>
  <c r="AA1668" i="49"/>
  <c r="AB1668" i="49"/>
  <c r="AC1668" i="49"/>
  <c r="AD1668" i="49"/>
  <c r="AE1668" i="49"/>
  <c r="AF1669" i="49"/>
  <c r="D1669" i="49"/>
  <c r="E1669" i="49"/>
  <c r="G1669" i="49"/>
  <c r="I1669" i="49"/>
  <c r="J1669" i="49"/>
  <c r="K1669" i="49"/>
  <c r="F1669" i="49"/>
  <c r="L1669" i="49"/>
  <c r="M1669" i="49"/>
  <c r="O1669" i="49"/>
  <c r="P1669" i="49"/>
  <c r="Q1669" i="49"/>
  <c r="R1669" i="49"/>
  <c r="S1669" i="49"/>
  <c r="T1669" i="49"/>
  <c r="U1669" i="49"/>
  <c r="V1669" i="49"/>
  <c r="W1669" i="49"/>
  <c r="X1669" i="49"/>
  <c r="Y1669" i="49"/>
  <c r="Z1669" i="49"/>
  <c r="AA1669" i="49"/>
  <c r="AB1669" i="49"/>
  <c r="AC1669" i="49"/>
  <c r="AD1669" i="49"/>
  <c r="AE1669" i="49"/>
  <c r="AF1670" i="49"/>
  <c r="D1670" i="49"/>
  <c r="E1670" i="49"/>
  <c r="G1670" i="49"/>
  <c r="I1670" i="49"/>
  <c r="J1670" i="49"/>
  <c r="K1670" i="49"/>
  <c r="F1670" i="49"/>
  <c r="L1670" i="49"/>
  <c r="M1670" i="49"/>
  <c r="O1670" i="49"/>
  <c r="P1670" i="49"/>
  <c r="Q1670" i="49"/>
  <c r="R1670" i="49"/>
  <c r="S1670" i="49"/>
  <c r="T1670" i="49"/>
  <c r="U1670" i="49"/>
  <c r="V1670" i="49"/>
  <c r="W1670" i="49"/>
  <c r="X1670" i="49"/>
  <c r="Y1670" i="49"/>
  <c r="Z1670" i="49"/>
  <c r="AA1670" i="49"/>
  <c r="AB1670" i="49"/>
  <c r="AC1670" i="49"/>
  <c r="AD1670" i="49"/>
  <c r="AE1670" i="49"/>
  <c r="AF1671" i="49"/>
  <c r="D1671" i="49"/>
  <c r="E1671" i="49"/>
  <c r="G1671" i="49"/>
  <c r="I1671" i="49"/>
  <c r="J1671" i="49"/>
  <c r="K1671" i="49"/>
  <c r="F1671" i="49"/>
  <c r="L1671" i="49"/>
  <c r="M1671" i="49"/>
  <c r="O1671" i="49"/>
  <c r="P1671" i="49"/>
  <c r="Q1671" i="49"/>
  <c r="R1671" i="49"/>
  <c r="S1671" i="49"/>
  <c r="T1671" i="49"/>
  <c r="U1671" i="49"/>
  <c r="V1671" i="49"/>
  <c r="W1671" i="49"/>
  <c r="X1671" i="49"/>
  <c r="Y1671" i="49"/>
  <c r="Z1671" i="49"/>
  <c r="AA1671" i="49"/>
  <c r="AB1671" i="49"/>
  <c r="AC1671" i="49"/>
  <c r="AD1671" i="49"/>
  <c r="AE1671" i="49"/>
  <c r="AF1672" i="49"/>
  <c r="D1672" i="49"/>
  <c r="E1672" i="49"/>
  <c r="G1672" i="49"/>
  <c r="I1672" i="49"/>
  <c r="J1672" i="49"/>
  <c r="K1672" i="49"/>
  <c r="F1672" i="49"/>
  <c r="L1672" i="49"/>
  <c r="M1672" i="49"/>
  <c r="O1672" i="49"/>
  <c r="P1672" i="49"/>
  <c r="Q1672" i="49"/>
  <c r="R1672" i="49"/>
  <c r="S1672" i="49"/>
  <c r="T1672" i="49"/>
  <c r="U1672" i="49"/>
  <c r="V1672" i="49"/>
  <c r="W1672" i="49"/>
  <c r="X1672" i="49"/>
  <c r="Y1672" i="49"/>
  <c r="Z1672" i="49"/>
  <c r="AA1672" i="49"/>
  <c r="AB1672" i="49"/>
  <c r="AC1672" i="49"/>
  <c r="AD1672" i="49"/>
  <c r="AE1672" i="49"/>
  <c r="AF1673" i="49"/>
  <c r="D1673" i="49"/>
  <c r="E1673" i="49"/>
  <c r="G1673" i="49"/>
  <c r="I1673" i="49"/>
  <c r="J1673" i="49"/>
  <c r="K1673" i="49"/>
  <c r="F1673" i="49"/>
  <c r="L1673" i="49"/>
  <c r="M1673" i="49"/>
  <c r="O1673" i="49"/>
  <c r="P1673" i="49"/>
  <c r="Q1673" i="49"/>
  <c r="R1673" i="49"/>
  <c r="S1673" i="49"/>
  <c r="T1673" i="49"/>
  <c r="U1673" i="49"/>
  <c r="V1673" i="49"/>
  <c r="W1673" i="49"/>
  <c r="X1673" i="49"/>
  <c r="Y1673" i="49"/>
  <c r="Z1673" i="49"/>
  <c r="AA1673" i="49"/>
  <c r="AB1673" i="49"/>
  <c r="AC1673" i="49"/>
  <c r="AD1673" i="49"/>
  <c r="AE1673" i="49"/>
  <c r="AF1674" i="49"/>
  <c r="D1674" i="49"/>
  <c r="E1674" i="49"/>
  <c r="G1674" i="49"/>
  <c r="I1674" i="49"/>
  <c r="J1674" i="49"/>
  <c r="K1674" i="49"/>
  <c r="F1674" i="49"/>
  <c r="L1674" i="49"/>
  <c r="M1674" i="49"/>
  <c r="O1674" i="49"/>
  <c r="P1674" i="49"/>
  <c r="Q1674" i="49"/>
  <c r="R1674" i="49"/>
  <c r="S1674" i="49"/>
  <c r="T1674" i="49"/>
  <c r="U1674" i="49"/>
  <c r="V1674" i="49"/>
  <c r="W1674" i="49"/>
  <c r="X1674" i="49"/>
  <c r="Y1674" i="49"/>
  <c r="Z1674" i="49"/>
  <c r="AA1674" i="49"/>
  <c r="AB1674" i="49"/>
  <c r="AC1674" i="49"/>
  <c r="AD1674" i="49"/>
  <c r="AE1674" i="49"/>
  <c r="AF1675" i="49"/>
  <c r="D1675" i="49"/>
  <c r="E1675" i="49"/>
  <c r="G1675" i="49"/>
  <c r="I1675" i="49"/>
  <c r="J1675" i="49"/>
  <c r="K1675" i="49"/>
  <c r="F1675" i="49"/>
  <c r="L1675" i="49"/>
  <c r="M1675" i="49"/>
  <c r="O1675" i="49"/>
  <c r="P1675" i="49"/>
  <c r="Q1675" i="49"/>
  <c r="R1675" i="49"/>
  <c r="S1675" i="49"/>
  <c r="T1675" i="49"/>
  <c r="U1675" i="49"/>
  <c r="V1675" i="49"/>
  <c r="W1675" i="49"/>
  <c r="X1675" i="49"/>
  <c r="Y1675" i="49"/>
  <c r="Z1675" i="49"/>
  <c r="AA1675" i="49"/>
  <c r="AB1675" i="49"/>
  <c r="AC1675" i="49"/>
  <c r="AD1675" i="49"/>
  <c r="AE1675" i="49"/>
  <c r="AF1676" i="49"/>
  <c r="D1676" i="49"/>
  <c r="E1676" i="49"/>
  <c r="G1676" i="49"/>
  <c r="I1676" i="49"/>
  <c r="J1676" i="49"/>
  <c r="K1676" i="49"/>
  <c r="F1676" i="49"/>
  <c r="L1676" i="49"/>
  <c r="M1676" i="49"/>
  <c r="O1676" i="49"/>
  <c r="P1676" i="49"/>
  <c r="Q1676" i="49"/>
  <c r="R1676" i="49"/>
  <c r="S1676" i="49"/>
  <c r="T1676" i="49"/>
  <c r="U1676" i="49"/>
  <c r="V1676" i="49"/>
  <c r="W1676" i="49"/>
  <c r="X1676" i="49"/>
  <c r="Y1676" i="49"/>
  <c r="Z1676" i="49"/>
  <c r="AA1676" i="49"/>
  <c r="AB1676" i="49"/>
  <c r="AC1676" i="49"/>
  <c r="AD1676" i="49"/>
  <c r="AE1676" i="49"/>
  <c r="AF1677" i="49"/>
  <c r="D1677" i="49"/>
  <c r="E1677" i="49"/>
  <c r="G1677" i="49"/>
  <c r="I1677" i="49"/>
  <c r="J1677" i="49"/>
  <c r="K1677" i="49"/>
  <c r="F1677" i="49"/>
  <c r="L1677" i="49"/>
  <c r="M1677" i="49"/>
  <c r="O1677" i="49"/>
  <c r="P1677" i="49"/>
  <c r="Q1677" i="49"/>
  <c r="R1677" i="49"/>
  <c r="S1677" i="49"/>
  <c r="T1677" i="49"/>
  <c r="U1677" i="49"/>
  <c r="V1677" i="49"/>
  <c r="W1677" i="49"/>
  <c r="X1677" i="49"/>
  <c r="Y1677" i="49"/>
  <c r="Z1677" i="49"/>
  <c r="AA1677" i="49"/>
  <c r="AB1677" i="49"/>
  <c r="AC1677" i="49"/>
  <c r="AD1677" i="49"/>
  <c r="AE1677" i="49"/>
  <c r="AF1678" i="49"/>
  <c r="D1678" i="49"/>
  <c r="E1678" i="49"/>
  <c r="G1678" i="49"/>
  <c r="I1678" i="49"/>
  <c r="J1678" i="49"/>
  <c r="K1678" i="49"/>
  <c r="F1678" i="49"/>
  <c r="L1678" i="49"/>
  <c r="M1678" i="49"/>
  <c r="O1678" i="49"/>
  <c r="P1678" i="49"/>
  <c r="Q1678" i="49"/>
  <c r="R1678" i="49"/>
  <c r="S1678" i="49"/>
  <c r="T1678" i="49"/>
  <c r="U1678" i="49"/>
  <c r="V1678" i="49"/>
  <c r="W1678" i="49"/>
  <c r="X1678" i="49"/>
  <c r="Y1678" i="49"/>
  <c r="Z1678" i="49"/>
  <c r="AA1678" i="49"/>
  <c r="AB1678" i="49"/>
  <c r="AC1678" i="49"/>
  <c r="AD1678" i="49"/>
  <c r="AE1678" i="49"/>
  <c r="AF1679" i="49"/>
  <c r="D1679" i="49"/>
  <c r="E1679" i="49"/>
  <c r="G1679" i="49"/>
  <c r="I1679" i="49"/>
  <c r="J1679" i="49"/>
  <c r="K1679" i="49"/>
  <c r="F1679" i="49"/>
  <c r="L1679" i="49"/>
  <c r="M1679" i="49"/>
  <c r="O1679" i="49"/>
  <c r="P1679" i="49"/>
  <c r="Q1679" i="49"/>
  <c r="R1679" i="49"/>
  <c r="S1679" i="49"/>
  <c r="T1679" i="49"/>
  <c r="U1679" i="49"/>
  <c r="V1679" i="49"/>
  <c r="W1679" i="49"/>
  <c r="X1679" i="49"/>
  <c r="Y1679" i="49"/>
  <c r="Z1679" i="49"/>
  <c r="AA1679" i="49"/>
  <c r="AB1679" i="49"/>
  <c r="AC1679" i="49"/>
  <c r="AD1679" i="49"/>
  <c r="AE1679" i="49"/>
  <c r="AF1680" i="49"/>
  <c r="D1680" i="49"/>
  <c r="E1680" i="49"/>
  <c r="G1680" i="49"/>
  <c r="I1680" i="49"/>
  <c r="J1680" i="49"/>
  <c r="K1680" i="49"/>
  <c r="F1680" i="49"/>
  <c r="L1680" i="49"/>
  <c r="M1680" i="49"/>
  <c r="O1680" i="49"/>
  <c r="P1680" i="49"/>
  <c r="Q1680" i="49"/>
  <c r="R1680" i="49"/>
  <c r="S1680" i="49"/>
  <c r="T1680" i="49"/>
  <c r="U1680" i="49"/>
  <c r="V1680" i="49"/>
  <c r="W1680" i="49"/>
  <c r="X1680" i="49"/>
  <c r="Y1680" i="49"/>
  <c r="Z1680" i="49"/>
  <c r="AA1680" i="49"/>
  <c r="AB1680" i="49"/>
  <c r="AC1680" i="49"/>
  <c r="AD1680" i="49"/>
  <c r="AE1680" i="49"/>
  <c r="AF1681" i="49"/>
  <c r="D1681" i="49"/>
  <c r="E1681" i="49"/>
  <c r="G1681" i="49"/>
  <c r="I1681" i="49"/>
  <c r="J1681" i="49"/>
  <c r="K1681" i="49"/>
  <c r="F1681" i="49"/>
  <c r="L1681" i="49"/>
  <c r="M1681" i="49"/>
  <c r="O1681" i="49"/>
  <c r="P1681" i="49"/>
  <c r="Q1681" i="49"/>
  <c r="R1681" i="49"/>
  <c r="S1681" i="49"/>
  <c r="T1681" i="49"/>
  <c r="U1681" i="49"/>
  <c r="V1681" i="49"/>
  <c r="W1681" i="49"/>
  <c r="X1681" i="49"/>
  <c r="Y1681" i="49"/>
  <c r="Z1681" i="49"/>
  <c r="AA1681" i="49"/>
  <c r="AB1681" i="49"/>
  <c r="AC1681" i="49"/>
  <c r="AD1681" i="49"/>
  <c r="AE1681" i="49"/>
  <c r="AF1682" i="49"/>
  <c r="D1682" i="49"/>
  <c r="E1682" i="49"/>
  <c r="G1682" i="49"/>
  <c r="I1682" i="49"/>
  <c r="J1682" i="49"/>
  <c r="K1682" i="49"/>
  <c r="F1682" i="49"/>
  <c r="L1682" i="49"/>
  <c r="M1682" i="49"/>
  <c r="O1682" i="49"/>
  <c r="P1682" i="49"/>
  <c r="Q1682" i="49"/>
  <c r="R1682" i="49"/>
  <c r="S1682" i="49"/>
  <c r="T1682" i="49"/>
  <c r="U1682" i="49"/>
  <c r="V1682" i="49"/>
  <c r="W1682" i="49"/>
  <c r="X1682" i="49"/>
  <c r="Y1682" i="49"/>
  <c r="Z1682" i="49"/>
  <c r="AA1682" i="49"/>
  <c r="AB1682" i="49"/>
  <c r="AC1682" i="49"/>
  <c r="AD1682" i="49"/>
  <c r="AE1682" i="49"/>
  <c r="AF1683" i="49"/>
  <c r="D1683" i="49"/>
  <c r="E1683" i="49"/>
  <c r="G1683" i="49"/>
  <c r="I1683" i="49"/>
  <c r="J1683" i="49"/>
  <c r="K1683" i="49"/>
  <c r="F1683" i="49"/>
  <c r="L1683" i="49"/>
  <c r="M1683" i="49"/>
  <c r="O1683" i="49"/>
  <c r="P1683" i="49"/>
  <c r="Q1683" i="49"/>
  <c r="R1683" i="49"/>
  <c r="S1683" i="49"/>
  <c r="T1683" i="49"/>
  <c r="U1683" i="49"/>
  <c r="V1683" i="49"/>
  <c r="W1683" i="49"/>
  <c r="X1683" i="49"/>
  <c r="Y1683" i="49"/>
  <c r="Z1683" i="49"/>
  <c r="AA1683" i="49"/>
  <c r="AB1683" i="49"/>
  <c r="AC1683" i="49"/>
  <c r="AD1683" i="49"/>
  <c r="AE1683" i="49"/>
  <c r="AF1684" i="49"/>
  <c r="D1684" i="49"/>
  <c r="E1684" i="49"/>
  <c r="G1684" i="49"/>
  <c r="I1684" i="49"/>
  <c r="J1684" i="49"/>
  <c r="K1684" i="49"/>
  <c r="F1684" i="49"/>
  <c r="L1684" i="49"/>
  <c r="M1684" i="49"/>
  <c r="O1684" i="49"/>
  <c r="P1684" i="49"/>
  <c r="Q1684" i="49"/>
  <c r="R1684" i="49"/>
  <c r="S1684" i="49"/>
  <c r="T1684" i="49"/>
  <c r="U1684" i="49"/>
  <c r="V1684" i="49"/>
  <c r="W1684" i="49"/>
  <c r="X1684" i="49"/>
  <c r="Y1684" i="49"/>
  <c r="Z1684" i="49"/>
  <c r="AA1684" i="49"/>
  <c r="AB1684" i="49"/>
  <c r="AC1684" i="49"/>
  <c r="AD1684" i="49"/>
  <c r="AE1684" i="49"/>
  <c r="AF1685" i="49"/>
  <c r="D1685" i="49"/>
  <c r="E1685" i="49"/>
  <c r="G1685" i="49"/>
  <c r="I1685" i="49"/>
  <c r="J1685" i="49"/>
  <c r="K1685" i="49"/>
  <c r="F1685" i="49"/>
  <c r="L1685" i="49"/>
  <c r="M1685" i="49"/>
  <c r="O1685" i="49"/>
  <c r="P1685" i="49"/>
  <c r="Q1685" i="49"/>
  <c r="R1685" i="49"/>
  <c r="S1685" i="49"/>
  <c r="T1685" i="49"/>
  <c r="U1685" i="49"/>
  <c r="V1685" i="49"/>
  <c r="W1685" i="49"/>
  <c r="X1685" i="49"/>
  <c r="Y1685" i="49"/>
  <c r="Z1685" i="49"/>
  <c r="AA1685" i="49"/>
  <c r="AB1685" i="49"/>
  <c r="AC1685" i="49"/>
  <c r="AD1685" i="49"/>
  <c r="AE1685" i="49"/>
  <c r="AF1686" i="49"/>
  <c r="D1686" i="49"/>
  <c r="E1686" i="49"/>
  <c r="G1686" i="49"/>
  <c r="I1686" i="49"/>
  <c r="J1686" i="49"/>
  <c r="K1686" i="49"/>
  <c r="F1686" i="49"/>
  <c r="L1686" i="49"/>
  <c r="M1686" i="49"/>
  <c r="O1686" i="49"/>
  <c r="P1686" i="49"/>
  <c r="Q1686" i="49"/>
  <c r="R1686" i="49"/>
  <c r="S1686" i="49"/>
  <c r="T1686" i="49"/>
  <c r="U1686" i="49"/>
  <c r="V1686" i="49"/>
  <c r="W1686" i="49"/>
  <c r="X1686" i="49"/>
  <c r="Y1686" i="49"/>
  <c r="Z1686" i="49"/>
  <c r="AA1686" i="49"/>
  <c r="AB1686" i="49"/>
  <c r="AC1686" i="49"/>
  <c r="AD1686" i="49"/>
  <c r="AE1686" i="49"/>
  <c r="AF1687" i="49"/>
  <c r="D1687" i="49"/>
  <c r="E1687" i="49"/>
  <c r="G1687" i="49"/>
  <c r="I1687" i="49"/>
  <c r="J1687" i="49"/>
  <c r="K1687" i="49"/>
  <c r="F1687" i="49"/>
  <c r="L1687" i="49"/>
  <c r="M1687" i="49"/>
  <c r="O1687" i="49"/>
  <c r="P1687" i="49"/>
  <c r="Q1687" i="49"/>
  <c r="R1687" i="49"/>
  <c r="S1687" i="49"/>
  <c r="T1687" i="49"/>
  <c r="U1687" i="49"/>
  <c r="V1687" i="49"/>
  <c r="W1687" i="49"/>
  <c r="X1687" i="49"/>
  <c r="Y1687" i="49"/>
  <c r="Z1687" i="49"/>
  <c r="AA1687" i="49"/>
  <c r="AB1687" i="49"/>
  <c r="AC1687" i="49"/>
  <c r="AD1687" i="49"/>
  <c r="AE1687" i="49"/>
  <c r="AF1688" i="49"/>
  <c r="D1688" i="49"/>
  <c r="E1688" i="49"/>
  <c r="G1688" i="49"/>
  <c r="I1688" i="49"/>
  <c r="J1688" i="49"/>
  <c r="K1688" i="49"/>
  <c r="F1688" i="49"/>
  <c r="L1688" i="49"/>
  <c r="M1688" i="49"/>
  <c r="O1688" i="49"/>
  <c r="P1688" i="49"/>
  <c r="Q1688" i="49"/>
  <c r="R1688" i="49"/>
  <c r="S1688" i="49"/>
  <c r="T1688" i="49"/>
  <c r="U1688" i="49"/>
  <c r="V1688" i="49"/>
  <c r="W1688" i="49"/>
  <c r="X1688" i="49"/>
  <c r="Y1688" i="49"/>
  <c r="Z1688" i="49"/>
  <c r="AA1688" i="49"/>
  <c r="AB1688" i="49"/>
  <c r="AC1688" i="49"/>
  <c r="AD1688" i="49"/>
  <c r="AE1688" i="49"/>
  <c r="AF1689" i="49"/>
  <c r="D1689" i="49"/>
  <c r="E1689" i="49"/>
  <c r="G1689" i="49"/>
  <c r="I1689" i="49"/>
  <c r="J1689" i="49"/>
  <c r="K1689" i="49"/>
  <c r="F1689" i="49"/>
  <c r="L1689" i="49"/>
  <c r="M1689" i="49"/>
  <c r="O1689" i="49"/>
  <c r="P1689" i="49"/>
  <c r="Q1689" i="49"/>
  <c r="R1689" i="49"/>
  <c r="S1689" i="49"/>
  <c r="T1689" i="49"/>
  <c r="U1689" i="49"/>
  <c r="V1689" i="49"/>
  <c r="W1689" i="49"/>
  <c r="X1689" i="49"/>
  <c r="Y1689" i="49"/>
  <c r="Z1689" i="49"/>
  <c r="AA1689" i="49"/>
  <c r="AB1689" i="49"/>
  <c r="AC1689" i="49"/>
  <c r="AD1689" i="49"/>
  <c r="AE1689" i="49"/>
  <c r="AF1690" i="49"/>
  <c r="D1690" i="49"/>
  <c r="E1690" i="49"/>
  <c r="G1690" i="49"/>
  <c r="I1690" i="49"/>
  <c r="J1690" i="49"/>
  <c r="K1690" i="49"/>
  <c r="F1690" i="49"/>
  <c r="L1690" i="49"/>
  <c r="M1690" i="49"/>
  <c r="O1690" i="49"/>
  <c r="P1690" i="49"/>
  <c r="Q1690" i="49"/>
  <c r="R1690" i="49"/>
  <c r="S1690" i="49"/>
  <c r="T1690" i="49"/>
  <c r="U1690" i="49"/>
  <c r="V1690" i="49"/>
  <c r="W1690" i="49"/>
  <c r="X1690" i="49"/>
  <c r="Y1690" i="49"/>
  <c r="Z1690" i="49"/>
  <c r="AA1690" i="49"/>
  <c r="AB1690" i="49"/>
  <c r="AC1690" i="49"/>
  <c r="AD1690" i="49"/>
  <c r="AE1690" i="49"/>
  <c r="AF1691" i="49"/>
  <c r="D1691" i="49"/>
  <c r="E1691" i="49"/>
  <c r="G1691" i="49"/>
  <c r="I1691" i="49"/>
  <c r="J1691" i="49"/>
  <c r="K1691" i="49"/>
  <c r="F1691" i="49"/>
  <c r="L1691" i="49"/>
  <c r="M1691" i="49"/>
  <c r="O1691" i="49"/>
  <c r="P1691" i="49"/>
  <c r="Q1691" i="49"/>
  <c r="R1691" i="49"/>
  <c r="S1691" i="49"/>
  <c r="T1691" i="49"/>
  <c r="U1691" i="49"/>
  <c r="V1691" i="49"/>
  <c r="W1691" i="49"/>
  <c r="X1691" i="49"/>
  <c r="Y1691" i="49"/>
  <c r="Z1691" i="49"/>
  <c r="AA1691" i="49"/>
  <c r="AB1691" i="49"/>
  <c r="AC1691" i="49"/>
  <c r="AD1691" i="49"/>
  <c r="AE1691" i="49"/>
  <c r="AF1692" i="49"/>
  <c r="D1692" i="49"/>
  <c r="E1692" i="49"/>
  <c r="G1692" i="49"/>
  <c r="I1692" i="49"/>
  <c r="J1692" i="49"/>
  <c r="K1692" i="49"/>
  <c r="F1692" i="49"/>
  <c r="L1692" i="49"/>
  <c r="M1692" i="49"/>
  <c r="O1692" i="49"/>
  <c r="P1692" i="49"/>
  <c r="Q1692" i="49"/>
  <c r="R1692" i="49"/>
  <c r="S1692" i="49"/>
  <c r="T1692" i="49"/>
  <c r="U1692" i="49"/>
  <c r="V1692" i="49"/>
  <c r="W1692" i="49"/>
  <c r="X1692" i="49"/>
  <c r="Y1692" i="49"/>
  <c r="Z1692" i="49"/>
  <c r="AA1692" i="49"/>
  <c r="AB1692" i="49"/>
  <c r="AC1692" i="49"/>
  <c r="AD1692" i="49"/>
  <c r="AE1692" i="49"/>
  <c r="AF1693" i="49"/>
  <c r="D1693" i="49"/>
  <c r="E1693" i="49"/>
  <c r="G1693" i="49"/>
  <c r="I1693" i="49"/>
  <c r="J1693" i="49"/>
  <c r="K1693" i="49"/>
  <c r="F1693" i="49"/>
  <c r="L1693" i="49"/>
  <c r="M1693" i="49"/>
  <c r="O1693" i="49"/>
  <c r="P1693" i="49"/>
  <c r="Q1693" i="49"/>
  <c r="R1693" i="49"/>
  <c r="S1693" i="49"/>
  <c r="T1693" i="49"/>
  <c r="U1693" i="49"/>
  <c r="V1693" i="49"/>
  <c r="W1693" i="49"/>
  <c r="X1693" i="49"/>
  <c r="Y1693" i="49"/>
  <c r="Z1693" i="49"/>
  <c r="AA1693" i="49"/>
  <c r="AB1693" i="49"/>
  <c r="AC1693" i="49"/>
  <c r="AD1693" i="49"/>
  <c r="AE1693" i="49"/>
  <c r="AF1694" i="49"/>
  <c r="D1694" i="49"/>
  <c r="E1694" i="49"/>
  <c r="G1694" i="49"/>
  <c r="I1694" i="49"/>
  <c r="J1694" i="49"/>
  <c r="K1694" i="49"/>
  <c r="F1694" i="49"/>
  <c r="L1694" i="49"/>
  <c r="M1694" i="49"/>
  <c r="O1694" i="49"/>
  <c r="P1694" i="49"/>
  <c r="Q1694" i="49"/>
  <c r="R1694" i="49"/>
  <c r="S1694" i="49"/>
  <c r="T1694" i="49"/>
  <c r="U1694" i="49"/>
  <c r="V1694" i="49"/>
  <c r="W1694" i="49"/>
  <c r="X1694" i="49"/>
  <c r="Y1694" i="49"/>
  <c r="Z1694" i="49"/>
  <c r="AA1694" i="49"/>
  <c r="AB1694" i="49"/>
  <c r="AC1694" i="49"/>
  <c r="AD1694" i="49"/>
  <c r="AE1694" i="49"/>
  <c r="AF1695" i="49"/>
  <c r="D1695" i="49"/>
  <c r="E1695" i="49"/>
  <c r="G1695" i="49"/>
  <c r="I1695" i="49"/>
  <c r="J1695" i="49"/>
  <c r="K1695" i="49"/>
  <c r="F1695" i="49"/>
  <c r="L1695" i="49"/>
  <c r="M1695" i="49"/>
  <c r="O1695" i="49"/>
  <c r="P1695" i="49"/>
  <c r="Q1695" i="49"/>
  <c r="R1695" i="49"/>
  <c r="S1695" i="49"/>
  <c r="T1695" i="49"/>
  <c r="U1695" i="49"/>
  <c r="V1695" i="49"/>
  <c r="W1695" i="49"/>
  <c r="X1695" i="49"/>
  <c r="Y1695" i="49"/>
  <c r="Z1695" i="49"/>
  <c r="AA1695" i="49"/>
  <c r="AB1695" i="49"/>
  <c r="AC1695" i="49"/>
  <c r="AD1695" i="49"/>
  <c r="AE1695" i="49"/>
  <c r="AF1696" i="49"/>
  <c r="D1696" i="49"/>
  <c r="E1696" i="49"/>
  <c r="G1696" i="49"/>
  <c r="I1696" i="49"/>
  <c r="J1696" i="49"/>
  <c r="K1696" i="49"/>
  <c r="F1696" i="49"/>
  <c r="L1696" i="49"/>
  <c r="M1696" i="49"/>
  <c r="O1696" i="49"/>
  <c r="P1696" i="49"/>
  <c r="Q1696" i="49"/>
  <c r="R1696" i="49"/>
  <c r="S1696" i="49"/>
  <c r="T1696" i="49"/>
  <c r="U1696" i="49"/>
  <c r="V1696" i="49"/>
  <c r="W1696" i="49"/>
  <c r="X1696" i="49"/>
  <c r="Y1696" i="49"/>
  <c r="Z1696" i="49"/>
  <c r="AA1696" i="49"/>
  <c r="AB1696" i="49"/>
  <c r="AC1696" i="49"/>
  <c r="AD1696" i="49"/>
  <c r="AE1696" i="49"/>
  <c r="AF1697" i="49"/>
  <c r="D1697" i="49"/>
  <c r="E1697" i="49"/>
  <c r="G1697" i="49"/>
  <c r="I1697" i="49"/>
  <c r="J1697" i="49"/>
  <c r="K1697" i="49"/>
  <c r="F1697" i="49"/>
  <c r="L1697" i="49"/>
  <c r="M1697" i="49"/>
  <c r="O1697" i="49"/>
  <c r="P1697" i="49"/>
  <c r="Q1697" i="49"/>
  <c r="R1697" i="49"/>
  <c r="S1697" i="49"/>
  <c r="T1697" i="49"/>
  <c r="U1697" i="49"/>
  <c r="V1697" i="49"/>
  <c r="W1697" i="49"/>
  <c r="X1697" i="49"/>
  <c r="Y1697" i="49"/>
  <c r="Z1697" i="49"/>
  <c r="AA1697" i="49"/>
  <c r="AB1697" i="49"/>
  <c r="AC1697" i="49"/>
  <c r="AD1697" i="49"/>
  <c r="AE1697" i="49"/>
  <c r="AF1698" i="49"/>
  <c r="D1698" i="49"/>
  <c r="E1698" i="49"/>
  <c r="G1698" i="49"/>
  <c r="I1698" i="49"/>
  <c r="J1698" i="49"/>
  <c r="K1698" i="49"/>
  <c r="F1698" i="49"/>
  <c r="L1698" i="49"/>
  <c r="M1698" i="49"/>
  <c r="O1698" i="49"/>
  <c r="P1698" i="49"/>
  <c r="Q1698" i="49"/>
  <c r="R1698" i="49"/>
  <c r="S1698" i="49"/>
  <c r="T1698" i="49"/>
  <c r="U1698" i="49"/>
  <c r="V1698" i="49"/>
  <c r="W1698" i="49"/>
  <c r="X1698" i="49"/>
  <c r="Y1698" i="49"/>
  <c r="Z1698" i="49"/>
  <c r="AA1698" i="49"/>
  <c r="AB1698" i="49"/>
  <c r="AC1698" i="49"/>
  <c r="AD1698" i="49"/>
  <c r="AE1698" i="49"/>
  <c r="AF1699" i="49"/>
  <c r="D1699" i="49"/>
  <c r="E1699" i="49"/>
  <c r="G1699" i="49"/>
  <c r="I1699" i="49"/>
  <c r="J1699" i="49"/>
  <c r="K1699" i="49"/>
  <c r="F1699" i="49"/>
  <c r="L1699" i="49"/>
  <c r="M1699" i="49"/>
  <c r="O1699" i="49"/>
  <c r="P1699" i="49"/>
  <c r="Q1699" i="49"/>
  <c r="R1699" i="49"/>
  <c r="S1699" i="49"/>
  <c r="T1699" i="49"/>
  <c r="U1699" i="49"/>
  <c r="V1699" i="49"/>
  <c r="W1699" i="49"/>
  <c r="X1699" i="49"/>
  <c r="Y1699" i="49"/>
  <c r="Z1699" i="49"/>
  <c r="AA1699" i="49"/>
  <c r="AB1699" i="49"/>
  <c r="AC1699" i="49"/>
  <c r="AD1699" i="49"/>
  <c r="AE1699" i="49"/>
  <c r="AF1700" i="49"/>
  <c r="D1700" i="49"/>
  <c r="E1700" i="49"/>
  <c r="G1700" i="49"/>
  <c r="I1700" i="49"/>
  <c r="J1700" i="49"/>
  <c r="K1700" i="49"/>
  <c r="F1700" i="49"/>
  <c r="L1700" i="49"/>
  <c r="M1700" i="49"/>
  <c r="O1700" i="49"/>
  <c r="P1700" i="49"/>
  <c r="Q1700" i="49"/>
  <c r="R1700" i="49"/>
  <c r="S1700" i="49"/>
  <c r="T1700" i="49"/>
  <c r="U1700" i="49"/>
  <c r="V1700" i="49"/>
  <c r="W1700" i="49"/>
  <c r="X1700" i="49"/>
  <c r="Y1700" i="49"/>
  <c r="Z1700" i="49"/>
  <c r="AA1700" i="49"/>
  <c r="AB1700" i="49"/>
  <c r="AC1700" i="49"/>
  <c r="AD1700" i="49"/>
  <c r="AE1700" i="49"/>
  <c r="AF1701" i="49"/>
  <c r="D1701" i="49"/>
  <c r="E1701" i="49"/>
  <c r="G1701" i="49"/>
  <c r="I1701" i="49"/>
  <c r="J1701" i="49"/>
  <c r="K1701" i="49"/>
  <c r="F1701" i="49"/>
  <c r="L1701" i="49"/>
  <c r="M1701" i="49"/>
  <c r="O1701" i="49"/>
  <c r="P1701" i="49"/>
  <c r="Q1701" i="49"/>
  <c r="R1701" i="49"/>
  <c r="S1701" i="49"/>
  <c r="T1701" i="49"/>
  <c r="U1701" i="49"/>
  <c r="V1701" i="49"/>
  <c r="W1701" i="49"/>
  <c r="X1701" i="49"/>
  <c r="Y1701" i="49"/>
  <c r="Z1701" i="49"/>
  <c r="AA1701" i="49"/>
  <c r="AB1701" i="49"/>
  <c r="AC1701" i="49"/>
  <c r="AD1701" i="49"/>
  <c r="AE1701" i="49"/>
  <c r="AF1702" i="49"/>
  <c r="D1702" i="49"/>
  <c r="E1702" i="49"/>
  <c r="G1702" i="49"/>
  <c r="I1702" i="49"/>
  <c r="J1702" i="49"/>
  <c r="K1702" i="49"/>
  <c r="F1702" i="49"/>
  <c r="L1702" i="49"/>
  <c r="M1702" i="49"/>
  <c r="O1702" i="49"/>
  <c r="P1702" i="49"/>
  <c r="Q1702" i="49"/>
  <c r="R1702" i="49"/>
  <c r="S1702" i="49"/>
  <c r="T1702" i="49"/>
  <c r="U1702" i="49"/>
  <c r="V1702" i="49"/>
  <c r="W1702" i="49"/>
  <c r="X1702" i="49"/>
  <c r="Y1702" i="49"/>
  <c r="Z1702" i="49"/>
  <c r="AA1702" i="49"/>
  <c r="AB1702" i="49"/>
  <c r="AC1702" i="49"/>
  <c r="AD1702" i="49"/>
  <c r="AE1702" i="49"/>
  <c r="AF1703" i="49"/>
  <c r="D1703" i="49"/>
  <c r="E1703" i="49"/>
  <c r="G1703" i="49"/>
  <c r="I1703" i="49"/>
  <c r="J1703" i="49"/>
  <c r="K1703" i="49"/>
  <c r="F1703" i="49"/>
  <c r="L1703" i="49"/>
  <c r="M1703" i="49"/>
  <c r="O1703" i="49"/>
  <c r="P1703" i="49"/>
  <c r="Q1703" i="49"/>
  <c r="R1703" i="49"/>
  <c r="S1703" i="49"/>
  <c r="T1703" i="49"/>
  <c r="U1703" i="49"/>
  <c r="V1703" i="49"/>
  <c r="W1703" i="49"/>
  <c r="X1703" i="49"/>
  <c r="Y1703" i="49"/>
  <c r="Z1703" i="49"/>
  <c r="AA1703" i="49"/>
  <c r="AB1703" i="49"/>
  <c r="AC1703" i="49"/>
  <c r="AD1703" i="49"/>
  <c r="AE1703" i="49"/>
  <c r="AF1704" i="49"/>
  <c r="D1704" i="49"/>
  <c r="E1704" i="49"/>
  <c r="G1704" i="49"/>
  <c r="I1704" i="49"/>
  <c r="J1704" i="49"/>
  <c r="K1704" i="49"/>
  <c r="F1704" i="49"/>
  <c r="L1704" i="49"/>
  <c r="M1704" i="49"/>
  <c r="O1704" i="49"/>
  <c r="P1704" i="49"/>
  <c r="Q1704" i="49"/>
  <c r="R1704" i="49"/>
  <c r="S1704" i="49"/>
  <c r="T1704" i="49"/>
  <c r="U1704" i="49"/>
  <c r="V1704" i="49"/>
  <c r="W1704" i="49"/>
  <c r="X1704" i="49"/>
  <c r="Y1704" i="49"/>
  <c r="Z1704" i="49"/>
  <c r="AA1704" i="49"/>
  <c r="AB1704" i="49"/>
  <c r="AC1704" i="49"/>
  <c r="AD1704" i="49"/>
  <c r="AE1704" i="49"/>
  <c r="AF1705" i="49"/>
  <c r="D1705" i="49"/>
  <c r="E1705" i="49"/>
  <c r="G1705" i="49"/>
  <c r="I1705" i="49"/>
  <c r="J1705" i="49"/>
  <c r="K1705" i="49"/>
  <c r="F1705" i="49"/>
  <c r="L1705" i="49"/>
  <c r="M1705" i="49"/>
  <c r="O1705" i="49"/>
  <c r="P1705" i="49"/>
  <c r="Q1705" i="49"/>
  <c r="R1705" i="49"/>
  <c r="S1705" i="49"/>
  <c r="T1705" i="49"/>
  <c r="U1705" i="49"/>
  <c r="V1705" i="49"/>
  <c r="W1705" i="49"/>
  <c r="X1705" i="49"/>
  <c r="Y1705" i="49"/>
  <c r="Z1705" i="49"/>
  <c r="AA1705" i="49"/>
  <c r="AB1705" i="49"/>
  <c r="AC1705" i="49"/>
  <c r="AD1705" i="49"/>
  <c r="AE1705" i="49"/>
  <c r="AF1706" i="49"/>
  <c r="D1706" i="49"/>
  <c r="E1706" i="49"/>
  <c r="G1706" i="49"/>
  <c r="I1706" i="49"/>
  <c r="J1706" i="49"/>
  <c r="K1706" i="49"/>
  <c r="F1706" i="49"/>
  <c r="L1706" i="49"/>
  <c r="M1706" i="49"/>
  <c r="O1706" i="49"/>
  <c r="P1706" i="49"/>
  <c r="Q1706" i="49"/>
  <c r="R1706" i="49"/>
  <c r="S1706" i="49"/>
  <c r="T1706" i="49"/>
  <c r="U1706" i="49"/>
  <c r="V1706" i="49"/>
  <c r="W1706" i="49"/>
  <c r="X1706" i="49"/>
  <c r="Y1706" i="49"/>
  <c r="Z1706" i="49"/>
  <c r="AA1706" i="49"/>
  <c r="AB1706" i="49"/>
  <c r="AC1706" i="49"/>
  <c r="AD1706" i="49"/>
  <c r="AE1706" i="49"/>
  <c r="AF1707" i="49"/>
  <c r="D1707" i="49"/>
  <c r="E1707" i="49"/>
  <c r="G1707" i="49"/>
  <c r="I1707" i="49"/>
  <c r="J1707" i="49"/>
  <c r="K1707" i="49"/>
  <c r="F1707" i="49"/>
  <c r="L1707" i="49"/>
  <c r="M1707" i="49"/>
  <c r="O1707" i="49"/>
  <c r="P1707" i="49"/>
  <c r="Q1707" i="49"/>
  <c r="R1707" i="49"/>
  <c r="S1707" i="49"/>
  <c r="T1707" i="49"/>
  <c r="U1707" i="49"/>
  <c r="V1707" i="49"/>
  <c r="W1707" i="49"/>
  <c r="X1707" i="49"/>
  <c r="Y1707" i="49"/>
  <c r="Z1707" i="49"/>
  <c r="AA1707" i="49"/>
  <c r="AB1707" i="49"/>
  <c r="AC1707" i="49"/>
  <c r="AD1707" i="49"/>
  <c r="AE1707" i="49"/>
  <c r="AF1708" i="49"/>
  <c r="D1708" i="49"/>
  <c r="E1708" i="49"/>
  <c r="G1708" i="49"/>
  <c r="I1708" i="49"/>
  <c r="J1708" i="49"/>
  <c r="K1708" i="49"/>
  <c r="F1708" i="49"/>
  <c r="L1708" i="49"/>
  <c r="M1708" i="49"/>
  <c r="O1708" i="49"/>
  <c r="P1708" i="49"/>
  <c r="Q1708" i="49"/>
  <c r="R1708" i="49"/>
  <c r="S1708" i="49"/>
  <c r="T1708" i="49"/>
  <c r="U1708" i="49"/>
  <c r="V1708" i="49"/>
  <c r="W1708" i="49"/>
  <c r="X1708" i="49"/>
  <c r="Y1708" i="49"/>
  <c r="Z1708" i="49"/>
  <c r="AA1708" i="49"/>
  <c r="AB1708" i="49"/>
  <c r="AC1708" i="49"/>
  <c r="AD1708" i="49"/>
  <c r="AE1708" i="49"/>
  <c r="AF1709" i="49"/>
  <c r="D1709" i="49"/>
  <c r="E1709" i="49"/>
  <c r="G1709" i="49"/>
  <c r="I1709" i="49"/>
  <c r="J1709" i="49"/>
  <c r="K1709" i="49"/>
  <c r="F1709" i="49"/>
  <c r="L1709" i="49"/>
  <c r="M1709" i="49"/>
  <c r="O1709" i="49"/>
  <c r="P1709" i="49"/>
  <c r="Q1709" i="49"/>
  <c r="R1709" i="49"/>
  <c r="S1709" i="49"/>
  <c r="T1709" i="49"/>
  <c r="U1709" i="49"/>
  <c r="V1709" i="49"/>
  <c r="W1709" i="49"/>
  <c r="X1709" i="49"/>
  <c r="Y1709" i="49"/>
  <c r="Z1709" i="49"/>
  <c r="AA1709" i="49"/>
  <c r="AB1709" i="49"/>
  <c r="AC1709" i="49"/>
  <c r="AD1709" i="49"/>
  <c r="AE1709" i="49"/>
  <c r="AF1710" i="49"/>
  <c r="D1710" i="49"/>
  <c r="E1710" i="49"/>
  <c r="G1710" i="49"/>
  <c r="I1710" i="49"/>
  <c r="J1710" i="49"/>
  <c r="K1710" i="49"/>
  <c r="F1710" i="49"/>
  <c r="L1710" i="49"/>
  <c r="M1710" i="49"/>
  <c r="O1710" i="49"/>
  <c r="P1710" i="49"/>
  <c r="Q1710" i="49"/>
  <c r="R1710" i="49"/>
  <c r="S1710" i="49"/>
  <c r="T1710" i="49"/>
  <c r="U1710" i="49"/>
  <c r="V1710" i="49"/>
  <c r="W1710" i="49"/>
  <c r="X1710" i="49"/>
  <c r="Y1710" i="49"/>
  <c r="Z1710" i="49"/>
  <c r="AA1710" i="49"/>
  <c r="AB1710" i="49"/>
  <c r="AC1710" i="49"/>
  <c r="AD1710" i="49"/>
  <c r="AE1710" i="49"/>
  <c r="AF1711" i="49"/>
  <c r="D1711" i="49"/>
  <c r="E1711" i="49"/>
  <c r="G1711" i="49"/>
  <c r="I1711" i="49"/>
  <c r="J1711" i="49"/>
  <c r="K1711" i="49"/>
  <c r="F1711" i="49"/>
  <c r="L1711" i="49"/>
  <c r="M1711" i="49"/>
  <c r="O1711" i="49"/>
  <c r="P1711" i="49"/>
  <c r="Q1711" i="49"/>
  <c r="R1711" i="49"/>
  <c r="S1711" i="49"/>
  <c r="T1711" i="49"/>
  <c r="U1711" i="49"/>
  <c r="V1711" i="49"/>
  <c r="W1711" i="49"/>
  <c r="X1711" i="49"/>
  <c r="Y1711" i="49"/>
  <c r="Z1711" i="49"/>
  <c r="AA1711" i="49"/>
  <c r="AB1711" i="49"/>
  <c r="AC1711" i="49"/>
  <c r="AD1711" i="49"/>
  <c r="AE1711" i="49"/>
  <c r="AF1712" i="49"/>
  <c r="D1712" i="49"/>
  <c r="E1712" i="49"/>
  <c r="G1712" i="49"/>
  <c r="I1712" i="49"/>
  <c r="J1712" i="49"/>
  <c r="K1712" i="49"/>
  <c r="F1712" i="49"/>
  <c r="L1712" i="49"/>
  <c r="M1712" i="49"/>
  <c r="O1712" i="49"/>
  <c r="P1712" i="49"/>
  <c r="Q1712" i="49"/>
  <c r="R1712" i="49"/>
  <c r="S1712" i="49"/>
  <c r="T1712" i="49"/>
  <c r="U1712" i="49"/>
  <c r="V1712" i="49"/>
  <c r="W1712" i="49"/>
  <c r="X1712" i="49"/>
  <c r="Y1712" i="49"/>
  <c r="Z1712" i="49"/>
  <c r="AA1712" i="49"/>
  <c r="AB1712" i="49"/>
  <c r="AC1712" i="49"/>
  <c r="AD1712" i="49"/>
  <c r="AE1712" i="49"/>
  <c r="AF1713" i="49"/>
  <c r="D1713" i="49"/>
  <c r="E1713" i="49"/>
  <c r="G1713" i="49"/>
  <c r="I1713" i="49"/>
  <c r="J1713" i="49"/>
  <c r="K1713" i="49"/>
  <c r="F1713" i="49"/>
  <c r="L1713" i="49"/>
  <c r="M1713" i="49"/>
  <c r="O1713" i="49"/>
  <c r="P1713" i="49"/>
  <c r="Q1713" i="49"/>
  <c r="R1713" i="49"/>
  <c r="S1713" i="49"/>
  <c r="T1713" i="49"/>
  <c r="U1713" i="49"/>
  <c r="V1713" i="49"/>
  <c r="W1713" i="49"/>
  <c r="X1713" i="49"/>
  <c r="Y1713" i="49"/>
  <c r="Z1713" i="49"/>
  <c r="AA1713" i="49"/>
  <c r="AB1713" i="49"/>
  <c r="AC1713" i="49"/>
  <c r="AD1713" i="49"/>
  <c r="AE1713" i="49"/>
  <c r="AF1714" i="49"/>
  <c r="D1714" i="49"/>
  <c r="E1714" i="49"/>
  <c r="G1714" i="49"/>
  <c r="I1714" i="49"/>
  <c r="J1714" i="49"/>
  <c r="K1714" i="49"/>
  <c r="F1714" i="49"/>
  <c r="L1714" i="49"/>
  <c r="M1714" i="49"/>
  <c r="O1714" i="49"/>
  <c r="P1714" i="49"/>
  <c r="Q1714" i="49"/>
  <c r="R1714" i="49"/>
  <c r="S1714" i="49"/>
  <c r="T1714" i="49"/>
  <c r="U1714" i="49"/>
  <c r="V1714" i="49"/>
  <c r="W1714" i="49"/>
  <c r="X1714" i="49"/>
  <c r="Y1714" i="49"/>
  <c r="Z1714" i="49"/>
  <c r="AA1714" i="49"/>
  <c r="AB1714" i="49"/>
  <c r="AC1714" i="49"/>
  <c r="AD1714" i="49"/>
  <c r="AE1714" i="49"/>
  <c r="AF1715" i="49"/>
  <c r="D1715" i="49"/>
  <c r="E1715" i="49"/>
  <c r="G1715" i="49"/>
  <c r="I1715" i="49"/>
  <c r="J1715" i="49"/>
  <c r="K1715" i="49"/>
  <c r="F1715" i="49"/>
  <c r="L1715" i="49"/>
  <c r="M1715" i="49"/>
  <c r="O1715" i="49"/>
  <c r="P1715" i="49"/>
  <c r="Q1715" i="49"/>
  <c r="R1715" i="49"/>
  <c r="S1715" i="49"/>
  <c r="T1715" i="49"/>
  <c r="U1715" i="49"/>
  <c r="V1715" i="49"/>
  <c r="W1715" i="49"/>
  <c r="X1715" i="49"/>
  <c r="Y1715" i="49"/>
  <c r="Z1715" i="49"/>
  <c r="AA1715" i="49"/>
  <c r="AB1715" i="49"/>
  <c r="AC1715" i="49"/>
  <c r="AD1715" i="49"/>
  <c r="AE1715" i="49"/>
  <c r="AF1716" i="49"/>
  <c r="D1716" i="49"/>
  <c r="E1716" i="49"/>
  <c r="G1716" i="49"/>
  <c r="I1716" i="49"/>
  <c r="J1716" i="49"/>
  <c r="K1716" i="49"/>
  <c r="F1716" i="49"/>
  <c r="L1716" i="49"/>
  <c r="M1716" i="49"/>
  <c r="O1716" i="49"/>
  <c r="P1716" i="49"/>
  <c r="Q1716" i="49"/>
  <c r="R1716" i="49"/>
  <c r="S1716" i="49"/>
  <c r="T1716" i="49"/>
  <c r="U1716" i="49"/>
  <c r="V1716" i="49"/>
  <c r="W1716" i="49"/>
  <c r="X1716" i="49"/>
  <c r="Y1716" i="49"/>
  <c r="Z1716" i="49"/>
  <c r="AA1716" i="49"/>
  <c r="AB1716" i="49"/>
  <c r="AC1716" i="49"/>
  <c r="AD1716" i="49"/>
  <c r="AE1716" i="49"/>
  <c r="AF1717" i="49"/>
  <c r="D1717" i="49"/>
  <c r="E1717" i="49"/>
  <c r="G1717" i="49"/>
  <c r="I1717" i="49"/>
  <c r="J1717" i="49"/>
  <c r="K1717" i="49"/>
  <c r="F1717" i="49"/>
  <c r="L1717" i="49"/>
  <c r="M1717" i="49"/>
  <c r="O1717" i="49"/>
  <c r="P1717" i="49"/>
  <c r="Q1717" i="49"/>
  <c r="R1717" i="49"/>
  <c r="S1717" i="49"/>
  <c r="T1717" i="49"/>
  <c r="U1717" i="49"/>
  <c r="V1717" i="49"/>
  <c r="W1717" i="49"/>
  <c r="X1717" i="49"/>
  <c r="Y1717" i="49"/>
  <c r="Z1717" i="49"/>
  <c r="AA1717" i="49"/>
  <c r="AB1717" i="49"/>
  <c r="AC1717" i="49"/>
  <c r="AD1717" i="49"/>
  <c r="AE1717" i="49"/>
  <c r="AF1718" i="49"/>
  <c r="D1718" i="49"/>
  <c r="E1718" i="49"/>
  <c r="G1718" i="49"/>
  <c r="I1718" i="49"/>
  <c r="J1718" i="49"/>
  <c r="K1718" i="49"/>
  <c r="F1718" i="49"/>
  <c r="L1718" i="49"/>
  <c r="M1718" i="49"/>
  <c r="O1718" i="49"/>
  <c r="P1718" i="49"/>
  <c r="Q1718" i="49"/>
  <c r="R1718" i="49"/>
  <c r="S1718" i="49"/>
  <c r="T1718" i="49"/>
  <c r="U1718" i="49"/>
  <c r="V1718" i="49"/>
  <c r="W1718" i="49"/>
  <c r="X1718" i="49"/>
  <c r="Y1718" i="49"/>
  <c r="Z1718" i="49"/>
  <c r="AA1718" i="49"/>
  <c r="AB1718" i="49"/>
  <c r="AC1718" i="49"/>
  <c r="AD1718" i="49"/>
  <c r="AE1718" i="49"/>
  <c r="AF1719" i="49"/>
  <c r="D1719" i="49"/>
  <c r="E1719" i="49"/>
  <c r="G1719" i="49"/>
  <c r="I1719" i="49"/>
  <c r="J1719" i="49"/>
  <c r="K1719" i="49"/>
  <c r="F1719" i="49"/>
  <c r="L1719" i="49"/>
  <c r="M1719" i="49"/>
  <c r="O1719" i="49"/>
  <c r="P1719" i="49"/>
  <c r="Q1719" i="49"/>
  <c r="R1719" i="49"/>
  <c r="S1719" i="49"/>
  <c r="T1719" i="49"/>
  <c r="U1719" i="49"/>
  <c r="V1719" i="49"/>
  <c r="W1719" i="49"/>
  <c r="X1719" i="49"/>
  <c r="Y1719" i="49"/>
  <c r="Z1719" i="49"/>
  <c r="AA1719" i="49"/>
  <c r="AB1719" i="49"/>
  <c r="AC1719" i="49"/>
  <c r="AD1719" i="49"/>
  <c r="AE1719" i="49"/>
  <c r="AF1720" i="49"/>
  <c r="D1720" i="49"/>
  <c r="E1720" i="49"/>
  <c r="G1720" i="49"/>
  <c r="I1720" i="49"/>
  <c r="J1720" i="49"/>
  <c r="K1720" i="49"/>
  <c r="F1720" i="49"/>
  <c r="L1720" i="49"/>
  <c r="M1720" i="49"/>
  <c r="O1720" i="49"/>
  <c r="P1720" i="49"/>
  <c r="Q1720" i="49"/>
  <c r="R1720" i="49"/>
  <c r="S1720" i="49"/>
  <c r="T1720" i="49"/>
  <c r="U1720" i="49"/>
  <c r="V1720" i="49"/>
  <c r="W1720" i="49"/>
  <c r="X1720" i="49"/>
  <c r="Y1720" i="49"/>
  <c r="Z1720" i="49"/>
  <c r="AA1720" i="49"/>
  <c r="AB1720" i="49"/>
  <c r="AC1720" i="49"/>
  <c r="AD1720" i="49"/>
  <c r="AE1720" i="49"/>
  <c r="AF1721" i="49"/>
  <c r="D1721" i="49"/>
  <c r="E1721" i="49"/>
  <c r="G1721" i="49"/>
  <c r="I1721" i="49"/>
  <c r="J1721" i="49"/>
  <c r="K1721" i="49"/>
  <c r="F1721" i="49"/>
  <c r="L1721" i="49"/>
  <c r="M1721" i="49"/>
  <c r="O1721" i="49"/>
  <c r="P1721" i="49"/>
  <c r="Q1721" i="49"/>
  <c r="R1721" i="49"/>
  <c r="S1721" i="49"/>
  <c r="T1721" i="49"/>
  <c r="U1721" i="49"/>
  <c r="V1721" i="49"/>
  <c r="W1721" i="49"/>
  <c r="X1721" i="49"/>
  <c r="Y1721" i="49"/>
  <c r="Z1721" i="49"/>
  <c r="AA1721" i="49"/>
  <c r="AB1721" i="49"/>
  <c r="AC1721" i="49"/>
  <c r="AD1721" i="49"/>
  <c r="AE1721" i="49"/>
  <c r="AF1722" i="49"/>
  <c r="D1722" i="49"/>
  <c r="E1722" i="49"/>
  <c r="G1722" i="49"/>
  <c r="I1722" i="49"/>
  <c r="J1722" i="49"/>
  <c r="K1722" i="49"/>
  <c r="F1722" i="49"/>
  <c r="L1722" i="49"/>
  <c r="M1722" i="49"/>
  <c r="O1722" i="49"/>
  <c r="P1722" i="49"/>
  <c r="Q1722" i="49"/>
  <c r="R1722" i="49"/>
  <c r="S1722" i="49"/>
  <c r="T1722" i="49"/>
  <c r="U1722" i="49"/>
  <c r="V1722" i="49"/>
  <c r="W1722" i="49"/>
  <c r="X1722" i="49"/>
  <c r="Y1722" i="49"/>
  <c r="Z1722" i="49"/>
  <c r="AA1722" i="49"/>
  <c r="AB1722" i="49"/>
  <c r="AC1722" i="49"/>
  <c r="AD1722" i="49"/>
  <c r="AE1722" i="49"/>
  <c r="AF1723" i="49"/>
  <c r="D1723" i="49"/>
  <c r="E1723" i="49"/>
  <c r="G1723" i="49"/>
  <c r="I1723" i="49"/>
  <c r="J1723" i="49"/>
  <c r="K1723" i="49"/>
  <c r="F1723" i="49"/>
  <c r="L1723" i="49"/>
  <c r="M1723" i="49"/>
  <c r="O1723" i="49"/>
  <c r="P1723" i="49"/>
  <c r="Q1723" i="49"/>
  <c r="R1723" i="49"/>
  <c r="S1723" i="49"/>
  <c r="T1723" i="49"/>
  <c r="U1723" i="49"/>
  <c r="V1723" i="49"/>
  <c r="W1723" i="49"/>
  <c r="X1723" i="49"/>
  <c r="Y1723" i="49"/>
  <c r="Z1723" i="49"/>
  <c r="AA1723" i="49"/>
  <c r="AB1723" i="49"/>
  <c r="AC1723" i="49"/>
  <c r="AD1723" i="49"/>
  <c r="AE1723" i="49"/>
  <c r="AF1724" i="49"/>
  <c r="D1724" i="49"/>
  <c r="E1724" i="49"/>
  <c r="G1724" i="49"/>
  <c r="I1724" i="49"/>
  <c r="J1724" i="49"/>
  <c r="K1724" i="49"/>
  <c r="F1724" i="49"/>
  <c r="L1724" i="49"/>
  <c r="M1724" i="49"/>
  <c r="O1724" i="49"/>
  <c r="P1724" i="49"/>
  <c r="Q1724" i="49"/>
  <c r="R1724" i="49"/>
  <c r="S1724" i="49"/>
  <c r="T1724" i="49"/>
  <c r="U1724" i="49"/>
  <c r="V1724" i="49"/>
  <c r="W1724" i="49"/>
  <c r="X1724" i="49"/>
  <c r="Y1724" i="49"/>
  <c r="Z1724" i="49"/>
  <c r="AA1724" i="49"/>
  <c r="AB1724" i="49"/>
  <c r="AC1724" i="49"/>
  <c r="AD1724" i="49"/>
  <c r="AE1724" i="49"/>
  <c r="AF1725" i="49"/>
  <c r="D1725" i="49"/>
  <c r="E1725" i="49"/>
  <c r="G1725" i="49"/>
  <c r="I1725" i="49"/>
  <c r="J1725" i="49"/>
  <c r="K1725" i="49"/>
  <c r="F1725" i="49"/>
  <c r="L1725" i="49"/>
  <c r="M1725" i="49"/>
  <c r="O1725" i="49"/>
  <c r="P1725" i="49"/>
  <c r="Q1725" i="49"/>
  <c r="R1725" i="49"/>
  <c r="S1725" i="49"/>
  <c r="T1725" i="49"/>
  <c r="U1725" i="49"/>
  <c r="V1725" i="49"/>
  <c r="W1725" i="49"/>
  <c r="X1725" i="49"/>
  <c r="Y1725" i="49"/>
  <c r="Z1725" i="49"/>
  <c r="AA1725" i="49"/>
  <c r="AB1725" i="49"/>
  <c r="AC1725" i="49"/>
  <c r="AD1725" i="49"/>
  <c r="AE1725" i="49"/>
  <c r="AF1726" i="49"/>
  <c r="D1726" i="49"/>
  <c r="E1726" i="49"/>
  <c r="G1726" i="49"/>
  <c r="I1726" i="49"/>
  <c r="J1726" i="49"/>
  <c r="K1726" i="49"/>
  <c r="F1726" i="49"/>
  <c r="L1726" i="49"/>
  <c r="M1726" i="49"/>
  <c r="O1726" i="49"/>
  <c r="P1726" i="49"/>
  <c r="Q1726" i="49"/>
  <c r="R1726" i="49"/>
  <c r="S1726" i="49"/>
  <c r="T1726" i="49"/>
  <c r="U1726" i="49"/>
  <c r="V1726" i="49"/>
  <c r="W1726" i="49"/>
  <c r="X1726" i="49"/>
  <c r="Y1726" i="49"/>
  <c r="Z1726" i="49"/>
  <c r="AA1726" i="49"/>
  <c r="AB1726" i="49"/>
  <c r="AC1726" i="49"/>
  <c r="AD1726" i="49"/>
  <c r="AE1726" i="49"/>
  <c r="AF1727" i="49"/>
  <c r="D1727" i="49"/>
  <c r="E1727" i="49"/>
  <c r="G1727" i="49"/>
  <c r="I1727" i="49"/>
  <c r="J1727" i="49"/>
  <c r="K1727" i="49"/>
  <c r="F1727" i="49"/>
  <c r="L1727" i="49"/>
  <c r="M1727" i="49"/>
  <c r="O1727" i="49"/>
  <c r="P1727" i="49"/>
  <c r="Q1727" i="49"/>
  <c r="R1727" i="49"/>
  <c r="S1727" i="49"/>
  <c r="T1727" i="49"/>
  <c r="U1727" i="49"/>
  <c r="V1727" i="49"/>
  <c r="W1727" i="49"/>
  <c r="X1727" i="49"/>
  <c r="Y1727" i="49"/>
  <c r="Z1727" i="49"/>
  <c r="AA1727" i="49"/>
  <c r="AB1727" i="49"/>
  <c r="AC1727" i="49"/>
  <c r="AD1727" i="49"/>
  <c r="AE1727" i="49"/>
  <c r="AF1728" i="49"/>
  <c r="D1728" i="49"/>
  <c r="E1728" i="49"/>
  <c r="G1728" i="49"/>
  <c r="I1728" i="49"/>
  <c r="J1728" i="49"/>
  <c r="K1728" i="49"/>
  <c r="F1728" i="49"/>
  <c r="L1728" i="49"/>
  <c r="M1728" i="49"/>
  <c r="O1728" i="49"/>
  <c r="P1728" i="49"/>
  <c r="Q1728" i="49"/>
  <c r="R1728" i="49"/>
  <c r="S1728" i="49"/>
  <c r="T1728" i="49"/>
  <c r="U1728" i="49"/>
  <c r="V1728" i="49"/>
  <c r="W1728" i="49"/>
  <c r="X1728" i="49"/>
  <c r="Y1728" i="49"/>
  <c r="Z1728" i="49"/>
  <c r="AA1728" i="49"/>
  <c r="AB1728" i="49"/>
  <c r="AC1728" i="49"/>
  <c r="AD1728" i="49"/>
  <c r="AE1728" i="49"/>
  <c r="AF1729" i="49"/>
  <c r="D1729" i="49"/>
  <c r="E1729" i="49"/>
  <c r="G1729" i="49"/>
  <c r="I1729" i="49"/>
  <c r="J1729" i="49"/>
  <c r="K1729" i="49"/>
  <c r="F1729" i="49"/>
  <c r="L1729" i="49"/>
  <c r="M1729" i="49"/>
  <c r="O1729" i="49"/>
  <c r="P1729" i="49"/>
  <c r="Q1729" i="49"/>
  <c r="R1729" i="49"/>
  <c r="S1729" i="49"/>
  <c r="T1729" i="49"/>
  <c r="U1729" i="49"/>
  <c r="V1729" i="49"/>
  <c r="W1729" i="49"/>
  <c r="X1729" i="49"/>
  <c r="Y1729" i="49"/>
  <c r="Z1729" i="49"/>
  <c r="AA1729" i="49"/>
  <c r="AB1729" i="49"/>
  <c r="AC1729" i="49"/>
  <c r="AD1729" i="49"/>
  <c r="AE1729" i="49"/>
  <c r="AF1730" i="49"/>
  <c r="D1730" i="49"/>
  <c r="E1730" i="49"/>
  <c r="G1730" i="49"/>
  <c r="I1730" i="49"/>
  <c r="J1730" i="49"/>
  <c r="K1730" i="49"/>
  <c r="F1730" i="49"/>
  <c r="L1730" i="49"/>
  <c r="M1730" i="49"/>
  <c r="O1730" i="49"/>
  <c r="P1730" i="49"/>
  <c r="Q1730" i="49"/>
  <c r="R1730" i="49"/>
  <c r="S1730" i="49"/>
  <c r="T1730" i="49"/>
  <c r="U1730" i="49"/>
  <c r="V1730" i="49"/>
  <c r="W1730" i="49"/>
  <c r="X1730" i="49"/>
  <c r="Y1730" i="49"/>
  <c r="Z1730" i="49"/>
  <c r="AA1730" i="49"/>
  <c r="AB1730" i="49"/>
  <c r="AC1730" i="49"/>
  <c r="AD1730" i="49"/>
  <c r="AE1730" i="49"/>
  <c r="AF1731" i="49"/>
  <c r="D1731" i="49"/>
  <c r="E1731" i="49"/>
  <c r="G1731" i="49"/>
  <c r="I1731" i="49"/>
  <c r="J1731" i="49"/>
  <c r="K1731" i="49"/>
  <c r="F1731" i="49"/>
  <c r="L1731" i="49"/>
  <c r="M1731" i="49"/>
  <c r="O1731" i="49"/>
  <c r="P1731" i="49"/>
  <c r="Q1731" i="49"/>
  <c r="R1731" i="49"/>
  <c r="S1731" i="49"/>
  <c r="T1731" i="49"/>
  <c r="U1731" i="49"/>
  <c r="V1731" i="49"/>
  <c r="W1731" i="49"/>
  <c r="X1731" i="49"/>
  <c r="Y1731" i="49"/>
  <c r="Z1731" i="49"/>
  <c r="AA1731" i="49"/>
  <c r="AB1731" i="49"/>
  <c r="AC1731" i="49"/>
  <c r="AD1731" i="49"/>
  <c r="AE1731" i="49"/>
  <c r="AF1732" i="49"/>
  <c r="D1732" i="49"/>
  <c r="E1732" i="49"/>
  <c r="G1732" i="49"/>
  <c r="I1732" i="49"/>
  <c r="J1732" i="49"/>
  <c r="K1732" i="49"/>
  <c r="F1732" i="49"/>
  <c r="L1732" i="49"/>
  <c r="M1732" i="49"/>
  <c r="O1732" i="49"/>
  <c r="P1732" i="49"/>
  <c r="Q1732" i="49"/>
  <c r="R1732" i="49"/>
  <c r="S1732" i="49"/>
  <c r="T1732" i="49"/>
  <c r="U1732" i="49"/>
  <c r="V1732" i="49"/>
  <c r="W1732" i="49"/>
  <c r="X1732" i="49"/>
  <c r="Y1732" i="49"/>
  <c r="Z1732" i="49"/>
  <c r="AA1732" i="49"/>
  <c r="AB1732" i="49"/>
  <c r="AC1732" i="49"/>
  <c r="AD1732" i="49"/>
  <c r="AE1732" i="49"/>
  <c r="AF1733" i="49"/>
  <c r="D1733" i="49"/>
  <c r="E1733" i="49"/>
  <c r="G1733" i="49"/>
  <c r="I1733" i="49"/>
  <c r="J1733" i="49"/>
  <c r="K1733" i="49"/>
  <c r="F1733" i="49"/>
  <c r="L1733" i="49"/>
  <c r="M1733" i="49"/>
  <c r="O1733" i="49"/>
  <c r="P1733" i="49"/>
  <c r="Q1733" i="49"/>
  <c r="R1733" i="49"/>
  <c r="S1733" i="49"/>
  <c r="T1733" i="49"/>
  <c r="U1733" i="49"/>
  <c r="V1733" i="49"/>
  <c r="W1733" i="49"/>
  <c r="X1733" i="49"/>
  <c r="Y1733" i="49"/>
  <c r="Z1733" i="49"/>
  <c r="AA1733" i="49"/>
  <c r="AB1733" i="49"/>
  <c r="AC1733" i="49"/>
  <c r="AD1733" i="49"/>
  <c r="AE1733" i="49"/>
  <c r="AF1734" i="49"/>
  <c r="D1734" i="49"/>
  <c r="E1734" i="49"/>
  <c r="G1734" i="49"/>
  <c r="I1734" i="49"/>
  <c r="J1734" i="49"/>
  <c r="K1734" i="49"/>
  <c r="F1734" i="49"/>
  <c r="L1734" i="49"/>
  <c r="M1734" i="49"/>
  <c r="O1734" i="49"/>
  <c r="P1734" i="49"/>
  <c r="Q1734" i="49"/>
  <c r="R1734" i="49"/>
  <c r="S1734" i="49"/>
  <c r="T1734" i="49"/>
  <c r="U1734" i="49"/>
  <c r="V1734" i="49"/>
  <c r="W1734" i="49"/>
  <c r="X1734" i="49"/>
  <c r="Y1734" i="49"/>
  <c r="Z1734" i="49"/>
  <c r="AA1734" i="49"/>
  <c r="AB1734" i="49"/>
  <c r="AC1734" i="49"/>
  <c r="AD1734" i="49"/>
  <c r="AE1734" i="49"/>
  <c r="AF1735" i="49"/>
  <c r="D1735" i="49"/>
  <c r="E1735" i="49"/>
  <c r="G1735" i="49"/>
  <c r="I1735" i="49"/>
  <c r="J1735" i="49"/>
  <c r="K1735" i="49"/>
  <c r="F1735" i="49"/>
  <c r="L1735" i="49"/>
  <c r="M1735" i="49"/>
  <c r="O1735" i="49"/>
  <c r="P1735" i="49"/>
  <c r="Q1735" i="49"/>
  <c r="R1735" i="49"/>
  <c r="S1735" i="49"/>
  <c r="T1735" i="49"/>
  <c r="U1735" i="49"/>
  <c r="V1735" i="49"/>
  <c r="W1735" i="49"/>
  <c r="X1735" i="49"/>
  <c r="Y1735" i="49"/>
  <c r="Z1735" i="49"/>
  <c r="AA1735" i="49"/>
  <c r="AB1735" i="49"/>
  <c r="AC1735" i="49"/>
  <c r="AD1735" i="49"/>
  <c r="AE1735" i="49"/>
  <c r="AF1736" i="49"/>
  <c r="D1736" i="49"/>
  <c r="E1736" i="49"/>
  <c r="G1736" i="49"/>
  <c r="I1736" i="49"/>
  <c r="J1736" i="49"/>
  <c r="K1736" i="49"/>
  <c r="F1736" i="49"/>
  <c r="L1736" i="49"/>
  <c r="M1736" i="49"/>
  <c r="O1736" i="49"/>
  <c r="P1736" i="49"/>
  <c r="Q1736" i="49"/>
  <c r="R1736" i="49"/>
  <c r="S1736" i="49"/>
  <c r="T1736" i="49"/>
  <c r="U1736" i="49"/>
  <c r="V1736" i="49"/>
  <c r="W1736" i="49"/>
  <c r="X1736" i="49"/>
  <c r="Y1736" i="49"/>
  <c r="Z1736" i="49"/>
  <c r="AA1736" i="49"/>
  <c r="AB1736" i="49"/>
  <c r="AC1736" i="49"/>
  <c r="AD1736" i="49"/>
  <c r="AE1736" i="49"/>
  <c r="AF1737" i="49"/>
  <c r="D1737" i="49"/>
  <c r="E1737" i="49"/>
  <c r="G1737" i="49"/>
  <c r="I1737" i="49"/>
  <c r="J1737" i="49"/>
  <c r="K1737" i="49"/>
  <c r="F1737" i="49"/>
  <c r="L1737" i="49"/>
  <c r="M1737" i="49"/>
  <c r="O1737" i="49"/>
  <c r="P1737" i="49"/>
  <c r="Q1737" i="49"/>
  <c r="R1737" i="49"/>
  <c r="S1737" i="49"/>
  <c r="T1737" i="49"/>
  <c r="U1737" i="49"/>
  <c r="V1737" i="49"/>
  <c r="W1737" i="49"/>
  <c r="X1737" i="49"/>
  <c r="Y1737" i="49"/>
  <c r="Z1737" i="49"/>
  <c r="AA1737" i="49"/>
  <c r="AB1737" i="49"/>
  <c r="AC1737" i="49"/>
  <c r="AD1737" i="49"/>
  <c r="AE1737" i="49"/>
  <c r="AF1738" i="49"/>
  <c r="D1738" i="49"/>
  <c r="E1738" i="49"/>
  <c r="G1738" i="49"/>
  <c r="I1738" i="49"/>
  <c r="J1738" i="49"/>
  <c r="K1738" i="49"/>
  <c r="F1738" i="49"/>
  <c r="L1738" i="49"/>
  <c r="M1738" i="49"/>
  <c r="O1738" i="49"/>
  <c r="P1738" i="49"/>
  <c r="Q1738" i="49"/>
  <c r="R1738" i="49"/>
  <c r="S1738" i="49"/>
  <c r="T1738" i="49"/>
  <c r="U1738" i="49"/>
  <c r="V1738" i="49"/>
  <c r="W1738" i="49"/>
  <c r="X1738" i="49"/>
  <c r="Y1738" i="49"/>
  <c r="Z1738" i="49"/>
  <c r="AA1738" i="49"/>
  <c r="AB1738" i="49"/>
  <c r="AC1738" i="49"/>
  <c r="AD1738" i="49"/>
  <c r="AE1738" i="49"/>
  <c r="AF1739" i="49"/>
  <c r="D1739" i="49"/>
  <c r="E1739" i="49"/>
  <c r="G1739" i="49"/>
  <c r="I1739" i="49"/>
  <c r="J1739" i="49"/>
  <c r="K1739" i="49"/>
  <c r="F1739" i="49"/>
  <c r="L1739" i="49"/>
  <c r="M1739" i="49"/>
  <c r="O1739" i="49"/>
  <c r="P1739" i="49"/>
  <c r="Q1739" i="49"/>
  <c r="R1739" i="49"/>
  <c r="S1739" i="49"/>
  <c r="T1739" i="49"/>
  <c r="U1739" i="49"/>
  <c r="V1739" i="49"/>
  <c r="W1739" i="49"/>
  <c r="X1739" i="49"/>
  <c r="Y1739" i="49"/>
  <c r="Z1739" i="49"/>
  <c r="AA1739" i="49"/>
  <c r="AB1739" i="49"/>
  <c r="AC1739" i="49"/>
  <c r="AD1739" i="49"/>
  <c r="AE1739" i="49"/>
  <c r="AF1740" i="49"/>
  <c r="D1740" i="49"/>
  <c r="E1740" i="49"/>
  <c r="G1740" i="49"/>
  <c r="I1740" i="49"/>
  <c r="J1740" i="49"/>
  <c r="K1740" i="49"/>
  <c r="F1740" i="49"/>
  <c r="L1740" i="49"/>
  <c r="M1740" i="49"/>
  <c r="O1740" i="49"/>
  <c r="P1740" i="49"/>
  <c r="Q1740" i="49"/>
  <c r="R1740" i="49"/>
  <c r="S1740" i="49"/>
  <c r="T1740" i="49"/>
  <c r="U1740" i="49"/>
  <c r="V1740" i="49"/>
  <c r="W1740" i="49"/>
  <c r="X1740" i="49"/>
  <c r="Y1740" i="49"/>
  <c r="Z1740" i="49"/>
  <c r="AA1740" i="49"/>
  <c r="AB1740" i="49"/>
  <c r="AC1740" i="49"/>
  <c r="AD1740" i="49"/>
  <c r="AE1740" i="49"/>
  <c r="AF1741" i="49"/>
  <c r="D1741" i="49"/>
  <c r="E1741" i="49"/>
  <c r="G1741" i="49"/>
  <c r="I1741" i="49"/>
  <c r="J1741" i="49"/>
  <c r="K1741" i="49"/>
  <c r="F1741" i="49"/>
  <c r="L1741" i="49"/>
  <c r="M1741" i="49"/>
  <c r="O1741" i="49"/>
  <c r="P1741" i="49"/>
  <c r="Q1741" i="49"/>
  <c r="R1741" i="49"/>
  <c r="S1741" i="49"/>
  <c r="T1741" i="49"/>
  <c r="U1741" i="49"/>
  <c r="V1741" i="49"/>
  <c r="W1741" i="49"/>
  <c r="X1741" i="49"/>
  <c r="Y1741" i="49"/>
  <c r="Z1741" i="49"/>
  <c r="AA1741" i="49"/>
  <c r="AB1741" i="49"/>
  <c r="AC1741" i="49"/>
  <c r="AD1741" i="49"/>
  <c r="AE1741" i="49"/>
  <c r="AF1742" i="49"/>
  <c r="D1742" i="49"/>
  <c r="E1742" i="49"/>
  <c r="G1742" i="49"/>
  <c r="I1742" i="49"/>
  <c r="J1742" i="49"/>
  <c r="K1742" i="49"/>
  <c r="F1742" i="49"/>
  <c r="L1742" i="49"/>
  <c r="M1742" i="49"/>
  <c r="O1742" i="49"/>
  <c r="P1742" i="49"/>
  <c r="Q1742" i="49"/>
  <c r="R1742" i="49"/>
  <c r="S1742" i="49"/>
  <c r="T1742" i="49"/>
  <c r="U1742" i="49"/>
  <c r="V1742" i="49"/>
  <c r="W1742" i="49"/>
  <c r="X1742" i="49"/>
  <c r="Y1742" i="49"/>
  <c r="Z1742" i="49"/>
  <c r="AA1742" i="49"/>
  <c r="AB1742" i="49"/>
  <c r="AC1742" i="49"/>
  <c r="AD1742" i="49"/>
  <c r="AE1742" i="49"/>
  <c r="AF1743" i="49"/>
  <c r="D1743" i="49"/>
  <c r="E1743" i="49"/>
  <c r="G1743" i="49"/>
  <c r="I1743" i="49"/>
  <c r="J1743" i="49"/>
  <c r="K1743" i="49"/>
  <c r="F1743" i="49"/>
  <c r="L1743" i="49"/>
  <c r="M1743" i="49"/>
  <c r="O1743" i="49"/>
  <c r="P1743" i="49"/>
  <c r="Q1743" i="49"/>
  <c r="R1743" i="49"/>
  <c r="S1743" i="49"/>
  <c r="T1743" i="49"/>
  <c r="U1743" i="49"/>
  <c r="V1743" i="49"/>
  <c r="W1743" i="49"/>
  <c r="X1743" i="49"/>
  <c r="Y1743" i="49"/>
  <c r="Z1743" i="49"/>
  <c r="AA1743" i="49"/>
  <c r="AB1743" i="49"/>
  <c r="AC1743" i="49"/>
  <c r="AD1743" i="49"/>
  <c r="AE1743" i="49"/>
  <c r="AF1744" i="49"/>
  <c r="D1744" i="49"/>
  <c r="E1744" i="49"/>
  <c r="G1744" i="49"/>
  <c r="I1744" i="49"/>
  <c r="J1744" i="49"/>
  <c r="K1744" i="49"/>
  <c r="F1744" i="49"/>
  <c r="L1744" i="49"/>
  <c r="M1744" i="49"/>
  <c r="O1744" i="49"/>
  <c r="P1744" i="49"/>
  <c r="Q1744" i="49"/>
  <c r="R1744" i="49"/>
  <c r="S1744" i="49"/>
  <c r="T1744" i="49"/>
  <c r="U1744" i="49"/>
  <c r="V1744" i="49"/>
  <c r="W1744" i="49"/>
  <c r="X1744" i="49"/>
  <c r="Y1744" i="49"/>
  <c r="Z1744" i="49"/>
  <c r="AA1744" i="49"/>
  <c r="AB1744" i="49"/>
  <c r="AC1744" i="49"/>
  <c r="AD1744" i="49"/>
  <c r="AE1744" i="49"/>
  <c r="AF1745" i="49"/>
  <c r="D1745" i="49"/>
  <c r="E1745" i="49"/>
  <c r="G1745" i="49"/>
  <c r="I1745" i="49"/>
  <c r="J1745" i="49"/>
  <c r="K1745" i="49"/>
  <c r="F1745" i="49"/>
  <c r="L1745" i="49"/>
  <c r="M1745" i="49"/>
  <c r="O1745" i="49"/>
  <c r="P1745" i="49"/>
  <c r="Q1745" i="49"/>
  <c r="R1745" i="49"/>
  <c r="S1745" i="49"/>
  <c r="T1745" i="49"/>
  <c r="U1745" i="49"/>
  <c r="V1745" i="49"/>
  <c r="W1745" i="49"/>
  <c r="X1745" i="49"/>
  <c r="Y1745" i="49"/>
  <c r="Z1745" i="49"/>
  <c r="AA1745" i="49"/>
  <c r="AB1745" i="49"/>
  <c r="AC1745" i="49"/>
  <c r="AD1745" i="49"/>
  <c r="AE1745" i="49"/>
  <c r="AF1746" i="49"/>
  <c r="D1746" i="49"/>
  <c r="E1746" i="49"/>
  <c r="G1746" i="49"/>
  <c r="I1746" i="49"/>
  <c r="J1746" i="49"/>
  <c r="K1746" i="49"/>
  <c r="F1746" i="49"/>
  <c r="L1746" i="49"/>
  <c r="M1746" i="49"/>
  <c r="O1746" i="49"/>
  <c r="P1746" i="49"/>
  <c r="Q1746" i="49"/>
  <c r="R1746" i="49"/>
  <c r="S1746" i="49"/>
  <c r="T1746" i="49"/>
  <c r="U1746" i="49"/>
  <c r="V1746" i="49"/>
  <c r="W1746" i="49"/>
  <c r="X1746" i="49"/>
  <c r="Y1746" i="49"/>
  <c r="Z1746" i="49"/>
  <c r="AA1746" i="49"/>
  <c r="AB1746" i="49"/>
  <c r="AC1746" i="49"/>
  <c r="AD1746" i="49"/>
  <c r="AE1746" i="49"/>
  <c r="AF1747" i="49"/>
  <c r="D1747" i="49"/>
  <c r="E1747" i="49"/>
  <c r="G1747" i="49"/>
  <c r="I1747" i="49"/>
  <c r="J1747" i="49"/>
  <c r="K1747" i="49"/>
  <c r="F1747" i="49"/>
  <c r="L1747" i="49"/>
  <c r="M1747" i="49"/>
  <c r="O1747" i="49"/>
  <c r="P1747" i="49"/>
  <c r="Q1747" i="49"/>
  <c r="R1747" i="49"/>
  <c r="S1747" i="49"/>
  <c r="T1747" i="49"/>
  <c r="U1747" i="49"/>
  <c r="V1747" i="49"/>
  <c r="W1747" i="49"/>
  <c r="X1747" i="49"/>
  <c r="Y1747" i="49"/>
  <c r="Z1747" i="49"/>
  <c r="AA1747" i="49"/>
  <c r="AB1747" i="49"/>
  <c r="AC1747" i="49"/>
  <c r="AD1747" i="49"/>
  <c r="AE1747" i="49"/>
  <c r="AF1748" i="49"/>
  <c r="D1748" i="49"/>
  <c r="E1748" i="49"/>
  <c r="G1748" i="49"/>
  <c r="I1748" i="49"/>
  <c r="J1748" i="49"/>
  <c r="K1748" i="49"/>
  <c r="F1748" i="49"/>
  <c r="L1748" i="49"/>
  <c r="M1748" i="49"/>
  <c r="O1748" i="49"/>
  <c r="P1748" i="49"/>
  <c r="Q1748" i="49"/>
  <c r="R1748" i="49"/>
  <c r="S1748" i="49"/>
  <c r="T1748" i="49"/>
  <c r="U1748" i="49"/>
  <c r="V1748" i="49"/>
  <c r="W1748" i="49"/>
  <c r="X1748" i="49"/>
  <c r="Y1748" i="49"/>
  <c r="Z1748" i="49"/>
  <c r="AA1748" i="49"/>
  <c r="AB1748" i="49"/>
  <c r="AC1748" i="49"/>
  <c r="AD1748" i="49"/>
  <c r="AE1748" i="49"/>
  <c r="AF1749" i="49"/>
  <c r="D1749" i="49"/>
  <c r="E1749" i="49"/>
  <c r="G1749" i="49"/>
  <c r="I1749" i="49"/>
  <c r="J1749" i="49"/>
  <c r="K1749" i="49"/>
  <c r="F1749" i="49"/>
  <c r="L1749" i="49"/>
  <c r="M1749" i="49"/>
  <c r="O1749" i="49"/>
  <c r="P1749" i="49"/>
  <c r="Q1749" i="49"/>
  <c r="R1749" i="49"/>
  <c r="S1749" i="49"/>
  <c r="T1749" i="49"/>
  <c r="U1749" i="49"/>
  <c r="V1749" i="49"/>
  <c r="W1749" i="49"/>
  <c r="X1749" i="49"/>
  <c r="Y1749" i="49"/>
  <c r="Z1749" i="49"/>
  <c r="AA1749" i="49"/>
  <c r="AB1749" i="49"/>
  <c r="AC1749" i="49"/>
  <c r="AD1749" i="49"/>
  <c r="AE1749" i="49"/>
  <c r="AF1750" i="49"/>
  <c r="D1750" i="49"/>
  <c r="E1750" i="49"/>
  <c r="G1750" i="49"/>
  <c r="I1750" i="49"/>
  <c r="J1750" i="49"/>
  <c r="K1750" i="49"/>
  <c r="F1750" i="49"/>
  <c r="L1750" i="49"/>
  <c r="M1750" i="49"/>
  <c r="O1750" i="49"/>
  <c r="P1750" i="49"/>
  <c r="Q1750" i="49"/>
  <c r="R1750" i="49"/>
  <c r="S1750" i="49"/>
  <c r="T1750" i="49"/>
  <c r="U1750" i="49"/>
  <c r="V1750" i="49"/>
  <c r="W1750" i="49"/>
  <c r="X1750" i="49"/>
  <c r="Y1750" i="49"/>
  <c r="Z1750" i="49"/>
  <c r="AA1750" i="49"/>
  <c r="AB1750" i="49"/>
  <c r="AC1750" i="49"/>
  <c r="AD1750" i="49"/>
  <c r="AE1750" i="49"/>
  <c r="AF1751" i="49"/>
  <c r="D1751" i="49"/>
  <c r="E1751" i="49"/>
  <c r="G1751" i="49"/>
  <c r="I1751" i="49"/>
  <c r="J1751" i="49"/>
  <c r="K1751" i="49"/>
  <c r="F1751" i="49"/>
  <c r="L1751" i="49"/>
  <c r="M1751" i="49"/>
  <c r="O1751" i="49"/>
  <c r="P1751" i="49"/>
  <c r="Q1751" i="49"/>
  <c r="R1751" i="49"/>
  <c r="S1751" i="49"/>
  <c r="T1751" i="49"/>
  <c r="U1751" i="49"/>
  <c r="V1751" i="49"/>
  <c r="W1751" i="49"/>
  <c r="X1751" i="49"/>
  <c r="Y1751" i="49"/>
  <c r="Z1751" i="49"/>
  <c r="AA1751" i="49"/>
  <c r="AB1751" i="49"/>
  <c r="AC1751" i="49"/>
  <c r="AD1751" i="49"/>
  <c r="AE1751" i="49"/>
  <c r="AF1752" i="49"/>
  <c r="D1752" i="49"/>
  <c r="E1752" i="49"/>
  <c r="G1752" i="49"/>
  <c r="I1752" i="49"/>
  <c r="J1752" i="49"/>
  <c r="K1752" i="49"/>
  <c r="F1752" i="49"/>
  <c r="L1752" i="49"/>
  <c r="M1752" i="49"/>
  <c r="O1752" i="49"/>
  <c r="P1752" i="49"/>
  <c r="Q1752" i="49"/>
  <c r="R1752" i="49"/>
  <c r="S1752" i="49"/>
  <c r="T1752" i="49"/>
  <c r="U1752" i="49"/>
  <c r="V1752" i="49"/>
  <c r="W1752" i="49"/>
  <c r="X1752" i="49"/>
  <c r="Y1752" i="49"/>
  <c r="Z1752" i="49"/>
  <c r="AA1752" i="49"/>
  <c r="AB1752" i="49"/>
  <c r="AC1752" i="49"/>
  <c r="AD1752" i="49"/>
  <c r="AE1752" i="49"/>
  <c r="AF1753" i="49"/>
  <c r="D1753" i="49"/>
  <c r="E1753" i="49"/>
  <c r="G1753" i="49"/>
  <c r="I1753" i="49"/>
  <c r="J1753" i="49"/>
  <c r="K1753" i="49"/>
  <c r="F1753" i="49"/>
  <c r="L1753" i="49"/>
  <c r="M1753" i="49"/>
  <c r="O1753" i="49"/>
  <c r="P1753" i="49"/>
  <c r="Q1753" i="49"/>
  <c r="R1753" i="49"/>
  <c r="S1753" i="49"/>
  <c r="T1753" i="49"/>
  <c r="U1753" i="49"/>
  <c r="V1753" i="49"/>
  <c r="W1753" i="49"/>
  <c r="X1753" i="49"/>
  <c r="Y1753" i="49"/>
  <c r="Z1753" i="49"/>
  <c r="AA1753" i="49"/>
  <c r="AB1753" i="49"/>
  <c r="AC1753" i="49"/>
  <c r="AD1753" i="49"/>
  <c r="AE1753" i="49"/>
  <c r="AF1754" i="49"/>
  <c r="D1754" i="49"/>
  <c r="E1754" i="49"/>
  <c r="G1754" i="49"/>
  <c r="I1754" i="49"/>
  <c r="J1754" i="49"/>
  <c r="K1754" i="49"/>
  <c r="F1754" i="49"/>
  <c r="L1754" i="49"/>
  <c r="M1754" i="49"/>
  <c r="O1754" i="49"/>
  <c r="P1754" i="49"/>
  <c r="Q1754" i="49"/>
  <c r="R1754" i="49"/>
  <c r="S1754" i="49"/>
  <c r="T1754" i="49"/>
  <c r="U1754" i="49"/>
  <c r="V1754" i="49"/>
  <c r="W1754" i="49"/>
  <c r="X1754" i="49"/>
  <c r="Y1754" i="49"/>
  <c r="Z1754" i="49"/>
  <c r="AA1754" i="49"/>
  <c r="AB1754" i="49"/>
  <c r="AC1754" i="49"/>
  <c r="AD1754" i="49"/>
  <c r="AE1754" i="49"/>
  <c r="AF1755" i="49"/>
  <c r="D1755" i="49"/>
  <c r="E1755" i="49"/>
  <c r="G1755" i="49"/>
  <c r="I1755" i="49"/>
  <c r="J1755" i="49"/>
  <c r="K1755" i="49"/>
  <c r="F1755" i="49"/>
  <c r="L1755" i="49"/>
  <c r="M1755" i="49"/>
  <c r="O1755" i="49"/>
  <c r="P1755" i="49"/>
  <c r="Q1755" i="49"/>
  <c r="R1755" i="49"/>
  <c r="S1755" i="49"/>
  <c r="T1755" i="49"/>
  <c r="U1755" i="49"/>
  <c r="V1755" i="49"/>
  <c r="W1755" i="49"/>
  <c r="X1755" i="49"/>
  <c r="Y1755" i="49"/>
  <c r="Z1755" i="49"/>
  <c r="AA1755" i="49"/>
  <c r="AB1755" i="49"/>
  <c r="AC1755" i="49"/>
  <c r="AD1755" i="49"/>
  <c r="AE1755" i="49"/>
  <c r="AF1756" i="49"/>
  <c r="D1756" i="49"/>
  <c r="E1756" i="49"/>
  <c r="G1756" i="49"/>
  <c r="I1756" i="49"/>
  <c r="J1756" i="49"/>
  <c r="K1756" i="49"/>
  <c r="F1756" i="49"/>
  <c r="L1756" i="49"/>
  <c r="M1756" i="49"/>
  <c r="O1756" i="49"/>
  <c r="P1756" i="49"/>
  <c r="Q1756" i="49"/>
  <c r="R1756" i="49"/>
  <c r="S1756" i="49"/>
  <c r="T1756" i="49"/>
  <c r="U1756" i="49"/>
  <c r="V1756" i="49"/>
  <c r="W1756" i="49"/>
  <c r="X1756" i="49"/>
  <c r="Y1756" i="49"/>
  <c r="Z1756" i="49"/>
  <c r="AA1756" i="49"/>
  <c r="AB1756" i="49"/>
  <c r="AC1756" i="49"/>
  <c r="AD1756" i="49"/>
  <c r="AE1756" i="49"/>
  <c r="AF1757" i="49"/>
  <c r="D1757" i="49"/>
  <c r="E1757" i="49"/>
  <c r="G1757" i="49"/>
  <c r="I1757" i="49"/>
  <c r="J1757" i="49"/>
  <c r="K1757" i="49"/>
  <c r="F1757" i="49"/>
  <c r="L1757" i="49"/>
  <c r="M1757" i="49"/>
  <c r="O1757" i="49"/>
  <c r="P1757" i="49"/>
  <c r="Q1757" i="49"/>
  <c r="R1757" i="49"/>
  <c r="S1757" i="49"/>
  <c r="T1757" i="49"/>
  <c r="U1757" i="49"/>
  <c r="V1757" i="49"/>
  <c r="W1757" i="49"/>
  <c r="X1757" i="49"/>
  <c r="Y1757" i="49"/>
  <c r="Z1757" i="49"/>
  <c r="AA1757" i="49"/>
  <c r="AB1757" i="49"/>
  <c r="AC1757" i="49"/>
  <c r="AD1757" i="49"/>
  <c r="AE1757" i="49"/>
  <c r="AF1758" i="49"/>
  <c r="D1758" i="49"/>
  <c r="E1758" i="49"/>
  <c r="G1758" i="49"/>
  <c r="I1758" i="49"/>
  <c r="J1758" i="49"/>
  <c r="K1758" i="49"/>
  <c r="F1758" i="49"/>
  <c r="L1758" i="49"/>
  <c r="M1758" i="49"/>
  <c r="O1758" i="49"/>
  <c r="P1758" i="49"/>
  <c r="Q1758" i="49"/>
  <c r="R1758" i="49"/>
  <c r="S1758" i="49"/>
  <c r="T1758" i="49"/>
  <c r="U1758" i="49"/>
  <c r="V1758" i="49"/>
  <c r="W1758" i="49"/>
  <c r="X1758" i="49"/>
  <c r="Y1758" i="49"/>
  <c r="Z1758" i="49"/>
  <c r="AA1758" i="49"/>
  <c r="AB1758" i="49"/>
  <c r="AC1758" i="49"/>
  <c r="AD1758" i="49"/>
  <c r="AE1758" i="49"/>
  <c r="AF1759" i="49"/>
  <c r="D1759" i="49"/>
  <c r="E1759" i="49"/>
  <c r="G1759" i="49"/>
  <c r="I1759" i="49"/>
  <c r="J1759" i="49"/>
  <c r="K1759" i="49"/>
  <c r="F1759" i="49"/>
  <c r="L1759" i="49"/>
  <c r="M1759" i="49"/>
  <c r="O1759" i="49"/>
  <c r="P1759" i="49"/>
  <c r="Q1759" i="49"/>
  <c r="R1759" i="49"/>
  <c r="S1759" i="49"/>
  <c r="T1759" i="49"/>
  <c r="U1759" i="49"/>
  <c r="V1759" i="49"/>
  <c r="W1759" i="49"/>
  <c r="X1759" i="49"/>
  <c r="Y1759" i="49"/>
  <c r="Z1759" i="49"/>
  <c r="AA1759" i="49"/>
  <c r="AB1759" i="49"/>
  <c r="AC1759" i="49"/>
  <c r="AD1759" i="49"/>
  <c r="AE1759" i="49"/>
  <c r="AF1760" i="49"/>
  <c r="D1760" i="49"/>
  <c r="E1760" i="49"/>
  <c r="G1760" i="49"/>
  <c r="I1760" i="49"/>
  <c r="J1760" i="49"/>
  <c r="K1760" i="49"/>
  <c r="F1760" i="49"/>
  <c r="L1760" i="49"/>
  <c r="M1760" i="49"/>
  <c r="O1760" i="49"/>
  <c r="P1760" i="49"/>
  <c r="Q1760" i="49"/>
  <c r="R1760" i="49"/>
  <c r="S1760" i="49"/>
  <c r="T1760" i="49"/>
  <c r="U1760" i="49"/>
  <c r="V1760" i="49"/>
  <c r="W1760" i="49"/>
  <c r="X1760" i="49"/>
  <c r="Y1760" i="49"/>
  <c r="Z1760" i="49"/>
  <c r="AA1760" i="49"/>
  <c r="AB1760" i="49"/>
  <c r="AC1760" i="49"/>
  <c r="AD1760" i="49"/>
  <c r="AE1760" i="49"/>
  <c r="AF1761" i="49"/>
  <c r="D1761" i="49"/>
  <c r="E1761" i="49"/>
  <c r="G1761" i="49"/>
  <c r="I1761" i="49"/>
  <c r="J1761" i="49"/>
  <c r="K1761" i="49"/>
  <c r="F1761" i="49"/>
  <c r="L1761" i="49"/>
  <c r="M1761" i="49"/>
  <c r="O1761" i="49"/>
  <c r="P1761" i="49"/>
  <c r="Q1761" i="49"/>
  <c r="R1761" i="49"/>
  <c r="S1761" i="49"/>
  <c r="T1761" i="49"/>
  <c r="U1761" i="49"/>
  <c r="V1761" i="49"/>
  <c r="W1761" i="49"/>
  <c r="X1761" i="49"/>
  <c r="Y1761" i="49"/>
  <c r="Z1761" i="49"/>
  <c r="AA1761" i="49"/>
  <c r="AB1761" i="49"/>
  <c r="AC1761" i="49"/>
  <c r="AD1761" i="49"/>
  <c r="AE1761" i="49"/>
  <c r="AF1762" i="49"/>
  <c r="D1762" i="49"/>
  <c r="E1762" i="49"/>
  <c r="G1762" i="49"/>
  <c r="I1762" i="49"/>
  <c r="J1762" i="49"/>
  <c r="K1762" i="49"/>
  <c r="F1762" i="49"/>
  <c r="L1762" i="49"/>
  <c r="M1762" i="49"/>
  <c r="O1762" i="49"/>
  <c r="P1762" i="49"/>
  <c r="Q1762" i="49"/>
  <c r="R1762" i="49"/>
  <c r="S1762" i="49"/>
  <c r="T1762" i="49"/>
  <c r="U1762" i="49"/>
  <c r="V1762" i="49"/>
  <c r="W1762" i="49"/>
  <c r="X1762" i="49"/>
  <c r="Y1762" i="49"/>
  <c r="Z1762" i="49"/>
  <c r="AA1762" i="49"/>
  <c r="AB1762" i="49"/>
  <c r="AC1762" i="49"/>
  <c r="AD1762" i="49"/>
  <c r="AE1762" i="49"/>
  <c r="AF1763" i="49"/>
  <c r="D1763" i="49"/>
  <c r="E1763" i="49"/>
  <c r="G1763" i="49"/>
  <c r="I1763" i="49"/>
  <c r="J1763" i="49"/>
  <c r="K1763" i="49"/>
  <c r="F1763" i="49"/>
  <c r="L1763" i="49"/>
  <c r="M1763" i="49"/>
  <c r="O1763" i="49"/>
  <c r="P1763" i="49"/>
  <c r="Q1763" i="49"/>
  <c r="R1763" i="49"/>
  <c r="S1763" i="49"/>
  <c r="T1763" i="49"/>
  <c r="U1763" i="49"/>
  <c r="V1763" i="49"/>
  <c r="W1763" i="49"/>
  <c r="X1763" i="49"/>
  <c r="Y1763" i="49"/>
  <c r="Z1763" i="49"/>
  <c r="AA1763" i="49"/>
  <c r="AB1763" i="49"/>
  <c r="AC1763" i="49"/>
  <c r="AD1763" i="49"/>
  <c r="AE1763" i="49"/>
  <c r="AF1764" i="49"/>
  <c r="D1764" i="49"/>
  <c r="E1764" i="49"/>
  <c r="G1764" i="49"/>
  <c r="I1764" i="49"/>
  <c r="J1764" i="49"/>
  <c r="K1764" i="49"/>
  <c r="F1764" i="49"/>
  <c r="L1764" i="49"/>
  <c r="M1764" i="49"/>
  <c r="O1764" i="49"/>
  <c r="P1764" i="49"/>
  <c r="Q1764" i="49"/>
  <c r="R1764" i="49"/>
  <c r="S1764" i="49"/>
  <c r="T1764" i="49"/>
  <c r="U1764" i="49"/>
  <c r="V1764" i="49"/>
  <c r="W1764" i="49"/>
  <c r="X1764" i="49"/>
  <c r="Y1764" i="49"/>
  <c r="Z1764" i="49"/>
  <c r="AA1764" i="49"/>
  <c r="AB1764" i="49"/>
  <c r="AC1764" i="49"/>
  <c r="AD1764" i="49"/>
  <c r="AE1764" i="49"/>
  <c r="AF1765" i="49"/>
  <c r="D1765" i="49"/>
  <c r="E1765" i="49"/>
  <c r="G1765" i="49"/>
  <c r="I1765" i="49"/>
  <c r="J1765" i="49"/>
  <c r="K1765" i="49"/>
  <c r="F1765" i="49"/>
  <c r="L1765" i="49"/>
  <c r="M1765" i="49"/>
  <c r="O1765" i="49"/>
  <c r="P1765" i="49"/>
  <c r="Q1765" i="49"/>
  <c r="R1765" i="49"/>
  <c r="S1765" i="49"/>
  <c r="T1765" i="49"/>
  <c r="U1765" i="49"/>
  <c r="V1765" i="49"/>
  <c r="W1765" i="49"/>
  <c r="X1765" i="49"/>
  <c r="Y1765" i="49"/>
  <c r="Z1765" i="49"/>
  <c r="AA1765" i="49"/>
  <c r="AB1765" i="49"/>
  <c r="AC1765" i="49"/>
  <c r="AD1765" i="49"/>
  <c r="AE1765" i="49"/>
  <c r="AF1766" i="49"/>
  <c r="D1766" i="49"/>
  <c r="E1766" i="49"/>
  <c r="G1766" i="49"/>
  <c r="I1766" i="49"/>
  <c r="J1766" i="49"/>
  <c r="K1766" i="49"/>
  <c r="F1766" i="49"/>
  <c r="L1766" i="49"/>
  <c r="M1766" i="49"/>
  <c r="O1766" i="49"/>
  <c r="P1766" i="49"/>
  <c r="Q1766" i="49"/>
  <c r="R1766" i="49"/>
  <c r="S1766" i="49"/>
  <c r="T1766" i="49"/>
  <c r="U1766" i="49"/>
  <c r="V1766" i="49"/>
  <c r="W1766" i="49"/>
  <c r="X1766" i="49"/>
  <c r="Y1766" i="49"/>
  <c r="Z1766" i="49"/>
  <c r="AA1766" i="49"/>
  <c r="AB1766" i="49"/>
  <c r="AC1766" i="49"/>
  <c r="AD1766" i="49"/>
  <c r="AE1766" i="49"/>
  <c r="AF1767" i="49"/>
  <c r="D1767" i="49"/>
  <c r="E1767" i="49"/>
  <c r="G1767" i="49"/>
  <c r="I1767" i="49"/>
  <c r="J1767" i="49"/>
  <c r="K1767" i="49"/>
  <c r="F1767" i="49"/>
  <c r="L1767" i="49"/>
  <c r="M1767" i="49"/>
  <c r="O1767" i="49"/>
  <c r="P1767" i="49"/>
  <c r="Q1767" i="49"/>
  <c r="R1767" i="49"/>
  <c r="S1767" i="49"/>
  <c r="T1767" i="49"/>
  <c r="U1767" i="49"/>
  <c r="V1767" i="49"/>
  <c r="W1767" i="49"/>
  <c r="X1767" i="49"/>
  <c r="Y1767" i="49"/>
  <c r="Z1767" i="49"/>
  <c r="AA1767" i="49"/>
  <c r="AB1767" i="49"/>
  <c r="AC1767" i="49"/>
  <c r="AD1767" i="49"/>
  <c r="AE1767" i="49"/>
  <c r="AF1768" i="49"/>
  <c r="D1768" i="49"/>
  <c r="E1768" i="49"/>
  <c r="G1768" i="49"/>
  <c r="I1768" i="49"/>
  <c r="J1768" i="49"/>
  <c r="K1768" i="49"/>
  <c r="F1768" i="49"/>
  <c r="L1768" i="49"/>
  <c r="M1768" i="49"/>
  <c r="O1768" i="49"/>
  <c r="P1768" i="49"/>
  <c r="Q1768" i="49"/>
  <c r="R1768" i="49"/>
  <c r="S1768" i="49"/>
  <c r="T1768" i="49"/>
  <c r="U1768" i="49"/>
  <c r="V1768" i="49"/>
  <c r="W1768" i="49"/>
  <c r="X1768" i="49"/>
  <c r="Y1768" i="49"/>
  <c r="Z1768" i="49"/>
  <c r="AA1768" i="49"/>
  <c r="AB1768" i="49"/>
  <c r="AC1768" i="49"/>
  <c r="AD1768" i="49"/>
  <c r="AE1768" i="49"/>
  <c r="AF1769" i="49"/>
  <c r="D1769" i="49"/>
  <c r="E1769" i="49"/>
  <c r="G1769" i="49"/>
  <c r="I1769" i="49"/>
  <c r="J1769" i="49"/>
  <c r="K1769" i="49"/>
  <c r="F1769" i="49"/>
  <c r="L1769" i="49"/>
  <c r="M1769" i="49"/>
  <c r="O1769" i="49"/>
  <c r="P1769" i="49"/>
  <c r="Q1769" i="49"/>
  <c r="R1769" i="49"/>
  <c r="S1769" i="49"/>
  <c r="T1769" i="49"/>
  <c r="U1769" i="49"/>
  <c r="V1769" i="49"/>
  <c r="W1769" i="49"/>
  <c r="X1769" i="49"/>
  <c r="Y1769" i="49"/>
  <c r="Z1769" i="49"/>
  <c r="AA1769" i="49"/>
  <c r="AB1769" i="49"/>
  <c r="AC1769" i="49"/>
  <c r="AD1769" i="49"/>
  <c r="AE1769" i="49"/>
  <c r="AF1770" i="49"/>
  <c r="D1770" i="49"/>
  <c r="E1770" i="49"/>
  <c r="G1770" i="49"/>
  <c r="I1770" i="49"/>
  <c r="J1770" i="49"/>
  <c r="K1770" i="49"/>
  <c r="F1770" i="49"/>
  <c r="L1770" i="49"/>
  <c r="M1770" i="49"/>
  <c r="O1770" i="49"/>
  <c r="P1770" i="49"/>
  <c r="Q1770" i="49"/>
  <c r="R1770" i="49"/>
  <c r="S1770" i="49"/>
  <c r="T1770" i="49"/>
  <c r="U1770" i="49"/>
  <c r="V1770" i="49"/>
  <c r="W1770" i="49"/>
  <c r="X1770" i="49"/>
  <c r="Y1770" i="49"/>
  <c r="Z1770" i="49"/>
  <c r="AA1770" i="49"/>
  <c r="AB1770" i="49"/>
  <c r="AC1770" i="49"/>
  <c r="AD1770" i="49"/>
  <c r="AE1770" i="49"/>
  <c r="AF1771" i="49"/>
  <c r="D1771" i="49"/>
  <c r="E1771" i="49"/>
  <c r="G1771" i="49"/>
  <c r="I1771" i="49"/>
  <c r="J1771" i="49"/>
  <c r="K1771" i="49"/>
  <c r="F1771" i="49"/>
  <c r="L1771" i="49"/>
  <c r="M1771" i="49"/>
  <c r="O1771" i="49"/>
  <c r="P1771" i="49"/>
  <c r="Q1771" i="49"/>
  <c r="R1771" i="49"/>
  <c r="S1771" i="49"/>
  <c r="T1771" i="49"/>
  <c r="U1771" i="49"/>
  <c r="V1771" i="49"/>
  <c r="W1771" i="49"/>
  <c r="X1771" i="49"/>
  <c r="Y1771" i="49"/>
  <c r="Z1771" i="49"/>
  <c r="AA1771" i="49"/>
  <c r="AB1771" i="49"/>
  <c r="AC1771" i="49"/>
  <c r="AD1771" i="49"/>
  <c r="AE1771" i="49"/>
  <c r="AF1772" i="49"/>
  <c r="D1772" i="49"/>
  <c r="E1772" i="49"/>
  <c r="G1772" i="49"/>
  <c r="I1772" i="49"/>
  <c r="J1772" i="49"/>
  <c r="K1772" i="49"/>
  <c r="F1772" i="49"/>
  <c r="L1772" i="49"/>
  <c r="M1772" i="49"/>
  <c r="O1772" i="49"/>
  <c r="P1772" i="49"/>
  <c r="Q1772" i="49"/>
  <c r="R1772" i="49"/>
  <c r="S1772" i="49"/>
  <c r="T1772" i="49"/>
  <c r="U1772" i="49"/>
  <c r="V1772" i="49"/>
  <c r="W1772" i="49"/>
  <c r="X1772" i="49"/>
  <c r="Y1772" i="49"/>
  <c r="Z1772" i="49"/>
  <c r="AA1772" i="49"/>
  <c r="AB1772" i="49"/>
  <c r="AC1772" i="49"/>
  <c r="AD1772" i="49"/>
  <c r="AE1772" i="49"/>
  <c r="AF1773" i="49"/>
  <c r="D1773" i="49"/>
  <c r="E1773" i="49"/>
  <c r="G1773" i="49"/>
  <c r="I1773" i="49"/>
  <c r="J1773" i="49"/>
  <c r="K1773" i="49"/>
  <c r="F1773" i="49"/>
  <c r="L1773" i="49"/>
  <c r="M1773" i="49"/>
  <c r="O1773" i="49"/>
  <c r="P1773" i="49"/>
  <c r="Q1773" i="49"/>
  <c r="R1773" i="49"/>
  <c r="S1773" i="49"/>
  <c r="T1773" i="49"/>
  <c r="U1773" i="49"/>
  <c r="V1773" i="49"/>
  <c r="W1773" i="49"/>
  <c r="X1773" i="49"/>
  <c r="Y1773" i="49"/>
  <c r="Z1773" i="49"/>
  <c r="AA1773" i="49"/>
  <c r="AB1773" i="49"/>
  <c r="AC1773" i="49"/>
  <c r="AD1773" i="49"/>
  <c r="AE1773" i="49"/>
  <c r="AF1774" i="49"/>
  <c r="D1774" i="49"/>
  <c r="E1774" i="49"/>
  <c r="G1774" i="49"/>
  <c r="I1774" i="49"/>
  <c r="J1774" i="49"/>
  <c r="K1774" i="49"/>
  <c r="F1774" i="49"/>
  <c r="L1774" i="49"/>
  <c r="M1774" i="49"/>
  <c r="O1774" i="49"/>
  <c r="P1774" i="49"/>
  <c r="Q1774" i="49"/>
  <c r="R1774" i="49"/>
  <c r="S1774" i="49"/>
  <c r="T1774" i="49"/>
  <c r="U1774" i="49"/>
  <c r="V1774" i="49"/>
  <c r="W1774" i="49"/>
  <c r="X1774" i="49"/>
  <c r="Y1774" i="49"/>
  <c r="Z1774" i="49"/>
  <c r="AA1774" i="49"/>
  <c r="AB1774" i="49"/>
  <c r="AC1774" i="49"/>
  <c r="AD1774" i="49"/>
  <c r="AE1774" i="49"/>
  <c r="AF1775" i="49"/>
  <c r="D1775" i="49"/>
  <c r="E1775" i="49"/>
  <c r="G1775" i="49"/>
  <c r="I1775" i="49"/>
  <c r="J1775" i="49"/>
  <c r="K1775" i="49"/>
  <c r="F1775" i="49"/>
  <c r="L1775" i="49"/>
  <c r="M1775" i="49"/>
  <c r="O1775" i="49"/>
  <c r="P1775" i="49"/>
  <c r="Q1775" i="49"/>
  <c r="R1775" i="49"/>
  <c r="S1775" i="49"/>
  <c r="T1775" i="49"/>
  <c r="U1775" i="49"/>
  <c r="V1775" i="49"/>
  <c r="W1775" i="49"/>
  <c r="X1775" i="49"/>
  <c r="Y1775" i="49"/>
  <c r="Z1775" i="49"/>
  <c r="AA1775" i="49"/>
  <c r="AB1775" i="49"/>
  <c r="AC1775" i="49"/>
  <c r="AD1775" i="49"/>
  <c r="AE1775" i="49"/>
  <c r="AF1776" i="49"/>
  <c r="D1776" i="49"/>
  <c r="E1776" i="49"/>
  <c r="G1776" i="49"/>
  <c r="I1776" i="49"/>
  <c r="J1776" i="49"/>
  <c r="K1776" i="49"/>
  <c r="F1776" i="49"/>
  <c r="L1776" i="49"/>
  <c r="M1776" i="49"/>
  <c r="O1776" i="49"/>
  <c r="P1776" i="49"/>
  <c r="Q1776" i="49"/>
  <c r="R1776" i="49"/>
  <c r="S1776" i="49"/>
  <c r="T1776" i="49"/>
  <c r="U1776" i="49"/>
  <c r="V1776" i="49"/>
  <c r="W1776" i="49"/>
  <c r="X1776" i="49"/>
  <c r="Y1776" i="49"/>
  <c r="Z1776" i="49"/>
  <c r="AA1776" i="49"/>
  <c r="AB1776" i="49"/>
  <c r="AC1776" i="49"/>
  <c r="AD1776" i="49"/>
  <c r="AE1776" i="49"/>
  <c r="AF1777" i="49"/>
  <c r="D1777" i="49"/>
  <c r="E1777" i="49"/>
  <c r="G1777" i="49"/>
  <c r="I1777" i="49"/>
  <c r="J1777" i="49"/>
  <c r="K1777" i="49"/>
  <c r="F1777" i="49"/>
  <c r="L1777" i="49"/>
  <c r="M1777" i="49"/>
  <c r="O1777" i="49"/>
  <c r="P1777" i="49"/>
  <c r="Q1777" i="49"/>
  <c r="R1777" i="49"/>
  <c r="S1777" i="49"/>
  <c r="T1777" i="49"/>
  <c r="U1777" i="49"/>
  <c r="V1777" i="49"/>
  <c r="W1777" i="49"/>
  <c r="X1777" i="49"/>
  <c r="Y1777" i="49"/>
  <c r="Z1777" i="49"/>
  <c r="AA1777" i="49"/>
  <c r="AB1777" i="49"/>
  <c r="AC1777" i="49"/>
  <c r="AD1777" i="49"/>
  <c r="AE1777" i="49"/>
  <c r="AF1778" i="49"/>
  <c r="D1778" i="49"/>
  <c r="E1778" i="49"/>
  <c r="G1778" i="49"/>
  <c r="I1778" i="49"/>
  <c r="J1778" i="49"/>
  <c r="K1778" i="49"/>
  <c r="F1778" i="49"/>
  <c r="L1778" i="49"/>
  <c r="M1778" i="49"/>
  <c r="O1778" i="49"/>
  <c r="P1778" i="49"/>
  <c r="Q1778" i="49"/>
  <c r="R1778" i="49"/>
  <c r="S1778" i="49"/>
  <c r="T1778" i="49"/>
  <c r="U1778" i="49"/>
  <c r="V1778" i="49"/>
  <c r="W1778" i="49"/>
  <c r="X1778" i="49"/>
  <c r="Y1778" i="49"/>
  <c r="Z1778" i="49"/>
  <c r="AA1778" i="49"/>
  <c r="AB1778" i="49"/>
  <c r="AC1778" i="49"/>
  <c r="AD1778" i="49"/>
  <c r="AE1778" i="49"/>
  <c r="AF1779" i="49"/>
  <c r="D1779" i="49"/>
  <c r="E1779" i="49"/>
  <c r="G1779" i="49"/>
  <c r="I1779" i="49"/>
  <c r="J1779" i="49"/>
  <c r="K1779" i="49"/>
  <c r="F1779" i="49"/>
  <c r="L1779" i="49"/>
  <c r="M1779" i="49"/>
  <c r="O1779" i="49"/>
  <c r="P1779" i="49"/>
  <c r="Q1779" i="49"/>
  <c r="R1779" i="49"/>
  <c r="S1779" i="49"/>
  <c r="T1779" i="49"/>
  <c r="U1779" i="49"/>
  <c r="V1779" i="49"/>
  <c r="W1779" i="49"/>
  <c r="X1779" i="49"/>
  <c r="Y1779" i="49"/>
  <c r="Z1779" i="49"/>
  <c r="AA1779" i="49"/>
  <c r="AB1779" i="49"/>
  <c r="AC1779" i="49"/>
  <c r="AD1779" i="49"/>
  <c r="AE1779" i="49"/>
  <c r="AF1780" i="49"/>
  <c r="D1780" i="49"/>
  <c r="E1780" i="49"/>
  <c r="G1780" i="49"/>
  <c r="I1780" i="49"/>
  <c r="J1780" i="49"/>
  <c r="K1780" i="49"/>
  <c r="F1780" i="49"/>
  <c r="L1780" i="49"/>
  <c r="M1780" i="49"/>
  <c r="O1780" i="49"/>
  <c r="P1780" i="49"/>
  <c r="Q1780" i="49"/>
  <c r="R1780" i="49"/>
  <c r="S1780" i="49"/>
  <c r="T1780" i="49"/>
  <c r="U1780" i="49"/>
  <c r="V1780" i="49"/>
  <c r="W1780" i="49"/>
  <c r="X1780" i="49"/>
  <c r="Y1780" i="49"/>
  <c r="Z1780" i="49"/>
  <c r="AA1780" i="49"/>
  <c r="AB1780" i="49"/>
  <c r="AC1780" i="49"/>
  <c r="AD1780" i="49"/>
  <c r="AE1780" i="49"/>
  <c r="AF1781" i="49"/>
  <c r="D1781" i="49"/>
  <c r="E1781" i="49"/>
  <c r="G1781" i="49"/>
  <c r="I1781" i="49"/>
  <c r="J1781" i="49"/>
  <c r="K1781" i="49"/>
  <c r="F1781" i="49"/>
  <c r="L1781" i="49"/>
  <c r="M1781" i="49"/>
  <c r="O1781" i="49"/>
  <c r="P1781" i="49"/>
  <c r="Q1781" i="49"/>
  <c r="R1781" i="49"/>
  <c r="S1781" i="49"/>
  <c r="T1781" i="49"/>
  <c r="U1781" i="49"/>
  <c r="V1781" i="49"/>
  <c r="W1781" i="49"/>
  <c r="X1781" i="49"/>
  <c r="Y1781" i="49"/>
  <c r="Z1781" i="49"/>
  <c r="AA1781" i="49"/>
  <c r="AB1781" i="49"/>
  <c r="AC1781" i="49"/>
  <c r="AD1781" i="49"/>
  <c r="AE1781" i="49"/>
  <c r="AF1782" i="49"/>
  <c r="D1782" i="49"/>
  <c r="E1782" i="49"/>
  <c r="G1782" i="49"/>
  <c r="I1782" i="49"/>
  <c r="J1782" i="49"/>
  <c r="K1782" i="49"/>
  <c r="F1782" i="49"/>
  <c r="L1782" i="49"/>
  <c r="M1782" i="49"/>
  <c r="O1782" i="49"/>
  <c r="P1782" i="49"/>
  <c r="Q1782" i="49"/>
  <c r="R1782" i="49"/>
  <c r="S1782" i="49"/>
  <c r="T1782" i="49"/>
  <c r="U1782" i="49"/>
  <c r="V1782" i="49"/>
  <c r="W1782" i="49"/>
  <c r="X1782" i="49"/>
  <c r="Y1782" i="49"/>
  <c r="Z1782" i="49"/>
  <c r="AA1782" i="49"/>
  <c r="AB1782" i="49"/>
  <c r="AC1782" i="49"/>
  <c r="AD1782" i="49"/>
  <c r="AE1782" i="49"/>
  <c r="AF1783" i="49"/>
  <c r="D1783" i="49"/>
  <c r="E1783" i="49"/>
  <c r="G1783" i="49"/>
  <c r="I1783" i="49"/>
  <c r="J1783" i="49"/>
  <c r="K1783" i="49"/>
  <c r="F1783" i="49"/>
  <c r="L1783" i="49"/>
  <c r="M1783" i="49"/>
  <c r="O1783" i="49"/>
  <c r="P1783" i="49"/>
  <c r="Q1783" i="49"/>
  <c r="R1783" i="49"/>
  <c r="S1783" i="49"/>
  <c r="T1783" i="49"/>
  <c r="U1783" i="49"/>
  <c r="V1783" i="49"/>
  <c r="W1783" i="49"/>
  <c r="X1783" i="49"/>
  <c r="Y1783" i="49"/>
  <c r="Z1783" i="49"/>
  <c r="AA1783" i="49"/>
  <c r="AB1783" i="49"/>
  <c r="AC1783" i="49"/>
  <c r="AD1783" i="49"/>
  <c r="AE1783" i="49"/>
  <c r="AF1784" i="49"/>
  <c r="D1784" i="49"/>
  <c r="E1784" i="49"/>
  <c r="G1784" i="49"/>
  <c r="I1784" i="49"/>
  <c r="J1784" i="49"/>
  <c r="K1784" i="49"/>
  <c r="F1784" i="49"/>
  <c r="L1784" i="49"/>
  <c r="M1784" i="49"/>
  <c r="O1784" i="49"/>
  <c r="P1784" i="49"/>
  <c r="Q1784" i="49"/>
  <c r="R1784" i="49"/>
  <c r="S1784" i="49"/>
  <c r="T1784" i="49"/>
  <c r="U1784" i="49"/>
  <c r="V1784" i="49"/>
  <c r="W1784" i="49"/>
  <c r="X1784" i="49"/>
  <c r="Y1784" i="49"/>
  <c r="Z1784" i="49"/>
  <c r="AA1784" i="49"/>
  <c r="AB1784" i="49"/>
  <c r="AC1784" i="49"/>
  <c r="AD1784" i="49"/>
  <c r="AE1784" i="49"/>
  <c r="AF1785" i="49"/>
  <c r="D1785" i="49"/>
  <c r="E1785" i="49"/>
  <c r="G1785" i="49"/>
  <c r="I1785" i="49"/>
  <c r="J1785" i="49"/>
  <c r="K1785" i="49"/>
  <c r="F1785" i="49"/>
  <c r="L1785" i="49"/>
  <c r="M1785" i="49"/>
  <c r="O1785" i="49"/>
  <c r="P1785" i="49"/>
  <c r="Q1785" i="49"/>
  <c r="R1785" i="49"/>
  <c r="S1785" i="49"/>
  <c r="T1785" i="49"/>
  <c r="U1785" i="49"/>
  <c r="V1785" i="49"/>
  <c r="W1785" i="49"/>
  <c r="X1785" i="49"/>
  <c r="Y1785" i="49"/>
  <c r="Z1785" i="49"/>
  <c r="AA1785" i="49"/>
  <c r="AB1785" i="49"/>
  <c r="AC1785" i="49"/>
  <c r="AD1785" i="49"/>
  <c r="AE1785" i="49"/>
  <c r="AF1786" i="49"/>
  <c r="D1786" i="49"/>
  <c r="E1786" i="49"/>
  <c r="G1786" i="49"/>
  <c r="I1786" i="49"/>
  <c r="J1786" i="49"/>
  <c r="K1786" i="49"/>
  <c r="F1786" i="49"/>
  <c r="L1786" i="49"/>
  <c r="M1786" i="49"/>
  <c r="O1786" i="49"/>
  <c r="P1786" i="49"/>
  <c r="Q1786" i="49"/>
  <c r="R1786" i="49"/>
  <c r="S1786" i="49"/>
  <c r="T1786" i="49"/>
  <c r="U1786" i="49"/>
  <c r="V1786" i="49"/>
  <c r="W1786" i="49"/>
  <c r="X1786" i="49"/>
  <c r="Y1786" i="49"/>
  <c r="Z1786" i="49"/>
  <c r="AA1786" i="49"/>
  <c r="AB1786" i="49"/>
  <c r="AC1786" i="49"/>
  <c r="AD1786" i="49"/>
  <c r="AE1786" i="49"/>
  <c r="AF1787" i="49"/>
  <c r="D1787" i="49"/>
  <c r="E1787" i="49"/>
  <c r="G1787" i="49"/>
  <c r="I1787" i="49"/>
  <c r="J1787" i="49"/>
  <c r="K1787" i="49"/>
  <c r="F1787" i="49"/>
  <c r="L1787" i="49"/>
  <c r="M1787" i="49"/>
  <c r="O1787" i="49"/>
  <c r="P1787" i="49"/>
  <c r="Q1787" i="49"/>
  <c r="R1787" i="49"/>
  <c r="S1787" i="49"/>
  <c r="T1787" i="49"/>
  <c r="U1787" i="49"/>
  <c r="V1787" i="49"/>
  <c r="W1787" i="49"/>
  <c r="X1787" i="49"/>
  <c r="Y1787" i="49"/>
  <c r="Z1787" i="49"/>
  <c r="AA1787" i="49"/>
  <c r="AB1787" i="49"/>
  <c r="AC1787" i="49"/>
  <c r="AD1787" i="49"/>
  <c r="AE1787" i="49"/>
  <c r="AF1788" i="49"/>
  <c r="D1788" i="49"/>
  <c r="E1788" i="49"/>
  <c r="G1788" i="49"/>
  <c r="I1788" i="49"/>
  <c r="J1788" i="49"/>
  <c r="K1788" i="49"/>
  <c r="F1788" i="49"/>
  <c r="L1788" i="49"/>
  <c r="M1788" i="49"/>
  <c r="O1788" i="49"/>
  <c r="P1788" i="49"/>
  <c r="Q1788" i="49"/>
  <c r="R1788" i="49"/>
  <c r="S1788" i="49"/>
  <c r="T1788" i="49"/>
  <c r="U1788" i="49"/>
  <c r="V1788" i="49"/>
  <c r="W1788" i="49"/>
  <c r="X1788" i="49"/>
  <c r="Y1788" i="49"/>
  <c r="Z1788" i="49"/>
  <c r="AA1788" i="49"/>
  <c r="AB1788" i="49"/>
  <c r="AC1788" i="49"/>
  <c r="AD1788" i="49"/>
  <c r="AE1788" i="49"/>
  <c r="AF1789" i="49"/>
  <c r="D1789" i="49"/>
  <c r="E1789" i="49"/>
  <c r="G1789" i="49"/>
  <c r="I1789" i="49"/>
  <c r="J1789" i="49"/>
  <c r="K1789" i="49"/>
  <c r="F1789" i="49"/>
  <c r="L1789" i="49"/>
  <c r="M1789" i="49"/>
  <c r="O1789" i="49"/>
  <c r="P1789" i="49"/>
  <c r="Q1789" i="49"/>
  <c r="R1789" i="49"/>
  <c r="S1789" i="49"/>
  <c r="T1789" i="49"/>
  <c r="U1789" i="49"/>
  <c r="V1789" i="49"/>
  <c r="W1789" i="49"/>
  <c r="X1789" i="49"/>
  <c r="Y1789" i="49"/>
  <c r="Z1789" i="49"/>
  <c r="AA1789" i="49"/>
  <c r="AB1789" i="49"/>
  <c r="AC1789" i="49"/>
  <c r="AD1789" i="49"/>
  <c r="AE1789" i="49"/>
  <c r="AF1790" i="49"/>
  <c r="D1790" i="49"/>
  <c r="E1790" i="49"/>
  <c r="G1790" i="49"/>
  <c r="I1790" i="49"/>
  <c r="J1790" i="49"/>
  <c r="K1790" i="49"/>
  <c r="F1790" i="49"/>
  <c r="L1790" i="49"/>
  <c r="M1790" i="49"/>
  <c r="O1790" i="49"/>
  <c r="P1790" i="49"/>
  <c r="Q1790" i="49"/>
  <c r="R1790" i="49"/>
  <c r="S1790" i="49"/>
  <c r="T1790" i="49"/>
  <c r="U1790" i="49"/>
  <c r="V1790" i="49"/>
  <c r="W1790" i="49"/>
  <c r="X1790" i="49"/>
  <c r="Y1790" i="49"/>
  <c r="Z1790" i="49"/>
  <c r="AA1790" i="49"/>
  <c r="AB1790" i="49"/>
  <c r="AC1790" i="49"/>
  <c r="AD1790" i="49"/>
  <c r="AE1790" i="49"/>
  <c r="AF1791" i="49"/>
  <c r="D1791" i="49"/>
  <c r="E1791" i="49"/>
  <c r="G1791" i="49"/>
  <c r="I1791" i="49"/>
  <c r="J1791" i="49"/>
  <c r="K1791" i="49"/>
  <c r="F1791" i="49"/>
  <c r="L1791" i="49"/>
  <c r="M1791" i="49"/>
  <c r="O1791" i="49"/>
  <c r="P1791" i="49"/>
  <c r="Q1791" i="49"/>
  <c r="R1791" i="49"/>
  <c r="S1791" i="49"/>
  <c r="T1791" i="49"/>
  <c r="U1791" i="49"/>
  <c r="V1791" i="49"/>
  <c r="W1791" i="49"/>
  <c r="X1791" i="49"/>
  <c r="Y1791" i="49"/>
  <c r="Z1791" i="49"/>
  <c r="AA1791" i="49"/>
  <c r="AB1791" i="49"/>
  <c r="AC1791" i="49"/>
  <c r="AD1791" i="49"/>
  <c r="AE1791" i="49"/>
  <c r="AF1792" i="49"/>
  <c r="D1792" i="49"/>
  <c r="E1792" i="49"/>
  <c r="G1792" i="49"/>
  <c r="I1792" i="49"/>
  <c r="J1792" i="49"/>
  <c r="K1792" i="49"/>
  <c r="F1792" i="49"/>
  <c r="L1792" i="49"/>
  <c r="M1792" i="49"/>
  <c r="O1792" i="49"/>
  <c r="P1792" i="49"/>
  <c r="Q1792" i="49"/>
  <c r="R1792" i="49"/>
  <c r="S1792" i="49"/>
  <c r="T1792" i="49"/>
  <c r="U1792" i="49"/>
  <c r="V1792" i="49"/>
  <c r="W1792" i="49"/>
  <c r="X1792" i="49"/>
  <c r="Y1792" i="49"/>
  <c r="Z1792" i="49"/>
  <c r="AA1792" i="49"/>
  <c r="AB1792" i="49"/>
  <c r="AC1792" i="49"/>
  <c r="AD1792" i="49"/>
  <c r="AE1792" i="49"/>
  <c r="AF1793" i="49"/>
  <c r="D1793" i="49"/>
  <c r="E1793" i="49"/>
  <c r="G1793" i="49"/>
  <c r="I1793" i="49"/>
  <c r="J1793" i="49"/>
  <c r="K1793" i="49"/>
  <c r="F1793" i="49"/>
  <c r="L1793" i="49"/>
  <c r="M1793" i="49"/>
  <c r="O1793" i="49"/>
  <c r="P1793" i="49"/>
  <c r="Q1793" i="49"/>
  <c r="R1793" i="49"/>
  <c r="S1793" i="49"/>
  <c r="T1793" i="49"/>
  <c r="U1793" i="49"/>
  <c r="V1793" i="49"/>
  <c r="W1793" i="49"/>
  <c r="X1793" i="49"/>
  <c r="Y1793" i="49"/>
  <c r="Z1793" i="49"/>
  <c r="AA1793" i="49"/>
  <c r="AB1793" i="49"/>
  <c r="AC1793" i="49"/>
  <c r="AD1793" i="49"/>
  <c r="AE1793" i="49"/>
  <c r="AF1794" i="49"/>
  <c r="D1794" i="49"/>
  <c r="E1794" i="49"/>
  <c r="G1794" i="49"/>
  <c r="I1794" i="49"/>
  <c r="J1794" i="49"/>
  <c r="K1794" i="49"/>
  <c r="F1794" i="49"/>
  <c r="L1794" i="49"/>
  <c r="M1794" i="49"/>
  <c r="O1794" i="49"/>
  <c r="P1794" i="49"/>
  <c r="Q1794" i="49"/>
  <c r="R1794" i="49"/>
  <c r="S1794" i="49"/>
  <c r="T1794" i="49"/>
  <c r="U1794" i="49"/>
  <c r="V1794" i="49"/>
  <c r="W1794" i="49"/>
  <c r="X1794" i="49"/>
  <c r="Y1794" i="49"/>
  <c r="Z1794" i="49"/>
  <c r="AA1794" i="49"/>
  <c r="AB1794" i="49"/>
  <c r="AC1794" i="49"/>
  <c r="AD1794" i="49"/>
  <c r="AE1794" i="49"/>
  <c r="AF1795" i="49"/>
  <c r="D1795" i="49"/>
  <c r="E1795" i="49"/>
  <c r="G1795" i="49"/>
  <c r="I1795" i="49"/>
  <c r="J1795" i="49"/>
  <c r="K1795" i="49"/>
  <c r="F1795" i="49"/>
  <c r="L1795" i="49"/>
  <c r="M1795" i="49"/>
  <c r="O1795" i="49"/>
  <c r="P1795" i="49"/>
  <c r="Q1795" i="49"/>
  <c r="R1795" i="49"/>
  <c r="S1795" i="49"/>
  <c r="T1795" i="49"/>
  <c r="U1795" i="49"/>
  <c r="V1795" i="49"/>
  <c r="W1795" i="49"/>
  <c r="X1795" i="49"/>
  <c r="Y1795" i="49"/>
  <c r="Z1795" i="49"/>
  <c r="AA1795" i="49"/>
  <c r="AB1795" i="49"/>
  <c r="AC1795" i="49"/>
  <c r="AD1795" i="49"/>
  <c r="AE1795" i="49"/>
  <c r="AF1796" i="49"/>
  <c r="D1796" i="49"/>
  <c r="E1796" i="49"/>
  <c r="G1796" i="49"/>
  <c r="I1796" i="49"/>
  <c r="J1796" i="49"/>
  <c r="K1796" i="49"/>
  <c r="F1796" i="49"/>
  <c r="L1796" i="49"/>
  <c r="M1796" i="49"/>
  <c r="O1796" i="49"/>
  <c r="P1796" i="49"/>
  <c r="Q1796" i="49"/>
  <c r="R1796" i="49"/>
  <c r="S1796" i="49"/>
  <c r="T1796" i="49"/>
  <c r="U1796" i="49"/>
  <c r="V1796" i="49"/>
  <c r="W1796" i="49"/>
  <c r="X1796" i="49"/>
  <c r="Y1796" i="49"/>
  <c r="Z1796" i="49"/>
  <c r="AA1796" i="49"/>
  <c r="AB1796" i="49"/>
  <c r="AC1796" i="49"/>
  <c r="AD1796" i="49"/>
  <c r="AE1796" i="49"/>
  <c r="AF1797" i="49"/>
  <c r="D1797" i="49"/>
  <c r="E1797" i="49"/>
  <c r="G1797" i="49"/>
  <c r="I1797" i="49"/>
  <c r="J1797" i="49"/>
  <c r="K1797" i="49"/>
  <c r="F1797" i="49"/>
  <c r="L1797" i="49"/>
  <c r="M1797" i="49"/>
  <c r="O1797" i="49"/>
  <c r="P1797" i="49"/>
  <c r="Q1797" i="49"/>
  <c r="R1797" i="49"/>
  <c r="S1797" i="49"/>
  <c r="T1797" i="49"/>
  <c r="U1797" i="49"/>
  <c r="V1797" i="49"/>
  <c r="W1797" i="49"/>
  <c r="X1797" i="49"/>
  <c r="Y1797" i="49"/>
  <c r="Z1797" i="49"/>
  <c r="AA1797" i="49"/>
  <c r="AB1797" i="49"/>
  <c r="AC1797" i="49"/>
  <c r="AD1797" i="49"/>
  <c r="AE1797" i="49"/>
  <c r="AF1798" i="49"/>
  <c r="D1798" i="49"/>
  <c r="E1798" i="49"/>
  <c r="G1798" i="49"/>
  <c r="I1798" i="49"/>
  <c r="J1798" i="49"/>
  <c r="K1798" i="49"/>
  <c r="F1798" i="49"/>
  <c r="L1798" i="49"/>
  <c r="M1798" i="49"/>
  <c r="O1798" i="49"/>
  <c r="P1798" i="49"/>
  <c r="Q1798" i="49"/>
  <c r="R1798" i="49"/>
  <c r="S1798" i="49"/>
  <c r="T1798" i="49"/>
  <c r="U1798" i="49"/>
  <c r="V1798" i="49"/>
  <c r="W1798" i="49"/>
  <c r="X1798" i="49"/>
  <c r="Y1798" i="49"/>
  <c r="Z1798" i="49"/>
  <c r="AA1798" i="49"/>
  <c r="AB1798" i="49"/>
  <c r="AC1798" i="49"/>
  <c r="AD1798" i="49"/>
  <c r="AE1798" i="49"/>
  <c r="AF1799" i="49"/>
  <c r="D1799" i="49"/>
  <c r="E1799" i="49"/>
  <c r="G1799" i="49"/>
  <c r="I1799" i="49"/>
  <c r="J1799" i="49"/>
  <c r="K1799" i="49"/>
  <c r="F1799" i="49"/>
  <c r="L1799" i="49"/>
  <c r="M1799" i="49"/>
  <c r="O1799" i="49"/>
  <c r="P1799" i="49"/>
  <c r="Q1799" i="49"/>
  <c r="R1799" i="49"/>
  <c r="S1799" i="49"/>
  <c r="T1799" i="49"/>
  <c r="U1799" i="49"/>
  <c r="V1799" i="49"/>
  <c r="W1799" i="49"/>
  <c r="X1799" i="49"/>
  <c r="Y1799" i="49"/>
  <c r="Z1799" i="49"/>
  <c r="AA1799" i="49"/>
  <c r="AB1799" i="49"/>
  <c r="AC1799" i="49"/>
  <c r="AD1799" i="49"/>
  <c r="AE1799" i="49"/>
  <c r="AF1800" i="49"/>
  <c r="D1800" i="49"/>
  <c r="E1800" i="49"/>
  <c r="G1800" i="49"/>
  <c r="I1800" i="49"/>
  <c r="J1800" i="49"/>
  <c r="K1800" i="49"/>
  <c r="F1800" i="49"/>
  <c r="L1800" i="49"/>
  <c r="M1800" i="49"/>
  <c r="O1800" i="49"/>
  <c r="P1800" i="49"/>
  <c r="Q1800" i="49"/>
  <c r="R1800" i="49"/>
  <c r="S1800" i="49"/>
  <c r="T1800" i="49"/>
  <c r="U1800" i="49"/>
  <c r="V1800" i="49"/>
  <c r="W1800" i="49"/>
  <c r="X1800" i="49"/>
  <c r="Y1800" i="49"/>
  <c r="Z1800" i="49"/>
  <c r="AA1800" i="49"/>
  <c r="AB1800" i="49"/>
  <c r="AC1800" i="49"/>
  <c r="AD1800" i="49"/>
  <c r="AE1800" i="49"/>
  <c r="AF1801" i="49"/>
  <c r="D1801" i="49"/>
  <c r="E1801" i="49"/>
  <c r="G1801" i="49"/>
  <c r="I1801" i="49"/>
  <c r="J1801" i="49"/>
  <c r="K1801" i="49"/>
  <c r="F1801" i="49"/>
  <c r="L1801" i="49"/>
  <c r="M1801" i="49"/>
  <c r="O1801" i="49"/>
  <c r="P1801" i="49"/>
  <c r="Q1801" i="49"/>
  <c r="R1801" i="49"/>
  <c r="S1801" i="49"/>
  <c r="T1801" i="49"/>
  <c r="U1801" i="49"/>
  <c r="V1801" i="49"/>
  <c r="W1801" i="49"/>
  <c r="X1801" i="49"/>
  <c r="Y1801" i="49"/>
  <c r="Z1801" i="49"/>
  <c r="AA1801" i="49"/>
  <c r="AB1801" i="49"/>
  <c r="AC1801" i="49"/>
  <c r="AD1801" i="49"/>
  <c r="AE1801" i="49"/>
  <c r="AF1802" i="49"/>
  <c r="D1802" i="49"/>
  <c r="E1802" i="49"/>
  <c r="G1802" i="49"/>
  <c r="I1802" i="49"/>
  <c r="J1802" i="49"/>
  <c r="K1802" i="49"/>
  <c r="F1802" i="49"/>
  <c r="L1802" i="49"/>
  <c r="M1802" i="49"/>
  <c r="O1802" i="49"/>
  <c r="P1802" i="49"/>
  <c r="Q1802" i="49"/>
  <c r="R1802" i="49"/>
  <c r="S1802" i="49"/>
  <c r="T1802" i="49"/>
  <c r="U1802" i="49"/>
  <c r="V1802" i="49"/>
  <c r="W1802" i="49"/>
  <c r="X1802" i="49"/>
  <c r="Y1802" i="49"/>
  <c r="Z1802" i="49"/>
  <c r="AA1802" i="49"/>
  <c r="AB1802" i="49"/>
  <c r="AC1802" i="49"/>
  <c r="AD1802" i="49"/>
  <c r="AE1802" i="49"/>
  <c r="AF1803" i="49"/>
  <c r="D1803" i="49"/>
  <c r="E1803" i="49"/>
  <c r="G1803" i="49"/>
  <c r="I1803" i="49"/>
  <c r="J1803" i="49"/>
  <c r="K1803" i="49"/>
  <c r="F1803" i="49"/>
  <c r="L1803" i="49"/>
  <c r="M1803" i="49"/>
  <c r="O1803" i="49"/>
  <c r="P1803" i="49"/>
  <c r="Q1803" i="49"/>
  <c r="R1803" i="49"/>
  <c r="S1803" i="49"/>
  <c r="T1803" i="49"/>
  <c r="U1803" i="49"/>
  <c r="V1803" i="49"/>
  <c r="W1803" i="49"/>
  <c r="X1803" i="49"/>
  <c r="Y1803" i="49"/>
  <c r="Z1803" i="49"/>
  <c r="AA1803" i="49"/>
  <c r="AB1803" i="49"/>
  <c r="AC1803" i="49"/>
  <c r="AD1803" i="49"/>
  <c r="AE1803" i="49"/>
  <c r="AF1804" i="49"/>
  <c r="D1804" i="49"/>
  <c r="E1804" i="49"/>
  <c r="G1804" i="49"/>
  <c r="I1804" i="49"/>
  <c r="J1804" i="49"/>
  <c r="K1804" i="49"/>
  <c r="F1804" i="49"/>
  <c r="L1804" i="49"/>
  <c r="M1804" i="49"/>
  <c r="O1804" i="49"/>
  <c r="P1804" i="49"/>
  <c r="Q1804" i="49"/>
  <c r="R1804" i="49"/>
  <c r="S1804" i="49"/>
  <c r="T1804" i="49"/>
  <c r="U1804" i="49"/>
  <c r="V1804" i="49"/>
  <c r="W1804" i="49"/>
  <c r="X1804" i="49"/>
  <c r="Y1804" i="49"/>
  <c r="Z1804" i="49"/>
  <c r="AA1804" i="49"/>
  <c r="AB1804" i="49"/>
  <c r="AC1804" i="49"/>
  <c r="AD1804" i="49"/>
  <c r="AE1804" i="49"/>
  <c r="AF1805" i="49"/>
  <c r="D1805" i="49"/>
  <c r="E1805" i="49"/>
  <c r="G1805" i="49"/>
  <c r="I1805" i="49"/>
  <c r="J1805" i="49"/>
  <c r="K1805" i="49"/>
  <c r="F1805" i="49"/>
  <c r="L1805" i="49"/>
  <c r="M1805" i="49"/>
  <c r="O1805" i="49"/>
  <c r="P1805" i="49"/>
  <c r="Q1805" i="49"/>
  <c r="R1805" i="49"/>
  <c r="S1805" i="49"/>
  <c r="T1805" i="49"/>
  <c r="U1805" i="49"/>
  <c r="V1805" i="49"/>
  <c r="W1805" i="49"/>
  <c r="X1805" i="49"/>
  <c r="Y1805" i="49"/>
  <c r="Z1805" i="49"/>
  <c r="AA1805" i="49"/>
  <c r="AB1805" i="49"/>
  <c r="AC1805" i="49"/>
  <c r="AD1805" i="49"/>
  <c r="AE1805" i="49"/>
  <c r="AF1806" i="49"/>
  <c r="D1806" i="49"/>
  <c r="E1806" i="49"/>
  <c r="G1806" i="49"/>
  <c r="I1806" i="49"/>
  <c r="J1806" i="49"/>
  <c r="K1806" i="49"/>
  <c r="F1806" i="49"/>
  <c r="L1806" i="49"/>
  <c r="M1806" i="49"/>
  <c r="O1806" i="49"/>
  <c r="P1806" i="49"/>
  <c r="Q1806" i="49"/>
  <c r="R1806" i="49"/>
  <c r="S1806" i="49"/>
  <c r="T1806" i="49"/>
  <c r="U1806" i="49"/>
  <c r="V1806" i="49"/>
  <c r="W1806" i="49"/>
  <c r="X1806" i="49"/>
  <c r="Y1806" i="49"/>
  <c r="Z1806" i="49"/>
  <c r="AA1806" i="49"/>
  <c r="AB1806" i="49"/>
  <c r="AC1806" i="49"/>
  <c r="AD1806" i="49"/>
  <c r="AE1806" i="49"/>
  <c r="AF1807" i="49"/>
  <c r="D1807" i="49"/>
  <c r="E1807" i="49"/>
  <c r="G1807" i="49"/>
  <c r="I1807" i="49"/>
  <c r="J1807" i="49"/>
  <c r="K1807" i="49"/>
  <c r="F1807" i="49"/>
  <c r="L1807" i="49"/>
  <c r="M1807" i="49"/>
  <c r="O1807" i="49"/>
  <c r="P1807" i="49"/>
  <c r="Q1807" i="49"/>
  <c r="R1807" i="49"/>
  <c r="S1807" i="49"/>
  <c r="T1807" i="49"/>
  <c r="U1807" i="49"/>
  <c r="V1807" i="49"/>
  <c r="W1807" i="49"/>
  <c r="X1807" i="49"/>
  <c r="Y1807" i="49"/>
  <c r="Z1807" i="49"/>
  <c r="AA1807" i="49"/>
  <c r="AB1807" i="49"/>
  <c r="AC1807" i="49"/>
  <c r="AD1807" i="49"/>
  <c r="AE1807" i="49"/>
  <c r="AF1808" i="49"/>
  <c r="D1808" i="49"/>
  <c r="E1808" i="49"/>
  <c r="G1808" i="49"/>
  <c r="I1808" i="49"/>
  <c r="J1808" i="49"/>
  <c r="K1808" i="49"/>
  <c r="F1808" i="49"/>
  <c r="L1808" i="49"/>
  <c r="M1808" i="49"/>
  <c r="O1808" i="49"/>
  <c r="P1808" i="49"/>
  <c r="Q1808" i="49"/>
  <c r="R1808" i="49"/>
  <c r="S1808" i="49"/>
  <c r="T1808" i="49"/>
  <c r="U1808" i="49"/>
  <c r="V1808" i="49"/>
  <c r="W1808" i="49"/>
  <c r="X1808" i="49"/>
  <c r="Y1808" i="49"/>
  <c r="Z1808" i="49"/>
  <c r="AA1808" i="49"/>
  <c r="AB1808" i="49"/>
  <c r="AC1808" i="49"/>
  <c r="AD1808" i="49"/>
  <c r="AE1808" i="49"/>
  <c r="AF1809" i="49"/>
  <c r="D1809" i="49"/>
  <c r="E1809" i="49"/>
  <c r="G1809" i="49"/>
  <c r="I1809" i="49"/>
  <c r="J1809" i="49"/>
  <c r="K1809" i="49"/>
  <c r="F1809" i="49"/>
  <c r="L1809" i="49"/>
  <c r="M1809" i="49"/>
  <c r="O1809" i="49"/>
  <c r="P1809" i="49"/>
  <c r="Q1809" i="49"/>
  <c r="R1809" i="49"/>
  <c r="S1809" i="49"/>
  <c r="T1809" i="49"/>
  <c r="U1809" i="49"/>
  <c r="V1809" i="49"/>
  <c r="W1809" i="49"/>
  <c r="X1809" i="49"/>
  <c r="Y1809" i="49"/>
  <c r="Z1809" i="49"/>
  <c r="AA1809" i="49"/>
  <c r="AB1809" i="49"/>
  <c r="AC1809" i="49"/>
  <c r="AD1809" i="49"/>
  <c r="AE1809" i="49"/>
  <c r="AF1810" i="49"/>
  <c r="D1810" i="49"/>
  <c r="E1810" i="49"/>
  <c r="G1810" i="49"/>
  <c r="I1810" i="49"/>
  <c r="J1810" i="49"/>
  <c r="K1810" i="49"/>
  <c r="F1810" i="49"/>
  <c r="L1810" i="49"/>
  <c r="M1810" i="49"/>
  <c r="O1810" i="49"/>
  <c r="P1810" i="49"/>
  <c r="Q1810" i="49"/>
  <c r="R1810" i="49"/>
  <c r="S1810" i="49"/>
  <c r="T1810" i="49"/>
  <c r="U1810" i="49"/>
  <c r="V1810" i="49"/>
  <c r="W1810" i="49"/>
  <c r="X1810" i="49"/>
  <c r="Y1810" i="49"/>
  <c r="Z1810" i="49"/>
  <c r="AA1810" i="49"/>
  <c r="AB1810" i="49"/>
  <c r="AC1810" i="49"/>
  <c r="AD1810" i="49"/>
  <c r="AE1810" i="49"/>
  <c r="AF1811" i="49"/>
  <c r="D1811" i="49"/>
  <c r="E1811" i="49"/>
  <c r="G1811" i="49"/>
  <c r="I1811" i="49"/>
  <c r="J1811" i="49"/>
  <c r="K1811" i="49"/>
  <c r="F1811" i="49"/>
  <c r="L1811" i="49"/>
  <c r="M1811" i="49"/>
  <c r="O1811" i="49"/>
  <c r="P1811" i="49"/>
  <c r="Q1811" i="49"/>
  <c r="R1811" i="49"/>
  <c r="S1811" i="49"/>
  <c r="T1811" i="49"/>
  <c r="U1811" i="49"/>
  <c r="V1811" i="49"/>
  <c r="W1811" i="49"/>
  <c r="X1811" i="49"/>
  <c r="Y1811" i="49"/>
  <c r="Z1811" i="49"/>
  <c r="AA1811" i="49"/>
  <c r="AB1811" i="49"/>
  <c r="AC1811" i="49"/>
  <c r="AD1811" i="49"/>
  <c r="AE1811" i="49"/>
  <c r="AF1812" i="49"/>
  <c r="D1812" i="49"/>
  <c r="E1812" i="49"/>
  <c r="G1812" i="49"/>
  <c r="I1812" i="49"/>
  <c r="J1812" i="49"/>
  <c r="K1812" i="49"/>
  <c r="F1812" i="49"/>
  <c r="L1812" i="49"/>
  <c r="M1812" i="49"/>
  <c r="O1812" i="49"/>
  <c r="P1812" i="49"/>
  <c r="Q1812" i="49"/>
  <c r="R1812" i="49"/>
  <c r="S1812" i="49"/>
  <c r="T1812" i="49"/>
  <c r="U1812" i="49"/>
  <c r="V1812" i="49"/>
  <c r="W1812" i="49"/>
  <c r="X1812" i="49"/>
  <c r="Y1812" i="49"/>
  <c r="Z1812" i="49"/>
  <c r="AA1812" i="49"/>
  <c r="AB1812" i="49"/>
  <c r="AC1812" i="49"/>
  <c r="AD1812" i="49"/>
  <c r="AE1812" i="49"/>
  <c r="AF1813" i="49"/>
  <c r="D1813" i="49"/>
  <c r="E1813" i="49"/>
  <c r="G1813" i="49"/>
  <c r="I1813" i="49"/>
  <c r="J1813" i="49"/>
  <c r="K1813" i="49"/>
  <c r="F1813" i="49"/>
  <c r="L1813" i="49"/>
  <c r="M1813" i="49"/>
  <c r="O1813" i="49"/>
  <c r="P1813" i="49"/>
  <c r="Q1813" i="49"/>
  <c r="R1813" i="49"/>
  <c r="S1813" i="49"/>
  <c r="T1813" i="49"/>
  <c r="U1813" i="49"/>
  <c r="V1813" i="49"/>
  <c r="W1813" i="49"/>
  <c r="X1813" i="49"/>
  <c r="Y1813" i="49"/>
  <c r="Z1813" i="49"/>
  <c r="AA1813" i="49"/>
  <c r="AB1813" i="49"/>
  <c r="AC1813" i="49"/>
  <c r="AD1813" i="49"/>
  <c r="AE1813" i="49"/>
  <c r="AF1814" i="49"/>
  <c r="D1814" i="49"/>
  <c r="E1814" i="49"/>
  <c r="G1814" i="49"/>
  <c r="I1814" i="49"/>
  <c r="J1814" i="49"/>
  <c r="K1814" i="49"/>
  <c r="F1814" i="49"/>
  <c r="L1814" i="49"/>
  <c r="M1814" i="49"/>
  <c r="O1814" i="49"/>
  <c r="P1814" i="49"/>
  <c r="Q1814" i="49"/>
  <c r="R1814" i="49"/>
  <c r="S1814" i="49"/>
  <c r="T1814" i="49"/>
  <c r="U1814" i="49"/>
  <c r="V1814" i="49"/>
  <c r="W1814" i="49"/>
  <c r="X1814" i="49"/>
  <c r="Y1814" i="49"/>
  <c r="Z1814" i="49"/>
  <c r="AA1814" i="49"/>
  <c r="AB1814" i="49"/>
  <c r="AC1814" i="49"/>
  <c r="AD1814" i="49"/>
  <c r="AE1814" i="49"/>
  <c r="AF1815" i="49"/>
  <c r="D1815" i="49"/>
  <c r="E1815" i="49"/>
  <c r="G1815" i="49"/>
  <c r="I1815" i="49"/>
  <c r="J1815" i="49"/>
  <c r="K1815" i="49"/>
  <c r="F1815" i="49"/>
  <c r="L1815" i="49"/>
  <c r="M1815" i="49"/>
  <c r="O1815" i="49"/>
  <c r="P1815" i="49"/>
  <c r="Q1815" i="49"/>
  <c r="R1815" i="49"/>
  <c r="S1815" i="49"/>
  <c r="T1815" i="49"/>
  <c r="U1815" i="49"/>
  <c r="V1815" i="49"/>
  <c r="W1815" i="49"/>
  <c r="X1815" i="49"/>
  <c r="Y1815" i="49"/>
  <c r="Z1815" i="49"/>
  <c r="AA1815" i="49"/>
  <c r="AB1815" i="49"/>
  <c r="AC1815" i="49"/>
  <c r="AD1815" i="49"/>
  <c r="AE1815" i="49"/>
  <c r="AF1816" i="49"/>
  <c r="D1816" i="49"/>
  <c r="E1816" i="49"/>
  <c r="G1816" i="49"/>
  <c r="I1816" i="49"/>
  <c r="J1816" i="49"/>
  <c r="K1816" i="49"/>
  <c r="F1816" i="49"/>
  <c r="L1816" i="49"/>
  <c r="M1816" i="49"/>
  <c r="O1816" i="49"/>
  <c r="P1816" i="49"/>
  <c r="Q1816" i="49"/>
  <c r="R1816" i="49"/>
  <c r="S1816" i="49"/>
  <c r="T1816" i="49"/>
  <c r="U1816" i="49"/>
  <c r="V1816" i="49"/>
  <c r="W1816" i="49"/>
  <c r="X1816" i="49"/>
  <c r="Y1816" i="49"/>
  <c r="Z1816" i="49"/>
  <c r="AA1816" i="49"/>
  <c r="AB1816" i="49"/>
  <c r="AC1816" i="49"/>
  <c r="AD1816" i="49"/>
  <c r="AE1816" i="49"/>
  <c r="AF1817" i="49"/>
  <c r="D1817" i="49"/>
  <c r="E1817" i="49"/>
  <c r="G1817" i="49"/>
  <c r="I1817" i="49"/>
  <c r="J1817" i="49"/>
  <c r="K1817" i="49"/>
  <c r="F1817" i="49"/>
  <c r="L1817" i="49"/>
  <c r="M1817" i="49"/>
  <c r="O1817" i="49"/>
  <c r="P1817" i="49"/>
  <c r="Q1817" i="49"/>
  <c r="R1817" i="49"/>
  <c r="S1817" i="49"/>
  <c r="T1817" i="49"/>
  <c r="U1817" i="49"/>
  <c r="V1817" i="49"/>
  <c r="W1817" i="49"/>
  <c r="X1817" i="49"/>
  <c r="Y1817" i="49"/>
  <c r="Z1817" i="49"/>
  <c r="AA1817" i="49"/>
  <c r="AB1817" i="49"/>
  <c r="AC1817" i="49"/>
  <c r="AD1817" i="49"/>
  <c r="AE1817" i="49"/>
  <c r="AF1818" i="49"/>
  <c r="D1818" i="49"/>
  <c r="E1818" i="49"/>
  <c r="G1818" i="49"/>
  <c r="I1818" i="49"/>
  <c r="J1818" i="49"/>
  <c r="K1818" i="49"/>
  <c r="F1818" i="49"/>
  <c r="L1818" i="49"/>
  <c r="M1818" i="49"/>
  <c r="O1818" i="49"/>
  <c r="P1818" i="49"/>
  <c r="Q1818" i="49"/>
  <c r="R1818" i="49"/>
  <c r="S1818" i="49"/>
  <c r="T1818" i="49"/>
  <c r="U1818" i="49"/>
  <c r="V1818" i="49"/>
  <c r="W1818" i="49"/>
  <c r="X1818" i="49"/>
  <c r="Y1818" i="49"/>
  <c r="Z1818" i="49"/>
  <c r="AA1818" i="49"/>
  <c r="AB1818" i="49"/>
  <c r="AC1818" i="49"/>
  <c r="AD1818" i="49"/>
  <c r="AE1818" i="49"/>
  <c r="AF1819" i="49"/>
  <c r="D1819" i="49"/>
  <c r="E1819" i="49"/>
  <c r="G1819" i="49"/>
  <c r="I1819" i="49"/>
  <c r="J1819" i="49"/>
  <c r="K1819" i="49"/>
  <c r="F1819" i="49"/>
  <c r="L1819" i="49"/>
  <c r="M1819" i="49"/>
  <c r="O1819" i="49"/>
  <c r="P1819" i="49"/>
  <c r="Q1819" i="49"/>
  <c r="R1819" i="49"/>
  <c r="S1819" i="49"/>
  <c r="T1819" i="49"/>
  <c r="U1819" i="49"/>
  <c r="V1819" i="49"/>
  <c r="W1819" i="49"/>
  <c r="X1819" i="49"/>
  <c r="Y1819" i="49"/>
  <c r="Z1819" i="49"/>
  <c r="AA1819" i="49"/>
  <c r="AB1819" i="49"/>
  <c r="AC1819" i="49"/>
  <c r="AD1819" i="49"/>
  <c r="AE1819" i="49"/>
  <c r="AF1820" i="49"/>
  <c r="D1820" i="49"/>
  <c r="E1820" i="49"/>
  <c r="G1820" i="49"/>
  <c r="I1820" i="49"/>
  <c r="J1820" i="49"/>
  <c r="K1820" i="49"/>
  <c r="F1820" i="49"/>
  <c r="L1820" i="49"/>
  <c r="M1820" i="49"/>
  <c r="O1820" i="49"/>
  <c r="P1820" i="49"/>
  <c r="Q1820" i="49"/>
  <c r="R1820" i="49"/>
  <c r="S1820" i="49"/>
  <c r="T1820" i="49"/>
  <c r="U1820" i="49"/>
  <c r="V1820" i="49"/>
  <c r="W1820" i="49"/>
  <c r="X1820" i="49"/>
  <c r="Y1820" i="49"/>
  <c r="Z1820" i="49"/>
  <c r="AA1820" i="49"/>
  <c r="AB1820" i="49"/>
  <c r="AC1820" i="49"/>
  <c r="AD1820" i="49"/>
  <c r="AE1820" i="49"/>
  <c r="AF1821" i="49"/>
  <c r="D1821" i="49"/>
  <c r="E1821" i="49"/>
  <c r="G1821" i="49"/>
  <c r="I1821" i="49"/>
  <c r="J1821" i="49"/>
  <c r="K1821" i="49"/>
  <c r="F1821" i="49"/>
  <c r="L1821" i="49"/>
  <c r="M1821" i="49"/>
  <c r="O1821" i="49"/>
  <c r="P1821" i="49"/>
  <c r="Q1821" i="49"/>
  <c r="R1821" i="49"/>
  <c r="S1821" i="49"/>
  <c r="T1821" i="49"/>
  <c r="U1821" i="49"/>
  <c r="V1821" i="49"/>
  <c r="W1821" i="49"/>
  <c r="X1821" i="49"/>
  <c r="Y1821" i="49"/>
  <c r="Z1821" i="49"/>
  <c r="AA1821" i="49"/>
  <c r="AB1821" i="49"/>
  <c r="AC1821" i="49"/>
  <c r="AD1821" i="49"/>
  <c r="AE1821" i="49"/>
  <c r="AF1822" i="49"/>
  <c r="D1822" i="49"/>
  <c r="E1822" i="49"/>
  <c r="G1822" i="49"/>
  <c r="I1822" i="49"/>
  <c r="J1822" i="49"/>
  <c r="K1822" i="49"/>
  <c r="F1822" i="49"/>
  <c r="L1822" i="49"/>
  <c r="M1822" i="49"/>
  <c r="O1822" i="49"/>
  <c r="P1822" i="49"/>
  <c r="Q1822" i="49"/>
  <c r="R1822" i="49"/>
  <c r="S1822" i="49"/>
  <c r="T1822" i="49"/>
  <c r="U1822" i="49"/>
  <c r="V1822" i="49"/>
  <c r="W1822" i="49"/>
  <c r="X1822" i="49"/>
  <c r="Y1822" i="49"/>
  <c r="Z1822" i="49"/>
  <c r="AA1822" i="49"/>
  <c r="AB1822" i="49"/>
  <c r="AC1822" i="49"/>
  <c r="AD1822" i="49"/>
  <c r="AE1822" i="49"/>
  <c r="AF1823" i="49"/>
  <c r="D1823" i="49"/>
  <c r="E1823" i="49"/>
  <c r="G1823" i="49"/>
  <c r="I1823" i="49"/>
  <c r="J1823" i="49"/>
  <c r="K1823" i="49"/>
  <c r="F1823" i="49"/>
  <c r="L1823" i="49"/>
  <c r="M1823" i="49"/>
  <c r="O1823" i="49"/>
  <c r="P1823" i="49"/>
  <c r="Q1823" i="49"/>
  <c r="R1823" i="49"/>
  <c r="S1823" i="49"/>
  <c r="T1823" i="49"/>
  <c r="U1823" i="49"/>
  <c r="V1823" i="49"/>
  <c r="W1823" i="49"/>
  <c r="X1823" i="49"/>
  <c r="Y1823" i="49"/>
  <c r="Z1823" i="49"/>
  <c r="AA1823" i="49"/>
  <c r="AB1823" i="49"/>
  <c r="AC1823" i="49"/>
  <c r="AD1823" i="49"/>
  <c r="AE1823" i="49"/>
  <c r="AF1824" i="49"/>
  <c r="D1824" i="49"/>
  <c r="E1824" i="49"/>
  <c r="G1824" i="49"/>
  <c r="I1824" i="49"/>
  <c r="J1824" i="49"/>
  <c r="K1824" i="49"/>
  <c r="F1824" i="49"/>
  <c r="L1824" i="49"/>
  <c r="M1824" i="49"/>
  <c r="O1824" i="49"/>
  <c r="P1824" i="49"/>
  <c r="Q1824" i="49"/>
  <c r="R1824" i="49"/>
  <c r="S1824" i="49"/>
  <c r="T1824" i="49"/>
  <c r="U1824" i="49"/>
  <c r="V1824" i="49"/>
  <c r="W1824" i="49"/>
  <c r="X1824" i="49"/>
  <c r="Y1824" i="49"/>
  <c r="Z1824" i="49"/>
  <c r="AA1824" i="49"/>
  <c r="AB1824" i="49"/>
  <c r="AC1824" i="49"/>
  <c r="AD1824" i="49"/>
  <c r="AE1824" i="49"/>
  <c r="AF1825" i="49"/>
  <c r="D1825" i="49"/>
  <c r="E1825" i="49"/>
  <c r="G1825" i="49"/>
  <c r="I1825" i="49"/>
  <c r="J1825" i="49"/>
  <c r="K1825" i="49"/>
  <c r="F1825" i="49"/>
  <c r="L1825" i="49"/>
  <c r="M1825" i="49"/>
  <c r="O1825" i="49"/>
  <c r="P1825" i="49"/>
  <c r="Q1825" i="49"/>
  <c r="R1825" i="49"/>
  <c r="S1825" i="49"/>
  <c r="T1825" i="49"/>
  <c r="U1825" i="49"/>
  <c r="V1825" i="49"/>
  <c r="W1825" i="49"/>
  <c r="X1825" i="49"/>
  <c r="Y1825" i="49"/>
  <c r="Z1825" i="49"/>
  <c r="AA1825" i="49"/>
  <c r="AB1825" i="49"/>
  <c r="AC1825" i="49"/>
  <c r="AD1825" i="49"/>
  <c r="AE1825" i="49"/>
  <c r="AF1826" i="49"/>
  <c r="D1826" i="49"/>
  <c r="E1826" i="49"/>
  <c r="G1826" i="49"/>
  <c r="I1826" i="49"/>
  <c r="J1826" i="49"/>
  <c r="K1826" i="49"/>
  <c r="F1826" i="49"/>
  <c r="L1826" i="49"/>
  <c r="M1826" i="49"/>
  <c r="O1826" i="49"/>
  <c r="P1826" i="49"/>
  <c r="Q1826" i="49"/>
  <c r="R1826" i="49"/>
  <c r="S1826" i="49"/>
  <c r="T1826" i="49"/>
  <c r="U1826" i="49"/>
  <c r="V1826" i="49"/>
  <c r="W1826" i="49"/>
  <c r="X1826" i="49"/>
  <c r="Y1826" i="49"/>
  <c r="Z1826" i="49"/>
  <c r="AA1826" i="49"/>
  <c r="AB1826" i="49"/>
  <c r="AC1826" i="49"/>
  <c r="AD1826" i="49"/>
  <c r="AE1826" i="49"/>
  <c r="AF1827" i="49"/>
  <c r="D1827" i="49"/>
  <c r="E1827" i="49"/>
  <c r="G1827" i="49"/>
  <c r="I1827" i="49"/>
  <c r="J1827" i="49"/>
  <c r="K1827" i="49"/>
  <c r="F1827" i="49"/>
  <c r="L1827" i="49"/>
  <c r="M1827" i="49"/>
  <c r="O1827" i="49"/>
  <c r="P1827" i="49"/>
  <c r="Q1827" i="49"/>
  <c r="R1827" i="49"/>
  <c r="S1827" i="49"/>
  <c r="T1827" i="49"/>
  <c r="U1827" i="49"/>
  <c r="V1827" i="49"/>
  <c r="W1827" i="49"/>
  <c r="X1827" i="49"/>
  <c r="Y1827" i="49"/>
  <c r="Z1827" i="49"/>
  <c r="AA1827" i="49"/>
  <c r="AB1827" i="49"/>
  <c r="AC1827" i="49"/>
  <c r="AD1827" i="49"/>
  <c r="AE1827" i="49"/>
  <c r="AF1828" i="49"/>
  <c r="D1828" i="49"/>
  <c r="E1828" i="49"/>
  <c r="G1828" i="49"/>
  <c r="I1828" i="49"/>
  <c r="J1828" i="49"/>
  <c r="K1828" i="49"/>
  <c r="F1828" i="49"/>
  <c r="L1828" i="49"/>
  <c r="M1828" i="49"/>
  <c r="O1828" i="49"/>
  <c r="P1828" i="49"/>
  <c r="Q1828" i="49"/>
  <c r="R1828" i="49"/>
  <c r="S1828" i="49"/>
  <c r="T1828" i="49"/>
  <c r="U1828" i="49"/>
  <c r="V1828" i="49"/>
  <c r="W1828" i="49"/>
  <c r="X1828" i="49"/>
  <c r="Y1828" i="49"/>
  <c r="Z1828" i="49"/>
  <c r="AA1828" i="49"/>
  <c r="AB1828" i="49"/>
  <c r="AC1828" i="49"/>
  <c r="AD1828" i="49"/>
  <c r="AE1828" i="49"/>
  <c r="AF1829" i="49"/>
  <c r="D1829" i="49"/>
  <c r="E1829" i="49"/>
  <c r="G1829" i="49"/>
  <c r="I1829" i="49"/>
  <c r="J1829" i="49"/>
  <c r="K1829" i="49"/>
  <c r="F1829" i="49"/>
  <c r="L1829" i="49"/>
  <c r="M1829" i="49"/>
  <c r="O1829" i="49"/>
  <c r="P1829" i="49"/>
  <c r="Q1829" i="49"/>
  <c r="R1829" i="49"/>
  <c r="S1829" i="49"/>
  <c r="T1829" i="49"/>
  <c r="U1829" i="49"/>
  <c r="V1829" i="49"/>
  <c r="W1829" i="49"/>
  <c r="X1829" i="49"/>
  <c r="Y1829" i="49"/>
  <c r="Z1829" i="49"/>
  <c r="AA1829" i="49"/>
  <c r="AB1829" i="49"/>
  <c r="AC1829" i="49"/>
  <c r="AD1829" i="49"/>
  <c r="AE1829" i="49"/>
  <c r="AF1830" i="49"/>
  <c r="D1830" i="49"/>
  <c r="E1830" i="49"/>
  <c r="G1830" i="49"/>
  <c r="I1830" i="49"/>
  <c r="J1830" i="49"/>
  <c r="K1830" i="49"/>
  <c r="F1830" i="49"/>
  <c r="L1830" i="49"/>
  <c r="M1830" i="49"/>
  <c r="O1830" i="49"/>
  <c r="P1830" i="49"/>
  <c r="Q1830" i="49"/>
  <c r="R1830" i="49"/>
  <c r="S1830" i="49"/>
  <c r="T1830" i="49"/>
  <c r="U1830" i="49"/>
  <c r="V1830" i="49"/>
  <c r="W1830" i="49"/>
  <c r="X1830" i="49"/>
  <c r="Y1830" i="49"/>
  <c r="Z1830" i="49"/>
  <c r="AA1830" i="49"/>
  <c r="AB1830" i="49"/>
  <c r="AC1830" i="49"/>
  <c r="AD1830" i="49"/>
  <c r="AE1830" i="49"/>
  <c r="AF1831" i="49"/>
  <c r="D1831" i="49"/>
  <c r="E1831" i="49"/>
  <c r="G1831" i="49"/>
  <c r="I1831" i="49"/>
  <c r="J1831" i="49"/>
  <c r="K1831" i="49"/>
  <c r="F1831" i="49"/>
  <c r="L1831" i="49"/>
  <c r="M1831" i="49"/>
  <c r="O1831" i="49"/>
  <c r="P1831" i="49"/>
  <c r="Q1831" i="49"/>
  <c r="R1831" i="49"/>
  <c r="S1831" i="49"/>
  <c r="T1831" i="49"/>
  <c r="U1831" i="49"/>
  <c r="V1831" i="49"/>
  <c r="W1831" i="49"/>
  <c r="X1831" i="49"/>
  <c r="Y1831" i="49"/>
  <c r="Z1831" i="49"/>
  <c r="AA1831" i="49"/>
  <c r="AB1831" i="49"/>
  <c r="AC1831" i="49"/>
  <c r="AD1831" i="49"/>
  <c r="AE1831" i="49"/>
  <c r="AF1832" i="49"/>
  <c r="D1832" i="49"/>
  <c r="E1832" i="49"/>
  <c r="G1832" i="49"/>
  <c r="I1832" i="49"/>
  <c r="J1832" i="49"/>
  <c r="K1832" i="49"/>
  <c r="F1832" i="49"/>
  <c r="L1832" i="49"/>
  <c r="M1832" i="49"/>
  <c r="O1832" i="49"/>
  <c r="P1832" i="49"/>
  <c r="Q1832" i="49"/>
  <c r="R1832" i="49"/>
  <c r="S1832" i="49"/>
  <c r="T1832" i="49"/>
  <c r="U1832" i="49"/>
  <c r="V1832" i="49"/>
  <c r="W1832" i="49"/>
  <c r="X1832" i="49"/>
  <c r="Y1832" i="49"/>
  <c r="Z1832" i="49"/>
  <c r="AA1832" i="49"/>
  <c r="AB1832" i="49"/>
  <c r="AC1832" i="49"/>
  <c r="AD1832" i="49"/>
  <c r="AE1832" i="49"/>
  <c r="AF1833" i="49"/>
  <c r="D1833" i="49"/>
  <c r="E1833" i="49"/>
  <c r="G1833" i="49"/>
  <c r="I1833" i="49"/>
  <c r="J1833" i="49"/>
  <c r="K1833" i="49"/>
  <c r="F1833" i="49"/>
  <c r="L1833" i="49"/>
  <c r="M1833" i="49"/>
  <c r="O1833" i="49"/>
  <c r="P1833" i="49"/>
  <c r="Q1833" i="49"/>
  <c r="R1833" i="49"/>
  <c r="S1833" i="49"/>
  <c r="T1833" i="49"/>
  <c r="U1833" i="49"/>
  <c r="V1833" i="49"/>
  <c r="W1833" i="49"/>
  <c r="X1833" i="49"/>
  <c r="Y1833" i="49"/>
  <c r="Z1833" i="49"/>
  <c r="AA1833" i="49"/>
  <c r="AB1833" i="49"/>
  <c r="AC1833" i="49"/>
  <c r="AD1833" i="49"/>
  <c r="AE1833" i="49"/>
  <c r="AF1834" i="49"/>
  <c r="D1834" i="49"/>
  <c r="E1834" i="49"/>
  <c r="G1834" i="49"/>
  <c r="I1834" i="49"/>
  <c r="J1834" i="49"/>
  <c r="K1834" i="49"/>
  <c r="F1834" i="49"/>
  <c r="L1834" i="49"/>
  <c r="M1834" i="49"/>
  <c r="O1834" i="49"/>
  <c r="P1834" i="49"/>
  <c r="Q1834" i="49"/>
  <c r="R1834" i="49"/>
  <c r="S1834" i="49"/>
  <c r="T1834" i="49"/>
  <c r="U1834" i="49"/>
  <c r="V1834" i="49"/>
  <c r="W1834" i="49"/>
  <c r="X1834" i="49"/>
  <c r="Y1834" i="49"/>
  <c r="Z1834" i="49"/>
  <c r="AA1834" i="49"/>
  <c r="AB1834" i="49"/>
  <c r="AC1834" i="49"/>
  <c r="AD1834" i="49"/>
  <c r="AE1834" i="49"/>
  <c r="AF1835" i="49"/>
  <c r="D1835" i="49"/>
  <c r="E1835" i="49"/>
  <c r="G1835" i="49"/>
  <c r="I1835" i="49"/>
  <c r="J1835" i="49"/>
  <c r="K1835" i="49"/>
  <c r="F1835" i="49"/>
  <c r="L1835" i="49"/>
  <c r="M1835" i="49"/>
  <c r="O1835" i="49"/>
  <c r="P1835" i="49"/>
  <c r="Q1835" i="49"/>
  <c r="R1835" i="49"/>
  <c r="S1835" i="49"/>
  <c r="T1835" i="49"/>
  <c r="U1835" i="49"/>
  <c r="V1835" i="49"/>
  <c r="W1835" i="49"/>
  <c r="X1835" i="49"/>
  <c r="Y1835" i="49"/>
  <c r="Z1835" i="49"/>
  <c r="AA1835" i="49"/>
  <c r="AB1835" i="49"/>
  <c r="AC1835" i="49"/>
  <c r="AD1835" i="49"/>
  <c r="AE1835" i="49"/>
  <c r="AF1836" i="49"/>
  <c r="D1836" i="49"/>
  <c r="E1836" i="49"/>
  <c r="G1836" i="49"/>
  <c r="I1836" i="49"/>
  <c r="J1836" i="49"/>
  <c r="K1836" i="49"/>
  <c r="F1836" i="49"/>
  <c r="L1836" i="49"/>
  <c r="M1836" i="49"/>
  <c r="O1836" i="49"/>
  <c r="P1836" i="49"/>
  <c r="Q1836" i="49"/>
  <c r="R1836" i="49"/>
  <c r="S1836" i="49"/>
  <c r="T1836" i="49"/>
  <c r="U1836" i="49"/>
  <c r="V1836" i="49"/>
  <c r="W1836" i="49"/>
  <c r="X1836" i="49"/>
  <c r="Y1836" i="49"/>
  <c r="Z1836" i="49"/>
  <c r="AA1836" i="49"/>
  <c r="AB1836" i="49"/>
  <c r="AC1836" i="49"/>
  <c r="AD1836" i="49"/>
  <c r="AE1836" i="49"/>
  <c r="AF1837" i="49"/>
  <c r="D1837" i="49"/>
  <c r="E1837" i="49"/>
  <c r="G1837" i="49"/>
  <c r="I1837" i="49"/>
  <c r="J1837" i="49"/>
  <c r="K1837" i="49"/>
  <c r="F1837" i="49"/>
  <c r="L1837" i="49"/>
  <c r="M1837" i="49"/>
  <c r="O1837" i="49"/>
  <c r="P1837" i="49"/>
  <c r="Q1837" i="49"/>
  <c r="R1837" i="49"/>
  <c r="S1837" i="49"/>
  <c r="T1837" i="49"/>
  <c r="U1837" i="49"/>
  <c r="V1837" i="49"/>
  <c r="W1837" i="49"/>
  <c r="X1837" i="49"/>
  <c r="Y1837" i="49"/>
  <c r="Z1837" i="49"/>
  <c r="AA1837" i="49"/>
  <c r="AB1837" i="49"/>
  <c r="AC1837" i="49"/>
  <c r="AD1837" i="49"/>
  <c r="AE1837" i="49"/>
  <c r="AF1838" i="49"/>
  <c r="D1838" i="49"/>
  <c r="E1838" i="49"/>
  <c r="G1838" i="49"/>
  <c r="I1838" i="49"/>
  <c r="J1838" i="49"/>
  <c r="K1838" i="49"/>
  <c r="F1838" i="49"/>
  <c r="L1838" i="49"/>
  <c r="M1838" i="49"/>
  <c r="O1838" i="49"/>
  <c r="P1838" i="49"/>
  <c r="Q1838" i="49"/>
  <c r="R1838" i="49"/>
  <c r="S1838" i="49"/>
  <c r="T1838" i="49"/>
  <c r="U1838" i="49"/>
  <c r="V1838" i="49"/>
  <c r="W1838" i="49"/>
  <c r="X1838" i="49"/>
  <c r="Y1838" i="49"/>
  <c r="Z1838" i="49"/>
  <c r="AA1838" i="49"/>
  <c r="AB1838" i="49"/>
  <c r="AC1838" i="49"/>
  <c r="AD1838" i="49"/>
  <c r="AE1838" i="49"/>
  <c r="AF1839" i="49"/>
  <c r="D1839" i="49"/>
  <c r="E1839" i="49"/>
  <c r="G1839" i="49"/>
  <c r="I1839" i="49"/>
  <c r="J1839" i="49"/>
  <c r="K1839" i="49"/>
  <c r="F1839" i="49"/>
  <c r="L1839" i="49"/>
  <c r="M1839" i="49"/>
  <c r="O1839" i="49"/>
  <c r="P1839" i="49"/>
  <c r="Q1839" i="49"/>
  <c r="R1839" i="49"/>
  <c r="S1839" i="49"/>
  <c r="T1839" i="49"/>
  <c r="U1839" i="49"/>
  <c r="V1839" i="49"/>
  <c r="W1839" i="49"/>
  <c r="X1839" i="49"/>
  <c r="Y1839" i="49"/>
  <c r="Z1839" i="49"/>
  <c r="AA1839" i="49"/>
  <c r="AB1839" i="49"/>
  <c r="AC1839" i="49"/>
  <c r="AD1839" i="49"/>
  <c r="AE1839" i="49"/>
  <c r="AF1840" i="49"/>
  <c r="D1840" i="49"/>
  <c r="E1840" i="49"/>
  <c r="G1840" i="49"/>
  <c r="I1840" i="49"/>
  <c r="J1840" i="49"/>
  <c r="K1840" i="49"/>
  <c r="F1840" i="49"/>
  <c r="L1840" i="49"/>
  <c r="M1840" i="49"/>
  <c r="O1840" i="49"/>
  <c r="P1840" i="49"/>
  <c r="Q1840" i="49"/>
  <c r="R1840" i="49"/>
  <c r="S1840" i="49"/>
  <c r="T1840" i="49"/>
  <c r="U1840" i="49"/>
  <c r="V1840" i="49"/>
  <c r="W1840" i="49"/>
  <c r="X1840" i="49"/>
  <c r="Y1840" i="49"/>
  <c r="Z1840" i="49"/>
  <c r="AA1840" i="49"/>
  <c r="AB1840" i="49"/>
  <c r="AC1840" i="49"/>
  <c r="AD1840" i="49"/>
  <c r="AE1840" i="49"/>
  <c r="AF1841" i="49"/>
  <c r="D1841" i="49"/>
  <c r="E1841" i="49"/>
  <c r="G1841" i="49"/>
  <c r="I1841" i="49"/>
  <c r="J1841" i="49"/>
  <c r="K1841" i="49"/>
  <c r="F1841" i="49"/>
  <c r="L1841" i="49"/>
  <c r="M1841" i="49"/>
  <c r="O1841" i="49"/>
  <c r="P1841" i="49"/>
  <c r="Q1841" i="49"/>
  <c r="R1841" i="49"/>
  <c r="S1841" i="49"/>
  <c r="T1841" i="49"/>
  <c r="U1841" i="49"/>
  <c r="V1841" i="49"/>
  <c r="W1841" i="49"/>
  <c r="X1841" i="49"/>
  <c r="Y1841" i="49"/>
  <c r="Z1841" i="49"/>
  <c r="AA1841" i="49"/>
  <c r="AB1841" i="49"/>
  <c r="AC1841" i="49"/>
  <c r="AD1841" i="49"/>
  <c r="AE1841" i="49"/>
  <c r="AF1842" i="49"/>
  <c r="D1842" i="49"/>
  <c r="E1842" i="49"/>
  <c r="G1842" i="49"/>
  <c r="I1842" i="49"/>
  <c r="J1842" i="49"/>
  <c r="K1842" i="49"/>
  <c r="F1842" i="49"/>
  <c r="L1842" i="49"/>
  <c r="M1842" i="49"/>
  <c r="O1842" i="49"/>
  <c r="P1842" i="49"/>
  <c r="Q1842" i="49"/>
  <c r="R1842" i="49"/>
  <c r="S1842" i="49"/>
  <c r="T1842" i="49"/>
  <c r="U1842" i="49"/>
  <c r="V1842" i="49"/>
  <c r="W1842" i="49"/>
  <c r="X1842" i="49"/>
  <c r="Y1842" i="49"/>
  <c r="Z1842" i="49"/>
  <c r="AA1842" i="49"/>
  <c r="AB1842" i="49"/>
  <c r="AC1842" i="49"/>
  <c r="AD1842" i="49"/>
  <c r="AE1842" i="49"/>
  <c r="AF1843" i="49"/>
  <c r="D1843" i="49"/>
  <c r="E1843" i="49"/>
  <c r="G1843" i="49"/>
  <c r="I1843" i="49"/>
  <c r="J1843" i="49"/>
  <c r="K1843" i="49"/>
  <c r="F1843" i="49"/>
  <c r="L1843" i="49"/>
  <c r="M1843" i="49"/>
  <c r="O1843" i="49"/>
  <c r="P1843" i="49"/>
  <c r="Q1843" i="49"/>
  <c r="R1843" i="49"/>
  <c r="S1843" i="49"/>
  <c r="T1843" i="49"/>
  <c r="U1843" i="49"/>
  <c r="V1843" i="49"/>
  <c r="W1843" i="49"/>
  <c r="X1843" i="49"/>
  <c r="Y1843" i="49"/>
  <c r="Z1843" i="49"/>
  <c r="AA1843" i="49"/>
  <c r="AB1843" i="49"/>
  <c r="AC1843" i="49"/>
  <c r="AD1843" i="49"/>
  <c r="AE1843" i="49"/>
  <c r="AF1844" i="49"/>
  <c r="D1844" i="49"/>
  <c r="E1844" i="49"/>
  <c r="G1844" i="49"/>
  <c r="I1844" i="49"/>
  <c r="J1844" i="49"/>
  <c r="K1844" i="49"/>
  <c r="F1844" i="49"/>
  <c r="L1844" i="49"/>
  <c r="M1844" i="49"/>
  <c r="O1844" i="49"/>
  <c r="P1844" i="49"/>
  <c r="Q1844" i="49"/>
  <c r="R1844" i="49"/>
  <c r="S1844" i="49"/>
  <c r="T1844" i="49"/>
  <c r="U1844" i="49"/>
  <c r="V1844" i="49"/>
  <c r="W1844" i="49"/>
  <c r="X1844" i="49"/>
  <c r="Y1844" i="49"/>
  <c r="Z1844" i="49"/>
  <c r="AA1844" i="49"/>
  <c r="AB1844" i="49"/>
  <c r="AC1844" i="49"/>
  <c r="AD1844" i="49"/>
  <c r="AE1844" i="49"/>
  <c r="AF1845" i="49"/>
  <c r="D1845" i="49"/>
  <c r="E1845" i="49"/>
  <c r="G1845" i="49"/>
  <c r="I1845" i="49"/>
  <c r="J1845" i="49"/>
  <c r="K1845" i="49"/>
  <c r="F1845" i="49"/>
  <c r="L1845" i="49"/>
  <c r="M1845" i="49"/>
  <c r="O1845" i="49"/>
  <c r="P1845" i="49"/>
  <c r="Q1845" i="49"/>
  <c r="R1845" i="49"/>
  <c r="S1845" i="49"/>
  <c r="T1845" i="49"/>
  <c r="U1845" i="49"/>
  <c r="V1845" i="49"/>
  <c r="W1845" i="49"/>
  <c r="X1845" i="49"/>
  <c r="Y1845" i="49"/>
  <c r="Z1845" i="49"/>
  <c r="AA1845" i="49"/>
  <c r="AB1845" i="49"/>
  <c r="AC1845" i="49"/>
  <c r="AD1845" i="49"/>
  <c r="AE1845" i="49"/>
  <c r="AF1846" i="49"/>
  <c r="D1846" i="49"/>
  <c r="E1846" i="49"/>
  <c r="G1846" i="49"/>
  <c r="I1846" i="49"/>
  <c r="J1846" i="49"/>
  <c r="K1846" i="49"/>
  <c r="F1846" i="49"/>
  <c r="L1846" i="49"/>
  <c r="M1846" i="49"/>
  <c r="O1846" i="49"/>
  <c r="P1846" i="49"/>
  <c r="Q1846" i="49"/>
  <c r="R1846" i="49"/>
  <c r="S1846" i="49"/>
  <c r="T1846" i="49"/>
  <c r="U1846" i="49"/>
  <c r="V1846" i="49"/>
  <c r="W1846" i="49"/>
  <c r="X1846" i="49"/>
  <c r="Y1846" i="49"/>
  <c r="Z1846" i="49"/>
  <c r="AA1846" i="49"/>
  <c r="AB1846" i="49"/>
  <c r="AC1846" i="49"/>
  <c r="AD1846" i="49"/>
  <c r="AE1846" i="49"/>
  <c r="AF1847" i="49"/>
  <c r="D1847" i="49"/>
  <c r="E1847" i="49"/>
  <c r="G1847" i="49"/>
  <c r="I1847" i="49"/>
  <c r="J1847" i="49"/>
  <c r="K1847" i="49"/>
  <c r="F1847" i="49"/>
  <c r="L1847" i="49"/>
  <c r="M1847" i="49"/>
  <c r="O1847" i="49"/>
  <c r="P1847" i="49"/>
  <c r="Q1847" i="49"/>
  <c r="R1847" i="49"/>
  <c r="S1847" i="49"/>
  <c r="T1847" i="49"/>
  <c r="U1847" i="49"/>
  <c r="V1847" i="49"/>
  <c r="W1847" i="49"/>
  <c r="X1847" i="49"/>
  <c r="Y1847" i="49"/>
  <c r="Z1847" i="49"/>
  <c r="AA1847" i="49"/>
  <c r="AB1847" i="49"/>
  <c r="AC1847" i="49"/>
  <c r="AD1847" i="49"/>
  <c r="AE1847" i="49"/>
  <c r="AF1848" i="49"/>
  <c r="D1848" i="49"/>
  <c r="E1848" i="49"/>
  <c r="G1848" i="49"/>
  <c r="I1848" i="49"/>
  <c r="J1848" i="49"/>
  <c r="K1848" i="49"/>
  <c r="F1848" i="49"/>
  <c r="L1848" i="49"/>
  <c r="M1848" i="49"/>
  <c r="O1848" i="49"/>
  <c r="P1848" i="49"/>
  <c r="Q1848" i="49"/>
  <c r="R1848" i="49"/>
  <c r="S1848" i="49"/>
  <c r="T1848" i="49"/>
  <c r="U1848" i="49"/>
  <c r="V1848" i="49"/>
  <c r="W1848" i="49"/>
  <c r="X1848" i="49"/>
  <c r="Y1848" i="49"/>
  <c r="Z1848" i="49"/>
  <c r="AA1848" i="49"/>
  <c r="AB1848" i="49"/>
  <c r="AC1848" i="49"/>
  <c r="AD1848" i="49"/>
  <c r="AE1848" i="49"/>
  <c r="AF1849" i="49"/>
  <c r="D1849" i="49"/>
  <c r="E1849" i="49"/>
  <c r="G1849" i="49"/>
  <c r="I1849" i="49"/>
  <c r="J1849" i="49"/>
  <c r="K1849" i="49"/>
  <c r="F1849" i="49"/>
  <c r="L1849" i="49"/>
  <c r="M1849" i="49"/>
  <c r="O1849" i="49"/>
  <c r="P1849" i="49"/>
  <c r="Q1849" i="49"/>
  <c r="R1849" i="49"/>
  <c r="S1849" i="49"/>
  <c r="T1849" i="49"/>
  <c r="U1849" i="49"/>
  <c r="V1849" i="49"/>
  <c r="W1849" i="49"/>
  <c r="X1849" i="49"/>
  <c r="Y1849" i="49"/>
  <c r="Z1849" i="49"/>
  <c r="AA1849" i="49"/>
  <c r="AB1849" i="49"/>
  <c r="AC1849" i="49"/>
  <c r="AD1849" i="49"/>
  <c r="AE1849" i="49"/>
  <c r="AF1850" i="49"/>
  <c r="D1850" i="49"/>
  <c r="E1850" i="49"/>
  <c r="G1850" i="49"/>
  <c r="I1850" i="49"/>
  <c r="J1850" i="49"/>
  <c r="K1850" i="49"/>
  <c r="F1850" i="49"/>
  <c r="L1850" i="49"/>
  <c r="M1850" i="49"/>
  <c r="O1850" i="49"/>
  <c r="P1850" i="49"/>
  <c r="Q1850" i="49"/>
  <c r="R1850" i="49"/>
  <c r="S1850" i="49"/>
  <c r="T1850" i="49"/>
  <c r="U1850" i="49"/>
  <c r="V1850" i="49"/>
  <c r="W1850" i="49"/>
  <c r="X1850" i="49"/>
  <c r="Y1850" i="49"/>
  <c r="Z1850" i="49"/>
  <c r="AA1850" i="49"/>
  <c r="AB1850" i="49"/>
  <c r="AC1850" i="49"/>
  <c r="AD1850" i="49"/>
  <c r="AE1850" i="49"/>
  <c r="AF1851" i="49"/>
  <c r="D1851" i="49"/>
  <c r="E1851" i="49"/>
  <c r="G1851" i="49"/>
  <c r="I1851" i="49"/>
  <c r="J1851" i="49"/>
  <c r="K1851" i="49"/>
  <c r="F1851" i="49"/>
  <c r="L1851" i="49"/>
  <c r="M1851" i="49"/>
  <c r="O1851" i="49"/>
  <c r="P1851" i="49"/>
  <c r="Q1851" i="49"/>
  <c r="R1851" i="49"/>
  <c r="S1851" i="49"/>
  <c r="T1851" i="49"/>
  <c r="U1851" i="49"/>
  <c r="V1851" i="49"/>
  <c r="W1851" i="49"/>
  <c r="X1851" i="49"/>
  <c r="Y1851" i="49"/>
  <c r="Z1851" i="49"/>
  <c r="AA1851" i="49"/>
  <c r="AB1851" i="49"/>
  <c r="AC1851" i="49"/>
  <c r="AD1851" i="49"/>
  <c r="AE1851" i="49"/>
  <c r="AF1852" i="49"/>
  <c r="D1852" i="49"/>
  <c r="E1852" i="49"/>
  <c r="G1852" i="49"/>
  <c r="I1852" i="49"/>
  <c r="J1852" i="49"/>
  <c r="K1852" i="49"/>
  <c r="F1852" i="49"/>
  <c r="L1852" i="49"/>
  <c r="M1852" i="49"/>
  <c r="O1852" i="49"/>
  <c r="P1852" i="49"/>
  <c r="Q1852" i="49"/>
  <c r="R1852" i="49"/>
  <c r="S1852" i="49"/>
  <c r="T1852" i="49"/>
  <c r="U1852" i="49"/>
  <c r="V1852" i="49"/>
  <c r="W1852" i="49"/>
  <c r="X1852" i="49"/>
  <c r="Y1852" i="49"/>
  <c r="Z1852" i="49"/>
  <c r="AA1852" i="49"/>
  <c r="AB1852" i="49"/>
  <c r="AC1852" i="49"/>
  <c r="AD1852" i="49"/>
  <c r="AE1852" i="49"/>
  <c r="AF1853" i="49"/>
  <c r="D1853" i="49"/>
  <c r="E1853" i="49"/>
  <c r="G1853" i="49"/>
  <c r="I1853" i="49"/>
  <c r="J1853" i="49"/>
  <c r="K1853" i="49"/>
  <c r="F1853" i="49"/>
  <c r="L1853" i="49"/>
  <c r="M1853" i="49"/>
  <c r="O1853" i="49"/>
  <c r="P1853" i="49"/>
  <c r="Q1853" i="49"/>
  <c r="R1853" i="49"/>
  <c r="S1853" i="49"/>
  <c r="T1853" i="49"/>
  <c r="U1853" i="49"/>
  <c r="V1853" i="49"/>
  <c r="W1853" i="49"/>
  <c r="X1853" i="49"/>
  <c r="Y1853" i="49"/>
  <c r="Z1853" i="49"/>
  <c r="AA1853" i="49"/>
  <c r="AB1853" i="49"/>
  <c r="AC1853" i="49"/>
  <c r="AD1853" i="49"/>
  <c r="AE1853" i="49"/>
  <c r="AF1854" i="49"/>
  <c r="D1854" i="49"/>
  <c r="E1854" i="49"/>
  <c r="G1854" i="49"/>
  <c r="I1854" i="49"/>
  <c r="J1854" i="49"/>
  <c r="K1854" i="49"/>
  <c r="F1854" i="49"/>
  <c r="L1854" i="49"/>
  <c r="M1854" i="49"/>
  <c r="O1854" i="49"/>
  <c r="P1854" i="49"/>
  <c r="Q1854" i="49"/>
  <c r="R1854" i="49"/>
  <c r="S1854" i="49"/>
  <c r="T1854" i="49"/>
  <c r="U1854" i="49"/>
  <c r="V1854" i="49"/>
  <c r="W1854" i="49"/>
  <c r="X1854" i="49"/>
  <c r="Y1854" i="49"/>
  <c r="Z1854" i="49"/>
  <c r="AA1854" i="49"/>
  <c r="AB1854" i="49"/>
  <c r="AC1854" i="49"/>
  <c r="AD1854" i="49"/>
  <c r="AE1854" i="49"/>
  <c r="AF1855" i="49"/>
  <c r="D1855" i="49"/>
  <c r="E1855" i="49"/>
  <c r="G1855" i="49"/>
  <c r="I1855" i="49"/>
  <c r="J1855" i="49"/>
  <c r="K1855" i="49"/>
  <c r="F1855" i="49"/>
  <c r="L1855" i="49"/>
  <c r="M1855" i="49"/>
  <c r="O1855" i="49"/>
  <c r="P1855" i="49"/>
  <c r="Q1855" i="49"/>
  <c r="R1855" i="49"/>
  <c r="S1855" i="49"/>
  <c r="T1855" i="49"/>
  <c r="U1855" i="49"/>
  <c r="V1855" i="49"/>
  <c r="W1855" i="49"/>
  <c r="X1855" i="49"/>
  <c r="Y1855" i="49"/>
  <c r="Z1855" i="49"/>
  <c r="AA1855" i="49"/>
  <c r="AB1855" i="49"/>
  <c r="AC1855" i="49"/>
  <c r="AD1855" i="49"/>
  <c r="AE1855" i="49"/>
  <c r="AF1856" i="49"/>
  <c r="D1856" i="49"/>
  <c r="E1856" i="49"/>
  <c r="G1856" i="49"/>
  <c r="I1856" i="49"/>
  <c r="J1856" i="49"/>
  <c r="K1856" i="49"/>
  <c r="F1856" i="49"/>
  <c r="L1856" i="49"/>
  <c r="M1856" i="49"/>
  <c r="O1856" i="49"/>
  <c r="P1856" i="49"/>
  <c r="Q1856" i="49"/>
  <c r="R1856" i="49"/>
  <c r="S1856" i="49"/>
  <c r="T1856" i="49"/>
  <c r="U1856" i="49"/>
  <c r="V1856" i="49"/>
  <c r="W1856" i="49"/>
  <c r="X1856" i="49"/>
  <c r="Y1856" i="49"/>
  <c r="Z1856" i="49"/>
  <c r="AA1856" i="49"/>
  <c r="AB1856" i="49"/>
  <c r="AC1856" i="49"/>
  <c r="AD1856" i="49"/>
  <c r="AE1856" i="49"/>
  <c r="AF1857" i="49"/>
  <c r="D1857" i="49"/>
  <c r="E1857" i="49"/>
  <c r="G1857" i="49"/>
  <c r="I1857" i="49"/>
  <c r="J1857" i="49"/>
  <c r="K1857" i="49"/>
  <c r="F1857" i="49"/>
  <c r="L1857" i="49"/>
  <c r="M1857" i="49"/>
  <c r="O1857" i="49"/>
  <c r="P1857" i="49"/>
  <c r="Q1857" i="49"/>
  <c r="R1857" i="49"/>
  <c r="S1857" i="49"/>
  <c r="T1857" i="49"/>
  <c r="U1857" i="49"/>
  <c r="V1857" i="49"/>
  <c r="W1857" i="49"/>
  <c r="X1857" i="49"/>
  <c r="Y1857" i="49"/>
  <c r="Z1857" i="49"/>
  <c r="AA1857" i="49"/>
  <c r="AB1857" i="49"/>
  <c r="AC1857" i="49"/>
  <c r="AD1857" i="49"/>
  <c r="AE1857" i="49"/>
  <c r="AF1858" i="49"/>
  <c r="D1858" i="49"/>
  <c r="E1858" i="49"/>
  <c r="G1858" i="49"/>
  <c r="I1858" i="49"/>
  <c r="J1858" i="49"/>
  <c r="K1858" i="49"/>
  <c r="F1858" i="49"/>
  <c r="L1858" i="49"/>
  <c r="M1858" i="49"/>
  <c r="O1858" i="49"/>
  <c r="P1858" i="49"/>
  <c r="Q1858" i="49"/>
  <c r="R1858" i="49"/>
  <c r="S1858" i="49"/>
  <c r="T1858" i="49"/>
  <c r="U1858" i="49"/>
  <c r="V1858" i="49"/>
  <c r="W1858" i="49"/>
  <c r="X1858" i="49"/>
  <c r="Y1858" i="49"/>
  <c r="Z1858" i="49"/>
  <c r="AA1858" i="49"/>
  <c r="AB1858" i="49"/>
  <c r="AC1858" i="49"/>
  <c r="AD1858" i="49"/>
  <c r="AE1858" i="49"/>
  <c r="AF1859" i="49"/>
  <c r="D1859" i="49"/>
  <c r="E1859" i="49"/>
  <c r="G1859" i="49"/>
  <c r="I1859" i="49"/>
  <c r="J1859" i="49"/>
  <c r="K1859" i="49"/>
  <c r="F1859" i="49"/>
  <c r="L1859" i="49"/>
  <c r="M1859" i="49"/>
  <c r="O1859" i="49"/>
  <c r="P1859" i="49"/>
  <c r="Q1859" i="49"/>
  <c r="R1859" i="49"/>
  <c r="S1859" i="49"/>
  <c r="T1859" i="49"/>
  <c r="U1859" i="49"/>
  <c r="V1859" i="49"/>
  <c r="W1859" i="49"/>
  <c r="X1859" i="49"/>
  <c r="Y1859" i="49"/>
  <c r="Z1859" i="49"/>
  <c r="AA1859" i="49"/>
  <c r="AB1859" i="49"/>
  <c r="AC1859" i="49"/>
  <c r="AD1859" i="49"/>
  <c r="AE1859" i="49"/>
  <c r="AF1860" i="49"/>
  <c r="D1860" i="49"/>
  <c r="E1860" i="49"/>
  <c r="G1860" i="49"/>
  <c r="I1860" i="49"/>
  <c r="J1860" i="49"/>
  <c r="K1860" i="49"/>
  <c r="F1860" i="49"/>
  <c r="L1860" i="49"/>
  <c r="M1860" i="49"/>
  <c r="O1860" i="49"/>
  <c r="P1860" i="49"/>
  <c r="Q1860" i="49"/>
  <c r="R1860" i="49"/>
  <c r="S1860" i="49"/>
  <c r="T1860" i="49"/>
  <c r="U1860" i="49"/>
  <c r="V1860" i="49"/>
  <c r="W1860" i="49"/>
  <c r="X1860" i="49"/>
  <c r="Y1860" i="49"/>
  <c r="Z1860" i="49"/>
  <c r="AA1860" i="49"/>
  <c r="AB1860" i="49"/>
  <c r="AC1860" i="49"/>
  <c r="AD1860" i="49"/>
  <c r="AE1860" i="49"/>
  <c r="AF1861" i="49"/>
  <c r="D1861" i="49"/>
  <c r="E1861" i="49"/>
  <c r="G1861" i="49"/>
  <c r="I1861" i="49"/>
  <c r="J1861" i="49"/>
  <c r="K1861" i="49"/>
  <c r="F1861" i="49"/>
  <c r="L1861" i="49"/>
  <c r="M1861" i="49"/>
  <c r="O1861" i="49"/>
  <c r="P1861" i="49"/>
  <c r="Q1861" i="49"/>
  <c r="R1861" i="49"/>
  <c r="S1861" i="49"/>
  <c r="T1861" i="49"/>
  <c r="U1861" i="49"/>
  <c r="V1861" i="49"/>
  <c r="W1861" i="49"/>
  <c r="X1861" i="49"/>
  <c r="Y1861" i="49"/>
  <c r="Z1861" i="49"/>
  <c r="AA1861" i="49"/>
  <c r="AB1861" i="49"/>
  <c r="AC1861" i="49"/>
  <c r="AD1861" i="49"/>
  <c r="AE1861" i="49"/>
  <c r="AF1862" i="49"/>
  <c r="D1862" i="49"/>
  <c r="E1862" i="49"/>
  <c r="G1862" i="49"/>
  <c r="I1862" i="49"/>
  <c r="J1862" i="49"/>
  <c r="K1862" i="49"/>
  <c r="F1862" i="49"/>
  <c r="L1862" i="49"/>
  <c r="M1862" i="49"/>
  <c r="O1862" i="49"/>
  <c r="P1862" i="49"/>
  <c r="Q1862" i="49"/>
  <c r="R1862" i="49"/>
  <c r="S1862" i="49"/>
  <c r="T1862" i="49"/>
  <c r="U1862" i="49"/>
  <c r="V1862" i="49"/>
  <c r="W1862" i="49"/>
  <c r="X1862" i="49"/>
  <c r="Y1862" i="49"/>
  <c r="Z1862" i="49"/>
  <c r="AA1862" i="49"/>
  <c r="AB1862" i="49"/>
  <c r="AC1862" i="49"/>
  <c r="AD1862" i="49"/>
  <c r="AE1862" i="49"/>
  <c r="AF1863" i="49"/>
  <c r="D1863" i="49"/>
  <c r="E1863" i="49"/>
  <c r="G1863" i="49"/>
  <c r="I1863" i="49"/>
  <c r="J1863" i="49"/>
  <c r="K1863" i="49"/>
  <c r="F1863" i="49"/>
  <c r="L1863" i="49"/>
  <c r="M1863" i="49"/>
  <c r="O1863" i="49"/>
  <c r="P1863" i="49"/>
  <c r="Q1863" i="49"/>
  <c r="R1863" i="49"/>
  <c r="S1863" i="49"/>
  <c r="T1863" i="49"/>
  <c r="U1863" i="49"/>
  <c r="V1863" i="49"/>
  <c r="W1863" i="49"/>
  <c r="X1863" i="49"/>
  <c r="Y1863" i="49"/>
  <c r="Z1863" i="49"/>
  <c r="AA1863" i="49"/>
  <c r="AB1863" i="49"/>
  <c r="AC1863" i="49"/>
  <c r="AD1863" i="49"/>
  <c r="AE1863" i="49"/>
  <c r="AF1864" i="49"/>
  <c r="D1864" i="49"/>
  <c r="E1864" i="49"/>
  <c r="G1864" i="49"/>
  <c r="I1864" i="49"/>
  <c r="J1864" i="49"/>
  <c r="K1864" i="49"/>
  <c r="F1864" i="49"/>
  <c r="L1864" i="49"/>
  <c r="M1864" i="49"/>
  <c r="O1864" i="49"/>
  <c r="P1864" i="49"/>
  <c r="Q1864" i="49"/>
  <c r="R1864" i="49"/>
  <c r="S1864" i="49"/>
  <c r="T1864" i="49"/>
  <c r="U1864" i="49"/>
  <c r="V1864" i="49"/>
  <c r="W1864" i="49"/>
  <c r="X1864" i="49"/>
  <c r="Y1864" i="49"/>
  <c r="Z1864" i="49"/>
  <c r="AA1864" i="49"/>
  <c r="AB1864" i="49"/>
  <c r="AC1864" i="49"/>
  <c r="AD1864" i="49"/>
  <c r="AE1864" i="49"/>
  <c r="AF1865" i="49"/>
  <c r="D1865" i="49"/>
  <c r="E1865" i="49"/>
  <c r="G1865" i="49"/>
  <c r="I1865" i="49"/>
  <c r="J1865" i="49"/>
  <c r="K1865" i="49"/>
  <c r="F1865" i="49"/>
  <c r="L1865" i="49"/>
  <c r="M1865" i="49"/>
  <c r="O1865" i="49"/>
  <c r="P1865" i="49"/>
  <c r="Q1865" i="49"/>
  <c r="R1865" i="49"/>
  <c r="S1865" i="49"/>
  <c r="T1865" i="49"/>
  <c r="U1865" i="49"/>
  <c r="V1865" i="49"/>
  <c r="W1865" i="49"/>
  <c r="X1865" i="49"/>
  <c r="Y1865" i="49"/>
  <c r="Z1865" i="49"/>
  <c r="AA1865" i="49"/>
  <c r="AB1865" i="49"/>
  <c r="AC1865" i="49"/>
  <c r="AD1865" i="49"/>
  <c r="AE1865" i="49"/>
  <c r="AF1866" i="49"/>
  <c r="D1866" i="49"/>
  <c r="E1866" i="49"/>
  <c r="G1866" i="49"/>
  <c r="I1866" i="49"/>
  <c r="J1866" i="49"/>
  <c r="K1866" i="49"/>
  <c r="F1866" i="49"/>
  <c r="L1866" i="49"/>
  <c r="M1866" i="49"/>
  <c r="O1866" i="49"/>
  <c r="P1866" i="49"/>
  <c r="Q1866" i="49"/>
  <c r="R1866" i="49"/>
  <c r="S1866" i="49"/>
  <c r="T1866" i="49"/>
  <c r="U1866" i="49"/>
  <c r="V1866" i="49"/>
  <c r="W1866" i="49"/>
  <c r="X1866" i="49"/>
  <c r="Y1866" i="49"/>
  <c r="Z1866" i="49"/>
  <c r="AA1866" i="49"/>
  <c r="AB1866" i="49"/>
  <c r="AC1866" i="49"/>
  <c r="AD1866" i="49"/>
  <c r="AE1866" i="49"/>
  <c r="AF1867" i="49"/>
  <c r="D1867" i="49"/>
  <c r="E1867" i="49"/>
  <c r="G1867" i="49"/>
  <c r="I1867" i="49"/>
  <c r="J1867" i="49"/>
  <c r="K1867" i="49"/>
  <c r="F1867" i="49"/>
  <c r="L1867" i="49"/>
  <c r="M1867" i="49"/>
  <c r="O1867" i="49"/>
  <c r="P1867" i="49"/>
  <c r="Q1867" i="49"/>
  <c r="R1867" i="49"/>
  <c r="S1867" i="49"/>
  <c r="T1867" i="49"/>
  <c r="U1867" i="49"/>
  <c r="V1867" i="49"/>
  <c r="W1867" i="49"/>
  <c r="X1867" i="49"/>
  <c r="Y1867" i="49"/>
  <c r="Z1867" i="49"/>
  <c r="AA1867" i="49"/>
  <c r="AB1867" i="49"/>
  <c r="AC1867" i="49"/>
  <c r="AD1867" i="49"/>
  <c r="AE1867" i="49"/>
  <c r="AF1868" i="49"/>
  <c r="D1868" i="49"/>
  <c r="E1868" i="49"/>
  <c r="G1868" i="49"/>
  <c r="I1868" i="49"/>
  <c r="J1868" i="49"/>
  <c r="K1868" i="49"/>
  <c r="F1868" i="49"/>
  <c r="L1868" i="49"/>
  <c r="M1868" i="49"/>
  <c r="O1868" i="49"/>
  <c r="P1868" i="49"/>
  <c r="Q1868" i="49"/>
  <c r="R1868" i="49"/>
  <c r="S1868" i="49"/>
  <c r="T1868" i="49"/>
  <c r="U1868" i="49"/>
  <c r="V1868" i="49"/>
  <c r="W1868" i="49"/>
  <c r="X1868" i="49"/>
  <c r="Y1868" i="49"/>
  <c r="Z1868" i="49"/>
  <c r="AA1868" i="49"/>
  <c r="AB1868" i="49"/>
  <c r="AC1868" i="49"/>
  <c r="AD1868" i="49"/>
  <c r="AE1868" i="49"/>
  <c r="AF1869" i="49"/>
  <c r="D1869" i="49"/>
  <c r="E1869" i="49"/>
  <c r="G1869" i="49"/>
  <c r="I1869" i="49"/>
  <c r="J1869" i="49"/>
  <c r="K1869" i="49"/>
  <c r="F1869" i="49"/>
  <c r="L1869" i="49"/>
  <c r="M1869" i="49"/>
  <c r="O1869" i="49"/>
  <c r="P1869" i="49"/>
  <c r="Q1869" i="49"/>
  <c r="R1869" i="49"/>
  <c r="S1869" i="49"/>
  <c r="T1869" i="49"/>
  <c r="U1869" i="49"/>
  <c r="V1869" i="49"/>
  <c r="W1869" i="49"/>
  <c r="X1869" i="49"/>
  <c r="Y1869" i="49"/>
  <c r="Z1869" i="49"/>
  <c r="AA1869" i="49"/>
  <c r="AB1869" i="49"/>
  <c r="AC1869" i="49"/>
  <c r="AD1869" i="49"/>
  <c r="AE1869" i="49"/>
  <c r="AF1870" i="49"/>
  <c r="D1870" i="49"/>
  <c r="E1870" i="49"/>
  <c r="G1870" i="49"/>
  <c r="I1870" i="49"/>
  <c r="J1870" i="49"/>
  <c r="K1870" i="49"/>
  <c r="F1870" i="49"/>
  <c r="L1870" i="49"/>
  <c r="M1870" i="49"/>
  <c r="O1870" i="49"/>
  <c r="P1870" i="49"/>
  <c r="Q1870" i="49"/>
  <c r="R1870" i="49"/>
  <c r="S1870" i="49"/>
  <c r="T1870" i="49"/>
  <c r="U1870" i="49"/>
  <c r="V1870" i="49"/>
  <c r="W1870" i="49"/>
  <c r="X1870" i="49"/>
  <c r="Y1870" i="49"/>
  <c r="Z1870" i="49"/>
  <c r="AA1870" i="49"/>
  <c r="AB1870" i="49"/>
  <c r="AC1870" i="49"/>
  <c r="AD1870" i="49"/>
  <c r="AE1870" i="49"/>
  <c r="AF1871" i="49"/>
  <c r="D1871" i="49"/>
  <c r="E1871" i="49"/>
  <c r="G1871" i="49"/>
  <c r="I1871" i="49"/>
  <c r="J1871" i="49"/>
  <c r="K1871" i="49"/>
  <c r="F1871" i="49"/>
  <c r="L1871" i="49"/>
  <c r="M1871" i="49"/>
  <c r="O1871" i="49"/>
  <c r="P1871" i="49"/>
  <c r="Q1871" i="49"/>
  <c r="R1871" i="49"/>
  <c r="S1871" i="49"/>
  <c r="T1871" i="49"/>
  <c r="U1871" i="49"/>
  <c r="V1871" i="49"/>
  <c r="W1871" i="49"/>
  <c r="X1871" i="49"/>
  <c r="Y1871" i="49"/>
  <c r="Z1871" i="49"/>
  <c r="AA1871" i="49"/>
  <c r="AB1871" i="49"/>
  <c r="AC1871" i="49"/>
  <c r="AD1871" i="49"/>
  <c r="AE1871" i="49"/>
  <c r="AF1872" i="49"/>
  <c r="D1872" i="49"/>
  <c r="E1872" i="49"/>
  <c r="G1872" i="49"/>
  <c r="I1872" i="49"/>
  <c r="J1872" i="49"/>
  <c r="K1872" i="49"/>
  <c r="F1872" i="49"/>
  <c r="L1872" i="49"/>
  <c r="M1872" i="49"/>
  <c r="O1872" i="49"/>
  <c r="P1872" i="49"/>
  <c r="Q1872" i="49"/>
  <c r="R1872" i="49"/>
  <c r="S1872" i="49"/>
  <c r="T1872" i="49"/>
  <c r="U1872" i="49"/>
  <c r="V1872" i="49"/>
  <c r="W1872" i="49"/>
  <c r="X1872" i="49"/>
  <c r="Y1872" i="49"/>
  <c r="Z1872" i="49"/>
  <c r="AA1872" i="49"/>
  <c r="AB1872" i="49"/>
  <c r="AC1872" i="49"/>
  <c r="AD1872" i="49"/>
  <c r="AE1872" i="49"/>
  <c r="AF1873" i="49"/>
  <c r="D1873" i="49"/>
  <c r="E1873" i="49"/>
  <c r="G1873" i="49"/>
  <c r="I1873" i="49"/>
  <c r="J1873" i="49"/>
  <c r="K1873" i="49"/>
  <c r="F1873" i="49"/>
  <c r="L1873" i="49"/>
  <c r="M1873" i="49"/>
  <c r="O1873" i="49"/>
  <c r="P1873" i="49"/>
  <c r="Q1873" i="49"/>
  <c r="R1873" i="49"/>
  <c r="S1873" i="49"/>
  <c r="T1873" i="49"/>
  <c r="U1873" i="49"/>
  <c r="V1873" i="49"/>
  <c r="W1873" i="49"/>
  <c r="X1873" i="49"/>
  <c r="Y1873" i="49"/>
  <c r="Z1873" i="49"/>
  <c r="AA1873" i="49"/>
  <c r="AB1873" i="49"/>
  <c r="AC1873" i="49"/>
  <c r="AD1873" i="49"/>
  <c r="AE1873" i="49"/>
  <c r="AF1874" i="49"/>
  <c r="D1874" i="49"/>
  <c r="E1874" i="49"/>
  <c r="G1874" i="49"/>
  <c r="I1874" i="49"/>
  <c r="J1874" i="49"/>
  <c r="K1874" i="49"/>
  <c r="F1874" i="49"/>
  <c r="L1874" i="49"/>
  <c r="M1874" i="49"/>
  <c r="O1874" i="49"/>
  <c r="P1874" i="49"/>
  <c r="Q1874" i="49"/>
  <c r="R1874" i="49"/>
  <c r="S1874" i="49"/>
  <c r="T1874" i="49"/>
  <c r="U1874" i="49"/>
  <c r="V1874" i="49"/>
  <c r="W1874" i="49"/>
  <c r="X1874" i="49"/>
  <c r="Y1874" i="49"/>
  <c r="Z1874" i="49"/>
  <c r="AA1874" i="49"/>
  <c r="AB1874" i="49"/>
  <c r="AC1874" i="49"/>
  <c r="AD1874" i="49"/>
  <c r="AE1874" i="49"/>
  <c r="AF1875" i="49"/>
  <c r="D1875" i="49"/>
  <c r="E1875" i="49"/>
  <c r="G1875" i="49"/>
  <c r="I1875" i="49"/>
  <c r="J1875" i="49"/>
  <c r="K1875" i="49"/>
  <c r="F1875" i="49"/>
  <c r="L1875" i="49"/>
  <c r="M1875" i="49"/>
  <c r="O1875" i="49"/>
  <c r="P1875" i="49"/>
  <c r="Q1875" i="49"/>
  <c r="R1875" i="49"/>
  <c r="S1875" i="49"/>
  <c r="T1875" i="49"/>
  <c r="U1875" i="49"/>
  <c r="V1875" i="49"/>
  <c r="W1875" i="49"/>
  <c r="X1875" i="49"/>
  <c r="Y1875" i="49"/>
  <c r="Z1875" i="49"/>
  <c r="AA1875" i="49"/>
  <c r="AB1875" i="49"/>
  <c r="AC1875" i="49"/>
  <c r="AD1875" i="49"/>
  <c r="AE1875" i="49"/>
  <c r="AF1876" i="49"/>
  <c r="D1876" i="49"/>
  <c r="E1876" i="49"/>
  <c r="G1876" i="49"/>
  <c r="I1876" i="49"/>
  <c r="J1876" i="49"/>
  <c r="K1876" i="49"/>
  <c r="F1876" i="49"/>
  <c r="L1876" i="49"/>
  <c r="M1876" i="49"/>
  <c r="O1876" i="49"/>
  <c r="P1876" i="49"/>
  <c r="Q1876" i="49"/>
  <c r="R1876" i="49"/>
  <c r="S1876" i="49"/>
  <c r="T1876" i="49"/>
  <c r="U1876" i="49"/>
  <c r="V1876" i="49"/>
  <c r="W1876" i="49"/>
  <c r="X1876" i="49"/>
  <c r="Y1876" i="49"/>
  <c r="Z1876" i="49"/>
  <c r="AA1876" i="49"/>
  <c r="AB1876" i="49"/>
  <c r="AC1876" i="49"/>
  <c r="AD1876" i="49"/>
  <c r="AE1876" i="49"/>
  <c r="AF1877" i="49"/>
  <c r="D1877" i="49"/>
  <c r="E1877" i="49"/>
  <c r="G1877" i="49"/>
  <c r="I1877" i="49"/>
  <c r="J1877" i="49"/>
  <c r="K1877" i="49"/>
  <c r="F1877" i="49"/>
  <c r="L1877" i="49"/>
  <c r="M1877" i="49"/>
  <c r="O1877" i="49"/>
  <c r="P1877" i="49"/>
  <c r="Q1877" i="49"/>
  <c r="R1877" i="49"/>
  <c r="S1877" i="49"/>
  <c r="T1877" i="49"/>
  <c r="U1877" i="49"/>
  <c r="V1877" i="49"/>
  <c r="W1877" i="49"/>
  <c r="X1877" i="49"/>
  <c r="Y1877" i="49"/>
  <c r="Z1877" i="49"/>
  <c r="AA1877" i="49"/>
  <c r="AB1877" i="49"/>
  <c r="AC1877" i="49"/>
  <c r="AD1877" i="49"/>
  <c r="AE1877" i="49"/>
  <c r="AF1878" i="49"/>
  <c r="D1878" i="49"/>
  <c r="E1878" i="49"/>
  <c r="G1878" i="49"/>
  <c r="I1878" i="49"/>
  <c r="J1878" i="49"/>
  <c r="K1878" i="49"/>
  <c r="F1878" i="49"/>
  <c r="L1878" i="49"/>
  <c r="M1878" i="49"/>
  <c r="O1878" i="49"/>
  <c r="P1878" i="49"/>
  <c r="Q1878" i="49"/>
  <c r="R1878" i="49"/>
  <c r="S1878" i="49"/>
  <c r="T1878" i="49"/>
  <c r="U1878" i="49"/>
  <c r="V1878" i="49"/>
  <c r="W1878" i="49"/>
  <c r="X1878" i="49"/>
  <c r="Y1878" i="49"/>
  <c r="Z1878" i="49"/>
  <c r="AA1878" i="49"/>
  <c r="AB1878" i="49"/>
  <c r="AC1878" i="49"/>
  <c r="AD1878" i="49"/>
  <c r="AE1878" i="49"/>
  <c r="AF1879" i="49"/>
  <c r="D1879" i="49"/>
  <c r="E1879" i="49"/>
  <c r="G1879" i="49"/>
  <c r="I1879" i="49"/>
  <c r="J1879" i="49"/>
  <c r="K1879" i="49"/>
  <c r="F1879" i="49"/>
  <c r="L1879" i="49"/>
  <c r="M1879" i="49"/>
  <c r="O1879" i="49"/>
  <c r="P1879" i="49"/>
  <c r="Q1879" i="49"/>
  <c r="R1879" i="49"/>
  <c r="S1879" i="49"/>
  <c r="T1879" i="49"/>
  <c r="U1879" i="49"/>
  <c r="V1879" i="49"/>
  <c r="W1879" i="49"/>
  <c r="X1879" i="49"/>
  <c r="Y1879" i="49"/>
  <c r="Z1879" i="49"/>
  <c r="AA1879" i="49"/>
  <c r="AB1879" i="49"/>
  <c r="AC1879" i="49"/>
  <c r="AD1879" i="49"/>
  <c r="AE1879" i="49"/>
  <c r="AF1880" i="49"/>
  <c r="D1880" i="49"/>
  <c r="E1880" i="49"/>
  <c r="G1880" i="49"/>
  <c r="I1880" i="49"/>
  <c r="J1880" i="49"/>
  <c r="K1880" i="49"/>
  <c r="F1880" i="49"/>
  <c r="L1880" i="49"/>
  <c r="M1880" i="49"/>
  <c r="O1880" i="49"/>
  <c r="P1880" i="49"/>
  <c r="Q1880" i="49"/>
  <c r="R1880" i="49"/>
  <c r="S1880" i="49"/>
  <c r="T1880" i="49"/>
  <c r="U1880" i="49"/>
  <c r="V1880" i="49"/>
  <c r="W1880" i="49"/>
  <c r="X1880" i="49"/>
  <c r="Y1880" i="49"/>
  <c r="Z1880" i="49"/>
  <c r="AA1880" i="49"/>
  <c r="AB1880" i="49"/>
  <c r="AC1880" i="49"/>
  <c r="AD1880" i="49"/>
  <c r="AE1880" i="49"/>
  <c r="AF1881" i="49"/>
  <c r="D1881" i="49"/>
  <c r="E1881" i="49"/>
  <c r="G1881" i="49"/>
  <c r="I1881" i="49"/>
  <c r="J1881" i="49"/>
  <c r="K1881" i="49"/>
  <c r="F1881" i="49"/>
  <c r="L1881" i="49"/>
  <c r="M1881" i="49"/>
  <c r="O1881" i="49"/>
  <c r="P1881" i="49"/>
  <c r="Q1881" i="49"/>
  <c r="R1881" i="49"/>
  <c r="S1881" i="49"/>
  <c r="T1881" i="49"/>
  <c r="U1881" i="49"/>
  <c r="V1881" i="49"/>
  <c r="W1881" i="49"/>
  <c r="X1881" i="49"/>
  <c r="Y1881" i="49"/>
  <c r="Z1881" i="49"/>
  <c r="AA1881" i="49"/>
  <c r="AB1881" i="49"/>
  <c r="AC1881" i="49"/>
  <c r="AD1881" i="49"/>
  <c r="AE1881" i="49"/>
  <c r="AF1882" i="49"/>
  <c r="D1882" i="49"/>
  <c r="E1882" i="49"/>
  <c r="G1882" i="49"/>
  <c r="I1882" i="49"/>
  <c r="J1882" i="49"/>
  <c r="K1882" i="49"/>
  <c r="F1882" i="49"/>
  <c r="L1882" i="49"/>
  <c r="M1882" i="49"/>
  <c r="O1882" i="49"/>
  <c r="P1882" i="49"/>
  <c r="Q1882" i="49"/>
  <c r="R1882" i="49"/>
  <c r="S1882" i="49"/>
  <c r="T1882" i="49"/>
  <c r="U1882" i="49"/>
  <c r="V1882" i="49"/>
  <c r="W1882" i="49"/>
  <c r="X1882" i="49"/>
  <c r="Y1882" i="49"/>
  <c r="Z1882" i="49"/>
  <c r="AA1882" i="49"/>
  <c r="AB1882" i="49"/>
  <c r="AC1882" i="49"/>
  <c r="AD1882" i="49"/>
  <c r="AE1882" i="49"/>
  <c r="AF1883" i="49"/>
  <c r="D1883" i="49"/>
  <c r="E1883" i="49"/>
  <c r="G1883" i="49"/>
  <c r="I1883" i="49"/>
  <c r="J1883" i="49"/>
  <c r="K1883" i="49"/>
  <c r="F1883" i="49"/>
  <c r="L1883" i="49"/>
  <c r="M1883" i="49"/>
  <c r="O1883" i="49"/>
  <c r="P1883" i="49"/>
  <c r="Q1883" i="49"/>
  <c r="R1883" i="49"/>
  <c r="S1883" i="49"/>
  <c r="T1883" i="49"/>
  <c r="U1883" i="49"/>
  <c r="V1883" i="49"/>
  <c r="W1883" i="49"/>
  <c r="X1883" i="49"/>
  <c r="Y1883" i="49"/>
  <c r="Z1883" i="49"/>
  <c r="AA1883" i="49"/>
  <c r="AB1883" i="49"/>
  <c r="AC1883" i="49"/>
  <c r="AD1883" i="49"/>
  <c r="AE1883" i="49"/>
  <c r="AF1884" i="49"/>
  <c r="D1884" i="49"/>
  <c r="E1884" i="49"/>
  <c r="G1884" i="49"/>
  <c r="I1884" i="49"/>
  <c r="J1884" i="49"/>
  <c r="K1884" i="49"/>
  <c r="F1884" i="49"/>
  <c r="L1884" i="49"/>
  <c r="M1884" i="49"/>
  <c r="O1884" i="49"/>
  <c r="P1884" i="49"/>
  <c r="Q1884" i="49"/>
  <c r="R1884" i="49"/>
  <c r="S1884" i="49"/>
  <c r="T1884" i="49"/>
  <c r="U1884" i="49"/>
  <c r="V1884" i="49"/>
  <c r="W1884" i="49"/>
  <c r="X1884" i="49"/>
  <c r="Y1884" i="49"/>
  <c r="Z1884" i="49"/>
  <c r="AA1884" i="49"/>
  <c r="AB1884" i="49"/>
  <c r="AC1884" i="49"/>
  <c r="AD1884" i="49"/>
  <c r="AE1884" i="49"/>
  <c r="AF1885" i="49"/>
  <c r="D1885" i="49"/>
  <c r="E1885" i="49"/>
  <c r="G1885" i="49"/>
  <c r="I1885" i="49"/>
  <c r="J1885" i="49"/>
  <c r="K1885" i="49"/>
  <c r="F1885" i="49"/>
  <c r="L1885" i="49"/>
  <c r="M1885" i="49"/>
  <c r="O1885" i="49"/>
  <c r="P1885" i="49"/>
  <c r="Q1885" i="49"/>
  <c r="R1885" i="49"/>
  <c r="S1885" i="49"/>
  <c r="T1885" i="49"/>
  <c r="U1885" i="49"/>
  <c r="V1885" i="49"/>
  <c r="W1885" i="49"/>
  <c r="X1885" i="49"/>
  <c r="Y1885" i="49"/>
  <c r="Z1885" i="49"/>
  <c r="AA1885" i="49"/>
  <c r="AB1885" i="49"/>
  <c r="AC1885" i="49"/>
  <c r="AD1885" i="49"/>
  <c r="AE1885" i="49"/>
  <c r="AF1886" i="49"/>
  <c r="D1886" i="49"/>
  <c r="E1886" i="49"/>
  <c r="G1886" i="49"/>
  <c r="I1886" i="49"/>
  <c r="J1886" i="49"/>
  <c r="K1886" i="49"/>
  <c r="F1886" i="49"/>
  <c r="L1886" i="49"/>
  <c r="M1886" i="49"/>
  <c r="O1886" i="49"/>
  <c r="P1886" i="49"/>
  <c r="Q1886" i="49"/>
  <c r="R1886" i="49"/>
  <c r="S1886" i="49"/>
  <c r="T1886" i="49"/>
  <c r="U1886" i="49"/>
  <c r="V1886" i="49"/>
  <c r="W1886" i="49"/>
  <c r="X1886" i="49"/>
  <c r="Y1886" i="49"/>
  <c r="Z1886" i="49"/>
  <c r="AA1886" i="49"/>
  <c r="AB1886" i="49"/>
  <c r="AC1886" i="49"/>
  <c r="AD1886" i="49"/>
  <c r="AE1886" i="49"/>
  <c r="AF1887" i="49"/>
  <c r="D1887" i="49"/>
  <c r="E1887" i="49"/>
  <c r="G1887" i="49"/>
  <c r="I1887" i="49"/>
  <c r="J1887" i="49"/>
  <c r="K1887" i="49"/>
  <c r="F1887" i="49"/>
  <c r="L1887" i="49"/>
  <c r="M1887" i="49"/>
  <c r="O1887" i="49"/>
  <c r="P1887" i="49"/>
  <c r="Q1887" i="49"/>
  <c r="R1887" i="49"/>
  <c r="S1887" i="49"/>
  <c r="T1887" i="49"/>
  <c r="U1887" i="49"/>
  <c r="V1887" i="49"/>
  <c r="W1887" i="49"/>
  <c r="X1887" i="49"/>
  <c r="Y1887" i="49"/>
  <c r="Z1887" i="49"/>
  <c r="AA1887" i="49"/>
  <c r="AB1887" i="49"/>
  <c r="AC1887" i="49"/>
  <c r="AD1887" i="49"/>
  <c r="AE1887" i="49"/>
  <c r="AF1888" i="49"/>
  <c r="D1888" i="49"/>
  <c r="E1888" i="49"/>
  <c r="G1888" i="49"/>
  <c r="I1888" i="49"/>
  <c r="J1888" i="49"/>
  <c r="K1888" i="49"/>
  <c r="F1888" i="49"/>
  <c r="L1888" i="49"/>
  <c r="M1888" i="49"/>
  <c r="O1888" i="49"/>
  <c r="P1888" i="49"/>
  <c r="Q1888" i="49"/>
  <c r="R1888" i="49"/>
  <c r="S1888" i="49"/>
  <c r="T1888" i="49"/>
  <c r="U1888" i="49"/>
  <c r="V1888" i="49"/>
  <c r="W1888" i="49"/>
  <c r="X1888" i="49"/>
  <c r="Y1888" i="49"/>
  <c r="Z1888" i="49"/>
  <c r="AA1888" i="49"/>
  <c r="AB1888" i="49"/>
  <c r="AC1888" i="49"/>
  <c r="AD1888" i="49"/>
  <c r="AE1888" i="49"/>
  <c r="AF1889" i="49"/>
  <c r="D1889" i="49"/>
  <c r="E1889" i="49"/>
  <c r="G1889" i="49"/>
  <c r="I1889" i="49"/>
  <c r="J1889" i="49"/>
  <c r="K1889" i="49"/>
  <c r="F1889" i="49"/>
  <c r="L1889" i="49"/>
  <c r="M1889" i="49"/>
  <c r="O1889" i="49"/>
  <c r="P1889" i="49"/>
  <c r="Q1889" i="49"/>
  <c r="R1889" i="49"/>
  <c r="S1889" i="49"/>
  <c r="T1889" i="49"/>
  <c r="U1889" i="49"/>
  <c r="V1889" i="49"/>
  <c r="W1889" i="49"/>
  <c r="X1889" i="49"/>
  <c r="Y1889" i="49"/>
  <c r="Z1889" i="49"/>
  <c r="AA1889" i="49"/>
  <c r="AB1889" i="49"/>
  <c r="AC1889" i="49"/>
  <c r="AD1889" i="49"/>
  <c r="AE1889" i="49"/>
  <c r="AF1890" i="49"/>
  <c r="D1890" i="49"/>
  <c r="E1890" i="49"/>
  <c r="G1890" i="49"/>
  <c r="I1890" i="49"/>
  <c r="J1890" i="49"/>
  <c r="K1890" i="49"/>
  <c r="F1890" i="49"/>
  <c r="L1890" i="49"/>
  <c r="M1890" i="49"/>
  <c r="O1890" i="49"/>
  <c r="P1890" i="49"/>
  <c r="Q1890" i="49"/>
  <c r="R1890" i="49"/>
  <c r="S1890" i="49"/>
  <c r="T1890" i="49"/>
  <c r="U1890" i="49"/>
  <c r="V1890" i="49"/>
  <c r="W1890" i="49"/>
  <c r="X1890" i="49"/>
  <c r="Y1890" i="49"/>
  <c r="Z1890" i="49"/>
  <c r="AA1890" i="49"/>
  <c r="AB1890" i="49"/>
  <c r="AC1890" i="49"/>
  <c r="AD1890" i="49"/>
  <c r="AE1890" i="49"/>
  <c r="AF1891" i="49"/>
  <c r="D1891" i="49"/>
  <c r="E1891" i="49"/>
  <c r="G1891" i="49"/>
  <c r="I1891" i="49"/>
  <c r="J1891" i="49"/>
  <c r="K1891" i="49"/>
  <c r="F1891" i="49"/>
  <c r="L1891" i="49"/>
  <c r="M1891" i="49"/>
  <c r="O1891" i="49"/>
  <c r="P1891" i="49"/>
  <c r="Q1891" i="49"/>
  <c r="R1891" i="49"/>
  <c r="S1891" i="49"/>
  <c r="T1891" i="49"/>
  <c r="U1891" i="49"/>
  <c r="V1891" i="49"/>
  <c r="W1891" i="49"/>
  <c r="X1891" i="49"/>
  <c r="Y1891" i="49"/>
  <c r="Z1891" i="49"/>
  <c r="AA1891" i="49"/>
  <c r="AB1891" i="49"/>
  <c r="AC1891" i="49"/>
  <c r="AD1891" i="49"/>
  <c r="AE1891" i="49"/>
  <c r="AF1892" i="49"/>
  <c r="D1892" i="49"/>
  <c r="E1892" i="49"/>
  <c r="G1892" i="49"/>
  <c r="I1892" i="49"/>
  <c r="J1892" i="49"/>
  <c r="K1892" i="49"/>
  <c r="F1892" i="49"/>
  <c r="L1892" i="49"/>
  <c r="M1892" i="49"/>
  <c r="O1892" i="49"/>
  <c r="P1892" i="49"/>
  <c r="Q1892" i="49"/>
  <c r="R1892" i="49"/>
  <c r="S1892" i="49"/>
  <c r="T1892" i="49"/>
  <c r="U1892" i="49"/>
  <c r="V1892" i="49"/>
  <c r="W1892" i="49"/>
  <c r="X1892" i="49"/>
  <c r="Y1892" i="49"/>
  <c r="Z1892" i="49"/>
  <c r="AA1892" i="49"/>
  <c r="AB1892" i="49"/>
  <c r="AC1892" i="49"/>
  <c r="AD1892" i="49"/>
  <c r="AE1892" i="49"/>
  <c r="AF1893" i="49"/>
  <c r="D1893" i="49"/>
  <c r="E1893" i="49"/>
  <c r="G1893" i="49"/>
  <c r="I1893" i="49"/>
  <c r="J1893" i="49"/>
  <c r="K1893" i="49"/>
  <c r="F1893" i="49"/>
  <c r="L1893" i="49"/>
  <c r="M1893" i="49"/>
  <c r="O1893" i="49"/>
  <c r="P1893" i="49"/>
  <c r="Q1893" i="49"/>
  <c r="R1893" i="49"/>
  <c r="S1893" i="49"/>
  <c r="T1893" i="49"/>
  <c r="U1893" i="49"/>
  <c r="V1893" i="49"/>
  <c r="W1893" i="49"/>
  <c r="X1893" i="49"/>
  <c r="Y1893" i="49"/>
  <c r="Z1893" i="49"/>
  <c r="AA1893" i="49"/>
  <c r="AB1893" i="49"/>
  <c r="AC1893" i="49"/>
  <c r="AD1893" i="49"/>
  <c r="AE1893" i="49"/>
  <c r="AF1894" i="49"/>
  <c r="D1894" i="49"/>
  <c r="E1894" i="49"/>
  <c r="G1894" i="49"/>
  <c r="I1894" i="49"/>
  <c r="J1894" i="49"/>
  <c r="K1894" i="49"/>
  <c r="F1894" i="49"/>
  <c r="L1894" i="49"/>
  <c r="M1894" i="49"/>
  <c r="O1894" i="49"/>
  <c r="P1894" i="49"/>
  <c r="Q1894" i="49"/>
  <c r="R1894" i="49"/>
  <c r="S1894" i="49"/>
  <c r="T1894" i="49"/>
  <c r="U1894" i="49"/>
  <c r="V1894" i="49"/>
  <c r="W1894" i="49"/>
  <c r="X1894" i="49"/>
  <c r="Y1894" i="49"/>
  <c r="Z1894" i="49"/>
  <c r="AA1894" i="49"/>
  <c r="AB1894" i="49"/>
  <c r="AC1894" i="49"/>
  <c r="AD1894" i="49"/>
  <c r="AE1894" i="49"/>
  <c r="AF1895" i="49"/>
  <c r="D1895" i="49"/>
  <c r="E1895" i="49"/>
  <c r="G1895" i="49"/>
  <c r="I1895" i="49"/>
  <c r="J1895" i="49"/>
  <c r="K1895" i="49"/>
  <c r="F1895" i="49"/>
  <c r="L1895" i="49"/>
  <c r="M1895" i="49"/>
  <c r="O1895" i="49"/>
  <c r="P1895" i="49"/>
  <c r="Q1895" i="49"/>
  <c r="R1895" i="49"/>
  <c r="S1895" i="49"/>
  <c r="T1895" i="49"/>
  <c r="U1895" i="49"/>
  <c r="V1895" i="49"/>
  <c r="W1895" i="49"/>
  <c r="X1895" i="49"/>
  <c r="Y1895" i="49"/>
  <c r="Z1895" i="49"/>
  <c r="AA1895" i="49"/>
  <c r="AB1895" i="49"/>
  <c r="AC1895" i="49"/>
  <c r="AD1895" i="49"/>
  <c r="AE1895" i="49"/>
  <c r="AF1896" i="49"/>
  <c r="D1896" i="49"/>
  <c r="E1896" i="49"/>
  <c r="G1896" i="49"/>
  <c r="I1896" i="49"/>
  <c r="J1896" i="49"/>
  <c r="K1896" i="49"/>
  <c r="F1896" i="49"/>
  <c r="L1896" i="49"/>
  <c r="M1896" i="49"/>
  <c r="O1896" i="49"/>
  <c r="P1896" i="49"/>
  <c r="Q1896" i="49"/>
  <c r="R1896" i="49"/>
  <c r="S1896" i="49"/>
  <c r="T1896" i="49"/>
  <c r="U1896" i="49"/>
  <c r="V1896" i="49"/>
  <c r="W1896" i="49"/>
  <c r="X1896" i="49"/>
  <c r="Y1896" i="49"/>
  <c r="Z1896" i="49"/>
  <c r="AA1896" i="49"/>
  <c r="AB1896" i="49"/>
  <c r="AC1896" i="49"/>
  <c r="AD1896" i="49"/>
  <c r="AE1896" i="49"/>
  <c r="AF1897" i="49"/>
  <c r="D1897" i="49"/>
  <c r="E1897" i="49"/>
  <c r="G1897" i="49"/>
  <c r="I1897" i="49"/>
  <c r="J1897" i="49"/>
  <c r="K1897" i="49"/>
  <c r="F1897" i="49"/>
  <c r="L1897" i="49"/>
  <c r="M1897" i="49"/>
  <c r="O1897" i="49"/>
  <c r="P1897" i="49"/>
  <c r="Q1897" i="49"/>
  <c r="R1897" i="49"/>
  <c r="S1897" i="49"/>
  <c r="T1897" i="49"/>
  <c r="U1897" i="49"/>
  <c r="V1897" i="49"/>
  <c r="W1897" i="49"/>
  <c r="X1897" i="49"/>
  <c r="Y1897" i="49"/>
  <c r="Z1897" i="49"/>
  <c r="AA1897" i="49"/>
  <c r="AB1897" i="49"/>
  <c r="AC1897" i="49"/>
  <c r="AD1897" i="49"/>
  <c r="AE1897" i="49"/>
  <c r="AF1898" i="49"/>
  <c r="D1898" i="49"/>
  <c r="E1898" i="49"/>
  <c r="G1898" i="49"/>
  <c r="I1898" i="49"/>
  <c r="J1898" i="49"/>
  <c r="K1898" i="49"/>
  <c r="F1898" i="49"/>
  <c r="L1898" i="49"/>
  <c r="M1898" i="49"/>
  <c r="O1898" i="49"/>
  <c r="P1898" i="49"/>
  <c r="Q1898" i="49"/>
  <c r="R1898" i="49"/>
  <c r="S1898" i="49"/>
  <c r="T1898" i="49"/>
  <c r="U1898" i="49"/>
  <c r="V1898" i="49"/>
  <c r="W1898" i="49"/>
  <c r="X1898" i="49"/>
  <c r="Y1898" i="49"/>
  <c r="Z1898" i="49"/>
  <c r="AA1898" i="49"/>
  <c r="AB1898" i="49"/>
  <c r="AC1898" i="49"/>
  <c r="AD1898" i="49"/>
  <c r="AE1898" i="49"/>
  <c r="AF1899" i="49"/>
  <c r="D1899" i="49"/>
  <c r="E1899" i="49"/>
  <c r="G1899" i="49"/>
  <c r="I1899" i="49"/>
  <c r="J1899" i="49"/>
  <c r="K1899" i="49"/>
  <c r="F1899" i="49"/>
  <c r="L1899" i="49"/>
  <c r="M1899" i="49"/>
  <c r="O1899" i="49"/>
  <c r="P1899" i="49"/>
  <c r="Q1899" i="49"/>
  <c r="R1899" i="49"/>
  <c r="S1899" i="49"/>
  <c r="T1899" i="49"/>
  <c r="U1899" i="49"/>
  <c r="V1899" i="49"/>
  <c r="W1899" i="49"/>
  <c r="X1899" i="49"/>
  <c r="Y1899" i="49"/>
  <c r="Z1899" i="49"/>
  <c r="AA1899" i="49"/>
  <c r="AB1899" i="49"/>
  <c r="AC1899" i="49"/>
  <c r="AD1899" i="49"/>
  <c r="AE1899" i="49"/>
  <c r="AF1900" i="49"/>
  <c r="D1900" i="49"/>
  <c r="E1900" i="49"/>
  <c r="G1900" i="49"/>
  <c r="I1900" i="49"/>
  <c r="J1900" i="49"/>
  <c r="K1900" i="49"/>
  <c r="F1900" i="49"/>
  <c r="L1900" i="49"/>
  <c r="M1900" i="49"/>
  <c r="O1900" i="49"/>
  <c r="P1900" i="49"/>
  <c r="Q1900" i="49"/>
  <c r="R1900" i="49"/>
  <c r="S1900" i="49"/>
  <c r="T1900" i="49"/>
  <c r="U1900" i="49"/>
  <c r="V1900" i="49"/>
  <c r="W1900" i="49"/>
  <c r="X1900" i="49"/>
  <c r="Y1900" i="49"/>
  <c r="Z1900" i="49"/>
  <c r="AA1900" i="49"/>
  <c r="AB1900" i="49"/>
  <c r="AC1900" i="49"/>
  <c r="AD1900" i="49"/>
  <c r="AE1900" i="49"/>
  <c r="AF1901" i="49"/>
  <c r="D1901" i="49"/>
  <c r="E1901" i="49"/>
  <c r="G1901" i="49"/>
  <c r="I1901" i="49"/>
  <c r="J1901" i="49"/>
  <c r="K1901" i="49"/>
  <c r="F1901" i="49"/>
  <c r="L1901" i="49"/>
  <c r="M1901" i="49"/>
  <c r="O1901" i="49"/>
  <c r="P1901" i="49"/>
  <c r="Q1901" i="49"/>
  <c r="R1901" i="49"/>
  <c r="S1901" i="49"/>
  <c r="T1901" i="49"/>
  <c r="U1901" i="49"/>
  <c r="V1901" i="49"/>
  <c r="W1901" i="49"/>
  <c r="X1901" i="49"/>
  <c r="Y1901" i="49"/>
  <c r="Z1901" i="49"/>
  <c r="AA1901" i="49"/>
  <c r="AB1901" i="49"/>
  <c r="AC1901" i="49"/>
  <c r="AD1901" i="49"/>
  <c r="AE1901" i="49"/>
  <c r="AF1902" i="49"/>
  <c r="D1902" i="49"/>
  <c r="E1902" i="49"/>
  <c r="G1902" i="49"/>
  <c r="I1902" i="49"/>
  <c r="J1902" i="49"/>
  <c r="K1902" i="49"/>
  <c r="F1902" i="49"/>
  <c r="L1902" i="49"/>
  <c r="M1902" i="49"/>
  <c r="O1902" i="49"/>
  <c r="P1902" i="49"/>
  <c r="Q1902" i="49"/>
  <c r="R1902" i="49"/>
  <c r="S1902" i="49"/>
  <c r="T1902" i="49"/>
  <c r="U1902" i="49"/>
  <c r="V1902" i="49"/>
  <c r="W1902" i="49"/>
  <c r="X1902" i="49"/>
  <c r="Y1902" i="49"/>
  <c r="Z1902" i="49"/>
  <c r="AA1902" i="49"/>
  <c r="AB1902" i="49"/>
  <c r="AC1902" i="49"/>
  <c r="AD1902" i="49"/>
  <c r="AE1902" i="49"/>
  <c r="AF1903" i="49"/>
  <c r="D1903" i="49"/>
  <c r="E1903" i="49"/>
  <c r="G1903" i="49"/>
  <c r="I1903" i="49"/>
  <c r="J1903" i="49"/>
  <c r="K1903" i="49"/>
  <c r="F1903" i="49"/>
  <c r="L1903" i="49"/>
  <c r="M1903" i="49"/>
  <c r="O1903" i="49"/>
  <c r="P1903" i="49"/>
  <c r="Q1903" i="49"/>
  <c r="R1903" i="49"/>
  <c r="S1903" i="49"/>
  <c r="T1903" i="49"/>
  <c r="U1903" i="49"/>
  <c r="V1903" i="49"/>
  <c r="W1903" i="49"/>
  <c r="X1903" i="49"/>
  <c r="Y1903" i="49"/>
  <c r="Z1903" i="49"/>
  <c r="AA1903" i="49"/>
  <c r="AB1903" i="49"/>
  <c r="AC1903" i="49"/>
  <c r="AD1903" i="49"/>
  <c r="AE1903" i="49"/>
  <c r="AF1904" i="49"/>
  <c r="D1904" i="49"/>
  <c r="E1904" i="49"/>
  <c r="G1904" i="49"/>
  <c r="I1904" i="49"/>
  <c r="J1904" i="49"/>
  <c r="K1904" i="49"/>
  <c r="F1904" i="49"/>
  <c r="L1904" i="49"/>
  <c r="M1904" i="49"/>
  <c r="O1904" i="49"/>
  <c r="P1904" i="49"/>
  <c r="Q1904" i="49"/>
  <c r="R1904" i="49"/>
  <c r="S1904" i="49"/>
  <c r="T1904" i="49"/>
  <c r="U1904" i="49"/>
  <c r="V1904" i="49"/>
  <c r="W1904" i="49"/>
  <c r="X1904" i="49"/>
  <c r="Y1904" i="49"/>
  <c r="Z1904" i="49"/>
  <c r="AA1904" i="49"/>
  <c r="AB1904" i="49"/>
  <c r="AC1904" i="49"/>
  <c r="AD1904" i="49"/>
  <c r="AE1904" i="49"/>
  <c r="AF1905" i="49"/>
  <c r="D1905" i="49"/>
  <c r="E1905" i="49"/>
  <c r="G1905" i="49"/>
  <c r="I1905" i="49"/>
  <c r="J1905" i="49"/>
  <c r="K1905" i="49"/>
  <c r="F1905" i="49"/>
  <c r="L1905" i="49"/>
  <c r="M1905" i="49"/>
  <c r="O1905" i="49"/>
  <c r="P1905" i="49"/>
  <c r="Q1905" i="49"/>
  <c r="R1905" i="49"/>
  <c r="S1905" i="49"/>
  <c r="T1905" i="49"/>
  <c r="U1905" i="49"/>
  <c r="V1905" i="49"/>
  <c r="W1905" i="49"/>
  <c r="X1905" i="49"/>
  <c r="Y1905" i="49"/>
  <c r="Z1905" i="49"/>
  <c r="AA1905" i="49"/>
  <c r="AB1905" i="49"/>
  <c r="AC1905" i="49"/>
  <c r="AD1905" i="49"/>
  <c r="AE1905" i="49"/>
  <c r="AF1906" i="49"/>
  <c r="D1906" i="49"/>
  <c r="E1906" i="49"/>
  <c r="G1906" i="49"/>
  <c r="I1906" i="49"/>
  <c r="J1906" i="49"/>
  <c r="K1906" i="49"/>
  <c r="F1906" i="49"/>
  <c r="L1906" i="49"/>
  <c r="M1906" i="49"/>
  <c r="O1906" i="49"/>
  <c r="P1906" i="49"/>
  <c r="Q1906" i="49"/>
  <c r="R1906" i="49"/>
  <c r="S1906" i="49"/>
  <c r="T1906" i="49"/>
  <c r="U1906" i="49"/>
  <c r="V1906" i="49"/>
  <c r="W1906" i="49"/>
  <c r="X1906" i="49"/>
  <c r="Y1906" i="49"/>
  <c r="Z1906" i="49"/>
  <c r="AA1906" i="49"/>
  <c r="AB1906" i="49"/>
  <c r="AC1906" i="49"/>
  <c r="AD1906" i="49"/>
  <c r="AE1906" i="49"/>
  <c r="AF1907" i="49"/>
  <c r="D1907" i="49"/>
  <c r="E1907" i="49"/>
  <c r="G1907" i="49"/>
  <c r="I1907" i="49"/>
  <c r="J1907" i="49"/>
  <c r="K1907" i="49"/>
  <c r="F1907" i="49"/>
  <c r="L1907" i="49"/>
  <c r="M1907" i="49"/>
  <c r="O1907" i="49"/>
  <c r="P1907" i="49"/>
  <c r="Q1907" i="49"/>
  <c r="R1907" i="49"/>
  <c r="S1907" i="49"/>
  <c r="T1907" i="49"/>
  <c r="U1907" i="49"/>
  <c r="V1907" i="49"/>
  <c r="W1907" i="49"/>
  <c r="X1907" i="49"/>
  <c r="Y1907" i="49"/>
  <c r="Z1907" i="49"/>
  <c r="AA1907" i="49"/>
  <c r="AB1907" i="49"/>
  <c r="AC1907" i="49"/>
  <c r="AD1907" i="49"/>
  <c r="AE1907" i="49"/>
  <c r="AF1908" i="49"/>
  <c r="D1908" i="49"/>
  <c r="E1908" i="49"/>
  <c r="G1908" i="49"/>
  <c r="I1908" i="49"/>
  <c r="J1908" i="49"/>
  <c r="K1908" i="49"/>
  <c r="F1908" i="49"/>
  <c r="L1908" i="49"/>
  <c r="M1908" i="49"/>
  <c r="O1908" i="49"/>
  <c r="P1908" i="49"/>
  <c r="Q1908" i="49"/>
  <c r="R1908" i="49"/>
  <c r="S1908" i="49"/>
  <c r="T1908" i="49"/>
  <c r="U1908" i="49"/>
  <c r="V1908" i="49"/>
  <c r="W1908" i="49"/>
  <c r="X1908" i="49"/>
  <c r="Y1908" i="49"/>
  <c r="Z1908" i="49"/>
  <c r="AA1908" i="49"/>
  <c r="AB1908" i="49"/>
  <c r="AC1908" i="49"/>
  <c r="AD1908" i="49"/>
  <c r="AE1908" i="49"/>
  <c r="AF1909" i="49"/>
  <c r="D1909" i="49"/>
  <c r="E1909" i="49"/>
  <c r="G1909" i="49"/>
  <c r="I1909" i="49"/>
  <c r="J1909" i="49"/>
  <c r="K1909" i="49"/>
  <c r="F1909" i="49"/>
  <c r="L1909" i="49"/>
  <c r="M1909" i="49"/>
  <c r="O1909" i="49"/>
  <c r="P1909" i="49"/>
  <c r="Q1909" i="49"/>
  <c r="R1909" i="49"/>
  <c r="S1909" i="49"/>
  <c r="T1909" i="49"/>
  <c r="U1909" i="49"/>
  <c r="V1909" i="49"/>
  <c r="W1909" i="49"/>
  <c r="X1909" i="49"/>
  <c r="Y1909" i="49"/>
  <c r="Z1909" i="49"/>
  <c r="AA1909" i="49"/>
  <c r="AB1909" i="49"/>
  <c r="AC1909" i="49"/>
  <c r="AD1909" i="49"/>
  <c r="AE1909" i="49"/>
  <c r="AF1910" i="49"/>
  <c r="D1910" i="49"/>
  <c r="E1910" i="49"/>
  <c r="G1910" i="49"/>
  <c r="I1910" i="49"/>
  <c r="J1910" i="49"/>
  <c r="K1910" i="49"/>
  <c r="F1910" i="49"/>
  <c r="L1910" i="49"/>
  <c r="M1910" i="49"/>
  <c r="O1910" i="49"/>
  <c r="P1910" i="49"/>
  <c r="Q1910" i="49"/>
  <c r="R1910" i="49"/>
  <c r="S1910" i="49"/>
  <c r="T1910" i="49"/>
  <c r="U1910" i="49"/>
  <c r="V1910" i="49"/>
  <c r="W1910" i="49"/>
  <c r="X1910" i="49"/>
  <c r="Y1910" i="49"/>
  <c r="Z1910" i="49"/>
  <c r="AA1910" i="49"/>
  <c r="AB1910" i="49"/>
  <c r="AC1910" i="49"/>
  <c r="AD1910" i="49"/>
  <c r="AE1910" i="49"/>
  <c r="AF1911" i="49"/>
  <c r="D1911" i="49"/>
  <c r="E1911" i="49"/>
  <c r="G1911" i="49"/>
  <c r="I1911" i="49"/>
  <c r="J1911" i="49"/>
  <c r="K1911" i="49"/>
  <c r="F1911" i="49"/>
  <c r="L1911" i="49"/>
  <c r="M1911" i="49"/>
  <c r="O1911" i="49"/>
  <c r="P1911" i="49"/>
  <c r="Q1911" i="49"/>
  <c r="R1911" i="49"/>
  <c r="S1911" i="49"/>
  <c r="T1911" i="49"/>
  <c r="U1911" i="49"/>
  <c r="V1911" i="49"/>
  <c r="W1911" i="49"/>
  <c r="X1911" i="49"/>
  <c r="Y1911" i="49"/>
  <c r="Z1911" i="49"/>
  <c r="AA1911" i="49"/>
  <c r="AB1911" i="49"/>
  <c r="AC1911" i="49"/>
  <c r="AD1911" i="49"/>
  <c r="AE1911" i="49"/>
  <c r="AF1912" i="49"/>
  <c r="D1912" i="49"/>
  <c r="E1912" i="49"/>
  <c r="G1912" i="49"/>
  <c r="I1912" i="49"/>
  <c r="J1912" i="49"/>
  <c r="K1912" i="49"/>
  <c r="F1912" i="49"/>
  <c r="L1912" i="49"/>
  <c r="M1912" i="49"/>
  <c r="O1912" i="49"/>
  <c r="P1912" i="49"/>
  <c r="Q1912" i="49"/>
  <c r="R1912" i="49"/>
  <c r="S1912" i="49"/>
  <c r="T1912" i="49"/>
  <c r="U1912" i="49"/>
  <c r="V1912" i="49"/>
  <c r="W1912" i="49"/>
  <c r="X1912" i="49"/>
  <c r="Y1912" i="49"/>
  <c r="Z1912" i="49"/>
  <c r="AA1912" i="49"/>
  <c r="AB1912" i="49"/>
  <c r="AC1912" i="49"/>
  <c r="AD1912" i="49"/>
  <c r="AE1912" i="49"/>
  <c r="AF1913" i="49"/>
  <c r="D1913" i="49"/>
  <c r="E1913" i="49"/>
  <c r="G1913" i="49"/>
  <c r="I1913" i="49"/>
  <c r="J1913" i="49"/>
  <c r="K1913" i="49"/>
  <c r="F1913" i="49"/>
  <c r="L1913" i="49"/>
  <c r="M1913" i="49"/>
  <c r="O1913" i="49"/>
  <c r="P1913" i="49"/>
  <c r="Q1913" i="49"/>
  <c r="R1913" i="49"/>
  <c r="S1913" i="49"/>
  <c r="T1913" i="49"/>
  <c r="U1913" i="49"/>
  <c r="V1913" i="49"/>
  <c r="W1913" i="49"/>
  <c r="X1913" i="49"/>
  <c r="Y1913" i="49"/>
  <c r="Z1913" i="49"/>
  <c r="AA1913" i="49"/>
  <c r="AB1913" i="49"/>
  <c r="AC1913" i="49"/>
  <c r="AD1913" i="49"/>
  <c r="AE1913" i="49"/>
  <c r="AF1914" i="49"/>
  <c r="D1914" i="49"/>
  <c r="E1914" i="49"/>
  <c r="G1914" i="49"/>
  <c r="I1914" i="49"/>
  <c r="J1914" i="49"/>
  <c r="K1914" i="49"/>
  <c r="F1914" i="49"/>
  <c r="L1914" i="49"/>
  <c r="M1914" i="49"/>
  <c r="O1914" i="49"/>
  <c r="P1914" i="49"/>
  <c r="Q1914" i="49"/>
  <c r="R1914" i="49"/>
  <c r="S1914" i="49"/>
  <c r="T1914" i="49"/>
  <c r="U1914" i="49"/>
  <c r="V1914" i="49"/>
  <c r="W1914" i="49"/>
  <c r="X1914" i="49"/>
  <c r="Y1914" i="49"/>
  <c r="Z1914" i="49"/>
  <c r="AA1914" i="49"/>
  <c r="AB1914" i="49"/>
  <c r="AC1914" i="49"/>
  <c r="AD1914" i="49"/>
  <c r="AE1914" i="49"/>
  <c r="AF1915" i="49"/>
  <c r="D1915" i="49"/>
  <c r="E1915" i="49"/>
  <c r="G1915" i="49"/>
  <c r="I1915" i="49"/>
  <c r="J1915" i="49"/>
  <c r="K1915" i="49"/>
  <c r="F1915" i="49"/>
  <c r="L1915" i="49"/>
  <c r="M1915" i="49"/>
  <c r="O1915" i="49"/>
  <c r="P1915" i="49"/>
  <c r="Q1915" i="49"/>
  <c r="R1915" i="49"/>
  <c r="S1915" i="49"/>
  <c r="T1915" i="49"/>
  <c r="U1915" i="49"/>
  <c r="V1915" i="49"/>
  <c r="W1915" i="49"/>
  <c r="X1915" i="49"/>
  <c r="Y1915" i="49"/>
  <c r="Z1915" i="49"/>
  <c r="AA1915" i="49"/>
  <c r="AB1915" i="49"/>
  <c r="AC1915" i="49"/>
  <c r="AD1915" i="49"/>
  <c r="AE1915" i="49"/>
  <c r="AF1916" i="49"/>
  <c r="D1916" i="49"/>
  <c r="E1916" i="49"/>
  <c r="G1916" i="49"/>
  <c r="I1916" i="49"/>
  <c r="J1916" i="49"/>
  <c r="K1916" i="49"/>
  <c r="F1916" i="49"/>
  <c r="L1916" i="49"/>
  <c r="M1916" i="49"/>
  <c r="O1916" i="49"/>
  <c r="P1916" i="49"/>
  <c r="Q1916" i="49"/>
  <c r="R1916" i="49"/>
  <c r="S1916" i="49"/>
  <c r="T1916" i="49"/>
  <c r="U1916" i="49"/>
  <c r="V1916" i="49"/>
  <c r="W1916" i="49"/>
  <c r="X1916" i="49"/>
  <c r="Y1916" i="49"/>
  <c r="Z1916" i="49"/>
  <c r="AA1916" i="49"/>
  <c r="AB1916" i="49"/>
  <c r="AC1916" i="49"/>
  <c r="AD1916" i="49"/>
  <c r="AE1916" i="49"/>
  <c r="AF1917" i="49"/>
  <c r="D1917" i="49"/>
  <c r="E1917" i="49"/>
  <c r="G1917" i="49"/>
  <c r="I1917" i="49"/>
  <c r="J1917" i="49"/>
  <c r="K1917" i="49"/>
  <c r="F1917" i="49"/>
  <c r="L1917" i="49"/>
  <c r="M1917" i="49"/>
  <c r="O1917" i="49"/>
  <c r="P1917" i="49"/>
  <c r="Q1917" i="49"/>
  <c r="R1917" i="49"/>
  <c r="S1917" i="49"/>
  <c r="T1917" i="49"/>
  <c r="U1917" i="49"/>
  <c r="V1917" i="49"/>
  <c r="W1917" i="49"/>
  <c r="X1917" i="49"/>
  <c r="Y1917" i="49"/>
  <c r="Z1917" i="49"/>
  <c r="AA1917" i="49"/>
  <c r="AB1917" i="49"/>
  <c r="AC1917" i="49"/>
  <c r="AD1917" i="49"/>
  <c r="AE1917" i="49"/>
  <c r="AF1918" i="49"/>
  <c r="D1918" i="49"/>
  <c r="E1918" i="49"/>
  <c r="G1918" i="49"/>
  <c r="I1918" i="49"/>
  <c r="J1918" i="49"/>
  <c r="K1918" i="49"/>
  <c r="F1918" i="49"/>
  <c r="L1918" i="49"/>
  <c r="M1918" i="49"/>
  <c r="O1918" i="49"/>
  <c r="P1918" i="49"/>
  <c r="Q1918" i="49"/>
  <c r="R1918" i="49"/>
  <c r="S1918" i="49"/>
  <c r="T1918" i="49"/>
  <c r="U1918" i="49"/>
  <c r="V1918" i="49"/>
  <c r="W1918" i="49"/>
  <c r="X1918" i="49"/>
  <c r="Y1918" i="49"/>
  <c r="Z1918" i="49"/>
  <c r="AA1918" i="49"/>
  <c r="AB1918" i="49"/>
  <c r="AC1918" i="49"/>
  <c r="AD1918" i="49"/>
  <c r="AE1918" i="49"/>
  <c r="AF1919" i="49"/>
  <c r="D1919" i="49"/>
  <c r="E1919" i="49"/>
  <c r="G1919" i="49"/>
  <c r="I1919" i="49"/>
  <c r="J1919" i="49"/>
  <c r="K1919" i="49"/>
  <c r="F1919" i="49"/>
  <c r="L1919" i="49"/>
  <c r="M1919" i="49"/>
  <c r="O1919" i="49"/>
  <c r="P1919" i="49"/>
  <c r="Q1919" i="49"/>
  <c r="R1919" i="49"/>
  <c r="S1919" i="49"/>
  <c r="T1919" i="49"/>
  <c r="U1919" i="49"/>
  <c r="V1919" i="49"/>
  <c r="W1919" i="49"/>
  <c r="X1919" i="49"/>
  <c r="Y1919" i="49"/>
  <c r="Z1919" i="49"/>
  <c r="AA1919" i="49"/>
  <c r="AB1919" i="49"/>
  <c r="AC1919" i="49"/>
  <c r="AD1919" i="49"/>
  <c r="AE1919" i="49"/>
  <c r="AF1920" i="49"/>
  <c r="D1920" i="49"/>
  <c r="E1920" i="49"/>
  <c r="G1920" i="49"/>
  <c r="I1920" i="49"/>
  <c r="J1920" i="49"/>
  <c r="K1920" i="49"/>
  <c r="F1920" i="49"/>
  <c r="L1920" i="49"/>
  <c r="M1920" i="49"/>
  <c r="O1920" i="49"/>
  <c r="P1920" i="49"/>
  <c r="Q1920" i="49"/>
  <c r="R1920" i="49"/>
  <c r="S1920" i="49"/>
  <c r="T1920" i="49"/>
  <c r="U1920" i="49"/>
  <c r="V1920" i="49"/>
  <c r="W1920" i="49"/>
  <c r="X1920" i="49"/>
  <c r="Y1920" i="49"/>
  <c r="Z1920" i="49"/>
  <c r="AA1920" i="49"/>
  <c r="AB1920" i="49"/>
  <c r="AC1920" i="49"/>
  <c r="AD1920" i="49"/>
  <c r="AE1920" i="49"/>
  <c r="AF1921" i="49"/>
  <c r="D1921" i="49"/>
  <c r="E1921" i="49"/>
  <c r="G1921" i="49"/>
  <c r="I1921" i="49"/>
  <c r="J1921" i="49"/>
  <c r="K1921" i="49"/>
  <c r="F1921" i="49"/>
  <c r="L1921" i="49"/>
  <c r="M1921" i="49"/>
  <c r="O1921" i="49"/>
  <c r="P1921" i="49"/>
  <c r="Q1921" i="49"/>
  <c r="R1921" i="49"/>
  <c r="S1921" i="49"/>
  <c r="T1921" i="49"/>
  <c r="U1921" i="49"/>
  <c r="V1921" i="49"/>
  <c r="W1921" i="49"/>
  <c r="X1921" i="49"/>
  <c r="Y1921" i="49"/>
  <c r="Z1921" i="49"/>
  <c r="AA1921" i="49"/>
  <c r="AB1921" i="49"/>
  <c r="AC1921" i="49"/>
  <c r="AD1921" i="49"/>
  <c r="AE1921" i="49"/>
  <c r="AF1922" i="49"/>
  <c r="D1922" i="49"/>
  <c r="E1922" i="49"/>
  <c r="G1922" i="49"/>
  <c r="I1922" i="49"/>
  <c r="J1922" i="49"/>
  <c r="K1922" i="49"/>
  <c r="F1922" i="49"/>
  <c r="L1922" i="49"/>
  <c r="M1922" i="49"/>
  <c r="O1922" i="49"/>
  <c r="P1922" i="49"/>
  <c r="Q1922" i="49"/>
  <c r="R1922" i="49"/>
  <c r="S1922" i="49"/>
  <c r="T1922" i="49"/>
  <c r="U1922" i="49"/>
  <c r="V1922" i="49"/>
  <c r="W1922" i="49"/>
  <c r="X1922" i="49"/>
  <c r="Y1922" i="49"/>
  <c r="Z1922" i="49"/>
  <c r="AA1922" i="49"/>
  <c r="AB1922" i="49"/>
  <c r="AC1922" i="49"/>
  <c r="AD1922" i="49"/>
  <c r="AE1922" i="49"/>
  <c r="AF1923" i="49"/>
  <c r="D1923" i="49"/>
  <c r="E1923" i="49"/>
  <c r="G1923" i="49"/>
  <c r="I1923" i="49"/>
  <c r="J1923" i="49"/>
  <c r="K1923" i="49"/>
  <c r="F1923" i="49"/>
  <c r="L1923" i="49"/>
  <c r="M1923" i="49"/>
  <c r="O1923" i="49"/>
  <c r="P1923" i="49"/>
  <c r="Q1923" i="49"/>
  <c r="R1923" i="49"/>
  <c r="S1923" i="49"/>
  <c r="T1923" i="49"/>
  <c r="U1923" i="49"/>
  <c r="V1923" i="49"/>
  <c r="W1923" i="49"/>
  <c r="X1923" i="49"/>
  <c r="Y1923" i="49"/>
  <c r="Z1923" i="49"/>
  <c r="AA1923" i="49"/>
  <c r="AB1923" i="49"/>
  <c r="AC1923" i="49"/>
  <c r="AD1923" i="49"/>
  <c r="AE1923" i="49"/>
  <c r="AF1924" i="49"/>
  <c r="D1924" i="49"/>
  <c r="E1924" i="49"/>
  <c r="G1924" i="49"/>
  <c r="I1924" i="49"/>
  <c r="J1924" i="49"/>
  <c r="K1924" i="49"/>
  <c r="F1924" i="49"/>
  <c r="L1924" i="49"/>
  <c r="M1924" i="49"/>
  <c r="O1924" i="49"/>
  <c r="P1924" i="49"/>
  <c r="Q1924" i="49"/>
  <c r="R1924" i="49"/>
  <c r="S1924" i="49"/>
  <c r="T1924" i="49"/>
  <c r="U1924" i="49"/>
  <c r="V1924" i="49"/>
  <c r="W1924" i="49"/>
  <c r="X1924" i="49"/>
  <c r="Y1924" i="49"/>
  <c r="Z1924" i="49"/>
  <c r="AA1924" i="49"/>
  <c r="AB1924" i="49"/>
  <c r="AC1924" i="49"/>
  <c r="AD1924" i="49"/>
  <c r="AE1924" i="49"/>
  <c r="AF1925" i="49"/>
  <c r="D1925" i="49"/>
  <c r="E1925" i="49"/>
  <c r="G1925" i="49"/>
  <c r="I1925" i="49"/>
  <c r="J1925" i="49"/>
  <c r="K1925" i="49"/>
  <c r="F1925" i="49"/>
  <c r="L1925" i="49"/>
  <c r="M1925" i="49"/>
  <c r="O1925" i="49"/>
  <c r="P1925" i="49"/>
  <c r="Q1925" i="49"/>
  <c r="R1925" i="49"/>
  <c r="S1925" i="49"/>
  <c r="T1925" i="49"/>
  <c r="U1925" i="49"/>
  <c r="V1925" i="49"/>
  <c r="W1925" i="49"/>
  <c r="X1925" i="49"/>
  <c r="Y1925" i="49"/>
  <c r="Z1925" i="49"/>
  <c r="AA1925" i="49"/>
  <c r="AB1925" i="49"/>
  <c r="AC1925" i="49"/>
  <c r="AD1925" i="49"/>
  <c r="AE1925" i="49"/>
  <c r="AF1926" i="49"/>
  <c r="D1926" i="49"/>
  <c r="E1926" i="49"/>
  <c r="G1926" i="49"/>
  <c r="I1926" i="49"/>
  <c r="J1926" i="49"/>
  <c r="K1926" i="49"/>
  <c r="F1926" i="49"/>
  <c r="L1926" i="49"/>
  <c r="M1926" i="49"/>
  <c r="O1926" i="49"/>
  <c r="P1926" i="49"/>
  <c r="Q1926" i="49"/>
  <c r="R1926" i="49"/>
  <c r="S1926" i="49"/>
  <c r="T1926" i="49"/>
  <c r="U1926" i="49"/>
  <c r="V1926" i="49"/>
  <c r="W1926" i="49"/>
  <c r="X1926" i="49"/>
  <c r="Y1926" i="49"/>
  <c r="Z1926" i="49"/>
  <c r="AA1926" i="49"/>
  <c r="AB1926" i="49"/>
  <c r="AC1926" i="49"/>
  <c r="AD1926" i="49"/>
  <c r="AE1926" i="49"/>
  <c r="AF1927" i="49"/>
  <c r="D1927" i="49"/>
  <c r="E1927" i="49"/>
  <c r="G1927" i="49"/>
  <c r="I1927" i="49"/>
  <c r="J1927" i="49"/>
  <c r="K1927" i="49"/>
  <c r="F1927" i="49"/>
  <c r="L1927" i="49"/>
  <c r="M1927" i="49"/>
  <c r="O1927" i="49"/>
  <c r="P1927" i="49"/>
  <c r="Q1927" i="49"/>
  <c r="R1927" i="49"/>
  <c r="S1927" i="49"/>
  <c r="T1927" i="49"/>
  <c r="U1927" i="49"/>
  <c r="V1927" i="49"/>
  <c r="W1927" i="49"/>
  <c r="X1927" i="49"/>
  <c r="Y1927" i="49"/>
  <c r="Z1927" i="49"/>
  <c r="AA1927" i="49"/>
  <c r="AB1927" i="49"/>
  <c r="AC1927" i="49"/>
  <c r="AD1927" i="49"/>
  <c r="AE1927" i="49"/>
  <c r="AF1928" i="49"/>
  <c r="D1928" i="49"/>
  <c r="E1928" i="49"/>
  <c r="G1928" i="49"/>
  <c r="I1928" i="49"/>
  <c r="J1928" i="49"/>
  <c r="K1928" i="49"/>
  <c r="F1928" i="49"/>
  <c r="L1928" i="49"/>
  <c r="M1928" i="49"/>
  <c r="O1928" i="49"/>
  <c r="P1928" i="49"/>
  <c r="Q1928" i="49"/>
  <c r="R1928" i="49"/>
  <c r="S1928" i="49"/>
  <c r="T1928" i="49"/>
  <c r="U1928" i="49"/>
  <c r="V1928" i="49"/>
  <c r="W1928" i="49"/>
  <c r="X1928" i="49"/>
  <c r="Y1928" i="49"/>
  <c r="Z1928" i="49"/>
  <c r="AA1928" i="49"/>
  <c r="AB1928" i="49"/>
  <c r="AC1928" i="49"/>
  <c r="AD1928" i="49"/>
  <c r="AE1928" i="49"/>
  <c r="AF1929" i="49"/>
  <c r="D1929" i="49"/>
  <c r="E1929" i="49"/>
  <c r="G1929" i="49"/>
  <c r="I1929" i="49"/>
  <c r="J1929" i="49"/>
  <c r="K1929" i="49"/>
  <c r="F1929" i="49"/>
  <c r="L1929" i="49"/>
  <c r="M1929" i="49"/>
  <c r="O1929" i="49"/>
  <c r="P1929" i="49"/>
  <c r="Q1929" i="49"/>
  <c r="R1929" i="49"/>
  <c r="S1929" i="49"/>
  <c r="T1929" i="49"/>
  <c r="U1929" i="49"/>
  <c r="V1929" i="49"/>
  <c r="W1929" i="49"/>
  <c r="X1929" i="49"/>
  <c r="Y1929" i="49"/>
  <c r="Z1929" i="49"/>
  <c r="AA1929" i="49"/>
  <c r="AB1929" i="49"/>
  <c r="AC1929" i="49"/>
  <c r="AD1929" i="49"/>
  <c r="AE1929" i="49"/>
  <c r="AF1930" i="49"/>
  <c r="D1930" i="49"/>
  <c r="E1930" i="49"/>
  <c r="G1930" i="49"/>
  <c r="I1930" i="49"/>
  <c r="J1930" i="49"/>
  <c r="K1930" i="49"/>
  <c r="F1930" i="49"/>
  <c r="L1930" i="49"/>
  <c r="M1930" i="49"/>
  <c r="O1930" i="49"/>
  <c r="P1930" i="49"/>
  <c r="Q1930" i="49"/>
  <c r="R1930" i="49"/>
  <c r="S1930" i="49"/>
  <c r="T1930" i="49"/>
  <c r="U1930" i="49"/>
  <c r="V1930" i="49"/>
  <c r="W1930" i="49"/>
  <c r="X1930" i="49"/>
  <c r="Y1930" i="49"/>
  <c r="Z1930" i="49"/>
  <c r="AA1930" i="49"/>
  <c r="AB1930" i="49"/>
  <c r="AC1930" i="49"/>
  <c r="AD1930" i="49"/>
  <c r="AE1930" i="49"/>
  <c r="AF1931" i="49"/>
  <c r="D1931" i="49"/>
  <c r="E1931" i="49"/>
  <c r="G1931" i="49"/>
  <c r="I1931" i="49"/>
  <c r="J1931" i="49"/>
  <c r="K1931" i="49"/>
  <c r="F1931" i="49"/>
  <c r="L1931" i="49"/>
  <c r="M1931" i="49"/>
  <c r="O1931" i="49"/>
  <c r="P1931" i="49"/>
  <c r="Q1931" i="49"/>
  <c r="R1931" i="49"/>
  <c r="S1931" i="49"/>
  <c r="T1931" i="49"/>
  <c r="U1931" i="49"/>
  <c r="V1931" i="49"/>
  <c r="W1931" i="49"/>
  <c r="X1931" i="49"/>
  <c r="Y1931" i="49"/>
  <c r="Z1931" i="49"/>
  <c r="AA1931" i="49"/>
  <c r="AB1931" i="49"/>
  <c r="AC1931" i="49"/>
  <c r="AD1931" i="49"/>
  <c r="AE1931" i="49"/>
  <c r="AF1932" i="49"/>
  <c r="D1932" i="49"/>
  <c r="E1932" i="49"/>
  <c r="G1932" i="49"/>
  <c r="I1932" i="49"/>
  <c r="J1932" i="49"/>
  <c r="K1932" i="49"/>
  <c r="F1932" i="49"/>
  <c r="L1932" i="49"/>
  <c r="M1932" i="49"/>
  <c r="O1932" i="49"/>
  <c r="P1932" i="49"/>
  <c r="Q1932" i="49"/>
  <c r="R1932" i="49"/>
  <c r="S1932" i="49"/>
  <c r="T1932" i="49"/>
  <c r="U1932" i="49"/>
  <c r="V1932" i="49"/>
  <c r="W1932" i="49"/>
  <c r="X1932" i="49"/>
  <c r="Y1932" i="49"/>
  <c r="Z1932" i="49"/>
  <c r="AA1932" i="49"/>
  <c r="AB1932" i="49"/>
  <c r="AC1932" i="49"/>
  <c r="AD1932" i="49"/>
  <c r="AE1932" i="49"/>
  <c r="AF1933" i="49"/>
  <c r="D1933" i="49"/>
  <c r="E1933" i="49"/>
  <c r="G1933" i="49"/>
  <c r="I1933" i="49"/>
  <c r="J1933" i="49"/>
  <c r="K1933" i="49"/>
  <c r="F1933" i="49"/>
  <c r="L1933" i="49"/>
  <c r="M1933" i="49"/>
  <c r="O1933" i="49"/>
  <c r="P1933" i="49"/>
  <c r="Q1933" i="49"/>
  <c r="R1933" i="49"/>
  <c r="S1933" i="49"/>
  <c r="T1933" i="49"/>
  <c r="U1933" i="49"/>
  <c r="V1933" i="49"/>
  <c r="W1933" i="49"/>
  <c r="X1933" i="49"/>
  <c r="Y1933" i="49"/>
  <c r="Z1933" i="49"/>
  <c r="AA1933" i="49"/>
  <c r="AB1933" i="49"/>
  <c r="AC1933" i="49"/>
  <c r="AD1933" i="49"/>
  <c r="AE1933" i="49"/>
  <c r="AF1934" i="49"/>
  <c r="D1934" i="49"/>
  <c r="E1934" i="49"/>
  <c r="G1934" i="49"/>
  <c r="I1934" i="49"/>
  <c r="J1934" i="49"/>
  <c r="K1934" i="49"/>
  <c r="F1934" i="49"/>
  <c r="L1934" i="49"/>
  <c r="M1934" i="49"/>
  <c r="O1934" i="49"/>
  <c r="P1934" i="49"/>
  <c r="Q1934" i="49"/>
  <c r="R1934" i="49"/>
  <c r="S1934" i="49"/>
  <c r="T1934" i="49"/>
  <c r="U1934" i="49"/>
  <c r="V1934" i="49"/>
  <c r="W1934" i="49"/>
  <c r="X1934" i="49"/>
  <c r="Y1934" i="49"/>
  <c r="Z1934" i="49"/>
  <c r="AA1934" i="49"/>
  <c r="AB1934" i="49"/>
  <c r="AC1934" i="49"/>
  <c r="AD1934" i="49"/>
  <c r="AE1934" i="49"/>
  <c r="AF1935" i="49"/>
  <c r="D1935" i="49"/>
  <c r="E1935" i="49"/>
  <c r="G1935" i="49"/>
  <c r="I1935" i="49"/>
  <c r="J1935" i="49"/>
  <c r="K1935" i="49"/>
  <c r="F1935" i="49"/>
  <c r="L1935" i="49"/>
  <c r="M1935" i="49"/>
  <c r="O1935" i="49"/>
  <c r="P1935" i="49"/>
  <c r="Q1935" i="49"/>
  <c r="R1935" i="49"/>
  <c r="S1935" i="49"/>
  <c r="T1935" i="49"/>
  <c r="U1935" i="49"/>
  <c r="V1935" i="49"/>
  <c r="W1935" i="49"/>
  <c r="X1935" i="49"/>
  <c r="Y1935" i="49"/>
  <c r="Z1935" i="49"/>
  <c r="AA1935" i="49"/>
  <c r="AB1935" i="49"/>
  <c r="AC1935" i="49"/>
  <c r="AD1935" i="49"/>
  <c r="AE1935" i="49"/>
  <c r="AF1936" i="49"/>
  <c r="D1936" i="49"/>
  <c r="E1936" i="49"/>
  <c r="G1936" i="49"/>
  <c r="I1936" i="49"/>
  <c r="J1936" i="49"/>
  <c r="K1936" i="49"/>
  <c r="F1936" i="49"/>
  <c r="L1936" i="49"/>
  <c r="M1936" i="49"/>
  <c r="O1936" i="49"/>
  <c r="P1936" i="49"/>
  <c r="Q1936" i="49"/>
  <c r="R1936" i="49"/>
  <c r="S1936" i="49"/>
  <c r="T1936" i="49"/>
  <c r="U1936" i="49"/>
  <c r="V1936" i="49"/>
  <c r="W1936" i="49"/>
  <c r="X1936" i="49"/>
  <c r="Y1936" i="49"/>
  <c r="Z1936" i="49"/>
  <c r="AA1936" i="49"/>
  <c r="AB1936" i="49"/>
  <c r="AC1936" i="49"/>
  <c r="AD1936" i="49"/>
  <c r="AE1936" i="49"/>
  <c r="AF1937" i="49"/>
  <c r="D1937" i="49"/>
  <c r="E1937" i="49"/>
  <c r="G1937" i="49"/>
  <c r="I1937" i="49"/>
  <c r="J1937" i="49"/>
  <c r="K1937" i="49"/>
  <c r="F1937" i="49"/>
  <c r="L1937" i="49"/>
  <c r="M1937" i="49"/>
  <c r="O1937" i="49"/>
  <c r="P1937" i="49"/>
  <c r="Q1937" i="49"/>
  <c r="R1937" i="49"/>
  <c r="S1937" i="49"/>
  <c r="T1937" i="49"/>
  <c r="U1937" i="49"/>
  <c r="V1937" i="49"/>
  <c r="W1937" i="49"/>
  <c r="X1937" i="49"/>
  <c r="Y1937" i="49"/>
  <c r="Z1937" i="49"/>
  <c r="AA1937" i="49"/>
  <c r="AB1937" i="49"/>
  <c r="AC1937" i="49"/>
  <c r="AD1937" i="49"/>
  <c r="AE1937" i="49"/>
  <c r="AF1938" i="49"/>
  <c r="D1938" i="49"/>
  <c r="E1938" i="49"/>
  <c r="G1938" i="49"/>
  <c r="I1938" i="49"/>
  <c r="J1938" i="49"/>
  <c r="K1938" i="49"/>
  <c r="F1938" i="49"/>
  <c r="L1938" i="49"/>
  <c r="M1938" i="49"/>
  <c r="O1938" i="49"/>
  <c r="P1938" i="49"/>
  <c r="Q1938" i="49"/>
  <c r="R1938" i="49"/>
  <c r="S1938" i="49"/>
  <c r="T1938" i="49"/>
  <c r="U1938" i="49"/>
  <c r="V1938" i="49"/>
  <c r="W1938" i="49"/>
  <c r="X1938" i="49"/>
  <c r="Y1938" i="49"/>
  <c r="Z1938" i="49"/>
  <c r="AA1938" i="49"/>
  <c r="AB1938" i="49"/>
  <c r="AC1938" i="49"/>
  <c r="AD1938" i="49"/>
  <c r="AE1938" i="49"/>
  <c r="AF1939" i="49"/>
  <c r="D1939" i="49"/>
  <c r="E1939" i="49"/>
  <c r="G1939" i="49"/>
  <c r="I1939" i="49"/>
  <c r="J1939" i="49"/>
  <c r="K1939" i="49"/>
  <c r="F1939" i="49"/>
  <c r="L1939" i="49"/>
  <c r="M1939" i="49"/>
  <c r="O1939" i="49"/>
  <c r="P1939" i="49"/>
  <c r="Q1939" i="49"/>
  <c r="R1939" i="49"/>
  <c r="S1939" i="49"/>
  <c r="T1939" i="49"/>
  <c r="U1939" i="49"/>
  <c r="V1939" i="49"/>
  <c r="W1939" i="49"/>
  <c r="X1939" i="49"/>
  <c r="Y1939" i="49"/>
  <c r="Z1939" i="49"/>
  <c r="AA1939" i="49"/>
  <c r="AB1939" i="49"/>
  <c r="AC1939" i="49"/>
  <c r="AD1939" i="49"/>
  <c r="AE1939" i="49"/>
  <c r="AF1940" i="49"/>
  <c r="D1940" i="49"/>
  <c r="E1940" i="49"/>
  <c r="G1940" i="49"/>
  <c r="I1940" i="49"/>
  <c r="J1940" i="49"/>
  <c r="K1940" i="49"/>
  <c r="F1940" i="49"/>
  <c r="L1940" i="49"/>
  <c r="M1940" i="49"/>
  <c r="O1940" i="49"/>
  <c r="P1940" i="49"/>
  <c r="Q1940" i="49"/>
  <c r="R1940" i="49"/>
  <c r="S1940" i="49"/>
  <c r="T1940" i="49"/>
  <c r="U1940" i="49"/>
  <c r="V1940" i="49"/>
  <c r="W1940" i="49"/>
  <c r="X1940" i="49"/>
  <c r="Y1940" i="49"/>
  <c r="Z1940" i="49"/>
  <c r="AA1940" i="49"/>
  <c r="AB1940" i="49"/>
  <c r="AC1940" i="49"/>
  <c r="AD1940" i="49"/>
  <c r="AE1940" i="49"/>
  <c r="AF1941" i="49"/>
  <c r="D1941" i="49"/>
  <c r="E1941" i="49"/>
  <c r="G1941" i="49"/>
  <c r="I1941" i="49"/>
  <c r="J1941" i="49"/>
  <c r="K1941" i="49"/>
  <c r="F1941" i="49"/>
  <c r="L1941" i="49"/>
  <c r="M1941" i="49"/>
  <c r="O1941" i="49"/>
  <c r="P1941" i="49"/>
  <c r="Q1941" i="49"/>
  <c r="R1941" i="49"/>
  <c r="S1941" i="49"/>
  <c r="T1941" i="49"/>
  <c r="U1941" i="49"/>
  <c r="V1941" i="49"/>
  <c r="W1941" i="49"/>
  <c r="X1941" i="49"/>
  <c r="Y1941" i="49"/>
  <c r="Z1941" i="49"/>
  <c r="AA1941" i="49"/>
  <c r="AB1941" i="49"/>
  <c r="AC1941" i="49"/>
  <c r="AD1941" i="49"/>
  <c r="AE1941" i="49"/>
  <c r="AF1942" i="49"/>
  <c r="D1942" i="49"/>
  <c r="E1942" i="49"/>
  <c r="G1942" i="49"/>
  <c r="I1942" i="49"/>
  <c r="J1942" i="49"/>
  <c r="K1942" i="49"/>
  <c r="F1942" i="49"/>
  <c r="L1942" i="49"/>
  <c r="M1942" i="49"/>
  <c r="O1942" i="49"/>
  <c r="P1942" i="49"/>
  <c r="Q1942" i="49"/>
  <c r="R1942" i="49"/>
  <c r="S1942" i="49"/>
  <c r="T1942" i="49"/>
  <c r="U1942" i="49"/>
  <c r="V1942" i="49"/>
  <c r="W1942" i="49"/>
  <c r="X1942" i="49"/>
  <c r="Y1942" i="49"/>
  <c r="Z1942" i="49"/>
  <c r="AA1942" i="49"/>
  <c r="AB1942" i="49"/>
  <c r="AC1942" i="49"/>
  <c r="AD1942" i="49"/>
  <c r="AE1942" i="49"/>
  <c r="AF1943" i="49"/>
  <c r="D1943" i="49"/>
  <c r="E1943" i="49"/>
  <c r="G1943" i="49"/>
  <c r="I1943" i="49"/>
  <c r="J1943" i="49"/>
  <c r="K1943" i="49"/>
  <c r="F1943" i="49"/>
  <c r="L1943" i="49"/>
  <c r="M1943" i="49"/>
  <c r="O1943" i="49"/>
  <c r="P1943" i="49"/>
  <c r="Q1943" i="49"/>
  <c r="R1943" i="49"/>
  <c r="S1943" i="49"/>
  <c r="T1943" i="49"/>
  <c r="U1943" i="49"/>
  <c r="V1943" i="49"/>
  <c r="W1943" i="49"/>
  <c r="X1943" i="49"/>
  <c r="Y1943" i="49"/>
  <c r="Z1943" i="49"/>
  <c r="AA1943" i="49"/>
  <c r="AB1943" i="49"/>
  <c r="AC1943" i="49"/>
  <c r="AD1943" i="49"/>
  <c r="AE1943" i="49"/>
  <c r="AF1944" i="49"/>
  <c r="D1944" i="49"/>
  <c r="E1944" i="49"/>
  <c r="G1944" i="49"/>
  <c r="I1944" i="49"/>
  <c r="J1944" i="49"/>
  <c r="K1944" i="49"/>
  <c r="F1944" i="49"/>
  <c r="L1944" i="49"/>
  <c r="M1944" i="49"/>
  <c r="O1944" i="49"/>
  <c r="P1944" i="49"/>
  <c r="Q1944" i="49"/>
  <c r="R1944" i="49"/>
  <c r="S1944" i="49"/>
  <c r="T1944" i="49"/>
  <c r="U1944" i="49"/>
  <c r="V1944" i="49"/>
  <c r="W1944" i="49"/>
  <c r="X1944" i="49"/>
  <c r="Y1944" i="49"/>
  <c r="Z1944" i="49"/>
  <c r="AA1944" i="49"/>
  <c r="AB1944" i="49"/>
  <c r="AC1944" i="49"/>
  <c r="AD1944" i="49"/>
  <c r="AE1944" i="49"/>
  <c r="AF1945" i="49"/>
  <c r="D1945" i="49"/>
  <c r="E1945" i="49"/>
  <c r="G1945" i="49"/>
  <c r="I1945" i="49"/>
  <c r="J1945" i="49"/>
  <c r="K1945" i="49"/>
  <c r="F1945" i="49"/>
  <c r="L1945" i="49"/>
  <c r="M1945" i="49"/>
  <c r="O1945" i="49"/>
  <c r="P1945" i="49"/>
  <c r="Q1945" i="49"/>
  <c r="R1945" i="49"/>
  <c r="S1945" i="49"/>
  <c r="T1945" i="49"/>
  <c r="U1945" i="49"/>
  <c r="V1945" i="49"/>
  <c r="W1945" i="49"/>
  <c r="X1945" i="49"/>
  <c r="Y1945" i="49"/>
  <c r="Z1945" i="49"/>
  <c r="AA1945" i="49"/>
  <c r="AB1945" i="49"/>
  <c r="AC1945" i="49"/>
  <c r="AD1945" i="49"/>
  <c r="AE1945" i="49"/>
  <c r="AF1946" i="49"/>
  <c r="D1946" i="49"/>
  <c r="E1946" i="49"/>
  <c r="G1946" i="49"/>
  <c r="I1946" i="49"/>
  <c r="J1946" i="49"/>
  <c r="K1946" i="49"/>
  <c r="F1946" i="49"/>
  <c r="L1946" i="49"/>
  <c r="M1946" i="49"/>
  <c r="O1946" i="49"/>
  <c r="P1946" i="49"/>
  <c r="Q1946" i="49"/>
  <c r="R1946" i="49"/>
  <c r="S1946" i="49"/>
  <c r="T1946" i="49"/>
  <c r="U1946" i="49"/>
  <c r="V1946" i="49"/>
  <c r="W1946" i="49"/>
  <c r="X1946" i="49"/>
  <c r="Y1946" i="49"/>
  <c r="Z1946" i="49"/>
  <c r="AA1946" i="49"/>
  <c r="AB1946" i="49"/>
  <c r="AC1946" i="49"/>
  <c r="AD1946" i="49"/>
  <c r="AE1946" i="49"/>
  <c r="AF1947" i="49"/>
  <c r="D1947" i="49"/>
  <c r="E1947" i="49"/>
  <c r="G1947" i="49"/>
  <c r="I1947" i="49"/>
  <c r="J1947" i="49"/>
  <c r="K1947" i="49"/>
  <c r="F1947" i="49"/>
  <c r="L1947" i="49"/>
  <c r="M1947" i="49"/>
  <c r="O1947" i="49"/>
  <c r="P1947" i="49"/>
  <c r="Q1947" i="49"/>
  <c r="R1947" i="49"/>
  <c r="S1947" i="49"/>
  <c r="T1947" i="49"/>
  <c r="U1947" i="49"/>
  <c r="V1947" i="49"/>
  <c r="W1947" i="49"/>
  <c r="X1947" i="49"/>
  <c r="Y1947" i="49"/>
  <c r="Z1947" i="49"/>
  <c r="AA1947" i="49"/>
  <c r="AB1947" i="49"/>
  <c r="AC1947" i="49"/>
  <c r="AD1947" i="49"/>
  <c r="AE1947" i="49"/>
  <c r="AF1948" i="49"/>
  <c r="D1948" i="49"/>
  <c r="E1948" i="49"/>
  <c r="G1948" i="49"/>
  <c r="I1948" i="49"/>
  <c r="J1948" i="49"/>
  <c r="K1948" i="49"/>
  <c r="F1948" i="49"/>
  <c r="L1948" i="49"/>
  <c r="M1948" i="49"/>
  <c r="O1948" i="49"/>
  <c r="P1948" i="49"/>
  <c r="Q1948" i="49"/>
  <c r="R1948" i="49"/>
  <c r="S1948" i="49"/>
  <c r="T1948" i="49"/>
  <c r="U1948" i="49"/>
  <c r="V1948" i="49"/>
  <c r="W1948" i="49"/>
  <c r="X1948" i="49"/>
  <c r="Y1948" i="49"/>
  <c r="Z1948" i="49"/>
  <c r="AA1948" i="49"/>
  <c r="AB1948" i="49"/>
  <c r="AC1948" i="49"/>
  <c r="AD1948" i="49"/>
  <c r="AE1948" i="49"/>
  <c r="AF1949" i="49"/>
  <c r="D1949" i="49"/>
  <c r="E1949" i="49"/>
  <c r="G1949" i="49"/>
  <c r="I1949" i="49"/>
  <c r="J1949" i="49"/>
  <c r="K1949" i="49"/>
  <c r="F1949" i="49"/>
  <c r="L1949" i="49"/>
  <c r="M1949" i="49"/>
  <c r="O1949" i="49"/>
  <c r="P1949" i="49"/>
  <c r="Q1949" i="49"/>
  <c r="R1949" i="49"/>
  <c r="S1949" i="49"/>
  <c r="T1949" i="49"/>
  <c r="U1949" i="49"/>
  <c r="V1949" i="49"/>
  <c r="W1949" i="49"/>
  <c r="X1949" i="49"/>
  <c r="Y1949" i="49"/>
  <c r="Z1949" i="49"/>
  <c r="AA1949" i="49"/>
  <c r="AB1949" i="49"/>
  <c r="AC1949" i="49"/>
  <c r="AD1949" i="49"/>
  <c r="AE1949" i="49"/>
  <c r="AF1950" i="49"/>
  <c r="D1950" i="49"/>
  <c r="E1950" i="49"/>
  <c r="G1950" i="49"/>
  <c r="I1950" i="49"/>
  <c r="J1950" i="49"/>
  <c r="K1950" i="49"/>
  <c r="F1950" i="49"/>
  <c r="L1950" i="49"/>
  <c r="M1950" i="49"/>
  <c r="O1950" i="49"/>
  <c r="P1950" i="49"/>
  <c r="Q1950" i="49"/>
  <c r="R1950" i="49"/>
  <c r="S1950" i="49"/>
  <c r="T1950" i="49"/>
  <c r="U1950" i="49"/>
  <c r="V1950" i="49"/>
  <c r="W1950" i="49"/>
  <c r="X1950" i="49"/>
  <c r="Y1950" i="49"/>
  <c r="Z1950" i="49"/>
  <c r="AA1950" i="49"/>
  <c r="AB1950" i="49"/>
  <c r="AC1950" i="49"/>
  <c r="AD1950" i="49"/>
  <c r="AE1950" i="49"/>
  <c r="AF1951" i="49"/>
  <c r="D1951" i="49"/>
  <c r="E1951" i="49"/>
  <c r="G1951" i="49"/>
  <c r="I1951" i="49"/>
  <c r="J1951" i="49"/>
  <c r="K1951" i="49"/>
  <c r="F1951" i="49"/>
  <c r="L1951" i="49"/>
  <c r="M1951" i="49"/>
  <c r="O1951" i="49"/>
  <c r="P1951" i="49"/>
  <c r="Q1951" i="49"/>
  <c r="R1951" i="49"/>
  <c r="S1951" i="49"/>
  <c r="T1951" i="49"/>
  <c r="U1951" i="49"/>
  <c r="V1951" i="49"/>
  <c r="W1951" i="49"/>
  <c r="X1951" i="49"/>
  <c r="Y1951" i="49"/>
  <c r="Z1951" i="49"/>
  <c r="AA1951" i="49"/>
  <c r="AB1951" i="49"/>
  <c r="AC1951" i="49"/>
  <c r="AD1951" i="49"/>
  <c r="AE1951" i="49"/>
  <c r="AF1952" i="49"/>
  <c r="D1952" i="49"/>
  <c r="E1952" i="49"/>
  <c r="G1952" i="49"/>
  <c r="I1952" i="49"/>
  <c r="J1952" i="49"/>
  <c r="K1952" i="49"/>
  <c r="F1952" i="49"/>
  <c r="L1952" i="49"/>
  <c r="M1952" i="49"/>
  <c r="O1952" i="49"/>
  <c r="P1952" i="49"/>
  <c r="Q1952" i="49"/>
  <c r="R1952" i="49"/>
  <c r="S1952" i="49"/>
  <c r="T1952" i="49"/>
  <c r="U1952" i="49"/>
  <c r="V1952" i="49"/>
  <c r="W1952" i="49"/>
  <c r="X1952" i="49"/>
  <c r="Y1952" i="49"/>
  <c r="Z1952" i="49"/>
  <c r="AA1952" i="49"/>
  <c r="AB1952" i="49"/>
  <c r="AC1952" i="49"/>
  <c r="AD1952" i="49"/>
  <c r="AE1952" i="49"/>
  <c r="AF1953" i="49"/>
  <c r="D1953" i="49"/>
  <c r="E1953" i="49"/>
  <c r="G1953" i="49"/>
  <c r="I1953" i="49"/>
  <c r="J1953" i="49"/>
  <c r="K1953" i="49"/>
  <c r="F1953" i="49"/>
  <c r="L1953" i="49"/>
  <c r="M1953" i="49"/>
  <c r="O1953" i="49"/>
  <c r="P1953" i="49"/>
  <c r="Q1953" i="49"/>
  <c r="R1953" i="49"/>
  <c r="S1953" i="49"/>
  <c r="T1953" i="49"/>
  <c r="U1953" i="49"/>
  <c r="V1953" i="49"/>
  <c r="W1953" i="49"/>
  <c r="X1953" i="49"/>
  <c r="Y1953" i="49"/>
  <c r="Z1953" i="49"/>
  <c r="AA1953" i="49"/>
  <c r="AB1953" i="49"/>
  <c r="AC1953" i="49"/>
  <c r="AD1953" i="49"/>
  <c r="AE1953" i="49"/>
  <c r="AF1954" i="49"/>
  <c r="D1954" i="49"/>
  <c r="E1954" i="49"/>
  <c r="G1954" i="49"/>
  <c r="I1954" i="49"/>
  <c r="J1954" i="49"/>
  <c r="K1954" i="49"/>
  <c r="F1954" i="49"/>
  <c r="L1954" i="49"/>
  <c r="M1954" i="49"/>
  <c r="O1954" i="49"/>
  <c r="P1954" i="49"/>
  <c r="Q1954" i="49"/>
  <c r="R1954" i="49"/>
  <c r="S1954" i="49"/>
  <c r="T1954" i="49"/>
  <c r="U1954" i="49"/>
  <c r="V1954" i="49"/>
  <c r="W1954" i="49"/>
  <c r="X1954" i="49"/>
  <c r="Y1954" i="49"/>
  <c r="Z1954" i="49"/>
  <c r="AA1954" i="49"/>
  <c r="AB1954" i="49"/>
  <c r="AC1954" i="49"/>
  <c r="AD1954" i="49"/>
  <c r="AE1954" i="49"/>
  <c r="AF1955" i="49"/>
  <c r="D1955" i="49"/>
  <c r="E1955" i="49"/>
  <c r="G1955" i="49"/>
  <c r="I1955" i="49"/>
  <c r="J1955" i="49"/>
  <c r="K1955" i="49"/>
  <c r="F1955" i="49"/>
  <c r="L1955" i="49"/>
  <c r="M1955" i="49"/>
  <c r="O1955" i="49"/>
  <c r="P1955" i="49"/>
  <c r="Q1955" i="49"/>
  <c r="R1955" i="49"/>
  <c r="S1955" i="49"/>
  <c r="T1955" i="49"/>
  <c r="U1955" i="49"/>
  <c r="V1955" i="49"/>
  <c r="W1955" i="49"/>
  <c r="X1955" i="49"/>
  <c r="Y1955" i="49"/>
  <c r="Z1955" i="49"/>
  <c r="AA1955" i="49"/>
  <c r="AB1955" i="49"/>
  <c r="AC1955" i="49"/>
  <c r="AD1955" i="49"/>
  <c r="AE1955" i="49"/>
  <c r="AF1956" i="49"/>
  <c r="D1956" i="49"/>
  <c r="E1956" i="49"/>
  <c r="G1956" i="49"/>
  <c r="I1956" i="49"/>
  <c r="J1956" i="49"/>
  <c r="K1956" i="49"/>
  <c r="F1956" i="49"/>
  <c r="L1956" i="49"/>
  <c r="M1956" i="49"/>
  <c r="O1956" i="49"/>
  <c r="P1956" i="49"/>
  <c r="Q1956" i="49"/>
  <c r="R1956" i="49"/>
  <c r="S1956" i="49"/>
  <c r="T1956" i="49"/>
  <c r="U1956" i="49"/>
  <c r="V1956" i="49"/>
  <c r="W1956" i="49"/>
  <c r="X1956" i="49"/>
  <c r="Y1956" i="49"/>
  <c r="Z1956" i="49"/>
  <c r="AA1956" i="49"/>
  <c r="AB1956" i="49"/>
  <c r="AC1956" i="49"/>
  <c r="AD1956" i="49"/>
  <c r="AE1956" i="49"/>
  <c r="AF1957" i="49"/>
  <c r="D1957" i="49"/>
  <c r="E1957" i="49"/>
  <c r="G1957" i="49"/>
  <c r="I1957" i="49"/>
  <c r="J1957" i="49"/>
  <c r="K1957" i="49"/>
  <c r="F1957" i="49"/>
  <c r="L1957" i="49"/>
  <c r="M1957" i="49"/>
  <c r="O1957" i="49"/>
  <c r="P1957" i="49"/>
  <c r="Q1957" i="49"/>
  <c r="R1957" i="49"/>
  <c r="S1957" i="49"/>
  <c r="T1957" i="49"/>
  <c r="U1957" i="49"/>
  <c r="V1957" i="49"/>
  <c r="W1957" i="49"/>
  <c r="X1957" i="49"/>
  <c r="Y1957" i="49"/>
  <c r="Z1957" i="49"/>
  <c r="AA1957" i="49"/>
  <c r="AB1957" i="49"/>
  <c r="AC1957" i="49"/>
  <c r="AD1957" i="49"/>
  <c r="AE1957" i="49"/>
  <c r="AF1958" i="49"/>
  <c r="D1958" i="49"/>
  <c r="E1958" i="49"/>
  <c r="G1958" i="49"/>
  <c r="I1958" i="49"/>
  <c r="J1958" i="49"/>
  <c r="K1958" i="49"/>
  <c r="F1958" i="49"/>
  <c r="L1958" i="49"/>
  <c r="M1958" i="49"/>
  <c r="O1958" i="49"/>
  <c r="P1958" i="49"/>
  <c r="Q1958" i="49"/>
  <c r="R1958" i="49"/>
  <c r="S1958" i="49"/>
  <c r="T1958" i="49"/>
  <c r="U1958" i="49"/>
  <c r="V1958" i="49"/>
  <c r="W1958" i="49"/>
  <c r="X1958" i="49"/>
  <c r="Y1958" i="49"/>
  <c r="Z1958" i="49"/>
  <c r="AA1958" i="49"/>
  <c r="AB1958" i="49"/>
  <c r="AC1958" i="49"/>
  <c r="AD1958" i="49"/>
  <c r="AE1958" i="49"/>
  <c r="AF1959" i="49"/>
  <c r="D1959" i="49"/>
  <c r="E1959" i="49"/>
  <c r="G1959" i="49"/>
  <c r="I1959" i="49"/>
  <c r="J1959" i="49"/>
  <c r="K1959" i="49"/>
  <c r="F1959" i="49"/>
  <c r="L1959" i="49"/>
  <c r="M1959" i="49"/>
  <c r="O1959" i="49"/>
  <c r="P1959" i="49"/>
  <c r="Q1959" i="49"/>
  <c r="R1959" i="49"/>
  <c r="S1959" i="49"/>
  <c r="T1959" i="49"/>
  <c r="U1959" i="49"/>
  <c r="V1959" i="49"/>
  <c r="W1959" i="49"/>
  <c r="X1959" i="49"/>
  <c r="Y1959" i="49"/>
  <c r="Z1959" i="49"/>
  <c r="AA1959" i="49"/>
  <c r="AB1959" i="49"/>
  <c r="AC1959" i="49"/>
  <c r="AD1959" i="49"/>
  <c r="AE1959" i="49"/>
  <c r="AF1960" i="49"/>
  <c r="D1960" i="49"/>
  <c r="E1960" i="49"/>
  <c r="G1960" i="49"/>
  <c r="I1960" i="49"/>
  <c r="J1960" i="49"/>
  <c r="K1960" i="49"/>
  <c r="F1960" i="49"/>
  <c r="L1960" i="49"/>
  <c r="M1960" i="49"/>
  <c r="O1960" i="49"/>
  <c r="P1960" i="49"/>
  <c r="Q1960" i="49"/>
  <c r="R1960" i="49"/>
  <c r="S1960" i="49"/>
  <c r="T1960" i="49"/>
  <c r="U1960" i="49"/>
  <c r="V1960" i="49"/>
  <c r="W1960" i="49"/>
  <c r="X1960" i="49"/>
  <c r="Y1960" i="49"/>
  <c r="Z1960" i="49"/>
  <c r="AA1960" i="49"/>
  <c r="AB1960" i="49"/>
  <c r="AC1960" i="49"/>
  <c r="AD1960" i="49"/>
  <c r="AE1960" i="49"/>
  <c r="AF1961" i="49"/>
  <c r="D1961" i="49"/>
  <c r="E1961" i="49"/>
  <c r="G1961" i="49"/>
  <c r="I1961" i="49"/>
  <c r="J1961" i="49"/>
  <c r="K1961" i="49"/>
  <c r="F1961" i="49"/>
  <c r="L1961" i="49"/>
  <c r="M1961" i="49"/>
  <c r="O1961" i="49"/>
  <c r="P1961" i="49"/>
  <c r="Q1961" i="49"/>
  <c r="R1961" i="49"/>
  <c r="S1961" i="49"/>
  <c r="T1961" i="49"/>
  <c r="U1961" i="49"/>
  <c r="V1961" i="49"/>
  <c r="W1961" i="49"/>
  <c r="X1961" i="49"/>
  <c r="Y1961" i="49"/>
  <c r="Z1961" i="49"/>
  <c r="AA1961" i="49"/>
  <c r="AB1961" i="49"/>
  <c r="AC1961" i="49"/>
  <c r="AD1961" i="49"/>
  <c r="AE1961" i="49"/>
  <c r="AF1962" i="49"/>
  <c r="D1962" i="49"/>
  <c r="E1962" i="49"/>
  <c r="G1962" i="49"/>
  <c r="I1962" i="49"/>
  <c r="J1962" i="49"/>
  <c r="K1962" i="49"/>
  <c r="F1962" i="49"/>
  <c r="L1962" i="49"/>
  <c r="M1962" i="49"/>
  <c r="O1962" i="49"/>
  <c r="P1962" i="49"/>
  <c r="Q1962" i="49"/>
  <c r="R1962" i="49"/>
  <c r="S1962" i="49"/>
  <c r="T1962" i="49"/>
  <c r="U1962" i="49"/>
  <c r="V1962" i="49"/>
  <c r="W1962" i="49"/>
  <c r="X1962" i="49"/>
  <c r="Y1962" i="49"/>
  <c r="Z1962" i="49"/>
  <c r="AA1962" i="49"/>
  <c r="AB1962" i="49"/>
  <c r="AC1962" i="49"/>
  <c r="AD1962" i="49"/>
  <c r="AE1962" i="49"/>
  <c r="AF1963" i="49"/>
  <c r="D1963" i="49"/>
  <c r="E1963" i="49"/>
  <c r="G1963" i="49"/>
  <c r="I1963" i="49"/>
  <c r="J1963" i="49"/>
  <c r="K1963" i="49"/>
  <c r="F1963" i="49"/>
  <c r="L1963" i="49"/>
  <c r="M1963" i="49"/>
  <c r="O1963" i="49"/>
  <c r="P1963" i="49"/>
  <c r="Q1963" i="49"/>
  <c r="R1963" i="49"/>
  <c r="S1963" i="49"/>
  <c r="T1963" i="49"/>
  <c r="U1963" i="49"/>
  <c r="V1963" i="49"/>
  <c r="W1963" i="49"/>
  <c r="X1963" i="49"/>
  <c r="Y1963" i="49"/>
  <c r="Z1963" i="49"/>
  <c r="AA1963" i="49"/>
  <c r="AB1963" i="49"/>
  <c r="AC1963" i="49"/>
  <c r="AD1963" i="49"/>
  <c r="AE1963" i="49"/>
  <c r="AF1964" i="49"/>
  <c r="D1964" i="49"/>
  <c r="E1964" i="49"/>
  <c r="G1964" i="49"/>
  <c r="I1964" i="49"/>
  <c r="J1964" i="49"/>
  <c r="K1964" i="49"/>
  <c r="F1964" i="49"/>
  <c r="L1964" i="49"/>
  <c r="M1964" i="49"/>
  <c r="O1964" i="49"/>
  <c r="P1964" i="49"/>
  <c r="Q1964" i="49"/>
  <c r="R1964" i="49"/>
  <c r="S1964" i="49"/>
  <c r="T1964" i="49"/>
  <c r="U1964" i="49"/>
  <c r="V1964" i="49"/>
  <c r="W1964" i="49"/>
  <c r="X1964" i="49"/>
  <c r="Y1964" i="49"/>
  <c r="Z1964" i="49"/>
  <c r="AA1964" i="49"/>
  <c r="AB1964" i="49"/>
  <c r="AC1964" i="49"/>
  <c r="AD1964" i="49"/>
  <c r="AE1964" i="49"/>
  <c r="AF1965" i="49"/>
  <c r="D1965" i="49"/>
  <c r="E1965" i="49"/>
  <c r="G1965" i="49"/>
  <c r="I1965" i="49"/>
  <c r="J1965" i="49"/>
  <c r="K1965" i="49"/>
  <c r="F1965" i="49"/>
  <c r="L1965" i="49"/>
  <c r="M1965" i="49"/>
  <c r="O1965" i="49"/>
  <c r="P1965" i="49"/>
  <c r="Q1965" i="49"/>
  <c r="R1965" i="49"/>
  <c r="S1965" i="49"/>
  <c r="T1965" i="49"/>
  <c r="U1965" i="49"/>
  <c r="V1965" i="49"/>
  <c r="W1965" i="49"/>
  <c r="X1965" i="49"/>
  <c r="Y1965" i="49"/>
  <c r="Z1965" i="49"/>
  <c r="AA1965" i="49"/>
  <c r="AB1965" i="49"/>
  <c r="AC1965" i="49"/>
  <c r="AD1965" i="49"/>
  <c r="AE1965" i="49"/>
  <c r="AF1966" i="49"/>
  <c r="D1966" i="49"/>
  <c r="E1966" i="49"/>
  <c r="G1966" i="49"/>
  <c r="I1966" i="49"/>
  <c r="J1966" i="49"/>
  <c r="K1966" i="49"/>
  <c r="F1966" i="49"/>
  <c r="L1966" i="49"/>
  <c r="M1966" i="49"/>
  <c r="O1966" i="49"/>
  <c r="P1966" i="49"/>
  <c r="Q1966" i="49"/>
  <c r="R1966" i="49"/>
  <c r="S1966" i="49"/>
  <c r="T1966" i="49"/>
  <c r="U1966" i="49"/>
  <c r="V1966" i="49"/>
  <c r="W1966" i="49"/>
  <c r="X1966" i="49"/>
  <c r="Y1966" i="49"/>
  <c r="Z1966" i="49"/>
  <c r="AA1966" i="49"/>
  <c r="AB1966" i="49"/>
  <c r="AC1966" i="49"/>
  <c r="AD1966" i="49"/>
  <c r="AE1966" i="49"/>
  <c r="AF1967" i="49"/>
  <c r="D1967" i="49"/>
  <c r="E1967" i="49"/>
  <c r="G1967" i="49"/>
  <c r="I1967" i="49"/>
  <c r="J1967" i="49"/>
  <c r="K1967" i="49"/>
  <c r="F1967" i="49"/>
  <c r="L1967" i="49"/>
  <c r="M1967" i="49"/>
  <c r="O1967" i="49"/>
  <c r="P1967" i="49"/>
  <c r="Q1967" i="49"/>
  <c r="R1967" i="49"/>
  <c r="S1967" i="49"/>
  <c r="T1967" i="49"/>
  <c r="U1967" i="49"/>
  <c r="V1967" i="49"/>
  <c r="W1967" i="49"/>
  <c r="X1967" i="49"/>
  <c r="Y1967" i="49"/>
  <c r="Z1967" i="49"/>
  <c r="AA1967" i="49"/>
  <c r="AB1967" i="49"/>
  <c r="AC1967" i="49"/>
  <c r="AD1967" i="49"/>
  <c r="AE1967" i="49"/>
  <c r="AF1968" i="49"/>
  <c r="D1968" i="49"/>
  <c r="E1968" i="49"/>
  <c r="G1968" i="49"/>
  <c r="I1968" i="49"/>
  <c r="J1968" i="49"/>
  <c r="K1968" i="49"/>
  <c r="F1968" i="49"/>
  <c r="L1968" i="49"/>
  <c r="M1968" i="49"/>
  <c r="O1968" i="49"/>
  <c r="P1968" i="49"/>
  <c r="Q1968" i="49"/>
  <c r="R1968" i="49"/>
  <c r="S1968" i="49"/>
  <c r="T1968" i="49"/>
  <c r="U1968" i="49"/>
  <c r="V1968" i="49"/>
  <c r="W1968" i="49"/>
  <c r="X1968" i="49"/>
  <c r="Y1968" i="49"/>
  <c r="Z1968" i="49"/>
  <c r="AA1968" i="49"/>
  <c r="AB1968" i="49"/>
  <c r="AC1968" i="49"/>
  <c r="AD1968" i="49"/>
  <c r="AE1968" i="49"/>
  <c r="AF1969" i="49"/>
  <c r="D1969" i="49"/>
  <c r="E1969" i="49"/>
  <c r="G1969" i="49"/>
  <c r="I1969" i="49"/>
  <c r="J1969" i="49"/>
  <c r="K1969" i="49"/>
  <c r="F1969" i="49"/>
  <c r="L1969" i="49"/>
  <c r="M1969" i="49"/>
  <c r="O1969" i="49"/>
  <c r="P1969" i="49"/>
  <c r="Q1969" i="49"/>
  <c r="R1969" i="49"/>
  <c r="S1969" i="49"/>
  <c r="T1969" i="49"/>
  <c r="U1969" i="49"/>
  <c r="V1969" i="49"/>
  <c r="W1969" i="49"/>
  <c r="X1969" i="49"/>
  <c r="Y1969" i="49"/>
  <c r="Z1969" i="49"/>
  <c r="AA1969" i="49"/>
  <c r="AB1969" i="49"/>
  <c r="AC1969" i="49"/>
  <c r="AD1969" i="49"/>
  <c r="AE1969" i="49"/>
  <c r="AF1970" i="49"/>
  <c r="D1970" i="49"/>
  <c r="E1970" i="49"/>
  <c r="G1970" i="49"/>
  <c r="I1970" i="49"/>
  <c r="J1970" i="49"/>
  <c r="K1970" i="49"/>
  <c r="F1970" i="49"/>
  <c r="L1970" i="49"/>
  <c r="M1970" i="49"/>
  <c r="O1970" i="49"/>
  <c r="P1970" i="49"/>
  <c r="Q1970" i="49"/>
  <c r="R1970" i="49"/>
  <c r="S1970" i="49"/>
  <c r="T1970" i="49"/>
  <c r="U1970" i="49"/>
  <c r="V1970" i="49"/>
  <c r="W1970" i="49"/>
  <c r="X1970" i="49"/>
  <c r="Y1970" i="49"/>
  <c r="Z1970" i="49"/>
  <c r="AA1970" i="49"/>
  <c r="AB1970" i="49"/>
  <c r="AC1970" i="49"/>
  <c r="AD1970" i="49"/>
  <c r="AE1970" i="49"/>
  <c r="AF1971" i="49"/>
  <c r="D1971" i="49"/>
  <c r="E1971" i="49"/>
  <c r="G1971" i="49"/>
  <c r="I1971" i="49"/>
  <c r="J1971" i="49"/>
  <c r="K1971" i="49"/>
  <c r="F1971" i="49"/>
  <c r="L1971" i="49"/>
  <c r="M1971" i="49"/>
  <c r="O1971" i="49"/>
  <c r="P1971" i="49"/>
  <c r="Q1971" i="49"/>
  <c r="R1971" i="49"/>
  <c r="S1971" i="49"/>
  <c r="T1971" i="49"/>
  <c r="U1971" i="49"/>
  <c r="V1971" i="49"/>
  <c r="W1971" i="49"/>
  <c r="X1971" i="49"/>
  <c r="Y1971" i="49"/>
  <c r="Z1971" i="49"/>
  <c r="AA1971" i="49"/>
  <c r="AB1971" i="49"/>
  <c r="AC1971" i="49"/>
  <c r="AD1971" i="49"/>
  <c r="AE1971" i="49"/>
  <c r="AF1972" i="49"/>
  <c r="D1972" i="49"/>
  <c r="E1972" i="49"/>
  <c r="G1972" i="49"/>
  <c r="I1972" i="49"/>
  <c r="J1972" i="49"/>
  <c r="K1972" i="49"/>
  <c r="F1972" i="49"/>
  <c r="L1972" i="49"/>
  <c r="M1972" i="49"/>
  <c r="O1972" i="49"/>
  <c r="P1972" i="49"/>
  <c r="Q1972" i="49"/>
  <c r="R1972" i="49"/>
  <c r="S1972" i="49"/>
  <c r="T1972" i="49"/>
  <c r="U1972" i="49"/>
  <c r="V1972" i="49"/>
  <c r="W1972" i="49"/>
  <c r="X1972" i="49"/>
  <c r="Y1972" i="49"/>
  <c r="Z1972" i="49"/>
  <c r="AA1972" i="49"/>
  <c r="AB1972" i="49"/>
  <c r="AC1972" i="49"/>
  <c r="AD1972" i="49"/>
  <c r="AE1972" i="49"/>
  <c r="AF1973" i="49"/>
  <c r="D1973" i="49"/>
  <c r="E1973" i="49"/>
  <c r="G1973" i="49"/>
  <c r="I1973" i="49"/>
  <c r="J1973" i="49"/>
  <c r="K1973" i="49"/>
  <c r="F1973" i="49"/>
  <c r="L1973" i="49"/>
  <c r="M1973" i="49"/>
  <c r="O1973" i="49"/>
  <c r="P1973" i="49"/>
  <c r="Q1973" i="49"/>
  <c r="R1973" i="49"/>
  <c r="S1973" i="49"/>
  <c r="T1973" i="49"/>
  <c r="U1973" i="49"/>
  <c r="V1973" i="49"/>
  <c r="W1973" i="49"/>
  <c r="X1973" i="49"/>
  <c r="Y1973" i="49"/>
  <c r="Z1973" i="49"/>
  <c r="AA1973" i="49"/>
  <c r="AB1973" i="49"/>
  <c r="AC1973" i="49"/>
  <c r="AD1973" i="49"/>
  <c r="AE1973" i="49"/>
  <c r="AF1974" i="49"/>
  <c r="D1974" i="49"/>
  <c r="E1974" i="49"/>
  <c r="G1974" i="49"/>
  <c r="I1974" i="49"/>
  <c r="J1974" i="49"/>
  <c r="K1974" i="49"/>
  <c r="F1974" i="49"/>
  <c r="L1974" i="49"/>
  <c r="M1974" i="49"/>
  <c r="O1974" i="49"/>
  <c r="P1974" i="49"/>
  <c r="Q1974" i="49"/>
  <c r="R1974" i="49"/>
  <c r="S1974" i="49"/>
  <c r="T1974" i="49"/>
  <c r="U1974" i="49"/>
  <c r="V1974" i="49"/>
  <c r="W1974" i="49"/>
  <c r="X1974" i="49"/>
  <c r="Y1974" i="49"/>
  <c r="Z1974" i="49"/>
  <c r="AA1974" i="49"/>
  <c r="AB1974" i="49"/>
  <c r="AC1974" i="49"/>
  <c r="AD1974" i="49"/>
  <c r="AE1974" i="49"/>
  <c r="AF1975" i="49"/>
  <c r="D1975" i="49"/>
  <c r="E1975" i="49"/>
  <c r="G1975" i="49"/>
  <c r="I1975" i="49"/>
  <c r="J1975" i="49"/>
  <c r="K1975" i="49"/>
  <c r="F1975" i="49"/>
  <c r="L1975" i="49"/>
  <c r="M1975" i="49"/>
  <c r="O1975" i="49"/>
  <c r="P1975" i="49"/>
  <c r="Q1975" i="49"/>
  <c r="R1975" i="49"/>
  <c r="S1975" i="49"/>
  <c r="T1975" i="49"/>
  <c r="U1975" i="49"/>
  <c r="V1975" i="49"/>
  <c r="W1975" i="49"/>
  <c r="X1975" i="49"/>
  <c r="Y1975" i="49"/>
  <c r="Z1975" i="49"/>
  <c r="AA1975" i="49"/>
  <c r="AB1975" i="49"/>
  <c r="AC1975" i="49"/>
  <c r="AD1975" i="49"/>
  <c r="AE1975" i="49"/>
  <c r="AF1976" i="49"/>
  <c r="D1976" i="49"/>
  <c r="E1976" i="49"/>
  <c r="G1976" i="49"/>
  <c r="I1976" i="49"/>
  <c r="J1976" i="49"/>
  <c r="K1976" i="49"/>
  <c r="F1976" i="49"/>
  <c r="L1976" i="49"/>
  <c r="M1976" i="49"/>
  <c r="O1976" i="49"/>
  <c r="P1976" i="49"/>
  <c r="Q1976" i="49"/>
  <c r="R1976" i="49"/>
  <c r="S1976" i="49"/>
  <c r="T1976" i="49"/>
  <c r="U1976" i="49"/>
  <c r="V1976" i="49"/>
  <c r="W1976" i="49"/>
  <c r="X1976" i="49"/>
  <c r="Y1976" i="49"/>
  <c r="Z1976" i="49"/>
  <c r="AA1976" i="49"/>
  <c r="AB1976" i="49"/>
  <c r="AC1976" i="49"/>
  <c r="AD1976" i="49"/>
  <c r="AE1976" i="49"/>
  <c r="AF1977" i="49"/>
  <c r="D1977" i="49"/>
  <c r="E1977" i="49"/>
  <c r="G1977" i="49"/>
  <c r="I1977" i="49"/>
  <c r="J1977" i="49"/>
  <c r="K1977" i="49"/>
  <c r="F1977" i="49"/>
  <c r="L1977" i="49"/>
  <c r="M1977" i="49"/>
  <c r="O1977" i="49"/>
  <c r="P1977" i="49"/>
  <c r="Q1977" i="49"/>
  <c r="R1977" i="49"/>
  <c r="S1977" i="49"/>
  <c r="T1977" i="49"/>
  <c r="U1977" i="49"/>
  <c r="V1977" i="49"/>
  <c r="W1977" i="49"/>
  <c r="X1977" i="49"/>
  <c r="Y1977" i="49"/>
  <c r="Z1977" i="49"/>
  <c r="AA1977" i="49"/>
  <c r="AB1977" i="49"/>
  <c r="AC1977" i="49"/>
  <c r="AD1977" i="49"/>
  <c r="AE1977" i="49"/>
  <c r="AF1978" i="49"/>
  <c r="D1978" i="49"/>
  <c r="E1978" i="49"/>
  <c r="G1978" i="49"/>
  <c r="I1978" i="49"/>
  <c r="J1978" i="49"/>
  <c r="K1978" i="49"/>
  <c r="F1978" i="49"/>
  <c r="L1978" i="49"/>
  <c r="M1978" i="49"/>
  <c r="O1978" i="49"/>
  <c r="P1978" i="49"/>
  <c r="Q1978" i="49"/>
  <c r="R1978" i="49"/>
  <c r="S1978" i="49"/>
  <c r="T1978" i="49"/>
  <c r="U1978" i="49"/>
  <c r="V1978" i="49"/>
  <c r="W1978" i="49"/>
  <c r="X1978" i="49"/>
  <c r="Y1978" i="49"/>
  <c r="Z1978" i="49"/>
  <c r="AA1978" i="49"/>
  <c r="AB1978" i="49"/>
  <c r="AC1978" i="49"/>
  <c r="AD1978" i="49"/>
  <c r="AE1978" i="49"/>
  <c r="AF1979" i="49"/>
  <c r="D1979" i="49"/>
  <c r="E1979" i="49"/>
  <c r="G1979" i="49"/>
  <c r="I1979" i="49"/>
  <c r="J1979" i="49"/>
  <c r="K1979" i="49"/>
  <c r="F1979" i="49"/>
  <c r="L1979" i="49"/>
  <c r="M1979" i="49"/>
  <c r="O1979" i="49"/>
  <c r="P1979" i="49"/>
  <c r="Q1979" i="49"/>
  <c r="R1979" i="49"/>
  <c r="S1979" i="49"/>
  <c r="T1979" i="49"/>
  <c r="U1979" i="49"/>
  <c r="V1979" i="49"/>
  <c r="W1979" i="49"/>
  <c r="X1979" i="49"/>
  <c r="Y1979" i="49"/>
  <c r="Z1979" i="49"/>
  <c r="AA1979" i="49"/>
  <c r="AB1979" i="49"/>
  <c r="AC1979" i="49"/>
  <c r="AD1979" i="49"/>
  <c r="AE1979" i="49"/>
  <c r="AF1980" i="49"/>
  <c r="D1980" i="49"/>
  <c r="E1980" i="49"/>
  <c r="G1980" i="49"/>
  <c r="I1980" i="49"/>
  <c r="J1980" i="49"/>
  <c r="K1980" i="49"/>
  <c r="F1980" i="49"/>
  <c r="L1980" i="49"/>
  <c r="M1980" i="49"/>
  <c r="O1980" i="49"/>
  <c r="P1980" i="49"/>
  <c r="Q1980" i="49"/>
  <c r="R1980" i="49"/>
  <c r="S1980" i="49"/>
  <c r="T1980" i="49"/>
  <c r="U1980" i="49"/>
  <c r="V1980" i="49"/>
  <c r="W1980" i="49"/>
  <c r="X1980" i="49"/>
  <c r="Y1980" i="49"/>
  <c r="Z1980" i="49"/>
  <c r="AA1980" i="49"/>
  <c r="AB1980" i="49"/>
  <c r="AC1980" i="49"/>
  <c r="AD1980" i="49"/>
  <c r="AE1980" i="49"/>
  <c r="AF1981" i="49"/>
  <c r="D1981" i="49"/>
  <c r="E1981" i="49"/>
  <c r="G1981" i="49"/>
  <c r="I1981" i="49"/>
  <c r="J1981" i="49"/>
  <c r="K1981" i="49"/>
  <c r="F1981" i="49"/>
  <c r="L1981" i="49"/>
  <c r="M1981" i="49"/>
  <c r="O1981" i="49"/>
  <c r="P1981" i="49"/>
  <c r="Q1981" i="49"/>
  <c r="R1981" i="49"/>
  <c r="S1981" i="49"/>
  <c r="T1981" i="49"/>
  <c r="U1981" i="49"/>
  <c r="V1981" i="49"/>
  <c r="W1981" i="49"/>
  <c r="X1981" i="49"/>
  <c r="Y1981" i="49"/>
  <c r="Z1981" i="49"/>
  <c r="AA1981" i="49"/>
  <c r="AB1981" i="49"/>
  <c r="AC1981" i="49"/>
  <c r="AD1981" i="49"/>
  <c r="AE1981" i="49"/>
  <c r="AF1982" i="49"/>
  <c r="D1982" i="49"/>
  <c r="E1982" i="49"/>
  <c r="G1982" i="49"/>
  <c r="I1982" i="49"/>
  <c r="J1982" i="49"/>
  <c r="K1982" i="49"/>
  <c r="F1982" i="49"/>
  <c r="L1982" i="49"/>
  <c r="M1982" i="49"/>
  <c r="O1982" i="49"/>
  <c r="P1982" i="49"/>
  <c r="Q1982" i="49"/>
  <c r="R1982" i="49"/>
  <c r="S1982" i="49"/>
  <c r="T1982" i="49"/>
  <c r="U1982" i="49"/>
  <c r="V1982" i="49"/>
  <c r="W1982" i="49"/>
  <c r="X1982" i="49"/>
  <c r="Y1982" i="49"/>
  <c r="Z1982" i="49"/>
  <c r="AA1982" i="49"/>
  <c r="AB1982" i="49"/>
  <c r="AC1982" i="49"/>
  <c r="AD1982" i="49"/>
  <c r="AE1982" i="49"/>
  <c r="AF1983" i="49"/>
  <c r="D1983" i="49"/>
  <c r="E1983" i="49"/>
  <c r="G1983" i="49"/>
  <c r="I1983" i="49"/>
  <c r="J1983" i="49"/>
  <c r="K1983" i="49"/>
  <c r="F1983" i="49"/>
  <c r="L1983" i="49"/>
  <c r="M1983" i="49"/>
  <c r="O1983" i="49"/>
  <c r="P1983" i="49"/>
  <c r="Q1983" i="49"/>
  <c r="R1983" i="49"/>
  <c r="S1983" i="49"/>
  <c r="T1983" i="49"/>
  <c r="U1983" i="49"/>
  <c r="V1983" i="49"/>
  <c r="W1983" i="49"/>
  <c r="X1983" i="49"/>
  <c r="Y1983" i="49"/>
  <c r="Z1983" i="49"/>
  <c r="AA1983" i="49"/>
  <c r="AB1983" i="49"/>
  <c r="AC1983" i="49"/>
  <c r="AD1983" i="49"/>
  <c r="AE1983" i="49"/>
  <c r="AF1984" i="49"/>
  <c r="D1984" i="49"/>
  <c r="E1984" i="49"/>
  <c r="G1984" i="49"/>
  <c r="I1984" i="49"/>
  <c r="J1984" i="49"/>
  <c r="K1984" i="49"/>
  <c r="F1984" i="49"/>
  <c r="L1984" i="49"/>
  <c r="M1984" i="49"/>
  <c r="O1984" i="49"/>
  <c r="P1984" i="49"/>
  <c r="Q1984" i="49"/>
  <c r="R1984" i="49"/>
  <c r="S1984" i="49"/>
  <c r="T1984" i="49"/>
  <c r="U1984" i="49"/>
  <c r="V1984" i="49"/>
  <c r="W1984" i="49"/>
  <c r="X1984" i="49"/>
  <c r="Y1984" i="49"/>
  <c r="Z1984" i="49"/>
  <c r="AA1984" i="49"/>
  <c r="AB1984" i="49"/>
  <c r="AC1984" i="49"/>
  <c r="AD1984" i="49"/>
  <c r="AE1984" i="49"/>
  <c r="AF1985" i="49"/>
  <c r="D1985" i="49"/>
  <c r="E1985" i="49"/>
  <c r="G1985" i="49"/>
  <c r="I1985" i="49"/>
  <c r="J1985" i="49"/>
  <c r="K1985" i="49"/>
  <c r="F1985" i="49"/>
  <c r="L1985" i="49"/>
  <c r="M1985" i="49"/>
  <c r="O1985" i="49"/>
  <c r="P1985" i="49"/>
  <c r="Q1985" i="49"/>
  <c r="R1985" i="49"/>
  <c r="S1985" i="49"/>
  <c r="T1985" i="49"/>
  <c r="U1985" i="49"/>
  <c r="V1985" i="49"/>
  <c r="W1985" i="49"/>
  <c r="X1985" i="49"/>
  <c r="Y1985" i="49"/>
  <c r="Z1985" i="49"/>
  <c r="AA1985" i="49"/>
  <c r="AB1985" i="49"/>
  <c r="AC1985" i="49"/>
  <c r="AD1985" i="49"/>
  <c r="AE1985" i="49"/>
  <c r="AF1986" i="49"/>
  <c r="D1986" i="49"/>
  <c r="E1986" i="49"/>
  <c r="G1986" i="49"/>
  <c r="I1986" i="49"/>
  <c r="J1986" i="49"/>
  <c r="K1986" i="49"/>
  <c r="F1986" i="49"/>
  <c r="L1986" i="49"/>
  <c r="M1986" i="49"/>
  <c r="O1986" i="49"/>
  <c r="P1986" i="49"/>
  <c r="Q1986" i="49"/>
  <c r="R1986" i="49"/>
  <c r="S1986" i="49"/>
  <c r="T1986" i="49"/>
  <c r="U1986" i="49"/>
  <c r="V1986" i="49"/>
  <c r="W1986" i="49"/>
  <c r="X1986" i="49"/>
  <c r="Y1986" i="49"/>
  <c r="Z1986" i="49"/>
  <c r="AA1986" i="49"/>
  <c r="AB1986" i="49"/>
  <c r="AC1986" i="49"/>
  <c r="AD1986" i="49"/>
  <c r="AE1986" i="49"/>
  <c r="AF1987" i="49"/>
  <c r="D1987" i="49"/>
  <c r="E1987" i="49"/>
  <c r="G1987" i="49"/>
  <c r="I1987" i="49"/>
  <c r="J1987" i="49"/>
  <c r="K1987" i="49"/>
  <c r="F1987" i="49"/>
  <c r="L1987" i="49"/>
  <c r="M1987" i="49"/>
  <c r="O1987" i="49"/>
  <c r="P1987" i="49"/>
  <c r="Q1987" i="49"/>
  <c r="R1987" i="49"/>
  <c r="S1987" i="49"/>
  <c r="T1987" i="49"/>
  <c r="U1987" i="49"/>
  <c r="V1987" i="49"/>
  <c r="W1987" i="49"/>
  <c r="X1987" i="49"/>
  <c r="Y1987" i="49"/>
  <c r="Z1987" i="49"/>
  <c r="AA1987" i="49"/>
  <c r="AB1987" i="49"/>
  <c r="AC1987" i="49"/>
  <c r="AD1987" i="49"/>
  <c r="AE1987" i="49"/>
  <c r="AF1988" i="49"/>
  <c r="D1988" i="49"/>
  <c r="E1988" i="49"/>
  <c r="G1988" i="49"/>
  <c r="I1988" i="49"/>
  <c r="J1988" i="49"/>
  <c r="K1988" i="49"/>
  <c r="F1988" i="49"/>
  <c r="L1988" i="49"/>
  <c r="M1988" i="49"/>
  <c r="O1988" i="49"/>
  <c r="P1988" i="49"/>
  <c r="Q1988" i="49"/>
  <c r="R1988" i="49"/>
  <c r="S1988" i="49"/>
  <c r="T1988" i="49"/>
  <c r="U1988" i="49"/>
  <c r="V1988" i="49"/>
  <c r="W1988" i="49"/>
  <c r="X1988" i="49"/>
  <c r="Y1988" i="49"/>
  <c r="Z1988" i="49"/>
  <c r="AA1988" i="49"/>
  <c r="AB1988" i="49"/>
  <c r="AC1988" i="49"/>
  <c r="AD1988" i="49"/>
  <c r="AE1988" i="49"/>
  <c r="AF1989" i="49"/>
  <c r="D1989" i="49"/>
  <c r="E1989" i="49"/>
  <c r="G1989" i="49"/>
  <c r="I1989" i="49"/>
  <c r="J1989" i="49"/>
  <c r="K1989" i="49"/>
  <c r="F1989" i="49"/>
  <c r="L1989" i="49"/>
  <c r="M1989" i="49"/>
  <c r="O1989" i="49"/>
  <c r="P1989" i="49"/>
  <c r="Q1989" i="49"/>
  <c r="R1989" i="49"/>
  <c r="S1989" i="49"/>
  <c r="T1989" i="49"/>
  <c r="U1989" i="49"/>
  <c r="V1989" i="49"/>
  <c r="W1989" i="49"/>
  <c r="X1989" i="49"/>
  <c r="Y1989" i="49"/>
  <c r="Z1989" i="49"/>
  <c r="AA1989" i="49"/>
  <c r="AB1989" i="49"/>
  <c r="AC1989" i="49"/>
  <c r="AD1989" i="49"/>
  <c r="AE1989" i="49"/>
  <c r="AF1990" i="49"/>
  <c r="D1990" i="49"/>
  <c r="E1990" i="49"/>
  <c r="G1990" i="49"/>
  <c r="I1990" i="49"/>
  <c r="J1990" i="49"/>
  <c r="K1990" i="49"/>
  <c r="F1990" i="49"/>
  <c r="L1990" i="49"/>
  <c r="M1990" i="49"/>
  <c r="O1990" i="49"/>
  <c r="P1990" i="49"/>
  <c r="Q1990" i="49"/>
  <c r="R1990" i="49"/>
  <c r="S1990" i="49"/>
  <c r="T1990" i="49"/>
  <c r="U1990" i="49"/>
  <c r="V1990" i="49"/>
  <c r="W1990" i="49"/>
  <c r="X1990" i="49"/>
  <c r="Y1990" i="49"/>
  <c r="Z1990" i="49"/>
  <c r="AA1990" i="49"/>
  <c r="AB1990" i="49"/>
  <c r="AC1990" i="49"/>
  <c r="AD1990" i="49"/>
  <c r="AE1990" i="49"/>
  <c r="AF1991" i="49"/>
  <c r="D1991" i="49"/>
  <c r="E1991" i="49"/>
  <c r="G1991" i="49"/>
  <c r="I1991" i="49"/>
  <c r="J1991" i="49"/>
  <c r="K1991" i="49"/>
  <c r="F1991" i="49"/>
  <c r="L1991" i="49"/>
  <c r="M1991" i="49"/>
  <c r="O1991" i="49"/>
  <c r="P1991" i="49"/>
  <c r="Q1991" i="49"/>
  <c r="R1991" i="49"/>
  <c r="S1991" i="49"/>
  <c r="T1991" i="49"/>
  <c r="U1991" i="49"/>
  <c r="V1991" i="49"/>
  <c r="W1991" i="49"/>
  <c r="X1991" i="49"/>
  <c r="Y1991" i="49"/>
  <c r="Z1991" i="49"/>
  <c r="AA1991" i="49"/>
  <c r="AB1991" i="49"/>
  <c r="AC1991" i="49"/>
  <c r="AD1991" i="49"/>
  <c r="AE1991" i="49"/>
  <c r="AF1992" i="49"/>
  <c r="D1992" i="49"/>
  <c r="E1992" i="49"/>
  <c r="G1992" i="49"/>
  <c r="I1992" i="49"/>
  <c r="J1992" i="49"/>
  <c r="K1992" i="49"/>
  <c r="F1992" i="49"/>
  <c r="L1992" i="49"/>
  <c r="M1992" i="49"/>
  <c r="O1992" i="49"/>
  <c r="P1992" i="49"/>
  <c r="Q1992" i="49"/>
  <c r="R1992" i="49"/>
  <c r="S1992" i="49"/>
  <c r="T1992" i="49"/>
  <c r="U1992" i="49"/>
  <c r="V1992" i="49"/>
  <c r="W1992" i="49"/>
  <c r="X1992" i="49"/>
  <c r="Y1992" i="49"/>
  <c r="Z1992" i="49"/>
  <c r="AA1992" i="49"/>
  <c r="AB1992" i="49"/>
  <c r="AC1992" i="49"/>
  <c r="AD1992" i="49"/>
  <c r="AE1992" i="49"/>
  <c r="AF1993" i="49"/>
  <c r="D1993" i="49"/>
  <c r="E1993" i="49"/>
  <c r="G1993" i="49"/>
  <c r="I1993" i="49"/>
  <c r="J1993" i="49"/>
  <c r="K1993" i="49"/>
  <c r="F1993" i="49"/>
  <c r="L1993" i="49"/>
  <c r="M1993" i="49"/>
  <c r="O1993" i="49"/>
  <c r="P1993" i="49"/>
  <c r="Q1993" i="49"/>
  <c r="R1993" i="49"/>
  <c r="S1993" i="49"/>
  <c r="T1993" i="49"/>
  <c r="U1993" i="49"/>
  <c r="V1993" i="49"/>
  <c r="W1993" i="49"/>
  <c r="X1993" i="49"/>
  <c r="Y1993" i="49"/>
  <c r="Z1993" i="49"/>
  <c r="AA1993" i="49"/>
  <c r="AB1993" i="49"/>
  <c r="AC1993" i="49"/>
  <c r="AD1993" i="49"/>
  <c r="AE1993" i="49"/>
  <c r="AF1994" i="49"/>
  <c r="D1994" i="49"/>
  <c r="E1994" i="49"/>
  <c r="G1994" i="49"/>
  <c r="I1994" i="49"/>
  <c r="J1994" i="49"/>
  <c r="K1994" i="49"/>
  <c r="F1994" i="49"/>
  <c r="L1994" i="49"/>
  <c r="M1994" i="49"/>
  <c r="O1994" i="49"/>
  <c r="P1994" i="49"/>
  <c r="Q1994" i="49"/>
  <c r="R1994" i="49"/>
  <c r="S1994" i="49"/>
  <c r="T1994" i="49"/>
  <c r="U1994" i="49"/>
  <c r="V1994" i="49"/>
  <c r="W1994" i="49"/>
  <c r="X1994" i="49"/>
  <c r="Y1994" i="49"/>
  <c r="Z1994" i="49"/>
  <c r="AA1994" i="49"/>
  <c r="AB1994" i="49"/>
  <c r="AC1994" i="49"/>
  <c r="AD1994" i="49"/>
  <c r="AE1994" i="49"/>
  <c r="AF1995" i="49"/>
  <c r="D1995" i="49"/>
  <c r="E1995" i="49"/>
  <c r="G1995" i="49"/>
  <c r="I1995" i="49"/>
  <c r="J1995" i="49"/>
  <c r="K1995" i="49"/>
  <c r="F1995" i="49"/>
  <c r="L1995" i="49"/>
  <c r="M1995" i="49"/>
  <c r="O1995" i="49"/>
  <c r="P1995" i="49"/>
  <c r="Q1995" i="49"/>
  <c r="R1995" i="49"/>
  <c r="S1995" i="49"/>
  <c r="T1995" i="49"/>
  <c r="U1995" i="49"/>
  <c r="V1995" i="49"/>
  <c r="W1995" i="49"/>
  <c r="X1995" i="49"/>
  <c r="Y1995" i="49"/>
  <c r="Z1995" i="49"/>
  <c r="AA1995" i="49"/>
  <c r="AB1995" i="49"/>
  <c r="AC1995" i="49"/>
  <c r="AD1995" i="49"/>
  <c r="AE1995" i="49"/>
  <c r="AF1996" i="49"/>
  <c r="D1996" i="49"/>
  <c r="E1996" i="49"/>
  <c r="G1996" i="49"/>
  <c r="I1996" i="49"/>
  <c r="J1996" i="49"/>
  <c r="K1996" i="49"/>
  <c r="F1996" i="49"/>
  <c r="L1996" i="49"/>
  <c r="M1996" i="49"/>
  <c r="O1996" i="49"/>
  <c r="P1996" i="49"/>
  <c r="Q1996" i="49"/>
  <c r="R1996" i="49"/>
  <c r="S1996" i="49"/>
  <c r="T1996" i="49"/>
  <c r="U1996" i="49"/>
  <c r="V1996" i="49"/>
  <c r="W1996" i="49"/>
  <c r="X1996" i="49"/>
  <c r="Y1996" i="49"/>
  <c r="Z1996" i="49"/>
  <c r="AA1996" i="49"/>
  <c r="AB1996" i="49"/>
  <c r="AC1996" i="49"/>
  <c r="AD1996" i="49"/>
  <c r="AE1996" i="49"/>
  <c r="AF1997" i="49"/>
  <c r="D1997" i="49"/>
  <c r="E1997" i="49"/>
  <c r="G1997" i="49"/>
  <c r="I1997" i="49"/>
  <c r="J1997" i="49"/>
  <c r="K1997" i="49"/>
  <c r="F1997" i="49"/>
  <c r="L1997" i="49"/>
  <c r="M1997" i="49"/>
  <c r="O1997" i="49"/>
  <c r="P1997" i="49"/>
  <c r="Q1997" i="49"/>
  <c r="R1997" i="49"/>
  <c r="S1997" i="49"/>
  <c r="T1997" i="49"/>
  <c r="U1997" i="49"/>
  <c r="V1997" i="49"/>
  <c r="W1997" i="49"/>
  <c r="X1997" i="49"/>
  <c r="Y1997" i="49"/>
  <c r="Z1997" i="49"/>
  <c r="AA1997" i="49"/>
  <c r="AB1997" i="49"/>
  <c r="AC1997" i="49"/>
  <c r="AD1997" i="49"/>
  <c r="AE1997" i="49"/>
  <c r="AF1998" i="49"/>
  <c r="D1998" i="49"/>
  <c r="E1998" i="49"/>
  <c r="G1998" i="49"/>
  <c r="I1998" i="49"/>
  <c r="J1998" i="49"/>
  <c r="K1998" i="49"/>
  <c r="F1998" i="49"/>
  <c r="L1998" i="49"/>
  <c r="M1998" i="49"/>
  <c r="O1998" i="49"/>
  <c r="P1998" i="49"/>
  <c r="Q1998" i="49"/>
  <c r="R1998" i="49"/>
  <c r="S1998" i="49"/>
  <c r="T1998" i="49"/>
  <c r="U1998" i="49"/>
  <c r="V1998" i="49"/>
  <c r="W1998" i="49"/>
  <c r="X1998" i="49"/>
  <c r="Y1998" i="49"/>
  <c r="Z1998" i="49"/>
  <c r="AA1998" i="49"/>
  <c r="AB1998" i="49"/>
  <c r="AC1998" i="49"/>
  <c r="AD1998" i="49"/>
  <c r="AE1998" i="49"/>
  <c r="AF1999" i="49"/>
  <c r="D1999" i="49"/>
  <c r="E1999" i="49"/>
  <c r="G1999" i="49"/>
  <c r="I1999" i="49"/>
  <c r="J1999" i="49"/>
  <c r="K1999" i="49"/>
  <c r="F1999" i="49"/>
  <c r="L1999" i="49"/>
  <c r="M1999" i="49"/>
  <c r="O1999" i="49"/>
  <c r="P1999" i="49"/>
  <c r="Q1999" i="49"/>
  <c r="R1999" i="49"/>
  <c r="S1999" i="49"/>
  <c r="T1999" i="49"/>
  <c r="U1999" i="49"/>
  <c r="V1999" i="49"/>
  <c r="W1999" i="49"/>
  <c r="X1999" i="49"/>
  <c r="Y1999" i="49"/>
  <c r="Z1999" i="49"/>
  <c r="AA1999" i="49"/>
  <c r="AB1999" i="49"/>
  <c r="AC1999" i="49"/>
  <c r="AD1999" i="49"/>
  <c r="AE1999" i="49"/>
  <c r="AF2000" i="49"/>
  <c r="D2000" i="49"/>
  <c r="E2000" i="49"/>
  <c r="G2000" i="49"/>
  <c r="I2000" i="49"/>
  <c r="J2000" i="49"/>
  <c r="K2000" i="49"/>
  <c r="F2000" i="49"/>
  <c r="L2000" i="49"/>
  <c r="M2000" i="49"/>
  <c r="O2000" i="49"/>
  <c r="P2000" i="49"/>
  <c r="Q2000" i="49"/>
  <c r="R2000" i="49"/>
  <c r="S2000" i="49"/>
  <c r="T2000" i="49"/>
  <c r="U2000" i="49"/>
  <c r="V2000" i="49"/>
  <c r="W2000" i="49"/>
  <c r="X2000" i="49"/>
  <c r="Y2000" i="49"/>
  <c r="Z2000" i="49"/>
  <c r="AA2000" i="49"/>
  <c r="AB2000" i="49"/>
  <c r="AC2000" i="49"/>
  <c r="AD2000" i="49"/>
  <c r="AE2000" i="49"/>
  <c r="AH2" i="49" a="1"/>
  <c r="AH2" i="49" s="1"/>
  <c r="A2" i="49" s="1" a="1"/>
  <c r="B360" i="47"/>
  <c r="C360" i="47" s="1"/>
  <c r="B387" i="47"/>
  <c r="C387" i="47" s="1"/>
  <c r="B385" i="47"/>
  <c r="C385" i="47" s="1"/>
  <c r="B391" i="47"/>
  <c r="C391" i="47" s="1"/>
  <c r="B4" i="47"/>
  <c r="C4" i="47" s="1"/>
  <c r="B389" i="47"/>
  <c r="C389" i="47" s="1"/>
  <c r="B166" i="47"/>
  <c r="C166" i="47" s="1"/>
  <c r="B167" i="47"/>
  <c r="C167" i="47" s="1"/>
  <c r="B168" i="47"/>
  <c r="C168" i="47" s="1"/>
  <c r="B169" i="47"/>
  <c r="C169" i="47" s="1"/>
  <c r="B170" i="47"/>
  <c r="C170" i="47" s="1"/>
  <c r="B171" i="47"/>
  <c r="C171" i="47" s="1"/>
  <c r="B172" i="47"/>
  <c r="C172" i="47" s="1"/>
  <c r="B173" i="47"/>
  <c r="C173" i="47" s="1"/>
  <c r="B174" i="47"/>
  <c r="C174" i="47" s="1"/>
  <c r="B175" i="47"/>
  <c r="C175" i="47" s="1"/>
  <c r="B176" i="47"/>
  <c r="C176" i="47" s="1"/>
  <c r="B177" i="47"/>
  <c r="C177" i="47" s="1"/>
  <c r="B178" i="47"/>
  <c r="C178" i="47" s="1"/>
  <c r="B179" i="47"/>
  <c r="C179" i="47" s="1"/>
  <c r="B180" i="47"/>
  <c r="C180" i="47" s="1"/>
  <c r="B181" i="47"/>
  <c r="C181" i="47" s="1"/>
  <c r="B182" i="47"/>
  <c r="C182" i="47" s="1"/>
  <c r="B183" i="47"/>
  <c r="C183" i="47" s="1"/>
  <c r="B184" i="47"/>
  <c r="C184" i="47" s="1"/>
  <c r="B185" i="47"/>
  <c r="C185" i="47" s="1"/>
  <c r="B186" i="47"/>
  <c r="C186" i="47" s="1"/>
  <c r="B187" i="47"/>
  <c r="C187" i="47" s="1"/>
  <c r="B188" i="47"/>
  <c r="B189" i="47"/>
  <c r="B190" i="47"/>
  <c r="B191" i="47"/>
  <c r="B192" i="47"/>
  <c r="B193" i="47"/>
  <c r="B194" i="47"/>
  <c r="B195" i="47"/>
  <c r="B196" i="47"/>
  <c r="B197" i="47"/>
  <c r="B198" i="47"/>
  <c r="B199" i="47"/>
  <c r="B357" i="47"/>
  <c r="C357" i="47" s="1"/>
  <c r="B376" i="47"/>
  <c r="C376" i="47" s="1"/>
  <c r="B362" i="47"/>
  <c r="C362" i="47" s="1"/>
  <c r="B366" i="47"/>
  <c r="C366" i="47" s="1"/>
  <c r="B351" i="47"/>
  <c r="C351" i="47" s="1"/>
  <c r="B392" i="47"/>
  <c r="C392" i="47" s="1"/>
  <c r="B365" i="47"/>
  <c r="C365" i="47" s="1"/>
  <c r="B200" i="47"/>
  <c r="C200" i="47" s="1"/>
  <c r="B201" i="47"/>
  <c r="C201" i="47" s="1"/>
  <c r="B202" i="47"/>
  <c r="C202" i="47" s="1"/>
  <c r="B374" i="47"/>
  <c r="C374" i="47" s="1"/>
  <c r="B203" i="47"/>
  <c r="C203" i="47" s="1"/>
  <c r="B375" i="47"/>
  <c r="C375" i="47" s="1"/>
  <c r="B204" i="47"/>
  <c r="C204" i="47" s="1"/>
  <c r="B205" i="47"/>
  <c r="C205" i="47" s="1"/>
  <c r="B206" i="47"/>
  <c r="C206" i="47" s="1"/>
  <c r="B390" i="47"/>
  <c r="C390" i="47" s="1"/>
  <c r="B207" i="47"/>
  <c r="C207" i="47" s="1"/>
  <c r="B208" i="47"/>
  <c r="C208" i="47" s="1"/>
  <c r="B209" i="47"/>
  <c r="C209" i="47" s="1"/>
  <c r="B363" i="47"/>
  <c r="C363" i="47" s="1"/>
  <c r="B377" i="47"/>
  <c r="C377" i="47" s="1"/>
  <c r="B210" i="47"/>
  <c r="C210" i="47" s="1"/>
  <c r="B211" i="47"/>
  <c r="C211" i="47" s="1"/>
  <c r="B212" i="47"/>
  <c r="C212" i="47" s="1"/>
  <c r="B213" i="47"/>
  <c r="C213" i="47" s="1"/>
  <c r="B214" i="47"/>
  <c r="C214" i="47" s="1"/>
  <c r="B215" i="47"/>
  <c r="C215" i="47" s="1"/>
  <c r="B216" i="47"/>
  <c r="C216" i="47" s="1"/>
  <c r="B217" i="47"/>
  <c r="C217" i="47" s="1"/>
  <c r="B218" i="47"/>
  <c r="C218" i="47" s="1"/>
  <c r="B219" i="47"/>
  <c r="C219" i="47" s="1"/>
  <c r="B220" i="47"/>
  <c r="C220" i="47" s="1"/>
  <c r="B221" i="47"/>
  <c r="C221" i="47" s="1"/>
  <c r="B222" i="47"/>
  <c r="C222" i="47" s="1"/>
  <c r="B223" i="47"/>
  <c r="C223" i="47" s="1"/>
  <c r="B224" i="47"/>
  <c r="C224" i="47" s="1"/>
  <c r="B225" i="47"/>
  <c r="C225" i="47" s="1"/>
  <c r="B226" i="47"/>
  <c r="C226" i="47" s="1"/>
  <c r="B227" i="47"/>
  <c r="C227" i="47" s="1"/>
  <c r="B228" i="47"/>
  <c r="C228" i="47" s="1"/>
  <c r="B229" i="47"/>
  <c r="C229" i="47" s="1"/>
  <c r="B230" i="47"/>
  <c r="C230" i="47" s="1"/>
  <c r="B231" i="47"/>
  <c r="C231" i="47" s="1"/>
  <c r="B232" i="47"/>
  <c r="C232" i="47" s="1"/>
  <c r="B233" i="47"/>
  <c r="C233" i="47" s="1"/>
  <c r="B234" i="47"/>
  <c r="C234" i="47" s="1"/>
  <c r="B235" i="47"/>
  <c r="C235" i="47" s="1"/>
  <c r="B236" i="47"/>
  <c r="C236" i="47" s="1"/>
  <c r="B237" i="47"/>
  <c r="B238" i="47"/>
  <c r="B239" i="47"/>
  <c r="B240" i="47"/>
  <c r="B241" i="47"/>
  <c r="B242" i="47"/>
  <c r="B243" i="47"/>
  <c r="B244" i="47"/>
  <c r="B245" i="47"/>
  <c r="B246" i="47"/>
  <c r="B318" i="47"/>
  <c r="C318" i="47" s="1"/>
  <c r="B321" i="47"/>
  <c r="C321" i="47" s="1"/>
  <c r="B322" i="47"/>
  <c r="C322" i="47" s="1"/>
  <c r="B323" i="47"/>
  <c r="C323" i="47" s="1"/>
  <c r="B324" i="47"/>
  <c r="C324" i="47" s="1"/>
  <c r="B326" i="47"/>
  <c r="C326" i="47" s="1"/>
  <c r="B327" i="47"/>
  <c r="C327" i="47" s="1"/>
  <c r="B328" i="47"/>
  <c r="C328" i="47" s="1"/>
  <c r="B329" i="47"/>
  <c r="B330" i="47"/>
  <c r="B331" i="47"/>
  <c r="C331" i="47" s="1"/>
  <c r="B332" i="47"/>
  <c r="C332" i="47" s="1"/>
  <c r="B333" i="47"/>
  <c r="C333" i="47" s="1"/>
  <c r="B334" i="47"/>
  <c r="C334" i="47" s="1"/>
  <c r="B335" i="47"/>
  <c r="C335" i="47" s="1"/>
  <c r="B336" i="47"/>
  <c r="C336" i="47" s="1"/>
  <c r="B337" i="47"/>
  <c r="C337" i="47" s="1"/>
  <c r="B338" i="47"/>
  <c r="C338" i="47" s="1"/>
  <c r="B339" i="47"/>
  <c r="C339" i="47" s="1"/>
  <c r="B340" i="47"/>
  <c r="C340" i="47" s="1"/>
  <c r="B341" i="47"/>
  <c r="C341" i="47" s="1"/>
  <c r="B342" i="47"/>
  <c r="C342" i="47" s="1"/>
  <c r="B343" i="47"/>
  <c r="C343" i="47" s="1"/>
  <c r="B344" i="47"/>
  <c r="C344" i="47" s="1"/>
  <c r="B345" i="47"/>
  <c r="C345" i="47" s="1"/>
  <c r="B346" i="47"/>
  <c r="C346" i="47" s="1"/>
  <c r="B347" i="47"/>
  <c r="C347" i="47" s="1"/>
  <c r="B348" i="47"/>
  <c r="C348" i="47" s="1"/>
  <c r="B349" i="47"/>
  <c r="C349" i="47" s="1"/>
  <c r="B417" i="47"/>
  <c r="B364" i="47"/>
  <c r="C364" i="47" s="1"/>
  <c r="B378" i="47"/>
  <c r="C378" i="47" s="1"/>
  <c r="B379" i="47"/>
  <c r="C379" i="47" s="1"/>
  <c r="B396" i="47"/>
  <c r="B397" i="47"/>
  <c r="B398" i="47"/>
  <c r="B399" i="47"/>
  <c r="B400" i="47"/>
  <c r="B401" i="47"/>
  <c r="B402" i="47"/>
  <c r="B403" i="47"/>
  <c r="B404" i="47"/>
  <c r="B405" i="47"/>
  <c r="B406" i="47"/>
  <c r="B407" i="47"/>
  <c r="B408" i="47"/>
  <c r="B409" i="47"/>
  <c r="B410" i="47"/>
  <c r="B411" i="47"/>
  <c r="B412" i="47"/>
  <c r="B413" i="47"/>
  <c r="B414" i="47"/>
  <c r="B415" i="47"/>
  <c r="B416" i="47"/>
  <c r="B418" i="47"/>
  <c r="B419" i="47"/>
  <c r="B420" i="47"/>
  <c r="B421" i="47"/>
  <c r="B422" i="47"/>
  <c r="B423" i="47"/>
  <c r="B424" i="47"/>
  <c r="B425" i="47"/>
  <c r="B426" i="47"/>
  <c r="B427" i="47"/>
  <c r="B428" i="47"/>
  <c r="B429" i="47"/>
  <c r="B430" i="47"/>
  <c r="B431" i="47"/>
  <c r="B432" i="47"/>
  <c r="B433" i="47"/>
  <c r="B434" i="47"/>
  <c r="B435" i="47"/>
  <c r="B436" i="47"/>
  <c r="B437" i="47"/>
  <c r="B438" i="47"/>
  <c r="B439" i="47"/>
  <c r="B440" i="47"/>
  <c r="B441" i="47"/>
  <c r="B442" i="47"/>
  <c r="B443" i="47"/>
  <c r="B444" i="47"/>
  <c r="B445" i="47"/>
  <c r="B446" i="47"/>
  <c r="B447" i="47"/>
  <c r="B448" i="47"/>
  <c r="B449" i="47"/>
  <c r="B450" i="47"/>
  <c r="B451" i="47"/>
  <c r="B452" i="47"/>
  <c r="B453" i="47"/>
  <c r="B454" i="47"/>
  <c r="B455" i="47"/>
  <c r="B456" i="47"/>
  <c r="B457" i="47"/>
  <c r="B458" i="47"/>
  <c r="B459" i="47"/>
  <c r="B460" i="47"/>
  <c r="B461" i="47"/>
  <c r="B462" i="47"/>
  <c r="B463" i="47"/>
  <c r="B464" i="47"/>
  <c r="B465" i="47"/>
  <c r="B466" i="47"/>
  <c r="B467" i="47"/>
  <c r="B468" i="47"/>
  <c r="B469" i="47"/>
  <c r="B470" i="47"/>
  <c r="B471" i="47"/>
  <c r="B472" i="47"/>
  <c r="B473" i="47"/>
  <c r="B474" i="47"/>
  <c r="B475" i="47"/>
  <c r="B476" i="47"/>
  <c r="B477" i="47"/>
  <c r="B478" i="47"/>
  <c r="B479" i="47"/>
  <c r="B480" i="47"/>
  <c r="B481" i="47"/>
  <c r="B482" i="47"/>
  <c r="B483" i="47"/>
  <c r="B484" i="47"/>
  <c r="B485" i="47"/>
  <c r="B486" i="47"/>
  <c r="B487" i="47"/>
  <c r="B488" i="47"/>
  <c r="B489" i="47"/>
  <c r="B490" i="47"/>
  <c r="B491" i="47"/>
  <c r="B492" i="47"/>
  <c r="B493" i="47"/>
  <c r="B494" i="47"/>
  <c r="B495" i="47"/>
  <c r="B496" i="47"/>
  <c r="B497" i="47"/>
  <c r="B498" i="47"/>
  <c r="B499" i="47"/>
  <c r="B500" i="47"/>
  <c r="B501" i="47"/>
  <c r="B502" i="47"/>
  <c r="B503" i="47"/>
  <c r="B504" i="47"/>
  <c r="B505" i="47"/>
  <c r="B506" i="47"/>
  <c r="B507" i="47"/>
  <c r="B508" i="47"/>
  <c r="B509" i="47"/>
  <c r="B510" i="47"/>
  <c r="B511" i="47"/>
  <c r="B512" i="47"/>
  <c r="B513" i="47"/>
  <c r="B514" i="47"/>
  <c r="B515" i="47"/>
  <c r="B516" i="47"/>
  <c r="B517" i="47"/>
  <c r="B518" i="47"/>
  <c r="B519" i="47"/>
  <c r="B520" i="47"/>
  <c r="B521" i="47"/>
  <c r="B522" i="47"/>
  <c r="B523" i="47"/>
  <c r="B524" i="47"/>
  <c r="B525" i="47"/>
  <c r="B526" i="47"/>
  <c r="B527" i="47"/>
  <c r="B528" i="47"/>
  <c r="B529" i="47"/>
  <c r="B530" i="47"/>
  <c r="B531" i="47"/>
  <c r="B532" i="47"/>
  <c r="B533" i="47"/>
  <c r="B534" i="47"/>
  <c r="B535" i="47"/>
  <c r="B536" i="47"/>
  <c r="B537" i="47"/>
  <c r="B538" i="47"/>
  <c r="B539" i="47"/>
  <c r="B540" i="47"/>
  <c r="B541" i="47"/>
  <c r="B542" i="47"/>
  <c r="B543" i="47"/>
  <c r="B544" i="47"/>
  <c r="B545" i="47"/>
  <c r="B546" i="47"/>
  <c r="B547" i="47"/>
  <c r="B548" i="47"/>
  <c r="B549" i="47"/>
  <c r="B550" i="47"/>
  <c r="B551" i="47"/>
  <c r="B552" i="47"/>
  <c r="B553" i="47"/>
  <c r="B554" i="47"/>
  <c r="B555" i="47"/>
  <c r="B556" i="47"/>
  <c r="B557" i="47"/>
  <c r="B558" i="47"/>
  <c r="B559" i="47"/>
  <c r="B560" i="47"/>
  <c r="B561" i="47"/>
  <c r="B562" i="47"/>
  <c r="B563" i="47"/>
  <c r="B564" i="47"/>
  <c r="B565" i="47"/>
  <c r="B566" i="47"/>
  <c r="B567" i="47"/>
  <c r="B568" i="47"/>
  <c r="B569" i="47"/>
  <c r="B570" i="47"/>
  <c r="B571" i="47"/>
  <c r="B572" i="47"/>
  <c r="B573" i="47"/>
  <c r="B574" i="47"/>
  <c r="B575" i="47"/>
  <c r="B576" i="47"/>
  <c r="B577" i="47"/>
  <c r="B578" i="47"/>
  <c r="B579" i="47"/>
  <c r="B580" i="47"/>
  <c r="B581" i="47"/>
  <c r="B582" i="47"/>
  <c r="B583" i="47"/>
  <c r="B584" i="47"/>
  <c r="B585" i="47"/>
  <c r="B586" i="47"/>
  <c r="B587" i="47"/>
  <c r="B588" i="47"/>
  <c r="B589" i="47"/>
  <c r="B590" i="47"/>
  <c r="B591" i="47"/>
  <c r="B592" i="47"/>
  <c r="B593" i="47"/>
  <c r="B594" i="47"/>
  <c r="B595" i="47"/>
  <c r="B596" i="47"/>
  <c r="B597" i="47"/>
  <c r="B598" i="47"/>
  <c r="B599" i="47"/>
  <c r="B600" i="47"/>
  <c r="B601" i="47"/>
  <c r="B602" i="47"/>
  <c r="B603" i="47"/>
  <c r="B604" i="47"/>
  <c r="B605" i="47"/>
  <c r="B606" i="47"/>
  <c r="B607" i="47"/>
  <c r="B608" i="47"/>
  <c r="B609" i="47"/>
  <c r="B610" i="47"/>
  <c r="B611" i="47"/>
  <c r="B612" i="47"/>
  <c r="B613" i="47"/>
  <c r="B614" i="47"/>
  <c r="B615" i="47"/>
  <c r="B616" i="47"/>
  <c r="B617" i="47"/>
  <c r="B618" i="47"/>
  <c r="B619" i="47"/>
  <c r="B620" i="47"/>
  <c r="B621" i="47"/>
  <c r="B622" i="47"/>
  <c r="B623" i="47"/>
  <c r="B624" i="47"/>
  <c r="B625" i="47"/>
  <c r="B626" i="47"/>
  <c r="B627" i="47"/>
  <c r="B628" i="47"/>
  <c r="B629" i="47"/>
  <c r="B630" i="47"/>
  <c r="B631" i="47"/>
  <c r="B632" i="47"/>
  <c r="B633" i="47"/>
  <c r="B634" i="47"/>
  <c r="B635" i="47"/>
  <c r="B636" i="47"/>
  <c r="B637" i="47"/>
  <c r="B638" i="47"/>
  <c r="B639" i="47"/>
  <c r="B640" i="47"/>
  <c r="B641" i="47"/>
  <c r="B642" i="47"/>
  <c r="B643" i="47"/>
  <c r="B644" i="47"/>
  <c r="B645" i="47"/>
  <c r="B646" i="47"/>
  <c r="B647" i="47"/>
  <c r="B648" i="47"/>
  <c r="B649" i="47"/>
  <c r="B650" i="47"/>
  <c r="B651" i="47"/>
  <c r="B652" i="47"/>
  <c r="B653" i="47"/>
  <c r="B654" i="47"/>
  <c r="B655" i="47"/>
  <c r="B656" i="47"/>
  <c r="B657" i="47"/>
  <c r="B658" i="47"/>
  <c r="B659" i="47"/>
  <c r="B660" i="47"/>
  <c r="B661" i="47"/>
  <c r="B662" i="47"/>
  <c r="B663" i="47"/>
  <c r="B664" i="47"/>
  <c r="B665" i="47"/>
  <c r="B666" i="47"/>
  <c r="B667" i="47"/>
  <c r="B668" i="47"/>
  <c r="B669" i="47"/>
  <c r="B670" i="47"/>
  <c r="B671" i="47"/>
  <c r="B672" i="47"/>
  <c r="B673" i="47"/>
  <c r="B674" i="47"/>
  <c r="B675" i="47"/>
  <c r="B676" i="47"/>
  <c r="B677" i="47"/>
  <c r="B678" i="47"/>
  <c r="B679" i="47"/>
  <c r="B680" i="47"/>
  <c r="B681" i="47"/>
  <c r="B682" i="47"/>
  <c r="B683" i="47"/>
  <c r="B684" i="47"/>
  <c r="B685" i="47"/>
  <c r="B686" i="47"/>
  <c r="B687" i="47"/>
  <c r="B688" i="47"/>
  <c r="B689" i="47"/>
  <c r="B690" i="47"/>
  <c r="B691" i="47"/>
  <c r="B692" i="47"/>
  <c r="B693" i="47"/>
  <c r="B694" i="47"/>
  <c r="B695" i="47"/>
  <c r="B696" i="47"/>
  <c r="B697" i="47"/>
  <c r="B698" i="47"/>
  <c r="B699" i="47"/>
  <c r="B700" i="47"/>
  <c r="B701" i="47"/>
  <c r="B702" i="47"/>
  <c r="B703" i="47"/>
  <c r="B704" i="47"/>
  <c r="B705" i="47"/>
  <c r="B706" i="47"/>
  <c r="B707" i="47"/>
  <c r="B708" i="47"/>
  <c r="B709" i="47"/>
  <c r="B710" i="47"/>
  <c r="B711" i="47"/>
  <c r="B712" i="47"/>
  <c r="B713" i="47"/>
  <c r="B714" i="47"/>
  <c r="B715" i="47"/>
  <c r="B716" i="47"/>
  <c r="B717" i="47"/>
  <c r="B718" i="47"/>
  <c r="B719" i="47"/>
  <c r="B720" i="47"/>
  <c r="B721" i="47"/>
  <c r="B722" i="47"/>
  <c r="B723" i="47"/>
  <c r="B724" i="47"/>
  <c r="B725" i="47"/>
  <c r="B726" i="47"/>
  <c r="B727" i="47"/>
  <c r="B728" i="47"/>
  <c r="B729" i="47"/>
  <c r="B730" i="47"/>
  <c r="B731" i="47"/>
  <c r="B732" i="47"/>
  <c r="B733" i="47"/>
  <c r="B734" i="47"/>
  <c r="B735" i="47"/>
  <c r="B736" i="47"/>
  <c r="B737" i="47"/>
  <c r="B738" i="47"/>
  <c r="B739" i="47"/>
  <c r="B740" i="47"/>
  <c r="B741" i="47"/>
  <c r="B742" i="47"/>
  <c r="B743" i="47"/>
  <c r="B744" i="47"/>
  <c r="B745" i="47"/>
  <c r="B746" i="47"/>
  <c r="B747" i="47"/>
  <c r="B748" i="47"/>
  <c r="B749" i="47"/>
  <c r="B750" i="47"/>
  <c r="B751" i="47"/>
  <c r="B752" i="47"/>
  <c r="B753" i="47"/>
  <c r="B754" i="47"/>
  <c r="B755" i="47"/>
  <c r="B756" i="47"/>
  <c r="B757" i="47"/>
  <c r="B758" i="47"/>
  <c r="B759" i="47"/>
  <c r="B760" i="47"/>
  <c r="B761" i="47"/>
  <c r="B762" i="47"/>
  <c r="B763" i="47"/>
  <c r="B764" i="47"/>
  <c r="B765" i="47"/>
  <c r="B766" i="47"/>
  <c r="B767" i="47"/>
  <c r="B768" i="47"/>
  <c r="B769" i="47"/>
  <c r="B770" i="47"/>
  <c r="B771" i="47"/>
  <c r="B772" i="47"/>
  <c r="B773" i="47"/>
  <c r="B774" i="47"/>
  <c r="B775" i="47"/>
  <c r="B776" i="47"/>
  <c r="B777" i="47"/>
  <c r="B778" i="47"/>
  <c r="B779" i="47"/>
  <c r="B780" i="47"/>
  <c r="B781" i="47"/>
  <c r="B782" i="47"/>
  <c r="B783" i="47"/>
  <c r="B784" i="47"/>
  <c r="B785" i="47"/>
  <c r="B786" i="47"/>
  <c r="B787" i="47"/>
  <c r="B788" i="47"/>
  <c r="B789" i="47"/>
  <c r="B790" i="47"/>
  <c r="B791" i="47"/>
  <c r="B792" i="47"/>
  <c r="B793" i="47"/>
  <c r="B794" i="47"/>
  <c r="B795" i="47"/>
  <c r="B796" i="47"/>
  <c r="B797" i="47"/>
  <c r="B798" i="47"/>
  <c r="B799" i="47"/>
  <c r="B800" i="47"/>
  <c r="B801" i="47"/>
  <c r="B802" i="47"/>
  <c r="B803" i="47"/>
  <c r="B804" i="47"/>
  <c r="B805" i="47"/>
  <c r="B806" i="47"/>
  <c r="B807" i="47"/>
  <c r="B808" i="47"/>
  <c r="B809" i="47"/>
  <c r="B810" i="47"/>
  <c r="B811" i="47"/>
  <c r="B812" i="47"/>
  <c r="B813" i="47"/>
  <c r="B814" i="47"/>
  <c r="B815" i="47"/>
  <c r="B816" i="47"/>
  <c r="B817" i="47"/>
  <c r="B818" i="47"/>
  <c r="B819" i="47"/>
  <c r="B820" i="47"/>
  <c r="B821" i="47"/>
  <c r="B822" i="47"/>
  <c r="B823" i="47"/>
  <c r="B824" i="47"/>
  <c r="B825" i="47"/>
  <c r="B826" i="47"/>
  <c r="B827" i="47"/>
  <c r="B828" i="47"/>
  <c r="B829" i="47"/>
  <c r="B830" i="47"/>
  <c r="B831" i="47"/>
  <c r="B832" i="47"/>
  <c r="B833" i="47"/>
  <c r="B834" i="47"/>
  <c r="B835" i="47"/>
  <c r="B836" i="47"/>
  <c r="B837" i="47"/>
  <c r="B838" i="47"/>
  <c r="B839" i="47"/>
  <c r="B840" i="47"/>
  <c r="B841" i="47"/>
  <c r="B842" i="47"/>
  <c r="B843" i="47"/>
  <c r="B844" i="47"/>
  <c r="B845" i="47"/>
  <c r="B846" i="47"/>
  <c r="B847" i="47"/>
  <c r="B848" i="47"/>
  <c r="B849" i="47"/>
  <c r="B850" i="47"/>
  <c r="B851" i="47"/>
  <c r="B852" i="47"/>
  <c r="B853" i="47"/>
  <c r="B854" i="47"/>
  <c r="B855" i="47"/>
  <c r="B856" i="47"/>
  <c r="B857" i="47"/>
  <c r="B858" i="47"/>
  <c r="B859" i="47"/>
  <c r="B860" i="47"/>
  <c r="B861" i="47"/>
  <c r="B862" i="47"/>
  <c r="B863" i="47"/>
  <c r="B864" i="47"/>
  <c r="B865" i="47"/>
  <c r="B866" i="47"/>
  <c r="B867" i="47"/>
  <c r="B868" i="47"/>
  <c r="B869" i="47"/>
  <c r="B870" i="47"/>
  <c r="B871" i="47"/>
  <c r="B872" i="47"/>
  <c r="B873" i="47"/>
  <c r="B874" i="47"/>
  <c r="B875" i="47"/>
  <c r="B876" i="47"/>
  <c r="B877" i="47"/>
  <c r="B878" i="47"/>
  <c r="B879" i="47"/>
  <c r="B880" i="47"/>
  <c r="B881" i="47"/>
  <c r="B882" i="47"/>
  <c r="B883" i="47"/>
  <c r="B884" i="47"/>
  <c r="B885" i="47"/>
  <c r="B886" i="47"/>
  <c r="B887" i="47"/>
  <c r="B888" i="47"/>
  <c r="B889" i="47"/>
  <c r="B890" i="47"/>
  <c r="B891" i="47"/>
  <c r="B892" i="47"/>
  <c r="B893" i="47"/>
  <c r="B894" i="47"/>
  <c r="B895" i="47"/>
  <c r="B896" i="47"/>
  <c r="B897" i="47"/>
  <c r="B898" i="47"/>
  <c r="B899" i="47"/>
  <c r="B900" i="47"/>
  <c r="B901" i="47"/>
  <c r="B902" i="47"/>
  <c r="B903" i="47"/>
  <c r="B904" i="47"/>
  <c r="B905" i="47"/>
  <c r="B906" i="47"/>
  <c r="B907" i="47"/>
  <c r="B908" i="47"/>
  <c r="B909" i="47"/>
  <c r="B910" i="47"/>
  <c r="B911" i="47"/>
  <c r="B912" i="47"/>
  <c r="B913" i="47"/>
  <c r="B914" i="47"/>
  <c r="B915" i="47"/>
  <c r="B916" i="47"/>
  <c r="B917" i="47"/>
  <c r="B918" i="47"/>
  <c r="B919" i="47"/>
  <c r="B920" i="47"/>
  <c r="B921" i="47"/>
  <c r="B922" i="47"/>
  <c r="B923" i="47"/>
  <c r="B924" i="47"/>
  <c r="B925" i="47"/>
  <c r="B926" i="47"/>
  <c r="B927" i="47"/>
  <c r="B928" i="47"/>
  <c r="B929" i="47"/>
  <c r="B930" i="47"/>
  <c r="B931" i="47"/>
  <c r="B932" i="47"/>
  <c r="B933" i="47"/>
  <c r="B934" i="47"/>
  <c r="B935" i="47"/>
  <c r="B936" i="47"/>
  <c r="B937" i="47"/>
  <c r="B938" i="47"/>
  <c r="B939" i="47"/>
  <c r="B940" i="47"/>
  <c r="B941" i="47"/>
  <c r="B942" i="47"/>
  <c r="B943" i="47"/>
  <c r="B944" i="47"/>
  <c r="B945" i="47"/>
  <c r="B946" i="47"/>
  <c r="B947" i="47"/>
  <c r="B948" i="47"/>
  <c r="B949" i="47"/>
  <c r="B950" i="47"/>
  <c r="B951" i="47"/>
  <c r="B952" i="47"/>
  <c r="B953" i="47"/>
  <c r="B954" i="47"/>
  <c r="B955" i="47"/>
  <c r="B956" i="47"/>
  <c r="B957" i="47"/>
  <c r="B958" i="47"/>
  <c r="B959" i="47"/>
  <c r="B960" i="47"/>
  <c r="B961" i="47"/>
  <c r="B962" i="47"/>
  <c r="B963" i="47"/>
  <c r="B964" i="47"/>
  <c r="B965" i="47"/>
  <c r="B966" i="47"/>
  <c r="B967" i="47"/>
  <c r="B968" i="47"/>
  <c r="B969" i="47"/>
  <c r="B970" i="47"/>
  <c r="B971" i="47"/>
  <c r="B972" i="47"/>
  <c r="B973" i="47"/>
  <c r="B974" i="47"/>
  <c r="B975" i="47"/>
  <c r="B976" i="47"/>
  <c r="B977" i="47"/>
  <c r="B978" i="47"/>
  <c r="B979" i="47"/>
  <c r="B980" i="47"/>
  <c r="B981" i="47"/>
  <c r="B982" i="47"/>
  <c r="B983" i="47"/>
  <c r="B984" i="47"/>
  <c r="B985" i="47"/>
  <c r="B986" i="47"/>
  <c r="B987" i="47"/>
  <c r="B988" i="47"/>
  <c r="B989" i="47"/>
  <c r="B990" i="47"/>
  <c r="B991" i="47"/>
  <c r="B992" i="47"/>
  <c r="B993" i="47"/>
  <c r="B994" i="47"/>
  <c r="B995" i="47"/>
  <c r="B996" i="47"/>
  <c r="B997" i="47"/>
  <c r="B998" i="47"/>
  <c r="B999" i="47"/>
  <c r="B1000" i="47"/>
  <c r="B1001" i="47"/>
  <c r="B1002" i="47"/>
  <c r="B1003" i="47"/>
  <c r="B1004" i="47"/>
  <c r="B1005" i="47"/>
  <c r="B1006" i="47"/>
  <c r="B1007" i="47"/>
  <c r="B1008" i="47"/>
  <c r="B1009" i="47"/>
  <c r="B1010" i="47"/>
  <c r="B1011" i="47"/>
  <c r="B1012" i="47"/>
  <c r="B1013" i="47"/>
  <c r="B1014" i="47"/>
  <c r="B1015" i="47"/>
  <c r="B1016" i="47"/>
  <c r="B1017" i="47"/>
  <c r="B1018" i="47"/>
  <c r="B1019" i="47"/>
  <c r="B1020" i="47"/>
  <c r="B1021" i="47"/>
  <c r="B1022" i="47"/>
  <c r="B1023" i="47"/>
  <c r="B1024" i="47"/>
  <c r="B1025" i="47"/>
  <c r="B1026" i="47"/>
  <c r="B1027" i="47"/>
  <c r="B1028" i="47"/>
  <c r="B1029" i="47"/>
  <c r="B1030" i="47"/>
  <c r="B1031" i="47"/>
  <c r="B1032" i="47"/>
  <c r="B1033" i="47"/>
  <c r="B1034" i="47"/>
  <c r="B1035" i="47"/>
  <c r="B1036" i="47"/>
  <c r="B1037" i="47"/>
  <c r="B1038" i="47"/>
  <c r="B1039" i="47"/>
  <c r="B1040" i="47"/>
  <c r="B1041" i="47"/>
  <c r="B1042" i="47"/>
  <c r="B1043" i="47"/>
  <c r="B1044" i="47"/>
  <c r="B1045" i="47"/>
  <c r="B1046" i="47"/>
  <c r="B1047" i="47"/>
  <c r="B1048" i="47"/>
  <c r="B1049" i="47"/>
  <c r="B1050" i="47"/>
  <c r="B1051" i="47"/>
  <c r="B1052" i="47"/>
  <c r="B1053" i="47"/>
  <c r="B1054" i="47"/>
  <c r="B1055" i="47"/>
  <c r="B1056" i="47"/>
  <c r="B1057" i="47"/>
  <c r="B1058" i="47"/>
  <c r="B1059" i="47"/>
  <c r="B1060" i="47"/>
  <c r="B1061" i="47"/>
  <c r="B1062" i="47"/>
  <c r="B1063" i="47"/>
  <c r="B1064" i="47"/>
  <c r="B1065" i="47"/>
  <c r="B1066" i="47"/>
  <c r="B1067" i="47"/>
  <c r="B1068" i="47"/>
  <c r="B1069" i="47"/>
  <c r="B1070" i="47"/>
  <c r="B1071" i="47"/>
  <c r="B1072" i="47"/>
  <c r="B1073" i="47"/>
  <c r="B1074" i="47"/>
  <c r="B1075" i="47"/>
  <c r="B1076" i="47"/>
  <c r="B1077" i="47"/>
  <c r="B1078" i="47"/>
  <c r="B1079" i="47"/>
  <c r="B1080" i="47"/>
  <c r="B1081" i="47"/>
  <c r="B1082" i="47"/>
  <c r="B1083" i="47"/>
  <c r="B1084" i="47"/>
  <c r="B1085" i="47"/>
  <c r="B1086" i="47"/>
  <c r="B1087" i="47"/>
  <c r="B1088" i="47"/>
  <c r="B1089" i="47"/>
  <c r="B1090" i="47"/>
  <c r="B1091" i="47"/>
  <c r="B1092" i="47"/>
  <c r="B1093" i="47"/>
  <c r="B1094" i="47"/>
  <c r="B1095" i="47"/>
  <c r="B1096" i="47"/>
  <c r="B1097" i="47"/>
  <c r="B1098" i="47"/>
  <c r="B1099" i="47"/>
  <c r="B1100" i="47"/>
  <c r="B1101" i="47"/>
  <c r="B1102" i="47"/>
  <c r="B1103" i="47"/>
  <c r="B1104" i="47"/>
  <c r="B1105" i="47"/>
  <c r="B1106" i="47"/>
  <c r="B1107" i="47"/>
  <c r="B1108" i="47"/>
  <c r="B1109" i="47"/>
  <c r="B1110" i="47"/>
  <c r="B1111" i="47"/>
  <c r="B1112" i="47"/>
  <c r="B1113" i="47"/>
  <c r="B1114" i="47"/>
  <c r="B1115" i="47"/>
  <c r="B1116" i="47"/>
  <c r="B1117" i="47"/>
  <c r="B1118" i="47"/>
  <c r="B1119" i="47"/>
  <c r="B1120" i="47"/>
  <c r="B1121" i="47"/>
  <c r="B1122" i="47"/>
  <c r="B1123" i="47"/>
  <c r="B1124" i="47"/>
  <c r="B1125" i="47"/>
  <c r="B1126" i="47"/>
  <c r="B1127" i="47"/>
  <c r="B1128" i="47"/>
  <c r="B1129" i="47"/>
  <c r="B1130" i="47"/>
  <c r="B1131" i="47"/>
  <c r="B1132" i="47"/>
  <c r="B1133" i="47"/>
  <c r="B1134" i="47"/>
  <c r="B1135" i="47"/>
  <c r="B1136" i="47"/>
  <c r="B1137" i="47"/>
  <c r="B1138" i="47"/>
  <c r="B1139" i="47"/>
  <c r="B1140" i="47"/>
  <c r="B1141" i="47"/>
  <c r="B1142" i="47"/>
  <c r="B1143" i="47"/>
  <c r="B1144" i="47"/>
  <c r="B1145" i="47"/>
  <c r="B1146" i="47"/>
  <c r="B1147" i="47"/>
  <c r="B1148" i="47"/>
  <c r="B1149" i="47"/>
  <c r="B1150" i="47"/>
  <c r="B1151" i="47"/>
  <c r="B1152" i="47"/>
  <c r="B1153" i="47"/>
  <c r="B1154" i="47"/>
  <c r="B1155" i="47"/>
  <c r="B1156" i="47"/>
  <c r="B1157" i="47"/>
  <c r="B1158" i="47"/>
  <c r="B1159" i="47"/>
  <c r="B1160" i="47"/>
  <c r="B1161" i="47"/>
  <c r="B1162" i="47"/>
  <c r="B1163" i="47"/>
  <c r="B1164" i="47"/>
  <c r="B1165" i="47"/>
  <c r="B1166" i="47"/>
  <c r="B1167" i="47"/>
  <c r="B1168" i="47"/>
  <c r="B1169" i="47"/>
  <c r="B1170" i="47"/>
  <c r="B1171" i="47"/>
  <c r="B1172" i="47"/>
  <c r="B1173" i="47"/>
  <c r="B1174" i="47"/>
  <c r="B1175" i="47"/>
  <c r="B1176" i="47"/>
  <c r="B1177" i="47"/>
  <c r="B1178" i="47"/>
  <c r="B1179" i="47"/>
  <c r="B1180" i="47"/>
  <c r="B1181" i="47"/>
  <c r="B1182" i="47"/>
  <c r="B1183" i="47"/>
  <c r="B1184" i="47"/>
  <c r="B1185" i="47"/>
  <c r="B1186" i="47"/>
  <c r="B1187" i="47"/>
  <c r="B1188" i="47"/>
  <c r="B1189" i="47"/>
  <c r="B1190" i="47"/>
  <c r="B1191" i="47"/>
  <c r="B1192" i="47"/>
  <c r="B1193" i="47"/>
  <c r="B1194" i="47"/>
  <c r="B1195" i="47"/>
  <c r="B1196" i="47"/>
  <c r="B1197" i="47"/>
  <c r="B1198" i="47"/>
  <c r="B1199" i="47"/>
  <c r="B1200" i="47"/>
  <c r="B1201" i="47"/>
  <c r="B1202" i="47"/>
  <c r="B1203" i="47"/>
  <c r="B1204" i="47"/>
  <c r="B1205" i="47"/>
  <c r="B1206" i="47"/>
  <c r="B1207" i="47"/>
  <c r="B1208" i="47"/>
  <c r="B1209" i="47"/>
  <c r="B1210" i="47"/>
  <c r="B1211" i="47"/>
  <c r="B1212" i="47"/>
  <c r="B1213" i="47"/>
  <c r="B1214" i="47"/>
  <c r="B1215" i="47"/>
  <c r="B1216" i="47"/>
  <c r="B1217" i="47"/>
  <c r="B1218" i="47"/>
  <c r="B1219" i="47"/>
  <c r="B1220" i="47"/>
  <c r="B1221" i="47"/>
  <c r="B1222" i="47"/>
  <c r="B1223" i="47"/>
  <c r="B1224" i="47"/>
  <c r="B1225" i="47"/>
  <c r="B1226" i="47"/>
  <c r="B1227" i="47"/>
  <c r="B1228" i="47"/>
  <c r="B1229" i="47"/>
  <c r="B1230" i="47"/>
  <c r="B1231" i="47"/>
  <c r="B1232" i="47"/>
  <c r="B1233" i="47"/>
  <c r="B1234" i="47"/>
  <c r="B1235" i="47"/>
  <c r="B1236" i="47"/>
  <c r="B1237" i="47"/>
  <c r="B1238" i="47"/>
  <c r="B1239" i="47"/>
  <c r="B1240" i="47"/>
  <c r="B1241" i="47"/>
  <c r="B1242" i="47"/>
  <c r="B1243" i="47"/>
  <c r="B1244" i="47"/>
  <c r="B1245" i="47"/>
  <c r="B1246" i="47"/>
  <c r="B1247" i="47"/>
  <c r="B1248" i="47"/>
  <c r="B1249" i="47"/>
  <c r="B1250" i="47"/>
  <c r="B1251" i="47"/>
  <c r="B1252" i="47"/>
  <c r="B3" i="47"/>
  <c r="C3" i="47" s="1"/>
  <c r="E167" i="48"/>
  <c r="G167" i="48"/>
  <c r="I167" i="48"/>
  <c r="J167" i="48"/>
  <c r="K167" i="48"/>
  <c r="F167" i="48"/>
  <c r="N167" i="48"/>
  <c r="O167" i="48"/>
  <c r="P167" i="48"/>
  <c r="Q167" i="48"/>
  <c r="S167" i="48"/>
  <c r="T167" i="48"/>
  <c r="U167" i="48"/>
  <c r="V167" i="48"/>
  <c r="W167" i="48"/>
  <c r="X167" i="48"/>
  <c r="Y167" i="48"/>
  <c r="Z167" i="48"/>
  <c r="AA167" i="48"/>
  <c r="E168" i="48"/>
  <c r="G168" i="48"/>
  <c r="I168" i="48"/>
  <c r="J168" i="48"/>
  <c r="K168" i="48"/>
  <c r="F168" i="48"/>
  <c r="N168" i="48"/>
  <c r="O168" i="48"/>
  <c r="P168" i="48"/>
  <c r="Q168" i="48"/>
  <c r="S168" i="48"/>
  <c r="T168" i="48"/>
  <c r="U168" i="48"/>
  <c r="V168" i="48"/>
  <c r="W168" i="48"/>
  <c r="X168" i="48"/>
  <c r="Y168" i="48"/>
  <c r="Z168" i="48"/>
  <c r="AA168" i="48"/>
  <c r="E169" i="48"/>
  <c r="G169" i="48"/>
  <c r="I169" i="48"/>
  <c r="J169" i="48"/>
  <c r="K169" i="48"/>
  <c r="F169" i="48"/>
  <c r="N169" i="48"/>
  <c r="O169" i="48"/>
  <c r="P169" i="48"/>
  <c r="Q169" i="48"/>
  <c r="S169" i="48"/>
  <c r="T169" i="48"/>
  <c r="U169" i="48"/>
  <c r="V169" i="48"/>
  <c r="W169" i="48"/>
  <c r="X169" i="48"/>
  <c r="Y169" i="48"/>
  <c r="Z169" i="48"/>
  <c r="AA169" i="48"/>
  <c r="E170" i="48"/>
  <c r="G170" i="48"/>
  <c r="I170" i="48"/>
  <c r="J170" i="48"/>
  <c r="K170" i="48"/>
  <c r="F170" i="48"/>
  <c r="N170" i="48"/>
  <c r="O170" i="48"/>
  <c r="P170" i="48"/>
  <c r="Q170" i="48"/>
  <c r="S170" i="48"/>
  <c r="T170" i="48"/>
  <c r="U170" i="48"/>
  <c r="V170" i="48"/>
  <c r="W170" i="48"/>
  <c r="X170" i="48"/>
  <c r="Y170" i="48"/>
  <c r="Z170" i="48"/>
  <c r="AA170" i="48"/>
  <c r="E171" i="48"/>
  <c r="G171" i="48"/>
  <c r="I171" i="48"/>
  <c r="J171" i="48"/>
  <c r="K171" i="48"/>
  <c r="F171" i="48"/>
  <c r="N171" i="48"/>
  <c r="O171" i="48"/>
  <c r="P171" i="48"/>
  <c r="Q171" i="48"/>
  <c r="S171" i="48"/>
  <c r="T171" i="48"/>
  <c r="U171" i="48"/>
  <c r="V171" i="48"/>
  <c r="W171" i="48"/>
  <c r="X171" i="48"/>
  <c r="Y171" i="48"/>
  <c r="Z171" i="48"/>
  <c r="AA171" i="48"/>
  <c r="E172" i="48"/>
  <c r="G172" i="48"/>
  <c r="I172" i="48"/>
  <c r="J172" i="48"/>
  <c r="K172" i="48"/>
  <c r="F172" i="48"/>
  <c r="N172" i="48"/>
  <c r="O172" i="48"/>
  <c r="P172" i="48"/>
  <c r="Q172" i="48"/>
  <c r="S172" i="48"/>
  <c r="T172" i="48"/>
  <c r="U172" i="48"/>
  <c r="V172" i="48"/>
  <c r="W172" i="48"/>
  <c r="X172" i="48"/>
  <c r="Y172" i="48"/>
  <c r="Z172" i="48"/>
  <c r="AA172" i="48"/>
  <c r="E173" i="48"/>
  <c r="G173" i="48"/>
  <c r="I173" i="48"/>
  <c r="J173" i="48"/>
  <c r="K173" i="48"/>
  <c r="F173" i="48"/>
  <c r="N173" i="48"/>
  <c r="O173" i="48"/>
  <c r="P173" i="48"/>
  <c r="Q173" i="48"/>
  <c r="S173" i="48"/>
  <c r="T173" i="48"/>
  <c r="U173" i="48"/>
  <c r="V173" i="48"/>
  <c r="W173" i="48"/>
  <c r="X173" i="48"/>
  <c r="Y173" i="48"/>
  <c r="Z173" i="48"/>
  <c r="AA173" i="48"/>
  <c r="E174" i="48"/>
  <c r="G174" i="48"/>
  <c r="I174" i="48"/>
  <c r="J174" i="48"/>
  <c r="K174" i="48"/>
  <c r="F174" i="48"/>
  <c r="N174" i="48"/>
  <c r="O174" i="48"/>
  <c r="P174" i="48"/>
  <c r="Q174" i="48"/>
  <c r="S174" i="48"/>
  <c r="T174" i="48"/>
  <c r="U174" i="48"/>
  <c r="V174" i="48"/>
  <c r="W174" i="48"/>
  <c r="X174" i="48"/>
  <c r="Y174" i="48"/>
  <c r="Z174" i="48"/>
  <c r="AA174" i="48"/>
  <c r="E175" i="48"/>
  <c r="G175" i="48"/>
  <c r="I175" i="48"/>
  <c r="J175" i="48"/>
  <c r="K175" i="48"/>
  <c r="F175" i="48"/>
  <c r="N175" i="48"/>
  <c r="O175" i="48"/>
  <c r="P175" i="48"/>
  <c r="Q175" i="48"/>
  <c r="S175" i="48"/>
  <c r="T175" i="48"/>
  <c r="U175" i="48"/>
  <c r="V175" i="48"/>
  <c r="W175" i="48"/>
  <c r="X175" i="48"/>
  <c r="Y175" i="48"/>
  <c r="Z175" i="48"/>
  <c r="AA175" i="48"/>
  <c r="E176" i="48"/>
  <c r="G176" i="48"/>
  <c r="I176" i="48"/>
  <c r="J176" i="48"/>
  <c r="K176" i="48"/>
  <c r="F176" i="48"/>
  <c r="N176" i="48"/>
  <c r="O176" i="48"/>
  <c r="P176" i="48"/>
  <c r="Q176" i="48"/>
  <c r="S176" i="48"/>
  <c r="T176" i="48"/>
  <c r="U176" i="48"/>
  <c r="V176" i="48"/>
  <c r="W176" i="48"/>
  <c r="X176" i="48"/>
  <c r="Y176" i="48"/>
  <c r="Z176" i="48"/>
  <c r="AA176" i="48"/>
  <c r="E177" i="48"/>
  <c r="G177" i="48"/>
  <c r="I177" i="48"/>
  <c r="J177" i="48"/>
  <c r="K177" i="48"/>
  <c r="F177" i="48"/>
  <c r="N177" i="48"/>
  <c r="O177" i="48"/>
  <c r="P177" i="48"/>
  <c r="Q177" i="48"/>
  <c r="S177" i="48"/>
  <c r="T177" i="48"/>
  <c r="U177" i="48"/>
  <c r="V177" i="48"/>
  <c r="W177" i="48"/>
  <c r="X177" i="48"/>
  <c r="Y177" i="48"/>
  <c r="Z177" i="48"/>
  <c r="AA177" i="48"/>
  <c r="E178" i="48"/>
  <c r="G178" i="48"/>
  <c r="I178" i="48"/>
  <c r="J178" i="48"/>
  <c r="K178" i="48"/>
  <c r="F178" i="48"/>
  <c r="N178" i="48"/>
  <c r="O178" i="48"/>
  <c r="P178" i="48"/>
  <c r="Q178" i="48"/>
  <c r="S178" i="48"/>
  <c r="T178" i="48"/>
  <c r="U178" i="48"/>
  <c r="V178" i="48"/>
  <c r="W178" i="48"/>
  <c r="X178" i="48"/>
  <c r="Y178" i="48"/>
  <c r="Z178" i="48"/>
  <c r="AA178" i="48"/>
  <c r="E179" i="48"/>
  <c r="G179" i="48"/>
  <c r="I179" i="48"/>
  <c r="J179" i="48"/>
  <c r="K179" i="48"/>
  <c r="F179" i="48"/>
  <c r="N179" i="48"/>
  <c r="O179" i="48"/>
  <c r="P179" i="48"/>
  <c r="Q179" i="48"/>
  <c r="S179" i="48"/>
  <c r="T179" i="48"/>
  <c r="U179" i="48"/>
  <c r="V179" i="48"/>
  <c r="W179" i="48"/>
  <c r="X179" i="48"/>
  <c r="Y179" i="48"/>
  <c r="Z179" i="48"/>
  <c r="AA179" i="48"/>
  <c r="E180" i="48"/>
  <c r="G180" i="48"/>
  <c r="I180" i="48"/>
  <c r="J180" i="48"/>
  <c r="K180" i="48"/>
  <c r="F180" i="48"/>
  <c r="N180" i="48"/>
  <c r="O180" i="48"/>
  <c r="P180" i="48"/>
  <c r="Q180" i="48"/>
  <c r="S180" i="48"/>
  <c r="T180" i="48"/>
  <c r="U180" i="48"/>
  <c r="V180" i="48"/>
  <c r="W180" i="48"/>
  <c r="X180" i="48"/>
  <c r="Y180" i="48"/>
  <c r="Z180" i="48"/>
  <c r="AA180" i="48"/>
  <c r="E181" i="48"/>
  <c r="G181" i="48"/>
  <c r="I181" i="48"/>
  <c r="J181" i="48"/>
  <c r="K181" i="48"/>
  <c r="F181" i="48"/>
  <c r="N181" i="48"/>
  <c r="O181" i="48"/>
  <c r="P181" i="48"/>
  <c r="Q181" i="48"/>
  <c r="S181" i="48"/>
  <c r="T181" i="48"/>
  <c r="U181" i="48"/>
  <c r="V181" i="48"/>
  <c r="W181" i="48"/>
  <c r="X181" i="48"/>
  <c r="Y181" i="48"/>
  <c r="Z181" i="48"/>
  <c r="AA181" i="48"/>
  <c r="E182" i="48"/>
  <c r="G182" i="48"/>
  <c r="I182" i="48"/>
  <c r="J182" i="48"/>
  <c r="K182" i="48"/>
  <c r="F182" i="48"/>
  <c r="N182" i="48"/>
  <c r="O182" i="48"/>
  <c r="P182" i="48"/>
  <c r="Q182" i="48"/>
  <c r="S182" i="48"/>
  <c r="T182" i="48"/>
  <c r="U182" i="48"/>
  <c r="V182" i="48"/>
  <c r="W182" i="48"/>
  <c r="X182" i="48"/>
  <c r="Y182" i="48"/>
  <c r="Z182" i="48"/>
  <c r="AA182" i="48"/>
  <c r="E183" i="48"/>
  <c r="G183" i="48"/>
  <c r="I183" i="48"/>
  <c r="J183" i="48"/>
  <c r="K183" i="48"/>
  <c r="F183" i="48"/>
  <c r="N183" i="48"/>
  <c r="O183" i="48"/>
  <c r="P183" i="48"/>
  <c r="Q183" i="48"/>
  <c r="S183" i="48"/>
  <c r="T183" i="48"/>
  <c r="U183" i="48"/>
  <c r="V183" i="48"/>
  <c r="W183" i="48"/>
  <c r="X183" i="48"/>
  <c r="Y183" i="48"/>
  <c r="Z183" i="48"/>
  <c r="AA183" i="48"/>
  <c r="E184" i="48"/>
  <c r="G184" i="48"/>
  <c r="I184" i="48"/>
  <c r="J184" i="48"/>
  <c r="K184" i="48"/>
  <c r="F184" i="48"/>
  <c r="N184" i="48"/>
  <c r="O184" i="48"/>
  <c r="P184" i="48"/>
  <c r="Q184" i="48"/>
  <c r="S184" i="48"/>
  <c r="T184" i="48"/>
  <c r="U184" i="48"/>
  <c r="V184" i="48"/>
  <c r="W184" i="48"/>
  <c r="X184" i="48"/>
  <c r="Y184" i="48"/>
  <c r="Z184" i="48"/>
  <c r="AA184" i="48"/>
  <c r="E185" i="48"/>
  <c r="G185" i="48"/>
  <c r="I185" i="48"/>
  <c r="J185" i="48"/>
  <c r="K185" i="48"/>
  <c r="F185" i="48"/>
  <c r="N185" i="48"/>
  <c r="O185" i="48"/>
  <c r="P185" i="48"/>
  <c r="Q185" i="48"/>
  <c r="S185" i="48"/>
  <c r="T185" i="48"/>
  <c r="U185" i="48"/>
  <c r="V185" i="48"/>
  <c r="W185" i="48"/>
  <c r="X185" i="48"/>
  <c r="Y185" i="48"/>
  <c r="Z185" i="48"/>
  <c r="AA185" i="48"/>
  <c r="E186" i="48"/>
  <c r="G186" i="48"/>
  <c r="I186" i="48"/>
  <c r="J186" i="48"/>
  <c r="K186" i="48"/>
  <c r="F186" i="48"/>
  <c r="N186" i="48"/>
  <c r="O186" i="48"/>
  <c r="P186" i="48"/>
  <c r="Q186" i="48"/>
  <c r="S186" i="48"/>
  <c r="T186" i="48"/>
  <c r="U186" i="48"/>
  <c r="V186" i="48"/>
  <c r="W186" i="48"/>
  <c r="X186" i="48"/>
  <c r="Y186" i="48"/>
  <c r="Z186" i="48"/>
  <c r="AA186" i="48"/>
  <c r="E187" i="48"/>
  <c r="G187" i="48"/>
  <c r="I187" i="48"/>
  <c r="J187" i="48"/>
  <c r="K187" i="48"/>
  <c r="F187" i="48"/>
  <c r="N187" i="48"/>
  <c r="O187" i="48"/>
  <c r="P187" i="48"/>
  <c r="Q187" i="48"/>
  <c r="S187" i="48"/>
  <c r="T187" i="48"/>
  <c r="U187" i="48"/>
  <c r="V187" i="48"/>
  <c r="W187" i="48"/>
  <c r="X187" i="48"/>
  <c r="Y187" i="48"/>
  <c r="Z187" i="48"/>
  <c r="AA187" i="48"/>
  <c r="E188" i="48"/>
  <c r="G188" i="48"/>
  <c r="I188" i="48"/>
  <c r="J188" i="48"/>
  <c r="K188" i="48"/>
  <c r="F188" i="48"/>
  <c r="N188" i="48"/>
  <c r="O188" i="48"/>
  <c r="P188" i="48"/>
  <c r="Q188" i="48"/>
  <c r="S188" i="48"/>
  <c r="T188" i="48"/>
  <c r="U188" i="48"/>
  <c r="V188" i="48"/>
  <c r="W188" i="48"/>
  <c r="X188" i="48"/>
  <c r="Y188" i="48"/>
  <c r="Z188" i="48"/>
  <c r="AA188" i="48"/>
  <c r="E189" i="48"/>
  <c r="G189" i="48"/>
  <c r="I189" i="48"/>
  <c r="J189" i="48"/>
  <c r="K189" i="48"/>
  <c r="F189" i="48"/>
  <c r="N189" i="48"/>
  <c r="O189" i="48"/>
  <c r="P189" i="48"/>
  <c r="Q189" i="48"/>
  <c r="S189" i="48"/>
  <c r="T189" i="48"/>
  <c r="U189" i="48"/>
  <c r="V189" i="48"/>
  <c r="W189" i="48"/>
  <c r="X189" i="48"/>
  <c r="Y189" i="48"/>
  <c r="Z189" i="48"/>
  <c r="AA189" i="48"/>
  <c r="E190" i="48"/>
  <c r="G190" i="48"/>
  <c r="I190" i="48"/>
  <c r="J190" i="48"/>
  <c r="K190" i="48"/>
  <c r="F190" i="48"/>
  <c r="N190" i="48"/>
  <c r="O190" i="48"/>
  <c r="P190" i="48"/>
  <c r="Q190" i="48"/>
  <c r="S190" i="48"/>
  <c r="T190" i="48"/>
  <c r="U190" i="48"/>
  <c r="V190" i="48"/>
  <c r="W190" i="48"/>
  <c r="X190" i="48"/>
  <c r="Y190" i="48"/>
  <c r="Z190" i="48"/>
  <c r="AA190" i="48"/>
  <c r="E191" i="48"/>
  <c r="G191" i="48"/>
  <c r="I191" i="48"/>
  <c r="J191" i="48"/>
  <c r="K191" i="48"/>
  <c r="F191" i="48"/>
  <c r="N191" i="48"/>
  <c r="O191" i="48"/>
  <c r="P191" i="48"/>
  <c r="Q191" i="48"/>
  <c r="S191" i="48"/>
  <c r="T191" i="48"/>
  <c r="U191" i="48"/>
  <c r="V191" i="48"/>
  <c r="W191" i="48"/>
  <c r="X191" i="48"/>
  <c r="Y191" i="48"/>
  <c r="Z191" i="48"/>
  <c r="AA191" i="48"/>
  <c r="E192" i="48"/>
  <c r="G192" i="48"/>
  <c r="I192" i="48"/>
  <c r="J192" i="48"/>
  <c r="K192" i="48"/>
  <c r="F192" i="48"/>
  <c r="N192" i="48"/>
  <c r="O192" i="48"/>
  <c r="P192" i="48"/>
  <c r="Q192" i="48"/>
  <c r="S192" i="48"/>
  <c r="T192" i="48"/>
  <c r="U192" i="48"/>
  <c r="V192" i="48"/>
  <c r="W192" i="48"/>
  <c r="X192" i="48"/>
  <c r="Y192" i="48"/>
  <c r="Z192" i="48"/>
  <c r="AA192" i="48"/>
  <c r="E193" i="48"/>
  <c r="G193" i="48"/>
  <c r="I193" i="48"/>
  <c r="J193" i="48"/>
  <c r="K193" i="48"/>
  <c r="F193" i="48"/>
  <c r="N193" i="48"/>
  <c r="O193" i="48"/>
  <c r="P193" i="48"/>
  <c r="Q193" i="48"/>
  <c r="S193" i="48"/>
  <c r="T193" i="48"/>
  <c r="U193" i="48"/>
  <c r="V193" i="48"/>
  <c r="W193" i="48"/>
  <c r="X193" i="48"/>
  <c r="Y193" i="48"/>
  <c r="Z193" i="48"/>
  <c r="AA193" i="48"/>
  <c r="E194" i="48"/>
  <c r="G194" i="48"/>
  <c r="I194" i="48"/>
  <c r="J194" i="48"/>
  <c r="K194" i="48"/>
  <c r="F194" i="48"/>
  <c r="N194" i="48"/>
  <c r="O194" i="48"/>
  <c r="P194" i="48"/>
  <c r="Q194" i="48"/>
  <c r="S194" i="48"/>
  <c r="T194" i="48"/>
  <c r="U194" i="48"/>
  <c r="V194" i="48"/>
  <c r="W194" i="48"/>
  <c r="X194" i="48"/>
  <c r="Y194" i="48"/>
  <c r="Z194" i="48"/>
  <c r="AA194" i="48"/>
  <c r="E195" i="48"/>
  <c r="G195" i="48"/>
  <c r="I195" i="48"/>
  <c r="J195" i="48"/>
  <c r="K195" i="48"/>
  <c r="F195" i="48"/>
  <c r="N195" i="48"/>
  <c r="O195" i="48"/>
  <c r="P195" i="48"/>
  <c r="Q195" i="48"/>
  <c r="S195" i="48"/>
  <c r="T195" i="48"/>
  <c r="U195" i="48"/>
  <c r="V195" i="48"/>
  <c r="W195" i="48"/>
  <c r="X195" i="48"/>
  <c r="Y195" i="48"/>
  <c r="Z195" i="48"/>
  <c r="AA195" i="48"/>
  <c r="E196" i="48"/>
  <c r="G196" i="48"/>
  <c r="I196" i="48"/>
  <c r="J196" i="48"/>
  <c r="K196" i="48"/>
  <c r="F196" i="48"/>
  <c r="N196" i="48"/>
  <c r="O196" i="48"/>
  <c r="P196" i="48"/>
  <c r="Q196" i="48"/>
  <c r="S196" i="48"/>
  <c r="T196" i="48"/>
  <c r="U196" i="48"/>
  <c r="V196" i="48"/>
  <c r="W196" i="48"/>
  <c r="X196" i="48"/>
  <c r="Y196" i="48"/>
  <c r="Z196" i="48"/>
  <c r="AA196" i="48"/>
  <c r="E197" i="48"/>
  <c r="G197" i="48"/>
  <c r="I197" i="48"/>
  <c r="J197" i="48"/>
  <c r="K197" i="48"/>
  <c r="F197" i="48"/>
  <c r="N197" i="48"/>
  <c r="O197" i="48"/>
  <c r="P197" i="48"/>
  <c r="Q197" i="48"/>
  <c r="S197" i="48"/>
  <c r="T197" i="48"/>
  <c r="U197" i="48"/>
  <c r="V197" i="48"/>
  <c r="W197" i="48"/>
  <c r="X197" i="48"/>
  <c r="Y197" i="48"/>
  <c r="Z197" i="48"/>
  <c r="AA197" i="48"/>
  <c r="E198" i="48"/>
  <c r="G198" i="48"/>
  <c r="I198" i="48"/>
  <c r="J198" i="48"/>
  <c r="K198" i="48"/>
  <c r="F198" i="48"/>
  <c r="N198" i="48"/>
  <c r="O198" i="48"/>
  <c r="P198" i="48"/>
  <c r="Q198" i="48"/>
  <c r="S198" i="48"/>
  <c r="T198" i="48"/>
  <c r="U198" i="48"/>
  <c r="V198" i="48"/>
  <c r="W198" i="48"/>
  <c r="X198" i="48"/>
  <c r="Y198" i="48"/>
  <c r="Z198" i="48"/>
  <c r="AA198" i="48"/>
  <c r="E199" i="48"/>
  <c r="G199" i="48"/>
  <c r="I199" i="48"/>
  <c r="J199" i="48"/>
  <c r="K199" i="48"/>
  <c r="F199" i="48"/>
  <c r="N199" i="48"/>
  <c r="O199" i="48"/>
  <c r="P199" i="48"/>
  <c r="Q199" i="48"/>
  <c r="S199" i="48"/>
  <c r="T199" i="48"/>
  <c r="U199" i="48"/>
  <c r="V199" i="48"/>
  <c r="W199" i="48"/>
  <c r="X199" i="48"/>
  <c r="Y199" i="48"/>
  <c r="Z199" i="48"/>
  <c r="AA199" i="48"/>
  <c r="E200" i="48"/>
  <c r="G200" i="48"/>
  <c r="I200" i="48"/>
  <c r="J200" i="48"/>
  <c r="K200" i="48"/>
  <c r="F200" i="48"/>
  <c r="N200" i="48"/>
  <c r="O200" i="48"/>
  <c r="P200" i="48"/>
  <c r="Q200" i="48"/>
  <c r="S200" i="48"/>
  <c r="T200" i="48"/>
  <c r="U200" i="48"/>
  <c r="V200" i="48"/>
  <c r="W200" i="48"/>
  <c r="X200" i="48"/>
  <c r="Y200" i="48"/>
  <c r="Z200" i="48"/>
  <c r="AA200" i="48"/>
  <c r="E201" i="48"/>
  <c r="G201" i="48"/>
  <c r="I201" i="48"/>
  <c r="J201" i="48"/>
  <c r="K201" i="48"/>
  <c r="F201" i="48"/>
  <c r="N201" i="48"/>
  <c r="O201" i="48"/>
  <c r="P201" i="48"/>
  <c r="Q201" i="48"/>
  <c r="S201" i="48"/>
  <c r="T201" i="48"/>
  <c r="U201" i="48"/>
  <c r="V201" i="48"/>
  <c r="W201" i="48"/>
  <c r="X201" i="48"/>
  <c r="Y201" i="48"/>
  <c r="Z201" i="48"/>
  <c r="AA201" i="48"/>
  <c r="E202" i="48"/>
  <c r="G202" i="48"/>
  <c r="I202" i="48"/>
  <c r="J202" i="48"/>
  <c r="K202" i="48"/>
  <c r="F202" i="48"/>
  <c r="N202" i="48"/>
  <c r="O202" i="48"/>
  <c r="P202" i="48"/>
  <c r="Q202" i="48"/>
  <c r="S202" i="48"/>
  <c r="T202" i="48"/>
  <c r="U202" i="48"/>
  <c r="V202" i="48"/>
  <c r="W202" i="48"/>
  <c r="X202" i="48"/>
  <c r="Y202" i="48"/>
  <c r="Z202" i="48"/>
  <c r="AA202" i="48"/>
  <c r="E203" i="48"/>
  <c r="G203" i="48"/>
  <c r="I203" i="48"/>
  <c r="J203" i="48"/>
  <c r="K203" i="48"/>
  <c r="F203" i="48"/>
  <c r="N203" i="48"/>
  <c r="O203" i="48"/>
  <c r="P203" i="48"/>
  <c r="Q203" i="48"/>
  <c r="S203" i="48"/>
  <c r="T203" i="48"/>
  <c r="U203" i="48"/>
  <c r="V203" i="48"/>
  <c r="W203" i="48"/>
  <c r="X203" i="48"/>
  <c r="Y203" i="48"/>
  <c r="Z203" i="48"/>
  <c r="AA203" i="48"/>
  <c r="E204" i="48"/>
  <c r="G204" i="48"/>
  <c r="I204" i="48"/>
  <c r="J204" i="48"/>
  <c r="K204" i="48"/>
  <c r="F204" i="48"/>
  <c r="N204" i="48"/>
  <c r="O204" i="48"/>
  <c r="P204" i="48"/>
  <c r="Q204" i="48"/>
  <c r="S204" i="48"/>
  <c r="T204" i="48"/>
  <c r="U204" i="48"/>
  <c r="V204" i="48"/>
  <c r="W204" i="48"/>
  <c r="X204" i="48"/>
  <c r="Y204" i="48"/>
  <c r="Z204" i="48"/>
  <c r="AA204" i="48"/>
  <c r="E205" i="48"/>
  <c r="G205" i="48"/>
  <c r="I205" i="48"/>
  <c r="J205" i="48"/>
  <c r="K205" i="48"/>
  <c r="F205" i="48"/>
  <c r="N205" i="48"/>
  <c r="O205" i="48"/>
  <c r="P205" i="48"/>
  <c r="Q205" i="48"/>
  <c r="S205" i="48"/>
  <c r="T205" i="48"/>
  <c r="U205" i="48"/>
  <c r="V205" i="48"/>
  <c r="W205" i="48"/>
  <c r="X205" i="48"/>
  <c r="Y205" i="48"/>
  <c r="Z205" i="48"/>
  <c r="AA205" i="48"/>
  <c r="E206" i="48"/>
  <c r="G206" i="48"/>
  <c r="I206" i="48"/>
  <c r="J206" i="48"/>
  <c r="K206" i="48"/>
  <c r="F206" i="48"/>
  <c r="N206" i="48"/>
  <c r="O206" i="48"/>
  <c r="P206" i="48"/>
  <c r="Q206" i="48"/>
  <c r="S206" i="48"/>
  <c r="T206" i="48"/>
  <c r="U206" i="48"/>
  <c r="V206" i="48"/>
  <c r="W206" i="48"/>
  <c r="X206" i="48"/>
  <c r="Y206" i="48"/>
  <c r="Z206" i="48"/>
  <c r="AA206" i="48"/>
  <c r="E207" i="48"/>
  <c r="G207" i="48"/>
  <c r="I207" i="48"/>
  <c r="J207" i="48"/>
  <c r="K207" i="48"/>
  <c r="F207" i="48"/>
  <c r="N207" i="48"/>
  <c r="O207" i="48"/>
  <c r="P207" i="48"/>
  <c r="Q207" i="48"/>
  <c r="S207" i="48"/>
  <c r="T207" i="48"/>
  <c r="U207" i="48"/>
  <c r="V207" i="48"/>
  <c r="W207" i="48"/>
  <c r="X207" i="48"/>
  <c r="Y207" i="48"/>
  <c r="Z207" i="48"/>
  <c r="AA207" i="48"/>
  <c r="E208" i="48"/>
  <c r="G208" i="48"/>
  <c r="I208" i="48"/>
  <c r="J208" i="48"/>
  <c r="K208" i="48"/>
  <c r="F208" i="48"/>
  <c r="N208" i="48"/>
  <c r="O208" i="48"/>
  <c r="P208" i="48"/>
  <c r="Q208" i="48"/>
  <c r="S208" i="48"/>
  <c r="T208" i="48"/>
  <c r="U208" i="48"/>
  <c r="V208" i="48"/>
  <c r="W208" i="48"/>
  <c r="X208" i="48"/>
  <c r="Y208" i="48"/>
  <c r="Z208" i="48"/>
  <c r="AA208" i="48"/>
  <c r="E209" i="48"/>
  <c r="G209" i="48"/>
  <c r="I209" i="48"/>
  <c r="J209" i="48"/>
  <c r="K209" i="48"/>
  <c r="F209" i="48"/>
  <c r="N209" i="48"/>
  <c r="O209" i="48"/>
  <c r="P209" i="48"/>
  <c r="Q209" i="48"/>
  <c r="S209" i="48"/>
  <c r="T209" i="48"/>
  <c r="U209" i="48"/>
  <c r="V209" i="48"/>
  <c r="W209" i="48"/>
  <c r="X209" i="48"/>
  <c r="Y209" i="48"/>
  <c r="Z209" i="48"/>
  <c r="AA209" i="48"/>
  <c r="E210" i="48"/>
  <c r="G210" i="48"/>
  <c r="I210" i="48"/>
  <c r="J210" i="48"/>
  <c r="K210" i="48"/>
  <c r="F210" i="48"/>
  <c r="N210" i="48"/>
  <c r="O210" i="48"/>
  <c r="P210" i="48"/>
  <c r="Q210" i="48"/>
  <c r="S210" i="48"/>
  <c r="T210" i="48"/>
  <c r="U210" i="48"/>
  <c r="V210" i="48"/>
  <c r="W210" i="48"/>
  <c r="X210" i="48"/>
  <c r="Y210" i="48"/>
  <c r="Z210" i="48"/>
  <c r="AA210" i="48"/>
  <c r="E211" i="48"/>
  <c r="G211" i="48"/>
  <c r="I211" i="48"/>
  <c r="J211" i="48"/>
  <c r="K211" i="48"/>
  <c r="F211" i="48"/>
  <c r="N211" i="48"/>
  <c r="O211" i="48"/>
  <c r="P211" i="48"/>
  <c r="Q211" i="48"/>
  <c r="S211" i="48"/>
  <c r="T211" i="48"/>
  <c r="U211" i="48"/>
  <c r="V211" i="48"/>
  <c r="W211" i="48"/>
  <c r="X211" i="48"/>
  <c r="Y211" i="48"/>
  <c r="Z211" i="48"/>
  <c r="AA211" i="48"/>
  <c r="E212" i="48"/>
  <c r="G212" i="48"/>
  <c r="I212" i="48"/>
  <c r="J212" i="48"/>
  <c r="K212" i="48"/>
  <c r="F212" i="48"/>
  <c r="N212" i="48"/>
  <c r="O212" i="48"/>
  <c r="P212" i="48"/>
  <c r="Q212" i="48"/>
  <c r="S212" i="48"/>
  <c r="T212" i="48"/>
  <c r="U212" i="48"/>
  <c r="V212" i="48"/>
  <c r="W212" i="48"/>
  <c r="X212" i="48"/>
  <c r="Y212" i="48"/>
  <c r="Z212" i="48"/>
  <c r="AA212" i="48"/>
  <c r="E213" i="48"/>
  <c r="G213" i="48"/>
  <c r="I213" i="48"/>
  <c r="J213" i="48"/>
  <c r="K213" i="48"/>
  <c r="F213" i="48"/>
  <c r="N213" i="48"/>
  <c r="O213" i="48"/>
  <c r="P213" i="48"/>
  <c r="Q213" i="48"/>
  <c r="S213" i="48"/>
  <c r="T213" i="48"/>
  <c r="U213" i="48"/>
  <c r="V213" i="48"/>
  <c r="W213" i="48"/>
  <c r="X213" i="48"/>
  <c r="Y213" i="48"/>
  <c r="Z213" i="48"/>
  <c r="AA213" i="48"/>
  <c r="E214" i="48"/>
  <c r="G214" i="48"/>
  <c r="I214" i="48"/>
  <c r="J214" i="48"/>
  <c r="K214" i="48"/>
  <c r="F214" i="48"/>
  <c r="N214" i="48"/>
  <c r="O214" i="48"/>
  <c r="P214" i="48"/>
  <c r="Q214" i="48"/>
  <c r="S214" i="48"/>
  <c r="T214" i="48"/>
  <c r="U214" i="48"/>
  <c r="V214" i="48"/>
  <c r="W214" i="48"/>
  <c r="X214" i="48"/>
  <c r="Y214" i="48"/>
  <c r="Z214" i="48"/>
  <c r="AA214" i="48"/>
  <c r="E215" i="48"/>
  <c r="G215" i="48"/>
  <c r="I215" i="48"/>
  <c r="J215" i="48"/>
  <c r="K215" i="48"/>
  <c r="F215" i="48"/>
  <c r="N215" i="48"/>
  <c r="O215" i="48"/>
  <c r="P215" i="48"/>
  <c r="Q215" i="48"/>
  <c r="S215" i="48"/>
  <c r="T215" i="48"/>
  <c r="U215" i="48"/>
  <c r="V215" i="48"/>
  <c r="W215" i="48"/>
  <c r="X215" i="48"/>
  <c r="Y215" i="48"/>
  <c r="Z215" i="48"/>
  <c r="AA215" i="48"/>
  <c r="E216" i="48"/>
  <c r="G216" i="48"/>
  <c r="I216" i="48"/>
  <c r="J216" i="48"/>
  <c r="K216" i="48"/>
  <c r="F216" i="48"/>
  <c r="N216" i="48"/>
  <c r="O216" i="48"/>
  <c r="P216" i="48"/>
  <c r="Q216" i="48"/>
  <c r="S216" i="48"/>
  <c r="T216" i="48"/>
  <c r="U216" i="48"/>
  <c r="V216" i="48"/>
  <c r="W216" i="48"/>
  <c r="X216" i="48"/>
  <c r="Y216" i="48"/>
  <c r="Z216" i="48"/>
  <c r="AA216" i="48"/>
  <c r="E217" i="48"/>
  <c r="G217" i="48"/>
  <c r="I217" i="48"/>
  <c r="J217" i="48"/>
  <c r="K217" i="48"/>
  <c r="F217" i="48"/>
  <c r="N217" i="48"/>
  <c r="O217" i="48"/>
  <c r="P217" i="48"/>
  <c r="Q217" i="48"/>
  <c r="S217" i="48"/>
  <c r="T217" i="48"/>
  <c r="U217" i="48"/>
  <c r="V217" i="48"/>
  <c r="W217" i="48"/>
  <c r="X217" i="48"/>
  <c r="Y217" i="48"/>
  <c r="Z217" i="48"/>
  <c r="AA217" i="48"/>
  <c r="E218" i="48"/>
  <c r="G218" i="48"/>
  <c r="I218" i="48"/>
  <c r="J218" i="48"/>
  <c r="K218" i="48"/>
  <c r="F218" i="48"/>
  <c r="N218" i="48"/>
  <c r="O218" i="48"/>
  <c r="P218" i="48"/>
  <c r="Q218" i="48"/>
  <c r="S218" i="48"/>
  <c r="T218" i="48"/>
  <c r="U218" i="48"/>
  <c r="V218" i="48"/>
  <c r="W218" i="48"/>
  <c r="X218" i="48"/>
  <c r="Y218" i="48"/>
  <c r="Z218" i="48"/>
  <c r="AA218" i="48"/>
  <c r="E219" i="48"/>
  <c r="G219" i="48"/>
  <c r="I219" i="48"/>
  <c r="J219" i="48"/>
  <c r="K219" i="48"/>
  <c r="F219" i="48"/>
  <c r="N219" i="48"/>
  <c r="O219" i="48"/>
  <c r="P219" i="48"/>
  <c r="Q219" i="48"/>
  <c r="S219" i="48"/>
  <c r="T219" i="48"/>
  <c r="U219" i="48"/>
  <c r="V219" i="48"/>
  <c r="W219" i="48"/>
  <c r="X219" i="48"/>
  <c r="Y219" i="48"/>
  <c r="Z219" i="48"/>
  <c r="AA219" i="48"/>
  <c r="E220" i="48"/>
  <c r="G220" i="48"/>
  <c r="I220" i="48"/>
  <c r="J220" i="48"/>
  <c r="K220" i="48"/>
  <c r="F220" i="48"/>
  <c r="N220" i="48"/>
  <c r="O220" i="48"/>
  <c r="P220" i="48"/>
  <c r="Q220" i="48"/>
  <c r="S220" i="48"/>
  <c r="T220" i="48"/>
  <c r="U220" i="48"/>
  <c r="V220" i="48"/>
  <c r="W220" i="48"/>
  <c r="X220" i="48"/>
  <c r="Y220" i="48"/>
  <c r="Z220" i="48"/>
  <c r="AA220" i="48"/>
  <c r="E221" i="48"/>
  <c r="G221" i="48"/>
  <c r="I221" i="48"/>
  <c r="J221" i="48"/>
  <c r="K221" i="48"/>
  <c r="F221" i="48"/>
  <c r="N221" i="48"/>
  <c r="O221" i="48"/>
  <c r="P221" i="48"/>
  <c r="Q221" i="48"/>
  <c r="S221" i="48"/>
  <c r="T221" i="48"/>
  <c r="U221" i="48"/>
  <c r="V221" i="48"/>
  <c r="W221" i="48"/>
  <c r="X221" i="48"/>
  <c r="Y221" i="48"/>
  <c r="Z221" i="48"/>
  <c r="AA221" i="48"/>
  <c r="E222" i="48"/>
  <c r="G222" i="48"/>
  <c r="I222" i="48"/>
  <c r="J222" i="48"/>
  <c r="K222" i="48"/>
  <c r="F222" i="48"/>
  <c r="N222" i="48"/>
  <c r="O222" i="48"/>
  <c r="P222" i="48"/>
  <c r="Q222" i="48"/>
  <c r="S222" i="48"/>
  <c r="T222" i="48"/>
  <c r="U222" i="48"/>
  <c r="V222" i="48"/>
  <c r="W222" i="48"/>
  <c r="X222" i="48"/>
  <c r="Y222" i="48"/>
  <c r="Z222" i="48"/>
  <c r="AA222" i="48"/>
  <c r="E223" i="48"/>
  <c r="G223" i="48"/>
  <c r="I223" i="48"/>
  <c r="J223" i="48"/>
  <c r="K223" i="48"/>
  <c r="F223" i="48"/>
  <c r="N223" i="48"/>
  <c r="O223" i="48"/>
  <c r="P223" i="48"/>
  <c r="Q223" i="48"/>
  <c r="S223" i="48"/>
  <c r="T223" i="48"/>
  <c r="U223" i="48"/>
  <c r="V223" i="48"/>
  <c r="W223" i="48"/>
  <c r="X223" i="48"/>
  <c r="Y223" i="48"/>
  <c r="Z223" i="48"/>
  <c r="AA223" i="48"/>
  <c r="E224" i="48"/>
  <c r="G224" i="48"/>
  <c r="I224" i="48"/>
  <c r="J224" i="48"/>
  <c r="K224" i="48"/>
  <c r="F224" i="48"/>
  <c r="N224" i="48"/>
  <c r="O224" i="48"/>
  <c r="P224" i="48"/>
  <c r="Q224" i="48"/>
  <c r="S224" i="48"/>
  <c r="T224" i="48"/>
  <c r="U224" i="48"/>
  <c r="V224" i="48"/>
  <c r="W224" i="48"/>
  <c r="X224" i="48"/>
  <c r="Y224" i="48"/>
  <c r="Z224" i="48"/>
  <c r="AA224" i="48"/>
  <c r="E225" i="48"/>
  <c r="G225" i="48"/>
  <c r="I225" i="48"/>
  <c r="J225" i="48"/>
  <c r="K225" i="48"/>
  <c r="F225" i="48"/>
  <c r="N225" i="48"/>
  <c r="O225" i="48"/>
  <c r="P225" i="48"/>
  <c r="Q225" i="48"/>
  <c r="S225" i="48"/>
  <c r="T225" i="48"/>
  <c r="U225" i="48"/>
  <c r="V225" i="48"/>
  <c r="W225" i="48"/>
  <c r="X225" i="48"/>
  <c r="Y225" i="48"/>
  <c r="Z225" i="48"/>
  <c r="AA225" i="48"/>
  <c r="E226" i="48"/>
  <c r="G226" i="48"/>
  <c r="I226" i="48"/>
  <c r="J226" i="48"/>
  <c r="K226" i="48"/>
  <c r="F226" i="48"/>
  <c r="N226" i="48"/>
  <c r="O226" i="48"/>
  <c r="P226" i="48"/>
  <c r="Q226" i="48"/>
  <c r="S226" i="48"/>
  <c r="T226" i="48"/>
  <c r="U226" i="48"/>
  <c r="V226" i="48"/>
  <c r="W226" i="48"/>
  <c r="X226" i="48"/>
  <c r="Y226" i="48"/>
  <c r="Z226" i="48"/>
  <c r="AA226" i="48"/>
  <c r="E227" i="48"/>
  <c r="G227" i="48"/>
  <c r="I227" i="48"/>
  <c r="J227" i="48"/>
  <c r="K227" i="48"/>
  <c r="F227" i="48"/>
  <c r="N227" i="48"/>
  <c r="O227" i="48"/>
  <c r="P227" i="48"/>
  <c r="Q227" i="48"/>
  <c r="S227" i="48"/>
  <c r="T227" i="48"/>
  <c r="U227" i="48"/>
  <c r="V227" i="48"/>
  <c r="W227" i="48"/>
  <c r="X227" i="48"/>
  <c r="Y227" i="48"/>
  <c r="Z227" i="48"/>
  <c r="AA227" i="48"/>
  <c r="E228" i="48"/>
  <c r="G228" i="48"/>
  <c r="I228" i="48"/>
  <c r="J228" i="48"/>
  <c r="K228" i="48"/>
  <c r="F228" i="48"/>
  <c r="N228" i="48"/>
  <c r="O228" i="48"/>
  <c r="P228" i="48"/>
  <c r="Q228" i="48"/>
  <c r="S228" i="48"/>
  <c r="T228" i="48"/>
  <c r="U228" i="48"/>
  <c r="V228" i="48"/>
  <c r="W228" i="48"/>
  <c r="X228" i="48"/>
  <c r="Y228" i="48"/>
  <c r="Z228" i="48"/>
  <c r="AA228" i="48"/>
  <c r="E229" i="48"/>
  <c r="G229" i="48"/>
  <c r="I229" i="48"/>
  <c r="J229" i="48"/>
  <c r="K229" i="48"/>
  <c r="F229" i="48"/>
  <c r="N229" i="48"/>
  <c r="O229" i="48"/>
  <c r="P229" i="48"/>
  <c r="Q229" i="48"/>
  <c r="S229" i="48"/>
  <c r="T229" i="48"/>
  <c r="U229" i="48"/>
  <c r="V229" i="48"/>
  <c r="W229" i="48"/>
  <c r="X229" i="48"/>
  <c r="Y229" i="48"/>
  <c r="Z229" i="48"/>
  <c r="AA229" i="48"/>
  <c r="E230" i="48"/>
  <c r="G230" i="48"/>
  <c r="I230" i="48"/>
  <c r="J230" i="48"/>
  <c r="K230" i="48"/>
  <c r="F230" i="48"/>
  <c r="N230" i="48"/>
  <c r="O230" i="48"/>
  <c r="P230" i="48"/>
  <c r="Q230" i="48"/>
  <c r="S230" i="48"/>
  <c r="T230" i="48"/>
  <c r="U230" i="48"/>
  <c r="V230" i="48"/>
  <c r="W230" i="48"/>
  <c r="X230" i="48"/>
  <c r="Y230" i="48"/>
  <c r="Z230" i="48"/>
  <c r="AA230" i="48"/>
  <c r="E231" i="48"/>
  <c r="G231" i="48"/>
  <c r="I231" i="48"/>
  <c r="J231" i="48"/>
  <c r="K231" i="48"/>
  <c r="F231" i="48"/>
  <c r="N231" i="48"/>
  <c r="O231" i="48"/>
  <c r="P231" i="48"/>
  <c r="Q231" i="48"/>
  <c r="S231" i="48"/>
  <c r="T231" i="48"/>
  <c r="U231" i="48"/>
  <c r="V231" i="48"/>
  <c r="W231" i="48"/>
  <c r="X231" i="48"/>
  <c r="Y231" i="48"/>
  <c r="Z231" i="48"/>
  <c r="AA231" i="48"/>
  <c r="E232" i="48"/>
  <c r="G232" i="48"/>
  <c r="I232" i="48"/>
  <c r="J232" i="48"/>
  <c r="K232" i="48"/>
  <c r="F232" i="48"/>
  <c r="N232" i="48"/>
  <c r="O232" i="48"/>
  <c r="P232" i="48"/>
  <c r="Q232" i="48"/>
  <c r="S232" i="48"/>
  <c r="T232" i="48"/>
  <c r="U232" i="48"/>
  <c r="V232" i="48"/>
  <c r="W232" i="48"/>
  <c r="X232" i="48"/>
  <c r="Y232" i="48"/>
  <c r="Z232" i="48"/>
  <c r="AA232" i="48"/>
  <c r="E233" i="48"/>
  <c r="G233" i="48"/>
  <c r="I233" i="48"/>
  <c r="J233" i="48"/>
  <c r="K233" i="48"/>
  <c r="F233" i="48"/>
  <c r="N233" i="48"/>
  <c r="O233" i="48"/>
  <c r="P233" i="48"/>
  <c r="Q233" i="48"/>
  <c r="S233" i="48"/>
  <c r="T233" i="48"/>
  <c r="U233" i="48"/>
  <c r="V233" i="48"/>
  <c r="W233" i="48"/>
  <c r="X233" i="48"/>
  <c r="Y233" i="48"/>
  <c r="Z233" i="48"/>
  <c r="AA233" i="48"/>
  <c r="E234" i="48"/>
  <c r="G234" i="48"/>
  <c r="I234" i="48"/>
  <c r="J234" i="48"/>
  <c r="K234" i="48"/>
  <c r="F234" i="48"/>
  <c r="N234" i="48"/>
  <c r="O234" i="48"/>
  <c r="P234" i="48"/>
  <c r="Q234" i="48"/>
  <c r="S234" i="48"/>
  <c r="T234" i="48"/>
  <c r="U234" i="48"/>
  <c r="V234" i="48"/>
  <c r="W234" i="48"/>
  <c r="X234" i="48"/>
  <c r="Y234" i="48"/>
  <c r="Z234" i="48"/>
  <c r="AA234" i="48"/>
  <c r="E235" i="48"/>
  <c r="G235" i="48"/>
  <c r="I235" i="48"/>
  <c r="J235" i="48"/>
  <c r="K235" i="48"/>
  <c r="F235" i="48"/>
  <c r="N235" i="48"/>
  <c r="O235" i="48"/>
  <c r="P235" i="48"/>
  <c r="Q235" i="48"/>
  <c r="S235" i="48"/>
  <c r="T235" i="48"/>
  <c r="U235" i="48"/>
  <c r="V235" i="48"/>
  <c r="W235" i="48"/>
  <c r="X235" i="48"/>
  <c r="Y235" i="48"/>
  <c r="Z235" i="48"/>
  <c r="AA235" i="48"/>
  <c r="E236" i="48"/>
  <c r="G236" i="48"/>
  <c r="I236" i="48"/>
  <c r="J236" i="48"/>
  <c r="K236" i="48"/>
  <c r="F236" i="48"/>
  <c r="N236" i="48"/>
  <c r="O236" i="48"/>
  <c r="P236" i="48"/>
  <c r="Q236" i="48"/>
  <c r="S236" i="48"/>
  <c r="T236" i="48"/>
  <c r="U236" i="48"/>
  <c r="V236" i="48"/>
  <c r="W236" i="48"/>
  <c r="X236" i="48"/>
  <c r="Y236" i="48"/>
  <c r="Z236" i="48"/>
  <c r="AA236" i="48"/>
  <c r="E237" i="48"/>
  <c r="G237" i="48"/>
  <c r="I237" i="48"/>
  <c r="J237" i="48"/>
  <c r="K237" i="48"/>
  <c r="F237" i="48"/>
  <c r="N237" i="48"/>
  <c r="O237" i="48"/>
  <c r="P237" i="48"/>
  <c r="Q237" i="48"/>
  <c r="S237" i="48"/>
  <c r="T237" i="48"/>
  <c r="U237" i="48"/>
  <c r="V237" i="48"/>
  <c r="W237" i="48"/>
  <c r="X237" i="48"/>
  <c r="Y237" i="48"/>
  <c r="Z237" i="48"/>
  <c r="AA237" i="48"/>
  <c r="E238" i="48"/>
  <c r="G238" i="48"/>
  <c r="I238" i="48"/>
  <c r="J238" i="48"/>
  <c r="K238" i="48"/>
  <c r="F238" i="48"/>
  <c r="N238" i="48"/>
  <c r="O238" i="48"/>
  <c r="P238" i="48"/>
  <c r="Q238" i="48"/>
  <c r="S238" i="48"/>
  <c r="T238" i="48"/>
  <c r="U238" i="48"/>
  <c r="V238" i="48"/>
  <c r="W238" i="48"/>
  <c r="X238" i="48"/>
  <c r="Y238" i="48"/>
  <c r="Z238" i="48"/>
  <c r="AA238" i="48"/>
  <c r="E239" i="48"/>
  <c r="G239" i="48"/>
  <c r="I239" i="48"/>
  <c r="J239" i="48"/>
  <c r="K239" i="48"/>
  <c r="F239" i="48"/>
  <c r="N239" i="48"/>
  <c r="O239" i="48"/>
  <c r="P239" i="48"/>
  <c r="Q239" i="48"/>
  <c r="S239" i="48"/>
  <c r="T239" i="48"/>
  <c r="U239" i="48"/>
  <c r="V239" i="48"/>
  <c r="W239" i="48"/>
  <c r="X239" i="48"/>
  <c r="Y239" i="48"/>
  <c r="Z239" i="48"/>
  <c r="AA239" i="48"/>
  <c r="E240" i="48"/>
  <c r="G240" i="48"/>
  <c r="I240" i="48"/>
  <c r="J240" i="48"/>
  <c r="K240" i="48"/>
  <c r="F240" i="48"/>
  <c r="N240" i="48"/>
  <c r="O240" i="48"/>
  <c r="P240" i="48"/>
  <c r="Q240" i="48"/>
  <c r="S240" i="48"/>
  <c r="T240" i="48"/>
  <c r="U240" i="48"/>
  <c r="V240" i="48"/>
  <c r="W240" i="48"/>
  <c r="X240" i="48"/>
  <c r="Y240" i="48"/>
  <c r="Z240" i="48"/>
  <c r="AA240" i="48"/>
  <c r="E241" i="48"/>
  <c r="G241" i="48"/>
  <c r="I241" i="48"/>
  <c r="J241" i="48"/>
  <c r="K241" i="48"/>
  <c r="F241" i="48"/>
  <c r="N241" i="48"/>
  <c r="O241" i="48"/>
  <c r="P241" i="48"/>
  <c r="Q241" i="48"/>
  <c r="S241" i="48"/>
  <c r="T241" i="48"/>
  <c r="U241" i="48"/>
  <c r="V241" i="48"/>
  <c r="W241" i="48"/>
  <c r="X241" i="48"/>
  <c r="Y241" i="48"/>
  <c r="Z241" i="48"/>
  <c r="AA241" i="48"/>
  <c r="E242" i="48"/>
  <c r="G242" i="48"/>
  <c r="I242" i="48"/>
  <c r="J242" i="48"/>
  <c r="K242" i="48"/>
  <c r="F242" i="48"/>
  <c r="N242" i="48"/>
  <c r="O242" i="48"/>
  <c r="P242" i="48"/>
  <c r="Q242" i="48"/>
  <c r="S242" i="48"/>
  <c r="T242" i="48"/>
  <c r="U242" i="48"/>
  <c r="V242" i="48"/>
  <c r="W242" i="48"/>
  <c r="X242" i="48"/>
  <c r="Y242" i="48"/>
  <c r="Z242" i="48"/>
  <c r="AA242" i="48"/>
  <c r="E243" i="48"/>
  <c r="G243" i="48"/>
  <c r="I243" i="48"/>
  <c r="J243" i="48"/>
  <c r="K243" i="48"/>
  <c r="F243" i="48"/>
  <c r="N243" i="48"/>
  <c r="O243" i="48"/>
  <c r="P243" i="48"/>
  <c r="Q243" i="48"/>
  <c r="S243" i="48"/>
  <c r="T243" i="48"/>
  <c r="U243" i="48"/>
  <c r="V243" i="48"/>
  <c r="W243" i="48"/>
  <c r="X243" i="48"/>
  <c r="Y243" i="48"/>
  <c r="Z243" i="48"/>
  <c r="AA243" i="48"/>
  <c r="E244" i="48"/>
  <c r="G244" i="48"/>
  <c r="I244" i="48"/>
  <c r="J244" i="48"/>
  <c r="K244" i="48"/>
  <c r="F244" i="48"/>
  <c r="N244" i="48"/>
  <c r="O244" i="48"/>
  <c r="P244" i="48"/>
  <c r="Q244" i="48"/>
  <c r="S244" i="48"/>
  <c r="T244" i="48"/>
  <c r="U244" i="48"/>
  <c r="V244" i="48"/>
  <c r="W244" i="48"/>
  <c r="X244" i="48"/>
  <c r="Y244" i="48"/>
  <c r="Z244" i="48"/>
  <c r="AA244" i="48"/>
  <c r="E245" i="48"/>
  <c r="G245" i="48"/>
  <c r="I245" i="48"/>
  <c r="J245" i="48"/>
  <c r="K245" i="48"/>
  <c r="F245" i="48"/>
  <c r="N245" i="48"/>
  <c r="O245" i="48"/>
  <c r="P245" i="48"/>
  <c r="Q245" i="48"/>
  <c r="S245" i="48"/>
  <c r="T245" i="48"/>
  <c r="U245" i="48"/>
  <c r="V245" i="48"/>
  <c r="W245" i="48"/>
  <c r="X245" i="48"/>
  <c r="Y245" i="48"/>
  <c r="Z245" i="48"/>
  <c r="AA245" i="48"/>
  <c r="E246" i="48"/>
  <c r="G246" i="48"/>
  <c r="I246" i="48"/>
  <c r="J246" i="48"/>
  <c r="K246" i="48"/>
  <c r="F246" i="48"/>
  <c r="N246" i="48"/>
  <c r="O246" i="48"/>
  <c r="P246" i="48"/>
  <c r="Q246" i="48"/>
  <c r="S246" i="48"/>
  <c r="T246" i="48"/>
  <c r="U246" i="48"/>
  <c r="V246" i="48"/>
  <c r="W246" i="48"/>
  <c r="X246" i="48"/>
  <c r="Y246" i="48"/>
  <c r="Z246" i="48"/>
  <c r="AA246" i="48"/>
  <c r="E247" i="48"/>
  <c r="G247" i="48"/>
  <c r="I247" i="48"/>
  <c r="J247" i="48"/>
  <c r="K247" i="48"/>
  <c r="F247" i="48"/>
  <c r="N247" i="48"/>
  <c r="O247" i="48"/>
  <c r="P247" i="48"/>
  <c r="Q247" i="48"/>
  <c r="S247" i="48"/>
  <c r="T247" i="48"/>
  <c r="U247" i="48"/>
  <c r="V247" i="48"/>
  <c r="W247" i="48"/>
  <c r="X247" i="48"/>
  <c r="Y247" i="48"/>
  <c r="Z247" i="48"/>
  <c r="AA247" i="48"/>
  <c r="E248" i="48"/>
  <c r="G248" i="48"/>
  <c r="I248" i="48"/>
  <c r="J248" i="48"/>
  <c r="K248" i="48"/>
  <c r="F248" i="48"/>
  <c r="N248" i="48"/>
  <c r="O248" i="48"/>
  <c r="P248" i="48"/>
  <c r="Q248" i="48"/>
  <c r="S248" i="48"/>
  <c r="T248" i="48"/>
  <c r="U248" i="48"/>
  <c r="V248" i="48"/>
  <c r="W248" i="48"/>
  <c r="X248" i="48"/>
  <c r="Y248" i="48"/>
  <c r="Z248" i="48"/>
  <c r="AA248" i="48"/>
  <c r="E249" i="48"/>
  <c r="G249" i="48"/>
  <c r="I249" i="48"/>
  <c r="J249" i="48"/>
  <c r="K249" i="48"/>
  <c r="F249" i="48"/>
  <c r="N249" i="48"/>
  <c r="O249" i="48"/>
  <c r="P249" i="48"/>
  <c r="Q249" i="48"/>
  <c r="S249" i="48"/>
  <c r="T249" i="48"/>
  <c r="U249" i="48"/>
  <c r="V249" i="48"/>
  <c r="W249" i="48"/>
  <c r="X249" i="48"/>
  <c r="Y249" i="48"/>
  <c r="Z249" i="48"/>
  <c r="AA249" i="48"/>
  <c r="E250" i="48"/>
  <c r="G250" i="48"/>
  <c r="I250" i="48"/>
  <c r="J250" i="48"/>
  <c r="K250" i="48"/>
  <c r="F250" i="48"/>
  <c r="N250" i="48"/>
  <c r="O250" i="48"/>
  <c r="P250" i="48"/>
  <c r="Q250" i="48"/>
  <c r="S250" i="48"/>
  <c r="T250" i="48"/>
  <c r="U250" i="48"/>
  <c r="V250" i="48"/>
  <c r="W250" i="48"/>
  <c r="X250" i="48"/>
  <c r="Y250" i="48"/>
  <c r="Z250" i="48"/>
  <c r="AA250" i="48"/>
  <c r="E251" i="48"/>
  <c r="G251" i="48"/>
  <c r="I251" i="48"/>
  <c r="J251" i="48"/>
  <c r="K251" i="48"/>
  <c r="F251" i="48"/>
  <c r="N251" i="48"/>
  <c r="O251" i="48"/>
  <c r="P251" i="48"/>
  <c r="Q251" i="48"/>
  <c r="S251" i="48"/>
  <c r="T251" i="48"/>
  <c r="U251" i="48"/>
  <c r="V251" i="48"/>
  <c r="W251" i="48"/>
  <c r="X251" i="48"/>
  <c r="Y251" i="48"/>
  <c r="Z251" i="48"/>
  <c r="AA251" i="48"/>
  <c r="E252" i="48"/>
  <c r="G252" i="48"/>
  <c r="I252" i="48"/>
  <c r="J252" i="48"/>
  <c r="K252" i="48"/>
  <c r="F252" i="48"/>
  <c r="N252" i="48"/>
  <c r="O252" i="48"/>
  <c r="P252" i="48"/>
  <c r="Q252" i="48"/>
  <c r="S252" i="48"/>
  <c r="T252" i="48"/>
  <c r="U252" i="48"/>
  <c r="V252" i="48"/>
  <c r="W252" i="48"/>
  <c r="X252" i="48"/>
  <c r="Y252" i="48"/>
  <c r="Z252" i="48"/>
  <c r="AA252" i="48"/>
  <c r="E253" i="48"/>
  <c r="G253" i="48"/>
  <c r="I253" i="48"/>
  <c r="J253" i="48"/>
  <c r="K253" i="48"/>
  <c r="F253" i="48"/>
  <c r="N253" i="48"/>
  <c r="O253" i="48"/>
  <c r="P253" i="48"/>
  <c r="Q253" i="48"/>
  <c r="S253" i="48"/>
  <c r="T253" i="48"/>
  <c r="U253" i="48"/>
  <c r="V253" i="48"/>
  <c r="W253" i="48"/>
  <c r="X253" i="48"/>
  <c r="Y253" i="48"/>
  <c r="Z253" i="48"/>
  <c r="AA253" i="48"/>
  <c r="E254" i="48"/>
  <c r="G254" i="48"/>
  <c r="I254" i="48"/>
  <c r="J254" i="48"/>
  <c r="K254" i="48"/>
  <c r="F254" i="48"/>
  <c r="N254" i="48"/>
  <c r="O254" i="48"/>
  <c r="P254" i="48"/>
  <c r="Q254" i="48"/>
  <c r="S254" i="48"/>
  <c r="T254" i="48"/>
  <c r="U254" i="48"/>
  <c r="V254" i="48"/>
  <c r="W254" i="48"/>
  <c r="X254" i="48"/>
  <c r="Y254" i="48"/>
  <c r="Z254" i="48"/>
  <c r="AA254" i="48"/>
  <c r="E255" i="48"/>
  <c r="G255" i="48"/>
  <c r="I255" i="48"/>
  <c r="J255" i="48"/>
  <c r="K255" i="48"/>
  <c r="F255" i="48"/>
  <c r="N255" i="48"/>
  <c r="O255" i="48"/>
  <c r="P255" i="48"/>
  <c r="Q255" i="48"/>
  <c r="S255" i="48"/>
  <c r="T255" i="48"/>
  <c r="U255" i="48"/>
  <c r="V255" i="48"/>
  <c r="W255" i="48"/>
  <c r="X255" i="48"/>
  <c r="Y255" i="48"/>
  <c r="Z255" i="48"/>
  <c r="AA255" i="48"/>
  <c r="E256" i="48"/>
  <c r="G256" i="48"/>
  <c r="I256" i="48"/>
  <c r="J256" i="48"/>
  <c r="K256" i="48"/>
  <c r="F256" i="48"/>
  <c r="N256" i="48"/>
  <c r="O256" i="48"/>
  <c r="P256" i="48"/>
  <c r="Q256" i="48"/>
  <c r="S256" i="48"/>
  <c r="T256" i="48"/>
  <c r="U256" i="48"/>
  <c r="V256" i="48"/>
  <c r="W256" i="48"/>
  <c r="X256" i="48"/>
  <c r="Y256" i="48"/>
  <c r="Z256" i="48"/>
  <c r="AA256" i="48"/>
  <c r="E257" i="48"/>
  <c r="G257" i="48"/>
  <c r="I257" i="48"/>
  <c r="J257" i="48"/>
  <c r="K257" i="48"/>
  <c r="F257" i="48"/>
  <c r="N257" i="48"/>
  <c r="O257" i="48"/>
  <c r="P257" i="48"/>
  <c r="Q257" i="48"/>
  <c r="S257" i="48"/>
  <c r="T257" i="48"/>
  <c r="U257" i="48"/>
  <c r="V257" i="48"/>
  <c r="W257" i="48"/>
  <c r="X257" i="48"/>
  <c r="Y257" i="48"/>
  <c r="Z257" i="48"/>
  <c r="AA257" i="48"/>
  <c r="E258" i="48"/>
  <c r="G258" i="48"/>
  <c r="I258" i="48"/>
  <c r="J258" i="48"/>
  <c r="K258" i="48"/>
  <c r="F258" i="48"/>
  <c r="N258" i="48"/>
  <c r="O258" i="48"/>
  <c r="P258" i="48"/>
  <c r="Q258" i="48"/>
  <c r="S258" i="48"/>
  <c r="T258" i="48"/>
  <c r="U258" i="48"/>
  <c r="V258" i="48"/>
  <c r="W258" i="48"/>
  <c r="X258" i="48"/>
  <c r="Y258" i="48"/>
  <c r="Z258" i="48"/>
  <c r="AA258" i="48"/>
  <c r="E259" i="48"/>
  <c r="G259" i="48"/>
  <c r="I259" i="48"/>
  <c r="J259" i="48"/>
  <c r="K259" i="48"/>
  <c r="F259" i="48"/>
  <c r="N259" i="48"/>
  <c r="O259" i="48"/>
  <c r="P259" i="48"/>
  <c r="Q259" i="48"/>
  <c r="S259" i="48"/>
  <c r="T259" i="48"/>
  <c r="U259" i="48"/>
  <c r="V259" i="48"/>
  <c r="W259" i="48"/>
  <c r="X259" i="48"/>
  <c r="Y259" i="48"/>
  <c r="Z259" i="48"/>
  <c r="AA259" i="48"/>
  <c r="E260" i="48"/>
  <c r="G260" i="48"/>
  <c r="I260" i="48"/>
  <c r="J260" i="48"/>
  <c r="K260" i="48"/>
  <c r="F260" i="48"/>
  <c r="N260" i="48"/>
  <c r="O260" i="48"/>
  <c r="P260" i="48"/>
  <c r="Q260" i="48"/>
  <c r="S260" i="48"/>
  <c r="T260" i="48"/>
  <c r="U260" i="48"/>
  <c r="V260" i="48"/>
  <c r="W260" i="48"/>
  <c r="X260" i="48"/>
  <c r="Y260" i="48"/>
  <c r="Z260" i="48"/>
  <c r="AA260" i="48"/>
  <c r="E261" i="48"/>
  <c r="G261" i="48"/>
  <c r="I261" i="48"/>
  <c r="J261" i="48"/>
  <c r="K261" i="48"/>
  <c r="F261" i="48"/>
  <c r="N261" i="48"/>
  <c r="O261" i="48"/>
  <c r="P261" i="48"/>
  <c r="Q261" i="48"/>
  <c r="S261" i="48"/>
  <c r="T261" i="48"/>
  <c r="U261" i="48"/>
  <c r="V261" i="48"/>
  <c r="W261" i="48"/>
  <c r="X261" i="48"/>
  <c r="Y261" i="48"/>
  <c r="Z261" i="48"/>
  <c r="AA261" i="48"/>
  <c r="E262" i="48"/>
  <c r="G262" i="48"/>
  <c r="I262" i="48"/>
  <c r="J262" i="48"/>
  <c r="K262" i="48"/>
  <c r="F262" i="48"/>
  <c r="N262" i="48"/>
  <c r="O262" i="48"/>
  <c r="P262" i="48"/>
  <c r="Q262" i="48"/>
  <c r="S262" i="48"/>
  <c r="T262" i="48"/>
  <c r="U262" i="48"/>
  <c r="V262" i="48"/>
  <c r="W262" i="48"/>
  <c r="X262" i="48"/>
  <c r="Y262" i="48"/>
  <c r="Z262" i="48"/>
  <c r="AA262" i="48"/>
  <c r="E263" i="48"/>
  <c r="G263" i="48"/>
  <c r="I263" i="48"/>
  <c r="J263" i="48"/>
  <c r="K263" i="48"/>
  <c r="F263" i="48"/>
  <c r="N263" i="48"/>
  <c r="O263" i="48"/>
  <c r="P263" i="48"/>
  <c r="Q263" i="48"/>
  <c r="S263" i="48"/>
  <c r="T263" i="48"/>
  <c r="U263" i="48"/>
  <c r="V263" i="48"/>
  <c r="W263" i="48"/>
  <c r="X263" i="48"/>
  <c r="Y263" i="48"/>
  <c r="Z263" i="48"/>
  <c r="AA263" i="48"/>
  <c r="E264" i="48"/>
  <c r="G264" i="48"/>
  <c r="I264" i="48"/>
  <c r="J264" i="48"/>
  <c r="K264" i="48"/>
  <c r="F264" i="48"/>
  <c r="N264" i="48"/>
  <c r="O264" i="48"/>
  <c r="P264" i="48"/>
  <c r="Q264" i="48"/>
  <c r="S264" i="48"/>
  <c r="T264" i="48"/>
  <c r="U264" i="48"/>
  <c r="V264" i="48"/>
  <c r="W264" i="48"/>
  <c r="X264" i="48"/>
  <c r="Y264" i="48"/>
  <c r="Z264" i="48"/>
  <c r="AA264" i="48"/>
  <c r="E265" i="48"/>
  <c r="G265" i="48"/>
  <c r="I265" i="48"/>
  <c r="J265" i="48"/>
  <c r="K265" i="48"/>
  <c r="F265" i="48"/>
  <c r="N265" i="48"/>
  <c r="O265" i="48"/>
  <c r="P265" i="48"/>
  <c r="Q265" i="48"/>
  <c r="S265" i="48"/>
  <c r="T265" i="48"/>
  <c r="U265" i="48"/>
  <c r="V265" i="48"/>
  <c r="W265" i="48"/>
  <c r="X265" i="48"/>
  <c r="Y265" i="48"/>
  <c r="Z265" i="48"/>
  <c r="AA265" i="48"/>
  <c r="E266" i="48"/>
  <c r="G266" i="48"/>
  <c r="I266" i="48"/>
  <c r="J266" i="48"/>
  <c r="K266" i="48"/>
  <c r="F266" i="48"/>
  <c r="N266" i="48"/>
  <c r="O266" i="48"/>
  <c r="P266" i="48"/>
  <c r="Q266" i="48"/>
  <c r="S266" i="48"/>
  <c r="T266" i="48"/>
  <c r="U266" i="48"/>
  <c r="V266" i="48"/>
  <c r="W266" i="48"/>
  <c r="X266" i="48"/>
  <c r="Y266" i="48"/>
  <c r="Z266" i="48"/>
  <c r="AA266" i="48"/>
  <c r="E267" i="48"/>
  <c r="G267" i="48"/>
  <c r="I267" i="48"/>
  <c r="J267" i="48"/>
  <c r="K267" i="48"/>
  <c r="F267" i="48"/>
  <c r="N267" i="48"/>
  <c r="O267" i="48"/>
  <c r="P267" i="48"/>
  <c r="Q267" i="48"/>
  <c r="S267" i="48"/>
  <c r="T267" i="48"/>
  <c r="U267" i="48"/>
  <c r="V267" i="48"/>
  <c r="W267" i="48"/>
  <c r="X267" i="48"/>
  <c r="Y267" i="48"/>
  <c r="Z267" i="48"/>
  <c r="AA267" i="48"/>
  <c r="E268" i="48"/>
  <c r="G268" i="48"/>
  <c r="I268" i="48"/>
  <c r="J268" i="48"/>
  <c r="K268" i="48"/>
  <c r="F268" i="48"/>
  <c r="N268" i="48"/>
  <c r="O268" i="48"/>
  <c r="P268" i="48"/>
  <c r="Q268" i="48"/>
  <c r="S268" i="48"/>
  <c r="T268" i="48"/>
  <c r="U268" i="48"/>
  <c r="V268" i="48"/>
  <c r="W268" i="48"/>
  <c r="X268" i="48"/>
  <c r="Y268" i="48"/>
  <c r="Z268" i="48"/>
  <c r="AA268" i="48"/>
  <c r="E269" i="48"/>
  <c r="G269" i="48"/>
  <c r="I269" i="48"/>
  <c r="J269" i="48"/>
  <c r="K269" i="48"/>
  <c r="F269" i="48"/>
  <c r="N269" i="48"/>
  <c r="O269" i="48"/>
  <c r="P269" i="48"/>
  <c r="Q269" i="48"/>
  <c r="S269" i="48"/>
  <c r="T269" i="48"/>
  <c r="U269" i="48"/>
  <c r="V269" i="48"/>
  <c r="W269" i="48"/>
  <c r="X269" i="48"/>
  <c r="Y269" i="48"/>
  <c r="Z269" i="48"/>
  <c r="AA269" i="48"/>
  <c r="E270" i="48"/>
  <c r="G270" i="48"/>
  <c r="I270" i="48"/>
  <c r="J270" i="48"/>
  <c r="K270" i="48"/>
  <c r="F270" i="48"/>
  <c r="N270" i="48"/>
  <c r="O270" i="48"/>
  <c r="P270" i="48"/>
  <c r="Q270" i="48"/>
  <c r="S270" i="48"/>
  <c r="T270" i="48"/>
  <c r="U270" i="48"/>
  <c r="V270" i="48"/>
  <c r="W270" i="48"/>
  <c r="X270" i="48"/>
  <c r="Y270" i="48"/>
  <c r="Z270" i="48"/>
  <c r="AA270" i="48"/>
  <c r="E271" i="48"/>
  <c r="G271" i="48"/>
  <c r="I271" i="48"/>
  <c r="J271" i="48"/>
  <c r="K271" i="48"/>
  <c r="F271" i="48"/>
  <c r="N271" i="48"/>
  <c r="O271" i="48"/>
  <c r="P271" i="48"/>
  <c r="Q271" i="48"/>
  <c r="S271" i="48"/>
  <c r="T271" i="48"/>
  <c r="U271" i="48"/>
  <c r="V271" i="48"/>
  <c r="W271" i="48"/>
  <c r="X271" i="48"/>
  <c r="Y271" i="48"/>
  <c r="Z271" i="48"/>
  <c r="AA271" i="48"/>
  <c r="E272" i="48"/>
  <c r="G272" i="48"/>
  <c r="I272" i="48"/>
  <c r="J272" i="48"/>
  <c r="K272" i="48"/>
  <c r="F272" i="48"/>
  <c r="N272" i="48"/>
  <c r="O272" i="48"/>
  <c r="P272" i="48"/>
  <c r="Q272" i="48"/>
  <c r="S272" i="48"/>
  <c r="T272" i="48"/>
  <c r="U272" i="48"/>
  <c r="V272" i="48"/>
  <c r="W272" i="48"/>
  <c r="X272" i="48"/>
  <c r="Y272" i="48"/>
  <c r="Z272" i="48"/>
  <c r="AA272" i="48"/>
  <c r="E273" i="48"/>
  <c r="G273" i="48"/>
  <c r="I273" i="48"/>
  <c r="J273" i="48"/>
  <c r="K273" i="48"/>
  <c r="F273" i="48"/>
  <c r="N273" i="48"/>
  <c r="O273" i="48"/>
  <c r="P273" i="48"/>
  <c r="Q273" i="48"/>
  <c r="S273" i="48"/>
  <c r="T273" i="48"/>
  <c r="U273" i="48"/>
  <c r="V273" i="48"/>
  <c r="W273" i="48"/>
  <c r="X273" i="48"/>
  <c r="Y273" i="48"/>
  <c r="Z273" i="48"/>
  <c r="AA273" i="48"/>
  <c r="E274" i="48"/>
  <c r="G274" i="48"/>
  <c r="I274" i="48"/>
  <c r="J274" i="48"/>
  <c r="K274" i="48"/>
  <c r="F274" i="48"/>
  <c r="N274" i="48"/>
  <c r="O274" i="48"/>
  <c r="P274" i="48"/>
  <c r="Q274" i="48"/>
  <c r="S274" i="48"/>
  <c r="T274" i="48"/>
  <c r="U274" i="48"/>
  <c r="V274" i="48"/>
  <c r="W274" i="48"/>
  <c r="X274" i="48"/>
  <c r="Y274" i="48"/>
  <c r="Z274" i="48"/>
  <c r="AA274" i="48"/>
  <c r="E275" i="48"/>
  <c r="G275" i="48"/>
  <c r="I275" i="48"/>
  <c r="J275" i="48"/>
  <c r="K275" i="48"/>
  <c r="F275" i="48"/>
  <c r="N275" i="48"/>
  <c r="O275" i="48"/>
  <c r="P275" i="48"/>
  <c r="Q275" i="48"/>
  <c r="S275" i="48"/>
  <c r="T275" i="48"/>
  <c r="U275" i="48"/>
  <c r="V275" i="48"/>
  <c r="W275" i="48"/>
  <c r="X275" i="48"/>
  <c r="Y275" i="48"/>
  <c r="Z275" i="48"/>
  <c r="AA275" i="48"/>
  <c r="E276" i="48"/>
  <c r="G276" i="48"/>
  <c r="I276" i="48"/>
  <c r="J276" i="48"/>
  <c r="K276" i="48"/>
  <c r="F276" i="48"/>
  <c r="N276" i="48"/>
  <c r="O276" i="48"/>
  <c r="P276" i="48"/>
  <c r="Q276" i="48"/>
  <c r="S276" i="48"/>
  <c r="T276" i="48"/>
  <c r="U276" i="48"/>
  <c r="V276" i="48"/>
  <c r="W276" i="48"/>
  <c r="X276" i="48"/>
  <c r="Y276" i="48"/>
  <c r="Z276" i="48"/>
  <c r="AA276" i="48"/>
  <c r="E277" i="48"/>
  <c r="G277" i="48"/>
  <c r="I277" i="48"/>
  <c r="J277" i="48"/>
  <c r="K277" i="48"/>
  <c r="F277" i="48"/>
  <c r="N277" i="48"/>
  <c r="O277" i="48"/>
  <c r="P277" i="48"/>
  <c r="Q277" i="48"/>
  <c r="S277" i="48"/>
  <c r="T277" i="48"/>
  <c r="U277" i="48"/>
  <c r="V277" i="48"/>
  <c r="W277" i="48"/>
  <c r="X277" i="48"/>
  <c r="Y277" i="48"/>
  <c r="Z277" i="48"/>
  <c r="AA277" i="48"/>
  <c r="E278" i="48"/>
  <c r="G278" i="48"/>
  <c r="I278" i="48"/>
  <c r="J278" i="48"/>
  <c r="K278" i="48"/>
  <c r="F278" i="48"/>
  <c r="N278" i="48"/>
  <c r="O278" i="48"/>
  <c r="P278" i="48"/>
  <c r="Q278" i="48"/>
  <c r="S278" i="48"/>
  <c r="T278" i="48"/>
  <c r="U278" i="48"/>
  <c r="V278" i="48"/>
  <c r="W278" i="48"/>
  <c r="X278" i="48"/>
  <c r="Y278" i="48"/>
  <c r="Z278" i="48"/>
  <c r="AA278" i="48"/>
  <c r="E279" i="48"/>
  <c r="G279" i="48"/>
  <c r="I279" i="48"/>
  <c r="J279" i="48"/>
  <c r="K279" i="48"/>
  <c r="F279" i="48"/>
  <c r="N279" i="48"/>
  <c r="O279" i="48"/>
  <c r="P279" i="48"/>
  <c r="Q279" i="48"/>
  <c r="S279" i="48"/>
  <c r="T279" i="48"/>
  <c r="U279" i="48"/>
  <c r="V279" i="48"/>
  <c r="W279" i="48"/>
  <c r="X279" i="48"/>
  <c r="Y279" i="48"/>
  <c r="Z279" i="48"/>
  <c r="AA279" i="48"/>
  <c r="E280" i="48"/>
  <c r="G280" i="48"/>
  <c r="I280" i="48"/>
  <c r="J280" i="48"/>
  <c r="K280" i="48"/>
  <c r="F280" i="48"/>
  <c r="N280" i="48"/>
  <c r="O280" i="48"/>
  <c r="P280" i="48"/>
  <c r="Q280" i="48"/>
  <c r="S280" i="48"/>
  <c r="T280" i="48"/>
  <c r="U280" i="48"/>
  <c r="V280" i="48"/>
  <c r="W280" i="48"/>
  <c r="X280" i="48"/>
  <c r="Y280" i="48"/>
  <c r="Z280" i="48"/>
  <c r="AA280" i="48"/>
  <c r="E281" i="48"/>
  <c r="G281" i="48"/>
  <c r="I281" i="48"/>
  <c r="J281" i="48"/>
  <c r="K281" i="48"/>
  <c r="F281" i="48"/>
  <c r="N281" i="48"/>
  <c r="O281" i="48"/>
  <c r="P281" i="48"/>
  <c r="Q281" i="48"/>
  <c r="S281" i="48"/>
  <c r="T281" i="48"/>
  <c r="U281" i="48"/>
  <c r="V281" i="48"/>
  <c r="W281" i="48"/>
  <c r="X281" i="48"/>
  <c r="Y281" i="48"/>
  <c r="Z281" i="48"/>
  <c r="AA281" i="48"/>
  <c r="E282" i="48"/>
  <c r="G282" i="48"/>
  <c r="I282" i="48"/>
  <c r="J282" i="48"/>
  <c r="K282" i="48"/>
  <c r="F282" i="48"/>
  <c r="N282" i="48"/>
  <c r="O282" i="48"/>
  <c r="P282" i="48"/>
  <c r="Q282" i="48"/>
  <c r="S282" i="48"/>
  <c r="T282" i="48"/>
  <c r="U282" i="48"/>
  <c r="V282" i="48"/>
  <c r="W282" i="48"/>
  <c r="X282" i="48"/>
  <c r="Y282" i="48"/>
  <c r="Z282" i="48"/>
  <c r="AA282" i="48"/>
  <c r="E283" i="48"/>
  <c r="G283" i="48"/>
  <c r="I283" i="48"/>
  <c r="J283" i="48"/>
  <c r="K283" i="48"/>
  <c r="F283" i="48"/>
  <c r="N283" i="48"/>
  <c r="O283" i="48"/>
  <c r="P283" i="48"/>
  <c r="Q283" i="48"/>
  <c r="S283" i="48"/>
  <c r="T283" i="48"/>
  <c r="U283" i="48"/>
  <c r="V283" i="48"/>
  <c r="W283" i="48"/>
  <c r="X283" i="48"/>
  <c r="Y283" i="48"/>
  <c r="Z283" i="48"/>
  <c r="AA283" i="48"/>
  <c r="E284" i="48"/>
  <c r="G284" i="48"/>
  <c r="I284" i="48"/>
  <c r="J284" i="48"/>
  <c r="K284" i="48"/>
  <c r="F284" i="48"/>
  <c r="N284" i="48"/>
  <c r="O284" i="48"/>
  <c r="P284" i="48"/>
  <c r="Q284" i="48"/>
  <c r="S284" i="48"/>
  <c r="T284" i="48"/>
  <c r="U284" i="48"/>
  <c r="V284" i="48"/>
  <c r="W284" i="48"/>
  <c r="X284" i="48"/>
  <c r="Y284" i="48"/>
  <c r="Z284" i="48"/>
  <c r="AA284" i="48"/>
  <c r="E285" i="48"/>
  <c r="G285" i="48"/>
  <c r="I285" i="48"/>
  <c r="J285" i="48"/>
  <c r="K285" i="48"/>
  <c r="F285" i="48"/>
  <c r="N285" i="48"/>
  <c r="O285" i="48"/>
  <c r="P285" i="48"/>
  <c r="Q285" i="48"/>
  <c r="S285" i="48"/>
  <c r="T285" i="48"/>
  <c r="U285" i="48"/>
  <c r="V285" i="48"/>
  <c r="W285" i="48"/>
  <c r="X285" i="48"/>
  <c r="Y285" i="48"/>
  <c r="Z285" i="48"/>
  <c r="AA285" i="48"/>
  <c r="E286" i="48"/>
  <c r="G286" i="48"/>
  <c r="I286" i="48"/>
  <c r="J286" i="48"/>
  <c r="K286" i="48"/>
  <c r="F286" i="48"/>
  <c r="N286" i="48"/>
  <c r="O286" i="48"/>
  <c r="P286" i="48"/>
  <c r="Q286" i="48"/>
  <c r="S286" i="48"/>
  <c r="T286" i="48"/>
  <c r="U286" i="48"/>
  <c r="V286" i="48"/>
  <c r="W286" i="48"/>
  <c r="X286" i="48"/>
  <c r="Y286" i="48"/>
  <c r="Z286" i="48"/>
  <c r="AA286" i="48"/>
  <c r="E287" i="48"/>
  <c r="G287" i="48"/>
  <c r="I287" i="48"/>
  <c r="J287" i="48"/>
  <c r="K287" i="48"/>
  <c r="F287" i="48"/>
  <c r="N287" i="48"/>
  <c r="O287" i="48"/>
  <c r="P287" i="48"/>
  <c r="Q287" i="48"/>
  <c r="S287" i="48"/>
  <c r="T287" i="48"/>
  <c r="U287" i="48"/>
  <c r="V287" i="48"/>
  <c r="W287" i="48"/>
  <c r="X287" i="48"/>
  <c r="Y287" i="48"/>
  <c r="Z287" i="48"/>
  <c r="AA287" i="48"/>
  <c r="E288" i="48"/>
  <c r="G288" i="48"/>
  <c r="I288" i="48"/>
  <c r="J288" i="48"/>
  <c r="K288" i="48"/>
  <c r="F288" i="48"/>
  <c r="N288" i="48"/>
  <c r="O288" i="48"/>
  <c r="P288" i="48"/>
  <c r="Q288" i="48"/>
  <c r="S288" i="48"/>
  <c r="T288" i="48"/>
  <c r="U288" i="48"/>
  <c r="V288" i="48"/>
  <c r="W288" i="48"/>
  <c r="X288" i="48"/>
  <c r="Y288" i="48"/>
  <c r="Z288" i="48"/>
  <c r="AA288" i="48"/>
  <c r="E289" i="48"/>
  <c r="G289" i="48"/>
  <c r="I289" i="48"/>
  <c r="J289" i="48"/>
  <c r="K289" i="48"/>
  <c r="F289" i="48"/>
  <c r="N289" i="48"/>
  <c r="O289" i="48"/>
  <c r="P289" i="48"/>
  <c r="Q289" i="48"/>
  <c r="S289" i="48"/>
  <c r="T289" i="48"/>
  <c r="U289" i="48"/>
  <c r="V289" i="48"/>
  <c r="W289" i="48"/>
  <c r="X289" i="48"/>
  <c r="Y289" i="48"/>
  <c r="Z289" i="48"/>
  <c r="AA289" i="48"/>
  <c r="E290" i="48"/>
  <c r="G290" i="48"/>
  <c r="I290" i="48"/>
  <c r="J290" i="48"/>
  <c r="K290" i="48"/>
  <c r="F290" i="48"/>
  <c r="N290" i="48"/>
  <c r="O290" i="48"/>
  <c r="P290" i="48"/>
  <c r="Q290" i="48"/>
  <c r="S290" i="48"/>
  <c r="T290" i="48"/>
  <c r="U290" i="48"/>
  <c r="V290" i="48"/>
  <c r="W290" i="48"/>
  <c r="X290" i="48"/>
  <c r="Y290" i="48"/>
  <c r="Z290" i="48"/>
  <c r="AA290" i="48"/>
  <c r="E291" i="48"/>
  <c r="G291" i="48"/>
  <c r="I291" i="48"/>
  <c r="J291" i="48"/>
  <c r="K291" i="48"/>
  <c r="F291" i="48"/>
  <c r="N291" i="48"/>
  <c r="O291" i="48"/>
  <c r="P291" i="48"/>
  <c r="Q291" i="48"/>
  <c r="S291" i="48"/>
  <c r="T291" i="48"/>
  <c r="U291" i="48"/>
  <c r="V291" i="48"/>
  <c r="W291" i="48"/>
  <c r="X291" i="48"/>
  <c r="Y291" i="48"/>
  <c r="Z291" i="48"/>
  <c r="AA291" i="48"/>
  <c r="E292" i="48"/>
  <c r="G292" i="48"/>
  <c r="I292" i="48"/>
  <c r="J292" i="48"/>
  <c r="K292" i="48"/>
  <c r="F292" i="48"/>
  <c r="N292" i="48"/>
  <c r="O292" i="48"/>
  <c r="P292" i="48"/>
  <c r="Q292" i="48"/>
  <c r="S292" i="48"/>
  <c r="T292" i="48"/>
  <c r="U292" i="48"/>
  <c r="V292" i="48"/>
  <c r="W292" i="48"/>
  <c r="X292" i="48"/>
  <c r="Y292" i="48"/>
  <c r="Z292" i="48"/>
  <c r="AA292" i="48"/>
  <c r="E293" i="48"/>
  <c r="G293" i="48"/>
  <c r="I293" i="48"/>
  <c r="J293" i="48"/>
  <c r="K293" i="48"/>
  <c r="F293" i="48"/>
  <c r="N293" i="48"/>
  <c r="O293" i="48"/>
  <c r="P293" i="48"/>
  <c r="Q293" i="48"/>
  <c r="S293" i="48"/>
  <c r="T293" i="48"/>
  <c r="U293" i="48"/>
  <c r="V293" i="48"/>
  <c r="W293" i="48"/>
  <c r="X293" i="48"/>
  <c r="Y293" i="48"/>
  <c r="Z293" i="48"/>
  <c r="AA293" i="48"/>
  <c r="E294" i="48"/>
  <c r="G294" i="48"/>
  <c r="I294" i="48"/>
  <c r="J294" i="48"/>
  <c r="K294" i="48"/>
  <c r="F294" i="48"/>
  <c r="N294" i="48"/>
  <c r="O294" i="48"/>
  <c r="P294" i="48"/>
  <c r="Q294" i="48"/>
  <c r="S294" i="48"/>
  <c r="T294" i="48"/>
  <c r="U294" i="48"/>
  <c r="V294" i="48"/>
  <c r="W294" i="48"/>
  <c r="X294" i="48"/>
  <c r="Y294" i="48"/>
  <c r="Z294" i="48"/>
  <c r="AA294" i="48"/>
  <c r="E295" i="48"/>
  <c r="G295" i="48"/>
  <c r="I295" i="48"/>
  <c r="J295" i="48"/>
  <c r="K295" i="48"/>
  <c r="F295" i="48"/>
  <c r="N295" i="48"/>
  <c r="O295" i="48"/>
  <c r="P295" i="48"/>
  <c r="Q295" i="48"/>
  <c r="S295" i="48"/>
  <c r="T295" i="48"/>
  <c r="U295" i="48"/>
  <c r="V295" i="48"/>
  <c r="W295" i="48"/>
  <c r="X295" i="48"/>
  <c r="Y295" i="48"/>
  <c r="Z295" i="48"/>
  <c r="AA295" i="48"/>
  <c r="E296" i="48"/>
  <c r="G296" i="48"/>
  <c r="I296" i="48"/>
  <c r="J296" i="48"/>
  <c r="K296" i="48"/>
  <c r="F296" i="48"/>
  <c r="N296" i="48"/>
  <c r="O296" i="48"/>
  <c r="P296" i="48"/>
  <c r="Q296" i="48"/>
  <c r="S296" i="48"/>
  <c r="T296" i="48"/>
  <c r="U296" i="48"/>
  <c r="V296" i="48"/>
  <c r="W296" i="48"/>
  <c r="X296" i="48"/>
  <c r="Y296" i="48"/>
  <c r="Z296" i="48"/>
  <c r="AA296" i="48"/>
  <c r="E297" i="48"/>
  <c r="G297" i="48"/>
  <c r="I297" i="48"/>
  <c r="J297" i="48"/>
  <c r="K297" i="48"/>
  <c r="F297" i="48"/>
  <c r="N297" i="48"/>
  <c r="O297" i="48"/>
  <c r="P297" i="48"/>
  <c r="Q297" i="48"/>
  <c r="S297" i="48"/>
  <c r="T297" i="48"/>
  <c r="U297" i="48"/>
  <c r="V297" i="48"/>
  <c r="W297" i="48"/>
  <c r="X297" i="48"/>
  <c r="Y297" i="48"/>
  <c r="Z297" i="48"/>
  <c r="AA297" i="48"/>
  <c r="E298" i="48"/>
  <c r="G298" i="48"/>
  <c r="I298" i="48"/>
  <c r="J298" i="48"/>
  <c r="K298" i="48"/>
  <c r="F298" i="48"/>
  <c r="N298" i="48"/>
  <c r="O298" i="48"/>
  <c r="P298" i="48"/>
  <c r="Q298" i="48"/>
  <c r="S298" i="48"/>
  <c r="T298" i="48"/>
  <c r="U298" i="48"/>
  <c r="V298" i="48"/>
  <c r="W298" i="48"/>
  <c r="X298" i="48"/>
  <c r="Y298" i="48"/>
  <c r="Z298" i="48"/>
  <c r="AA298" i="48"/>
  <c r="E299" i="48"/>
  <c r="G299" i="48"/>
  <c r="I299" i="48"/>
  <c r="J299" i="48"/>
  <c r="K299" i="48"/>
  <c r="F299" i="48"/>
  <c r="N299" i="48"/>
  <c r="O299" i="48"/>
  <c r="P299" i="48"/>
  <c r="Q299" i="48"/>
  <c r="S299" i="48"/>
  <c r="T299" i="48"/>
  <c r="U299" i="48"/>
  <c r="V299" i="48"/>
  <c r="W299" i="48"/>
  <c r="X299" i="48"/>
  <c r="Y299" i="48"/>
  <c r="Z299" i="48"/>
  <c r="AA299" i="48"/>
  <c r="E300" i="48"/>
  <c r="G300" i="48"/>
  <c r="I300" i="48"/>
  <c r="J300" i="48"/>
  <c r="K300" i="48"/>
  <c r="F300" i="48"/>
  <c r="N300" i="48"/>
  <c r="O300" i="48"/>
  <c r="P300" i="48"/>
  <c r="Q300" i="48"/>
  <c r="S300" i="48"/>
  <c r="T300" i="48"/>
  <c r="U300" i="48"/>
  <c r="V300" i="48"/>
  <c r="W300" i="48"/>
  <c r="X300" i="48"/>
  <c r="Y300" i="48"/>
  <c r="Z300" i="48"/>
  <c r="AA300" i="48"/>
  <c r="E301" i="48"/>
  <c r="G301" i="48"/>
  <c r="I301" i="48"/>
  <c r="J301" i="48"/>
  <c r="K301" i="48"/>
  <c r="F301" i="48"/>
  <c r="N301" i="48"/>
  <c r="O301" i="48"/>
  <c r="P301" i="48"/>
  <c r="Q301" i="48"/>
  <c r="S301" i="48"/>
  <c r="T301" i="48"/>
  <c r="U301" i="48"/>
  <c r="V301" i="48"/>
  <c r="W301" i="48"/>
  <c r="X301" i="48"/>
  <c r="Y301" i="48"/>
  <c r="Z301" i="48"/>
  <c r="AA301" i="48"/>
  <c r="E302" i="48"/>
  <c r="G302" i="48"/>
  <c r="I302" i="48"/>
  <c r="J302" i="48"/>
  <c r="K302" i="48"/>
  <c r="F302" i="48"/>
  <c r="N302" i="48"/>
  <c r="O302" i="48"/>
  <c r="P302" i="48"/>
  <c r="Q302" i="48"/>
  <c r="S302" i="48"/>
  <c r="T302" i="48"/>
  <c r="U302" i="48"/>
  <c r="V302" i="48"/>
  <c r="W302" i="48"/>
  <c r="X302" i="48"/>
  <c r="Y302" i="48"/>
  <c r="Z302" i="48"/>
  <c r="AA302" i="48"/>
  <c r="E303" i="48"/>
  <c r="G303" i="48"/>
  <c r="I303" i="48"/>
  <c r="J303" i="48"/>
  <c r="K303" i="48"/>
  <c r="F303" i="48"/>
  <c r="N303" i="48"/>
  <c r="O303" i="48"/>
  <c r="P303" i="48"/>
  <c r="Q303" i="48"/>
  <c r="S303" i="48"/>
  <c r="T303" i="48"/>
  <c r="U303" i="48"/>
  <c r="V303" i="48"/>
  <c r="W303" i="48"/>
  <c r="X303" i="48"/>
  <c r="Y303" i="48"/>
  <c r="Z303" i="48"/>
  <c r="AA303" i="48"/>
  <c r="E304" i="48"/>
  <c r="G304" i="48"/>
  <c r="I304" i="48"/>
  <c r="J304" i="48"/>
  <c r="K304" i="48"/>
  <c r="F304" i="48"/>
  <c r="N304" i="48"/>
  <c r="O304" i="48"/>
  <c r="P304" i="48"/>
  <c r="Q304" i="48"/>
  <c r="S304" i="48"/>
  <c r="T304" i="48"/>
  <c r="U304" i="48"/>
  <c r="V304" i="48"/>
  <c r="W304" i="48"/>
  <c r="X304" i="48"/>
  <c r="Y304" i="48"/>
  <c r="Z304" i="48"/>
  <c r="AA304" i="48"/>
  <c r="E305" i="48"/>
  <c r="G305" i="48"/>
  <c r="I305" i="48"/>
  <c r="J305" i="48"/>
  <c r="K305" i="48"/>
  <c r="F305" i="48"/>
  <c r="N305" i="48"/>
  <c r="O305" i="48"/>
  <c r="P305" i="48"/>
  <c r="Q305" i="48"/>
  <c r="S305" i="48"/>
  <c r="T305" i="48"/>
  <c r="U305" i="48"/>
  <c r="V305" i="48"/>
  <c r="W305" i="48"/>
  <c r="X305" i="48"/>
  <c r="Y305" i="48"/>
  <c r="Z305" i="48"/>
  <c r="AA305" i="48"/>
  <c r="E306" i="48"/>
  <c r="G306" i="48"/>
  <c r="I306" i="48"/>
  <c r="J306" i="48"/>
  <c r="K306" i="48"/>
  <c r="F306" i="48"/>
  <c r="N306" i="48"/>
  <c r="O306" i="48"/>
  <c r="P306" i="48"/>
  <c r="Q306" i="48"/>
  <c r="S306" i="48"/>
  <c r="T306" i="48"/>
  <c r="U306" i="48"/>
  <c r="V306" i="48"/>
  <c r="W306" i="48"/>
  <c r="X306" i="48"/>
  <c r="Y306" i="48"/>
  <c r="Z306" i="48"/>
  <c r="AA306" i="48"/>
  <c r="E307" i="48"/>
  <c r="G307" i="48"/>
  <c r="I307" i="48"/>
  <c r="J307" i="48"/>
  <c r="K307" i="48"/>
  <c r="F307" i="48"/>
  <c r="N307" i="48"/>
  <c r="O307" i="48"/>
  <c r="P307" i="48"/>
  <c r="Q307" i="48"/>
  <c r="S307" i="48"/>
  <c r="T307" i="48"/>
  <c r="U307" i="48"/>
  <c r="V307" i="48"/>
  <c r="W307" i="48"/>
  <c r="X307" i="48"/>
  <c r="Y307" i="48"/>
  <c r="Z307" i="48"/>
  <c r="AA307" i="48"/>
  <c r="E308" i="48"/>
  <c r="G308" i="48"/>
  <c r="I308" i="48"/>
  <c r="J308" i="48"/>
  <c r="K308" i="48"/>
  <c r="F308" i="48"/>
  <c r="N308" i="48"/>
  <c r="O308" i="48"/>
  <c r="P308" i="48"/>
  <c r="Q308" i="48"/>
  <c r="S308" i="48"/>
  <c r="T308" i="48"/>
  <c r="U308" i="48"/>
  <c r="V308" i="48"/>
  <c r="W308" i="48"/>
  <c r="X308" i="48"/>
  <c r="Y308" i="48"/>
  <c r="Z308" i="48"/>
  <c r="AA308" i="48"/>
  <c r="E309" i="48"/>
  <c r="G309" i="48"/>
  <c r="I309" i="48"/>
  <c r="J309" i="48"/>
  <c r="K309" i="48"/>
  <c r="F309" i="48"/>
  <c r="N309" i="48"/>
  <c r="O309" i="48"/>
  <c r="P309" i="48"/>
  <c r="Q309" i="48"/>
  <c r="S309" i="48"/>
  <c r="T309" i="48"/>
  <c r="U309" i="48"/>
  <c r="V309" i="48"/>
  <c r="W309" i="48"/>
  <c r="X309" i="48"/>
  <c r="Y309" i="48"/>
  <c r="Z309" i="48"/>
  <c r="AA309" i="48"/>
  <c r="E310" i="48"/>
  <c r="G310" i="48"/>
  <c r="I310" i="48"/>
  <c r="J310" i="48"/>
  <c r="K310" i="48"/>
  <c r="F310" i="48"/>
  <c r="N310" i="48"/>
  <c r="O310" i="48"/>
  <c r="P310" i="48"/>
  <c r="Q310" i="48"/>
  <c r="S310" i="48"/>
  <c r="T310" i="48"/>
  <c r="U310" i="48"/>
  <c r="V310" i="48"/>
  <c r="W310" i="48"/>
  <c r="X310" i="48"/>
  <c r="Y310" i="48"/>
  <c r="Z310" i="48"/>
  <c r="AA310" i="48"/>
  <c r="E311" i="48"/>
  <c r="G311" i="48"/>
  <c r="I311" i="48"/>
  <c r="J311" i="48"/>
  <c r="K311" i="48"/>
  <c r="F311" i="48"/>
  <c r="N311" i="48"/>
  <c r="O311" i="48"/>
  <c r="P311" i="48"/>
  <c r="Q311" i="48"/>
  <c r="S311" i="48"/>
  <c r="T311" i="48"/>
  <c r="U311" i="48"/>
  <c r="V311" i="48"/>
  <c r="W311" i="48"/>
  <c r="X311" i="48"/>
  <c r="Y311" i="48"/>
  <c r="Z311" i="48"/>
  <c r="AA311" i="48"/>
  <c r="E312" i="48"/>
  <c r="G312" i="48"/>
  <c r="I312" i="48"/>
  <c r="J312" i="48"/>
  <c r="K312" i="48"/>
  <c r="F312" i="48"/>
  <c r="N312" i="48"/>
  <c r="O312" i="48"/>
  <c r="P312" i="48"/>
  <c r="Q312" i="48"/>
  <c r="S312" i="48"/>
  <c r="T312" i="48"/>
  <c r="U312" i="48"/>
  <c r="V312" i="48"/>
  <c r="W312" i="48"/>
  <c r="X312" i="48"/>
  <c r="Y312" i="48"/>
  <c r="Z312" i="48"/>
  <c r="AA312" i="48"/>
  <c r="E313" i="48"/>
  <c r="G313" i="48"/>
  <c r="I313" i="48"/>
  <c r="J313" i="48"/>
  <c r="K313" i="48"/>
  <c r="F313" i="48"/>
  <c r="N313" i="48"/>
  <c r="O313" i="48"/>
  <c r="P313" i="48"/>
  <c r="Q313" i="48"/>
  <c r="S313" i="48"/>
  <c r="T313" i="48"/>
  <c r="U313" i="48"/>
  <c r="V313" i="48"/>
  <c r="W313" i="48"/>
  <c r="X313" i="48"/>
  <c r="Y313" i="48"/>
  <c r="Z313" i="48"/>
  <c r="AA313" i="48"/>
  <c r="E314" i="48"/>
  <c r="G314" i="48"/>
  <c r="I314" i="48"/>
  <c r="J314" i="48"/>
  <c r="K314" i="48"/>
  <c r="F314" i="48"/>
  <c r="N314" i="48"/>
  <c r="O314" i="48"/>
  <c r="P314" i="48"/>
  <c r="Q314" i="48"/>
  <c r="S314" i="48"/>
  <c r="T314" i="48"/>
  <c r="U314" i="48"/>
  <c r="V314" i="48"/>
  <c r="W314" i="48"/>
  <c r="X314" i="48"/>
  <c r="Y314" i="48"/>
  <c r="Z314" i="48"/>
  <c r="AA314" i="48"/>
  <c r="E315" i="48"/>
  <c r="G315" i="48"/>
  <c r="I315" i="48"/>
  <c r="J315" i="48"/>
  <c r="K315" i="48"/>
  <c r="F315" i="48"/>
  <c r="N315" i="48"/>
  <c r="O315" i="48"/>
  <c r="P315" i="48"/>
  <c r="Q315" i="48"/>
  <c r="S315" i="48"/>
  <c r="T315" i="48"/>
  <c r="U315" i="48"/>
  <c r="V315" i="48"/>
  <c r="W315" i="48"/>
  <c r="X315" i="48"/>
  <c r="Y315" i="48"/>
  <c r="Z315" i="48"/>
  <c r="AA315" i="48"/>
  <c r="E316" i="48"/>
  <c r="G316" i="48"/>
  <c r="I316" i="48"/>
  <c r="J316" i="48"/>
  <c r="K316" i="48"/>
  <c r="F316" i="48"/>
  <c r="N316" i="48"/>
  <c r="O316" i="48"/>
  <c r="P316" i="48"/>
  <c r="Q316" i="48"/>
  <c r="S316" i="48"/>
  <c r="T316" i="48"/>
  <c r="U316" i="48"/>
  <c r="V316" i="48"/>
  <c r="W316" i="48"/>
  <c r="X316" i="48"/>
  <c r="Y316" i="48"/>
  <c r="Z316" i="48"/>
  <c r="AA316" i="48"/>
  <c r="E317" i="48"/>
  <c r="G317" i="48"/>
  <c r="I317" i="48"/>
  <c r="J317" i="48"/>
  <c r="K317" i="48"/>
  <c r="F317" i="48"/>
  <c r="N317" i="48"/>
  <c r="O317" i="48"/>
  <c r="P317" i="48"/>
  <c r="Q317" i="48"/>
  <c r="S317" i="48"/>
  <c r="T317" i="48"/>
  <c r="U317" i="48"/>
  <c r="V317" i="48"/>
  <c r="W317" i="48"/>
  <c r="X317" i="48"/>
  <c r="Y317" i="48"/>
  <c r="Z317" i="48"/>
  <c r="AA317" i="48"/>
  <c r="E318" i="48"/>
  <c r="G318" i="48"/>
  <c r="I318" i="48"/>
  <c r="J318" i="48"/>
  <c r="K318" i="48"/>
  <c r="F318" i="48"/>
  <c r="N318" i="48"/>
  <c r="O318" i="48"/>
  <c r="P318" i="48"/>
  <c r="Q318" i="48"/>
  <c r="S318" i="48"/>
  <c r="T318" i="48"/>
  <c r="U318" i="48"/>
  <c r="V318" i="48"/>
  <c r="W318" i="48"/>
  <c r="X318" i="48"/>
  <c r="Y318" i="48"/>
  <c r="Z318" i="48"/>
  <c r="AA318" i="48"/>
  <c r="E319" i="48"/>
  <c r="G319" i="48"/>
  <c r="I319" i="48"/>
  <c r="J319" i="48"/>
  <c r="K319" i="48"/>
  <c r="F319" i="48"/>
  <c r="N319" i="48"/>
  <c r="O319" i="48"/>
  <c r="P319" i="48"/>
  <c r="Q319" i="48"/>
  <c r="S319" i="48"/>
  <c r="T319" i="48"/>
  <c r="U319" i="48"/>
  <c r="V319" i="48"/>
  <c r="W319" i="48"/>
  <c r="X319" i="48"/>
  <c r="Y319" i="48"/>
  <c r="Z319" i="48"/>
  <c r="AA319" i="48"/>
  <c r="E320" i="48"/>
  <c r="G320" i="48"/>
  <c r="I320" i="48"/>
  <c r="J320" i="48"/>
  <c r="K320" i="48"/>
  <c r="F320" i="48"/>
  <c r="N320" i="48"/>
  <c r="O320" i="48"/>
  <c r="P320" i="48"/>
  <c r="Q320" i="48"/>
  <c r="S320" i="48"/>
  <c r="T320" i="48"/>
  <c r="U320" i="48"/>
  <c r="V320" i="48"/>
  <c r="W320" i="48"/>
  <c r="X320" i="48"/>
  <c r="Y320" i="48"/>
  <c r="Z320" i="48"/>
  <c r="AA320" i="48"/>
  <c r="E321" i="48"/>
  <c r="G321" i="48"/>
  <c r="I321" i="48"/>
  <c r="J321" i="48"/>
  <c r="K321" i="48"/>
  <c r="F321" i="48"/>
  <c r="N321" i="48"/>
  <c r="O321" i="48"/>
  <c r="P321" i="48"/>
  <c r="Q321" i="48"/>
  <c r="S321" i="48"/>
  <c r="T321" i="48"/>
  <c r="U321" i="48"/>
  <c r="V321" i="48"/>
  <c r="W321" i="48"/>
  <c r="X321" i="48"/>
  <c r="Y321" i="48"/>
  <c r="Z321" i="48"/>
  <c r="AA321" i="48"/>
  <c r="E322" i="48"/>
  <c r="G322" i="48"/>
  <c r="I322" i="48"/>
  <c r="J322" i="48"/>
  <c r="K322" i="48"/>
  <c r="F322" i="48"/>
  <c r="N322" i="48"/>
  <c r="O322" i="48"/>
  <c r="P322" i="48"/>
  <c r="Q322" i="48"/>
  <c r="S322" i="48"/>
  <c r="T322" i="48"/>
  <c r="U322" i="48"/>
  <c r="V322" i="48"/>
  <c r="W322" i="48"/>
  <c r="X322" i="48"/>
  <c r="Y322" i="48"/>
  <c r="Z322" i="48"/>
  <c r="AA322" i="48"/>
  <c r="E323" i="48"/>
  <c r="G323" i="48"/>
  <c r="I323" i="48"/>
  <c r="J323" i="48"/>
  <c r="K323" i="48"/>
  <c r="F323" i="48"/>
  <c r="N323" i="48"/>
  <c r="O323" i="48"/>
  <c r="P323" i="48"/>
  <c r="Q323" i="48"/>
  <c r="S323" i="48"/>
  <c r="T323" i="48"/>
  <c r="U323" i="48"/>
  <c r="V323" i="48"/>
  <c r="W323" i="48"/>
  <c r="X323" i="48"/>
  <c r="Y323" i="48"/>
  <c r="Z323" i="48"/>
  <c r="AA323" i="48"/>
  <c r="E324" i="48"/>
  <c r="G324" i="48"/>
  <c r="I324" i="48"/>
  <c r="J324" i="48"/>
  <c r="K324" i="48"/>
  <c r="F324" i="48"/>
  <c r="N324" i="48"/>
  <c r="O324" i="48"/>
  <c r="P324" i="48"/>
  <c r="Q324" i="48"/>
  <c r="S324" i="48"/>
  <c r="T324" i="48"/>
  <c r="U324" i="48"/>
  <c r="V324" i="48"/>
  <c r="W324" i="48"/>
  <c r="X324" i="48"/>
  <c r="Y324" i="48"/>
  <c r="Z324" i="48"/>
  <c r="AA324" i="48"/>
  <c r="E325" i="48"/>
  <c r="G325" i="48"/>
  <c r="I325" i="48"/>
  <c r="J325" i="48"/>
  <c r="K325" i="48"/>
  <c r="F325" i="48"/>
  <c r="N325" i="48"/>
  <c r="O325" i="48"/>
  <c r="P325" i="48"/>
  <c r="Q325" i="48"/>
  <c r="S325" i="48"/>
  <c r="T325" i="48"/>
  <c r="U325" i="48"/>
  <c r="V325" i="48"/>
  <c r="W325" i="48"/>
  <c r="X325" i="48"/>
  <c r="Y325" i="48"/>
  <c r="Z325" i="48"/>
  <c r="AA325" i="48"/>
  <c r="E326" i="48"/>
  <c r="G326" i="48"/>
  <c r="I326" i="48"/>
  <c r="J326" i="48"/>
  <c r="K326" i="48"/>
  <c r="F326" i="48"/>
  <c r="N326" i="48"/>
  <c r="O326" i="48"/>
  <c r="P326" i="48"/>
  <c r="Q326" i="48"/>
  <c r="S326" i="48"/>
  <c r="T326" i="48"/>
  <c r="U326" i="48"/>
  <c r="V326" i="48"/>
  <c r="W326" i="48"/>
  <c r="X326" i="48"/>
  <c r="Y326" i="48"/>
  <c r="Z326" i="48"/>
  <c r="AA326" i="48"/>
  <c r="E327" i="48"/>
  <c r="G327" i="48"/>
  <c r="I327" i="48"/>
  <c r="J327" i="48"/>
  <c r="K327" i="48"/>
  <c r="F327" i="48"/>
  <c r="N327" i="48"/>
  <c r="O327" i="48"/>
  <c r="P327" i="48"/>
  <c r="Q327" i="48"/>
  <c r="S327" i="48"/>
  <c r="T327" i="48"/>
  <c r="U327" i="48"/>
  <c r="V327" i="48"/>
  <c r="W327" i="48"/>
  <c r="X327" i="48"/>
  <c r="Y327" i="48"/>
  <c r="Z327" i="48"/>
  <c r="AA327" i="48"/>
  <c r="E328" i="48"/>
  <c r="G328" i="48"/>
  <c r="I328" i="48"/>
  <c r="J328" i="48"/>
  <c r="K328" i="48"/>
  <c r="F328" i="48"/>
  <c r="N328" i="48"/>
  <c r="O328" i="48"/>
  <c r="P328" i="48"/>
  <c r="Q328" i="48"/>
  <c r="S328" i="48"/>
  <c r="T328" i="48"/>
  <c r="U328" i="48"/>
  <c r="V328" i="48"/>
  <c r="W328" i="48"/>
  <c r="X328" i="48"/>
  <c r="Y328" i="48"/>
  <c r="Z328" i="48"/>
  <c r="AA328" i="48"/>
  <c r="E329" i="48"/>
  <c r="G329" i="48"/>
  <c r="I329" i="48"/>
  <c r="J329" i="48"/>
  <c r="K329" i="48"/>
  <c r="F329" i="48"/>
  <c r="N329" i="48"/>
  <c r="O329" i="48"/>
  <c r="P329" i="48"/>
  <c r="Q329" i="48"/>
  <c r="S329" i="48"/>
  <c r="T329" i="48"/>
  <c r="U329" i="48"/>
  <c r="V329" i="48"/>
  <c r="W329" i="48"/>
  <c r="X329" i="48"/>
  <c r="Y329" i="48"/>
  <c r="Z329" i="48"/>
  <c r="AA329" i="48"/>
  <c r="E330" i="48"/>
  <c r="G330" i="48"/>
  <c r="I330" i="48"/>
  <c r="J330" i="48"/>
  <c r="K330" i="48"/>
  <c r="F330" i="48"/>
  <c r="N330" i="48"/>
  <c r="O330" i="48"/>
  <c r="P330" i="48"/>
  <c r="Q330" i="48"/>
  <c r="S330" i="48"/>
  <c r="T330" i="48"/>
  <c r="U330" i="48"/>
  <c r="V330" i="48"/>
  <c r="W330" i="48"/>
  <c r="X330" i="48"/>
  <c r="Y330" i="48"/>
  <c r="Z330" i="48"/>
  <c r="AA330" i="48"/>
  <c r="E331" i="48"/>
  <c r="G331" i="48"/>
  <c r="I331" i="48"/>
  <c r="J331" i="48"/>
  <c r="K331" i="48"/>
  <c r="F331" i="48"/>
  <c r="N331" i="48"/>
  <c r="O331" i="48"/>
  <c r="P331" i="48"/>
  <c r="Q331" i="48"/>
  <c r="S331" i="48"/>
  <c r="T331" i="48"/>
  <c r="U331" i="48"/>
  <c r="V331" i="48"/>
  <c r="W331" i="48"/>
  <c r="X331" i="48"/>
  <c r="Y331" i="48"/>
  <c r="Z331" i="48"/>
  <c r="AA331" i="48"/>
  <c r="E332" i="48"/>
  <c r="G332" i="48"/>
  <c r="I332" i="48"/>
  <c r="J332" i="48"/>
  <c r="K332" i="48"/>
  <c r="F332" i="48"/>
  <c r="N332" i="48"/>
  <c r="O332" i="48"/>
  <c r="P332" i="48"/>
  <c r="Q332" i="48"/>
  <c r="S332" i="48"/>
  <c r="T332" i="48"/>
  <c r="U332" i="48"/>
  <c r="V332" i="48"/>
  <c r="W332" i="48"/>
  <c r="X332" i="48"/>
  <c r="Y332" i="48"/>
  <c r="Z332" i="48"/>
  <c r="AA332" i="48"/>
  <c r="E333" i="48"/>
  <c r="G333" i="48"/>
  <c r="I333" i="48"/>
  <c r="J333" i="48"/>
  <c r="K333" i="48"/>
  <c r="F333" i="48"/>
  <c r="N333" i="48"/>
  <c r="O333" i="48"/>
  <c r="P333" i="48"/>
  <c r="Q333" i="48"/>
  <c r="S333" i="48"/>
  <c r="T333" i="48"/>
  <c r="U333" i="48"/>
  <c r="V333" i="48"/>
  <c r="W333" i="48"/>
  <c r="X333" i="48"/>
  <c r="Y333" i="48"/>
  <c r="Z333" i="48"/>
  <c r="AA333" i="48"/>
  <c r="E334" i="48"/>
  <c r="G334" i="48"/>
  <c r="I334" i="48"/>
  <c r="J334" i="48"/>
  <c r="K334" i="48"/>
  <c r="F334" i="48"/>
  <c r="N334" i="48"/>
  <c r="O334" i="48"/>
  <c r="P334" i="48"/>
  <c r="Q334" i="48"/>
  <c r="S334" i="48"/>
  <c r="T334" i="48"/>
  <c r="U334" i="48"/>
  <c r="V334" i="48"/>
  <c r="W334" i="48"/>
  <c r="X334" i="48"/>
  <c r="Y334" i="48"/>
  <c r="Z334" i="48"/>
  <c r="AA334" i="48"/>
  <c r="E335" i="48"/>
  <c r="G335" i="48"/>
  <c r="I335" i="48"/>
  <c r="J335" i="48"/>
  <c r="K335" i="48"/>
  <c r="F335" i="48"/>
  <c r="N335" i="48"/>
  <c r="O335" i="48"/>
  <c r="P335" i="48"/>
  <c r="Q335" i="48"/>
  <c r="S335" i="48"/>
  <c r="T335" i="48"/>
  <c r="U335" i="48"/>
  <c r="V335" i="48"/>
  <c r="W335" i="48"/>
  <c r="X335" i="48"/>
  <c r="Y335" i="48"/>
  <c r="Z335" i="48"/>
  <c r="AA335" i="48"/>
  <c r="E336" i="48"/>
  <c r="G336" i="48"/>
  <c r="I336" i="48"/>
  <c r="J336" i="48"/>
  <c r="K336" i="48"/>
  <c r="F336" i="48"/>
  <c r="N336" i="48"/>
  <c r="O336" i="48"/>
  <c r="P336" i="48"/>
  <c r="Q336" i="48"/>
  <c r="S336" i="48"/>
  <c r="T336" i="48"/>
  <c r="U336" i="48"/>
  <c r="V336" i="48"/>
  <c r="W336" i="48"/>
  <c r="X336" i="48"/>
  <c r="Y336" i="48"/>
  <c r="Z336" i="48"/>
  <c r="AA336" i="48"/>
  <c r="E337" i="48"/>
  <c r="G337" i="48"/>
  <c r="I337" i="48"/>
  <c r="J337" i="48"/>
  <c r="K337" i="48"/>
  <c r="F337" i="48"/>
  <c r="N337" i="48"/>
  <c r="O337" i="48"/>
  <c r="P337" i="48"/>
  <c r="Q337" i="48"/>
  <c r="S337" i="48"/>
  <c r="T337" i="48"/>
  <c r="U337" i="48"/>
  <c r="V337" i="48"/>
  <c r="W337" i="48"/>
  <c r="X337" i="48"/>
  <c r="Y337" i="48"/>
  <c r="Z337" i="48"/>
  <c r="AA337" i="48"/>
  <c r="E338" i="48"/>
  <c r="G338" i="48"/>
  <c r="I338" i="48"/>
  <c r="J338" i="48"/>
  <c r="K338" i="48"/>
  <c r="F338" i="48"/>
  <c r="N338" i="48"/>
  <c r="O338" i="48"/>
  <c r="P338" i="48"/>
  <c r="Q338" i="48"/>
  <c r="S338" i="48"/>
  <c r="T338" i="48"/>
  <c r="U338" i="48"/>
  <c r="V338" i="48"/>
  <c r="W338" i="48"/>
  <c r="X338" i="48"/>
  <c r="Y338" i="48"/>
  <c r="Z338" i="48"/>
  <c r="AA338" i="48"/>
  <c r="E339" i="48"/>
  <c r="G339" i="48"/>
  <c r="I339" i="48"/>
  <c r="J339" i="48"/>
  <c r="K339" i="48"/>
  <c r="F339" i="48"/>
  <c r="N339" i="48"/>
  <c r="O339" i="48"/>
  <c r="P339" i="48"/>
  <c r="Q339" i="48"/>
  <c r="S339" i="48"/>
  <c r="T339" i="48"/>
  <c r="U339" i="48"/>
  <c r="V339" i="48"/>
  <c r="W339" i="48"/>
  <c r="X339" i="48"/>
  <c r="Y339" i="48"/>
  <c r="Z339" i="48"/>
  <c r="AA339" i="48"/>
  <c r="E340" i="48"/>
  <c r="G340" i="48"/>
  <c r="I340" i="48"/>
  <c r="J340" i="48"/>
  <c r="K340" i="48"/>
  <c r="F340" i="48"/>
  <c r="N340" i="48"/>
  <c r="O340" i="48"/>
  <c r="P340" i="48"/>
  <c r="Q340" i="48"/>
  <c r="S340" i="48"/>
  <c r="T340" i="48"/>
  <c r="U340" i="48"/>
  <c r="V340" i="48"/>
  <c r="W340" i="48"/>
  <c r="X340" i="48"/>
  <c r="Y340" i="48"/>
  <c r="Z340" i="48"/>
  <c r="AA340" i="48"/>
  <c r="E341" i="48"/>
  <c r="G341" i="48"/>
  <c r="I341" i="48"/>
  <c r="J341" i="48"/>
  <c r="K341" i="48"/>
  <c r="F341" i="48"/>
  <c r="N341" i="48"/>
  <c r="O341" i="48"/>
  <c r="P341" i="48"/>
  <c r="Q341" i="48"/>
  <c r="S341" i="48"/>
  <c r="T341" i="48"/>
  <c r="U341" i="48"/>
  <c r="V341" i="48"/>
  <c r="W341" i="48"/>
  <c r="X341" i="48"/>
  <c r="Y341" i="48"/>
  <c r="Z341" i="48"/>
  <c r="AA341" i="48"/>
  <c r="E342" i="48"/>
  <c r="G342" i="48"/>
  <c r="I342" i="48"/>
  <c r="J342" i="48"/>
  <c r="K342" i="48"/>
  <c r="F342" i="48"/>
  <c r="N342" i="48"/>
  <c r="O342" i="48"/>
  <c r="P342" i="48"/>
  <c r="Q342" i="48"/>
  <c r="S342" i="48"/>
  <c r="T342" i="48"/>
  <c r="U342" i="48"/>
  <c r="V342" i="48"/>
  <c r="W342" i="48"/>
  <c r="X342" i="48"/>
  <c r="Y342" i="48"/>
  <c r="Z342" i="48"/>
  <c r="AA342" i="48"/>
  <c r="E343" i="48"/>
  <c r="G343" i="48"/>
  <c r="I343" i="48"/>
  <c r="J343" i="48"/>
  <c r="K343" i="48"/>
  <c r="F343" i="48"/>
  <c r="N343" i="48"/>
  <c r="O343" i="48"/>
  <c r="P343" i="48"/>
  <c r="Q343" i="48"/>
  <c r="S343" i="48"/>
  <c r="T343" i="48"/>
  <c r="U343" i="48"/>
  <c r="V343" i="48"/>
  <c r="W343" i="48"/>
  <c r="X343" i="48"/>
  <c r="Y343" i="48"/>
  <c r="Z343" i="48"/>
  <c r="AA343" i="48"/>
  <c r="E344" i="48"/>
  <c r="G344" i="48"/>
  <c r="I344" i="48"/>
  <c r="J344" i="48"/>
  <c r="K344" i="48"/>
  <c r="F344" i="48"/>
  <c r="N344" i="48"/>
  <c r="O344" i="48"/>
  <c r="P344" i="48"/>
  <c r="Q344" i="48"/>
  <c r="S344" i="48"/>
  <c r="T344" i="48"/>
  <c r="U344" i="48"/>
  <c r="V344" i="48"/>
  <c r="W344" i="48"/>
  <c r="X344" i="48"/>
  <c r="Y344" i="48"/>
  <c r="Z344" i="48"/>
  <c r="AA344" i="48"/>
  <c r="E345" i="48"/>
  <c r="G345" i="48"/>
  <c r="I345" i="48"/>
  <c r="J345" i="48"/>
  <c r="K345" i="48"/>
  <c r="F345" i="48"/>
  <c r="N345" i="48"/>
  <c r="O345" i="48"/>
  <c r="P345" i="48"/>
  <c r="Q345" i="48"/>
  <c r="S345" i="48"/>
  <c r="T345" i="48"/>
  <c r="U345" i="48"/>
  <c r="V345" i="48"/>
  <c r="W345" i="48"/>
  <c r="X345" i="48"/>
  <c r="Y345" i="48"/>
  <c r="Z345" i="48"/>
  <c r="AA345" i="48"/>
  <c r="E346" i="48"/>
  <c r="G346" i="48"/>
  <c r="I346" i="48"/>
  <c r="J346" i="48"/>
  <c r="K346" i="48"/>
  <c r="F346" i="48"/>
  <c r="N346" i="48"/>
  <c r="O346" i="48"/>
  <c r="P346" i="48"/>
  <c r="Q346" i="48"/>
  <c r="S346" i="48"/>
  <c r="T346" i="48"/>
  <c r="U346" i="48"/>
  <c r="V346" i="48"/>
  <c r="W346" i="48"/>
  <c r="X346" i="48"/>
  <c r="Y346" i="48"/>
  <c r="Z346" i="48"/>
  <c r="AA346" i="48"/>
  <c r="E347" i="48"/>
  <c r="G347" i="48"/>
  <c r="I347" i="48"/>
  <c r="J347" i="48"/>
  <c r="K347" i="48"/>
  <c r="F347" i="48"/>
  <c r="N347" i="48"/>
  <c r="O347" i="48"/>
  <c r="P347" i="48"/>
  <c r="Q347" i="48"/>
  <c r="S347" i="48"/>
  <c r="T347" i="48"/>
  <c r="U347" i="48"/>
  <c r="V347" i="48"/>
  <c r="W347" i="48"/>
  <c r="X347" i="48"/>
  <c r="Y347" i="48"/>
  <c r="Z347" i="48"/>
  <c r="AA347" i="48"/>
  <c r="E348" i="48"/>
  <c r="G348" i="48"/>
  <c r="I348" i="48"/>
  <c r="J348" i="48"/>
  <c r="K348" i="48"/>
  <c r="F348" i="48"/>
  <c r="N348" i="48"/>
  <c r="O348" i="48"/>
  <c r="P348" i="48"/>
  <c r="Q348" i="48"/>
  <c r="S348" i="48"/>
  <c r="T348" i="48"/>
  <c r="U348" i="48"/>
  <c r="V348" i="48"/>
  <c r="W348" i="48"/>
  <c r="X348" i="48"/>
  <c r="Y348" i="48"/>
  <c r="Z348" i="48"/>
  <c r="AA348" i="48"/>
  <c r="E349" i="48"/>
  <c r="G349" i="48"/>
  <c r="I349" i="48"/>
  <c r="J349" i="48"/>
  <c r="K349" i="48"/>
  <c r="F349" i="48"/>
  <c r="N349" i="48"/>
  <c r="O349" i="48"/>
  <c r="P349" i="48"/>
  <c r="Q349" i="48"/>
  <c r="S349" i="48"/>
  <c r="T349" i="48"/>
  <c r="U349" i="48"/>
  <c r="V349" i="48"/>
  <c r="W349" i="48"/>
  <c r="X349" i="48"/>
  <c r="Y349" i="48"/>
  <c r="Z349" i="48"/>
  <c r="AA349" i="48"/>
  <c r="E350" i="48"/>
  <c r="G350" i="48"/>
  <c r="I350" i="48"/>
  <c r="J350" i="48"/>
  <c r="K350" i="48"/>
  <c r="F350" i="48"/>
  <c r="N350" i="48"/>
  <c r="O350" i="48"/>
  <c r="P350" i="48"/>
  <c r="Q350" i="48"/>
  <c r="S350" i="48"/>
  <c r="T350" i="48"/>
  <c r="U350" i="48"/>
  <c r="V350" i="48"/>
  <c r="W350" i="48"/>
  <c r="X350" i="48"/>
  <c r="Y350" i="48"/>
  <c r="Z350" i="48"/>
  <c r="AA350" i="48"/>
  <c r="E351" i="48"/>
  <c r="G351" i="48"/>
  <c r="I351" i="48"/>
  <c r="J351" i="48"/>
  <c r="K351" i="48"/>
  <c r="F351" i="48"/>
  <c r="N351" i="48"/>
  <c r="O351" i="48"/>
  <c r="P351" i="48"/>
  <c r="Q351" i="48"/>
  <c r="S351" i="48"/>
  <c r="T351" i="48"/>
  <c r="U351" i="48"/>
  <c r="V351" i="48"/>
  <c r="W351" i="48"/>
  <c r="X351" i="48"/>
  <c r="Y351" i="48"/>
  <c r="Z351" i="48"/>
  <c r="AA351" i="48"/>
  <c r="E352" i="48"/>
  <c r="G352" i="48"/>
  <c r="I352" i="48"/>
  <c r="J352" i="48"/>
  <c r="K352" i="48"/>
  <c r="F352" i="48"/>
  <c r="N352" i="48"/>
  <c r="O352" i="48"/>
  <c r="P352" i="48"/>
  <c r="Q352" i="48"/>
  <c r="S352" i="48"/>
  <c r="T352" i="48"/>
  <c r="U352" i="48"/>
  <c r="V352" i="48"/>
  <c r="W352" i="48"/>
  <c r="X352" i="48"/>
  <c r="Y352" i="48"/>
  <c r="Z352" i="48"/>
  <c r="AA352" i="48"/>
  <c r="E353" i="48"/>
  <c r="G353" i="48"/>
  <c r="I353" i="48"/>
  <c r="J353" i="48"/>
  <c r="K353" i="48"/>
  <c r="F353" i="48"/>
  <c r="N353" i="48"/>
  <c r="O353" i="48"/>
  <c r="P353" i="48"/>
  <c r="Q353" i="48"/>
  <c r="S353" i="48"/>
  <c r="T353" i="48"/>
  <c r="U353" i="48"/>
  <c r="V353" i="48"/>
  <c r="W353" i="48"/>
  <c r="X353" i="48"/>
  <c r="Y353" i="48"/>
  <c r="Z353" i="48"/>
  <c r="AA353" i="48"/>
  <c r="E354" i="48"/>
  <c r="G354" i="48"/>
  <c r="I354" i="48"/>
  <c r="J354" i="48"/>
  <c r="K354" i="48"/>
  <c r="F354" i="48"/>
  <c r="N354" i="48"/>
  <c r="O354" i="48"/>
  <c r="P354" i="48"/>
  <c r="Q354" i="48"/>
  <c r="S354" i="48"/>
  <c r="T354" i="48"/>
  <c r="U354" i="48"/>
  <c r="V354" i="48"/>
  <c r="W354" i="48"/>
  <c r="X354" i="48"/>
  <c r="Y354" i="48"/>
  <c r="Z354" i="48"/>
  <c r="AA354" i="48"/>
  <c r="E355" i="48"/>
  <c r="G355" i="48"/>
  <c r="I355" i="48"/>
  <c r="J355" i="48"/>
  <c r="K355" i="48"/>
  <c r="F355" i="48"/>
  <c r="N355" i="48"/>
  <c r="O355" i="48"/>
  <c r="P355" i="48"/>
  <c r="Q355" i="48"/>
  <c r="S355" i="48"/>
  <c r="T355" i="48"/>
  <c r="U355" i="48"/>
  <c r="V355" i="48"/>
  <c r="W355" i="48"/>
  <c r="X355" i="48"/>
  <c r="Y355" i="48"/>
  <c r="Z355" i="48"/>
  <c r="AA355" i="48"/>
  <c r="E356" i="48"/>
  <c r="G356" i="48"/>
  <c r="I356" i="48"/>
  <c r="J356" i="48"/>
  <c r="K356" i="48"/>
  <c r="F356" i="48"/>
  <c r="N356" i="48"/>
  <c r="O356" i="48"/>
  <c r="P356" i="48"/>
  <c r="Q356" i="48"/>
  <c r="S356" i="48"/>
  <c r="T356" i="48"/>
  <c r="U356" i="48"/>
  <c r="V356" i="48"/>
  <c r="W356" i="48"/>
  <c r="X356" i="48"/>
  <c r="Y356" i="48"/>
  <c r="Z356" i="48"/>
  <c r="AA356" i="48"/>
  <c r="E357" i="48"/>
  <c r="G357" i="48"/>
  <c r="I357" i="48"/>
  <c r="J357" i="48"/>
  <c r="K357" i="48"/>
  <c r="F357" i="48"/>
  <c r="N357" i="48"/>
  <c r="O357" i="48"/>
  <c r="P357" i="48"/>
  <c r="Q357" i="48"/>
  <c r="S357" i="48"/>
  <c r="T357" i="48"/>
  <c r="U357" i="48"/>
  <c r="V357" i="48"/>
  <c r="W357" i="48"/>
  <c r="X357" i="48"/>
  <c r="Y357" i="48"/>
  <c r="Z357" i="48"/>
  <c r="AA357" i="48"/>
  <c r="E358" i="48"/>
  <c r="G358" i="48"/>
  <c r="I358" i="48"/>
  <c r="J358" i="48"/>
  <c r="K358" i="48"/>
  <c r="F358" i="48"/>
  <c r="N358" i="48"/>
  <c r="O358" i="48"/>
  <c r="P358" i="48"/>
  <c r="Q358" i="48"/>
  <c r="S358" i="48"/>
  <c r="T358" i="48"/>
  <c r="U358" i="48"/>
  <c r="V358" i="48"/>
  <c r="W358" i="48"/>
  <c r="X358" i="48"/>
  <c r="Y358" i="48"/>
  <c r="Z358" i="48"/>
  <c r="AA358" i="48"/>
  <c r="E359" i="48"/>
  <c r="G359" i="48"/>
  <c r="I359" i="48"/>
  <c r="J359" i="48"/>
  <c r="K359" i="48"/>
  <c r="F359" i="48"/>
  <c r="N359" i="48"/>
  <c r="O359" i="48"/>
  <c r="P359" i="48"/>
  <c r="Q359" i="48"/>
  <c r="S359" i="48"/>
  <c r="T359" i="48"/>
  <c r="U359" i="48"/>
  <c r="V359" i="48"/>
  <c r="W359" i="48"/>
  <c r="X359" i="48"/>
  <c r="Y359" i="48"/>
  <c r="Z359" i="48"/>
  <c r="AA359" i="48"/>
  <c r="E360" i="48"/>
  <c r="G360" i="48"/>
  <c r="I360" i="48"/>
  <c r="J360" i="48"/>
  <c r="K360" i="48"/>
  <c r="F360" i="48"/>
  <c r="N360" i="48"/>
  <c r="O360" i="48"/>
  <c r="P360" i="48"/>
  <c r="Q360" i="48"/>
  <c r="S360" i="48"/>
  <c r="T360" i="48"/>
  <c r="U360" i="48"/>
  <c r="V360" i="48"/>
  <c r="W360" i="48"/>
  <c r="X360" i="48"/>
  <c r="Y360" i="48"/>
  <c r="Z360" i="48"/>
  <c r="AA360" i="48"/>
  <c r="E361" i="48"/>
  <c r="G361" i="48"/>
  <c r="I361" i="48"/>
  <c r="J361" i="48"/>
  <c r="K361" i="48"/>
  <c r="F361" i="48"/>
  <c r="N361" i="48"/>
  <c r="O361" i="48"/>
  <c r="P361" i="48"/>
  <c r="Q361" i="48"/>
  <c r="S361" i="48"/>
  <c r="T361" i="48"/>
  <c r="U361" i="48"/>
  <c r="V361" i="48"/>
  <c r="W361" i="48"/>
  <c r="X361" i="48"/>
  <c r="Y361" i="48"/>
  <c r="Z361" i="48"/>
  <c r="AA361" i="48"/>
  <c r="E362" i="48"/>
  <c r="G362" i="48"/>
  <c r="I362" i="48"/>
  <c r="J362" i="48"/>
  <c r="K362" i="48"/>
  <c r="F362" i="48"/>
  <c r="N362" i="48"/>
  <c r="O362" i="48"/>
  <c r="P362" i="48"/>
  <c r="Q362" i="48"/>
  <c r="S362" i="48"/>
  <c r="T362" i="48"/>
  <c r="U362" i="48"/>
  <c r="V362" i="48"/>
  <c r="W362" i="48"/>
  <c r="X362" i="48"/>
  <c r="Y362" i="48"/>
  <c r="Z362" i="48"/>
  <c r="AA362" i="48"/>
  <c r="E363" i="48"/>
  <c r="G363" i="48"/>
  <c r="I363" i="48"/>
  <c r="J363" i="48"/>
  <c r="K363" i="48"/>
  <c r="F363" i="48"/>
  <c r="N363" i="48"/>
  <c r="O363" i="48"/>
  <c r="P363" i="48"/>
  <c r="Q363" i="48"/>
  <c r="S363" i="48"/>
  <c r="T363" i="48"/>
  <c r="U363" i="48"/>
  <c r="V363" i="48"/>
  <c r="W363" i="48"/>
  <c r="X363" i="48"/>
  <c r="Y363" i="48"/>
  <c r="Z363" i="48"/>
  <c r="AA363" i="48"/>
  <c r="E364" i="48"/>
  <c r="G364" i="48"/>
  <c r="I364" i="48"/>
  <c r="J364" i="48"/>
  <c r="K364" i="48"/>
  <c r="F364" i="48"/>
  <c r="N364" i="48"/>
  <c r="O364" i="48"/>
  <c r="P364" i="48"/>
  <c r="Q364" i="48"/>
  <c r="S364" i="48"/>
  <c r="T364" i="48"/>
  <c r="U364" i="48"/>
  <c r="V364" i="48"/>
  <c r="W364" i="48"/>
  <c r="X364" i="48"/>
  <c r="Y364" i="48"/>
  <c r="Z364" i="48"/>
  <c r="AA364" i="48"/>
  <c r="E365" i="48"/>
  <c r="G365" i="48"/>
  <c r="I365" i="48"/>
  <c r="J365" i="48"/>
  <c r="K365" i="48"/>
  <c r="F365" i="48"/>
  <c r="N365" i="48"/>
  <c r="O365" i="48"/>
  <c r="P365" i="48"/>
  <c r="Q365" i="48"/>
  <c r="S365" i="48"/>
  <c r="T365" i="48"/>
  <c r="U365" i="48"/>
  <c r="V365" i="48"/>
  <c r="W365" i="48"/>
  <c r="X365" i="48"/>
  <c r="Y365" i="48"/>
  <c r="Z365" i="48"/>
  <c r="AA365" i="48"/>
  <c r="E366" i="48"/>
  <c r="G366" i="48"/>
  <c r="I366" i="48"/>
  <c r="J366" i="48"/>
  <c r="K366" i="48"/>
  <c r="F366" i="48"/>
  <c r="N366" i="48"/>
  <c r="O366" i="48"/>
  <c r="P366" i="48"/>
  <c r="Q366" i="48"/>
  <c r="S366" i="48"/>
  <c r="T366" i="48"/>
  <c r="U366" i="48"/>
  <c r="V366" i="48"/>
  <c r="W366" i="48"/>
  <c r="X366" i="48"/>
  <c r="Y366" i="48"/>
  <c r="Z366" i="48"/>
  <c r="AA366" i="48"/>
  <c r="E367" i="48"/>
  <c r="G367" i="48"/>
  <c r="I367" i="48"/>
  <c r="J367" i="48"/>
  <c r="K367" i="48"/>
  <c r="F367" i="48"/>
  <c r="N367" i="48"/>
  <c r="O367" i="48"/>
  <c r="P367" i="48"/>
  <c r="Q367" i="48"/>
  <c r="S367" i="48"/>
  <c r="T367" i="48"/>
  <c r="U367" i="48"/>
  <c r="V367" i="48"/>
  <c r="W367" i="48"/>
  <c r="X367" i="48"/>
  <c r="Y367" i="48"/>
  <c r="Z367" i="48"/>
  <c r="AA367" i="48"/>
  <c r="E368" i="48"/>
  <c r="G368" i="48"/>
  <c r="I368" i="48"/>
  <c r="J368" i="48"/>
  <c r="K368" i="48"/>
  <c r="F368" i="48"/>
  <c r="N368" i="48"/>
  <c r="O368" i="48"/>
  <c r="P368" i="48"/>
  <c r="Q368" i="48"/>
  <c r="S368" i="48"/>
  <c r="T368" i="48"/>
  <c r="U368" i="48"/>
  <c r="V368" i="48"/>
  <c r="W368" i="48"/>
  <c r="X368" i="48"/>
  <c r="Y368" i="48"/>
  <c r="Z368" i="48"/>
  <c r="AA368" i="48"/>
  <c r="E369" i="48"/>
  <c r="G369" i="48"/>
  <c r="I369" i="48"/>
  <c r="J369" i="48"/>
  <c r="K369" i="48"/>
  <c r="F369" i="48"/>
  <c r="N369" i="48"/>
  <c r="O369" i="48"/>
  <c r="P369" i="48"/>
  <c r="Q369" i="48"/>
  <c r="S369" i="48"/>
  <c r="T369" i="48"/>
  <c r="U369" i="48"/>
  <c r="V369" i="48"/>
  <c r="W369" i="48"/>
  <c r="X369" i="48"/>
  <c r="Y369" i="48"/>
  <c r="Z369" i="48"/>
  <c r="AA369" i="48"/>
  <c r="E370" i="48"/>
  <c r="G370" i="48"/>
  <c r="I370" i="48"/>
  <c r="J370" i="48"/>
  <c r="K370" i="48"/>
  <c r="F370" i="48"/>
  <c r="N370" i="48"/>
  <c r="O370" i="48"/>
  <c r="P370" i="48"/>
  <c r="Q370" i="48"/>
  <c r="S370" i="48"/>
  <c r="T370" i="48"/>
  <c r="U370" i="48"/>
  <c r="V370" i="48"/>
  <c r="W370" i="48"/>
  <c r="X370" i="48"/>
  <c r="Y370" i="48"/>
  <c r="Z370" i="48"/>
  <c r="AA370" i="48"/>
  <c r="E371" i="48"/>
  <c r="G371" i="48"/>
  <c r="I371" i="48"/>
  <c r="J371" i="48"/>
  <c r="K371" i="48"/>
  <c r="F371" i="48"/>
  <c r="N371" i="48"/>
  <c r="O371" i="48"/>
  <c r="P371" i="48"/>
  <c r="Q371" i="48"/>
  <c r="S371" i="48"/>
  <c r="T371" i="48"/>
  <c r="U371" i="48"/>
  <c r="V371" i="48"/>
  <c r="W371" i="48"/>
  <c r="X371" i="48"/>
  <c r="Y371" i="48"/>
  <c r="Z371" i="48"/>
  <c r="AA371" i="48"/>
  <c r="E372" i="48"/>
  <c r="G372" i="48"/>
  <c r="I372" i="48"/>
  <c r="J372" i="48"/>
  <c r="K372" i="48"/>
  <c r="F372" i="48"/>
  <c r="N372" i="48"/>
  <c r="O372" i="48"/>
  <c r="P372" i="48"/>
  <c r="Q372" i="48"/>
  <c r="S372" i="48"/>
  <c r="T372" i="48"/>
  <c r="U372" i="48"/>
  <c r="V372" i="48"/>
  <c r="W372" i="48"/>
  <c r="X372" i="48"/>
  <c r="Y372" i="48"/>
  <c r="Z372" i="48"/>
  <c r="AA372" i="48"/>
  <c r="E373" i="48"/>
  <c r="G373" i="48"/>
  <c r="I373" i="48"/>
  <c r="J373" i="48"/>
  <c r="K373" i="48"/>
  <c r="F373" i="48"/>
  <c r="N373" i="48"/>
  <c r="O373" i="48"/>
  <c r="P373" i="48"/>
  <c r="Q373" i="48"/>
  <c r="S373" i="48"/>
  <c r="T373" i="48"/>
  <c r="U373" i="48"/>
  <c r="V373" i="48"/>
  <c r="W373" i="48"/>
  <c r="X373" i="48"/>
  <c r="Y373" i="48"/>
  <c r="Z373" i="48"/>
  <c r="AA373" i="48"/>
  <c r="E374" i="48"/>
  <c r="G374" i="48"/>
  <c r="I374" i="48"/>
  <c r="J374" i="48"/>
  <c r="K374" i="48"/>
  <c r="F374" i="48"/>
  <c r="N374" i="48"/>
  <c r="O374" i="48"/>
  <c r="P374" i="48"/>
  <c r="Q374" i="48"/>
  <c r="S374" i="48"/>
  <c r="T374" i="48"/>
  <c r="U374" i="48"/>
  <c r="V374" i="48"/>
  <c r="W374" i="48"/>
  <c r="X374" i="48"/>
  <c r="Y374" i="48"/>
  <c r="Z374" i="48"/>
  <c r="AA374" i="48"/>
  <c r="E375" i="48"/>
  <c r="G375" i="48"/>
  <c r="I375" i="48"/>
  <c r="J375" i="48"/>
  <c r="K375" i="48"/>
  <c r="F375" i="48"/>
  <c r="N375" i="48"/>
  <c r="O375" i="48"/>
  <c r="P375" i="48"/>
  <c r="Q375" i="48"/>
  <c r="S375" i="48"/>
  <c r="T375" i="48"/>
  <c r="U375" i="48"/>
  <c r="V375" i="48"/>
  <c r="W375" i="48"/>
  <c r="X375" i="48"/>
  <c r="Y375" i="48"/>
  <c r="Z375" i="48"/>
  <c r="AA375" i="48"/>
  <c r="E376" i="48"/>
  <c r="G376" i="48"/>
  <c r="I376" i="48"/>
  <c r="J376" i="48"/>
  <c r="K376" i="48"/>
  <c r="F376" i="48"/>
  <c r="N376" i="48"/>
  <c r="O376" i="48"/>
  <c r="P376" i="48"/>
  <c r="Q376" i="48"/>
  <c r="S376" i="48"/>
  <c r="T376" i="48"/>
  <c r="U376" i="48"/>
  <c r="V376" i="48"/>
  <c r="W376" i="48"/>
  <c r="X376" i="48"/>
  <c r="Y376" i="48"/>
  <c r="Z376" i="48"/>
  <c r="AA376" i="48"/>
  <c r="E377" i="48"/>
  <c r="G377" i="48"/>
  <c r="I377" i="48"/>
  <c r="J377" i="48"/>
  <c r="K377" i="48"/>
  <c r="F377" i="48"/>
  <c r="N377" i="48"/>
  <c r="O377" i="48"/>
  <c r="P377" i="48"/>
  <c r="Q377" i="48"/>
  <c r="S377" i="48"/>
  <c r="T377" i="48"/>
  <c r="U377" i="48"/>
  <c r="V377" i="48"/>
  <c r="W377" i="48"/>
  <c r="X377" i="48"/>
  <c r="Y377" i="48"/>
  <c r="Z377" i="48"/>
  <c r="AA377" i="48"/>
  <c r="E378" i="48"/>
  <c r="G378" i="48"/>
  <c r="I378" i="48"/>
  <c r="J378" i="48"/>
  <c r="K378" i="48"/>
  <c r="F378" i="48"/>
  <c r="N378" i="48"/>
  <c r="O378" i="48"/>
  <c r="P378" i="48"/>
  <c r="Q378" i="48"/>
  <c r="S378" i="48"/>
  <c r="T378" i="48"/>
  <c r="U378" i="48"/>
  <c r="V378" i="48"/>
  <c r="W378" i="48"/>
  <c r="X378" i="48"/>
  <c r="Y378" i="48"/>
  <c r="Z378" i="48"/>
  <c r="AA378" i="48"/>
  <c r="E379" i="48"/>
  <c r="G379" i="48"/>
  <c r="I379" i="48"/>
  <c r="J379" i="48"/>
  <c r="K379" i="48"/>
  <c r="F379" i="48"/>
  <c r="N379" i="48"/>
  <c r="O379" i="48"/>
  <c r="P379" i="48"/>
  <c r="Q379" i="48"/>
  <c r="S379" i="48"/>
  <c r="T379" i="48"/>
  <c r="U379" i="48"/>
  <c r="V379" i="48"/>
  <c r="W379" i="48"/>
  <c r="X379" i="48"/>
  <c r="Y379" i="48"/>
  <c r="Z379" i="48"/>
  <c r="AA379" i="48"/>
  <c r="E380" i="48"/>
  <c r="G380" i="48"/>
  <c r="I380" i="48"/>
  <c r="J380" i="48"/>
  <c r="K380" i="48"/>
  <c r="F380" i="48"/>
  <c r="N380" i="48"/>
  <c r="O380" i="48"/>
  <c r="P380" i="48"/>
  <c r="Q380" i="48"/>
  <c r="S380" i="48"/>
  <c r="T380" i="48"/>
  <c r="U380" i="48"/>
  <c r="V380" i="48"/>
  <c r="W380" i="48"/>
  <c r="X380" i="48"/>
  <c r="Y380" i="48"/>
  <c r="Z380" i="48"/>
  <c r="AA380" i="48"/>
  <c r="E381" i="48"/>
  <c r="G381" i="48"/>
  <c r="I381" i="48"/>
  <c r="J381" i="48"/>
  <c r="K381" i="48"/>
  <c r="F381" i="48"/>
  <c r="N381" i="48"/>
  <c r="O381" i="48"/>
  <c r="P381" i="48"/>
  <c r="Q381" i="48"/>
  <c r="S381" i="48"/>
  <c r="T381" i="48"/>
  <c r="U381" i="48"/>
  <c r="V381" i="48"/>
  <c r="W381" i="48"/>
  <c r="X381" i="48"/>
  <c r="Y381" i="48"/>
  <c r="Z381" i="48"/>
  <c r="AA381" i="48"/>
  <c r="E382" i="48"/>
  <c r="G382" i="48"/>
  <c r="I382" i="48"/>
  <c r="J382" i="48"/>
  <c r="K382" i="48"/>
  <c r="F382" i="48"/>
  <c r="N382" i="48"/>
  <c r="O382" i="48"/>
  <c r="P382" i="48"/>
  <c r="Q382" i="48"/>
  <c r="S382" i="48"/>
  <c r="T382" i="48"/>
  <c r="U382" i="48"/>
  <c r="V382" i="48"/>
  <c r="W382" i="48"/>
  <c r="X382" i="48"/>
  <c r="Y382" i="48"/>
  <c r="Z382" i="48"/>
  <c r="AA382" i="48"/>
  <c r="E383" i="48"/>
  <c r="G383" i="48"/>
  <c r="I383" i="48"/>
  <c r="J383" i="48"/>
  <c r="K383" i="48"/>
  <c r="F383" i="48"/>
  <c r="N383" i="48"/>
  <c r="O383" i="48"/>
  <c r="P383" i="48"/>
  <c r="Q383" i="48"/>
  <c r="S383" i="48"/>
  <c r="T383" i="48"/>
  <c r="U383" i="48"/>
  <c r="V383" i="48"/>
  <c r="W383" i="48"/>
  <c r="X383" i="48"/>
  <c r="Y383" i="48"/>
  <c r="Z383" i="48"/>
  <c r="AA383" i="48"/>
  <c r="E384" i="48"/>
  <c r="G384" i="48"/>
  <c r="I384" i="48"/>
  <c r="J384" i="48"/>
  <c r="K384" i="48"/>
  <c r="F384" i="48"/>
  <c r="N384" i="48"/>
  <c r="O384" i="48"/>
  <c r="P384" i="48"/>
  <c r="Q384" i="48"/>
  <c r="S384" i="48"/>
  <c r="T384" i="48"/>
  <c r="U384" i="48"/>
  <c r="V384" i="48"/>
  <c r="W384" i="48"/>
  <c r="X384" i="48"/>
  <c r="Y384" i="48"/>
  <c r="Z384" i="48"/>
  <c r="AA384" i="48"/>
  <c r="E385" i="48"/>
  <c r="G385" i="48"/>
  <c r="I385" i="48"/>
  <c r="J385" i="48"/>
  <c r="K385" i="48"/>
  <c r="F385" i="48"/>
  <c r="N385" i="48"/>
  <c r="O385" i="48"/>
  <c r="P385" i="48"/>
  <c r="Q385" i="48"/>
  <c r="S385" i="48"/>
  <c r="T385" i="48"/>
  <c r="U385" i="48"/>
  <c r="V385" i="48"/>
  <c r="W385" i="48"/>
  <c r="X385" i="48"/>
  <c r="Y385" i="48"/>
  <c r="Z385" i="48"/>
  <c r="AA385" i="48"/>
  <c r="E386" i="48"/>
  <c r="G386" i="48"/>
  <c r="I386" i="48"/>
  <c r="J386" i="48"/>
  <c r="K386" i="48"/>
  <c r="F386" i="48"/>
  <c r="N386" i="48"/>
  <c r="O386" i="48"/>
  <c r="P386" i="48"/>
  <c r="Q386" i="48"/>
  <c r="S386" i="48"/>
  <c r="T386" i="48"/>
  <c r="U386" i="48"/>
  <c r="V386" i="48"/>
  <c r="W386" i="48"/>
  <c r="X386" i="48"/>
  <c r="Y386" i="48"/>
  <c r="Z386" i="48"/>
  <c r="AA386" i="48"/>
  <c r="E387" i="48"/>
  <c r="G387" i="48"/>
  <c r="I387" i="48"/>
  <c r="J387" i="48"/>
  <c r="K387" i="48"/>
  <c r="F387" i="48"/>
  <c r="N387" i="48"/>
  <c r="O387" i="48"/>
  <c r="P387" i="48"/>
  <c r="Q387" i="48"/>
  <c r="S387" i="48"/>
  <c r="T387" i="48"/>
  <c r="U387" i="48"/>
  <c r="V387" i="48"/>
  <c r="W387" i="48"/>
  <c r="X387" i="48"/>
  <c r="Y387" i="48"/>
  <c r="Z387" i="48"/>
  <c r="AA387" i="48"/>
  <c r="E388" i="48"/>
  <c r="G388" i="48"/>
  <c r="I388" i="48"/>
  <c r="J388" i="48"/>
  <c r="K388" i="48"/>
  <c r="F388" i="48"/>
  <c r="N388" i="48"/>
  <c r="O388" i="48"/>
  <c r="P388" i="48"/>
  <c r="Q388" i="48"/>
  <c r="S388" i="48"/>
  <c r="T388" i="48"/>
  <c r="U388" i="48"/>
  <c r="V388" i="48"/>
  <c r="W388" i="48"/>
  <c r="X388" i="48"/>
  <c r="Y388" i="48"/>
  <c r="Z388" i="48"/>
  <c r="AA388" i="48"/>
  <c r="E389" i="48"/>
  <c r="G389" i="48"/>
  <c r="I389" i="48"/>
  <c r="J389" i="48"/>
  <c r="K389" i="48"/>
  <c r="F389" i="48"/>
  <c r="N389" i="48"/>
  <c r="O389" i="48"/>
  <c r="P389" i="48"/>
  <c r="Q389" i="48"/>
  <c r="S389" i="48"/>
  <c r="T389" i="48"/>
  <c r="U389" i="48"/>
  <c r="V389" i="48"/>
  <c r="W389" i="48"/>
  <c r="X389" i="48"/>
  <c r="Y389" i="48"/>
  <c r="Z389" i="48"/>
  <c r="AA389" i="48"/>
  <c r="E390" i="48"/>
  <c r="G390" i="48"/>
  <c r="I390" i="48"/>
  <c r="J390" i="48"/>
  <c r="K390" i="48"/>
  <c r="F390" i="48"/>
  <c r="N390" i="48"/>
  <c r="O390" i="48"/>
  <c r="P390" i="48"/>
  <c r="Q390" i="48"/>
  <c r="S390" i="48"/>
  <c r="T390" i="48"/>
  <c r="U390" i="48"/>
  <c r="V390" i="48"/>
  <c r="W390" i="48"/>
  <c r="X390" i="48"/>
  <c r="Y390" i="48"/>
  <c r="Z390" i="48"/>
  <c r="AA390" i="48"/>
  <c r="E391" i="48"/>
  <c r="G391" i="48"/>
  <c r="I391" i="48"/>
  <c r="J391" i="48"/>
  <c r="K391" i="48"/>
  <c r="F391" i="48"/>
  <c r="N391" i="48"/>
  <c r="O391" i="48"/>
  <c r="P391" i="48"/>
  <c r="Q391" i="48"/>
  <c r="S391" i="48"/>
  <c r="T391" i="48"/>
  <c r="U391" i="48"/>
  <c r="V391" i="48"/>
  <c r="W391" i="48"/>
  <c r="X391" i="48"/>
  <c r="Y391" i="48"/>
  <c r="Z391" i="48"/>
  <c r="AA391" i="48"/>
  <c r="E392" i="48"/>
  <c r="G392" i="48"/>
  <c r="I392" i="48"/>
  <c r="J392" i="48"/>
  <c r="K392" i="48"/>
  <c r="F392" i="48"/>
  <c r="N392" i="48"/>
  <c r="O392" i="48"/>
  <c r="P392" i="48"/>
  <c r="Q392" i="48"/>
  <c r="S392" i="48"/>
  <c r="T392" i="48"/>
  <c r="U392" i="48"/>
  <c r="V392" i="48"/>
  <c r="W392" i="48"/>
  <c r="X392" i="48"/>
  <c r="Y392" i="48"/>
  <c r="Z392" i="48"/>
  <c r="AA392" i="48"/>
  <c r="E393" i="48"/>
  <c r="G393" i="48"/>
  <c r="I393" i="48"/>
  <c r="J393" i="48"/>
  <c r="K393" i="48"/>
  <c r="F393" i="48"/>
  <c r="N393" i="48"/>
  <c r="O393" i="48"/>
  <c r="P393" i="48"/>
  <c r="Q393" i="48"/>
  <c r="S393" i="48"/>
  <c r="T393" i="48"/>
  <c r="U393" i="48"/>
  <c r="V393" i="48"/>
  <c r="W393" i="48"/>
  <c r="X393" i="48"/>
  <c r="Y393" i="48"/>
  <c r="Z393" i="48"/>
  <c r="AA393" i="48"/>
  <c r="E394" i="48"/>
  <c r="G394" i="48"/>
  <c r="I394" i="48"/>
  <c r="J394" i="48"/>
  <c r="K394" i="48"/>
  <c r="F394" i="48"/>
  <c r="N394" i="48"/>
  <c r="O394" i="48"/>
  <c r="P394" i="48"/>
  <c r="Q394" i="48"/>
  <c r="S394" i="48"/>
  <c r="T394" i="48"/>
  <c r="U394" i="48"/>
  <c r="V394" i="48"/>
  <c r="W394" i="48"/>
  <c r="X394" i="48"/>
  <c r="Y394" i="48"/>
  <c r="Z394" i="48"/>
  <c r="AA394" i="48"/>
  <c r="E395" i="48"/>
  <c r="G395" i="48"/>
  <c r="I395" i="48"/>
  <c r="J395" i="48"/>
  <c r="K395" i="48"/>
  <c r="F395" i="48"/>
  <c r="N395" i="48"/>
  <c r="O395" i="48"/>
  <c r="P395" i="48"/>
  <c r="Q395" i="48"/>
  <c r="S395" i="48"/>
  <c r="T395" i="48"/>
  <c r="U395" i="48"/>
  <c r="V395" i="48"/>
  <c r="W395" i="48"/>
  <c r="X395" i="48"/>
  <c r="Y395" i="48"/>
  <c r="Z395" i="48"/>
  <c r="AA395" i="48"/>
  <c r="E396" i="48"/>
  <c r="G396" i="48"/>
  <c r="I396" i="48"/>
  <c r="J396" i="48"/>
  <c r="K396" i="48"/>
  <c r="F396" i="48"/>
  <c r="N396" i="48"/>
  <c r="O396" i="48"/>
  <c r="P396" i="48"/>
  <c r="Q396" i="48"/>
  <c r="S396" i="48"/>
  <c r="T396" i="48"/>
  <c r="U396" i="48"/>
  <c r="V396" i="48"/>
  <c r="W396" i="48"/>
  <c r="X396" i="48"/>
  <c r="Y396" i="48"/>
  <c r="Z396" i="48"/>
  <c r="AA396" i="48"/>
  <c r="E397" i="48"/>
  <c r="G397" i="48"/>
  <c r="I397" i="48"/>
  <c r="J397" i="48"/>
  <c r="K397" i="48"/>
  <c r="F397" i="48"/>
  <c r="N397" i="48"/>
  <c r="O397" i="48"/>
  <c r="P397" i="48"/>
  <c r="Q397" i="48"/>
  <c r="S397" i="48"/>
  <c r="T397" i="48"/>
  <c r="U397" i="48"/>
  <c r="V397" i="48"/>
  <c r="W397" i="48"/>
  <c r="X397" i="48"/>
  <c r="Y397" i="48"/>
  <c r="Z397" i="48"/>
  <c r="AA397" i="48"/>
  <c r="E398" i="48"/>
  <c r="G398" i="48"/>
  <c r="I398" i="48"/>
  <c r="J398" i="48"/>
  <c r="K398" i="48"/>
  <c r="F398" i="48"/>
  <c r="N398" i="48"/>
  <c r="O398" i="48"/>
  <c r="P398" i="48"/>
  <c r="Q398" i="48"/>
  <c r="S398" i="48"/>
  <c r="T398" i="48"/>
  <c r="U398" i="48"/>
  <c r="V398" i="48"/>
  <c r="W398" i="48"/>
  <c r="X398" i="48"/>
  <c r="Y398" i="48"/>
  <c r="Z398" i="48"/>
  <c r="AA398" i="48"/>
  <c r="E399" i="48"/>
  <c r="G399" i="48"/>
  <c r="I399" i="48"/>
  <c r="J399" i="48"/>
  <c r="K399" i="48"/>
  <c r="F399" i="48"/>
  <c r="N399" i="48"/>
  <c r="O399" i="48"/>
  <c r="P399" i="48"/>
  <c r="Q399" i="48"/>
  <c r="S399" i="48"/>
  <c r="T399" i="48"/>
  <c r="U399" i="48"/>
  <c r="V399" i="48"/>
  <c r="W399" i="48"/>
  <c r="X399" i="48"/>
  <c r="Y399" i="48"/>
  <c r="Z399" i="48"/>
  <c r="AA399" i="48"/>
  <c r="E400" i="48"/>
  <c r="G400" i="48"/>
  <c r="I400" i="48"/>
  <c r="J400" i="48"/>
  <c r="K400" i="48"/>
  <c r="F400" i="48"/>
  <c r="N400" i="48"/>
  <c r="O400" i="48"/>
  <c r="P400" i="48"/>
  <c r="Q400" i="48"/>
  <c r="S400" i="48"/>
  <c r="T400" i="48"/>
  <c r="U400" i="48"/>
  <c r="V400" i="48"/>
  <c r="W400" i="48"/>
  <c r="X400" i="48"/>
  <c r="Y400" i="48"/>
  <c r="Z400" i="48"/>
  <c r="AA400" i="48"/>
  <c r="E401" i="48"/>
  <c r="G401" i="48"/>
  <c r="I401" i="48"/>
  <c r="J401" i="48"/>
  <c r="K401" i="48"/>
  <c r="F401" i="48"/>
  <c r="N401" i="48"/>
  <c r="O401" i="48"/>
  <c r="P401" i="48"/>
  <c r="Q401" i="48"/>
  <c r="S401" i="48"/>
  <c r="T401" i="48"/>
  <c r="U401" i="48"/>
  <c r="V401" i="48"/>
  <c r="W401" i="48"/>
  <c r="X401" i="48"/>
  <c r="Y401" i="48"/>
  <c r="Z401" i="48"/>
  <c r="AA401" i="48"/>
  <c r="E402" i="48"/>
  <c r="G402" i="48"/>
  <c r="I402" i="48"/>
  <c r="J402" i="48"/>
  <c r="K402" i="48"/>
  <c r="F402" i="48"/>
  <c r="N402" i="48"/>
  <c r="O402" i="48"/>
  <c r="P402" i="48"/>
  <c r="Q402" i="48"/>
  <c r="S402" i="48"/>
  <c r="T402" i="48"/>
  <c r="U402" i="48"/>
  <c r="V402" i="48"/>
  <c r="W402" i="48"/>
  <c r="X402" i="48"/>
  <c r="Y402" i="48"/>
  <c r="Z402" i="48"/>
  <c r="AA402" i="48"/>
  <c r="E403" i="48"/>
  <c r="G403" i="48"/>
  <c r="I403" i="48"/>
  <c r="J403" i="48"/>
  <c r="K403" i="48"/>
  <c r="F403" i="48"/>
  <c r="N403" i="48"/>
  <c r="O403" i="48"/>
  <c r="P403" i="48"/>
  <c r="Q403" i="48"/>
  <c r="S403" i="48"/>
  <c r="T403" i="48"/>
  <c r="U403" i="48"/>
  <c r="V403" i="48"/>
  <c r="W403" i="48"/>
  <c r="X403" i="48"/>
  <c r="Y403" i="48"/>
  <c r="Z403" i="48"/>
  <c r="AA403" i="48"/>
  <c r="E404" i="48"/>
  <c r="G404" i="48"/>
  <c r="I404" i="48"/>
  <c r="J404" i="48"/>
  <c r="K404" i="48"/>
  <c r="F404" i="48"/>
  <c r="N404" i="48"/>
  <c r="O404" i="48"/>
  <c r="P404" i="48"/>
  <c r="Q404" i="48"/>
  <c r="S404" i="48"/>
  <c r="T404" i="48"/>
  <c r="U404" i="48"/>
  <c r="V404" i="48"/>
  <c r="W404" i="48"/>
  <c r="X404" i="48"/>
  <c r="Y404" i="48"/>
  <c r="Z404" i="48"/>
  <c r="AA404" i="48"/>
  <c r="E405" i="48"/>
  <c r="G405" i="48"/>
  <c r="I405" i="48"/>
  <c r="J405" i="48"/>
  <c r="K405" i="48"/>
  <c r="F405" i="48"/>
  <c r="N405" i="48"/>
  <c r="O405" i="48"/>
  <c r="P405" i="48"/>
  <c r="Q405" i="48"/>
  <c r="S405" i="48"/>
  <c r="T405" i="48"/>
  <c r="U405" i="48"/>
  <c r="V405" i="48"/>
  <c r="W405" i="48"/>
  <c r="X405" i="48"/>
  <c r="Y405" i="48"/>
  <c r="Z405" i="48"/>
  <c r="AA405" i="48"/>
  <c r="E406" i="48"/>
  <c r="G406" i="48"/>
  <c r="I406" i="48"/>
  <c r="J406" i="48"/>
  <c r="K406" i="48"/>
  <c r="F406" i="48"/>
  <c r="N406" i="48"/>
  <c r="O406" i="48"/>
  <c r="P406" i="48"/>
  <c r="Q406" i="48"/>
  <c r="S406" i="48"/>
  <c r="T406" i="48"/>
  <c r="U406" i="48"/>
  <c r="V406" i="48"/>
  <c r="W406" i="48"/>
  <c r="X406" i="48"/>
  <c r="Y406" i="48"/>
  <c r="Z406" i="48"/>
  <c r="AA406" i="48"/>
  <c r="E407" i="48"/>
  <c r="G407" i="48"/>
  <c r="I407" i="48"/>
  <c r="J407" i="48"/>
  <c r="K407" i="48"/>
  <c r="F407" i="48"/>
  <c r="N407" i="48"/>
  <c r="O407" i="48"/>
  <c r="P407" i="48"/>
  <c r="Q407" i="48"/>
  <c r="S407" i="48"/>
  <c r="T407" i="48"/>
  <c r="U407" i="48"/>
  <c r="V407" i="48"/>
  <c r="W407" i="48"/>
  <c r="X407" i="48"/>
  <c r="Y407" i="48"/>
  <c r="Z407" i="48"/>
  <c r="AA407" i="48"/>
  <c r="E408" i="48"/>
  <c r="G408" i="48"/>
  <c r="I408" i="48"/>
  <c r="J408" i="48"/>
  <c r="K408" i="48"/>
  <c r="F408" i="48"/>
  <c r="N408" i="48"/>
  <c r="O408" i="48"/>
  <c r="P408" i="48"/>
  <c r="Q408" i="48"/>
  <c r="S408" i="48"/>
  <c r="T408" i="48"/>
  <c r="U408" i="48"/>
  <c r="V408" i="48"/>
  <c r="W408" i="48"/>
  <c r="X408" i="48"/>
  <c r="Y408" i="48"/>
  <c r="Z408" i="48"/>
  <c r="AA408" i="48"/>
  <c r="E409" i="48"/>
  <c r="G409" i="48"/>
  <c r="I409" i="48"/>
  <c r="J409" i="48"/>
  <c r="K409" i="48"/>
  <c r="F409" i="48"/>
  <c r="N409" i="48"/>
  <c r="O409" i="48"/>
  <c r="P409" i="48"/>
  <c r="Q409" i="48"/>
  <c r="S409" i="48"/>
  <c r="T409" i="48"/>
  <c r="U409" i="48"/>
  <c r="V409" i="48"/>
  <c r="W409" i="48"/>
  <c r="X409" i="48"/>
  <c r="Y409" i="48"/>
  <c r="Z409" i="48"/>
  <c r="AA409" i="48"/>
  <c r="E410" i="48"/>
  <c r="G410" i="48"/>
  <c r="I410" i="48"/>
  <c r="J410" i="48"/>
  <c r="K410" i="48"/>
  <c r="F410" i="48"/>
  <c r="N410" i="48"/>
  <c r="O410" i="48"/>
  <c r="P410" i="48"/>
  <c r="Q410" i="48"/>
  <c r="S410" i="48"/>
  <c r="T410" i="48"/>
  <c r="U410" i="48"/>
  <c r="V410" i="48"/>
  <c r="W410" i="48"/>
  <c r="X410" i="48"/>
  <c r="Y410" i="48"/>
  <c r="Z410" i="48"/>
  <c r="AA410" i="48"/>
  <c r="E411" i="48"/>
  <c r="G411" i="48"/>
  <c r="I411" i="48"/>
  <c r="J411" i="48"/>
  <c r="K411" i="48"/>
  <c r="F411" i="48"/>
  <c r="N411" i="48"/>
  <c r="O411" i="48"/>
  <c r="P411" i="48"/>
  <c r="Q411" i="48"/>
  <c r="S411" i="48"/>
  <c r="T411" i="48"/>
  <c r="U411" i="48"/>
  <c r="V411" i="48"/>
  <c r="W411" i="48"/>
  <c r="X411" i="48"/>
  <c r="Y411" i="48"/>
  <c r="Z411" i="48"/>
  <c r="AA411" i="48"/>
  <c r="E412" i="48"/>
  <c r="G412" i="48"/>
  <c r="I412" i="48"/>
  <c r="J412" i="48"/>
  <c r="K412" i="48"/>
  <c r="F412" i="48"/>
  <c r="N412" i="48"/>
  <c r="O412" i="48"/>
  <c r="P412" i="48"/>
  <c r="Q412" i="48"/>
  <c r="S412" i="48"/>
  <c r="T412" i="48"/>
  <c r="U412" i="48"/>
  <c r="V412" i="48"/>
  <c r="W412" i="48"/>
  <c r="X412" i="48"/>
  <c r="Y412" i="48"/>
  <c r="Z412" i="48"/>
  <c r="AA412" i="48"/>
  <c r="E413" i="48"/>
  <c r="G413" i="48"/>
  <c r="I413" i="48"/>
  <c r="J413" i="48"/>
  <c r="K413" i="48"/>
  <c r="F413" i="48"/>
  <c r="N413" i="48"/>
  <c r="O413" i="48"/>
  <c r="P413" i="48"/>
  <c r="Q413" i="48"/>
  <c r="S413" i="48"/>
  <c r="T413" i="48"/>
  <c r="U413" i="48"/>
  <c r="V413" i="48"/>
  <c r="W413" i="48"/>
  <c r="X413" i="48"/>
  <c r="Y413" i="48"/>
  <c r="Z413" i="48"/>
  <c r="AA413" i="48"/>
  <c r="E414" i="48"/>
  <c r="G414" i="48"/>
  <c r="I414" i="48"/>
  <c r="J414" i="48"/>
  <c r="K414" i="48"/>
  <c r="F414" i="48"/>
  <c r="N414" i="48"/>
  <c r="O414" i="48"/>
  <c r="P414" i="48"/>
  <c r="Q414" i="48"/>
  <c r="S414" i="48"/>
  <c r="T414" i="48"/>
  <c r="U414" i="48"/>
  <c r="V414" i="48"/>
  <c r="W414" i="48"/>
  <c r="X414" i="48"/>
  <c r="Y414" i="48"/>
  <c r="Z414" i="48"/>
  <c r="AA414" i="48"/>
  <c r="E415" i="48"/>
  <c r="G415" i="48"/>
  <c r="I415" i="48"/>
  <c r="J415" i="48"/>
  <c r="K415" i="48"/>
  <c r="F415" i="48"/>
  <c r="N415" i="48"/>
  <c r="O415" i="48"/>
  <c r="P415" i="48"/>
  <c r="Q415" i="48"/>
  <c r="S415" i="48"/>
  <c r="T415" i="48"/>
  <c r="U415" i="48"/>
  <c r="V415" i="48"/>
  <c r="W415" i="48"/>
  <c r="X415" i="48"/>
  <c r="Y415" i="48"/>
  <c r="Z415" i="48"/>
  <c r="AA415" i="48"/>
  <c r="E416" i="48"/>
  <c r="G416" i="48"/>
  <c r="I416" i="48"/>
  <c r="J416" i="48"/>
  <c r="K416" i="48"/>
  <c r="F416" i="48"/>
  <c r="N416" i="48"/>
  <c r="O416" i="48"/>
  <c r="P416" i="48"/>
  <c r="Q416" i="48"/>
  <c r="S416" i="48"/>
  <c r="T416" i="48"/>
  <c r="U416" i="48"/>
  <c r="V416" i="48"/>
  <c r="W416" i="48"/>
  <c r="X416" i="48"/>
  <c r="Y416" i="48"/>
  <c r="Z416" i="48"/>
  <c r="AA416" i="48"/>
  <c r="E417" i="48"/>
  <c r="G417" i="48"/>
  <c r="I417" i="48"/>
  <c r="J417" i="48"/>
  <c r="K417" i="48"/>
  <c r="F417" i="48"/>
  <c r="N417" i="48"/>
  <c r="O417" i="48"/>
  <c r="P417" i="48"/>
  <c r="Q417" i="48"/>
  <c r="S417" i="48"/>
  <c r="T417" i="48"/>
  <c r="U417" i="48"/>
  <c r="V417" i="48"/>
  <c r="W417" i="48"/>
  <c r="X417" i="48"/>
  <c r="Y417" i="48"/>
  <c r="Z417" i="48"/>
  <c r="AA417" i="48"/>
  <c r="E418" i="48"/>
  <c r="G418" i="48"/>
  <c r="I418" i="48"/>
  <c r="J418" i="48"/>
  <c r="K418" i="48"/>
  <c r="F418" i="48"/>
  <c r="N418" i="48"/>
  <c r="O418" i="48"/>
  <c r="P418" i="48"/>
  <c r="Q418" i="48"/>
  <c r="S418" i="48"/>
  <c r="T418" i="48"/>
  <c r="U418" i="48"/>
  <c r="V418" i="48"/>
  <c r="W418" i="48"/>
  <c r="X418" i="48"/>
  <c r="Y418" i="48"/>
  <c r="Z418" i="48"/>
  <c r="AA418" i="48"/>
  <c r="E419" i="48"/>
  <c r="G419" i="48"/>
  <c r="I419" i="48"/>
  <c r="J419" i="48"/>
  <c r="K419" i="48"/>
  <c r="F419" i="48"/>
  <c r="N419" i="48"/>
  <c r="O419" i="48"/>
  <c r="P419" i="48"/>
  <c r="Q419" i="48"/>
  <c r="S419" i="48"/>
  <c r="T419" i="48"/>
  <c r="U419" i="48"/>
  <c r="V419" i="48"/>
  <c r="W419" i="48"/>
  <c r="X419" i="48"/>
  <c r="Y419" i="48"/>
  <c r="Z419" i="48"/>
  <c r="AA419" i="48"/>
  <c r="E420" i="48"/>
  <c r="G420" i="48"/>
  <c r="I420" i="48"/>
  <c r="J420" i="48"/>
  <c r="K420" i="48"/>
  <c r="F420" i="48"/>
  <c r="N420" i="48"/>
  <c r="O420" i="48"/>
  <c r="P420" i="48"/>
  <c r="Q420" i="48"/>
  <c r="S420" i="48"/>
  <c r="T420" i="48"/>
  <c r="U420" i="48"/>
  <c r="V420" i="48"/>
  <c r="W420" i="48"/>
  <c r="X420" i="48"/>
  <c r="Y420" i="48"/>
  <c r="Z420" i="48"/>
  <c r="AA420" i="48"/>
  <c r="E421" i="48"/>
  <c r="G421" i="48"/>
  <c r="I421" i="48"/>
  <c r="J421" i="48"/>
  <c r="K421" i="48"/>
  <c r="F421" i="48"/>
  <c r="N421" i="48"/>
  <c r="O421" i="48"/>
  <c r="P421" i="48"/>
  <c r="Q421" i="48"/>
  <c r="S421" i="48"/>
  <c r="T421" i="48"/>
  <c r="U421" i="48"/>
  <c r="V421" i="48"/>
  <c r="W421" i="48"/>
  <c r="X421" i="48"/>
  <c r="Y421" i="48"/>
  <c r="Z421" i="48"/>
  <c r="AA421" i="48"/>
  <c r="E422" i="48"/>
  <c r="G422" i="48"/>
  <c r="I422" i="48"/>
  <c r="J422" i="48"/>
  <c r="K422" i="48"/>
  <c r="F422" i="48"/>
  <c r="N422" i="48"/>
  <c r="O422" i="48"/>
  <c r="P422" i="48"/>
  <c r="Q422" i="48"/>
  <c r="S422" i="48"/>
  <c r="T422" i="48"/>
  <c r="U422" i="48"/>
  <c r="V422" i="48"/>
  <c r="W422" i="48"/>
  <c r="X422" i="48"/>
  <c r="Y422" i="48"/>
  <c r="Z422" i="48"/>
  <c r="AA422" i="48"/>
  <c r="E423" i="48"/>
  <c r="G423" i="48"/>
  <c r="I423" i="48"/>
  <c r="J423" i="48"/>
  <c r="K423" i="48"/>
  <c r="F423" i="48"/>
  <c r="N423" i="48"/>
  <c r="O423" i="48"/>
  <c r="P423" i="48"/>
  <c r="Q423" i="48"/>
  <c r="S423" i="48"/>
  <c r="T423" i="48"/>
  <c r="U423" i="48"/>
  <c r="V423" i="48"/>
  <c r="W423" i="48"/>
  <c r="X423" i="48"/>
  <c r="Y423" i="48"/>
  <c r="Z423" i="48"/>
  <c r="AA423" i="48"/>
  <c r="E424" i="48"/>
  <c r="G424" i="48"/>
  <c r="I424" i="48"/>
  <c r="J424" i="48"/>
  <c r="K424" i="48"/>
  <c r="F424" i="48"/>
  <c r="N424" i="48"/>
  <c r="O424" i="48"/>
  <c r="P424" i="48"/>
  <c r="Q424" i="48"/>
  <c r="S424" i="48"/>
  <c r="T424" i="48"/>
  <c r="U424" i="48"/>
  <c r="V424" i="48"/>
  <c r="W424" i="48"/>
  <c r="X424" i="48"/>
  <c r="Y424" i="48"/>
  <c r="Z424" i="48"/>
  <c r="AA424" i="48"/>
  <c r="E425" i="48"/>
  <c r="G425" i="48"/>
  <c r="I425" i="48"/>
  <c r="J425" i="48"/>
  <c r="K425" i="48"/>
  <c r="F425" i="48"/>
  <c r="N425" i="48"/>
  <c r="O425" i="48"/>
  <c r="P425" i="48"/>
  <c r="Q425" i="48"/>
  <c r="S425" i="48"/>
  <c r="T425" i="48"/>
  <c r="U425" i="48"/>
  <c r="V425" i="48"/>
  <c r="W425" i="48"/>
  <c r="X425" i="48"/>
  <c r="Y425" i="48"/>
  <c r="Z425" i="48"/>
  <c r="AA425" i="48"/>
  <c r="E426" i="48"/>
  <c r="G426" i="48"/>
  <c r="I426" i="48"/>
  <c r="J426" i="48"/>
  <c r="K426" i="48"/>
  <c r="F426" i="48"/>
  <c r="N426" i="48"/>
  <c r="O426" i="48"/>
  <c r="P426" i="48"/>
  <c r="Q426" i="48"/>
  <c r="S426" i="48"/>
  <c r="T426" i="48"/>
  <c r="U426" i="48"/>
  <c r="V426" i="48"/>
  <c r="W426" i="48"/>
  <c r="X426" i="48"/>
  <c r="Y426" i="48"/>
  <c r="Z426" i="48"/>
  <c r="AA426" i="48"/>
  <c r="E427" i="48"/>
  <c r="G427" i="48"/>
  <c r="I427" i="48"/>
  <c r="J427" i="48"/>
  <c r="K427" i="48"/>
  <c r="F427" i="48"/>
  <c r="N427" i="48"/>
  <c r="O427" i="48"/>
  <c r="P427" i="48"/>
  <c r="Q427" i="48"/>
  <c r="S427" i="48"/>
  <c r="T427" i="48"/>
  <c r="U427" i="48"/>
  <c r="V427" i="48"/>
  <c r="W427" i="48"/>
  <c r="X427" i="48"/>
  <c r="Y427" i="48"/>
  <c r="Z427" i="48"/>
  <c r="AA427" i="48"/>
  <c r="E428" i="48"/>
  <c r="G428" i="48"/>
  <c r="I428" i="48"/>
  <c r="J428" i="48"/>
  <c r="K428" i="48"/>
  <c r="F428" i="48"/>
  <c r="N428" i="48"/>
  <c r="O428" i="48"/>
  <c r="P428" i="48"/>
  <c r="Q428" i="48"/>
  <c r="S428" i="48"/>
  <c r="T428" i="48"/>
  <c r="U428" i="48"/>
  <c r="V428" i="48"/>
  <c r="W428" i="48"/>
  <c r="X428" i="48"/>
  <c r="Y428" i="48"/>
  <c r="Z428" i="48"/>
  <c r="AA428" i="48"/>
  <c r="E429" i="48"/>
  <c r="G429" i="48"/>
  <c r="I429" i="48"/>
  <c r="J429" i="48"/>
  <c r="K429" i="48"/>
  <c r="F429" i="48"/>
  <c r="N429" i="48"/>
  <c r="O429" i="48"/>
  <c r="P429" i="48"/>
  <c r="Q429" i="48"/>
  <c r="S429" i="48"/>
  <c r="T429" i="48"/>
  <c r="U429" i="48"/>
  <c r="V429" i="48"/>
  <c r="W429" i="48"/>
  <c r="X429" i="48"/>
  <c r="Y429" i="48"/>
  <c r="Z429" i="48"/>
  <c r="AA429" i="48"/>
  <c r="E430" i="48"/>
  <c r="G430" i="48"/>
  <c r="I430" i="48"/>
  <c r="J430" i="48"/>
  <c r="K430" i="48"/>
  <c r="F430" i="48"/>
  <c r="N430" i="48"/>
  <c r="O430" i="48"/>
  <c r="P430" i="48"/>
  <c r="Q430" i="48"/>
  <c r="S430" i="48"/>
  <c r="T430" i="48"/>
  <c r="U430" i="48"/>
  <c r="V430" i="48"/>
  <c r="W430" i="48"/>
  <c r="X430" i="48"/>
  <c r="Y430" i="48"/>
  <c r="Z430" i="48"/>
  <c r="AA430" i="48"/>
  <c r="E431" i="48"/>
  <c r="G431" i="48"/>
  <c r="I431" i="48"/>
  <c r="J431" i="48"/>
  <c r="K431" i="48"/>
  <c r="F431" i="48"/>
  <c r="N431" i="48"/>
  <c r="O431" i="48"/>
  <c r="P431" i="48"/>
  <c r="Q431" i="48"/>
  <c r="S431" i="48"/>
  <c r="T431" i="48"/>
  <c r="U431" i="48"/>
  <c r="V431" i="48"/>
  <c r="W431" i="48"/>
  <c r="X431" i="48"/>
  <c r="Y431" i="48"/>
  <c r="Z431" i="48"/>
  <c r="AA431" i="48"/>
  <c r="E432" i="48"/>
  <c r="G432" i="48"/>
  <c r="I432" i="48"/>
  <c r="J432" i="48"/>
  <c r="K432" i="48"/>
  <c r="F432" i="48"/>
  <c r="N432" i="48"/>
  <c r="O432" i="48"/>
  <c r="P432" i="48"/>
  <c r="Q432" i="48"/>
  <c r="S432" i="48"/>
  <c r="T432" i="48"/>
  <c r="U432" i="48"/>
  <c r="V432" i="48"/>
  <c r="W432" i="48"/>
  <c r="X432" i="48"/>
  <c r="Y432" i="48"/>
  <c r="Z432" i="48"/>
  <c r="AA432" i="48"/>
  <c r="E433" i="48"/>
  <c r="G433" i="48"/>
  <c r="I433" i="48"/>
  <c r="J433" i="48"/>
  <c r="K433" i="48"/>
  <c r="F433" i="48"/>
  <c r="N433" i="48"/>
  <c r="O433" i="48"/>
  <c r="P433" i="48"/>
  <c r="Q433" i="48"/>
  <c r="S433" i="48"/>
  <c r="T433" i="48"/>
  <c r="U433" i="48"/>
  <c r="V433" i="48"/>
  <c r="W433" i="48"/>
  <c r="X433" i="48"/>
  <c r="Y433" i="48"/>
  <c r="Z433" i="48"/>
  <c r="AA433" i="48"/>
  <c r="E434" i="48"/>
  <c r="G434" i="48"/>
  <c r="I434" i="48"/>
  <c r="J434" i="48"/>
  <c r="K434" i="48"/>
  <c r="F434" i="48"/>
  <c r="N434" i="48"/>
  <c r="O434" i="48"/>
  <c r="P434" i="48"/>
  <c r="Q434" i="48"/>
  <c r="S434" i="48"/>
  <c r="T434" i="48"/>
  <c r="U434" i="48"/>
  <c r="V434" i="48"/>
  <c r="W434" i="48"/>
  <c r="X434" i="48"/>
  <c r="Y434" i="48"/>
  <c r="Z434" i="48"/>
  <c r="AA434" i="48"/>
  <c r="E435" i="48"/>
  <c r="G435" i="48"/>
  <c r="I435" i="48"/>
  <c r="J435" i="48"/>
  <c r="K435" i="48"/>
  <c r="F435" i="48"/>
  <c r="N435" i="48"/>
  <c r="O435" i="48"/>
  <c r="P435" i="48"/>
  <c r="Q435" i="48"/>
  <c r="S435" i="48"/>
  <c r="T435" i="48"/>
  <c r="U435" i="48"/>
  <c r="V435" i="48"/>
  <c r="W435" i="48"/>
  <c r="X435" i="48"/>
  <c r="Y435" i="48"/>
  <c r="Z435" i="48"/>
  <c r="AA435" i="48"/>
  <c r="E436" i="48"/>
  <c r="G436" i="48"/>
  <c r="I436" i="48"/>
  <c r="J436" i="48"/>
  <c r="K436" i="48"/>
  <c r="F436" i="48"/>
  <c r="N436" i="48"/>
  <c r="O436" i="48"/>
  <c r="P436" i="48"/>
  <c r="Q436" i="48"/>
  <c r="S436" i="48"/>
  <c r="T436" i="48"/>
  <c r="U436" i="48"/>
  <c r="V436" i="48"/>
  <c r="W436" i="48"/>
  <c r="X436" i="48"/>
  <c r="Y436" i="48"/>
  <c r="Z436" i="48"/>
  <c r="AA436" i="48"/>
  <c r="E437" i="48"/>
  <c r="G437" i="48"/>
  <c r="I437" i="48"/>
  <c r="J437" i="48"/>
  <c r="K437" i="48"/>
  <c r="F437" i="48"/>
  <c r="N437" i="48"/>
  <c r="O437" i="48"/>
  <c r="P437" i="48"/>
  <c r="Q437" i="48"/>
  <c r="S437" i="48"/>
  <c r="T437" i="48"/>
  <c r="U437" i="48"/>
  <c r="V437" i="48"/>
  <c r="W437" i="48"/>
  <c r="X437" i="48"/>
  <c r="Y437" i="48"/>
  <c r="Z437" i="48"/>
  <c r="AA437" i="48"/>
  <c r="E438" i="48"/>
  <c r="G438" i="48"/>
  <c r="I438" i="48"/>
  <c r="J438" i="48"/>
  <c r="K438" i="48"/>
  <c r="F438" i="48"/>
  <c r="N438" i="48"/>
  <c r="O438" i="48"/>
  <c r="P438" i="48"/>
  <c r="Q438" i="48"/>
  <c r="S438" i="48"/>
  <c r="T438" i="48"/>
  <c r="U438" i="48"/>
  <c r="V438" i="48"/>
  <c r="W438" i="48"/>
  <c r="X438" i="48"/>
  <c r="Y438" i="48"/>
  <c r="Z438" i="48"/>
  <c r="AA438" i="48"/>
  <c r="E439" i="48"/>
  <c r="G439" i="48"/>
  <c r="I439" i="48"/>
  <c r="J439" i="48"/>
  <c r="K439" i="48"/>
  <c r="F439" i="48"/>
  <c r="N439" i="48"/>
  <c r="O439" i="48"/>
  <c r="P439" i="48"/>
  <c r="Q439" i="48"/>
  <c r="S439" i="48"/>
  <c r="T439" i="48"/>
  <c r="U439" i="48"/>
  <c r="V439" i="48"/>
  <c r="W439" i="48"/>
  <c r="X439" i="48"/>
  <c r="Y439" i="48"/>
  <c r="Z439" i="48"/>
  <c r="AA439" i="48"/>
  <c r="E440" i="48"/>
  <c r="G440" i="48"/>
  <c r="I440" i="48"/>
  <c r="J440" i="48"/>
  <c r="K440" i="48"/>
  <c r="F440" i="48"/>
  <c r="N440" i="48"/>
  <c r="O440" i="48"/>
  <c r="P440" i="48"/>
  <c r="Q440" i="48"/>
  <c r="S440" i="48"/>
  <c r="T440" i="48"/>
  <c r="U440" i="48"/>
  <c r="V440" i="48"/>
  <c r="W440" i="48"/>
  <c r="X440" i="48"/>
  <c r="Y440" i="48"/>
  <c r="Z440" i="48"/>
  <c r="AA440" i="48"/>
  <c r="E441" i="48"/>
  <c r="G441" i="48"/>
  <c r="I441" i="48"/>
  <c r="J441" i="48"/>
  <c r="K441" i="48"/>
  <c r="F441" i="48"/>
  <c r="N441" i="48"/>
  <c r="O441" i="48"/>
  <c r="P441" i="48"/>
  <c r="Q441" i="48"/>
  <c r="S441" i="48"/>
  <c r="T441" i="48"/>
  <c r="U441" i="48"/>
  <c r="V441" i="48"/>
  <c r="W441" i="48"/>
  <c r="X441" i="48"/>
  <c r="Y441" i="48"/>
  <c r="Z441" i="48"/>
  <c r="AA441" i="48"/>
  <c r="E442" i="48"/>
  <c r="G442" i="48"/>
  <c r="I442" i="48"/>
  <c r="J442" i="48"/>
  <c r="K442" i="48"/>
  <c r="F442" i="48"/>
  <c r="N442" i="48"/>
  <c r="O442" i="48"/>
  <c r="P442" i="48"/>
  <c r="Q442" i="48"/>
  <c r="S442" i="48"/>
  <c r="T442" i="48"/>
  <c r="U442" i="48"/>
  <c r="V442" i="48"/>
  <c r="W442" i="48"/>
  <c r="X442" i="48"/>
  <c r="Y442" i="48"/>
  <c r="Z442" i="48"/>
  <c r="AA442" i="48"/>
  <c r="E443" i="48"/>
  <c r="G443" i="48"/>
  <c r="I443" i="48"/>
  <c r="J443" i="48"/>
  <c r="K443" i="48"/>
  <c r="F443" i="48"/>
  <c r="N443" i="48"/>
  <c r="O443" i="48"/>
  <c r="P443" i="48"/>
  <c r="Q443" i="48"/>
  <c r="S443" i="48"/>
  <c r="T443" i="48"/>
  <c r="U443" i="48"/>
  <c r="V443" i="48"/>
  <c r="W443" i="48"/>
  <c r="X443" i="48"/>
  <c r="Y443" i="48"/>
  <c r="Z443" i="48"/>
  <c r="AA443" i="48"/>
  <c r="E444" i="48"/>
  <c r="G444" i="48"/>
  <c r="I444" i="48"/>
  <c r="J444" i="48"/>
  <c r="K444" i="48"/>
  <c r="F444" i="48"/>
  <c r="N444" i="48"/>
  <c r="O444" i="48"/>
  <c r="P444" i="48"/>
  <c r="Q444" i="48"/>
  <c r="S444" i="48"/>
  <c r="T444" i="48"/>
  <c r="U444" i="48"/>
  <c r="V444" i="48"/>
  <c r="W444" i="48"/>
  <c r="X444" i="48"/>
  <c r="Y444" i="48"/>
  <c r="Z444" i="48"/>
  <c r="AA444" i="48"/>
  <c r="E445" i="48"/>
  <c r="G445" i="48"/>
  <c r="I445" i="48"/>
  <c r="J445" i="48"/>
  <c r="K445" i="48"/>
  <c r="F445" i="48"/>
  <c r="N445" i="48"/>
  <c r="O445" i="48"/>
  <c r="P445" i="48"/>
  <c r="Q445" i="48"/>
  <c r="S445" i="48"/>
  <c r="T445" i="48"/>
  <c r="U445" i="48"/>
  <c r="V445" i="48"/>
  <c r="W445" i="48"/>
  <c r="X445" i="48"/>
  <c r="Y445" i="48"/>
  <c r="Z445" i="48"/>
  <c r="AA445" i="48"/>
  <c r="E446" i="48"/>
  <c r="G446" i="48"/>
  <c r="I446" i="48"/>
  <c r="J446" i="48"/>
  <c r="K446" i="48"/>
  <c r="F446" i="48"/>
  <c r="N446" i="48"/>
  <c r="O446" i="48"/>
  <c r="P446" i="48"/>
  <c r="Q446" i="48"/>
  <c r="S446" i="48"/>
  <c r="T446" i="48"/>
  <c r="U446" i="48"/>
  <c r="V446" i="48"/>
  <c r="W446" i="48"/>
  <c r="X446" i="48"/>
  <c r="Y446" i="48"/>
  <c r="Z446" i="48"/>
  <c r="AA446" i="48"/>
  <c r="E447" i="48"/>
  <c r="G447" i="48"/>
  <c r="I447" i="48"/>
  <c r="J447" i="48"/>
  <c r="K447" i="48"/>
  <c r="F447" i="48"/>
  <c r="N447" i="48"/>
  <c r="O447" i="48"/>
  <c r="P447" i="48"/>
  <c r="Q447" i="48"/>
  <c r="S447" i="48"/>
  <c r="T447" i="48"/>
  <c r="U447" i="48"/>
  <c r="V447" i="48"/>
  <c r="W447" i="48"/>
  <c r="X447" i="48"/>
  <c r="Y447" i="48"/>
  <c r="Z447" i="48"/>
  <c r="AA447" i="48"/>
  <c r="E448" i="48"/>
  <c r="G448" i="48"/>
  <c r="I448" i="48"/>
  <c r="J448" i="48"/>
  <c r="K448" i="48"/>
  <c r="F448" i="48"/>
  <c r="N448" i="48"/>
  <c r="O448" i="48"/>
  <c r="P448" i="48"/>
  <c r="Q448" i="48"/>
  <c r="S448" i="48"/>
  <c r="T448" i="48"/>
  <c r="U448" i="48"/>
  <c r="V448" i="48"/>
  <c r="W448" i="48"/>
  <c r="X448" i="48"/>
  <c r="Y448" i="48"/>
  <c r="Z448" i="48"/>
  <c r="AA448" i="48"/>
  <c r="E449" i="48"/>
  <c r="G449" i="48"/>
  <c r="I449" i="48"/>
  <c r="J449" i="48"/>
  <c r="K449" i="48"/>
  <c r="F449" i="48"/>
  <c r="N449" i="48"/>
  <c r="O449" i="48"/>
  <c r="P449" i="48"/>
  <c r="Q449" i="48"/>
  <c r="S449" i="48"/>
  <c r="T449" i="48"/>
  <c r="U449" i="48"/>
  <c r="V449" i="48"/>
  <c r="W449" i="48"/>
  <c r="X449" i="48"/>
  <c r="Y449" i="48"/>
  <c r="Z449" i="48"/>
  <c r="AA449" i="48"/>
  <c r="E450" i="48"/>
  <c r="G450" i="48"/>
  <c r="I450" i="48"/>
  <c r="J450" i="48"/>
  <c r="K450" i="48"/>
  <c r="F450" i="48"/>
  <c r="N450" i="48"/>
  <c r="O450" i="48"/>
  <c r="P450" i="48"/>
  <c r="Q450" i="48"/>
  <c r="S450" i="48"/>
  <c r="T450" i="48"/>
  <c r="U450" i="48"/>
  <c r="V450" i="48"/>
  <c r="W450" i="48"/>
  <c r="X450" i="48"/>
  <c r="Y450" i="48"/>
  <c r="Z450" i="48"/>
  <c r="AA450" i="48"/>
  <c r="E451" i="48"/>
  <c r="G451" i="48"/>
  <c r="I451" i="48"/>
  <c r="J451" i="48"/>
  <c r="K451" i="48"/>
  <c r="F451" i="48"/>
  <c r="N451" i="48"/>
  <c r="O451" i="48"/>
  <c r="P451" i="48"/>
  <c r="Q451" i="48"/>
  <c r="S451" i="48"/>
  <c r="T451" i="48"/>
  <c r="U451" i="48"/>
  <c r="V451" i="48"/>
  <c r="W451" i="48"/>
  <c r="X451" i="48"/>
  <c r="Y451" i="48"/>
  <c r="Z451" i="48"/>
  <c r="AA451" i="48"/>
  <c r="E452" i="48"/>
  <c r="G452" i="48"/>
  <c r="I452" i="48"/>
  <c r="J452" i="48"/>
  <c r="K452" i="48"/>
  <c r="F452" i="48"/>
  <c r="N452" i="48"/>
  <c r="O452" i="48"/>
  <c r="P452" i="48"/>
  <c r="Q452" i="48"/>
  <c r="S452" i="48"/>
  <c r="T452" i="48"/>
  <c r="U452" i="48"/>
  <c r="V452" i="48"/>
  <c r="W452" i="48"/>
  <c r="X452" i="48"/>
  <c r="Y452" i="48"/>
  <c r="Z452" i="48"/>
  <c r="AA452" i="48"/>
  <c r="E453" i="48"/>
  <c r="G453" i="48"/>
  <c r="I453" i="48"/>
  <c r="J453" i="48"/>
  <c r="K453" i="48"/>
  <c r="F453" i="48"/>
  <c r="N453" i="48"/>
  <c r="O453" i="48"/>
  <c r="P453" i="48"/>
  <c r="Q453" i="48"/>
  <c r="S453" i="48"/>
  <c r="T453" i="48"/>
  <c r="U453" i="48"/>
  <c r="V453" i="48"/>
  <c r="W453" i="48"/>
  <c r="X453" i="48"/>
  <c r="Y453" i="48"/>
  <c r="Z453" i="48"/>
  <c r="AA453" i="48"/>
  <c r="E454" i="48"/>
  <c r="G454" i="48"/>
  <c r="I454" i="48"/>
  <c r="J454" i="48"/>
  <c r="K454" i="48"/>
  <c r="F454" i="48"/>
  <c r="N454" i="48"/>
  <c r="O454" i="48"/>
  <c r="P454" i="48"/>
  <c r="Q454" i="48"/>
  <c r="S454" i="48"/>
  <c r="T454" i="48"/>
  <c r="U454" i="48"/>
  <c r="V454" i="48"/>
  <c r="W454" i="48"/>
  <c r="X454" i="48"/>
  <c r="Y454" i="48"/>
  <c r="Z454" i="48"/>
  <c r="AA454" i="48"/>
  <c r="E455" i="48"/>
  <c r="G455" i="48"/>
  <c r="I455" i="48"/>
  <c r="J455" i="48"/>
  <c r="K455" i="48"/>
  <c r="F455" i="48"/>
  <c r="N455" i="48"/>
  <c r="O455" i="48"/>
  <c r="P455" i="48"/>
  <c r="Q455" i="48"/>
  <c r="S455" i="48"/>
  <c r="T455" i="48"/>
  <c r="U455" i="48"/>
  <c r="V455" i="48"/>
  <c r="W455" i="48"/>
  <c r="X455" i="48"/>
  <c r="Y455" i="48"/>
  <c r="Z455" i="48"/>
  <c r="AA455" i="48"/>
  <c r="E456" i="48"/>
  <c r="G456" i="48"/>
  <c r="I456" i="48"/>
  <c r="J456" i="48"/>
  <c r="K456" i="48"/>
  <c r="F456" i="48"/>
  <c r="N456" i="48"/>
  <c r="O456" i="48"/>
  <c r="P456" i="48"/>
  <c r="Q456" i="48"/>
  <c r="S456" i="48"/>
  <c r="T456" i="48"/>
  <c r="U456" i="48"/>
  <c r="V456" i="48"/>
  <c r="W456" i="48"/>
  <c r="X456" i="48"/>
  <c r="Y456" i="48"/>
  <c r="Z456" i="48"/>
  <c r="AA456" i="48"/>
  <c r="E457" i="48"/>
  <c r="G457" i="48"/>
  <c r="I457" i="48"/>
  <c r="J457" i="48"/>
  <c r="K457" i="48"/>
  <c r="F457" i="48"/>
  <c r="N457" i="48"/>
  <c r="O457" i="48"/>
  <c r="P457" i="48"/>
  <c r="Q457" i="48"/>
  <c r="S457" i="48"/>
  <c r="T457" i="48"/>
  <c r="U457" i="48"/>
  <c r="V457" i="48"/>
  <c r="W457" i="48"/>
  <c r="X457" i="48"/>
  <c r="Y457" i="48"/>
  <c r="Z457" i="48"/>
  <c r="AA457" i="48"/>
  <c r="E458" i="48"/>
  <c r="G458" i="48"/>
  <c r="I458" i="48"/>
  <c r="J458" i="48"/>
  <c r="K458" i="48"/>
  <c r="F458" i="48"/>
  <c r="N458" i="48"/>
  <c r="O458" i="48"/>
  <c r="P458" i="48"/>
  <c r="Q458" i="48"/>
  <c r="S458" i="48"/>
  <c r="T458" i="48"/>
  <c r="U458" i="48"/>
  <c r="V458" i="48"/>
  <c r="W458" i="48"/>
  <c r="X458" i="48"/>
  <c r="Y458" i="48"/>
  <c r="Z458" i="48"/>
  <c r="AA458" i="48"/>
  <c r="E459" i="48"/>
  <c r="G459" i="48"/>
  <c r="I459" i="48"/>
  <c r="J459" i="48"/>
  <c r="K459" i="48"/>
  <c r="F459" i="48"/>
  <c r="N459" i="48"/>
  <c r="O459" i="48"/>
  <c r="P459" i="48"/>
  <c r="Q459" i="48"/>
  <c r="S459" i="48"/>
  <c r="T459" i="48"/>
  <c r="U459" i="48"/>
  <c r="V459" i="48"/>
  <c r="W459" i="48"/>
  <c r="X459" i="48"/>
  <c r="Y459" i="48"/>
  <c r="Z459" i="48"/>
  <c r="AA459" i="48"/>
  <c r="E460" i="48"/>
  <c r="G460" i="48"/>
  <c r="I460" i="48"/>
  <c r="J460" i="48"/>
  <c r="K460" i="48"/>
  <c r="F460" i="48"/>
  <c r="N460" i="48"/>
  <c r="O460" i="48"/>
  <c r="P460" i="48"/>
  <c r="Q460" i="48"/>
  <c r="S460" i="48"/>
  <c r="T460" i="48"/>
  <c r="U460" i="48"/>
  <c r="V460" i="48"/>
  <c r="W460" i="48"/>
  <c r="X460" i="48"/>
  <c r="Y460" i="48"/>
  <c r="Z460" i="48"/>
  <c r="AA460" i="48"/>
  <c r="E461" i="48"/>
  <c r="G461" i="48"/>
  <c r="I461" i="48"/>
  <c r="J461" i="48"/>
  <c r="K461" i="48"/>
  <c r="F461" i="48"/>
  <c r="N461" i="48"/>
  <c r="O461" i="48"/>
  <c r="P461" i="48"/>
  <c r="Q461" i="48"/>
  <c r="S461" i="48"/>
  <c r="T461" i="48"/>
  <c r="U461" i="48"/>
  <c r="V461" i="48"/>
  <c r="W461" i="48"/>
  <c r="X461" i="48"/>
  <c r="Y461" i="48"/>
  <c r="Z461" i="48"/>
  <c r="AA461" i="48"/>
  <c r="E462" i="48"/>
  <c r="G462" i="48"/>
  <c r="I462" i="48"/>
  <c r="J462" i="48"/>
  <c r="K462" i="48"/>
  <c r="F462" i="48"/>
  <c r="N462" i="48"/>
  <c r="O462" i="48"/>
  <c r="P462" i="48"/>
  <c r="Q462" i="48"/>
  <c r="S462" i="48"/>
  <c r="T462" i="48"/>
  <c r="U462" i="48"/>
  <c r="V462" i="48"/>
  <c r="W462" i="48"/>
  <c r="X462" i="48"/>
  <c r="Y462" i="48"/>
  <c r="Z462" i="48"/>
  <c r="AA462" i="48"/>
  <c r="E463" i="48"/>
  <c r="G463" i="48"/>
  <c r="I463" i="48"/>
  <c r="J463" i="48"/>
  <c r="K463" i="48"/>
  <c r="F463" i="48"/>
  <c r="N463" i="48"/>
  <c r="O463" i="48"/>
  <c r="P463" i="48"/>
  <c r="Q463" i="48"/>
  <c r="S463" i="48"/>
  <c r="T463" i="48"/>
  <c r="U463" i="48"/>
  <c r="V463" i="48"/>
  <c r="W463" i="48"/>
  <c r="X463" i="48"/>
  <c r="Y463" i="48"/>
  <c r="Z463" i="48"/>
  <c r="AA463" i="48"/>
  <c r="E464" i="48"/>
  <c r="G464" i="48"/>
  <c r="I464" i="48"/>
  <c r="J464" i="48"/>
  <c r="K464" i="48"/>
  <c r="F464" i="48"/>
  <c r="N464" i="48"/>
  <c r="O464" i="48"/>
  <c r="P464" i="48"/>
  <c r="Q464" i="48"/>
  <c r="S464" i="48"/>
  <c r="T464" i="48"/>
  <c r="U464" i="48"/>
  <c r="V464" i="48"/>
  <c r="W464" i="48"/>
  <c r="X464" i="48"/>
  <c r="Y464" i="48"/>
  <c r="Z464" i="48"/>
  <c r="AA464" i="48"/>
  <c r="E465" i="48"/>
  <c r="G465" i="48"/>
  <c r="I465" i="48"/>
  <c r="J465" i="48"/>
  <c r="K465" i="48"/>
  <c r="F465" i="48"/>
  <c r="N465" i="48"/>
  <c r="O465" i="48"/>
  <c r="P465" i="48"/>
  <c r="Q465" i="48"/>
  <c r="S465" i="48"/>
  <c r="T465" i="48"/>
  <c r="U465" i="48"/>
  <c r="V465" i="48"/>
  <c r="W465" i="48"/>
  <c r="X465" i="48"/>
  <c r="Y465" i="48"/>
  <c r="Z465" i="48"/>
  <c r="AA465" i="48"/>
  <c r="E466" i="48"/>
  <c r="G466" i="48"/>
  <c r="I466" i="48"/>
  <c r="J466" i="48"/>
  <c r="K466" i="48"/>
  <c r="F466" i="48"/>
  <c r="N466" i="48"/>
  <c r="O466" i="48"/>
  <c r="P466" i="48"/>
  <c r="Q466" i="48"/>
  <c r="S466" i="48"/>
  <c r="T466" i="48"/>
  <c r="U466" i="48"/>
  <c r="V466" i="48"/>
  <c r="W466" i="48"/>
  <c r="X466" i="48"/>
  <c r="Y466" i="48"/>
  <c r="Z466" i="48"/>
  <c r="AA466" i="48"/>
  <c r="E467" i="48"/>
  <c r="G467" i="48"/>
  <c r="I467" i="48"/>
  <c r="J467" i="48"/>
  <c r="K467" i="48"/>
  <c r="F467" i="48"/>
  <c r="N467" i="48"/>
  <c r="O467" i="48"/>
  <c r="P467" i="48"/>
  <c r="Q467" i="48"/>
  <c r="S467" i="48"/>
  <c r="T467" i="48"/>
  <c r="U467" i="48"/>
  <c r="V467" i="48"/>
  <c r="W467" i="48"/>
  <c r="X467" i="48"/>
  <c r="Y467" i="48"/>
  <c r="Z467" i="48"/>
  <c r="AA467" i="48"/>
  <c r="E468" i="48"/>
  <c r="G468" i="48"/>
  <c r="I468" i="48"/>
  <c r="J468" i="48"/>
  <c r="K468" i="48"/>
  <c r="F468" i="48"/>
  <c r="N468" i="48"/>
  <c r="O468" i="48"/>
  <c r="P468" i="48"/>
  <c r="Q468" i="48"/>
  <c r="S468" i="48"/>
  <c r="T468" i="48"/>
  <c r="U468" i="48"/>
  <c r="V468" i="48"/>
  <c r="W468" i="48"/>
  <c r="X468" i="48"/>
  <c r="Y468" i="48"/>
  <c r="Z468" i="48"/>
  <c r="AA468" i="48"/>
  <c r="E469" i="48"/>
  <c r="G469" i="48"/>
  <c r="I469" i="48"/>
  <c r="J469" i="48"/>
  <c r="K469" i="48"/>
  <c r="F469" i="48"/>
  <c r="N469" i="48"/>
  <c r="O469" i="48"/>
  <c r="P469" i="48"/>
  <c r="Q469" i="48"/>
  <c r="S469" i="48"/>
  <c r="T469" i="48"/>
  <c r="U469" i="48"/>
  <c r="V469" i="48"/>
  <c r="W469" i="48"/>
  <c r="X469" i="48"/>
  <c r="Y469" i="48"/>
  <c r="Z469" i="48"/>
  <c r="AA469" i="48"/>
  <c r="E470" i="48"/>
  <c r="G470" i="48"/>
  <c r="I470" i="48"/>
  <c r="J470" i="48"/>
  <c r="K470" i="48"/>
  <c r="F470" i="48"/>
  <c r="N470" i="48"/>
  <c r="O470" i="48"/>
  <c r="P470" i="48"/>
  <c r="Q470" i="48"/>
  <c r="S470" i="48"/>
  <c r="T470" i="48"/>
  <c r="U470" i="48"/>
  <c r="V470" i="48"/>
  <c r="W470" i="48"/>
  <c r="X470" i="48"/>
  <c r="Y470" i="48"/>
  <c r="Z470" i="48"/>
  <c r="AA470" i="48"/>
  <c r="E471" i="48"/>
  <c r="G471" i="48"/>
  <c r="I471" i="48"/>
  <c r="J471" i="48"/>
  <c r="K471" i="48"/>
  <c r="F471" i="48"/>
  <c r="N471" i="48"/>
  <c r="O471" i="48"/>
  <c r="P471" i="48"/>
  <c r="Q471" i="48"/>
  <c r="S471" i="48"/>
  <c r="T471" i="48"/>
  <c r="U471" i="48"/>
  <c r="V471" i="48"/>
  <c r="W471" i="48"/>
  <c r="X471" i="48"/>
  <c r="Y471" i="48"/>
  <c r="Z471" i="48"/>
  <c r="AA471" i="48"/>
  <c r="E472" i="48"/>
  <c r="G472" i="48"/>
  <c r="I472" i="48"/>
  <c r="J472" i="48"/>
  <c r="K472" i="48"/>
  <c r="F472" i="48"/>
  <c r="N472" i="48"/>
  <c r="O472" i="48"/>
  <c r="P472" i="48"/>
  <c r="Q472" i="48"/>
  <c r="S472" i="48"/>
  <c r="T472" i="48"/>
  <c r="U472" i="48"/>
  <c r="V472" i="48"/>
  <c r="W472" i="48"/>
  <c r="X472" i="48"/>
  <c r="Y472" i="48"/>
  <c r="Z472" i="48"/>
  <c r="AA472" i="48"/>
  <c r="E473" i="48"/>
  <c r="G473" i="48"/>
  <c r="I473" i="48"/>
  <c r="J473" i="48"/>
  <c r="K473" i="48"/>
  <c r="F473" i="48"/>
  <c r="N473" i="48"/>
  <c r="O473" i="48"/>
  <c r="P473" i="48"/>
  <c r="Q473" i="48"/>
  <c r="S473" i="48"/>
  <c r="T473" i="48"/>
  <c r="U473" i="48"/>
  <c r="V473" i="48"/>
  <c r="W473" i="48"/>
  <c r="X473" i="48"/>
  <c r="Y473" i="48"/>
  <c r="Z473" i="48"/>
  <c r="AA473" i="48"/>
  <c r="E474" i="48"/>
  <c r="G474" i="48"/>
  <c r="I474" i="48"/>
  <c r="J474" i="48"/>
  <c r="K474" i="48"/>
  <c r="F474" i="48"/>
  <c r="N474" i="48"/>
  <c r="O474" i="48"/>
  <c r="P474" i="48"/>
  <c r="Q474" i="48"/>
  <c r="S474" i="48"/>
  <c r="T474" i="48"/>
  <c r="U474" i="48"/>
  <c r="V474" i="48"/>
  <c r="W474" i="48"/>
  <c r="X474" i="48"/>
  <c r="Y474" i="48"/>
  <c r="Z474" i="48"/>
  <c r="AA474" i="48"/>
  <c r="E475" i="48"/>
  <c r="G475" i="48"/>
  <c r="I475" i="48"/>
  <c r="J475" i="48"/>
  <c r="K475" i="48"/>
  <c r="F475" i="48"/>
  <c r="N475" i="48"/>
  <c r="O475" i="48"/>
  <c r="P475" i="48"/>
  <c r="Q475" i="48"/>
  <c r="S475" i="48"/>
  <c r="T475" i="48"/>
  <c r="U475" i="48"/>
  <c r="V475" i="48"/>
  <c r="W475" i="48"/>
  <c r="X475" i="48"/>
  <c r="Y475" i="48"/>
  <c r="Z475" i="48"/>
  <c r="AA475" i="48"/>
  <c r="E476" i="48"/>
  <c r="G476" i="48"/>
  <c r="I476" i="48"/>
  <c r="J476" i="48"/>
  <c r="K476" i="48"/>
  <c r="F476" i="48"/>
  <c r="N476" i="48"/>
  <c r="O476" i="48"/>
  <c r="P476" i="48"/>
  <c r="Q476" i="48"/>
  <c r="S476" i="48"/>
  <c r="T476" i="48"/>
  <c r="U476" i="48"/>
  <c r="V476" i="48"/>
  <c r="W476" i="48"/>
  <c r="X476" i="48"/>
  <c r="Y476" i="48"/>
  <c r="Z476" i="48"/>
  <c r="AA476" i="48"/>
  <c r="E477" i="48"/>
  <c r="G477" i="48"/>
  <c r="I477" i="48"/>
  <c r="J477" i="48"/>
  <c r="K477" i="48"/>
  <c r="F477" i="48"/>
  <c r="N477" i="48"/>
  <c r="O477" i="48"/>
  <c r="P477" i="48"/>
  <c r="Q477" i="48"/>
  <c r="S477" i="48"/>
  <c r="T477" i="48"/>
  <c r="U477" i="48"/>
  <c r="V477" i="48"/>
  <c r="W477" i="48"/>
  <c r="X477" i="48"/>
  <c r="Y477" i="48"/>
  <c r="Z477" i="48"/>
  <c r="AA477" i="48"/>
  <c r="E478" i="48"/>
  <c r="G478" i="48"/>
  <c r="I478" i="48"/>
  <c r="J478" i="48"/>
  <c r="K478" i="48"/>
  <c r="F478" i="48"/>
  <c r="N478" i="48"/>
  <c r="O478" i="48"/>
  <c r="P478" i="48"/>
  <c r="Q478" i="48"/>
  <c r="S478" i="48"/>
  <c r="T478" i="48"/>
  <c r="U478" i="48"/>
  <c r="V478" i="48"/>
  <c r="W478" i="48"/>
  <c r="X478" i="48"/>
  <c r="Y478" i="48"/>
  <c r="Z478" i="48"/>
  <c r="AA478" i="48"/>
  <c r="E479" i="48"/>
  <c r="G479" i="48"/>
  <c r="I479" i="48"/>
  <c r="J479" i="48"/>
  <c r="K479" i="48"/>
  <c r="F479" i="48"/>
  <c r="N479" i="48"/>
  <c r="O479" i="48"/>
  <c r="P479" i="48"/>
  <c r="Q479" i="48"/>
  <c r="S479" i="48"/>
  <c r="T479" i="48"/>
  <c r="U479" i="48"/>
  <c r="V479" i="48"/>
  <c r="W479" i="48"/>
  <c r="X479" i="48"/>
  <c r="Y479" i="48"/>
  <c r="Z479" i="48"/>
  <c r="AA479" i="48"/>
  <c r="E480" i="48"/>
  <c r="G480" i="48"/>
  <c r="I480" i="48"/>
  <c r="J480" i="48"/>
  <c r="K480" i="48"/>
  <c r="F480" i="48"/>
  <c r="N480" i="48"/>
  <c r="O480" i="48"/>
  <c r="P480" i="48"/>
  <c r="Q480" i="48"/>
  <c r="S480" i="48"/>
  <c r="T480" i="48"/>
  <c r="U480" i="48"/>
  <c r="V480" i="48"/>
  <c r="W480" i="48"/>
  <c r="X480" i="48"/>
  <c r="Y480" i="48"/>
  <c r="Z480" i="48"/>
  <c r="AA480" i="48"/>
  <c r="E481" i="48"/>
  <c r="G481" i="48"/>
  <c r="I481" i="48"/>
  <c r="J481" i="48"/>
  <c r="K481" i="48"/>
  <c r="F481" i="48"/>
  <c r="N481" i="48"/>
  <c r="O481" i="48"/>
  <c r="P481" i="48"/>
  <c r="Q481" i="48"/>
  <c r="S481" i="48"/>
  <c r="T481" i="48"/>
  <c r="U481" i="48"/>
  <c r="V481" i="48"/>
  <c r="W481" i="48"/>
  <c r="X481" i="48"/>
  <c r="Y481" i="48"/>
  <c r="Z481" i="48"/>
  <c r="AA481" i="48"/>
  <c r="E482" i="48"/>
  <c r="G482" i="48"/>
  <c r="I482" i="48"/>
  <c r="J482" i="48"/>
  <c r="K482" i="48"/>
  <c r="F482" i="48"/>
  <c r="N482" i="48"/>
  <c r="O482" i="48"/>
  <c r="P482" i="48"/>
  <c r="Q482" i="48"/>
  <c r="S482" i="48"/>
  <c r="T482" i="48"/>
  <c r="U482" i="48"/>
  <c r="V482" i="48"/>
  <c r="W482" i="48"/>
  <c r="X482" i="48"/>
  <c r="Y482" i="48"/>
  <c r="Z482" i="48"/>
  <c r="AA482" i="48"/>
  <c r="E483" i="48"/>
  <c r="G483" i="48"/>
  <c r="I483" i="48"/>
  <c r="J483" i="48"/>
  <c r="K483" i="48"/>
  <c r="F483" i="48"/>
  <c r="N483" i="48"/>
  <c r="O483" i="48"/>
  <c r="P483" i="48"/>
  <c r="Q483" i="48"/>
  <c r="S483" i="48"/>
  <c r="T483" i="48"/>
  <c r="U483" i="48"/>
  <c r="V483" i="48"/>
  <c r="W483" i="48"/>
  <c r="X483" i="48"/>
  <c r="Y483" i="48"/>
  <c r="Z483" i="48"/>
  <c r="AA483" i="48"/>
  <c r="E484" i="48"/>
  <c r="G484" i="48"/>
  <c r="I484" i="48"/>
  <c r="J484" i="48"/>
  <c r="K484" i="48"/>
  <c r="F484" i="48"/>
  <c r="N484" i="48"/>
  <c r="O484" i="48"/>
  <c r="P484" i="48"/>
  <c r="Q484" i="48"/>
  <c r="S484" i="48"/>
  <c r="T484" i="48"/>
  <c r="U484" i="48"/>
  <c r="V484" i="48"/>
  <c r="W484" i="48"/>
  <c r="X484" i="48"/>
  <c r="Y484" i="48"/>
  <c r="Z484" i="48"/>
  <c r="AA484" i="48"/>
  <c r="E485" i="48"/>
  <c r="G485" i="48"/>
  <c r="I485" i="48"/>
  <c r="J485" i="48"/>
  <c r="K485" i="48"/>
  <c r="F485" i="48"/>
  <c r="N485" i="48"/>
  <c r="O485" i="48"/>
  <c r="P485" i="48"/>
  <c r="Q485" i="48"/>
  <c r="S485" i="48"/>
  <c r="T485" i="48"/>
  <c r="U485" i="48"/>
  <c r="V485" i="48"/>
  <c r="W485" i="48"/>
  <c r="X485" i="48"/>
  <c r="Y485" i="48"/>
  <c r="Z485" i="48"/>
  <c r="AA485" i="48"/>
  <c r="E486" i="48"/>
  <c r="G486" i="48"/>
  <c r="I486" i="48"/>
  <c r="J486" i="48"/>
  <c r="K486" i="48"/>
  <c r="F486" i="48"/>
  <c r="N486" i="48"/>
  <c r="O486" i="48"/>
  <c r="P486" i="48"/>
  <c r="Q486" i="48"/>
  <c r="S486" i="48"/>
  <c r="T486" i="48"/>
  <c r="U486" i="48"/>
  <c r="V486" i="48"/>
  <c r="W486" i="48"/>
  <c r="X486" i="48"/>
  <c r="Y486" i="48"/>
  <c r="Z486" i="48"/>
  <c r="AA486" i="48"/>
  <c r="E487" i="48"/>
  <c r="G487" i="48"/>
  <c r="I487" i="48"/>
  <c r="J487" i="48"/>
  <c r="K487" i="48"/>
  <c r="F487" i="48"/>
  <c r="N487" i="48"/>
  <c r="O487" i="48"/>
  <c r="P487" i="48"/>
  <c r="Q487" i="48"/>
  <c r="S487" i="48"/>
  <c r="T487" i="48"/>
  <c r="U487" i="48"/>
  <c r="V487" i="48"/>
  <c r="W487" i="48"/>
  <c r="X487" i="48"/>
  <c r="Y487" i="48"/>
  <c r="Z487" i="48"/>
  <c r="AA487" i="48"/>
  <c r="E488" i="48"/>
  <c r="G488" i="48"/>
  <c r="I488" i="48"/>
  <c r="J488" i="48"/>
  <c r="K488" i="48"/>
  <c r="F488" i="48"/>
  <c r="N488" i="48"/>
  <c r="O488" i="48"/>
  <c r="P488" i="48"/>
  <c r="Q488" i="48"/>
  <c r="S488" i="48"/>
  <c r="T488" i="48"/>
  <c r="U488" i="48"/>
  <c r="V488" i="48"/>
  <c r="W488" i="48"/>
  <c r="X488" i="48"/>
  <c r="Y488" i="48"/>
  <c r="Z488" i="48"/>
  <c r="AA488" i="48"/>
  <c r="E489" i="48"/>
  <c r="G489" i="48"/>
  <c r="I489" i="48"/>
  <c r="J489" i="48"/>
  <c r="K489" i="48"/>
  <c r="F489" i="48"/>
  <c r="N489" i="48"/>
  <c r="O489" i="48"/>
  <c r="P489" i="48"/>
  <c r="Q489" i="48"/>
  <c r="S489" i="48"/>
  <c r="T489" i="48"/>
  <c r="U489" i="48"/>
  <c r="V489" i="48"/>
  <c r="W489" i="48"/>
  <c r="X489" i="48"/>
  <c r="Y489" i="48"/>
  <c r="Z489" i="48"/>
  <c r="AA489" i="48"/>
  <c r="E490" i="48"/>
  <c r="G490" i="48"/>
  <c r="I490" i="48"/>
  <c r="J490" i="48"/>
  <c r="K490" i="48"/>
  <c r="F490" i="48"/>
  <c r="N490" i="48"/>
  <c r="O490" i="48"/>
  <c r="P490" i="48"/>
  <c r="Q490" i="48"/>
  <c r="S490" i="48"/>
  <c r="T490" i="48"/>
  <c r="U490" i="48"/>
  <c r="V490" i="48"/>
  <c r="W490" i="48"/>
  <c r="X490" i="48"/>
  <c r="Y490" i="48"/>
  <c r="Z490" i="48"/>
  <c r="AA490" i="48"/>
  <c r="E491" i="48"/>
  <c r="G491" i="48"/>
  <c r="I491" i="48"/>
  <c r="J491" i="48"/>
  <c r="K491" i="48"/>
  <c r="F491" i="48"/>
  <c r="N491" i="48"/>
  <c r="O491" i="48"/>
  <c r="P491" i="48"/>
  <c r="Q491" i="48"/>
  <c r="S491" i="48"/>
  <c r="T491" i="48"/>
  <c r="U491" i="48"/>
  <c r="V491" i="48"/>
  <c r="W491" i="48"/>
  <c r="X491" i="48"/>
  <c r="Y491" i="48"/>
  <c r="Z491" i="48"/>
  <c r="AA491" i="48"/>
  <c r="E492" i="48"/>
  <c r="G492" i="48"/>
  <c r="I492" i="48"/>
  <c r="J492" i="48"/>
  <c r="K492" i="48"/>
  <c r="F492" i="48"/>
  <c r="N492" i="48"/>
  <c r="O492" i="48"/>
  <c r="P492" i="48"/>
  <c r="Q492" i="48"/>
  <c r="S492" i="48"/>
  <c r="T492" i="48"/>
  <c r="U492" i="48"/>
  <c r="V492" i="48"/>
  <c r="W492" i="48"/>
  <c r="X492" i="48"/>
  <c r="Y492" i="48"/>
  <c r="Z492" i="48"/>
  <c r="AA492" i="48"/>
  <c r="E493" i="48"/>
  <c r="G493" i="48"/>
  <c r="I493" i="48"/>
  <c r="J493" i="48"/>
  <c r="K493" i="48"/>
  <c r="F493" i="48"/>
  <c r="N493" i="48"/>
  <c r="O493" i="48"/>
  <c r="P493" i="48"/>
  <c r="Q493" i="48"/>
  <c r="S493" i="48"/>
  <c r="T493" i="48"/>
  <c r="U493" i="48"/>
  <c r="V493" i="48"/>
  <c r="W493" i="48"/>
  <c r="X493" i="48"/>
  <c r="Y493" i="48"/>
  <c r="Z493" i="48"/>
  <c r="AA493" i="48"/>
  <c r="E494" i="48"/>
  <c r="G494" i="48"/>
  <c r="I494" i="48"/>
  <c r="J494" i="48"/>
  <c r="K494" i="48"/>
  <c r="F494" i="48"/>
  <c r="N494" i="48"/>
  <c r="O494" i="48"/>
  <c r="P494" i="48"/>
  <c r="Q494" i="48"/>
  <c r="S494" i="48"/>
  <c r="T494" i="48"/>
  <c r="U494" i="48"/>
  <c r="V494" i="48"/>
  <c r="W494" i="48"/>
  <c r="X494" i="48"/>
  <c r="Y494" i="48"/>
  <c r="Z494" i="48"/>
  <c r="AA494" i="48"/>
  <c r="E495" i="48"/>
  <c r="G495" i="48"/>
  <c r="I495" i="48"/>
  <c r="J495" i="48"/>
  <c r="K495" i="48"/>
  <c r="F495" i="48"/>
  <c r="N495" i="48"/>
  <c r="O495" i="48"/>
  <c r="P495" i="48"/>
  <c r="Q495" i="48"/>
  <c r="S495" i="48"/>
  <c r="T495" i="48"/>
  <c r="U495" i="48"/>
  <c r="V495" i="48"/>
  <c r="W495" i="48"/>
  <c r="X495" i="48"/>
  <c r="Y495" i="48"/>
  <c r="Z495" i="48"/>
  <c r="AA495" i="48"/>
  <c r="E496" i="48"/>
  <c r="G496" i="48"/>
  <c r="I496" i="48"/>
  <c r="J496" i="48"/>
  <c r="K496" i="48"/>
  <c r="F496" i="48"/>
  <c r="N496" i="48"/>
  <c r="O496" i="48"/>
  <c r="P496" i="48"/>
  <c r="Q496" i="48"/>
  <c r="S496" i="48"/>
  <c r="T496" i="48"/>
  <c r="U496" i="48"/>
  <c r="V496" i="48"/>
  <c r="W496" i="48"/>
  <c r="X496" i="48"/>
  <c r="Y496" i="48"/>
  <c r="Z496" i="48"/>
  <c r="AA496" i="48"/>
  <c r="E497" i="48"/>
  <c r="G497" i="48"/>
  <c r="I497" i="48"/>
  <c r="J497" i="48"/>
  <c r="K497" i="48"/>
  <c r="F497" i="48"/>
  <c r="N497" i="48"/>
  <c r="O497" i="48"/>
  <c r="P497" i="48"/>
  <c r="Q497" i="48"/>
  <c r="S497" i="48"/>
  <c r="T497" i="48"/>
  <c r="U497" i="48"/>
  <c r="V497" i="48"/>
  <c r="W497" i="48"/>
  <c r="X497" i="48"/>
  <c r="Y497" i="48"/>
  <c r="Z497" i="48"/>
  <c r="AA497" i="48"/>
  <c r="E498" i="48"/>
  <c r="G498" i="48"/>
  <c r="I498" i="48"/>
  <c r="J498" i="48"/>
  <c r="K498" i="48"/>
  <c r="F498" i="48"/>
  <c r="N498" i="48"/>
  <c r="O498" i="48"/>
  <c r="P498" i="48"/>
  <c r="Q498" i="48"/>
  <c r="S498" i="48"/>
  <c r="T498" i="48"/>
  <c r="U498" i="48"/>
  <c r="V498" i="48"/>
  <c r="W498" i="48"/>
  <c r="X498" i="48"/>
  <c r="Y498" i="48"/>
  <c r="Z498" i="48"/>
  <c r="AA498" i="48"/>
  <c r="E499" i="48"/>
  <c r="G499" i="48"/>
  <c r="I499" i="48"/>
  <c r="J499" i="48"/>
  <c r="K499" i="48"/>
  <c r="F499" i="48"/>
  <c r="N499" i="48"/>
  <c r="O499" i="48"/>
  <c r="P499" i="48"/>
  <c r="Q499" i="48"/>
  <c r="S499" i="48"/>
  <c r="T499" i="48"/>
  <c r="U499" i="48"/>
  <c r="V499" i="48"/>
  <c r="W499" i="48"/>
  <c r="X499" i="48"/>
  <c r="Y499" i="48"/>
  <c r="Z499" i="48"/>
  <c r="AA499" i="48"/>
  <c r="E500" i="48"/>
  <c r="G500" i="48"/>
  <c r="I500" i="48"/>
  <c r="J500" i="48"/>
  <c r="K500" i="48"/>
  <c r="F500" i="48"/>
  <c r="N500" i="48"/>
  <c r="O500" i="48"/>
  <c r="P500" i="48"/>
  <c r="Q500" i="48"/>
  <c r="S500" i="48"/>
  <c r="T500" i="48"/>
  <c r="U500" i="48"/>
  <c r="V500" i="48"/>
  <c r="W500" i="48"/>
  <c r="X500" i="48"/>
  <c r="Y500" i="48"/>
  <c r="Z500" i="48"/>
  <c r="AA500" i="48"/>
  <c r="AD167" i="48"/>
  <c r="AD168" i="48"/>
  <c r="AD169" i="48"/>
  <c r="AD170" i="48"/>
  <c r="AD171" i="48"/>
  <c r="AD172" i="48"/>
  <c r="AD173" i="48"/>
  <c r="AD174" i="48"/>
  <c r="AD175" i="48"/>
  <c r="AD176" i="48"/>
  <c r="AD177" i="48"/>
  <c r="AD178" i="48"/>
  <c r="AD179" i="48"/>
  <c r="AD180" i="48"/>
  <c r="AD181" i="48"/>
  <c r="AD182" i="48"/>
  <c r="AD183" i="48"/>
  <c r="AD184" i="48"/>
  <c r="AD185" i="48"/>
  <c r="AD186" i="48"/>
  <c r="AD187" i="48"/>
  <c r="AD188" i="48"/>
  <c r="AD189" i="48"/>
  <c r="AD190" i="48"/>
  <c r="AD191" i="48"/>
  <c r="AD192" i="48"/>
  <c r="AD193" i="48"/>
  <c r="AD194" i="48"/>
  <c r="AD195" i="48"/>
  <c r="AD196" i="48"/>
  <c r="AD197" i="48"/>
  <c r="AD198" i="48"/>
  <c r="AD199" i="48"/>
  <c r="AD200" i="48"/>
  <c r="AD201" i="48"/>
  <c r="AD202" i="48"/>
  <c r="AD203" i="48"/>
  <c r="AD204" i="48"/>
  <c r="AD205" i="48"/>
  <c r="AD206" i="48"/>
  <c r="AD207" i="48"/>
  <c r="AD208" i="48"/>
  <c r="AD209" i="48"/>
  <c r="AD210" i="48"/>
  <c r="AD211" i="48"/>
  <c r="AD212" i="48"/>
  <c r="AD213" i="48"/>
  <c r="AD214" i="48"/>
  <c r="AD215" i="48"/>
  <c r="AD216" i="48"/>
  <c r="AD217" i="48"/>
  <c r="AD218" i="48"/>
  <c r="AD219" i="48"/>
  <c r="AD220" i="48"/>
  <c r="AD221" i="48"/>
  <c r="AD222" i="48"/>
  <c r="AD223" i="48"/>
  <c r="AD224" i="48"/>
  <c r="AD225" i="48"/>
  <c r="AD226" i="48"/>
  <c r="AD227" i="48"/>
  <c r="AD228" i="48"/>
  <c r="AD229" i="48"/>
  <c r="AD230" i="48"/>
  <c r="AD231" i="48"/>
  <c r="AD232" i="48"/>
  <c r="AD233" i="48"/>
  <c r="AD234" i="48"/>
  <c r="AD235" i="48"/>
  <c r="AD236" i="48"/>
  <c r="AD237" i="48"/>
  <c r="AD238" i="48"/>
  <c r="AD239" i="48"/>
  <c r="AD240" i="48"/>
  <c r="AD241" i="48"/>
  <c r="AD242" i="48"/>
  <c r="AD243" i="48"/>
  <c r="AD244" i="48"/>
  <c r="AD245" i="48"/>
  <c r="AD246" i="48"/>
  <c r="AD247" i="48"/>
  <c r="AD248" i="48"/>
  <c r="AD249" i="48"/>
  <c r="AD250" i="48"/>
  <c r="AD251" i="48"/>
  <c r="AD252" i="48"/>
  <c r="AD253" i="48"/>
  <c r="AD254" i="48"/>
  <c r="AD255" i="48"/>
  <c r="AD256" i="48"/>
  <c r="AD257" i="48"/>
  <c r="AD258" i="48"/>
  <c r="AD259" i="48"/>
  <c r="AD260" i="48"/>
  <c r="AD261" i="48"/>
  <c r="AD262" i="48"/>
  <c r="AD263" i="48"/>
  <c r="AD264" i="48"/>
  <c r="AD265" i="48"/>
  <c r="AD266" i="48"/>
  <c r="AD267" i="48"/>
  <c r="AD268" i="48"/>
  <c r="AD269" i="48"/>
  <c r="AD270" i="48"/>
  <c r="AD271" i="48"/>
  <c r="AD272" i="48"/>
  <c r="AD273" i="48"/>
  <c r="AD274" i="48"/>
  <c r="AD275" i="48"/>
  <c r="AD276" i="48"/>
  <c r="AD277" i="48"/>
  <c r="AD278" i="48"/>
  <c r="AD279" i="48"/>
  <c r="AD280" i="48"/>
  <c r="AD281" i="48"/>
  <c r="AD282" i="48"/>
  <c r="AD283" i="48"/>
  <c r="AD284" i="48"/>
  <c r="AD285" i="48"/>
  <c r="AD286" i="48"/>
  <c r="AD287" i="48"/>
  <c r="AD288" i="48"/>
  <c r="AD289" i="48"/>
  <c r="AD290" i="48"/>
  <c r="AD291" i="48"/>
  <c r="AD292" i="48"/>
  <c r="AD293" i="48"/>
  <c r="AD294" i="48"/>
  <c r="AD295" i="48"/>
  <c r="AD296" i="48"/>
  <c r="AD297" i="48"/>
  <c r="AD298" i="48"/>
  <c r="AD299" i="48"/>
  <c r="AD300" i="48"/>
  <c r="AD301" i="48"/>
  <c r="AD302" i="48"/>
  <c r="AD303" i="48"/>
  <c r="AD304" i="48"/>
  <c r="AD305" i="48"/>
  <c r="AD306" i="48"/>
  <c r="AD307" i="48"/>
  <c r="AD308" i="48"/>
  <c r="AD309" i="48"/>
  <c r="AD310" i="48"/>
  <c r="AD311" i="48"/>
  <c r="AD312" i="48"/>
  <c r="AD313" i="48"/>
  <c r="AD314" i="48"/>
  <c r="AD315" i="48"/>
  <c r="AD316" i="48"/>
  <c r="AD317" i="48"/>
  <c r="AD318" i="48"/>
  <c r="AD319" i="48"/>
  <c r="AD320" i="48"/>
  <c r="AD321" i="48"/>
  <c r="AD322" i="48"/>
  <c r="AD323" i="48"/>
  <c r="AD324" i="48"/>
  <c r="AD325" i="48"/>
  <c r="AD326" i="48"/>
  <c r="AD327" i="48"/>
  <c r="AD328" i="48"/>
  <c r="AD329" i="48"/>
  <c r="AD330" i="48"/>
  <c r="AD331" i="48"/>
  <c r="AD332" i="48"/>
  <c r="AD333" i="48"/>
  <c r="AD334" i="48"/>
  <c r="AD335" i="48"/>
  <c r="AD336" i="48"/>
  <c r="AD337" i="48"/>
  <c r="AD338" i="48"/>
  <c r="AD339" i="48"/>
  <c r="AD340" i="48"/>
  <c r="AD341" i="48"/>
  <c r="AD342" i="48"/>
  <c r="AD343" i="48"/>
  <c r="AD344" i="48"/>
  <c r="AD345" i="48"/>
  <c r="AD346" i="48"/>
  <c r="AD347" i="48"/>
  <c r="AD348" i="48"/>
  <c r="AD349" i="48"/>
  <c r="AD350" i="48"/>
  <c r="AD351" i="48"/>
  <c r="AD352" i="48"/>
  <c r="AD353" i="48"/>
  <c r="AD354" i="48"/>
  <c r="AD355" i="48"/>
  <c r="AD356" i="48"/>
  <c r="AD357" i="48"/>
  <c r="AD358" i="48"/>
  <c r="AD359" i="48"/>
  <c r="AD360" i="48"/>
  <c r="AD361" i="48"/>
  <c r="AD362" i="48"/>
  <c r="AD363" i="48"/>
  <c r="AD364" i="48"/>
  <c r="AD365" i="48"/>
  <c r="AD366" i="48"/>
  <c r="AD367" i="48"/>
  <c r="AD368" i="48"/>
  <c r="AD369" i="48"/>
  <c r="AD370" i="48"/>
  <c r="AD371" i="48"/>
  <c r="AD372" i="48"/>
  <c r="AD373" i="48"/>
  <c r="AD374" i="48"/>
  <c r="AD375" i="48"/>
  <c r="AD376" i="48"/>
  <c r="AD377" i="48"/>
  <c r="AD378" i="48"/>
  <c r="AD379" i="48"/>
  <c r="AD380" i="48"/>
  <c r="AD381" i="48"/>
  <c r="AD382" i="48"/>
  <c r="AD383" i="48"/>
  <c r="AD384" i="48"/>
  <c r="AD385" i="48"/>
  <c r="AD386" i="48"/>
  <c r="AD387" i="48"/>
  <c r="AD388" i="48"/>
  <c r="AD389" i="48"/>
  <c r="AD390" i="48"/>
  <c r="AD391" i="48"/>
  <c r="AD392" i="48"/>
  <c r="AD393" i="48"/>
  <c r="AD394" i="48"/>
  <c r="AD395" i="48"/>
  <c r="AD396" i="48"/>
  <c r="AD397" i="48"/>
  <c r="AD398" i="48"/>
  <c r="AD399" i="48"/>
  <c r="AD400" i="48"/>
  <c r="AD401" i="48"/>
  <c r="AD402" i="48"/>
  <c r="AD403" i="48"/>
  <c r="AD404" i="48"/>
  <c r="AD405" i="48"/>
  <c r="AD406" i="48"/>
  <c r="AD407" i="48"/>
  <c r="AD408" i="48"/>
  <c r="AD409" i="48"/>
  <c r="AD410" i="48"/>
  <c r="AD411" i="48"/>
  <c r="AD412" i="48"/>
  <c r="AD413" i="48"/>
  <c r="AD414" i="48"/>
  <c r="AD415" i="48"/>
  <c r="AD416" i="48"/>
  <c r="AD417" i="48"/>
  <c r="AD418" i="48"/>
  <c r="AD419" i="48"/>
  <c r="AD420" i="48"/>
  <c r="AD421" i="48"/>
  <c r="AD422" i="48"/>
  <c r="AD423" i="48"/>
  <c r="AD424" i="48"/>
  <c r="AD425" i="48"/>
  <c r="AD426" i="48"/>
  <c r="AD427" i="48"/>
  <c r="AD428" i="48"/>
  <c r="AD429" i="48"/>
  <c r="AD430" i="48"/>
  <c r="AD431" i="48"/>
  <c r="AD432" i="48"/>
  <c r="AD433" i="48"/>
  <c r="AD434" i="48"/>
  <c r="AD435" i="48"/>
  <c r="AD436" i="48"/>
  <c r="AD437" i="48"/>
  <c r="AD438" i="48"/>
  <c r="AD439" i="48"/>
  <c r="AD440" i="48"/>
  <c r="AD441" i="48"/>
  <c r="AD442" i="48"/>
  <c r="AD443" i="48"/>
  <c r="AD444" i="48"/>
  <c r="AD445" i="48"/>
  <c r="AD446" i="48"/>
  <c r="AD447" i="48"/>
  <c r="AD448" i="48"/>
  <c r="AD449" i="48"/>
  <c r="AD450" i="48"/>
  <c r="AD451" i="48"/>
  <c r="AD452" i="48"/>
  <c r="AD453" i="48"/>
  <c r="AD454" i="48"/>
  <c r="AD455" i="48"/>
  <c r="AD456" i="48"/>
  <c r="AD457" i="48"/>
  <c r="AD458" i="48"/>
  <c r="AD459" i="48"/>
  <c r="AD460" i="48"/>
  <c r="AD461" i="48"/>
  <c r="AD462" i="48"/>
  <c r="AD463" i="48"/>
  <c r="AD464" i="48"/>
  <c r="AD465" i="48"/>
  <c r="AD466" i="48"/>
  <c r="AD467" i="48"/>
  <c r="AD468" i="48"/>
  <c r="AD469" i="48"/>
  <c r="AD470" i="48"/>
  <c r="AD471" i="48"/>
  <c r="AD472" i="48"/>
  <c r="AD473" i="48"/>
  <c r="AD474" i="48"/>
  <c r="AD475" i="48"/>
  <c r="AD476" i="48"/>
  <c r="AD477" i="48"/>
  <c r="AD478" i="48"/>
  <c r="AD479" i="48"/>
  <c r="AD480" i="48"/>
  <c r="AD481" i="48"/>
  <c r="AD482" i="48"/>
  <c r="AD483" i="48"/>
  <c r="AD484" i="48"/>
  <c r="AD485" i="48"/>
  <c r="AD486" i="48"/>
  <c r="AD487" i="48"/>
  <c r="AD488" i="48"/>
  <c r="AD489" i="48"/>
  <c r="AD490" i="48"/>
  <c r="AD491" i="48"/>
  <c r="AD492" i="48"/>
  <c r="AD493" i="48"/>
  <c r="AD494" i="48"/>
  <c r="AD495" i="48"/>
  <c r="AD496" i="48"/>
  <c r="AD497" i="48"/>
  <c r="AD498" i="48"/>
  <c r="AD499" i="48"/>
  <c r="AD500" i="48"/>
  <c r="B3" i="49" l="1"/>
  <c r="B4" i="49"/>
  <c r="B5" i="49"/>
  <c r="B6" i="49"/>
  <c r="B7" i="49"/>
  <c r="B8" i="49"/>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B82" i="49"/>
  <c r="B83" i="49"/>
  <c r="B84" i="49"/>
  <c r="B85" i="49"/>
  <c r="B86" i="49"/>
  <c r="B87" i="49"/>
  <c r="B88" i="49"/>
  <c r="B89" i="49"/>
  <c r="B90" i="49"/>
  <c r="B91" i="49"/>
  <c r="B93" i="49"/>
  <c r="B94" i="49"/>
  <c r="B95" i="49"/>
  <c r="B96" i="49"/>
  <c r="B97" i="49"/>
  <c r="B98" i="49"/>
  <c r="B99" i="49"/>
  <c r="B100" i="49"/>
  <c r="B101" i="49"/>
  <c r="B102" i="49"/>
  <c r="B103" i="49"/>
  <c r="B104" i="49"/>
  <c r="B105" i="49"/>
  <c r="B106" i="49"/>
  <c r="B107" i="49"/>
  <c r="B108" i="49"/>
  <c r="B109" i="49"/>
  <c r="B110" i="49"/>
  <c r="B111" i="49"/>
  <c r="B112" i="49"/>
  <c r="B113" i="49"/>
  <c r="B114" i="49"/>
  <c r="B115" i="49"/>
  <c r="B116" i="49"/>
  <c r="B117" i="49"/>
  <c r="B118" i="49"/>
  <c r="B119" i="49"/>
  <c r="B120" i="49"/>
  <c r="B121" i="49"/>
  <c r="B122" i="49"/>
  <c r="B123" i="49"/>
  <c r="B124" i="49"/>
  <c r="B125" i="49"/>
  <c r="B126" i="49"/>
  <c r="B127" i="49"/>
  <c r="B128" i="49"/>
  <c r="B129" i="49"/>
  <c r="B130" i="49"/>
  <c r="B131" i="49"/>
  <c r="B132" i="49"/>
  <c r="B133" i="49"/>
  <c r="B134" i="49"/>
  <c r="B135" i="49"/>
  <c r="B136" i="49"/>
  <c r="B137" i="49"/>
  <c r="B138" i="49"/>
  <c r="B139" i="49"/>
  <c r="B140" i="49"/>
  <c r="B141" i="49"/>
  <c r="B142" i="49"/>
  <c r="B143" i="49"/>
  <c r="B144" i="49"/>
  <c r="B145" i="49"/>
  <c r="B146" i="49"/>
  <c r="B147" i="49"/>
  <c r="B148" i="49"/>
  <c r="B149" i="49"/>
  <c r="B150" i="49"/>
  <c r="B151" i="49"/>
  <c r="B152" i="49"/>
  <c r="B153" i="49"/>
  <c r="B154" i="49"/>
  <c r="B155" i="49"/>
  <c r="B156" i="49"/>
  <c r="B157" i="49"/>
  <c r="B158" i="49"/>
  <c r="B159" i="49"/>
  <c r="B160" i="49"/>
  <c r="B161" i="49"/>
  <c r="B162" i="49"/>
  <c r="B163" i="49"/>
  <c r="B164" i="49"/>
  <c r="B92" i="49"/>
  <c r="D17" i="27"/>
  <c r="D18" i="27"/>
  <c r="D19" i="27"/>
  <c r="D20" i="27"/>
  <c r="D38" i="27"/>
  <c r="D39" i="27"/>
  <c r="D40" i="27"/>
  <c r="C206" i="49"/>
  <c r="G159" i="49"/>
  <c r="Z159" i="49" s="1"/>
  <c r="U181" i="49"/>
  <c r="U194" i="49"/>
  <c r="J207" i="49"/>
  <c r="T200" i="49"/>
  <c r="F175" i="49"/>
  <c r="AA175" i="49" s="1"/>
  <c r="T194" i="49"/>
  <c r="V159" i="49"/>
  <c r="W159" i="49" s="1"/>
  <c r="I182" i="49"/>
  <c r="AE195" i="49"/>
  <c r="AD208" i="49"/>
  <c r="Q183" i="49"/>
  <c r="I188" i="49"/>
  <c r="AD214" i="49"/>
  <c r="N214" i="49" s="1"/>
  <c r="M202" i="49"/>
  <c r="AD189" i="49"/>
  <c r="P161" i="49"/>
  <c r="F183" i="49"/>
  <c r="AA183" i="49" s="1"/>
  <c r="Q196" i="49"/>
  <c r="AE208" i="49"/>
  <c r="S161" i="49"/>
  <c r="T213" i="49"/>
  <c r="B168" i="49"/>
  <c r="T167" i="49"/>
  <c r="G188" i="49"/>
  <c r="G201" i="49"/>
  <c r="U213" i="49"/>
  <c r="P202" i="49"/>
  <c r="I207" i="49"/>
  <c r="B212" i="49"/>
  <c r="K175" i="49"/>
  <c r="O202" i="49"/>
  <c r="F215" i="49"/>
  <c r="AA215" i="49" s="1"/>
  <c r="F177" i="49"/>
  <c r="AA177" i="49" s="1"/>
  <c r="H162" i="49"/>
  <c r="H170" i="49"/>
  <c r="H178" i="49"/>
  <c r="H186" i="49"/>
  <c r="H194" i="49"/>
  <c r="H202" i="49"/>
  <c r="H210" i="49"/>
  <c r="H218" i="49"/>
  <c r="AC204" i="49"/>
  <c r="AC220" i="49"/>
  <c r="M163" i="49"/>
  <c r="AC163" i="49" s="1"/>
  <c r="M171" i="49"/>
  <c r="AC171" i="49" s="1"/>
  <c r="M179" i="49"/>
  <c r="AC179" i="49" s="1"/>
  <c r="M187" i="49"/>
  <c r="M195" i="49"/>
  <c r="AC195" i="49" s="1"/>
  <c r="M203" i="49"/>
  <c r="M211" i="49"/>
  <c r="M219" i="49"/>
  <c r="AB163" i="49"/>
  <c r="AB171" i="49"/>
  <c r="AB179" i="49"/>
  <c r="AB187" i="49"/>
  <c r="AB195" i="49"/>
  <c r="AB203" i="49"/>
  <c r="AB211" i="49"/>
  <c r="AB219" i="49"/>
  <c r="L162" i="49"/>
  <c r="L170" i="49"/>
  <c r="L178" i="49"/>
  <c r="L186" i="49"/>
  <c r="L194" i="49"/>
  <c r="L202" i="49"/>
  <c r="L210" i="49"/>
  <c r="L218" i="49"/>
  <c r="C159" i="49"/>
  <c r="C167" i="49"/>
  <c r="C175" i="49"/>
  <c r="C183" i="49"/>
  <c r="C191" i="49"/>
  <c r="C199" i="49"/>
  <c r="C207" i="49"/>
  <c r="C215" i="49"/>
  <c r="C223" i="49"/>
  <c r="B165" i="49"/>
  <c r="B173" i="49"/>
  <c r="B181" i="49"/>
  <c r="B189" i="49"/>
  <c r="H163" i="49"/>
  <c r="H171" i="49"/>
  <c r="H179" i="49"/>
  <c r="H187" i="49"/>
  <c r="H195" i="49"/>
  <c r="H203" i="49"/>
  <c r="H211" i="49"/>
  <c r="H219" i="49"/>
  <c r="AC189" i="49"/>
  <c r="AC197" i="49"/>
  <c r="AC205" i="49"/>
  <c r="AC221" i="49"/>
  <c r="M156" i="49"/>
  <c r="AC156" i="49" s="1"/>
  <c r="M164" i="49"/>
  <c r="AC164" i="49" s="1"/>
  <c r="M172" i="49"/>
  <c r="AC172" i="49" s="1"/>
  <c r="M180" i="49"/>
  <c r="AC180" i="49" s="1"/>
  <c r="M188" i="49"/>
  <c r="AC188" i="49" s="1"/>
  <c r="M196" i="49"/>
  <c r="AC196" i="49" s="1"/>
  <c r="M204" i="49"/>
  <c r="M212" i="49"/>
  <c r="AC212" i="49" s="1"/>
  <c r="M220" i="49"/>
  <c r="AB156" i="49"/>
  <c r="AB164" i="49"/>
  <c r="AB172" i="49"/>
  <c r="AB180" i="49"/>
  <c r="AB188" i="49"/>
  <c r="AB196" i="49"/>
  <c r="AB204" i="49"/>
  <c r="AB212" i="49"/>
  <c r="AB220" i="49"/>
  <c r="L163" i="49"/>
  <c r="L171" i="49"/>
  <c r="L179" i="49"/>
  <c r="L187" i="49"/>
  <c r="L195" i="49"/>
  <c r="L203" i="49"/>
  <c r="L211" i="49"/>
  <c r="L219" i="49"/>
  <c r="C160" i="49"/>
  <c r="C168" i="49"/>
  <c r="C176" i="49"/>
  <c r="C184" i="49"/>
  <c r="C192" i="49"/>
  <c r="C200" i="49"/>
  <c r="C208" i="49"/>
  <c r="C216" i="49"/>
  <c r="C224" i="49"/>
  <c r="B166" i="49"/>
  <c r="B174" i="49"/>
  <c r="B182" i="49"/>
  <c r="B190" i="49"/>
  <c r="B198" i="49"/>
  <c r="B206" i="49"/>
  <c r="B214" i="49"/>
  <c r="B222" i="49"/>
  <c r="Z199" i="49"/>
  <c r="Z215" i="49"/>
  <c r="Z223" i="49"/>
  <c r="F156" i="49"/>
  <c r="AA156" i="49" s="1"/>
  <c r="V156" i="49"/>
  <c r="E156" i="49" s="1"/>
  <c r="Q157" i="49"/>
  <c r="AD157" i="49"/>
  <c r="F158" i="49"/>
  <c r="AA158" i="49" s="1"/>
  <c r="V158" i="49"/>
  <c r="E158" i="49" s="1"/>
  <c r="Q159" i="49"/>
  <c r="H156" i="49"/>
  <c r="H164" i="49"/>
  <c r="H172" i="49"/>
  <c r="H180" i="49"/>
  <c r="H188" i="49"/>
  <c r="H196" i="49"/>
  <c r="H204" i="49"/>
  <c r="H212" i="49"/>
  <c r="H220" i="49"/>
  <c r="AC190" i="49"/>
  <c r="AC222" i="49"/>
  <c r="M157" i="49"/>
  <c r="AC157" i="49" s="1"/>
  <c r="M165" i="49"/>
  <c r="AC165" i="49" s="1"/>
  <c r="M173" i="49"/>
  <c r="AC173" i="49" s="1"/>
  <c r="M181" i="49"/>
  <c r="AC181" i="49" s="1"/>
  <c r="M189" i="49"/>
  <c r="M197" i="49"/>
  <c r="M205" i="49"/>
  <c r="M213" i="49"/>
  <c r="AC213" i="49" s="1"/>
  <c r="M221" i="49"/>
  <c r="AB157" i="49"/>
  <c r="AB165" i="49"/>
  <c r="AB173" i="49"/>
  <c r="AB181" i="49"/>
  <c r="AB189" i="49"/>
  <c r="AB197" i="49"/>
  <c r="AB205" i="49"/>
  <c r="AB213" i="49"/>
  <c r="AB221" i="49"/>
  <c r="L156" i="49"/>
  <c r="L164" i="49"/>
  <c r="L172" i="49"/>
  <c r="L180" i="49"/>
  <c r="L188" i="49"/>
  <c r="L196" i="49"/>
  <c r="L204" i="49"/>
  <c r="L212" i="49"/>
  <c r="L220" i="49"/>
  <c r="C161" i="49"/>
  <c r="C169" i="49"/>
  <c r="C177" i="49"/>
  <c r="C185" i="49"/>
  <c r="C193" i="49"/>
  <c r="C201" i="49"/>
  <c r="C209" i="49"/>
  <c r="C217" i="49"/>
  <c r="H166" i="49"/>
  <c r="H177" i="49"/>
  <c r="H191" i="49"/>
  <c r="H205" i="49"/>
  <c r="H216" i="49"/>
  <c r="AC191" i="49"/>
  <c r="AC202" i="49"/>
  <c r="AC216" i="49"/>
  <c r="M167" i="49"/>
  <c r="AC167" i="49" s="1"/>
  <c r="M178" i="49"/>
  <c r="AC178" i="49" s="1"/>
  <c r="M192" i="49"/>
  <c r="M206" i="49"/>
  <c r="AC206" i="49" s="1"/>
  <c r="M217" i="49"/>
  <c r="AB158" i="49"/>
  <c r="AB169" i="49"/>
  <c r="AB183" i="49"/>
  <c r="AB194" i="49"/>
  <c r="AB208" i="49"/>
  <c r="AB222" i="49"/>
  <c r="L158" i="49"/>
  <c r="L169" i="49"/>
  <c r="L183" i="49"/>
  <c r="L197" i="49"/>
  <c r="L208" i="49"/>
  <c r="L222" i="49"/>
  <c r="C166" i="49"/>
  <c r="C180" i="49"/>
  <c r="C194" i="49"/>
  <c r="C205" i="49"/>
  <c r="C219" i="49"/>
  <c r="H167" i="49"/>
  <c r="H181" i="49"/>
  <c r="H192" i="49"/>
  <c r="H206" i="49"/>
  <c r="H217" i="49"/>
  <c r="AC192" i="49"/>
  <c r="AC203" i="49"/>
  <c r="AC217" i="49"/>
  <c r="M168" i="49"/>
  <c r="AC168" i="49" s="1"/>
  <c r="M182" i="49"/>
  <c r="AC182" i="49" s="1"/>
  <c r="M193" i="49"/>
  <c r="M207" i="49"/>
  <c r="M218" i="49"/>
  <c r="AB159" i="49"/>
  <c r="AB170" i="49"/>
  <c r="AB184" i="49"/>
  <c r="AB198" i="49"/>
  <c r="AB209" i="49"/>
  <c r="AB223" i="49"/>
  <c r="L159" i="49"/>
  <c r="L173" i="49"/>
  <c r="L184" i="49"/>
  <c r="L198" i="49"/>
  <c r="L209" i="49"/>
  <c r="L223" i="49"/>
  <c r="H157" i="49"/>
  <c r="H168" i="49"/>
  <c r="H182" i="49"/>
  <c r="H193" i="49"/>
  <c r="H207" i="49"/>
  <c r="H221" i="49"/>
  <c r="AC193" i="49"/>
  <c r="AC207" i="49"/>
  <c r="AC218" i="49"/>
  <c r="M158" i="49"/>
  <c r="AC158" i="49" s="1"/>
  <c r="M169" i="49"/>
  <c r="AC169" i="49" s="1"/>
  <c r="M183" i="49"/>
  <c r="AC183" i="49" s="1"/>
  <c r="M194" i="49"/>
  <c r="AC194" i="49" s="1"/>
  <c r="M208" i="49"/>
  <c r="M222" i="49"/>
  <c r="AB160" i="49"/>
  <c r="AB174" i="49"/>
  <c r="AB185" i="49"/>
  <c r="AB199" i="49"/>
  <c r="AB210" i="49"/>
  <c r="AB224" i="49"/>
  <c r="L160" i="49"/>
  <c r="L174" i="49"/>
  <c r="L185" i="49"/>
  <c r="L199" i="49"/>
  <c r="L213" i="49"/>
  <c r="L224" i="49"/>
  <c r="C157" i="49"/>
  <c r="C171" i="49"/>
  <c r="C182" i="49"/>
  <c r="C196" i="49"/>
  <c r="C210" i="49"/>
  <c r="C221" i="49"/>
  <c r="B170" i="49"/>
  <c r="B180" i="49"/>
  <c r="B192" i="49"/>
  <c r="B201" i="49"/>
  <c r="B210" i="49"/>
  <c r="B219" i="49"/>
  <c r="Z194" i="49"/>
  <c r="Z221" i="49"/>
  <c r="K156" i="49"/>
  <c r="I157" i="49"/>
  <c r="T157" i="49"/>
  <c r="G158" i="49"/>
  <c r="Z158" i="49" s="1"/>
  <c r="S158" i="49"/>
  <c r="AE158" i="49"/>
  <c r="P159" i="49"/>
  <c r="K160" i="49"/>
  <c r="U160" i="49"/>
  <c r="Q161" i="49"/>
  <c r="J162" i="49"/>
  <c r="T162" i="49"/>
  <c r="Q163" i="49"/>
  <c r="J164" i="49"/>
  <c r="T164" i="49"/>
  <c r="AE164" i="49"/>
  <c r="O165" i="49"/>
  <c r="J166" i="49"/>
  <c r="T166" i="49"/>
  <c r="AE166" i="49"/>
  <c r="O167" i="49"/>
  <c r="G168" i="49"/>
  <c r="Z168" i="49" s="1"/>
  <c r="R168" i="49"/>
  <c r="H173" i="49"/>
  <c r="H190" i="49"/>
  <c r="H213" i="49"/>
  <c r="AC187" i="49"/>
  <c r="M174" i="49"/>
  <c r="AC174" i="49" s="1"/>
  <c r="M191" i="49"/>
  <c r="M214" i="49"/>
  <c r="AC214" i="49" s="1"/>
  <c r="AB161" i="49"/>
  <c r="AB178" i="49"/>
  <c r="AB201" i="49"/>
  <c r="AB218" i="49"/>
  <c r="L166" i="49"/>
  <c r="L189" i="49"/>
  <c r="L206" i="49"/>
  <c r="C163" i="49"/>
  <c r="C179" i="49"/>
  <c r="C197" i="49"/>
  <c r="C213" i="49"/>
  <c r="B172" i="49"/>
  <c r="B185" i="49"/>
  <c r="B196" i="49"/>
  <c r="B207" i="49"/>
  <c r="D207" i="49" s="1"/>
  <c r="B217" i="49"/>
  <c r="Z188" i="49"/>
  <c r="Z219" i="49"/>
  <c r="J156" i="49"/>
  <c r="K157" i="49"/>
  <c r="O158" i="49"/>
  <c r="F159" i="49"/>
  <c r="AA159" i="49" s="1"/>
  <c r="F160" i="49"/>
  <c r="AA160" i="49" s="1"/>
  <c r="J161" i="49"/>
  <c r="U161" i="49"/>
  <c r="R162" i="49"/>
  <c r="AF163" i="49"/>
  <c r="R163" i="49"/>
  <c r="AD163" i="49"/>
  <c r="O164" i="49"/>
  <c r="J165" i="49"/>
  <c r="U165" i="49"/>
  <c r="I166" i="49"/>
  <c r="U166" i="49"/>
  <c r="R167" i="49"/>
  <c r="AD167" i="49"/>
  <c r="O168" i="49"/>
  <c r="J169" i="49"/>
  <c r="T169" i="49"/>
  <c r="AE169" i="49"/>
  <c r="O170" i="49"/>
  <c r="J171" i="49"/>
  <c r="T171" i="49"/>
  <c r="AE171" i="49"/>
  <c r="O172" i="49"/>
  <c r="G173" i="49"/>
  <c r="Z173" i="49" s="1"/>
  <c r="R173" i="49"/>
  <c r="AE173" i="49"/>
  <c r="N173" i="49" s="1"/>
  <c r="O174" i="49"/>
  <c r="G175" i="49"/>
  <c r="Z175" i="49" s="1"/>
  <c r="R175" i="49"/>
  <c r="K176" i="49"/>
  <c r="U176" i="49"/>
  <c r="H174" i="49"/>
  <c r="H197" i="49"/>
  <c r="H214" i="49"/>
  <c r="AC211" i="49"/>
  <c r="M175" i="49"/>
  <c r="AC175" i="49" s="1"/>
  <c r="M198" i="49"/>
  <c r="AC198" i="49" s="1"/>
  <c r="M215" i="49"/>
  <c r="AB162" i="49"/>
  <c r="AB182" i="49"/>
  <c r="AB202" i="49"/>
  <c r="L167" i="49"/>
  <c r="L190" i="49"/>
  <c r="L207" i="49"/>
  <c r="C164" i="49"/>
  <c r="C181" i="49"/>
  <c r="C198" i="49"/>
  <c r="C214" i="49"/>
  <c r="H158" i="49"/>
  <c r="H175" i="49"/>
  <c r="H198" i="49"/>
  <c r="H215" i="49"/>
  <c r="AC215" i="49"/>
  <c r="M159" i="49"/>
  <c r="AC159" i="49" s="1"/>
  <c r="M176" i="49"/>
  <c r="AC176" i="49" s="1"/>
  <c r="M199" i="49"/>
  <c r="M216" i="49"/>
  <c r="AB166" i="49"/>
  <c r="AB186" i="49"/>
  <c r="AB206" i="49"/>
  <c r="L168" i="49"/>
  <c r="L191" i="49"/>
  <c r="L214" i="49"/>
  <c r="C165" i="49"/>
  <c r="C186" i="49"/>
  <c r="C202" i="49"/>
  <c r="C218" i="49"/>
  <c r="H159" i="49"/>
  <c r="H176" i="49"/>
  <c r="H199" i="49"/>
  <c r="H222" i="49"/>
  <c r="AC199" i="49"/>
  <c r="AC219" i="49"/>
  <c r="M160" i="49"/>
  <c r="AC160" i="49" s="1"/>
  <c r="M177" i="49"/>
  <c r="AC177" i="49" s="1"/>
  <c r="M200" i="49"/>
  <c r="M223" i="49"/>
  <c r="AB167" i="49"/>
  <c r="AB190" i="49"/>
  <c r="AB207" i="49"/>
  <c r="H185" i="49"/>
  <c r="AC224" i="49"/>
  <c r="M170" i="49"/>
  <c r="AC170" i="49" s="1"/>
  <c r="M210" i="49"/>
  <c r="AC210" i="49" s="1"/>
  <c r="AB177" i="49"/>
  <c r="AB217" i="49"/>
  <c r="L175" i="49"/>
  <c r="L201" i="49"/>
  <c r="C172" i="49"/>
  <c r="C195" i="49"/>
  <c r="B169" i="49"/>
  <c r="B184" i="49"/>
  <c r="B197" i="49"/>
  <c r="B209" i="49"/>
  <c r="B221" i="49"/>
  <c r="Z222" i="49"/>
  <c r="Q156" i="49"/>
  <c r="AE156" i="49"/>
  <c r="S157" i="49"/>
  <c r="J158" i="49"/>
  <c r="O159" i="49"/>
  <c r="AE159" i="49"/>
  <c r="Q160" i="49"/>
  <c r="AE160" i="49"/>
  <c r="R161" i="49"/>
  <c r="AE161" i="49"/>
  <c r="Q162" i="49"/>
  <c r="G163" i="49"/>
  <c r="Z163" i="49" s="1"/>
  <c r="T163" i="49"/>
  <c r="S164" i="49"/>
  <c r="S165" i="49"/>
  <c r="G166" i="49"/>
  <c r="Z166" i="49" s="1"/>
  <c r="V166" i="49"/>
  <c r="E166" i="49" s="1"/>
  <c r="I167" i="49"/>
  <c r="U167" i="49"/>
  <c r="I168" i="49"/>
  <c r="U168" i="49"/>
  <c r="G169" i="49"/>
  <c r="Z169" i="49" s="1"/>
  <c r="S169" i="49"/>
  <c r="AF170" i="49"/>
  <c r="Q170" i="49"/>
  <c r="AE170" i="49"/>
  <c r="P171" i="49"/>
  <c r="K172" i="49"/>
  <c r="V172" i="49"/>
  <c r="W172" i="49" s="1"/>
  <c r="I173" i="49"/>
  <c r="T173" i="49"/>
  <c r="G174" i="49"/>
  <c r="Z174" i="49" s="1"/>
  <c r="S174" i="49"/>
  <c r="AE174" i="49"/>
  <c r="P175" i="49"/>
  <c r="F176" i="49"/>
  <c r="AA176" i="49" s="1"/>
  <c r="J177" i="49"/>
  <c r="T177" i="49"/>
  <c r="AE177" i="49"/>
  <c r="O178" i="49"/>
  <c r="J179" i="49"/>
  <c r="T179" i="49"/>
  <c r="AE179" i="49"/>
  <c r="O180" i="49"/>
  <c r="G181" i="49"/>
  <c r="Z181" i="49" s="1"/>
  <c r="R181" i="49"/>
  <c r="AE181" i="49"/>
  <c r="O182" i="49"/>
  <c r="G183" i="49"/>
  <c r="Z183" i="49" s="1"/>
  <c r="R183" i="49"/>
  <c r="K184" i="49"/>
  <c r="U184" i="49"/>
  <c r="Q185" i="49"/>
  <c r="J186" i="49"/>
  <c r="T186" i="49"/>
  <c r="Q187" i="49"/>
  <c r="J188" i="49"/>
  <c r="T188" i="49"/>
  <c r="AE188" i="49"/>
  <c r="O189" i="49"/>
  <c r="W189" i="49"/>
  <c r="X189" i="49" s="1"/>
  <c r="Y189" i="49" s="1"/>
  <c r="D189" i="49" s="1"/>
  <c r="I190" i="49"/>
  <c r="S190" i="49"/>
  <c r="AD190" i="49"/>
  <c r="F191" i="49"/>
  <c r="AA191" i="49" s="1"/>
  <c r="V191" i="49"/>
  <c r="W191" i="49" s="1"/>
  <c r="Q192" i="49"/>
  <c r="K193" i="49"/>
  <c r="U193" i="49"/>
  <c r="AF194" i="49"/>
  <c r="P194" i="49"/>
  <c r="K195" i="49"/>
  <c r="U195" i="49"/>
  <c r="AF196" i="49"/>
  <c r="P196" i="49"/>
  <c r="I197" i="49"/>
  <c r="S197" i="49"/>
  <c r="AE197" i="49"/>
  <c r="O198" i="49"/>
  <c r="W198" i="49"/>
  <c r="G199" i="49"/>
  <c r="R199" i="49"/>
  <c r="K200" i="49"/>
  <c r="U200" i="49"/>
  <c r="E201" i="49"/>
  <c r="X201" i="49" s="1"/>
  <c r="Y201" i="49" s="1"/>
  <c r="Q201" i="49"/>
  <c r="J202" i="49"/>
  <c r="T202" i="49"/>
  <c r="E203" i="49"/>
  <c r="Q203" i="49"/>
  <c r="J204" i="49"/>
  <c r="T204" i="49"/>
  <c r="AE204" i="49"/>
  <c r="N204" i="49" s="1"/>
  <c r="O205" i="49"/>
  <c r="I206" i="49"/>
  <c r="S206" i="49"/>
  <c r="AD206" i="49"/>
  <c r="F207" i="49"/>
  <c r="AA207" i="49" s="1"/>
  <c r="V207" i="49"/>
  <c r="W207" i="49" s="1"/>
  <c r="X207" i="49" s="1"/>
  <c r="Y207" i="49" s="1"/>
  <c r="Q208" i="49"/>
  <c r="K209" i="49"/>
  <c r="U209" i="49"/>
  <c r="AF210" i="49"/>
  <c r="P210" i="49"/>
  <c r="K211" i="49"/>
  <c r="U211" i="49"/>
  <c r="AF212" i="49"/>
  <c r="P212" i="49"/>
  <c r="I213" i="49"/>
  <c r="S213" i="49"/>
  <c r="AE213" i="49"/>
  <c r="O214" i="49"/>
  <c r="W214" i="49"/>
  <c r="G215" i="49"/>
  <c r="R215" i="49"/>
  <c r="K216" i="49"/>
  <c r="U216" i="49"/>
  <c r="E217" i="49"/>
  <c r="Q217" i="49"/>
  <c r="H189" i="49"/>
  <c r="M184" i="49"/>
  <c r="AC184" i="49" s="1"/>
  <c r="M224" i="49"/>
  <c r="AB191" i="49"/>
  <c r="L176" i="49"/>
  <c r="L205" i="49"/>
  <c r="C173" i="49"/>
  <c r="C203" i="49"/>
  <c r="H200" i="49"/>
  <c r="M161" i="49"/>
  <c r="AC161" i="49" s="1"/>
  <c r="M209" i="49"/>
  <c r="AB193" i="49"/>
  <c r="L193" i="49"/>
  <c r="C174" i="49"/>
  <c r="C211" i="49"/>
  <c r="B171" i="49"/>
  <c r="B187" i="49"/>
  <c r="B202" i="49"/>
  <c r="B215" i="49"/>
  <c r="D215" i="49" s="1"/>
  <c r="Z200" i="49"/>
  <c r="Z213" i="49"/>
  <c r="U156" i="49"/>
  <c r="O157" i="49"/>
  <c r="R159" i="49"/>
  <c r="T160" i="49"/>
  <c r="K161" i="49"/>
  <c r="O162" i="49"/>
  <c r="AE162" i="49"/>
  <c r="U163" i="49"/>
  <c r="I164" i="49"/>
  <c r="F165" i="49"/>
  <c r="AA165" i="49" s="1"/>
  <c r="AE165" i="49"/>
  <c r="R166" i="49"/>
  <c r="G167" i="49"/>
  <c r="Z167" i="49" s="1"/>
  <c r="V167" i="49"/>
  <c r="W167" i="49" s="1"/>
  <c r="K168" i="49"/>
  <c r="O169" i="49"/>
  <c r="F170" i="49"/>
  <c r="AA170" i="49" s="1"/>
  <c r="AD170" i="49"/>
  <c r="Q171" i="49"/>
  <c r="AD171" i="49"/>
  <c r="Q172" i="49"/>
  <c r="AD172" i="49"/>
  <c r="P173" i="49"/>
  <c r="AF174" i="49"/>
  <c r="R174" i="49"/>
  <c r="AF175" i="49"/>
  <c r="S175" i="49"/>
  <c r="AF176" i="49"/>
  <c r="R176" i="49"/>
  <c r="AF177" i="49"/>
  <c r="R177" i="49"/>
  <c r="AD177" i="49"/>
  <c r="P178" i="49"/>
  <c r="AD178" i="49"/>
  <c r="O179" i="49"/>
  <c r="J180" i="49"/>
  <c r="U180" i="49"/>
  <c r="S181" i="49"/>
  <c r="R182" i="49"/>
  <c r="AD182" i="49"/>
  <c r="O183" i="49"/>
  <c r="J184" i="49"/>
  <c r="V184" i="49"/>
  <c r="E184" i="49" s="1"/>
  <c r="I185" i="49"/>
  <c r="T185" i="49"/>
  <c r="AF186" i="49"/>
  <c r="Q186" i="49"/>
  <c r="AE186" i="49"/>
  <c r="P187" i="49"/>
  <c r="F188" i="49"/>
  <c r="AA188" i="49" s="1"/>
  <c r="I189" i="49"/>
  <c r="T189" i="49"/>
  <c r="R190" i="49"/>
  <c r="AE190" i="49"/>
  <c r="P191" i="49"/>
  <c r="K192" i="49"/>
  <c r="V192" i="49"/>
  <c r="E192" i="49" s="1"/>
  <c r="X192" i="49" s="1"/>
  <c r="Y192" i="49" s="1"/>
  <c r="I193" i="49"/>
  <c r="T193" i="49"/>
  <c r="R194" i="49"/>
  <c r="AF195" i="49"/>
  <c r="Q195" i="49"/>
  <c r="F196" i="49"/>
  <c r="AA196" i="49" s="1"/>
  <c r="J197" i="49"/>
  <c r="U197" i="49"/>
  <c r="G198" i="49"/>
  <c r="Z198" i="49" s="1"/>
  <c r="S198" i="49"/>
  <c r="AE198" i="49"/>
  <c r="P199" i="49"/>
  <c r="F200" i="49"/>
  <c r="AA200" i="49" s="1"/>
  <c r="W200" i="49"/>
  <c r="X200" i="49" s="1"/>
  <c r="Y200" i="49" s="1"/>
  <c r="D200" i="49" s="1"/>
  <c r="J201" i="49"/>
  <c r="U201" i="49"/>
  <c r="R202" i="49"/>
  <c r="AF203" i="49"/>
  <c r="R203" i="49"/>
  <c r="AD203" i="49"/>
  <c r="N203" i="49" s="1"/>
  <c r="O204" i="49"/>
  <c r="J205" i="49"/>
  <c r="U205" i="49"/>
  <c r="G206" i="49"/>
  <c r="Z206" i="49" s="1"/>
  <c r="T206" i="49"/>
  <c r="AF207" i="49"/>
  <c r="Q207" i="49"/>
  <c r="F208" i="49"/>
  <c r="AA208" i="49" s="1"/>
  <c r="J209" i="49"/>
  <c r="V209" i="49"/>
  <c r="G210" i="49"/>
  <c r="Z210" i="49" s="1"/>
  <c r="S210" i="49"/>
  <c r="R211" i="49"/>
  <c r="AD211" i="49"/>
  <c r="O212" i="49"/>
  <c r="K213" i="49"/>
  <c r="V213" i="49"/>
  <c r="E213" i="49" s="1"/>
  <c r="X213" i="49" s="1"/>
  <c r="Y213" i="49" s="1"/>
  <c r="D213" i="49" s="1"/>
  <c r="I214" i="49"/>
  <c r="T214" i="49"/>
  <c r="AF215" i="49"/>
  <c r="Q215" i="49"/>
  <c r="AD215" i="49"/>
  <c r="N215" i="49" s="1"/>
  <c r="O216" i="49"/>
  <c r="K217" i="49"/>
  <c r="V217" i="49"/>
  <c r="E218" i="49"/>
  <c r="X218" i="49" s="1"/>
  <c r="Y218" i="49" s="1"/>
  <c r="D218" i="49" s="1"/>
  <c r="Q218" i="49"/>
  <c r="AD218" i="49"/>
  <c r="N218" i="49" s="1"/>
  <c r="F219" i="49"/>
  <c r="AA219" i="49" s="1"/>
  <c r="V219" i="49"/>
  <c r="E220" i="49"/>
  <c r="Q220" i="49"/>
  <c r="Y220" i="49"/>
  <c r="D220" i="49" s="1"/>
  <c r="J221" i="49"/>
  <c r="T221" i="49"/>
  <c r="AF222" i="49"/>
  <c r="P222" i="49"/>
  <c r="X222" i="49"/>
  <c r="I223" i="49"/>
  <c r="S223" i="49"/>
  <c r="AD223" i="49"/>
  <c r="F224" i="49"/>
  <c r="AA224" i="49" s="1"/>
  <c r="V224" i="49"/>
  <c r="H208" i="49"/>
  <c r="H201" i="49"/>
  <c r="AC208" i="49"/>
  <c r="M162" i="49"/>
  <c r="AC162" i="49" s="1"/>
  <c r="AB200" i="49"/>
  <c r="L157" i="49"/>
  <c r="L200" i="49"/>
  <c r="C178" i="49"/>
  <c r="C212" i="49"/>
  <c r="B175" i="49"/>
  <c r="B188" i="49"/>
  <c r="B203" i="49"/>
  <c r="B216" i="49"/>
  <c r="Z201" i="49"/>
  <c r="G156" i="49"/>
  <c r="Z156" i="49" s="1"/>
  <c r="P157" i="49"/>
  <c r="I158" i="49"/>
  <c r="S159" i="49"/>
  <c r="G160" i="49"/>
  <c r="Z160" i="49" s="1"/>
  <c r="V160" i="49"/>
  <c r="W160" i="49" s="1"/>
  <c r="F161" i="49"/>
  <c r="AA161" i="49" s="1"/>
  <c r="P162" i="49"/>
  <c r="I163" i="49"/>
  <c r="V163" i="49"/>
  <c r="E163" i="49" s="1"/>
  <c r="K164" i="49"/>
  <c r="P165" i="49"/>
  <c r="AF166" i="49"/>
  <c r="S166" i="49"/>
  <c r="J167" i="49"/>
  <c r="F168" i="49"/>
  <c r="AA168" i="49" s="1"/>
  <c r="AD168" i="49"/>
  <c r="P169" i="49"/>
  <c r="P170" i="49"/>
  <c r="AF171" i="49"/>
  <c r="R171" i="49"/>
  <c r="AF172" i="49"/>
  <c r="R172" i="49"/>
  <c r="AE172" i="49"/>
  <c r="Q173" i="49"/>
  <c r="T174" i="49"/>
  <c r="T175" i="49"/>
  <c r="S176" i="49"/>
  <c r="G177" i="49"/>
  <c r="Z177" i="49" s="1"/>
  <c r="S177" i="49"/>
  <c r="AF178" i="49"/>
  <c r="Q178" i="49"/>
  <c r="AE178" i="49"/>
  <c r="P179" i="49"/>
  <c r="K180" i="49"/>
  <c r="V180" i="49"/>
  <c r="W180" i="49" s="1"/>
  <c r="I181" i="49"/>
  <c r="T181" i="49"/>
  <c r="G182" i="49"/>
  <c r="Z182" i="49" s="1"/>
  <c r="S182" i="49"/>
  <c r="AE182" i="49"/>
  <c r="P183" i="49"/>
  <c r="F184" i="49"/>
  <c r="AA184" i="49" s="1"/>
  <c r="J185" i="49"/>
  <c r="U185" i="49"/>
  <c r="R186" i="49"/>
  <c r="AF187" i="49"/>
  <c r="R187" i="49"/>
  <c r="AD187" i="49"/>
  <c r="O188" i="49"/>
  <c r="J189" i="49"/>
  <c r="U189" i="49"/>
  <c r="G190" i="49"/>
  <c r="T190" i="49"/>
  <c r="AF191" i="49"/>
  <c r="Q191" i="49"/>
  <c r="F192" i="49"/>
  <c r="AA192" i="49" s="1"/>
  <c r="W192" i="49"/>
  <c r="J193" i="49"/>
  <c r="V193" i="49"/>
  <c r="G194" i="49"/>
  <c r="S194" i="49"/>
  <c r="R195" i="49"/>
  <c r="AD195" i="49"/>
  <c r="N195" i="49" s="1"/>
  <c r="O196" i="49"/>
  <c r="K197" i="49"/>
  <c r="V197" i="49"/>
  <c r="I198" i="49"/>
  <c r="T198" i="49"/>
  <c r="AF199" i="49"/>
  <c r="Q199" i="49"/>
  <c r="AD199" i="49"/>
  <c r="O200" i="49"/>
  <c r="K201" i="49"/>
  <c r="V201" i="49"/>
  <c r="G202" i="49"/>
  <c r="Z202" i="49" s="1"/>
  <c r="S202" i="49"/>
  <c r="G203" i="49"/>
  <c r="Z203" i="49" s="1"/>
  <c r="S203" i="49"/>
  <c r="AE203" i="49"/>
  <c r="P204" i="49"/>
  <c r="K205" i="49"/>
  <c r="V205" i="49"/>
  <c r="W205" i="49" s="1"/>
  <c r="J206" i="49"/>
  <c r="U206" i="49"/>
  <c r="E207" i="49"/>
  <c r="R207" i="49"/>
  <c r="AD207" i="49"/>
  <c r="O208" i="49"/>
  <c r="F209" i="49"/>
  <c r="AA209" i="49" s="1"/>
  <c r="W209" i="49"/>
  <c r="X209" i="49" s="1"/>
  <c r="Y209" i="49" s="1"/>
  <c r="D209" i="49" s="1"/>
  <c r="I210" i="49"/>
  <c r="T210" i="49"/>
  <c r="G211" i="49"/>
  <c r="S211" i="49"/>
  <c r="AE211" i="49"/>
  <c r="Q212" i="49"/>
  <c r="F213" i="49"/>
  <c r="AA213" i="49" s="1"/>
  <c r="W213" i="49"/>
  <c r="J214" i="49"/>
  <c r="U214" i="49"/>
  <c r="E215" i="49"/>
  <c r="S215" i="49"/>
  <c r="AE215" i="49"/>
  <c r="P216" i="49"/>
  <c r="F217" i="49"/>
  <c r="AA217" i="49" s="1"/>
  <c r="W217" i="49"/>
  <c r="G218" i="49"/>
  <c r="R218" i="49"/>
  <c r="AE218" i="49"/>
  <c r="O219" i="49"/>
  <c r="W219" i="49"/>
  <c r="G220" i="49"/>
  <c r="R220" i="49"/>
  <c r="K221" i="49"/>
  <c r="U221" i="49"/>
  <c r="E222" i="49"/>
  <c r="Q222" i="49"/>
  <c r="Y222" i="49"/>
  <c r="D222" i="49" s="1"/>
  <c r="J223" i="49"/>
  <c r="T223" i="49"/>
  <c r="AE223" i="49"/>
  <c r="O224" i="49"/>
  <c r="W224" i="49"/>
  <c r="H160" i="49"/>
  <c r="H223" i="49"/>
  <c r="M166" i="49"/>
  <c r="AC166" i="49" s="1"/>
  <c r="L182" i="49"/>
  <c r="C187" i="49"/>
  <c r="B177" i="49"/>
  <c r="B195" i="49"/>
  <c r="B213" i="49"/>
  <c r="Z217" i="49"/>
  <c r="R156" i="49"/>
  <c r="F157" i="49"/>
  <c r="AA157" i="49" s="1"/>
  <c r="P158" i="49"/>
  <c r="I159" i="49"/>
  <c r="AF160" i="49"/>
  <c r="T161" i="49"/>
  <c r="F162" i="49"/>
  <c r="AA162" i="49" s="1"/>
  <c r="K163" i="49"/>
  <c r="AE163" i="49"/>
  <c r="V164" i="49"/>
  <c r="E164" i="49" s="1"/>
  <c r="R165" i="49"/>
  <c r="O166" i="49"/>
  <c r="AF167" i="49"/>
  <c r="T168" i="49"/>
  <c r="F169" i="49"/>
  <c r="AA169" i="49" s="1"/>
  <c r="U170" i="49"/>
  <c r="O171" i="49"/>
  <c r="G172" i="49"/>
  <c r="Z172" i="49" s="1"/>
  <c r="O173" i="49"/>
  <c r="J174" i="49"/>
  <c r="Q175" i="49"/>
  <c r="I176" i="49"/>
  <c r="Q177" i="49"/>
  <c r="G178" i="49"/>
  <c r="Z178" i="49" s="1"/>
  <c r="U178" i="49"/>
  <c r="F179" i="49"/>
  <c r="AA179" i="49" s="1"/>
  <c r="AD179" i="49"/>
  <c r="R180" i="49"/>
  <c r="AF181" i="49"/>
  <c r="V181" i="49"/>
  <c r="W181" i="49" s="1"/>
  <c r="F182" i="49"/>
  <c r="AA182" i="49" s="1"/>
  <c r="S183" i="49"/>
  <c r="T184" i="49"/>
  <c r="F185" i="49"/>
  <c r="AA185" i="49" s="1"/>
  <c r="P186" i="49"/>
  <c r="I187" i="49"/>
  <c r="V187" i="49"/>
  <c r="E187" i="49" s="1"/>
  <c r="K188" i="49"/>
  <c r="Q189" i="49"/>
  <c r="AF190" i="49"/>
  <c r="V190" i="49"/>
  <c r="E190" i="49" s="1"/>
  <c r="J191" i="49"/>
  <c r="P192" i="49"/>
  <c r="AF193" i="49"/>
  <c r="S193" i="49"/>
  <c r="J194" i="49"/>
  <c r="P195" i="49"/>
  <c r="T196" i="49"/>
  <c r="G197" i="49"/>
  <c r="Z197" i="49" s="1"/>
  <c r="P198" i="49"/>
  <c r="AD198" i="49"/>
  <c r="N198" i="49" s="1"/>
  <c r="T199" i="49"/>
  <c r="G200" i="49"/>
  <c r="V200" i="49"/>
  <c r="O201" i="49"/>
  <c r="AD201" i="49"/>
  <c r="N201" i="49" s="1"/>
  <c r="Q202" i="49"/>
  <c r="J203" i="49"/>
  <c r="W203" i="49"/>
  <c r="X203" i="49" s="1"/>
  <c r="Y203" i="49" s="1"/>
  <c r="F204" i="49"/>
  <c r="AA204" i="49" s="1"/>
  <c r="AD204" i="49"/>
  <c r="R205" i="49"/>
  <c r="K207" i="49"/>
  <c r="R208" i="49"/>
  <c r="E209" i="49"/>
  <c r="T209" i="49"/>
  <c r="K210" i="49"/>
  <c r="AD210" i="49"/>
  <c r="Q211" i="49"/>
  <c r="G212" i="49"/>
  <c r="Z212" i="49" s="1"/>
  <c r="U212" i="49"/>
  <c r="J213" i="49"/>
  <c r="Q214" i="49"/>
  <c r="AE214" i="49"/>
  <c r="U215" i="49"/>
  <c r="I216" i="49"/>
  <c r="P217" i="49"/>
  <c r="AD217" i="49"/>
  <c r="N217" i="49" s="1"/>
  <c r="P218" i="49"/>
  <c r="E219" i="49"/>
  <c r="S219" i="49"/>
  <c r="AF220" i="49"/>
  <c r="T220" i="49"/>
  <c r="E221" i="49"/>
  <c r="S221" i="49"/>
  <c r="I222" i="49"/>
  <c r="U222" i="49"/>
  <c r="G223" i="49"/>
  <c r="V223" i="49"/>
  <c r="I224" i="49"/>
  <c r="U224" i="49"/>
  <c r="H224" i="49"/>
  <c r="AC200" i="49"/>
  <c r="M185" i="49"/>
  <c r="AC185" i="49" s="1"/>
  <c r="AB168" i="49"/>
  <c r="L192" i="49"/>
  <c r="C188" i="49"/>
  <c r="B178" i="49"/>
  <c r="B199" i="49"/>
  <c r="B218" i="49"/>
  <c r="Z218" i="49"/>
  <c r="S156" i="49"/>
  <c r="R157" i="49"/>
  <c r="Q158" i="49"/>
  <c r="J159" i="49"/>
  <c r="I160" i="49"/>
  <c r="AD160" i="49"/>
  <c r="V161" i="49"/>
  <c r="W161" i="49" s="1"/>
  <c r="S162" i="49"/>
  <c r="F163" i="49"/>
  <c r="AA163" i="49" s="1"/>
  <c r="AF164" i="49"/>
  <c r="T165" i="49"/>
  <c r="P166" i="49"/>
  <c r="K167" i="49"/>
  <c r="AE167" i="49"/>
  <c r="V168" i="49"/>
  <c r="E168" i="49" s="1"/>
  <c r="Q169" i="49"/>
  <c r="G170" i="49"/>
  <c r="Z170" i="49" s="1"/>
  <c r="V170" i="49"/>
  <c r="W170" i="49" s="1"/>
  <c r="S171" i="49"/>
  <c r="I172" i="49"/>
  <c r="S173" i="49"/>
  <c r="K174" i="49"/>
  <c r="U175" i="49"/>
  <c r="J176" i="49"/>
  <c r="AD176" i="49"/>
  <c r="U177" i="49"/>
  <c r="I178" i="49"/>
  <c r="V178" i="49"/>
  <c r="E178" i="49" s="1"/>
  <c r="Q179" i="49"/>
  <c r="AF180" i="49"/>
  <c r="S180" i="49"/>
  <c r="J181" i="49"/>
  <c r="P182" i="49"/>
  <c r="AF183" i="49"/>
  <c r="T183" i="49"/>
  <c r="G184" i="49"/>
  <c r="Z184" i="49" s="1"/>
  <c r="O185" i="49"/>
  <c r="AD185" i="49"/>
  <c r="S186" i="49"/>
  <c r="J187" i="49"/>
  <c r="P188" i="49"/>
  <c r="AD188" i="49"/>
  <c r="N188" i="49" s="1"/>
  <c r="R189" i="49"/>
  <c r="J190" i="49"/>
  <c r="K191" i="49"/>
  <c r="AD191" i="49"/>
  <c r="R192" i="49"/>
  <c r="E193" i="49"/>
  <c r="X193" i="49" s="1"/>
  <c r="Y193" i="49" s="1"/>
  <c r="D193" i="49" s="1"/>
  <c r="W193" i="49"/>
  <c r="K194" i="49"/>
  <c r="AD194" i="49"/>
  <c r="S195" i="49"/>
  <c r="G196" i="49"/>
  <c r="Z196" i="49" s="1"/>
  <c r="U196" i="49"/>
  <c r="F197" i="49"/>
  <c r="AA197" i="49" s="1"/>
  <c r="Q198" i="49"/>
  <c r="E199" i="49"/>
  <c r="U199" i="49"/>
  <c r="I200" i="49"/>
  <c r="P201" i="49"/>
  <c r="AE201" i="49"/>
  <c r="U202" i="49"/>
  <c r="K203" i="49"/>
  <c r="Q204" i="49"/>
  <c r="AF205" i="49"/>
  <c r="S205" i="49"/>
  <c r="K206" i="49"/>
  <c r="O207" i="49"/>
  <c r="AE207" i="49"/>
  <c r="S208" i="49"/>
  <c r="G209" i="49"/>
  <c r="Z209" i="49" s="1"/>
  <c r="F210" i="49"/>
  <c r="AA210" i="49" s="1"/>
  <c r="AE210" i="49"/>
  <c r="T211" i="49"/>
  <c r="I212" i="49"/>
  <c r="V212" i="49"/>
  <c r="W212" i="49" s="1"/>
  <c r="O213" i="49"/>
  <c r="AD213" i="49"/>
  <c r="R214" i="49"/>
  <c r="I215" i="49"/>
  <c r="V215" i="49"/>
  <c r="J216" i="49"/>
  <c r="AD216" i="49"/>
  <c r="R217" i="49"/>
  <c r="AE217" i="49"/>
  <c r="S218" i="49"/>
  <c r="G219" i="49"/>
  <c r="T219" i="49"/>
  <c r="I220" i="49"/>
  <c r="U220" i="49"/>
  <c r="G221" i="49"/>
  <c r="V221" i="49"/>
  <c r="J222" i="49"/>
  <c r="V222" i="49"/>
  <c r="K223" i="49"/>
  <c r="W223" i="49"/>
  <c r="J224" i="49"/>
  <c r="X224" i="49"/>
  <c r="Y224" i="49" s="1"/>
  <c r="D224" i="49" s="1"/>
  <c r="V157" i="49"/>
  <c r="E157" i="49" s="1"/>
  <c r="T158" i="49"/>
  <c r="T159" i="49"/>
  <c r="O160" i="49"/>
  <c r="G161" i="49"/>
  <c r="Z161" i="49" s="1"/>
  <c r="AD161" i="49"/>
  <c r="V162" i="49"/>
  <c r="E162" i="49" s="1"/>
  <c r="P163" i="49"/>
  <c r="F164" i="49"/>
  <c r="AA164" i="49" s="1"/>
  <c r="AF165" i="49"/>
  <c r="P167" i="49"/>
  <c r="AE168" i="49"/>
  <c r="U169" i="49"/>
  <c r="J170" i="49"/>
  <c r="V171" i="49"/>
  <c r="E171" i="49" s="1"/>
  <c r="F172" i="49"/>
  <c r="AA172" i="49" s="1"/>
  <c r="AF173" i="49"/>
  <c r="V173" i="49"/>
  <c r="E173" i="49" s="1"/>
  <c r="P174" i="49"/>
  <c r="I175" i="49"/>
  <c r="P176" i="49"/>
  <c r="I177" i="49"/>
  <c r="K178" i="49"/>
  <c r="AF179" i="49"/>
  <c r="S179" i="49"/>
  <c r="G180" i="49"/>
  <c r="Z180" i="49" s="1"/>
  <c r="F181" i="49"/>
  <c r="AA181" i="49" s="1"/>
  <c r="AD181" i="49"/>
  <c r="T182" i="49"/>
  <c r="I183" i="49"/>
  <c r="V183" i="49"/>
  <c r="E183" i="49" s="1"/>
  <c r="O184" i="49"/>
  <c r="AD184" i="49"/>
  <c r="R185" i="49"/>
  <c r="G186" i="49"/>
  <c r="Z186" i="49" s="1"/>
  <c r="V186" i="49"/>
  <c r="E186" i="49" s="1"/>
  <c r="F187" i="49"/>
  <c r="AA187" i="49" s="1"/>
  <c r="AE187" i="49"/>
  <c r="R188" i="49"/>
  <c r="E189" i="49"/>
  <c r="V189" i="49"/>
  <c r="F190" i="49"/>
  <c r="AA190" i="49" s="1"/>
  <c r="R191" i="49"/>
  <c r="AF192" i="49"/>
  <c r="T192" i="49"/>
  <c r="F193" i="49"/>
  <c r="AA193" i="49" s="1"/>
  <c r="O194" i="49"/>
  <c r="G195" i="49"/>
  <c r="Z195" i="49" s="1"/>
  <c r="V195" i="49"/>
  <c r="W195" i="49" s="1"/>
  <c r="J196" i="49"/>
  <c r="P197" i="49"/>
  <c r="AF198" i="49"/>
  <c r="U198" i="49"/>
  <c r="J199" i="49"/>
  <c r="P200" i="49"/>
  <c r="AE200" i="49"/>
  <c r="S201" i="49"/>
  <c r="I202" i="49"/>
  <c r="W202" i="49"/>
  <c r="O203" i="49"/>
  <c r="AF204" i="49"/>
  <c r="S204" i="49"/>
  <c r="G205" i="49"/>
  <c r="O206" i="49"/>
  <c r="S207" i="49"/>
  <c r="G208" i="49"/>
  <c r="Z208" i="49" s="1"/>
  <c r="U208" i="49"/>
  <c r="O209" i="49"/>
  <c r="Q210" i="49"/>
  <c r="I211" i="49"/>
  <c r="K212" i="49"/>
  <c r="AD212" i="49"/>
  <c r="Q213" i="49"/>
  <c r="V214" i="49"/>
  <c r="E214" i="49" s="1"/>
  <c r="X214" i="49" s="1"/>
  <c r="Y214" i="49" s="1"/>
  <c r="K215" i="49"/>
  <c r="Q216" i="49"/>
  <c r="AF217" i="49"/>
  <c r="T217" i="49"/>
  <c r="I218" i="49"/>
  <c r="U218" i="49"/>
  <c r="J219" i="49"/>
  <c r="X219" i="49"/>
  <c r="K220" i="49"/>
  <c r="W220" i="49"/>
  <c r="F221" i="49"/>
  <c r="AA221" i="49" s="1"/>
  <c r="X221" i="49"/>
  <c r="Y221" i="49" s="1"/>
  <c r="D221" i="49" s="1"/>
  <c r="F222" i="49"/>
  <c r="AA222" i="49" s="1"/>
  <c r="O223" i="49"/>
  <c r="Y223" i="49"/>
  <c r="P224" i="49"/>
  <c r="AD224" i="49"/>
  <c r="H169" i="49"/>
  <c r="M201" i="49"/>
  <c r="AC201" i="49" s="1"/>
  <c r="AB192" i="49"/>
  <c r="L161" i="49"/>
  <c r="L217" i="49"/>
  <c r="C156" i="49"/>
  <c r="C204" i="49"/>
  <c r="B186" i="49"/>
  <c r="B205" i="49"/>
  <c r="B224" i="49"/>
  <c r="Z190" i="49"/>
  <c r="AF156" i="49"/>
  <c r="AD156" i="49"/>
  <c r="U158" i="49"/>
  <c r="U159" i="49"/>
  <c r="P160" i="49"/>
  <c r="I161" i="49"/>
  <c r="AF162" i="49"/>
  <c r="S163" i="49"/>
  <c r="P164" i="49"/>
  <c r="G165" i="49"/>
  <c r="Z165" i="49" s="1"/>
  <c r="AD165" i="49"/>
  <c r="Q167" i="49"/>
  <c r="J168" i="49"/>
  <c r="AF169" i="49"/>
  <c r="V169" i="49"/>
  <c r="W169" i="49" s="1"/>
  <c r="K170" i="49"/>
  <c r="G171" i="49"/>
  <c r="Z171" i="49" s="1"/>
  <c r="P172" i="49"/>
  <c r="Q174" i="49"/>
  <c r="J175" i="49"/>
  <c r="Q176" i="49"/>
  <c r="K177" i="49"/>
  <c r="F178" i="49"/>
  <c r="AA178" i="49" s="1"/>
  <c r="U179" i="49"/>
  <c r="I180" i="49"/>
  <c r="O181" i="49"/>
  <c r="AF182" i="49"/>
  <c r="U182" i="49"/>
  <c r="J183" i="49"/>
  <c r="P184" i="49"/>
  <c r="AE184" i="49"/>
  <c r="S185" i="49"/>
  <c r="I186" i="49"/>
  <c r="O187" i="49"/>
  <c r="AF188" i="49"/>
  <c r="S188" i="49"/>
  <c r="G189" i="49"/>
  <c r="O190" i="49"/>
  <c r="S191" i="49"/>
  <c r="G192" i="49"/>
  <c r="Z192" i="49" s="1"/>
  <c r="U192" i="49"/>
  <c r="O193" i="49"/>
  <c r="Q194" i="49"/>
  <c r="I195" i="49"/>
  <c r="K196" i="49"/>
  <c r="AD196" i="49"/>
  <c r="Q197" i="49"/>
  <c r="E198" i="49"/>
  <c r="V198" i="49"/>
  <c r="K199" i="49"/>
  <c r="Q200" i="49"/>
  <c r="AF201" i="49"/>
  <c r="T201" i="49"/>
  <c r="K202" i="49"/>
  <c r="P203" i="49"/>
  <c r="U204" i="49"/>
  <c r="I205" i="49"/>
  <c r="P206" i="49"/>
  <c r="AE206" i="49"/>
  <c r="T207" i="49"/>
  <c r="I208" i="49"/>
  <c r="V208" i="49"/>
  <c r="E208" i="49" s="1"/>
  <c r="P209" i="49"/>
  <c r="AD209" i="49"/>
  <c r="R210" i="49"/>
  <c r="J211" i="49"/>
  <c r="F212" i="49"/>
  <c r="AA212" i="49" s="1"/>
  <c r="AE212" i="49"/>
  <c r="R213" i="49"/>
  <c r="G214" i="49"/>
  <c r="Z214" i="49" s="1"/>
  <c r="H161" i="49"/>
  <c r="AC209" i="49"/>
  <c r="M186" i="49"/>
  <c r="AC186" i="49" s="1"/>
  <c r="AB175" i="49"/>
  <c r="L215" i="49"/>
  <c r="C189" i="49"/>
  <c r="B179" i="49"/>
  <c r="B200" i="49"/>
  <c r="B220" i="49"/>
  <c r="Z204" i="49"/>
  <c r="Z220" i="49"/>
  <c r="T156" i="49"/>
  <c r="U157" i="49"/>
  <c r="R158" i="49"/>
  <c r="K159" i="49"/>
  <c r="J160" i="49"/>
  <c r="AF161" i="49"/>
  <c r="U162" i="49"/>
  <c r="O163" i="49"/>
  <c r="G164" i="49"/>
  <c r="Z164" i="49" s="1"/>
  <c r="AD164" i="49"/>
  <c r="V165" i="49"/>
  <c r="W165" i="49" s="1"/>
  <c r="Q166" i="49"/>
  <c r="F167" i="49"/>
  <c r="AA167" i="49" s="1"/>
  <c r="AF168" i="49"/>
  <c r="R169" i="49"/>
  <c r="I170" i="49"/>
  <c r="U171" i="49"/>
  <c r="J172" i="49"/>
  <c r="U173" i="49"/>
  <c r="F174" i="49"/>
  <c r="AA174" i="49" s="1"/>
  <c r="AD174" i="49"/>
  <c r="V175" i="49"/>
  <c r="W175" i="49" s="1"/>
  <c r="O176" i="49"/>
  <c r="AE176" i="49"/>
  <c r="V177" i="49"/>
  <c r="W177" i="49" s="1"/>
  <c r="J178" i="49"/>
  <c r="R179" i="49"/>
  <c r="E180" i="49"/>
  <c r="T180" i="49"/>
  <c r="K181" i="49"/>
  <c r="Q182" i="49"/>
  <c r="U183" i="49"/>
  <c r="I184" i="49"/>
  <c r="P185" i="49"/>
  <c r="AE185" i="49"/>
  <c r="U186" i="49"/>
  <c r="K187" i="49"/>
  <c r="Q188" i="49"/>
  <c r="AF189" i="49"/>
  <c r="S189" i="49"/>
  <c r="K190" i="49"/>
  <c r="O191" i="49"/>
  <c r="AE191" i="49"/>
  <c r="N191" i="49" s="1"/>
  <c r="S192" i="49"/>
  <c r="G193" i="49"/>
  <c r="F194" i="49"/>
  <c r="AA194" i="49" s="1"/>
  <c r="AE194" i="49"/>
  <c r="N194" i="49" s="1"/>
  <c r="T195" i="49"/>
  <c r="I196" i="49"/>
  <c r="V196" i="49"/>
  <c r="E196" i="49" s="1"/>
  <c r="O197" i="49"/>
  <c r="AD197" i="49"/>
  <c r="N197" i="49" s="1"/>
  <c r="R198" i="49"/>
  <c r="I199" i="49"/>
  <c r="V199" i="49"/>
  <c r="W199" i="49" s="1"/>
  <c r="J200" i="49"/>
  <c r="AD200" i="49"/>
  <c r="R201" i="49"/>
  <c r="AF202" i="49"/>
  <c r="V202" i="49"/>
  <c r="E202" i="49" s="1"/>
  <c r="X202" i="49" s="1"/>
  <c r="Y202" i="49" s="1"/>
  <c r="F203" i="49"/>
  <c r="AA203" i="49" s="1"/>
  <c r="R204" i="49"/>
  <c r="E205" i="49"/>
  <c r="T205" i="49"/>
  <c r="F206" i="49"/>
  <c r="AA206" i="49" s="1"/>
  <c r="P207" i="49"/>
  <c r="AF208" i="49"/>
  <c r="T208" i="49"/>
  <c r="I209" i="49"/>
  <c r="O210" i="49"/>
  <c r="AF211" i="49"/>
  <c r="V211" i="49"/>
  <c r="W211" i="49" s="1"/>
  <c r="J212" i="49"/>
  <c r="P213" i="49"/>
  <c r="AF214" i="49"/>
  <c r="S214" i="49"/>
  <c r="J215" i="49"/>
  <c r="W215" i="49"/>
  <c r="X215" i="49" s="1"/>
  <c r="Y215" i="49" s="1"/>
  <c r="F216" i="49"/>
  <c r="AA216" i="49" s="1"/>
  <c r="AE216" i="49"/>
  <c r="S217" i="49"/>
  <c r="AF218" i="49"/>
  <c r="T218" i="49"/>
  <c r="I219" i="49"/>
  <c r="U219" i="49"/>
  <c r="J220" i="49"/>
  <c r="V220" i="49"/>
  <c r="I221" i="49"/>
  <c r="W221" i="49"/>
  <c r="K222" i="49"/>
  <c r="W222" i="49"/>
  <c r="F223" i="49"/>
  <c r="AA223" i="49" s="1"/>
  <c r="X223" i="49"/>
  <c r="K224" i="49"/>
  <c r="H165" i="49"/>
  <c r="AC223" i="49"/>
  <c r="M190" i="49"/>
  <c r="AB176" i="49"/>
  <c r="L216" i="49"/>
  <c r="C190" i="49"/>
  <c r="B183" i="49"/>
  <c r="B204" i="49"/>
  <c r="B223" i="49"/>
  <c r="Z189" i="49"/>
  <c r="Z205" i="49"/>
  <c r="Z224" i="49"/>
  <c r="C222" i="49"/>
  <c r="B176" i="49"/>
  <c r="J157" i="49"/>
  <c r="G162" i="49"/>
  <c r="Z162" i="49" s="1"/>
  <c r="K166" i="49"/>
  <c r="P168" i="49"/>
  <c r="AD169" i="49"/>
  <c r="O175" i="49"/>
  <c r="O177" i="49"/>
  <c r="G179" i="49"/>
  <c r="Z179" i="49" s="1"/>
  <c r="Q180" i="49"/>
  <c r="J182" i="49"/>
  <c r="AD183" i="49"/>
  <c r="K185" i="49"/>
  <c r="AD186" i="49"/>
  <c r="U188" i="49"/>
  <c r="AE189" i="49"/>
  <c r="N189" i="49" s="1"/>
  <c r="U191" i="49"/>
  <c r="P193" i="49"/>
  <c r="V194" i="49"/>
  <c r="W194" i="49" s="1"/>
  <c r="R196" i="49"/>
  <c r="J198" i="49"/>
  <c r="S199" i="49"/>
  <c r="I201" i="49"/>
  <c r="AD202" i="49"/>
  <c r="K204" i="49"/>
  <c r="AE205" i="49"/>
  <c r="U207" i="49"/>
  <c r="AF209" i="49"/>
  <c r="V210" i="49"/>
  <c r="W210" i="49" s="1"/>
  <c r="R212" i="49"/>
  <c r="O215" i="49"/>
  <c r="S216" i="49"/>
  <c r="X217" i="49"/>
  <c r="W218" i="49"/>
  <c r="AD220" i="49"/>
  <c r="N220" i="49" s="1"/>
  <c r="AD221" i="49"/>
  <c r="AE222" i="49"/>
  <c r="AF224" i="49"/>
  <c r="L165" i="49"/>
  <c r="B191" i="49"/>
  <c r="Z211" i="49"/>
  <c r="AE157" i="49"/>
  <c r="AD159" i="49"/>
  <c r="I162" i="49"/>
  <c r="Q164" i="49"/>
  <c r="F166" i="49"/>
  <c r="AA166" i="49" s="1"/>
  <c r="Q168" i="49"/>
  <c r="R170" i="49"/>
  <c r="AD173" i="49"/>
  <c r="AD175" i="49"/>
  <c r="P177" i="49"/>
  <c r="I179" i="49"/>
  <c r="K182" i="49"/>
  <c r="AE183" i="49"/>
  <c r="V185" i="49"/>
  <c r="E185" i="49" s="1"/>
  <c r="G187" i="49"/>
  <c r="Z187" i="49" s="1"/>
  <c r="V188" i="49"/>
  <c r="E188" i="49" s="1"/>
  <c r="P190" i="49"/>
  <c r="Q193" i="49"/>
  <c r="J195" i="49"/>
  <c r="S196" i="49"/>
  <c r="K198" i="49"/>
  <c r="AE199" i="49"/>
  <c r="F201" i="49"/>
  <c r="AA201" i="49" s="1"/>
  <c r="AE202" i="49"/>
  <c r="V204" i="49"/>
  <c r="E204" i="49" s="1"/>
  <c r="X204" i="49" s="1"/>
  <c r="Y204" i="49" s="1"/>
  <c r="D204" i="49" s="1"/>
  <c r="AF206" i="49"/>
  <c r="Q209" i="49"/>
  <c r="S212" i="49"/>
  <c r="K214" i="49"/>
  <c r="P215" i="49"/>
  <c r="T216" i="49"/>
  <c r="Y217" i="49"/>
  <c r="D217" i="49" s="1"/>
  <c r="AD219" i="49"/>
  <c r="AE220" i="49"/>
  <c r="AE221" i="49"/>
  <c r="AF223" i="49"/>
  <c r="E224" i="49"/>
  <c r="B211" i="49"/>
  <c r="P156" i="49"/>
  <c r="O161" i="49"/>
  <c r="K165" i="49"/>
  <c r="K169" i="49"/>
  <c r="R178" i="49"/>
  <c r="Q181" i="49"/>
  <c r="S184" i="49"/>
  <c r="G191" i="49"/>
  <c r="Z191" i="49" s="1"/>
  <c r="I194" i="49"/>
  <c r="R197" i="49"/>
  <c r="F202" i="49"/>
  <c r="AA202" i="49" s="1"/>
  <c r="G207" i="49"/>
  <c r="Z207" i="49" s="1"/>
  <c r="E210" i="49"/>
  <c r="G213" i="49"/>
  <c r="J217" i="49"/>
  <c r="H183" i="49"/>
  <c r="D223" i="49"/>
  <c r="AB214" i="49"/>
  <c r="L177" i="49"/>
  <c r="B193" i="49"/>
  <c r="AF158" i="49"/>
  <c r="R160" i="49"/>
  <c r="K162" i="49"/>
  <c r="R164" i="49"/>
  <c r="S168" i="49"/>
  <c r="S170" i="49"/>
  <c r="S172" i="49"/>
  <c r="I174" i="49"/>
  <c r="AE175" i="49"/>
  <c r="K179" i="49"/>
  <c r="AD180" i="49"/>
  <c r="V182" i="49"/>
  <c r="W182" i="49" s="1"/>
  <c r="AF184" i="49"/>
  <c r="S187" i="49"/>
  <c r="Q190" i="49"/>
  <c r="I192" i="49"/>
  <c r="R193" i="49"/>
  <c r="F195" i="49"/>
  <c r="AA195" i="49" s="1"/>
  <c r="AE196" i="49"/>
  <c r="F198" i="49"/>
  <c r="AA198" i="49" s="1"/>
  <c r="AF200" i="49"/>
  <c r="W201" i="49"/>
  <c r="I203" i="49"/>
  <c r="W204" i="49"/>
  <c r="Q206" i="49"/>
  <c r="R209" i="49"/>
  <c r="F211" i="49"/>
  <c r="AA211" i="49" s="1"/>
  <c r="T212" i="49"/>
  <c r="F214" i="49"/>
  <c r="AA214" i="49" s="1"/>
  <c r="T215" i="49"/>
  <c r="V216" i="49"/>
  <c r="E216" i="49" s="1"/>
  <c r="AF219" i="49"/>
  <c r="AE219" i="49"/>
  <c r="N219" i="49" s="1"/>
  <c r="AF221" i="49"/>
  <c r="G222" i="49"/>
  <c r="E223" i="49"/>
  <c r="G224" i="49"/>
  <c r="H184" i="49"/>
  <c r="AB215" i="49"/>
  <c r="L181" i="49"/>
  <c r="C158" i="49"/>
  <c r="B194" i="49"/>
  <c r="I156" i="49"/>
  <c r="K158" i="49"/>
  <c r="S160" i="49"/>
  <c r="U164" i="49"/>
  <c r="T170" i="49"/>
  <c r="T172" i="49"/>
  <c r="U174" i="49"/>
  <c r="G176" i="49"/>
  <c r="Z176" i="49" s="1"/>
  <c r="V179" i="49"/>
  <c r="E179" i="49" s="1"/>
  <c r="AE180" i="49"/>
  <c r="Q184" i="49"/>
  <c r="T187" i="49"/>
  <c r="K189" i="49"/>
  <c r="U190" i="49"/>
  <c r="J192" i="49"/>
  <c r="AD193" i="49"/>
  <c r="N193" i="49" s="1"/>
  <c r="O195" i="49"/>
  <c r="AF197" i="49"/>
  <c r="X198" i="49"/>
  <c r="Y198" i="49" s="1"/>
  <c r="D198" i="49" s="1"/>
  <c r="E200" i="49"/>
  <c r="T203" i="49"/>
  <c r="R206" i="49"/>
  <c r="J208" i="49"/>
  <c r="S209" i="49"/>
  <c r="O211" i="49"/>
  <c r="AF213" i="49"/>
  <c r="P214" i="49"/>
  <c r="G217" i="49"/>
  <c r="J218" i="49"/>
  <c r="K219" i="49"/>
  <c r="F220" i="49"/>
  <c r="AA220" i="49" s="1"/>
  <c r="O221" i="49"/>
  <c r="O222" i="49"/>
  <c r="P223" i="49"/>
  <c r="Q224" i="49"/>
  <c r="H209" i="49"/>
  <c r="AB216" i="49"/>
  <c r="L221" i="49"/>
  <c r="C162" i="49"/>
  <c r="B208" i="49"/>
  <c r="O156" i="49"/>
  <c r="AD158" i="49"/>
  <c r="AD162" i="49"/>
  <c r="I165" i="49"/>
  <c r="AD166" i="49"/>
  <c r="I169" i="49"/>
  <c r="I171" i="49"/>
  <c r="U172" i="49"/>
  <c r="V174" i="49"/>
  <c r="W174" i="49" s="1"/>
  <c r="T176" i="49"/>
  <c r="P181" i="49"/>
  <c r="R184" i="49"/>
  <c r="K186" i="49"/>
  <c r="U187" i="49"/>
  <c r="F189" i="49"/>
  <c r="AA189" i="49" s="1"/>
  <c r="E191" i="49"/>
  <c r="X191" i="49" s="1"/>
  <c r="Y191" i="49" s="1"/>
  <c r="O192" i="49"/>
  <c r="AE193" i="49"/>
  <c r="E197" i="49"/>
  <c r="X197" i="49" s="1"/>
  <c r="Y197" i="49" s="1"/>
  <c r="R200" i="49"/>
  <c r="U203" i="49"/>
  <c r="F205" i="49"/>
  <c r="AA205" i="49" s="1"/>
  <c r="V206" i="49"/>
  <c r="E206" i="49" s="1"/>
  <c r="K208" i="49"/>
  <c r="AE209" i="49"/>
  <c r="P211" i="49"/>
  <c r="AF216" i="49"/>
  <c r="I217" i="49"/>
  <c r="K218" i="49"/>
  <c r="P219" i="49"/>
  <c r="O220" i="49"/>
  <c r="P221" i="49"/>
  <c r="R222" i="49"/>
  <c r="Q223" i="49"/>
  <c r="R224" i="49"/>
  <c r="C170" i="49"/>
  <c r="AF159" i="49"/>
  <c r="J163" i="49"/>
  <c r="S167" i="49"/>
  <c r="K171" i="49"/>
  <c r="J173" i="49"/>
  <c r="V176" i="49"/>
  <c r="E176" i="49" s="1"/>
  <c r="K183" i="49"/>
  <c r="F186" i="49"/>
  <c r="AA186" i="49" s="1"/>
  <c r="P189" i="49"/>
  <c r="S200" i="49"/>
  <c r="V203" i="49"/>
  <c r="P205" i="49"/>
  <c r="P208" i="49"/>
  <c r="Z193" i="49"/>
  <c r="F171" i="49"/>
  <c r="AA171" i="49" s="1"/>
  <c r="S178" i="49"/>
  <c r="AF185" i="49"/>
  <c r="I191" i="49"/>
  <c r="T197" i="49"/>
  <c r="G204" i="49"/>
  <c r="J210" i="49"/>
  <c r="G216" i="49"/>
  <c r="Z216" i="49" s="1"/>
  <c r="R219" i="49"/>
  <c r="S222" i="49"/>
  <c r="AE224" i="49"/>
  <c r="T178" i="49"/>
  <c r="G185" i="49"/>
  <c r="Z185" i="49" s="1"/>
  <c r="T191" i="49"/>
  <c r="W197" i="49"/>
  <c r="I204" i="49"/>
  <c r="U210" i="49"/>
  <c r="R216" i="49"/>
  <c r="Y219" i="49"/>
  <c r="D219" i="49" s="1"/>
  <c r="T222" i="49"/>
  <c r="S224" i="49"/>
  <c r="R221" i="49"/>
  <c r="V218" i="49"/>
  <c r="C220" i="49"/>
  <c r="Q221" i="49"/>
  <c r="O218" i="49"/>
  <c r="U223" i="49"/>
  <c r="X220" i="49"/>
  <c r="F218" i="49"/>
  <c r="AA218" i="49" s="1"/>
  <c r="R223" i="49"/>
  <c r="S220" i="49"/>
  <c r="U217" i="49"/>
  <c r="AD205" i="49"/>
  <c r="N205" i="49" s="1"/>
  <c r="O199" i="49"/>
  <c r="AE192" i="49"/>
  <c r="N192" i="49" s="1"/>
  <c r="P180" i="49"/>
  <c r="F173" i="49"/>
  <c r="AA173" i="49" s="1"/>
  <c r="G157" i="49"/>
  <c r="Z157" i="49" s="1"/>
  <c r="B167" i="49"/>
  <c r="T224" i="49"/>
  <c r="Q219" i="49"/>
  <c r="AD222" i="49"/>
  <c r="P220" i="49"/>
  <c r="O217" i="49"/>
  <c r="Q205" i="49"/>
  <c r="F199" i="49"/>
  <c r="AA199" i="49" s="1"/>
  <c r="AD192" i="49"/>
  <c r="O186" i="49"/>
  <c r="F180" i="49"/>
  <c r="AA180" i="49" s="1"/>
  <c r="K173" i="49"/>
  <c r="Q165" i="49"/>
  <c r="AF157" i="49"/>
  <c r="F107" i="50"/>
  <c r="AA107" i="50" s="1"/>
  <c r="F102" i="50"/>
  <c r="AA102" i="50" s="1"/>
  <c r="F101" i="50"/>
  <c r="AA101" i="50" s="1"/>
  <c r="F100" i="50"/>
  <c r="AA100" i="50" s="1"/>
  <c r="F106" i="50"/>
  <c r="AA106" i="50" s="1"/>
  <c r="F74" i="50"/>
  <c r="AA74" i="50" s="1"/>
  <c r="F103" i="50"/>
  <c r="AA103" i="50" s="1"/>
  <c r="F111" i="50"/>
  <c r="AA111" i="50" s="1"/>
  <c r="F119" i="50"/>
  <c r="AA119" i="50" s="1"/>
  <c r="B119" i="50"/>
  <c r="B111" i="50"/>
  <c r="F104" i="50"/>
  <c r="AA104" i="50" s="1"/>
  <c r="F112" i="50"/>
  <c r="AA112" i="50" s="1"/>
  <c r="F120" i="50"/>
  <c r="AA120" i="50" s="1"/>
  <c r="B120" i="50"/>
  <c r="AG109" i="50" a="1"/>
  <c r="AG109" i="50" s="1"/>
  <c r="AH109" i="50" s="1"/>
  <c r="B109" i="50" s="1"/>
  <c r="AG119" i="50" a="1"/>
  <c r="AG119" i="50" s="1"/>
  <c r="B110" i="50"/>
  <c r="F114" i="50"/>
  <c r="AA114" i="50" s="1"/>
  <c r="F121" i="50"/>
  <c r="AA121" i="50" s="1"/>
  <c r="F113" i="50"/>
  <c r="AA113" i="50" s="1"/>
  <c r="F105" i="50"/>
  <c r="AA105" i="50" s="1"/>
  <c r="F115" i="50"/>
  <c r="AA115" i="50" s="1"/>
  <c r="AG114" i="50" a="1"/>
  <c r="AG114" i="50" s="1"/>
  <c r="AH114" i="50" s="1"/>
  <c r="B108" i="50"/>
  <c r="AG115" i="50" a="1"/>
  <c r="AG115" i="50" s="1"/>
  <c r="AH115" i="50" s="1"/>
  <c r="B116" i="50"/>
  <c r="AG121" i="50" a="1"/>
  <c r="AG121" i="50" s="1"/>
  <c r="AH121" i="50" s="1"/>
  <c r="F68" i="50"/>
  <c r="AA68" i="50" s="1"/>
  <c r="F86" i="50"/>
  <c r="AA86" i="50" s="1"/>
  <c r="F98" i="50"/>
  <c r="AA98" i="50" s="1"/>
  <c r="F85" i="50"/>
  <c r="AA85" i="50" s="1"/>
  <c r="F71" i="50"/>
  <c r="AA71" i="50" s="1"/>
  <c r="F95" i="50"/>
  <c r="AA95" i="50" s="1"/>
  <c r="F84" i="50"/>
  <c r="AA84" i="50" s="1"/>
  <c r="F70" i="50"/>
  <c r="AA70" i="50" s="1"/>
  <c r="F94" i="50"/>
  <c r="AA94" i="50" s="1"/>
  <c r="F82" i="50"/>
  <c r="AA82" i="50" s="1"/>
  <c r="F69" i="50"/>
  <c r="AA69" i="50" s="1"/>
  <c r="F93" i="50"/>
  <c r="AA93" i="50" s="1"/>
  <c r="F79" i="50"/>
  <c r="AA79" i="50" s="1"/>
  <c r="F62" i="50"/>
  <c r="AA62" i="50" s="1"/>
  <c r="F64" i="50"/>
  <c r="AA64" i="50" s="1"/>
  <c r="F72" i="50"/>
  <c r="AA72" i="50" s="1"/>
  <c r="F80" i="50"/>
  <c r="AA80" i="50" s="1"/>
  <c r="F88" i="50"/>
  <c r="AA88" i="50" s="1"/>
  <c r="F96" i="50"/>
  <c r="AA96" i="50" s="1"/>
  <c r="F65" i="50"/>
  <c r="AA65" i="50" s="1"/>
  <c r="F73" i="50"/>
  <c r="AA73" i="50" s="1"/>
  <c r="F81" i="50"/>
  <c r="AA81" i="50" s="1"/>
  <c r="F89" i="50"/>
  <c r="AA89" i="50" s="1"/>
  <c r="F97" i="50"/>
  <c r="AA97" i="50" s="1"/>
  <c r="F67" i="50"/>
  <c r="AA67" i="50" s="1"/>
  <c r="F75" i="50"/>
  <c r="AA75" i="50" s="1"/>
  <c r="F83" i="50"/>
  <c r="AA83" i="50" s="1"/>
  <c r="F91" i="50"/>
  <c r="AA91" i="50" s="1"/>
  <c r="F99" i="50"/>
  <c r="AA99" i="50" s="1"/>
  <c r="F92" i="50"/>
  <c r="AA92" i="50" s="1"/>
  <c r="F78" i="50"/>
  <c r="AA78" i="50" s="1"/>
  <c r="F66" i="50"/>
  <c r="AA66" i="50" s="1"/>
  <c r="F90" i="50"/>
  <c r="AA90" i="50" s="1"/>
  <c r="F77" i="50"/>
  <c r="AA77" i="50" s="1"/>
  <c r="F63" i="50"/>
  <c r="AA63" i="50" s="1"/>
  <c r="F87" i="50"/>
  <c r="AA87" i="50" s="1"/>
  <c r="F76" i="50"/>
  <c r="AA76" i="50" s="1"/>
  <c r="AE155" i="49"/>
  <c r="P155" i="49"/>
  <c r="J154" i="49"/>
  <c r="U153" i="49"/>
  <c r="G153" i="49"/>
  <c r="Z153" i="49" s="1"/>
  <c r="Q152" i="49"/>
  <c r="AD151" i="49"/>
  <c r="O151" i="49"/>
  <c r="V150" i="49"/>
  <c r="E150" i="49" s="1"/>
  <c r="I150" i="49"/>
  <c r="U149" i="49"/>
  <c r="AE148" i="49"/>
  <c r="O148" i="49"/>
  <c r="V147" i="49"/>
  <c r="W147" i="49" s="1"/>
  <c r="AE146" i="49"/>
  <c r="K146" i="49"/>
  <c r="T145" i="49"/>
  <c r="J144" i="49"/>
  <c r="R143" i="49"/>
  <c r="F141" i="49"/>
  <c r="AA141" i="49" s="1"/>
  <c r="T140" i="49"/>
  <c r="AD139" i="49"/>
  <c r="I139" i="49"/>
  <c r="R138" i="49"/>
  <c r="O136" i="49"/>
  <c r="V135" i="49"/>
  <c r="E135" i="49" s="1"/>
  <c r="AF135" i="49"/>
  <c r="J134" i="49"/>
  <c r="F133" i="49"/>
  <c r="AA133" i="49" s="1"/>
  <c r="R132" i="49"/>
  <c r="U131" i="49"/>
  <c r="K129" i="49"/>
  <c r="Q128" i="49"/>
  <c r="S127" i="49"/>
  <c r="AE125" i="49"/>
  <c r="G125" i="49"/>
  <c r="Z125" i="49" s="1"/>
  <c r="K124" i="49"/>
  <c r="P123" i="49"/>
  <c r="J122" i="49"/>
  <c r="AF121" i="49"/>
  <c r="U119" i="49"/>
  <c r="J118" i="49"/>
  <c r="AD116" i="49"/>
  <c r="S115" i="49"/>
  <c r="O114" i="49"/>
  <c r="AD112" i="49"/>
  <c r="O110" i="49"/>
  <c r="J109" i="49"/>
  <c r="O106" i="49"/>
  <c r="I103" i="49"/>
  <c r="S101" i="49"/>
  <c r="T99" i="49"/>
  <c r="AD155" i="49"/>
  <c r="O155" i="49"/>
  <c r="G154" i="49"/>
  <c r="Z154" i="49" s="1"/>
  <c r="T153" i="49"/>
  <c r="AE152" i="49"/>
  <c r="P152" i="49"/>
  <c r="K151" i="49"/>
  <c r="U150" i="49"/>
  <c r="G150" i="49"/>
  <c r="Z150" i="49" s="1"/>
  <c r="R149" i="49"/>
  <c r="AD148" i="49"/>
  <c r="F148" i="49"/>
  <c r="AA148" i="49" s="1"/>
  <c r="S147" i="49"/>
  <c r="AD146" i="49"/>
  <c r="J146" i="49"/>
  <c r="R145" i="49"/>
  <c r="Q143" i="49"/>
  <c r="V142" i="49"/>
  <c r="W142" i="49" s="1"/>
  <c r="AE141" i="49"/>
  <c r="J141" i="49"/>
  <c r="R140" i="49"/>
  <c r="G139" i="49"/>
  <c r="Z139" i="49" s="1"/>
  <c r="P138" i="49"/>
  <c r="V137" i="49"/>
  <c r="E137" i="49" s="1"/>
  <c r="AE136" i="49"/>
  <c r="F136" i="49"/>
  <c r="AA136" i="49" s="1"/>
  <c r="T135" i="49"/>
  <c r="AF134" i="49"/>
  <c r="J133" i="49"/>
  <c r="Q132" i="49"/>
  <c r="T131" i="49"/>
  <c r="AE129" i="49"/>
  <c r="F128" i="49"/>
  <c r="AA128" i="49" s="1"/>
  <c r="R127" i="49"/>
  <c r="V126" i="49"/>
  <c r="E126" i="49" s="1"/>
  <c r="AF125" i="49"/>
  <c r="J124" i="49"/>
  <c r="J123" i="49"/>
  <c r="G122" i="49"/>
  <c r="Z122" i="49" s="1"/>
  <c r="V120" i="49"/>
  <c r="E120" i="49" s="1"/>
  <c r="R119" i="49"/>
  <c r="G118" i="49"/>
  <c r="Z118" i="49" s="1"/>
  <c r="Q115" i="49"/>
  <c r="AF114" i="49"/>
  <c r="R111" i="49"/>
  <c r="K110" i="49"/>
  <c r="U107" i="49"/>
  <c r="K106" i="49"/>
  <c r="AF105" i="49"/>
  <c r="G103" i="49"/>
  <c r="Z103" i="49" s="1"/>
  <c r="I101" i="49"/>
  <c r="Q99" i="49"/>
  <c r="AA8" i="54" a="1"/>
  <c r="K155" i="49"/>
  <c r="U154" i="49"/>
  <c r="S153" i="49"/>
  <c r="O152" i="49"/>
  <c r="I151" i="49"/>
  <c r="T150" i="49"/>
  <c r="P149" i="49"/>
  <c r="K148" i="49"/>
  <c r="R147" i="49"/>
  <c r="G146" i="49"/>
  <c r="Z146" i="49" s="1"/>
  <c r="P145" i="49"/>
  <c r="AF144" i="49"/>
  <c r="F143" i="49"/>
  <c r="AA143" i="49" s="1"/>
  <c r="S142" i="49"/>
  <c r="I141" i="49"/>
  <c r="Q140" i="49"/>
  <c r="V139" i="49"/>
  <c r="W139" i="49" s="1"/>
  <c r="AE138" i="49"/>
  <c r="K138" i="49"/>
  <c r="U137" i="49"/>
  <c r="AD136" i="49"/>
  <c r="J136" i="49"/>
  <c r="R135" i="49"/>
  <c r="AE133" i="49"/>
  <c r="I133" i="49"/>
  <c r="O132" i="49"/>
  <c r="R131" i="49"/>
  <c r="T130" i="49"/>
  <c r="AF129" i="49"/>
  <c r="J128" i="49"/>
  <c r="P127" i="49"/>
  <c r="T126" i="49"/>
  <c r="AE124" i="49"/>
  <c r="AF124" i="49"/>
  <c r="G123" i="49"/>
  <c r="Z123" i="49" s="1"/>
  <c r="U120" i="49"/>
  <c r="K119" i="49"/>
  <c r="AE117" i="49"/>
  <c r="S116" i="49"/>
  <c r="F115" i="49"/>
  <c r="AA115" i="49" s="1"/>
  <c r="AE113" i="49"/>
  <c r="O111" i="49"/>
  <c r="AE109" i="49"/>
  <c r="P107" i="49"/>
  <c r="I106" i="49"/>
  <c r="T104" i="49"/>
  <c r="AF103" i="49"/>
  <c r="AF101" i="49"/>
  <c r="P99" i="49"/>
  <c r="I155" i="49"/>
  <c r="T154" i="49"/>
  <c r="AF154" i="49"/>
  <c r="Q153" i="49"/>
  <c r="F152" i="49"/>
  <c r="AA152" i="49" s="1"/>
  <c r="V151" i="49"/>
  <c r="E151" i="49" s="1"/>
  <c r="S150" i="49"/>
  <c r="AD149" i="49"/>
  <c r="O149" i="49"/>
  <c r="I148" i="49"/>
  <c r="P147" i="49"/>
  <c r="V146" i="49"/>
  <c r="E146" i="49" s="1"/>
  <c r="AF146" i="49"/>
  <c r="O145" i="49"/>
  <c r="U144" i="49"/>
  <c r="AD143" i="49"/>
  <c r="J143" i="49"/>
  <c r="R142" i="49"/>
  <c r="O140" i="49"/>
  <c r="T139" i="49"/>
  <c r="AD138" i="49"/>
  <c r="J138" i="49"/>
  <c r="R137" i="49"/>
  <c r="G136" i="49"/>
  <c r="Z136" i="49" s="1"/>
  <c r="Q135" i="49"/>
  <c r="V134" i="49"/>
  <c r="W134" i="49" s="1"/>
  <c r="I132" i="49"/>
  <c r="O131" i="49"/>
  <c r="S130" i="49"/>
  <c r="AD128" i="49"/>
  <c r="G128" i="49"/>
  <c r="Z128" i="49" s="1"/>
  <c r="O127" i="49"/>
  <c r="S126" i="49"/>
  <c r="T125" i="49"/>
  <c r="AD123" i="49"/>
  <c r="S120" i="49"/>
  <c r="G119" i="49"/>
  <c r="Z119" i="49" s="1"/>
  <c r="U117" i="49"/>
  <c r="R116" i="49"/>
  <c r="Q112" i="49"/>
  <c r="K111" i="49"/>
  <c r="V108" i="49"/>
  <c r="W108" i="49" s="1"/>
  <c r="K107" i="49"/>
  <c r="O104" i="49"/>
  <c r="S102" i="49"/>
  <c r="AE100" i="49"/>
  <c r="R154" i="49"/>
  <c r="AE153" i="49"/>
  <c r="F153" i="49"/>
  <c r="AA153" i="49" s="1"/>
  <c r="J152" i="49"/>
  <c r="T151" i="49"/>
  <c r="AF151" i="49"/>
  <c r="R150" i="49"/>
  <c r="F149" i="49"/>
  <c r="AA149" i="49" s="1"/>
  <c r="V148" i="49"/>
  <c r="W148" i="49" s="1"/>
  <c r="O147" i="49"/>
  <c r="U146" i="49"/>
  <c r="AD145" i="49"/>
  <c r="J145" i="49"/>
  <c r="R144" i="49"/>
  <c r="I143" i="49"/>
  <c r="P142" i="49"/>
  <c r="U141" i="49"/>
  <c r="AD140" i="49"/>
  <c r="F140" i="49"/>
  <c r="AA140" i="49" s="1"/>
  <c r="S139" i="49"/>
  <c r="G138" i="49"/>
  <c r="Z138" i="49" s="1"/>
  <c r="P137" i="49"/>
  <c r="O135" i="49"/>
  <c r="T134" i="49"/>
  <c r="V133" i="49"/>
  <c r="E133" i="49" s="1"/>
  <c r="AD132" i="49"/>
  <c r="G132" i="49"/>
  <c r="Z132" i="49" s="1"/>
  <c r="K131" i="49"/>
  <c r="Q130" i="49"/>
  <c r="U129" i="49"/>
  <c r="I127" i="49"/>
  <c r="O126" i="49"/>
  <c r="R125" i="49"/>
  <c r="V124" i="49"/>
  <c r="W124" i="49" s="1"/>
  <c r="T121" i="49"/>
  <c r="J120" i="49"/>
  <c r="S117" i="49"/>
  <c r="O116" i="49"/>
  <c r="AD114" i="49"/>
  <c r="S113" i="49"/>
  <c r="P112" i="49"/>
  <c r="AE110" i="49"/>
  <c r="O108" i="49"/>
  <c r="G107" i="49"/>
  <c r="Z107" i="49" s="1"/>
  <c r="F104" i="49"/>
  <c r="AA104" i="49" s="1"/>
  <c r="O102" i="49"/>
  <c r="P100" i="49"/>
  <c r="Q155" i="49"/>
  <c r="F154" i="49"/>
  <c r="AA154" i="49" s="1"/>
  <c r="V153" i="49"/>
  <c r="W153" i="49" s="1"/>
  <c r="I153" i="49"/>
  <c r="S152" i="49"/>
  <c r="AE151" i="49"/>
  <c r="P151" i="49"/>
  <c r="J150" i="49"/>
  <c r="V149" i="49"/>
  <c r="E149" i="49" s="1"/>
  <c r="Q148" i="49"/>
  <c r="O146" i="49"/>
  <c r="U145" i="49"/>
  <c r="AE144" i="49"/>
  <c r="F144" i="49"/>
  <c r="AA144" i="49" s="1"/>
  <c r="T143" i="49"/>
  <c r="G142" i="49"/>
  <c r="Z142" i="49" s="1"/>
  <c r="O141" i="49"/>
  <c r="AF140" i="49"/>
  <c r="K139" i="49"/>
  <c r="S138" i="49"/>
  <c r="J137" i="49"/>
  <c r="R136" i="49"/>
  <c r="K134" i="49"/>
  <c r="R133" i="49"/>
  <c r="V132" i="49"/>
  <c r="W132" i="49" s="1"/>
  <c r="AD130" i="49"/>
  <c r="G130" i="49"/>
  <c r="Z130" i="49" s="1"/>
  <c r="O129" i="49"/>
  <c r="S128" i="49"/>
  <c r="AD126" i="49"/>
  <c r="AF126" i="49"/>
  <c r="J125" i="49"/>
  <c r="O124" i="49"/>
  <c r="R123" i="49"/>
  <c r="F122" i="49"/>
  <c r="AA122" i="49" s="1"/>
  <c r="R118" i="49"/>
  <c r="P114" i="49"/>
  <c r="K113" i="49"/>
  <c r="R110" i="49"/>
  <c r="K109" i="49"/>
  <c r="V106" i="49"/>
  <c r="K105" i="49"/>
  <c r="T103" i="49"/>
  <c r="T155" i="49"/>
  <c r="AF155" i="49"/>
  <c r="Q154" i="49"/>
  <c r="K153" i="49"/>
  <c r="G152" i="49"/>
  <c r="Z152" i="49" s="1"/>
  <c r="S151" i="49"/>
  <c r="AE150" i="49"/>
  <c r="P150" i="49"/>
  <c r="K149" i="49"/>
  <c r="T148" i="49"/>
  <c r="AE147" i="49"/>
  <c r="K147" i="49"/>
  <c r="S146" i="49"/>
  <c r="I145" i="49"/>
  <c r="Q144" i="49"/>
  <c r="F142" i="49"/>
  <c r="AA142" i="49" s="1"/>
  <c r="T141" i="49"/>
  <c r="I140" i="49"/>
  <c r="P139" i="49"/>
  <c r="O137" i="49"/>
  <c r="U136" i="49"/>
  <c r="AD135" i="49"/>
  <c r="J135" i="49"/>
  <c r="Q134" i="49"/>
  <c r="U133" i="49"/>
  <c r="AF132" i="49"/>
  <c r="I131" i="49"/>
  <c r="P130" i="49"/>
  <c r="T129" i="49"/>
  <c r="V128" i="49"/>
  <c r="E128" i="49" s="1"/>
  <c r="F126" i="49"/>
  <c r="AA126" i="49" s="1"/>
  <c r="Q125" i="49"/>
  <c r="T124" i="49"/>
  <c r="V122" i="49"/>
  <c r="E122" i="49" s="1"/>
  <c r="S121" i="49"/>
  <c r="I120" i="49"/>
  <c r="V118" i="49"/>
  <c r="W118" i="49" s="1"/>
  <c r="Q117" i="49"/>
  <c r="AF116" i="49"/>
  <c r="Q113" i="49"/>
  <c r="K112" i="49"/>
  <c r="Q109" i="49"/>
  <c r="F108" i="49"/>
  <c r="AA108" i="49" s="1"/>
  <c r="U105" i="49"/>
  <c r="J102" i="49"/>
  <c r="O100" i="49"/>
  <c r="H105" i="49"/>
  <c r="H113" i="49"/>
  <c r="H121" i="49"/>
  <c r="H129" i="49"/>
  <c r="H137" i="49"/>
  <c r="H145" i="49"/>
  <c r="H153" i="49"/>
  <c r="M100" i="49"/>
  <c r="AC100" i="49" s="1"/>
  <c r="M108" i="49"/>
  <c r="AC108" i="49" s="1"/>
  <c r="M116" i="49"/>
  <c r="AC116" i="49" s="1"/>
  <c r="M124" i="49"/>
  <c r="AC124" i="49" s="1"/>
  <c r="M132" i="49"/>
  <c r="AC132" i="49" s="1"/>
  <c r="M140" i="49"/>
  <c r="AC140" i="49" s="1"/>
  <c r="M148" i="49"/>
  <c r="AC148" i="49" s="1"/>
  <c r="AB100" i="49"/>
  <c r="AB108" i="49"/>
  <c r="AB116" i="49"/>
  <c r="AB124" i="49"/>
  <c r="AB132" i="49"/>
  <c r="AB140" i="49"/>
  <c r="AB148" i="49"/>
  <c r="L106" i="49"/>
  <c r="L114" i="49"/>
  <c r="L122" i="49"/>
  <c r="L130" i="49"/>
  <c r="L138" i="49"/>
  <c r="L146" i="49"/>
  <c r="L154" i="49"/>
  <c r="C102" i="49"/>
  <c r="C110" i="49"/>
  <c r="C118" i="49"/>
  <c r="C126" i="49"/>
  <c r="C134" i="49"/>
  <c r="C142" i="49"/>
  <c r="C150" i="49"/>
  <c r="H106" i="49"/>
  <c r="H114" i="49"/>
  <c r="H122" i="49"/>
  <c r="H130" i="49"/>
  <c r="H138" i="49"/>
  <c r="H146" i="49"/>
  <c r="H154" i="49"/>
  <c r="M101" i="49"/>
  <c r="AC101" i="49" s="1"/>
  <c r="M109" i="49"/>
  <c r="AC109" i="49" s="1"/>
  <c r="M117" i="49"/>
  <c r="AC117" i="49" s="1"/>
  <c r="M125" i="49"/>
  <c r="AC125" i="49" s="1"/>
  <c r="M133" i="49"/>
  <c r="AC133" i="49" s="1"/>
  <c r="M141" i="49"/>
  <c r="AC141" i="49" s="1"/>
  <c r="M149" i="49"/>
  <c r="AC149" i="49" s="1"/>
  <c r="AB101" i="49"/>
  <c r="AB109" i="49"/>
  <c r="AB117" i="49"/>
  <c r="AB125" i="49"/>
  <c r="AB133" i="49"/>
  <c r="AB141" i="49"/>
  <c r="AB149" i="49"/>
  <c r="L99" i="49"/>
  <c r="L107" i="49"/>
  <c r="L115" i="49"/>
  <c r="L123" i="49"/>
  <c r="L131" i="49"/>
  <c r="L139" i="49"/>
  <c r="L147" i="49"/>
  <c r="L155" i="49"/>
  <c r="C103" i="49"/>
  <c r="C111" i="49"/>
  <c r="C119" i="49"/>
  <c r="C127" i="49"/>
  <c r="C135" i="49"/>
  <c r="C143" i="49"/>
  <c r="C151" i="49"/>
  <c r="K99" i="49"/>
  <c r="U99" i="49"/>
  <c r="Q100" i="49"/>
  <c r="K101" i="49"/>
  <c r="U101" i="49"/>
  <c r="AF102" i="49"/>
  <c r="P102" i="49"/>
  <c r="K103" i="49"/>
  <c r="U103" i="49"/>
  <c r="AF104" i="49"/>
  <c r="P104" i="49"/>
  <c r="I105" i="49"/>
  <c r="H99" i="49"/>
  <c r="H107" i="49"/>
  <c r="H115" i="49"/>
  <c r="H123" i="49"/>
  <c r="H131" i="49"/>
  <c r="H139" i="49"/>
  <c r="H147" i="49"/>
  <c r="H155" i="49"/>
  <c r="M102" i="49"/>
  <c r="AC102" i="49" s="1"/>
  <c r="M110" i="49"/>
  <c r="AC110" i="49" s="1"/>
  <c r="M118" i="49"/>
  <c r="AC118" i="49" s="1"/>
  <c r="M126" i="49"/>
  <c r="AC126" i="49" s="1"/>
  <c r="M134" i="49"/>
  <c r="AC134" i="49" s="1"/>
  <c r="M142" i="49"/>
  <c r="AC142" i="49" s="1"/>
  <c r="M150" i="49"/>
  <c r="AC150" i="49" s="1"/>
  <c r="AB102" i="49"/>
  <c r="AB110" i="49"/>
  <c r="AB118" i="49"/>
  <c r="AB126" i="49"/>
  <c r="AB134" i="49"/>
  <c r="AB142" i="49"/>
  <c r="AB150" i="49"/>
  <c r="L100" i="49"/>
  <c r="L108" i="49"/>
  <c r="L116" i="49"/>
  <c r="L124" i="49"/>
  <c r="L132" i="49"/>
  <c r="L140" i="49"/>
  <c r="L148" i="49"/>
  <c r="C104" i="49"/>
  <c r="C112" i="49"/>
  <c r="C120" i="49"/>
  <c r="C128" i="49"/>
  <c r="C136" i="49"/>
  <c r="C144" i="49"/>
  <c r="C152" i="49"/>
  <c r="F99" i="49"/>
  <c r="AA99" i="49" s="1"/>
  <c r="V99" i="49"/>
  <c r="W99" i="49" s="1"/>
  <c r="G100" i="49"/>
  <c r="Z100" i="49" s="1"/>
  <c r="R100" i="49"/>
  <c r="AD100" i="49"/>
  <c r="F101" i="49"/>
  <c r="AA101" i="49" s="1"/>
  <c r="V101" i="49"/>
  <c r="W101" i="49" s="1"/>
  <c r="Q102" i="49"/>
  <c r="AD102" i="49"/>
  <c r="F103" i="49"/>
  <c r="AA103" i="49" s="1"/>
  <c r="V103" i="49"/>
  <c r="W103" i="49" s="1"/>
  <c r="Q104" i="49"/>
  <c r="J105" i="49"/>
  <c r="H100" i="49"/>
  <c r="H108" i="49"/>
  <c r="H116" i="49"/>
  <c r="H124" i="49"/>
  <c r="H132" i="49"/>
  <c r="H140" i="49"/>
  <c r="H148" i="49"/>
  <c r="M103" i="49"/>
  <c r="AC103" i="49" s="1"/>
  <c r="M111" i="49"/>
  <c r="AC111" i="49" s="1"/>
  <c r="M119" i="49"/>
  <c r="AC119" i="49" s="1"/>
  <c r="M127" i="49"/>
  <c r="AC127" i="49" s="1"/>
  <c r="M135" i="49"/>
  <c r="AC135" i="49" s="1"/>
  <c r="M143" i="49"/>
  <c r="AC143" i="49" s="1"/>
  <c r="M151" i="49"/>
  <c r="AC151" i="49" s="1"/>
  <c r="AB103" i="49"/>
  <c r="AB111" i="49"/>
  <c r="AB119" i="49"/>
  <c r="AB127" i="49"/>
  <c r="AB135" i="49"/>
  <c r="AB143" i="49"/>
  <c r="AB151" i="49"/>
  <c r="L101" i="49"/>
  <c r="L109" i="49"/>
  <c r="L117" i="49"/>
  <c r="L125" i="49"/>
  <c r="L133" i="49"/>
  <c r="L141" i="49"/>
  <c r="L149" i="49"/>
  <c r="C105" i="49"/>
  <c r="C113" i="49"/>
  <c r="C121" i="49"/>
  <c r="C129" i="49"/>
  <c r="C137" i="49"/>
  <c r="C145" i="49"/>
  <c r="C153" i="49"/>
  <c r="H101" i="49"/>
  <c r="H109" i="49"/>
  <c r="H117" i="49"/>
  <c r="H125" i="49"/>
  <c r="H133" i="49"/>
  <c r="H141" i="49"/>
  <c r="H149" i="49"/>
  <c r="M104" i="49"/>
  <c r="AC104" i="49" s="1"/>
  <c r="M112" i="49"/>
  <c r="AC112" i="49" s="1"/>
  <c r="M120" i="49"/>
  <c r="AC120" i="49" s="1"/>
  <c r="M128" i="49"/>
  <c r="AC128" i="49" s="1"/>
  <c r="M136" i="49"/>
  <c r="AC136" i="49" s="1"/>
  <c r="M144" i="49"/>
  <c r="AC144" i="49" s="1"/>
  <c r="M152" i="49"/>
  <c r="AC152" i="49" s="1"/>
  <c r="AB104" i="49"/>
  <c r="AB112" i="49"/>
  <c r="AB120" i="49"/>
  <c r="AB128" i="49"/>
  <c r="AB136" i="49"/>
  <c r="AB144" i="49"/>
  <c r="AB152" i="49"/>
  <c r="L102" i="49"/>
  <c r="L110" i="49"/>
  <c r="L118" i="49"/>
  <c r="L126" i="49"/>
  <c r="L134" i="49"/>
  <c r="L142" i="49"/>
  <c r="L150" i="49"/>
  <c r="H102" i="49"/>
  <c r="H110" i="49"/>
  <c r="H118" i="49"/>
  <c r="H126" i="49"/>
  <c r="H134" i="49"/>
  <c r="H142" i="49"/>
  <c r="H150" i="49"/>
  <c r="M105" i="49"/>
  <c r="AC105" i="49" s="1"/>
  <c r="M113" i="49"/>
  <c r="AC113" i="49" s="1"/>
  <c r="M121" i="49"/>
  <c r="AC121" i="49" s="1"/>
  <c r="M129" i="49"/>
  <c r="AC129" i="49" s="1"/>
  <c r="M137" i="49"/>
  <c r="AC137" i="49" s="1"/>
  <c r="M145" i="49"/>
  <c r="AC145" i="49" s="1"/>
  <c r="M153" i="49"/>
  <c r="AC153" i="49" s="1"/>
  <c r="AB105" i="49"/>
  <c r="AB113" i="49"/>
  <c r="AB121" i="49"/>
  <c r="AB129" i="49"/>
  <c r="AB137" i="49"/>
  <c r="AB145" i="49"/>
  <c r="AB153" i="49"/>
  <c r="L103" i="49"/>
  <c r="L111" i="49"/>
  <c r="L119" i="49"/>
  <c r="L127" i="49"/>
  <c r="L135" i="49"/>
  <c r="L143" i="49"/>
  <c r="L151" i="49"/>
  <c r="H127" i="49"/>
  <c r="M122" i="49"/>
  <c r="AC122" i="49" s="1"/>
  <c r="M154" i="49"/>
  <c r="AC154" i="49" s="1"/>
  <c r="AB130" i="49"/>
  <c r="L129" i="49"/>
  <c r="C109" i="49"/>
  <c r="C125" i="49"/>
  <c r="C141" i="49"/>
  <c r="I99" i="49"/>
  <c r="K100" i="49"/>
  <c r="O101" i="49"/>
  <c r="F102" i="49"/>
  <c r="AA102" i="49" s="1"/>
  <c r="AE102" i="49"/>
  <c r="Q103" i="49"/>
  <c r="AD103" i="49"/>
  <c r="R104" i="49"/>
  <c r="AE104" i="49"/>
  <c r="Q105" i="49"/>
  <c r="J106" i="49"/>
  <c r="T106" i="49"/>
  <c r="AE106" i="49"/>
  <c r="O107" i="49"/>
  <c r="I108" i="49"/>
  <c r="S108" i="49"/>
  <c r="AD108" i="49"/>
  <c r="F109" i="49"/>
  <c r="AA109" i="49" s="1"/>
  <c r="V109" i="49"/>
  <c r="E109" i="49" s="1"/>
  <c r="Q110" i="49"/>
  <c r="J111" i="49"/>
  <c r="T111" i="49"/>
  <c r="AE111" i="49"/>
  <c r="O112" i="49"/>
  <c r="G113" i="49"/>
  <c r="Z113" i="49" s="1"/>
  <c r="R113" i="49"/>
  <c r="K114" i="49"/>
  <c r="U114" i="49"/>
  <c r="AF115" i="49"/>
  <c r="P115" i="49"/>
  <c r="J116" i="49"/>
  <c r="T116" i="49"/>
  <c r="AE116" i="49"/>
  <c r="O117" i="49"/>
  <c r="I118" i="49"/>
  <c r="S118" i="49"/>
  <c r="AE118" i="49"/>
  <c r="O119" i="49"/>
  <c r="G120" i="49"/>
  <c r="Z120" i="49" s="1"/>
  <c r="R120" i="49"/>
  <c r="K121" i="49"/>
  <c r="U121" i="49"/>
  <c r="AF122" i="49"/>
  <c r="P122" i="49"/>
  <c r="H128" i="49"/>
  <c r="M123" i="49"/>
  <c r="AC123" i="49" s="1"/>
  <c r="M155" i="49"/>
  <c r="AC155" i="49" s="1"/>
  <c r="AB99" i="49"/>
  <c r="AB131" i="49"/>
  <c r="L104" i="49"/>
  <c r="L136" i="49"/>
  <c r="C114" i="49"/>
  <c r="C130" i="49"/>
  <c r="C146" i="49"/>
  <c r="H103" i="49"/>
  <c r="H135" i="49"/>
  <c r="M130" i="49"/>
  <c r="AC130" i="49" s="1"/>
  <c r="AB106" i="49"/>
  <c r="AB138" i="49"/>
  <c r="L105" i="49"/>
  <c r="L137" i="49"/>
  <c r="C99" i="49"/>
  <c r="C115" i="49"/>
  <c r="C131" i="49"/>
  <c r="C147" i="49"/>
  <c r="H104" i="49"/>
  <c r="H136" i="49"/>
  <c r="M99" i="49"/>
  <c r="AC99" i="49" s="1"/>
  <c r="M131" i="49"/>
  <c r="AC131" i="49" s="1"/>
  <c r="AB107" i="49"/>
  <c r="AB139" i="49"/>
  <c r="L112" i="49"/>
  <c r="L144" i="49"/>
  <c r="C100" i="49"/>
  <c r="C116" i="49"/>
  <c r="C132" i="49"/>
  <c r="C148" i="49"/>
  <c r="H111" i="49"/>
  <c r="H143" i="49"/>
  <c r="M106" i="49"/>
  <c r="AC106" i="49" s="1"/>
  <c r="M138" i="49"/>
  <c r="AC138" i="49" s="1"/>
  <c r="AB114" i="49"/>
  <c r="AB146" i="49"/>
  <c r="L113" i="49"/>
  <c r="L145" i="49"/>
  <c r="C101" i="49"/>
  <c r="C117" i="49"/>
  <c r="C133" i="49"/>
  <c r="C149" i="49"/>
  <c r="H112" i="49"/>
  <c r="H144" i="49"/>
  <c r="M107" i="49"/>
  <c r="AC107" i="49" s="1"/>
  <c r="M139" i="49"/>
  <c r="AC139" i="49" s="1"/>
  <c r="AB115" i="49"/>
  <c r="AB147" i="49"/>
  <c r="L120" i="49"/>
  <c r="L152" i="49"/>
  <c r="C106" i="49"/>
  <c r="C122" i="49"/>
  <c r="C138" i="49"/>
  <c r="C154" i="49"/>
  <c r="AF99" i="49"/>
  <c r="R99" i="49"/>
  <c r="AF100" i="49"/>
  <c r="T100" i="49"/>
  <c r="G101" i="49"/>
  <c r="Z101" i="49" s="1"/>
  <c r="T101" i="49"/>
  <c r="I102" i="49"/>
  <c r="U102" i="49"/>
  <c r="J103" i="49"/>
  <c r="K104" i="49"/>
  <c r="F105" i="49"/>
  <c r="AA105" i="49" s="1"/>
  <c r="V105" i="49"/>
  <c r="W105" i="49" s="1"/>
  <c r="Q106" i="49"/>
  <c r="J107" i="49"/>
  <c r="T107" i="49"/>
  <c r="AF108" i="49"/>
  <c r="P108" i="49"/>
  <c r="I109" i="49"/>
  <c r="S109" i="49"/>
  <c r="AD109" i="49"/>
  <c r="F110" i="49"/>
  <c r="AA110" i="49" s="1"/>
  <c r="V110" i="49"/>
  <c r="E110" i="49" s="1"/>
  <c r="Q111" i="49"/>
  <c r="J112" i="49"/>
  <c r="T112" i="49"/>
  <c r="AE112" i="49"/>
  <c r="O113" i="49"/>
  <c r="G114" i="49"/>
  <c r="Z114" i="49" s="1"/>
  <c r="R114" i="49"/>
  <c r="K115" i="49"/>
  <c r="U115" i="49"/>
  <c r="Q116" i="49"/>
  <c r="J117" i="49"/>
  <c r="T117" i="49"/>
  <c r="AF118" i="49"/>
  <c r="P118" i="49"/>
  <c r="J119" i="49"/>
  <c r="T119" i="49"/>
  <c r="AE119" i="49"/>
  <c r="O120" i="49"/>
  <c r="G121" i="49"/>
  <c r="Z121" i="49" s="1"/>
  <c r="R121" i="49"/>
  <c r="K122" i="49"/>
  <c r="U122" i="49"/>
  <c r="H119" i="49"/>
  <c r="H151" i="49"/>
  <c r="M114" i="49"/>
  <c r="AC114" i="49" s="1"/>
  <c r="M146" i="49"/>
  <c r="AC146" i="49" s="1"/>
  <c r="AB122" i="49"/>
  <c r="AB154" i="49"/>
  <c r="L121" i="49"/>
  <c r="L153" i="49"/>
  <c r="H120" i="49"/>
  <c r="M115" i="49"/>
  <c r="AC115" i="49" s="1"/>
  <c r="C107" i="49"/>
  <c r="G99" i="49"/>
  <c r="Z99" i="49" s="1"/>
  <c r="S100" i="49"/>
  <c r="J101" i="49"/>
  <c r="AD101" i="49"/>
  <c r="T102" i="49"/>
  <c r="P103" i="49"/>
  <c r="G104" i="49"/>
  <c r="Z104" i="49" s="1"/>
  <c r="V104" i="49"/>
  <c r="W104" i="49" s="1"/>
  <c r="P105" i="49"/>
  <c r="AD105" i="49"/>
  <c r="P106" i="49"/>
  <c r="AD106" i="49"/>
  <c r="Q107" i="49"/>
  <c r="AE107" i="49"/>
  <c r="R108" i="49"/>
  <c r="AF109" i="49"/>
  <c r="R109" i="49"/>
  <c r="AF110" i="49"/>
  <c r="S110" i="49"/>
  <c r="AF111" i="49"/>
  <c r="S111" i="49"/>
  <c r="S112" i="49"/>
  <c r="T113" i="49"/>
  <c r="T114" i="49"/>
  <c r="G115" i="49"/>
  <c r="Z115" i="49" s="1"/>
  <c r="T115" i="49"/>
  <c r="I116" i="49"/>
  <c r="V116" i="49"/>
  <c r="W116" i="49" s="1"/>
  <c r="I117" i="49"/>
  <c r="V117" i="49"/>
  <c r="E117" i="49" s="1"/>
  <c r="K118" i="49"/>
  <c r="F119" i="49"/>
  <c r="AA119" i="49" s="1"/>
  <c r="F120" i="49"/>
  <c r="AA120" i="49" s="1"/>
  <c r="O121" i="49"/>
  <c r="O122" i="49"/>
  <c r="K123" i="49"/>
  <c r="U123" i="49"/>
  <c r="Q124" i="49"/>
  <c r="K125" i="49"/>
  <c r="U125" i="49"/>
  <c r="Q126" i="49"/>
  <c r="J127" i="49"/>
  <c r="T127" i="49"/>
  <c r="AE127" i="49"/>
  <c r="O128" i="49"/>
  <c r="G129" i="49"/>
  <c r="Z129" i="49" s="1"/>
  <c r="R129" i="49"/>
  <c r="K130" i="49"/>
  <c r="U130" i="49"/>
  <c r="AF131" i="49"/>
  <c r="P131" i="49"/>
  <c r="J132" i="49"/>
  <c r="T132" i="49"/>
  <c r="AE132" i="49"/>
  <c r="O133" i="49"/>
  <c r="G134" i="49"/>
  <c r="Z134" i="49" s="1"/>
  <c r="R134" i="49"/>
  <c r="K135" i="49"/>
  <c r="U135" i="49"/>
  <c r="AF136" i="49"/>
  <c r="P136" i="49"/>
  <c r="I137" i="49"/>
  <c r="S137" i="49"/>
  <c r="AD137" i="49"/>
  <c r="F138" i="49"/>
  <c r="AA138" i="49" s="1"/>
  <c r="V138" i="49"/>
  <c r="W138" i="49" s="1"/>
  <c r="Q139" i="49"/>
  <c r="K140" i="49"/>
  <c r="U140" i="49"/>
  <c r="AF141" i="49"/>
  <c r="P141" i="49"/>
  <c r="J142" i="49"/>
  <c r="T142" i="49"/>
  <c r="AF143" i="49"/>
  <c r="P143" i="49"/>
  <c r="I144" i="49"/>
  <c r="S144" i="49"/>
  <c r="AD144" i="49"/>
  <c r="F145" i="49"/>
  <c r="AA145" i="49" s="1"/>
  <c r="V145" i="49"/>
  <c r="W145" i="49" s="1"/>
  <c r="Q146" i="49"/>
  <c r="J147" i="49"/>
  <c r="T147" i="49"/>
  <c r="AF148" i="49"/>
  <c r="P148" i="49"/>
  <c r="J149" i="49"/>
  <c r="T149" i="49"/>
  <c r="AE149" i="49"/>
  <c r="O150" i="49"/>
  <c r="G151" i="49"/>
  <c r="Z151" i="49" s="1"/>
  <c r="R151" i="49"/>
  <c r="K152" i="49"/>
  <c r="U152" i="49"/>
  <c r="AF153" i="49"/>
  <c r="P153" i="49"/>
  <c r="I154" i="49"/>
  <c r="S154" i="49"/>
  <c r="AD154" i="49"/>
  <c r="F155" i="49"/>
  <c r="AA155" i="49" s="1"/>
  <c r="V155" i="49"/>
  <c r="W155" i="49" s="1"/>
  <c r="H152" i="49"/>
  <c r="M147" i="49"/>
  <c r="AC147" i="49" s="1"/>
  <c r="AB123" i="49"/>
  <c r="C108" i="49"/>
  <c r="J99" i="49"/>
  <c r="AD99" i="49"/>
  <c r="U100" i="49"/>
  <c r="P101" i="49"/>
  <c r="AE101" i="49"/>
  <c r="V102" i="49"/>
  <c r="E102" i="49" s="1"/>
  <c r="R103" i="49"/>
  <c r="I104" i="49"/>
  <c r="R105" i="49"/>
  <c r="AE105" i="49"/>
  <c r="R106" i="49"/>
  <c r="AF107" i="49"/>
  <c r="R107" i="49"/>
  <c r="T108" i="49"/>
  <c r="T109" i="49"/>
  <c r="G110" i="49"/>
  <c r="Z110" i="49" s="1"/>
  <c r="T110" i="49"/>
  <c r="G111" i="49"/>
  <c r="Z111" i="49" s="1"/>
  <c r="U111" i="49"/>
  <c r="G112" i="49"/>
  <c r="Z112" i="49" s="1"/>
  <c r="U112" i="49"/>
  <c r="I113" i="49"/>
  <c r="U113" i="49"/>
  <c r="I114" i="49"/>
  <c r="V114" i="49"/>
  <c r="E114" i="49" s="1"/>
  <c r="I115" i="49"/>
  <c r="V115" i="49"/>
  <c r="E115" i="49" s="1"/>
  <c r="K116" i="49"/>
  <c r="K117" i="49"/>
  <c r="F118" i="49"/>
  <c r="AA118" i="49" s="1"/>
  <c r="P119" i="49"/>
  <c r="P120" i="49"/>
  <c r="AD120" i="49"/>
  <c r="P121" i="49"/>
  <c r="AD121" i="49"/>
  <c r="Q122" i="49"/>
  <c r="AD122" i="49"/>
  <c r="F123" i="49"/>
  <c r="AA123" i="49" s="1"/>
  <c r="V123" i="49"/>
  <c r="E123" i="49" s="1"/>
  <c r="G124" i="49"/>
  <c r="Z124" i="49" s="1"/>
  <c r="R124" i="49"/>
  <c r="AD124" i="49"/>
  <c r="F125" i="49"/>
  <c r="AA125" i="49" s="1"/>
  <c r="V125" i="49"/>
  <c r="E125" i="49" s="1"/>
  <c r="G126" i="49"/>
  <c r="Z126" i="49" s="1"/>
  <c r="R126" i="49"/>
  <c r="K127" i="49"/>
  <c r="U127" i="49"/>
  <c r="AF128" i="49"/>
  <c r="P128" i="49"/>
  <c r="I129" i="49"/>
  <c r="S129" i="49"/>
  <c r="AD129" i="49"/>
  <c r="F130" i="49"/>
  <c r="AA130" i="49" s="1"/>
  <c r="V130" i="49"/>
  <c r="E130" i="49" s="1"/>
  <c r="Q131" i="49"/>
  <c r="K132" i="49"/>
  <c r="U132" i="49"/>
  <c r="AF133" i="49"/>
  <c r="P133" i="49"/>
  <c r="I134" i="49"/>
  <c r="S134" i="49"/>
  <c r="AD134" i="49"/>
  <c r="AB155" i="49"/>
  <c r="C123" i="49"/>
  <c r="O99" i="49"/>
  <c r="AE99" i="49"/>
  <c r="V100" i="49"/>
  <c r="W100" i="49" s="1"/>
  <c r="Q101" i="49"/>
  <c r="G102" i="49"/>
  <c r="Z102" i="49" s="1"/>
  <c r="S103" i="49"/>
  <c r="J104" i="49"/>
  <c r="AD104" i="49"/>
  <c r="S105" i="49"/>
  <c r="AF106" i="49"/>
  <c r="S106" i="49"/>
  <c r="S107" i="49"/>
  <c r="G108" i="49"/>
  <c r="Z108" i="49" s="1"/>
  <c r="U108" i="49"/>
  <c r="G109" i="49"/>
  <c r="Z109" i="49" s="1"/>
  <c r="U109" i="49"/>
  <c r="I110" i="49"/>
  <c r="U110" i="49"/>
  <c r="I111" i="49"/>
  <c r="V111" i="49"/>
  <c r="E111" i="49" s="1"/>
  <c r="I112" i="49"/>
  <c r="V112" i="49"/>
  <c r="W112" i="49" s="1"/>
  <c r="J113" i="49"/>
  <c r="V113" i="49"/>
  <c r="E113" i="49" s="1"/>
  <c r="J114" i="49"/>
  <c r="J115" i="49"/>
  <c r="F116" i="49"/>
  <c r="AA116" i="49" s="1"/>
  <c r="F117" i="49"/>
  <c r="AA117" i="49" s="1"/>
  <c r="O118" i="49"/>
  <c r="AD118" i="49"/>
  <c r="Q119" i="49"/>
  <c r="AD119" i="49"/>
  <c r="Q120" i="49"/>
  <c r="AE120" i="49"/>
  <c r="Q121" i="49"/>
  <c r="AE121" i="49"/>
  <c r="R122" i="49"/>
  <c r="AE122" i="49"/>
  <c r="O123" i="49"/>
  <c r="C124" i="49"/>
  <c r="I100" i="49"/>
  <c r="K102" i="49"/>
  <c r="O103" i="49"/>
  <c r="S104" i="49"/>
  <c r="T105" i="49"/>
  <c r="F106" i="49"/>
  <c r="AA106" i="49" s="1"/>
  <c r="I107" i="49"/>
  <c r="AD107" i="49"/>
  <c r="P110" i="49"/>
  <c r="F111" i="49"/>
  <c r="AA111" i="49" s="1"/>
  <c r="AF112" i="49"/>
  <c r="Q114" i="49"/>
  <c r="O115" i="49"/>
  <c r="G116" i="49"/>
  <c r="Z116" i="49" s="1"/>
  <c r="AF117" i="49"/>
  <c r="AD117" i="49"/>
  <c r="U118" i="49"/>
  <c r="S119" i="49"/>
  <c r="K120" i="49"/>
  <c r="I121" i="49"/>
  <c r="Q123" i="49"/>
  <c r="AE123" i="49"/>
  <c r="S124" i="49"/>
  <c r="S125" i="49"/>
  <c r="I126" i="49"/>
  <c r="U126" i="49"/>
  <c r="G127" i="49"/>
  <c r="Z127" i="49" s="1"/>
  <c r="V127" i="49"/>
  <c r="E127" i="49" s="1"/>
  <c r="I128" i="49"/>
  <c r="U128" i="49"/>
  <c r="J129" i="49"/>
  <c r="V129" i="49"/>
  <c r="E129" i="49" s="1"/>
  <c r="I130" i="49"/>
  <c r="J131" i="49"/>
  <c r="V131" i="49"/>
  <c r="W131" i="49" s="1"/>
  <c r="F132" i="49"/>
  <c r="AA132" i="49" s="1"/>
  <c r="K133" i="49"/>
  <c r="F134" i="49"/>
  <c r="AA134" i="49" s="1"/>
  <c r="F135" i="49"/>
  <c r="AA135" i="49" s="1"/>
  <c r="I136" i="49"/>
  <c r="T136" i="49"/>
  <c r="AF137" i="49"/>
  <c r="Q137" i="49"/>
  <c r="O138" i="49"/>
  <c r="J139" i="49"/>
  <c r="U139" i="49"/>
  <c r="G140" i="49"/>
  <c r="Z140" i="49" s="1"/>
  <c r="S140" i="49"/>
  <c r="AE140" i="49"/>
  <c r="Q141" i="49"/>
  <c r="AD141" i="49"/>
  <c r="O142" i="49"/>
  <c r="K143" i="49"/>
  <c r="V143" i="49"/>
  <c r="E143" i="49" s="1"/>
  <c r="G144" i="49"/>
  <c r="Z144" i="49" s="1"/>
  <c r="T144" i="49"/>
  <c r="AF145" i="49"/>
  <c r="Q145" i="49"/>
  <c r="F146" i="49"/>
  <c r="AA146" i="49" s="1"/>
  <c r="I147" i="49"/>
  <c r="U147" i="49"/>
  <c r="G148" i="49"/>
  <c r="Z148" i="49" s="1"/>
  <c r="S148" i="49"/>
  <c r="AF149" i="49"/>
  <c r="Q149" i="49"/>
  <c r="F150" i="49"/>
  <c r="AA150" i="49" s="1"/>
  <c r="J151" i="49"/>
  <c r="U151" i="49"/>
  <c r="R152" i="49"/>
  <c r="AD152" i="49"/>
  <c r="O153" i="49"/>
  <c r="K154" i="49"/>
  <c r="V154" i="49"/>
  <c r="W154" i="49" s="1"/>
  <c r="G155" i="49"/>
  <c r="Z155" i="49" s="1"/>
  <c r="S155" i="49"/>
  <c r="C139" i="49"/>
  <c r="C140" i="49"/>
  <c r="F100" i="49"/>
  <c r="AA100" i="49" s="1"/>
  <c r="R101" i="49"/>
  <c r="R102" i="49"/>
  <c r="U104" i="49"/>
  <c r="U106" i="49"/>
  <c r="F107" i="49"/>
  <c r="AA107" i="49" s="1"/>
  <c r="K108" i="49"/>
  <c r="AE108" i="49"/>
  <c r="P111" i="49"/>
  <c r="F112" i="49"/>
  <c r="AA112" i="49" s="1"/>
  <c r="AF113" i="49"/>
  <c r="AD113" i="49"/>
  <c r="R115" i="49"/>
  <c r="P116" i="49"/>
  <c r="G117" i="49"/>
  <c r="Z117" i="49" s="1"/>
  <c r="AF119" i="49"/>
  <c r="V119" i="49"/>
  <c r="W119" i="49" s="1"/>
  <c r="T120" i="49"/>
  <c r="F121" i="49"/>
  <c r="AA121" i="49" s="1"/>
  <c r="I122" i="49"/>
  <c r="AF123" i="49"/>
  <c r="S123" i="49"/>
  <c r="I124" i="49"/>
  <c r="U124" i="49"/>
  <c r="I125" i="49"/>
  <c r="K126" i="49"/>
  <c r="F127" i="49"/>
  <c r="AA127" i="49" s="1"/>
  <c r="K128" i="49"/>
  <c r="F129" i="49"/>
  <c r="AA129" i="49" s="1"/>
  <c r="O130" i="49"/>
  <c r="F131" i="49"/>
  <c r="AA131" i="49" s="1"/>
  <c r="AD131" i="49"/>
  <c r="P132" i="49"/>
  <c r="Q133" i="49"/>
  <c r="AD133" i="49"/>
  <c r="P134" i="49"/>
  <c r="AE134" i="49"/>
  <c r="P135" i="49"/>
  <c r="K136" i="49"/>
  <c r="V136" i="49"/>
  <c r="W136" i="49" s="1"/>
  <c r="G137" i="49"/>
  <c r="Z137" i="49" s="1"/>
  <c r="T137" i="49"/>
  <c r="AF138" i="49"/>
  <c r="Q138" i="49"/>
  <c r="F139" i="49"/>
  <c r="AA139" i="49" s="1"/>
  <c r="J140" i="49"/>
  <c r="V140" i="49"/>
  <c r="E140" i="49" s="1"/>
  <c r="G141" i="49"/>
  <c r="Z141" i="49" s="1"/>
  <c r="S141" i="49"/>
  <c r="AF142" i="49"/>
  <c r="Q142" i="49"/>
  <c r="AD142" i="49"/>
  <c r="O143" i="49"/>
  <c r="K144" i="49"/>
  <c r="V144" i="49"/>
  <c r="E144" i="49" s="1"/>
  <c r="G145" i="49"/>
  <c r="Z145" i="49" s="1"/>
  <c r="S145" i="49"/>
  <c r="AE145" i="49"/>
  <c r="P146" i="49"/>
  <c r="F147" i="49"/>
  <c r="AA147" i="49" s="1"/>
  <c r="J148" i="49"/>
  <c r="U148" i="49"/>
  <c r="G149" i="49"/>
  <c r="Z149" i="49" s="1"/>
  <c r="S149" i="49"/>
  <c r="AF150" i="49"/>
  <c r="Q150" i="49"/>
  <c r="F151" i="49"/>
  <c r="AA151" i="49" s="1"/>
  <c r="I152" i="49"/>
  <c r="T152" i="49"/>
  <c r="R153" i="49"/>
  <c r="AD153" i="49"/>
  <c r="O154" i="49"/>
  <c r="J155" i="49"/>
  <c r="U155" i="49"/>
  <c r="C155" i="49"/>
  <c r="L128" i="49"/>
  <c r="S99" i="49"/>
  <c r="AE103" i="49"/>
  <c r="G105" i="49"/>
  <c r="Z105" i="49" s="1"/>
  <c r="G106" i="49"/>
  <c r="Z106" i="49" s="1"/>
  <c r="V107" i="49"/>
  <c r="W107" i="49" s="1"/>
  <c r="Q108" i="49"/>
  <c r="O109" i="49"/>
  <c r="J110" i="49"/>
  <c r="AD110" i="49"/>
  <c r="R112" i="49"/>
  <c r="P113" i="49"/>
  <c r="F114" i="49"/>
  <c r="AA114" i="49" s="1"/>
  <c r="AE114" i="49"/>
  <c r="AD115" i="49"/>
  <c r="U116" i="49"/>
  <c r="R117" i="49"/>
  <c r="Q118" i="49"/>
  <c r="I119" i="49"/>
  <c r="V121" i="49"/>
  <c r="W121" i="49" s="1"/>
  <c r="S122" i="49"/>
  <c r="I123" i="49"/>
  <c r="F124" i="49"/>
  <c r="AA124" i="49" s="1"/>
  <c r="P125" i="49"/>
  <c r="AD125" i="49"/>
  <c r="P126" i="49"/>
  <c r="AE126" i="49"/>
  <c r="Q127" i="49"/>
  <c r="AD127" i="49"/>
  <c r="R128" i="49"/>
  <c r="AE128" i="49"/>
  <c r="Q129" i="49"/>
  <c r="AF130" i="49"/>
  <c r="R130" i="49"/>
  <c r="AE130" i="49"/>
  <c r="S131" i="49"/>
  <c r="S132" i="49"/>
  <c r="G133" i="49"/>
  <c r="Z133" i="49" s="1"/>
  <c r="T133" i="49"/>
  <c r="U134" i="49"/>
  <c r="G135" i="49"/>
  <c r="Z135" i="49" s="1"/>
  <c r="S135" i="49"/>
  <c r="AE135" i="49"/>
  <c r="Q136" i="49"/>
  <c r="F137" i="49"/>
  <c r="AA137" i="49" s="1"/>
  <c r="I138" i="49"/>
  <c r="T138" i="49"/>
  <c r="AF139" i="49"/>
  <c r="R139" i="49"/>
  <c r="AE139" i="49"/>
  <c r="P140" i="49"/>
  <c r="K141" i="49"/>
  <c r="V141" i="49"/>
  <c r="W141" i="49" s="1"/>
  <c r="I142" i="49"/>
  <c r="U142" i="49"/>
  <c r="G143" i="49"/>
  <c r="Z143" i="49" s="1"/>
  <c r="S143" i="49"/>
  <c r="AE143" i="49"/>
  <c r="P144" i="49"/>
  <c r="K145" i="49"/>
  <c r="I146" i="49"/>
  <c r="T146" i="49"/>
  <c r="AF147" i="49"/>
  <c r="Q147" i="49"/>
  <c r="AD147" i="49"/>
  <c r="R155" i="49"/>
  <c r="AE154" i="49"/>
  <c r="P154" i="49"/>
  <c r="J153" i="49"/>
  <c r="V152" i="49"/>
  <c r="W152" i="49" s="1"/>
  <c r="AF152" i="49"/>
  <c r="Q151" i="49"/>
  <c r="AD150" i="49"/>
  <c r="K150" i="49"/>
  <c r="I149" i="49"/>
  <c r="R148" i="49"/>
  <c r="G147" i="49"/>
  <c r="Z147" i="49" s="1"/>
  <c r="R146" i="49"/>
  <c r="O144" i="49"/>
  <c r="U143" i="49"/>
  <c r="AE142" i="49"/>
  <c r="K142" i="49"/>
  <c r="R141" i="49"/>
  <c r="O139" i="49"/>
  <c r="U138" i="49"/>
  <c r="AE137" i="49"/>
  <c r="K137" i="49"/>
  <c r="S136" i="49"/>
  <c r="I135" i="49"/>
  <c r="O134" i="49"/>
  <c r="S133" i="49"/>
  <c r="AE131" i="49"/>
  <c r="G131" i="49"/>
  <c r="Z131" i="49" s="1"/>
  <c r="J130" i="49"/>
  <c r="P129" i="49"/>
  <c r="T128" i="49"/>
  <c r="AF127" i="49"/>
  <c r="J126" i="49"/>
  <c r="O125" i="49"/>
  <c r="P124" i="49"/>
  <c r="T123" i="49"/>
  <c r="T122" i="49"/>
  <c r="J121" i="49"/>
  <c r="AF120" i="49"/>
  <c r="T118" i="49"/>
  <c r="P117" i="49"/>
  <c r="AE115" i="49"/>
  <c r="S114" i="49"/>
  <c r="F113" i="49"/>
  <c r="AA113" i="49" s="1"/>
  <c r="AD111" i="49"/>
  <c r="P109" i="49"/>
  <c r="J108" i="49"/>
  <c r="O105" i="49"/>
  <c r="J100" i="49"/>
  <c r="AD8" i="54" a="1"/>
  <c r="A2" i="48" a="1"/>
  <c r="AJ2" i="50"/>
  <c r="A2" i="50" s="1" a="1"/>
  <c r="U4" i="54"/>
  <c r="T5" i="54"/>
  <c r="U5" i="54" s="1"/>
  <c r="AB5" i="54"/>
  <c r="AE5" i="54"/>
  <c r="H98" i="49"/>
  <c r="M98" i="49"/>
  <c r="AC98" i="49" s="1"/>
  <c r="AB98" i="49"/>
  <c r="L98" i="49"/>
  <c r="C98" i="49"/>
  <c r="AF98" i="49"/>
  <c r="G98" i="49"/>
  <c r="Z98" i="49" s="1"/>
  <c r="I98" i="49"/>
  <c r="J98" i="49"/>
  <c r="K98" i="49"/>
  <c r="F98" i="49"/>
  <c r="AA98" i="49" s="1"/>
  <c r="O98" i="49"/>
  <c r="P98" i="49"/>
  <c r="Q98" i="49"/>
  <c r="R98" i="49"/>
  <c r="S98" i="49"/>
  <c r="T98" i="49"/>
  <c r="U98" i="49"/>
  <c r="V98" i="49"/>
  <c r="E98" i="49" s="1"/>
  <c r="AD98" i="49"/>
  <c r="AE98" i="49"/>
  <c r="H97" i="49"/>
  <c r="M97" i="49"/>
  <c r="AC97" i="49" s="1"/>
  <c r="AB97" i="49"/>
  <c r="L97" i="49"/>
  <c r="C97" i="49"/>
  <c r="AF97" i="49"/>
  <c r="G97" i="49"/>
  <c r="Z97" i="49" s="1"/>
  <c r="I97" i="49"/>
  <c r="J97" i="49"/>
  <c r="K97" i="49"/>
  <c r="F97" i="49"/>
  <c r="AA97" i="49" s="1"/>
  <c r="O97" i="49"/>
  <c r="P97" i="49"/>
  <c r="Q97" i="49"/>
  <c r="R97" i="49"/>
  <c r="S97" i="49"/>
  <c r="T97" i="49"/>
  <c r="U97" i="49"/>
  <c r="V97" i="49"/>
  <c r="E97" i="49" s="1"/>
  <c r="AD97" i="49"/>
  <c r="AE97" i="49"/>
  <c r="H96" i="49"/>
  <c r="M96" i="49"/>
  <c r="AC96" i="49" s="1"/>
  <c r="AB96" i="49"/>
  <c r="L96" i="49"/>
  <c r="C96" i="49"/>
  <c r="AF96" i="49"/>
  <c r="G96" i="49"/>
  <c r="Z96" i="49" s="1"/>
  <c r="I96" i="49"/>
  <c r="J96" i="49"/>
  <c r="K96" i="49"/>
  <c r="F96" i="49"/>
  <c r="AA96" i="49" s="1"/>
  <c r="O96" i="49"/>
  <c r="P96" i="49"/>
  <c r="Q96" i="49"/>
  <c r="R96" i="49"/>
  <c r="S96" i="49"/>
  <c r="T96" i="49"/>
  <c r="U96" i="49"/>
  <c r="V96" i="49"/>
  <c r="E96" i="49" s="1"/>
  <c r="AD96" i="49"/>
  <c r="AE96" i="49"/>
  <c r="H95" i="49"/>
  <c r="M95" i="49"/>
  <c r="AC95" i="49" s="1"/>
  <c r="AB95" i="49"/>
  <c r="L95" i="49"/>
  <c r="C95" i="49"/>
  <c r="AF95" i="49"/>
  <c r="G95" i="49"/>
  <c r="Z95" i="49" s="1"/>
  <c r="I95" i="49"/>
  <c r="J95" i="49"/>
  <c r="K95" i="49"/>
  <c r="F95" i="49"/>
  <c r="AA95" i="49" s="1"/>
  <c r="O95" i="49"/>
  <c r="P95" i="49"/>
  <c r="Q95" i="49"/>
  <c r="R95" i="49"/>
  <c r="S95" i="49"/>
  <c r="T95" i="49"/>
  <c r="U95" i="49"/>
  <c r="V95" i="49"/>
  <c r="AD95" i="49"/>
  <c r="AE95" i="49"/>
  <c r="H94" i="49"/>
  <c r="M94" i="49"/>
  <c r="AC94" i="49" s="1"/>
  <c r="AB94" i="49"/>
  <c r="L94" i="49"/>
  <c r="C94" i="49"/>
  <c r="AF94" i="49"/>
  <c r="G94" i="49"/>
  <c r="Z94" i="49" s="1"/>
  <c r="I94" i="49"/>
  <c r="J94" i="49"/>
  <c r="K94" i="49"/>
  <c r="F94" i="49"/>
  <c r="AA94" i="49" s="1"/>
  <c r="O94" i="49"/>
  <c r="P94" i="49"/>
  <c r="Q94" i="49"/>
  <c r="R94" i="49"/>
  <c r="S94" i="49"/>
  <c r="T94" i="49"/>
  <c r="U94" i="49"/>
  <c r="V94" i="49"/>
  <c r="E94" i="49" s="1"/>
  <c r="AD94" i="49"/>
  <c r="AE94" i="49"/>
  <c r="H93" i="49"/>
  <c r="M93" i="49"/>
  <c r="AC93" i="49" s="1"/>
  <c r="AB93" i="49"/>
  <c r="L93" i="49"/>
  <c r="C93" i="49"/>
  <c r="AF93" i="49"/>
  <c r="G93" i="49"/>
  <c r="Z93" i="49" s="1"/>
  <c r="I93" i="49"/>
  <c r="J93" i="49"/>
  <c r="K93" i="49"/>
  <c r="F93" i="49"/>
  <c r="AA93" i="49" s="1"/>
  <c r="O93" i="49"/>
  <c r="P93" i="49"/>
  <c r="Q93" i="49"/>
  <c r="R93" i="49"/>
  <c r="S93" i="49"/>
  <c r="T93" i="49"/>
  <c r="U93" i="49"/>
  <c r="V93" i="49"/>
  <c r="E93" i="49" s="1"/>
  <c r="AD93" i="49"/>
  <c r="AE93" i="49"/>
  <c r="H92" i="49"/>
  <c r="M92" i="49"/>
  <c r="AC92" i="49" s="1"/>
  <c r="AB92" i="49"/>
  <c r="L92" i="49"/>
  <c r="C92" i="49"/>
  <c r="AF92" i="49"/>
  <c r="G92" i="49"/>
  <c r="Z92" i="49" s="1"/>
  <c r="I92" i="49"/>
  <c r="J92" i="49"/>
  <c r="K92" i="49"/>
  <c r="F92" i="49"/>
  <c r="AA92" i="49" s="1"/>
  <c r="O92" i="49"/>
  <c r="P92" i="49"/>
  <c r="Q92" i="49"/>
  <c r="R92" i="49"/>
  <c r="S92" i="49"/>
  <c r="T92" i="49"/>
  <c r="U92" i="49"/>
  <c r="V92" i="49"/>
  <c r="E92" i="49" s="1"/>
  <c r="AD92" i="49"/>
  <c r="AE92" i="49"/>
  <c r="H91" i="49"/>
  <c r="M91" i="49"/>
  <c r="AC91" i="49" s="1"/>
  <c r="AB91" i="49"/>
  <c r="L91" i="49"/>
  <c r="C91" i="49"/>
  <c r="AF91" i="49"/>
  <c r="G91" i="49"/>
  <c r="Z91" i="49" s="1"/>
  <c r="I91" i="49"/>
  <c r="J91" i="49"/>
  <c r="K91" i="49"/>
  <c r="F91" i="49"/>
  <c r="AA91" i="49" s="1"/>
  <c r="O91" i="49"/>
  <c r="P91" i="49"/>
  <c r="Q91" i="49"/>
  <c r="R91" i="49"/>
  <c r="S91" i="49"/>
  <c r="T91" i="49"/>
  <c r="U91" i="49"/>
  <c r="V91" i="49"/>
  <c r="AD91" i="49"/>
  <c r="AE91" i="49"/>
  <c r="H90" i="49"/>
  <c r="M90" i="49"/>
  <c r="AC90" i="49" s="1"/>
  <c r="AB90" i="49"/>
  <c r="L90" i="49"/>
  <c r="C90" i="49"/>
  <c r="AF90" i="49"/>
  <c r="G90" i="49"/>
  <c r="Z90" i="49" s="1"/>
  <c r="I90" i="49"/>
  <c r="J90" i="49"/>
  <c r="K90" i="49"/>
  <c r="F90" i="49"/>
  <c r="AA90" i="49" s="1"/>
  <c r="O90" i="49"/>
  <c r="P90" i="49"/>
  <c r="Q90" i="49"/>
  <c r="R90" i="49"/>
  <c r="S90" i="49"/>
  <c r="T90" i="49"/>
  <c r="U90" i="49"/>
  <c r="V90" i="49"/>
  <c r="E90" i="49" s="1"/>
  <c r="AD90" i="49"/>
  <c r="AE90" i="49"/>
  <c r="H89" i="49"/>
  <c r="M89" i="49"/>
  <c r="AC89" i="49" s="1"/>
  <c r="AB89" i="49"/>
  <c r="L89" i="49"/>
  <c r="C89" i="49"/>
  <c r="AF89" i="49"/>
  <c r="G89" i="49"/>
  <c r="Z89" i="49" s="1"/>
  <c r="I89" i="49"/>
  <c r="J89" i="49"/>
  <c r="K89" i="49"/>
  <c r="F89" i="49"/>
  <c r="AA89" i="49" s="1"/>
  <c r="O89" i="49"/>
  <c r="P89" i="49"/>
  <c r="Q89" i="49"/>
  <c r="R89" i="49"/>
  <c r="S89" i="49"/>
  <c r="T89" i="49"/>
  <c r="U89" i="49"/>
  <c r="V89" i="49"/>
  <c r="E89" i="49" s="1"/>
  <c r="AD89" i="49"/>
  <c r="AE89" i="49"/>
  <c r="H88" i="49"/>
  <c r="M88" i="49"/>
  <c r="AC88" i="49" s="1"/>
  <c r="AB88" i="49"/>
  <c r="L88" i="49"/>
  <c r="C88" i="49"/>
  <c r="AF88" i="49"/>
  <c r="G88" i="49"/>
  <c r="Z88" i="49" s="1"/>
  <c r="I88" i="49"/>
  <c r="J88" i="49"/>
  <c r="K88" i="49"/>
  <c r="F88" i="49"/>
  <c r="AA88" i="49" s="1"/>
  <c r="O88" i="49"/>
  <c r="P88" i="49"/>
  <c r="Q88" i="49"/>
  <c r="R88" i="49"/>
  <c r="S88" i="49"/>
  <c r="T88" i="49"/>
  <c r="U88" i="49"/>
  <c r="V88" i="49"/>
  <c r="E88" i="49" s="1"/>
  <c r="AD88" i="49"/>
  <c r="AE88" i="49"/>
  <c r="H3" i="49"/>
  <c r="H4" i="49"/>
  <c r="H5" i="49"/>
  <c r="H6" i="49"/>
  <c r="H7" i="49"/>
  <c r="H8" i="49"/>
  <c r="H9" i="49"/>
  <c r="H10" i="49"/>
  <c r="H11" i="49"/>
  <c r="H12" i="49"/>
  <c r="H13" i="49"/>
  <c r="H14" i="49"/>
  <c r="H15" i="49"/>
  <c r="H16" i="49"/>
  <c r="H17" i="49"/>
  <c r="H18" i="49"/>
  <c r="H19" i="49"/>
  <c r="H20" i="49"/>
  <c r="H21" i="49"/>
  <c r="H22" i="49"/>
  <c r="H23" i="49"/>
  <c r="H24" i="49"/>
  <c r="H25" i="49"/>
  <c r="H26" i="49"/>
  <c r="H27" i="49"/>
  <c r="H28" i="49"/>
  <c r="H29" i="49"/>
  <c r="H30" i="49"/>
  <c r="H31" i="49"/>
  <c r="H32" i="49"/>
  <c r="H33" i="49"/>
  <c r="H34" i="49"/>
  <c r="H35" i="49"/>
  <c r="H36" i="49"/>
  <c r="H37" i="49"/>
  <c r="H38" i="49"/>
  <c r="H39" i="49"/>
  <c r="H40" i="49"/>
  <c r="H41" i="49"/>
  <c r="H42" i="49"/>
  <c r="H43" i="49"/>
  <c r="H44" i="49"/>
  <c r="H45" i="49"/>
  <c r="H46" i="49"/>
  <c r="H47" i="49"/>
  <c r="H48" i="49"/>
  <c r="H49" i="49"/>
  <c r="H50" i="49"/>
  <c r="H51" i="49"/>
  <c r="H52" i="49"/>
  <c r="H53" i="49"/>
  <c r="H54" i="49"/>
  <c r="H55" i="49"/>
  <c r="H56" i="49"/>
  <c r="H57" i="49"/>
  <c r="H58" i="49"/>
  <c r="H59" i="49"/>
  <c r="H60" i="49"/>
  <c r="H61" i="49"/>
  <c r="H62" i="49"/>
  <c r="H63" i="49"/>
  <c r="H64" i="49"/>
  <c r="H65" i="49"/>
  <c r="H66" i="49"/>
  <c r="H67" i="49"/>
  <c r="H68" i="49"/>
  <c r="H69" i="49"/>
  <c r="H70" i="49"/>
  <c r="H71" i="49"/>
  <c r="H72" i="49"/>
  <c r="H73" i="49"/>
  <c r="H74" i="49"/>
  <c r="H75" i="49"/>
  <c r="H76" i="49"/>
  <c r="H77" i="49"/>
  <c r="H78" i="49"/>
  <c r="H79" i="49"/>
  <c r="H80" i="49"/>
  <c r="H81" i="49"/>
  <c r="H82" i="49"/>
  <c r="H83" i="49"/>
  <c r="H84" i="49"/>
  <c r="H85" i="49"/>
  <c r="H86" i="49"/>
  <c r="H87" i="49"/>
  <c r="M3" i="49"/>
  <c r="AC3" i="49" s="1"/>
  <c r="M4" i="49"/>
  <c r="AC4" i="49" s="1"/>
  <c r="M5" i="49"/>
  <c r="AC5" i="49" s="1"/>
  <c r="M6" i="49"/>
  <c r="AC6" i="49" s="1"/>
  <c r="M7" i="49"/>
  <c r="AC7" i="49" s="1"/>
  <c r="M8" i="49"/>
  <c r="AC8" i="49" s="1"/>
  <c r="M9" i="49"/>
  <c r="AC9" i="49" s="1"/>
  <c r="M10" i="49"/>
  <c r="AC10" i="49" s="1"/>
  <c r="M11" i="49"/>
  <c r="AC11" i="49" s="1"/>
  <c r="M12" i="49"/>
  <c r="AC12" i="49" s="1"/>
  <c r="M13" i="49"/>
  <c r="AC13" i="49" s="1"/>
  <c r="M14" i="49"/>
  <c r="AC14" i="49" s="1"/>
  <c r="M15" i="49"/>
  <c r="AC15" i="49" s="1"/>
  <c r="M16" i="49"/>
  <c r="AC16" i="49" s="1"/>
  <c r="M17" i="49"/>
  <c r="AC17" i="49" s="1"/>
  <c r="M18" i="49"/>
  <c r="AC18" i="49" s="1"/>
  <c r="M19" i="49"/>
  <c r="AC19" i="49" s="1"/>
  <c r="M20" i="49"/>
  <c r="AC20" i="49" s="1"/>
  <c r="M21" i="49"/>
  <c r="AC21" i="49" s="1"/>
  <c r="M22" i="49"/>
  <c r="AC22" i="49" s="1"/>
  <c r="M23" i="49"/>
  <c r="AC23" i="49" s="1"/>
  <c r="M24" i="49"/>
  <c r="AC24" i="49" s="1"/>
  <c r="M25" i="49"/>
  <c r="AC25" i="49" s="1"/>
  <c r="M26" i="49"/>
  <c r="AC26" i="49" s="1"/>
  <c r="M27" i="49"/>
  <c r="AC27" i="49" s="1"/>
  <c r="M28" i="49"/>
  <c r="AC28" i="49" s="1"/>
  <c r="M29" i="49"/>
  <c r="AC29" i="49" s="1"/>
  <c r="M30" i="49"/>
  <c r="AC30" i="49" s="1"/>
  <c r="M31" i="49"/>
  <c r="AC31" i="49" s="1"/>
  <c r="M32" i="49"/>
  <c r="AC32" i="49" s="1"/>
  <c r="M33" i="49"/>
  <c r="AC33" i="49" s="1"/>
  <c r="M34" i="49"/>
  <c r="AC34" i="49" s="1"/>
  <c r="M35" i="49"/>
  <c r="AC35" i="49" s="1"/>
  <c r="M36" i="49"/>
  <c r="AC36" i="49" s="1"/>
  <c r="M37" i="49"/>
  <c r="AC37" i="49" s="1"/>
  <c r="M38" i="49"/>
  <c r="AC38" i="49" s="1"/>
  <c r="M39" i="49"/>
  <c r="AC39" i="49" s="1"/>
  <c r="M40" i="49"/>
  <c r="AC40" i="49" s="1"/>
  <c r="M41" i="49"/>
  <c r="AC41" i="49" s="1"/>
  <c r="M42" i="49"/>
  <c r="AC42" i="49" s="1"/>
  <c r="M43" i="49"/>
  <c r="AC43" i="49" s="1"/>
  <c r="M44" i="49"/>
  <c r="AC44" i="49" s="1"/>
  <c r="M45" i="49"/>
  <c r="AC45" i="49" s="1"/>
  <c r="M46" i="49"/>
  <c r="AC46" i="49" s="1"/>
  <c r="M47" i="49"/>
  <c r="AC47" i="49" s="1"/>
  <c r="M48" i="49"/>
  <c r="AC48" i="49" s="1"/>
  <c r="M49" i="49"/>
  <c r="AC49" i="49" s="1"/>
  <c r="M50" i="49"/>
  <c r="AC50" i="49" s="1"/>
  <c r="M51" i="49"/>
  <c r="AC51" i="49" s="1"/>
  <c r="M52" i="49"/>
  <c r="AC52" i="49" s="1"/>
  <c r="M53" i="49"/>
  <c r="AC53" i="49" s="1"/>
  <c r="M54" i="49"/>
  <c r="AC54" i="49" s="1"/>
  <c r="M55" i="49"/>
  <c r="AC55" i="49" s="1"/>
  <c r="M56" i="49"/>
  <c r="AC56" i="49" s="1"/>
  <c r="M57" i="49"/>
  <c r="AC57" i="49" s="1"/>
  <c r="M58" i="49"/>
  <c r="AC58" i="49" s="1"/>
  <c r="M59" i="49"/>
  <c r="AC59" i="49" s="1"/>
  <c r="M60" i="49"/>
  <c r="AC60" i="49" s="1"/>
  <c r="M61" i="49"/>
  <c r="AC61" i="49" s="1"/>
  <c r="M62" i="49"/>
  <c r="AC62" i="49" s="1"/>
  <c r="M63" i="49"/>
  <c r="AC63" i="49" s="1"/>
  <c r="M64" i="49"/>
  <c r="AC64" i="49" s="1"/>
  <c r="M65" i="49"/>
  <c r="AC65" i="49" s="1"/>
  <c r="M66" i="49"/>
  <c r="AC66" i="49" s="1"/>
  <c r="M67" i="49"/>
  <c r="AC67" i="49" s="1"/>
  <c r="M68" i="49"/>
  <c r="AC68" i="49" s="1"/>
  <c r="M69" i="49"/>
  <c r="AC69" i="49" s="1"/>
  <c r="M70" i="49"/>
  <c r="AC70" i="49" s="1"/>
  <c r="M71" i="49"/>
  <c r="AC71" i="49" s="1"/>
  <c r="M72" i="49"/>
  <c r="AC72" i="49" s="1"/>
  <c r="M73" i="49"/>
  <c r="AC73" i="49" s="1"/>
  <c r="M74" i="49"/>
  <c r="AC74" i="49" s="1"/>
  <c r="M75" i="49"/>
  <c r="AC75" i="49" s="1"/>
  <c r="M76" i="49"/>
  <c r="AC76" i="49" s="1"/>
  <c r="M77" i="49"/>
  <c r="AC77" i="49" s="1"/>
  <c r="M78" i="49"/>
  <c r="AC78" i="49" s="1"/>
  <c r="M79" i="49"/>
  <c r="AC79" i="49" s="1"/>
  <c r="M80" i="49"/>
  <c r="AC80" i="49" s="1"/>
  <c r="M81" i="49"/>
  <c r="AC81" i="49" s="1"/>
  <c r="M82" i="49"/>
  <c r="AC82" i="49" s="1"/>
  <c r="M83" i="49"/>
  <c r="AC83" i="49" s="1"/>
  <c r="M84" i="49"/>
  <c r="AC84" i="49" s="1"/>
  <c r="M85" i="49"/>
  <c r="AC85" i="49" s="1"/>
  <c r="M86" i="49"/>
  <c r="AC86" i="49" s="1"/>
  <c r="M87" i="49"/>
  <c r="AC87" i="49" s="1"/>
  <c r="AB3" i="49"/>
  <c r="AB4" i="49"/>
  <c r="AB5" i="49"/>
  <c r="AB6" i="49"/>
  <c r="AB7" i="49"/>
  <c r="AB8" i="49"/>
  <c r="AB9" i="49"/>
  <c r="AB10" i="49"/>
  <c r="AB11" i="49"/>
  <c r="AB12" i="49"/>
  <c r="AB13" i="49"/>
  <c r="AB14" i="49"/>
  <c r="AB15" i="49"/>
  <c r="AB16" i="49"/>
  <c r="AB17" i="49"/>
  <c r="AB18" i="49"/>
  <c r="AB19" i="49"/>
  <c r="AB20" i="49"/>
  <c r="AB21" i="49"/>
  <c r="AB22" i="49"/>
  <c r="AB23" i="49"/>
  <c r="AB24" i="49"/>
  <c r="AB25" i="49"/>
  <c r="AB26" i="49"/>
  <c r="AB27" i="49"/>
  <c r="AB28" i="49"/>
  <c r="AB29" i="49"/>
  <c r="AB30" i="49"/>
  <c r="AB31" i="49"/>
  <c r="AB32" i="49"/>
  <c r="AB33" i="49"/>
  <c r="AB34" i="49"/>
  <c r="AB35" i="49"/>
  <c r="AB36" i="49"/>
  <c r="AB37" i="49"/>
  <c r="AB38" i="49"/>
  <c r="AB39" i="49"/>
  <c r="AB40" i="49"/>
  <c r="AB41" i="49"/>
  <c r="AB42" i="49"/>
  <c r="AB43" i="49"/>
  <c r="AB44" i="49"/>
  <c r="AB45" i="49"/>
  <c r="AB46" i="49"/>
  <c r="AB47" i="49"/>
  <c r="AB48" i="49"/>
  <c r="AB49" i="49"/>
  <c r="AB50" i="49"/>
  <c r="AB51" i="49"/>
  <c r="AB52" i="49"/>
  <c r="AB53" i="49"/>
  <c r="AB54" i="49"/>
  <c r="AB55" i="49"/>
  <c r="AB56" i="49"/>
  <c r="AB57" i="49"/>
  <c r="AB58" i="49"/>
  <c r="AB59" i="49"/>
  <c r="AB60" i="49"/>
  <c r="AB61" i="49"/>
  <c r="AB62" i="49"/>
  <c r="AB63" i="49"/>
  <c r="AB64" i="49"/>
  <c r="AB65" i="49"/>
  <c r="AB66" i="49"/>
  <c r="AB67" i="49"/>
  <c r="AB68" i="49"/>
  <c r="AB69" i="49"/>
  <c r="AB70" i="49"/>
  <c r="AB71" i="49"/>
  <c r="AB72" i="49"/>
  <c r="AB73" i="49"/>
  <c r="AB74" i="49"/>
  <c r="AB75" i="49"/>
  <c r="AB76" i="49"/>
  <c r="AB77" i="49"/>
  <c r="AB78" i="49"/>
  <c r="AB79" i="49"/>
  <c r="AB80" i="49"/>
  <c r="AB81" i="49"/>
  <c r="AB82" i="49"/>
  <c r="AB83" i="49"/>
  <c r="AB84" i="49"/>
  <c r="AB85" i="49"/>
  <c r="AB86" i="49"/>
  <c r="AB87" i="49"/>
  <c r="L3" i="49"/>
  <c r="L4" i="49"/>
  <c r="L5" i="49"/>
  <c r="L6" i="49"/>
  <c r="L7" i="49"/>
  <c r="L8" i="49"/>
  <c r="L9" i="49"/>
  <c r="L10" i="49"/>
  <c r="L11" i="49"/>
  <c r="L12" i="49"/>
  <c r="L13" i="49"/>
  <c r="L14" i="49"/>
  <c r="L15" i="49"/>
  <c r="L16" i="49"/>
  <c r="L17" i="49"/>
  <c r="L18" i="49"/>
  <c r="L19" i="49"/>
  <c r="L20" i="49"/>
  <c r="L21" i="49"/>
  <c r="L22" i="49"/>
  <c r="L23" i="49"/>
  <c r="L24" i="49"/>
  <c r="L25" i="49"/>
  <c r="L26" i="49"/>
  <c r="L27" i="49"/>
  <c r="L28" i="49"/>
  <c r="L29" i="49"/>
  <c r="L30" i="49"/>
  <c r="L31" i="49"/>
  <c r="L32" i="49"/>
  <c r="L33" i="49"/>
  <c r="L34" i="49"/>
  <c r="L35" i="49"/>
  <c r="L36" i="49"/>
  <c r="L37" i="49"/>
  <c r="L38" i="49"/>
  <c r="L39" i="49"/>
  <c r="L40" i="49"/>
  <c r="L41" i="49"/>
  <c r="L42" i="49"/>
  <c r="L43" i="49"/>
  <c r="L44" i="49"/>
  <c r="L45" i="49"/>
  <c r="L46" i="49"/>
  <c r="L47" i="49"/>
  <c r="L48" i="49"/>
  <c r="L49" i="49"/>
  <c r="L50" i="49"/>
  <c r="L51" i="49"/>
  <c r="L52" i="49"/>
  <c r="L53" i="49"/>
  <c r="L54" i="49"/>
  <c r="L55" i="49"/>
  <c r="L56" i="49"/>
  <c r="L57" i="49"/>
  <c r="L58" i="49"/>
  <c r="L59" i="49"/>
  <c r="L60" i="49"/>
  <c r="L61" i="49"/>
  <c r="L62" i="49"/>
  <c r="L63" i="49"/>
  <c r="L64" i="49"/>
  <c r="L65" i="49"/>
  <c r="L66" i="49"/>
  <c r="L67" i="49"/>
  <c r="L68" i="49"/>
  <c r="L69" i="49"/>
  <c r="L70" i="49"/>
  <c r="L71" i="49"/>
  <c r="L72" i="49"/>
  <c r="L73" i="49"/>
  <c r="L74" i="49"/>
  <c r="L75" i="49"/>
  <c r="L76" i="49"/>
  <c r="L77" i="49"/>
  <c r="L78" i="49"/>
  <c r="L79" i="49"/>
  <c r="L80" i="49"/>
  <c r="L81" i="49"/>
  <c r="L82" i="49"/>
  <c r="L83" i="49"/>
  <c r="L84" i="49"/>
  <c r="L85" i="49"/>
  <c r="L86" i="49"/>
  <c r="L87"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82" i="49"/>
  <c r="C83" i="49"/>
  <c r="C84" i="49"/>
  <c r="C85" i="49"/>
  <c r="C86" i="49"/>
  <c r="C87" i="49"/>
  <c r="G52" i="49"/>
  <c r="Z52" i="49" s="1"/>
  <c r="G53" i="49"/>
  <c r="Z53" i="49" s="1"/>
  <c r="G54" i="49"/>
  <c r="Z54" i="49" s="1"/>
  <c r="G55" i="49"/>
  <c r="Z55" i="49" s="1"/>
  <c r="G56" i="49"/>
  <c r="Z56" i="49" s="1"/>
  <c r="G57" i="49"/>
  <c r="Z57" i="49" s="1"/>
  <c r="G58" i="49"/>
  <c r="Z58" i="49" s="1"/>
  <c r="G59" i="49"/>
  <c r="Z59" i="49" s="1"/>
  <c r="G60" i="49"/>
  <c r="Z60" i="49" s="1"/>
  <c r="G61" i="49"/>
  <c r="Z61" i="49" s="1"/>
  <c r="G62" i="49"/>
  <c r="Z62" i="49" s="1"/>
  <c r="G63" i="49"/>
  <c r="Z63" i="49" s="1"/>
  <c r="G64" i="49"/>
  <c r="Z64" i="49" s="1"/>
  <c r="G65" i="49"/>
  <c r="Z65" i="49" s="1"/>
  <c r="G66" i="49"/>
  <c r="Z66" i="49" s="1"/>
  <c r="G67" i="49"/>
  <c r="Z67" i="49" s="1"/>
  <c r="G68" i="49"/>
  <c r="Z68" i="49" s="1"/>
  <c r="G69" i="49"/>
  <c r="Z69" i="49" s="1"/>
  <c r="G70" i="49"/>
  <c r="Z70" i="49" s="1"/>
  <c r="I55" i="49"/>
  <c r="AF82" i="49"/>
  <c r="G82" i="49"/>
  <c r="Z82" i="49" s="1"/>
  <c r="I82" i="49"/>
  <c r="J82" i="49"/>
  <c r="K82" i="49"/>
  <c r="F82" i="49"/>
  <c r="AA82" i="49" s="1"/>
  <c r="O82" i="49"/>
  <c r="P82" i="49"/>
  <c r="Q82" i="49"/>
  <c r="R82" i="49"/>
  <c r="S82" i="49"/>
  <c r="T82" i="49"/>
  <c r="U82" i="49"/>
  <c r="V82" i="49"/>
  <c r="AD82" i="49"/>
  <c r="AE82" i="49"/>
  <c r="AF83" i="49"/>
  <c r="G83" i="49"/>
  <c r="Z83" i="49" s="1"/>
  <c r="I83" i="49"/>
  <c r="J83" i="49"/>
  <c r="K83" i="49"/>
  <c r="F83" i="49"/>
  <c r="AA83" i="49" s="1"/>
  <c r="O83" i="49"/>
  <c r="P83" i="49"/>
  <c r="Q83" i="49"/>
  <c r="R83" i="49"/>
  <c r="S83" i="49"/>
  <c r="T83" i="49"/>
  <c r="U83" i="49"/>
  <c r="V83" i="49"/>
  <c r="AD83" i="49"/>
  <c r="AE83" i="49"/>
  <c r="AF84" i="49"/>
  <c r="G84" i="49"/>
  <c r="Z84" i="49" s="1"/>
  <c r="I84" i="49"/>
  <c r="J84" i="49"/>
  <c r="K84" i="49"/>
  <c r="F84" i="49"/>
  <c r="AA84" i="49" s="1"/>
  <c r="O84" i="49"/>
  <c r="P84" i="49"/>
  <c r="Q84" i="49"/>
  <c r="R84" i="49"/>
  <c r="S84" i="49"/>
  <c r="T84" i="49"/>
  <c r="U84" i="49"/>
  <c r="V84" i="49"/>
  <c r="E84" i="49" s="1"/>
  <c r="AD84" i="49"/>
  <c r="AE84" i="49"/>
  <c r="AF85" i="49"/>
  <c r="G85" i="49"/>
  <c r="Z85" i="49" s="1"/>
  <c r="I85" i="49"/>
  <c r="J85" i="49"/>
  <c r="K85" i="49"/>
  <c r="F85" i="49"/>
  <c r="AA85" i="49" s="1"/>
  <c r="O85" i="49"/>
  <c r="P85" i="49"/>
  <c r="Q85" i="49"/>
  <c r="R85" i="49"/>
  <c r="S85" i="49"/>
  <c r="T85" i="49"/>
  <c r="U85" i="49"/>
  <c r="V85" i="49"/>
  <c r="E85" i="49" s="1"/>
  <c r="AD85" i="49"/>
  <c r="AE85" i="49"/>
  <c r="AF86" i="49"/>
  <c r="G86" i="49"/>
  <c r="Z86" i="49" s="1"/>
  <c r="I86" i="49"/>
  <c r="J86" i="49"/>
  <c r="K86" i="49"/>
  <c r="F86" i="49"/>
  <c r="AA86" i="49" s="1"/>
  <c r="O86" i="49"/>
  <c r="P86" i="49"/>
  <c r="Q86" i="49"/>
  <c r="R86" i="49"/>
  <c r="S86" i="49"/>
  <c r="T86" i="49"/>
  <c r="U86" i="49"/>
  <c r="V86" i="49"/>
  <c r="E86" i="49" s="1"/>
  <c r="AD86" i="49"/>
  <c r="AE86" i="49"/>
  <c r="AF87" i="49"/>
  <c r="G87" i="49"/>
  <c r="Z87" i="49" s="1"/>
  <c r="I87" i="49"/>
  <c r="J87" i="49"/>
  <c r="K87" i="49"/>
  <c r="F87" i="49"/>
  <c r="AA87" i="49" s="1"/>
  <c r="O87" i="49"/>
  <c r="P87" i="49"/>
  <c r="Q87" i="49"/>
  <c r="R87" i="49"/>
  <c r="S87" i="49"/>
  <c r="T87" i="49"/>
  <c r="U87" i="49"/>
  <c r="V87" i="49"/>
  <c r="E87" i="49" s="1"/>
  <c r="AD87" i="49"/>
  <c r="AE87" i="49"/>
  <c r="I45" i="49"/>
  <c r="C3" i="49"/>
  <c r="C4" i="49"/>
  <c r="C5" i="49"/>
  <c r="C6" i="49"/>
  <c r="C7" i="49"/>
  <c r="C8" i="49"/>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39" i="49"/>
  <c r="C40" i="49"/>
  <c r="C41" i="49"/>
  <c r="C42" i="49"/>
  <c r="C43" i="49"/>
  <c r="C44" i="49"/>
  <c r="C45" i="49"/>
  <c r="C46" i="49"/>
  <c r="C47" i="49"/>
  <c r="C48" i="49"/>
  <c r="C49" i="49"/>
  <c r="F57" i="50"/>
  <c r="AA57" i="50" s="1"/>
  <c r="F58" i="50"/>
  <c r="AA58" i="50" s="1"/>
  <c r="F59" i="50"/>
  <c r="AA59" i="50" s="1"/>
  <c r="F60" i="50"/>
  <c r="AA60" i="50" s="1"/>
  <c r="F61" i="50"/>
  <c r="AA61" i="50" s="1"/>
  <c r="AF34" i="49"/>
  <c r="G34" i="49"/>
  <c r="I34" i="49"/>
  <c r="J34" i="49"/>
  <c r="K34" i="49"/>
  <c r="F34" i="49"/>
  <c r="AA34" i="49" s="1"/>
  <c r="O34" i="49"/>
  <c r="P34" i="49"/>
  <c r="Q34" i="49"/>
  <c r="R34" i="49"/>
  <c r="S34" i="49"/>
  <c r="T34" i="49"/>
  <c r="U34" i="49"/>
  <c r="V34" i="49"/>
  <c r="E34" i="49" s="1"/>
  <c r="AD34" i="49"/>
  <c r="AE34" i="49"/>
  <c r="AF35" i="49"/>
  <c r="G35" i="49"/>
  <c r="Z35" i="49" s="1"/>
  <c r="I35" i="49"/>
  <c r="J35" i="49"/>
  <c r="K35" i="49"/>
  <c r="F35" i="49"/>
  <c r="AA35" i="49" s="1"/>
  <c r="O35" i="49"/>
  <c r="P35" i="49"/>
  <c r="Q35" i="49"/>
  <c r="R35" i="49"/>
  <c r="S35" i="49"/>
  <c r="T35" i="49"/>
  <c r="U35" i="49"/>
  <c r="V35" i="49"/>
  <c r="E35" i="49" s="1"/>
  <c r="AD35" i="49"/>
  <c r="AE35" i="49"/>
  <c r="AF36" i="49"/>
  <c r="G36" i="49"/>
  <c r="Z36" i="49" s="1"/>
  <c r="I36" i="49"/>
  <c r="J36" i="49"/>
  <c r="K36" i="49"/>
  <c r="F36" i="49"/>
  <c r="AA36" i="49" s="1"/>
  <c r="O36" i="49"/>
  <c r="P36" i="49"/>
  <c r="Q36" i="49"/>
  <c r="R36" i="49"/>
  <c r="S36" i="49"/>
  <c r="T36" i="49"/>
  <c r="U36" i="49"/>
  <c r="V36" i="49"/>
  <c r="E36" i="49" s="1"/>
  <c r="AD36" i="49"/>
  <c r="AE36" i="49"/>
  <c r="AF37" i="49"/>
  <c r="G37" i="49"/>
  <c r="Z37" i="49" s="1"/>
  <c r="I37" i="49"/>
  <c r="J37" i="49"/>
  <c r="K37" i="49"/>
  <c r="F37" i="49"/>
  <c r="AA37" i="49" s="1"/>
  <c r="O37" i="49"/>
  <c r="P37" i="49"/>
  <c r="Q37" i="49"/>
  <c r="R37" i="49"/>
  <c r="S37" i="49"/>
  <c r="T37" i="49"/>
  <c r="U37" i="49"/>
  <c r="V37" i="49"/>
  <c r="AD37" i="49"/>
  <c r="AE37" i="49"/>
  <c r="AF38" i="49"/>
  <c r="G38" i="49"/>
  <c r="Z38" i="49" s="1"/>
  <c r="I38" i="49"/>
  <c r="J38" i="49"/>
  <c r="K38" i="49"/>
  <c r="F38" i="49"/>
  <c r="AA38" i="49" s="1"/>
  <c r="O38" i="49"/>
  <c r="P38" i="49"/>
  <c r="Q38" i="49"/>
  <c r="R38" i="49"/>
  <c r="S38" i="49"/>
  <c r="T38" i="49"/>
  <c r="U38" i="49"/>
  <c r="V38" i="49"/>
  <c r="AD38" i="49"/>
  <c r="AE38" i="49"/>
  <c r="AF39" i="49"/>
  <c r="G39" i="49"/>
  <c r="Z39" i="49" s="1"/>
  <c r="I39" i="49"/>
  <c r="J39" i="49"/>
  <c r="K39" i="49"/>
  <c r="F39" i="49"/>
  <c r="AA39" i="49" s="1"/>
  <c r="O39" i="49"/>
  <c r="P39" i="49"/>
  <c r="Q39" i="49"/>
  <c r="R39" i="49"/>
  <c r="S39" i="49"/>
  <c r="T39" i="49"/>
  <c r="U39" i="49"/>
  <c r="V39" i="49"/>
  <c r="E39" i="49" s="1"/>
  <c r="AD39" i="49"/>
  <c r="AE39" i="49"/>
  <c r="AF40" i="49"/>
  <c r="G40" i="49"/>
  <c r="Z40" i="49" s="1"/>
  <c r="I40" i="49"/>
  <c r="J40" i="49"/>
  <c r="K40" i="49"/>
  <c r="F40" i="49"/>
  <c r="AA40" i="49" s="1"/>
  <c r="O40" i="49"/>
  <c r="P40" i="49"/>
  <c r="Q40" i="49"/>
  <c r="R40" i="49"/>
  <c r="S40" i="49"/>
  <c r="T40" i="49"/>
  <c r="U40" i="49"/>
  <c r="V40" i="49"/>
  <c r="E40" i="49" s="1"/>
  <c r="AD40" i="49"/>
  <c r="AE40" i="49"/>
  <c r="AF41" i="49"/>
  <c r="G41" i="49"/>
  <c r="Z41" i="49" s="1"/>
  <c r="I41" i="49"/>
  <c r="J41" i="49"/>
  <c r="K41" i="49"/>
  <c r="F41" i="49"/>
  <c r="AA41" i="49" s="1"/>
  <c r="O41" i="49"/>
  <c r="P41" i="49"/>
  <c r="Q41" i="49"/>
  <c r="R41" i="49"/>
  <c r="S41" i="49"/>
  <c r="T41" i="49"/>
  <c r="U41" i="49"/>
  <c r="V41" i="49"/>
  <c r="E41" i="49" s="1"/>
  <c r="AD41" i="49"/>
  <c r="AE41" i="49"/>
  <c r="AF42" i="49"/>
  <c r="G42" i="49"/>
  <c r="Z42" i="49" s="1"/>
  <c r="I42" i="49"/>
  <c r="J42" i="49"/>
  <c r="K42" i="49"/>
  <c r="F42" i="49"/>
  <c r="AA42" i="49" s="1"/>
  <c r="O42" i="49"/>
  <c r="P42" i="49"/>
  <c r="Q42" i="49"/>
  <c r="R42" i="49"/>
  <c r="S42" i="49"/>
  <c r="T42" i="49"/>
  <c r="U42" i="49"/>
  <c r="V42" i="49"/>
  <c r="AD42" i="49"/>
  <c r="AE42" i="49"/>
  <c r="AF43" i="49"/>
  <c r="G43" i="49"/>
  <c r="Z43" i="49" s="1"/>
  <c r="I43" i="49"/>
  <c r="J43" i="49"/>
  <c r="K43" i="49"/>
  <c r="F43" i="49"/>
  <c r="AA43" i="49" s="1"/>
  <c r="O43" i="49"/>
  <c r="P43" i="49"/>
  <c r="Q43" i="49"/>
  <c r="R43" i="49"/>
  <c r="S43" i="49"/>
  <c r="T43" i="49"/>
  <c r="U43" i="49"/>
  <c r="V43" i="49"/>
  <c r="E43" i="49" s="1"/>
  <c r="AD43" i="49"/>
  <c r="AE43" i="49"/>
  <c r="AF44" i="49"/>
  <c r="G44" i="49"/>
  <c r="Z44" i="49" s="1"/>
  <c r="I44" i="49"/>
  <c r="J44" i="49"/>
  <c r="K44" i="49"/>
  <c r="F44" i="49"/>
  <c r="AA44" i="49" s="1"/>
  <c r="O44" i="49"/>
  <c r="P44" i="49"/>
  <c r="Q44" i="49"/>
  <c r="R44" i="49"/>
  <c r="S44" i="49"/>
  <c r="T44" i="49"/>
  <c r="U44" i="49"/>
  <c r="V44" i="49"/>
  <c r="E44" i="49" s="1"/>
  <c r="AD44" i="49"/>
  <c r="AE44" i="49"/>
  <c r="AF45" i="49"/>
  <c r="G45" i="49"/>
  <c r="Z45" i="49" s="1"/>
  <c r="J45" i="49"/>
  <c r="K45" i="49"/>
  <c r="F45" i="49"/>
  <c r="AA45" i="49" s="1"/>
  <c r="O45" i="49"/>
  <c r="P45" i="49"/>
  <c r="Q45" i="49"/>
  <c r="R45" i="49"/>
  <c r="S45" i="49"/>
  <c r="T45" i="49"/>
  <c r="U45" i="49"/>
  <c r="V45" i="49"/>
  <c r="E45" i="49" s="1"/>
  <c r="AD45" i="49"/>
  <c r="AE45" i="49"/>
  <c r="AF46" i="49"/>
  <c r="G46" i="49"/>
  <c r="Z46" i="49" s="1"/>
  <c r="I46" i="49"/>
  <c r="J46" i="49"/>
  <c r="K46" i="49"/>
  <c r="F46" i="49"/>
  <c r="AA46" i="49" s="1"/>
  <c r="O46" i="49"/>
  <c r="P46" i="49"/>
  <c r="Q46" i="49"/>
  <c r="R46" i="49"/>
  <c r="S46" i="49"/>
  <c r="T46" i="49"/>
  <c r="U46" i="49"/>
  <c r="V46" i="49"/>
  <c r="E46" i="49" s="1"/>
  <c r="AD46" i="49"/>
  <c r="AE46" i="49"/>
  <c r="AF47" i="49"/>
  <c r="G47" i="49"/>
  <c r="Z47" i="49" s="1"/>
  <c r="I47" i="49"/>
  <c r="J47" i="49"/>
  <c r="K47" i="49"/>
  <c r="F47" i="49"/>
  <c r="AA47" i="49" s="1"/>
  <c r="O47" i="49"/>
  <c r="P47" i="49"/>
  <c r="Q47" i="49"/>
  <c r="R47" i="49"/>
  <c r="S47" i="49"/>
  <c r="T47" i="49"/>
  <c r="U47" i="49"/>
  <c r="V47" i="49"/>
  <c r="E47" i="49" s="1"/>
  <c r="AD47" i="49"/>
  <c r="AE47" i="49"/>
  <c r="AF48" i="49"/>
  <c r="G48" i="49"/>
  <c r="Z48" i="49" s="1"/>
  <c r="I48" i="49"/>
  <c r="J48" i="49"/>
  <c r="K48" i="49"/>
  <c r="F48" i="49"/>
  <c r="AA48" i="49" s="1"/>
  <c r="O48" i="49"/>
  <c r="P48" i="49"/>
  <c r="Q48" i="49"/>
  <c r="R48" i="49"/>
  <c r="S48" i="49"/>
  <c r="T48" i="49"/>
  <c r="U48" i="49"/>
  <c r="V48" i="49"/>
  <c r="AD48" i="49"/>
  <c r="AE48" i="49"/>
  <c r="AF49" i="49"/>
  <c r="G49" i="49"/>
  <c r="Z49" i="49" s="1"/>
  <c r="I49" i="49"/>
  <c r="J49" i="49"/>
  <c r="K49" i="49"/>
  <c r="F49" i="49"/>
  <c r="AA49" i="49" s="1"/>
  <c r="O49" i="49"/>
  <c r="P49" i="49"/>
  <c r="Q49" i="49"/>
  <c r="R49" i="49"/>
  <c r="S49" i="49"/>
  <c r="T49" i="49"/>
  <c r="U49" i="49"/>
  <c r="V49" i="49"/>
  <c r="AD49" i="49"/>
  <c r="AE49" i="49"/>
  <c r="AF50" i="49"/>
  <c r="G50" i="49"/>
  <c r="Z50" i="49" s="1"/>
  <c r="I50" i="49"/>
  <c r="J50" i="49"/>
  <c r="K50" i="49"/>
  <c r="F50" i="49"/>
  <c r="AA50" i="49" s="1"/>
  <c r="O50" i="49"/>
  <c r="P50" i="49"/>
  <c r="Q50" i="49"/>
  <c r="R50" i="49"/>
  <c r="S50" i="49"/>
  <c r="T50" i="49"/>
  <c r="U50" i="49"/>
  <c r="V50" i="49"/>
  <c r="E50" i="49" s="1"/>
  <c r="AD50" i="49"/>
  <c r="AE50" i="49"/>
  <c r="AF51" i="49"/>
  <c r="G51" i="49"/>
  <c r="Z51" i="49" s="1"/>
  <c r="I51" i="49"/>
  <c r="J51" i="49"/>
  <c r="K51" i="49"/>
  <c r="F51" i="49"/>
  <c r="AA51" i="49" s="1"/>
  <c r="O51" i="49"/>
  <c r="P51" i="49"/>
  <c r="Q51" i="49"/>
  <c r="R51" i="49"/>
  <c r="S51" i="49"/>
  <c r="T51" i="49"/>
  <c r="U51" i="49"/>
  <c r="V51" i="49"/>
  <c r="E51" i="49" s="1"/>
  <c r="AD51" i="49"/>
  <c r="AE51" i="49"/>
  <c r="AF52" i="49"/>
  <c r="I52" i="49"/>
  <c r="J52" i="49"/>
  <c r="K52" i="49"/>
  <c r="F52" i="49"/>
  <c r="AA52" i="49" s="1"/>
  <c r="O52" i="49"/>
  <c r="P52" i="49"/>
  <c r="Q52" i="49"/>
  <c r="R52" i="49"/>
  <c r="S52" i="49"/>
  <c r="T52" i="49"/>
  <c r="U52" i="49"/>
  <c r="V52" i="49"/>
  <c r="E52" i="49" s="1"/>
  <c r="AD52" i="49"/>
  <c r="AE52" i="49"/>
  <c r="AF53" i="49"/>
  <c r="I53" i="49"/>
  <c r="J53" i="49"/>
  <c r="K53" i="49"/>
  <c r="F53" i="49"/>
  <c r="AA53" i="49" s="1"/>
  <c r="O53" i="49"/>
  <c r="P53" i="49"/>
  <c r="Q53" i="49"/>
  <c r="R53" i="49"/>
  <c r="S53" i="49"/>
  <c r="T53" i="49"/>
  <c r="U53" i="49"/>
  <c r="V53" i="49"/>
  <c r="E53" i="49" s="1"/>
  <c r="AD53" i="49"/>
  <c r="AE53" i="49"/>
  <c r="AF54" i="49"/>
  <c r="I54" i="49"/>
  <c r="J54" i="49"/>
  <c r="K54" i="49"/>
  <c r="F54" i="49"/>
  <c r="AA54" i="49" s="1"/>
  <c r="O54" i="49"/>
  <c r="P54" i="49"/>
  <c r="Q54" i="49"/>
  <c r="R54" i="49"/>
  <c r="S54" i="49"/>
  <c r="T54" i="49"/>
  <c r="U54" i="49"/>
  <c r="V54" i="49"/>
  <c r="E54" i="49" s="1"/>
  <c r="AD54" i="49"/>
  <c r="AE54" i="49"/>
  <c r="AF55" i="49"/>
  <c r="J55" i="49"/>
  <c r="K55" i="49"/>
  <c r="F55" i="49"/>
  <c r="AA55" i="49" s="1"/>
  <c r="O55" i="49"/>
  <c r="P55" i="49"/>
  <c r="Q55" i="49"/>
  <c r="R55" i="49"/>
  <c r="S55" i="49"/>
  <c r="T55" i="49"/>
  <c r="U55" i="49"/>
  <c r="V55" i="49"/>
  <c r="E55" i="49" s="1"/>
  <c r="AD55" i="49"/>
  <c r="AE55" i="49"/>
  <c r="AF56" i="49"/>
  <c r="I56" i="49"/>
  <c r="J56" i="49"/>
  <c r="K56" i="49"/>
  <c r="F56" i="49"/>
  <c r="AA56" i="49" s="1"/>
  <c r="O56" i="49"/>
  <c r="P56" i="49"/>
  <c r="Q56" i="49"/>
  <c r="R56" i="49"/>
  <c r="S56" i="49"/>
  <c r="T56" i="49"/>
  <c r="U56" i="49"/>
  <c r="V56" i="49"/>
  <c r="E56" i="49" s="1"/>
  <c r="AD56" i="49"/>
  <c r="AE56" i="49"/>
  <c r="AF57" i="49"/>
  <c r="I57" i="49"/>
  <c r="J57" i="49"/>
  <c r="K57" i="49"/>
  <c r="F57" i="49"/>
  <c r="AA57" i="49" s="1"/>
  <c r="O57" i="49"/>
  <c r="P57" i="49"/>
  <c r="Q57" i="49"/>
  <c r="R57" i="49"/>
  <c r="S57" i="49"/>
  <c r="T57" i="49"/>
  <c r="U57" i="49"/>
  <c r="V57" i="49"/>
  <c r="E57" i="49" s="1"/>
  <c r="AD57" i="49"/>
  <c r="AE57" i="49"/>
  <c r="AF58" i="49"/>
  <c r="I58" i="49"/>
  <c r="J58" i="49"/>
  <c r="K58" i="49"/>
  <c r="F58" i="49"/>
  <c r="AA58" i="49" s="1"/>
  <c r="O58" i="49"/>
  <c r="P58" i="49"/>
  <c r="Q58" i="49"/>
  <c r="R58" i="49"/>
  <c r="S58" i="49"/>
  <c r="T58" i="49"/>
  <c r="U58" i="49"/>
  <c r="V58" i="49"/>
  <c r="E58" i="49" s="1"/>
  <c r="AD58" i="49"/>
  <c r="AE58" i="49"/>
  <c r="AF59" i="49"/>
  <c r="I59" i="49"/>
  <c r="J59" i="49"/>
  <c r="K59" i="49"/>
  <c r="F59" i="49"/>
  <c r="AA59" i="49" s="1"/>
  <c r="O59" i="49"/>
  <c r="P59" i="49"/>
  <c r="Q59" i="49"/>
  <c r="R59" i="49"/>
  <c r="S59" i="49"/>
  <c r="T59" i="49"/>
  <c r="U59" i="49"/>
  <c r="V59" i="49"/>
  <c r="AD59" i="49"/>
  <c r="AE59" i="49"/>
  <c r="AF60" i="49"/>
  <c r="I60" i="49"/>
  <c r="J60" i="49"/>
  <c r="K60" i="49"/>
  <c r="F60" i="49"/>
  <c r="AA60" i="49" s="1"/>
  <c r="O60" i="49"/>
  <c r="P60" i="49"/>
  <c r="Q60" i="49"/>
  <c r="R60" i="49"/>
  <c r="S60" i="49"/>
  <c r="T60" i="49"/>
  <c r="U60" i="49"/>
  <c r="V60" i="49"/>
  <c r="AD60" i="49"/>
  <c r="AE60" i="49"/>
  <c r="AF61" i="49"/>
  <c r="I61" i="49"/>
  <c r="J61" i="49"/>
  <c r="K61" i="49"/>
  <c r="F61" i="49"/>
  <c r="AA61" i="49" s="1"/>
  <c r="O61" i="49"/>
  <c r="P61" i="49"/>
  <c r="Q61" i="49"/>
  <c r="R61" i="49"/>
  <c r="S61" i="49"/>
  <c r="T61" i="49"/>
  <c r="U61" i="49"/>
  <c r="V61" i="49"/>
  <c r="E61" i="49" s="1"/>
  <c r="AD61" i="49"/>
  <c r="AE61" i="49"/>
  <c r="AF62" i="49"/>
  <c r="I62" i="49"/>
  <c r="J62" i="49"/>
  <c r="K62" i="49"/>
  <c r="F62" i="49"/>
  <c r="AA62" i="49" s="1"/>
  <c r="O62" i="49"/>
  <c r="P62" i="49"/>
  <c r="Q62" i="49"/>
  <c r="R62" i="49"/>
  <c r="S62" i="49"/>
  <c r="T62" i="49"/>
  <c r="U62" i="49"/>
  <c r="V62" i="49"/>
  <c r="AD62" i="49"/>
  <c r="AE62" i="49"/>
  <c r="AF63" i="49"/>
  <c r="I63" i="49"/>
  <c r="J63" i="49"/>
  <c r="K63" i="49"/>
  <c r="F63" i="49"/>
  <c r="AA63" i="49" s="1"/>
  <c r="O63" i="49"/>
  <c r="P63" i="49"/>
  <c r="Q63" i="49"/>
  <c r="R63" i="49"/>
  <c r="S63" i="49"/>
  <c r="T63" i="49"/>
  <c r="U63" i="49"/>
  <c r="V63" i="49"/>
  <c r="E63" i="49" s="1"/>
  <c r="AD63" i="49"/>
  <c r="AE63" i="49"/>
  <c r="AF64" i="49"/>
  <c r="I64" i="49"/>
  <c r="J64" i="49"/>
  <c r="K64" i="49"/>
  <c r="F64" i="49"/>
  <c r="AA64" i="49" s="1"/>
  <c r="O64" i="49"/>
  <c r="P64" i="49"/>
  <c r="Q64" i="49"/>
  <c r="R64" i="49"/>
  <c r="S64" i="49"/>
  <c r="T64" i="49"/>
  <c r="U64" i="49"/>
  <c r="V64" i="49"/>
  <c r="AD64" i="49"/>
  <c r="AE64" i="49"/>
  <c r="AF65" i="49"/>
  <c r="I65" i="49"/>
  <c r="J65" i="49"/>
  <c r="K65" i="49"/>
  <c r="F65" i="49"/>
  <c r="AA65" i="49" s="1"/>
  <c r="O65" i="49"/>
  <c r="P65" i="49"/>
  <c r="Q65" i="49"/>
  <c r="R65" i="49"/>
  <c r="S65" i="49"/>
  <c r="T65" i="49"/>
  <c r="U65" i="49"/>
  <c r="V65" i="49"/>
  <c r="E65" i="49" s="1"/>
  <c r="AD65" i="49"/>
  <c r="AE65" i="49"/>
  <c r="AF66" i="49"/>
  <c r="I66" i="49"/>
  <c r="J66" i="49"/>
  <c r="K66" i="49"/>
  <c r="F66" i="49"/>
  <c r="AA66" i="49" s="1"/>
  <c r="O66" i="49"/>
  <c r="P66" i="49"/>
  <c r="Q66" i="49"/>
  <c r="R66" i="49"/>
  <c r="S66" i="49"/>
  <c r="T66" i="49"/>
  <c r="U66" i="49"/>
  <c r="V66" i="49"/>
  <c r="E66" i="49" s="1"/>
  <c r="AD66" i="49"/>
  <c r="AE66" i="49"/>
  <c r="AF67" i="49"/>
  <c r="I67" i="49"/>
  <c r="J67" i="49"/>
  <c r="K67" i="49"/>
  <c r="F67" i="49"/>
  <c r="AA67" i="49" s="1"/>
  <c r="O67" i="49"/>
  <c r="P67" i="49"/>
  <c r="Q67" i="49"/>
  <c r="R67" i="49"/>
  <c r="S67" i="49"/>
  <c r="T67" i="49"/>
  <c r="U67" i="49"/>
  <c r="V67" i="49"/>
  <c r="E67" i="49" s="1"/>
  <c r="AD67" i="49"/>
  <c r="AE67" i="49"/>
  <c r="AF68" i="49"/>
  <c r="I68" i="49"/>
  <c r="J68" i="49"/>
  <c r="K68" i="49"/>
  <c r="F68" i="49"/>
  <c r="AA68" i="49" s="1"/>
  <c r="O68" i="49"/>
  <c r="P68" i="49"/>
  <c r="Q68" i="49"/>
  <c r="R68" i="49"/>
  <c r="S68" i="49"/>
  <c r="T68" i="49"/>
  <c r="U68" i="49"/>
  <c r="V68" i="49"/>
  <c r="AD68" i="49"/>
  <c r="AE68" i="49"/>
  <c r="AF69" i="49"/>
  <c r="I69" i="49"/>
  <c r="J69" i="49"/>
  <c r="K69" i="49"/>
  <c r="F69" i="49"/>
  <c r="AA69" i="49" s="1"/>
  <c r="O69" i="49"/>
  <c r="P69" i="49"/>
  <c r="Q69" i="49"/>
  <c r="R69" i="49"/>
  <c r="S69" i="49"/>
  <c r="T69" i="49"/>
  <c r="U69" i="49"/>
  <c r="V69" i="49"/>
  <c r="E69" i="49" s="1"/>
  <c r="AD69" i="49"/>
  <c r="AE69" i="49"/>
  <c r="AF70" i="49"/>
  <c r="I70" i="49"/>
  <c r="J70" i="49"/>
  <c r="K70" i="49"/>
  <c r="F70" i="49"/>
  <c r="AA70" i="49" s="1"/>
  <c r="O70" i="49"/>
  <c r="P70" i="49"/>
  <c r="Q70" i="49"/>
  <c r="R70" i="49"/>
  <c r="S70" i="49"/>
  <c r="T70" i="49"/>
  <c r="U70" i="49"/>
  <c r="V70" i="49"/>
  <c r="AD70" i="49"/>
  <c r="AE70" i="49"/>
  <c r="AF71" i="49"/>
  <c r="G71" i="49"/>
  <c r="Z71" i="49" s="1"/>
  <c r="I71" i="49"/>
  <c r="J71" i="49"/>
  <c r="K71" i="49"/>
  <c r="F71" i="49"/>
  <c r="AA71" i="49" s="1"/>
  <c r="O71" i="49"/>
  <c r="P71" i="49"/>
  <c r="Q71" i="49"/>
  <c r="R71" i="49"/>
  <c r="S71" i="49"/>
  <c r="T71" i="49"/>
  <c r="U71" i="49"/>
  <c r="V71" i="49"/>
  <c r="E71" i="49" s="1"/>
  <c r="AD71" i="49"/>
  <c r="AE71" i="49"/>
  <c r="AF72" i="49"/>
  <c r="G72" i="49"/>
  <c r="Z72" i="49" s="1"/>
  <c r="I72" i="49"/>
  <c r="J72" i="49"/>
  <c r="K72" i="49"/>
  <c r="F72" i="49"/>
  <c r="AA72" i="49" s="1"/>
  <c r="O72" i="49"/>
  <c r="P72" i="49"/>
  <c r="Q72" i="49"/>
  <c r="R72" i="49"/>
  <c r="S72" i="49"/>
  <c r="T72" i="49"/>
  <c r="U72" i="49"/>
  <c r="V72" i="49"/>
  <c r="AD72" i="49"/>
  <c r="AE72" i="49"/>
  <c r="AF73" i="49"/>
  <c r="G73" i="49"/>
  <c r="Z73" i="49" s="1"/>
  <c r="I73" i="49"/>
  <c r="J73" i="49"/>
  <c r="K73" i="49"/>
  <c r="F73" i="49"/>
  <c r="AA73" i="49" s="1"/>
  <c r="O73" i="49"/>
  <c r="P73" i="49"/>
  <c r="Q73" i="49"/>
  <c r="R73" i="49"/>
  <c r="S73" i="49"/>
  <c r="T73" i="49"/>
  <c r="U73" i="49"/>
  <c r="V73" i="49"/>
  <c r="E73" i="49" s="1"/>
  <c r="AD73" i="49"/>
  <c r="AE73" i="49"/>
  <c r="AF74" i="49"/>
  <c r="G74" i="49"/>
  <c r="Z74" i="49" s="1"/>
  <c r="I74" i="49"/>
  <c r="J74" i="49"/>
  <c r="K74" i="49"/>
  <c r="F74" i="49"/>
  <c r="AA74" i="49" s="1"/>
  <c r="O74" i="49"/>
  <c r="P74" i="49"/>
  <c r="Q74" i="49"/>
  <c r="R74" i="49"/>
  <c r="S74" i="49"/>
  <c r="T74" i="49"/>
  <c r="U74" i="49"/>
  <c r="V74" i="49"/>
  <c r="E74" i="49" s="1"/>
  <c r="AD74" i="49"/>
  <c r="AE74" i="49"/>
  <c r="AF75" i="49"/>
  <c r="G75" i="49"/>
  <c r="Z75" i="49" s="1"/>
  <c r="I75" i="49"/>
  <c r="J75" i="49"/>
  <c r="K75" i="49"/>
  <c r="F75" i="49"/>
  <c r="AA75" i="49" s="1"/>
  <c r="O75" i="49"/>
  <c r="P75" i="49"/>
  <c r="Q75" i="49"/>
  <c r="R75" i="49"/>
  <c r="S75" i="49"/>
  <c r="T75" i="49"/>
  <c r="U75" i="49"/>
  <c r="V75" i="49"/>
  <c r="E75" i="49" s="1"/>
  <c r="AD75" i="49"/>
  <c r="AE75" i="49"/>
  <c r="AF76" i="49"/>
  <c r="G76" i="49"/>
  <c r="Z76" i="49" s="1"/>
  <c r="I76" i="49"/>
  <c r="J76" i="49"/>
  <c r="K76" i="49"/>
  <c r="F76" i="49"/>
  <c r="AA76" i="49" s="1"/>
  <c r="O76" i="49"/>
  <c r="P76" i="49"/>
  <c r="Q76" i="49"/>
  <c r="R76" i="49"/>
  <c r="S76" i="49"/>
  <c r="T76" i="49"/>
  <c r="U76" i="49"/>
  <c r="V76" i="49"/>
  <c r="AD76" i="49"/>
  <c r="AE76" i="49"/>
  <c r="AF77" i="49"/>
  <c r="G77" i="49"/>
  <c r="Z77" i="49" s="1"/>
  <c r="I77" i="49"/>
  <c r="J77" i="49"/>
  <c r="K77" i="49"/>
  <c r="F77" i="49"/>
  <c r="AA77" i="49" s="1"/>
  <c r="O77" i="49"/>
  <c r="P77" i="49"/>
  <c r="Q77" i="49"/>
  <c r="R77" i="49"/>
  <c r="S77" i="49"/>
  <c r="T77" i="49"/>
  <c r="U77" i="49"/>
  <c r="V77" i="49"/>
  <c r="AD77" i="49"/>
  <c r="AE77" i="49"/>
  <c r="AF78" i="49"/>
  <c r="G78" i="49"/>
  <c r="Z78" i="49" s="1"/>
  <c r="I78" i="49"/>
  <c r="J78" i="49"/>
  <c r="K78" i="49"/>
  <c r="F78" i="49"/>
  <c r="AA78" i="49" s="1"/>
  <c r="O78" i="49"/>
  <c r="P78" i="49"/>
  <c r="Q78" i="49"/>
  <c r="R78" i="49"/>
  <c r="S78" i="49"/>
  <c r="T78" i="49"/>
  <c r="U78" i="49"/>
  <c r="V78" i="49"/>
  <c r="AD78" i="49"/>
  <c r="AE78" i="49"/>
  <c r="AF79" i="49"/>
  <c r="G79" i="49"/>
  <c r="Z79" i="49" s="1"/>
  <c r="I79" i="49"/>
  <c r="J79" i="49"/>
  <c r="K79" i="49"/>
  <c r="F79" i="49"/>
  <c r="AA79" i="49" s="1"/>
  <c r="O79" i="49"/>
  <c r="P79" i="49"/>
  <c r="Q79" i="49"/>
  <c r="R79" i="49"/>
  <c r="S79" i="49"/>
  <c r="T79" i="49"/>
  <c r="U79" i="49"/>
  <c r="V79" i="49"/>
  <c r="E79" i="49" s="1"/>
  <c r="AD79" i="49"/>
  <c r="AE79" i="49"/>
  <c r="AF80" i="49"/>
  <c r="G80" i="49"/>
  <c r="Z80" i="49" s="1"/>
  <c r="I80" i="49"/>
  <c r="J80" i="49"/>
  <c r="K80" i="49"/>
  <c r="F80" i="49"/>
  <c r="AA80" i="49" s="1"/>
  <c r="O80" i="49"/>
  <c r="P80" i="49"/>
  <c r="Q80" i="49"/>
  <c r="R80" i="49"/>
  <c r="S80" i="49"/>
  <c r="T80" i="49"/>
  <c r="U80" i="49"/>
  <c r="V80" i="49"/>
  <c r="E80" i="49" s="1"/>
  <c r="AD80" i="49"/>
  <c r="AE80" i="49"/>
  <c r="AF81" i="49"/>
  <c r="G81" i="49"/>
  <c r="Z81" i="49" s="1"/>
  <c r="I81" i="49"/>
  <c r="J81" i="49"/>
  <c r="K81" i="49"/>
  <c r="F81" i="49"/>
  <c r="AA81" i="49" s="1"/>
  <c r="O81" i="49"/>
  <c r="P81" i="49"/>
  <c r="Q81" i="49"/>
  <c r="R81" i="49"/>
  <c r="S81" i="49"/>
  <c r="T81" i="49"/>
  <c r="U81" i="49"/>
  <c r="V81" i="49"/>
  <c r="E81" i="49" s="1"/>
  <c r="AD81" i="49"/>
  <c r="AE81" i="49"/>
  <c r="F3" i="50"/>
  <c r="AA3" i="50" s="1"/>
  <c r="F4" i="50"/>
  <c r="AA4" i="50" s="1"/>
  <c r="F5" i="50"/>
  <c r="AA5" i="50" s="1"/>
  <c r="F6" i="50"/>
  <c r="AA6" i="50" s="1"/>
  <c r="F7" i="50"/>
  <c r="AA7" i="50" s="1"/>
  <c r="F8" i="50"/>
  <c r="AA8" i="50" s="1"/>
  <c r="F9" i="50"/>
  <c r="AA9" i="50" s="1"/>
  <c r="F10" i="50"/>
  <c r="AA10" i="50" s="1"/>
  <c r="F11" i="50"/>
  <c r="AA11" i="50" s="1"/>
  <c r="F12" i="50"/>
  <c r="AA12" i="50" s="1"/>
  <c r="F13" i="50"/>
  <c r="AA13" i="50" s="1"/>
  <c r="F14" i="50"/>
  <c r="AA14" i="50" s="1"/>
  <c r="F15" i="50"/>
  <c r="AA15" i="50" s="1"/>
  <c r="F16" i="50"/>
  <c r="AA16" i="50" s="1"/>
  <c r="F17" i="50"/>
  <c r="AA17" i="50" s="1"/>
  <c r="F18" i="50"/>
  <c r="AA18" i="50" s="1"/>
  <c r="F19" i="50"/>
  <c r="AA19" i="50" s="1"/>
  <c r="F20" i="50"/>
  <c r="AA20" i="50" s="1"/>
  <c r="F21" i="50"/>
  <c r="AA21" i="50" s="1"/>
  <c r="F22" i="50"/>
  <c r="AA22" i="50" s="1"/>
  <c r="F23" i="50"/>
  <c r="AA23" i="50" s="1"/>
  <c r="F24" i="50"/>
  <c r="AA24" i="50" s="1"/>
  <c r="F25" i="50"/>
  <c r="AA25" i="50" s="1"/>
  <c r="F26" i="50"/>
  <c r="AA26" i="50" s="1"/>
  <c r="F27" i="50"/>
  <c r="AA27" i="50" s="1"/>
  <c r="F28" i="50"/>
  <c r="AA28" i="50" s="1"/>
  <c r="F29" i="50"/>
  <c r="AA29" i="50" s="1"/>
  <c r="F30" i="50"/>
  <c r="AA30" i="50" s="1"/>
  <c r="F31" i="50"/>
  <c r="AA31" i="50" s="1"/>
  <c r="F32" i="50"/>
  <c r="AA32" i="50" s="1"/>
  <c r="F33" i="50"/>
  <c r="AA33" i="50" s="1"/>
  <c r="F34" i="50"/>
  <c r="AA34" i="50" s="1"/>
  <c r="F35" i="50"/>
  <c r="AA35" i="50" s="1"/>
  <c r="F36" i="50"/>
  <c r="AA36" i="50" s="1"/>
  <c r="F37" i="50"/>
  <c r="AA37" i="50" s="1"/>
  <c r="F38" i="50"/>
  <c r="AA38" i="50" s="1"/>
  <c r="F39" i="50"/>
  <c r="AA39" i="50" s="1"/>
  <c r="F40" i="50"/>
  <c r="AA40" i="50" s="1"/>
  <c r="F41" i="50"/>
  <c r="AA41" i="50" s="1"/>
  <c r="F42" i="50"/>
  <c r="AA42" i="50" s="1"/>
  <c r="F43" i="50"/>
  <c r="AA43" i="50" s="1"/>
  <c r="F44" i="50"/>
  <c r="AA44" i="50" s="1"/>
  <c r="F45" i="50"/>
  <c r="AA45" i="50" s="1"/>
  <c r="F46" i="50"/>
  <c r="AA46" i="50" s="1"/>
  <c r="F47" i="50"/>
  <c r="AA47" i="50" s="1"/>
  <c r="F48" i="50"/>
  <c r="AA48" i="50" s="1"/>
  <c r="F49" i="50"/>
  <c r="AA49" i="50" s="1"/>
  <c r="F50" i="50"/>
  <c r="AA50" i="50" s="1"/>
  <c r="F51" i="50"/>
  <c r="AA51" i="50" s="1"/>
  <c r="F52" i="50"/>
  <c r="AA52" i="50" s="1"/>
  <c r="F53" i="50"/>
  <c r="AA53" i="50" s="1"/>
  <c r="F54" i="50"/>
  <c r="AA54" i="50" s="1"/>
  <c r="F55" i="50"/>
  <c r="AA55" i="50" s="1"/>
  <c r="F56" i="50"/>
  <c r="AA56" i="50" s="1"/>
  <c r="F2" i="50"/>
  <c r="A2" i="49"/>
  <c r="N500" i="50"/>
  <c r="N499" i="50"/>
  <c r="N498" i="50"/>
  <c r="N497" i="50"/>
  <c r="N496" i="50"/>
  <c r="N495" i="50"/>
  <c r="N494" i="50"/>
  <c r="N493" i="50"/>
  <c r="N492" i="50"/>
  <c r="N491" i="50"/>
  <c r="N490" i="50"/>
  <c r="N489" i="50"/>
  <c r="N488" i="50"/>
  <c r="N487" i="50"/>
  <c r="N486" i="50"/>
  <c r="N485" i="50"/>
  <c r="N484" i="50"/>
  <c r="N483" i="50"/>
  <c r="N482" i="50"/>
  <c r="N481" i="50"/>
  <c r="N480" i="50"/>
  <c r="N479" i="50"/>
  <c r="N478" i="50"/>
  <c r="N477" i="50"/>
  <c r="N476" i="50"/>
  <c r="N475" i="50"/>
  <c r="N474" i="50"/>
  <c r="N473" i="50"/>
  <c r="N472" i="50"/>
  <c r="N471" i="50"/>
  <c r="N470" i="50"/>
  <c r="N469" i="50"/>
  <c r="N468" i="50"/>
  <c r="N467" i="50"/>
  <c r="N466" i="50"/>
  <c r="N465" i="50"/>
  <c r="N464" i="50"/>
  <c r="N463" i="50"/>
  <c r="N462" i="50"/>
  <c r="N461" i="50"/>
  <c r="N460" i="50"/>
  <c r="N459" i="50"/>
  <c r="N458" i="50"/>
  <c r="N457" i="50"/>
  <c r="N456" i="50"/>
  <c r="N455" i="50"/>
  <c r="N454" i="50"/>
  <c r="N453" i="50"/>
  <c r="N452" i="50"/>
  <c r="N451" i="50"/>
  <c r="N450" i="50"/>
  <c r="N449" i="50"/>
  <c r="N448" i="50"/>
  <c r="N447" i="50"/>
  <c r="N446" i="50"/>
  <c r="N445" i="50"/>
  <c r="N444" i="50"/>
  <c r="N443" i="50"/>
  <c r="N442" i="50"/>
  <c r="N441" i="50"/>
  <c r="N440" i="50"/>
  <c r="N439" i="50"/>
  <c r="N438" i="50"/>
  <c r="N437" i="50"/>
  <c r="N436" i="50"/>
  <c r="N435" i="50"/>
  <c r="N434" i="50"/>
  <c r="N433" i="50"/>
  <c r="N432" i="50"/>
  <c r="N431" i="50"/>
  <c r="N430" i="50"/>
  <c r="N429" i="50"/>
  <c r="N428" i="50"/>
  <c r="N427" i="50"/>
  <c r="N426" i="50"/>
  <c r="N425" i="50"/>
  <c r="N424" i="50"/>
  <c r="N423" i="50"/>
  <c r="N422" i="50"/>
  <c r="N421" i="50"/>
  <c r="N420" i="50"/>
  <c r="N419" i="50"/>
  <c r="N418" i="50"/>
  <c r="N417" i="50"/>
  <c r="N416" i="50"/>
  <c r="N415" i="50"/>
  <c r="N414" i="50"/>
  <c r="N413" i="50"/>
  <c r="N412" i="50"/>
  <c r="N411" i="50"/>
  <c r="N410" i="50"/>
  <c r="N409" i="50"/>
  <c r="N408" i="50"/>
  <c r="N407" i="50"/>
  <c r="N406" i="50"/>
  <c r="N405" i="50"/>
  <c r="N404" i="50"/>
  <c r="N403" i="50"/>
  <c r="N402" i="50"/>
  <c r="N401" i="50"/>
  <c r="N400" i="50"/>
  <c r="N399" i="50"/>
  <c r="N398" i="50"/>
  <c r="N397" i="50"/>
  <c r="N396" i="50"/>
  <c r="N395" i="50"/>
  <c r="N394" i="50"/>
  <c r="N393" i="50"/>
  <c r="N392" i="50"/>
  <c r="N391" i="50"/>
  <c r="N390" i="50"/>
  <c r="N389" i="50"/>
  <c r="N388" i="50"/>
  <c r="N387" i="50"/>
  <c r="N386" i="50"/>
  <c r="N385" i="50"/>
  <c r="N384" i="50"/>
  <c r="N383" i="50"/>
  <c r="N382" i="50"/>
  <c r="N381" i="50"/>
  <c r="N380" i="50"/>
  <c r="N379" i="50"/>
  <c r="N378" i="50"/>
  <c r="N377" i="50"/>
  <c r="N376" i="50"/>
  <c r="N375" i="50"/>
  <c r="N374" i="50"/>
  <c r="N373" i="50"/>
  <c r="N372" i="50"/>
  <c r="N371" i="50"/>
  <c r="N370" i="50"/>
  <c r="N369" i="50"/>
  <c r="N368" i="50"/>
  <c r="N367" i="50"/>
  <c r="N366" i="50"/>
  <c r="N365" i="50"/>
  <c r="N364" i="50"/>
  <c r="N363" i="50"/>
  <c r="N362" i="50"/>
  <c r="N361" i="50"/>
  <c r="N360" i="50"/>
  <c r="N359" i="50"/>
  <c r="N358" i="50"/>
  <c r="N357" i="50"/>
  <c r="N356" i="50"/>
  <c r="N355" i="50"/>
  <c r="N354" i="50"/>
  <c r="N353" i="50"/>
  <c r="N352" i="50"/>
  <c r="N351" i="50"/>
  <c r="N350" i="50"/>
  <c r="N349" i="50"/>
  <c r="N348" i="50"/>
  <c r="N347" i="50"/>
  <c r="N346" i="50"/>
  <c r="N345" i="50"/>
  <c r="N344" i="50"/>
  <c r="N343" i="50"/>
  <c r="N342" i="50"/>
  <c r="N341" i="50"/>
  <c r="N340" i="50"/>
  <c r="N339" i="50"/>
  <c r="N338" i="50"/>
  <c r="N337" i="50"/>
  <c r="N336" i="50"/>
  <c r="N335" i="50"/>
  <c r="N334" i="50"/>
  <c r="N333" i="50"/>
  <c r="N332" i="50"/>
  <c r="N331" i="50"/>
  <c r="N330" i="50"/>
  <c r="N329" i="50"/>
  <c r="N328" i="50"/>
  <c r="N327" i="50"/>
  <c r="N326" i="50"/>
  <c r="N325" i="50"/>
  <c r="N324" i="50"/>
  <c r="N323" i="50"/>
  <c r="N322" i="50"/>
  <c r="N321" i="50"/>
  <c r="N320" i="50"/>
  <c r="N319" i="50"/>
  <c r="N318" i="50"/>
  <c r="N317" i="50"/>
  <c r="N316" i="50"/>
  <c r="N315" i="50"/>
  <c r="N314" i="50"/>
  <c r="N313" i="50"/>
  <c r="N312" i="50"/>
  <c r="N311" i="50"/>
  <c r="N310" i="50"/>
  <c r="N309" i="50"/>
  <c r="N308" i="50"/>
  <c r="N307" i="50"/>
  <c r="N306" i="50"/>
  <c r="N305" i="50"/>
  <c r="N304" i="50"/>
  <c r="N303" i="50"/>
  <c r="N302" i="50"/>
  <c r="N301" i="50"/>
  <c r="N300" i="50"/>
  <c r="N299" i="50"/>
  <c r="N298" i="50"/>
  <c r="N297" i="50"/>
  <c r="N296" i="50"/>
  <c r="N295" i="50"/>
  <c r="N294" i="50"/>
  <c r="N293" i="50"/>
  <c r="N292" i="50"/>
  <c r="N291" i="50"/>
  <c r="N290" i="50"/>
  <c r="N289" i="50"/>
  <c r="N288" i="50"/>
  <c r="N287" i="50"/>
  <c r="N286" i="50"/>
  <c r="N285" i="50"/>
  <c r="N284" i="50"/>
  <c r="N283" i="50"/>
  <c r="N282" i="50"/>
  <c r="N281" i="50"/>
  <c r="N280" i="50"/>
  <c r="N279" i="50"/>
  <c r="N278" i="50"/>
  <c r="N277" i="50"/>
  <c r="N276" i="50"/>
  <c r="N275" i="50"/>
  <c r="N274" i="50"/>
  <c r="N273" i="50"/>
  <c r="N272" i="50"/>
  <c r="N271" i="50"/>
  <c r="N270" i="50"/>
  <c r="N269" i="50"/>
  <c r="N268" i="50"/>
  <c r="N267" i="50"/>
  <c r="N266" i="50"/>
  <c r="N265" i="50"/>
  <c r="N264" i="50"/>
  <c r="N263" i="50"/>
  <c r="N262" i="50"/>
  <c r="N261" i="50"/>
  <c r="N260" i="50"/>
  <c r="N259" i="50"/>
  <c r="N258" i="50"/>
  <c r="N257" i="50"/>
  <c r="N256" i="50"/>
  <c r="N255" i="50"/>
  <c r="N254" i="50"/>
  <c r="N253" i="50"/>
  <c r="N252" i="50"/>
  <c r="N251" i="50"/>
  <c r="N250" i="50"/>
  <c r="N249" i="50"/>
  <c r="N248" i="50"/>
  <c r="N247" i="50"/>
  <c r="N246" i="50"/>
  <c r="N245" i="50"/>
  <c r="N244" i="50"/>
  <c r="N243" i="50"/>
  <c r="N242" i="50"/>
  <c r="N241" i="50"/>
  <c r="N240" i="50"/>
  <c r="N239" i="50"/>
  <c r="N238" i="50"/>
  <c r="N237" i="50"/>
  <c r="N236" i="50"/>
  <c r="N235" i="50"/>
  <c r="N234" i="50"/>
  <c r="N233" i="50"/>
  <c r="N232" i="50"/>
  <c r="N231" i="50"/>
  <c r="N230" i="50"/>
  <c r="N229" i="50"/>
  <c r="N228" i="50"/>
  <c r="N227" i="50"/>
  <c r="N226" i="50"/>
  <c r="N225" i="50"/>
  <c r="N224" i="50"/>
  <c r="N223" i="50"/>
  <c r="N222" i="50"/>
  <c r="N221" i="50"/>
  <c r="N220" i="50"/>
  <c r="N219" i="50"/>
  <c r="N218" i="50"/>
  <c r="N217" i="50"/>
  <c r="N216" i="50"/>
  <c r="N215" i="50"/>
  <c r="N214" i="50"/>
  <c r="N213" i="50"/>
  <c r="N212" i="50"/>
  <c r="N211" i="50"/>
  <c r="N210" i="50"/>
  <c r="N209" i="50"/>
  <c r="N208" i="50"/>
  <c r="N207" i="50"/>
  <c r="N206" i="50"/>
  <c r="N205" i="50"/>
  <c r="N204" i="50"/>
  <c r="N203" i="50"/>
  <c r="N202" i="50"/>
  <c r="N201" i="50"/>
  <c r="N200" i="50"/>
  <c r="N199" i="50"/>
  <c r="N198" i="50"/>
  <c r="N197" i="50"/>
  <c r="N196" i="50"/>
  <c r="N195" i="50"/>
  <c r="N194" i="50"/>
  <c r="N193" i="50"/>
  <c r="N192" i="50"/>
  <c r="N191" i="50"/>
  <c r="N190" i="50"/>
  <c r="N189" i="50"/>
  <c r="N188" i="50"/>
  <c r="N187" i="50"/>
  <c r="N186" i="50"/>
  <c r="N185" i="50"/>
  <c r="N184" i="50"/>
  <c r="N183" i="50"/>
  <c r="N182" i="50"/>
  <c r="N181" i="50"/>
  <c r="N180" i="50"/>
  <c r="N179" i="50"/>
  <c r="N178" i="50"/>
  <c r="N177" i="50"/>
  <c r="N176" i="50"/>
  <c r="N175" i="50"/>
  <c r="N174" i="50"/>
  <c r="N173" i="50"/>
  <c r="N172" i="50"/>
  <c r="N171" i="50"/>
  <c r="N170" i="50"/>
  <c r="N169" i="50"/>
  <c r="N168" i="50"/>
  <c r="N167" i="50"/>
  <c r="N166" i="50"/>
  <c r="N165" i="50"/>
  <c r="N164" i="50"/>
  <c r="N163" i="50"/>
  <c r="N162" i="50"/>
  <c r="N161" i="50"/>
  <c r="N160" i="50"/>
  <c r="N159" i="50"/>
  <c r="N158" i="50"/>
  <c r="N157" i="50"/>
  <c r="N156" i="50"/>
  <c r="N155" i="50"/>
  <c r="N154" i="50"/>
  <c r="N153" i="50"/>
  <c r="N152" i="50"/>
  <c r="N151" i="50"/>
  <c r="N150" i="50"/>
  <c r="N149" i="50"/>
  <c r="N148" i="50"/>
  <c r="N147" i="50"/>
  <c r="N146" i="50"/>
  <c r="N145" i="50"/>
  <c r="N144" i="50"/>
  <c r="N143" i="50"/>
  <c r="N142" i="50"/>
  <c r="N141" i="50"/>
  <c r="N140" i="50"/>
  <c r="N139" i="50"/>
  <c r="N138" i="50"/>
  <c r="N137" i="50"/>
  <c r="N136" i="50"/>
  <c r="N135" i="50"/>
  <c r="N134" i="50"/>
  <c r="N133" i="50"/>
  <c r="N132" i="50"/>
  <c r="N131" i="50"/>
  <c r="N130" i="50"/>
  <c r="N129" i="50"/>
  <c r="N128" i="50"/>
  <c r="N127" i="50"/>
  <c r="N126" i="50"/>
  <c r="N125" i="50"/>
  <c r="N124" i="50"/>
  <c r="N123" i="50"/>
  <c r="N122" i="50"/>
  <c r="G3" i="49"/>
  <c r="Z3" i="49" s="1"/>
  <c r="G4" i="49"/>
  <c r="Z4" i="49" s="1"/>
  <c r="G5" i="49"/>
  <c r="Z5" i="49" s="1"/>
  <c r="G6" i="49"/>
  <c r="Z6" i="49" s="1"/>
  <c r="G7" i="49"/>
  <c r="Z7" i="49" s="1"/>
  <c r="G8" i="49"/>
  <c r="Z8" i="49" s="1"/>
  <c r="G9" i="49"/>
  <c r="Z9" i="49" s="1"/>
  <c r="G10" i="49"/>
  <c r="Z10" i="49" s="1"/>
  <c r="G11" i="49"/>
  <c r="Z11" i="49" s="1"/>
  <c r="G12" i="49"/>
  <c r="Z12" i="49" s="1"/>
  <c r="G13" i="49"/>
  <c r="Z13" i="49" s="1"/>
  <c r="G14" i="49"/>
  <c r="Z14" i="49" s="1"/>
  <c r="G15" i="49"/>
  <c r="Z15" i="49" s="1"/>
  <c r="G16" i="49"/>
  <c r="Z16" i="49" s="1"/>
  <c r="G17" i="49"/>
  <c r="Z17" i="49" s="1"/>
  <c r="G18" i="49"/>
  <c r="Z18" i="49" s="1"/>
  <c r="G19" i="49"/>
  <c r="Z19" i="49" s="1"/>
  <c r="G20" i="49"/>
  <c r="Z20" i="49" s="1"/>
  <c r="G21" i="49"/>
  <c r="Z21" i="49" s="1"/>
  <c r="G22" i="49"/>
  <c r="Z22" i="49" s="1"/>
  <c r="G23" i="49"/>
  <c r="Z23" i="49" s="1"/>
  <c r="G24" i="49"/>
  <c r="Z24" i="49" s="1"/>
  <c r="G25" i="49"/>
  <c r="Z25" i="49" s="1"/>
  <c r="G26" i="49"/>
  <c r="Z26" i="49" s="1"/>
  <c r="G27" i="49"/>
  <c r="Z27" i="49" s="1"/>
  <c r="G28" i="49"/>
  <c r="Z28" i="49" s="1"/>
  <c r="G29" i="49"/>
  <c r="Z29" i="49" s="1"/>
  <c r="G30" i="49"/>
  <c r="Z30" i="49" s="1"/>
  <c r="G31" i="49"/>
  <c r="Z31" i="49" s="1"/>
  <c r="G32" i="49"/>
  <c r="Z32" i="49" s="1"/>
  <c r="G33" i="49"/>
  <c r="Z33" i="49" s="1"/>
  <c r="AF3" i="49"/>
  <c r="I3" i="49"/>
  <c r="J3" i="49"/>
  <c r="K3" i="49"/>
  <c r="F3" i="49"/>
  <c r="AA3" i="49" s="1"/>
  <c r="O3" i="49"/>
  <c r="P3" i="49"/>
  <c r="Q3" i="49"/>
  <c r="R3" i="49"/>
  <c r="S3" i="49"/>
  <c r="T3" i="49"/>
  <c r="U3" i="49"/>
  <c r="V3" i="49"/>
  <c r="E3" i="49" s="1"/>
  <c r="AD3" i="49"/>
  <c r="AE3" i="49"/>
  <c r="AF4" i="49"/>
  <c r="I4" i="49"/>
  <c r="J4" i="49"/>
  <c r="K4" i="49"/>
  <c r="F4" i="49"/>
  <c r="AA4" i="49" s="1"/>
  <c r="O4" i="49"/>
  <c r="P4" i="49"/>
  <c r="Q4" i="49"/>
  <c r="R4" i="49"/>
  <c r="S4" i="49"/>
  <c r="T4" i="49"/>
  <c r="U4" i="49"/>
  <c r="V4" i="49"/>
  <c r="E4" i="49" s="1"/>
  <c r="AD4" i="49"/>
  <c r="AE4" i="49"/>
  <c r="AF5" i="49"/>
  <c r="I5" i="49"/>
  <c r="J5" i="49"/>
  <c r="K5" i="49"/>
  <c r="F5" i="49"/>
  <c r="AA5" i="49" s="1"/>
  <c r="O5" i="49"/>
  <c r="P5" i="49"/>
  <c r="Q5" i="49"/>
  <c r="R5" i="49"/>
  <c r="S5" i="49"/>
  <c r="T5" i="49"/>
  <c r="U5" i="49"/>
  <c r="V5" i="49"/>
  <c r="E5" i="49" s="1"/>
  <c r="AD5" i="49"/>
  <c r="AE5" i="49"/>
  <c r="AF6" i="49"/>
  <c r="I6" i="49"/>
  <c r="J6" i="49"/>
  <c r="K6" i="49"/>
  <c r="F6" i="49"/>
  <c r="AA6" i="49" s="1"/>
  <c r="O6" i="49"/>
  <c r="P6" i="49"/>
  <c r="Q6" i="49"/>
  <c r="R6" i="49"/>
  <c r="S6" i="49"/>
  <c r="T6" i="49"/>
  <c r="U6" i="49"/>
  <c r="V6" i="49"/>
  <c r="E6" i="49" s="1"/>
  <c r="AD6" i="49"/>
  <c r="AE6" i="49"/>
  <c r="AF7" i="49"/>
  <c r="I7" i="49"/>
  <c r="J7" i="49"/>
  <c r="K7" i="49"/>
  <c r="F7" i="49"/>
  <c r="AA7" i="49" s="1"/>
  <c r="O7" i="49"/>
  <c r="P7" i="49"/>
  <c r="Q7" i="49"/>
  <c r="R7" i="49"/>
  <c r="S7" i="49"/>
  <c r="T7" i="49"/>
  <c r="U7" i="49"/>
  <c r="V7" i="49"/>
  <c r="E7" i="49" s="1"/>
  <c r="AD7" i="49"/>
  <c r="AE7" i="49"/>
  <c r="AF8" i="49"/>
  <c r="I8" i="49"/>
  <c r="J8" i="49"/>
  <c r="K8" i="49"/>
  <c r="F8" i="49"/>
  <c r="AA8" i="49" s="1"/>
  <c r="O8" i="49"/>
  <c r="P8" i="49"/>
  <c r="Q8" i="49"/>
  <c r="R8" i="49"/>
  <c r="S8" i="49"/>
  <c r="T8" i="49"/>
  <c r="U8" i="49"/>
  <c r="V8" i="49"/>
  <c r="E8" i="49" s="1"/>
  <c r="AD8" i="49"/>
  <c r="AE8" i="49"/>
  <c r="AF9" i="49"/>
  <c r="I9" i="49"/>
  <c r="J9" i="49"/>
  <c r="K9" i="49"/>
  <c r="F9" i="49"/>
  <c r="AA9" i="49" s="1"/>
  <c r="O9" i="49"/>
  <c r="P9" i="49"/>
  <c r="Q9" i="49"/>
  <c r="R9" i="49"/>
  <c r="S9" i="49"/>
  <c r="T9" i="49"/>
  <c r="U9" i="49"/>
  <c r="V9" i="49"/>
  <c r="E9" i="49" s="1"/>
  <c r="AD9" i="49"/>
  <c r="AE9" i="49"/>
  <c r="AF10" i="49"/>
  <c r="I10" i="49"/>
  <c r="J10" i="49"/>
  <c r="K10" i="49"/>
  <c r="F10" i="49"/>
  <c r="AA10" i="49" s="1"/>
  <c r="O10" i="49"/>
  <c r="P10" i="49"/>
  <c r="Q10" i="49"/>
  <c r="R10" i="49"/>
  <c r="S10" i="49"/>
  <c r="T10" i="49"/>
  <c r="U10" i="49"/>
  <c r="V10" i="49"/>
  <c r="E10" i="49" s="1"/>
  <c r="AD10" i="49"/>
  <c r="AE10" i="49"/>
  <c r="AF11" i="49"/>
  <c r="I11" i="49"/>
  <c r="J11" i="49"/>
  <c r="K11" i="49"/>
  <c r="F11" i="49"/>
  <c r="AA11" i="49" s="1"/>
  <c r="O11" i="49"/>
  <c r="P11" i="49"/>
  <c r="Q11" i="49"/>
  <c r="R11" i="49"/>
  <c r="S11" i="49"/>
  <c r="T11" i="49"/>
  <c r="U11" i="49"/>
  <c r="V11" i="49"/>
  <c r="AD11" i="49"/>
  <c r="AE11" i="49"/>
  <c r="AF12" i="49"/>
  <c r="I12" i="49"/>
  <c r="J12" i="49"/>
  <c r="K12" i="49"/>
  <c r="F12" i="49"/>
  <c r="AA12" i="49" s="1"/>
  <c r="O12" i="49"/>
  <c r="P12" i="49"/>
  <c r="Q12" i="49"/>
  <c r="R12" i="49"/>
  <c r="S12" i="49"/>
  <c r="T12" i="49"/>
  <c r="U12" i="49"/>
  <c r="V12" i="49"/>
  <c r="E12" i="49" s="1"/>
  <c r="AD12" i="49"/>
  <c r="AE12" i="49"/>
  <c r="AF13" i="49"/>
  <c r="I13" i="49"/>
  <c r="J13" i="49"/>
  <c r="K13" i="49"/>
  <c r="F13" i="49"/>
  <c r="AA13" i="49" s="1"/>
  <c r="O13" i="49"/>
  <c r="P13" i="49"/>
  <c r="Q13" i="49"/>
  <c r="R13" i="49"/>
  <c r="S13" i="49"/>
  <c r="T13" i="49"/>
  <c r="U13" i="49"/>
  <c r="V13" i="49"/>
  <c r="E13" i="49" s="1"/>
  <c r="AD13" i="49"/>
  <c r="AE13" i="49"/>
  <c r="AF14" i="49"/>
  <c r="I14" i="49"/>
  <c r="J14" i="49"/>
  <c r="K14" i="49"/>
  <c r="F14" i="49"/>
  <c r="AA14" i="49" s="1"/>
  <c r="O14" i="49"/>
  <c r="P14" i="49"/>
  <c r="Q14" i="49"/>
  <c r="R14" i="49"/>
  <c r="S14" i="49"/>
  <c r="T14" i="49"/>
  <c r="U14" i="49"/>
  <c r="V14" i="49"/>
  <c r="AD14" i="49"/>
  <c r="AE14" i="49"/>
  <c r="AF15" i="49"/>
  <c r="I15" i="49"/>
  <c r="J15" i="49"/>
  <c r="K15" i="49"/>
  <c r="F15" i="49"/>
  <c r="AA15" i="49" s="1"/>
  <c r="O15" i="49"/>
  <c r="P15" i="49"/>
  <c r="Q15" i="49"/>
  <c r="R15" i="49"/>
  <c r="S15" i="49"/>
  <c r="T15" i="49"/>
  <c r="U15" i="49"/>
  <c r="V15" i="49"/>
  <c r="E15" i="49" s="1"/>
  <c r="AD15" i="49"/>
  <c r="AE15" i="49"/>
  <c r="AF16" i="49"/>
  <c r="I16" i="49"/>
  <c r="J16" i="49"/>
  <c r="K16" i="49"/>
  <c r="F16" i="49"/>
  <c r="AA16" i="49" s="1"/>
  <c r="O16" i="49"/>
  <c r="P16" i="49"/>
  <c r="Q16" i="49"/>
  <c r="R16" i="49"/>
  <c r="S16" i="49"/>
  <c r="T16" i="49"/>
  <c r="U16" i="49"/>
  <c r="V16" i="49"/>
  <c r="E16" i="49" s="1"/>
  <c r="AD16" i="49"/>
  <c r="AE16" i="49"/>
  <c r="AF17" i="49"/>
  <c r="I17" i="49"/>
  <c r="J17" i="49"/>
  <c r="K17" i="49"/>
  <c r="F17" i="49"/>
  <c r="AA17" i="49" s="1"/>
  <c r="O17" i="49"/>
  <c r="P17" i="49"/>
  <c r="Q17" i="49"/>
  <c r="R17" i="49"/>
  <c r="S17" i="49"/>
  <c r="T17" i="49"/>
  <c r="U17" i="49"/>
  <c r="V17" i="49"/>
  <c r="AD17" i="49"/>
  <c r="AE17" i="49"/>
  <c r="AF18" i="49"/>
  <c r="I18" i="49"/>
  <c r="J18" i="49"/>
  <c r="K18" i="49"/>
  <c r="F18" i="49"/>
  <c r="AA18" i="49" s="1"/>
  <c r="O18" i="49"/>
  <c r="P18" i="49"/>
  <c r="Q18" i="49"/>
  <c r="R18" i="49"/>
  <c r="S18" i="49"/>
  <c r="T18" i="49"/>
  <c r="U18" i="49"/>
  <c r="V18" i="49"/>
  <c r="E18" i="49" s="1"/>
  <c r="AD18" i="49"/>
  <c r="AE18" i="49"/>
  <c r="AF19" i="49"/>
  <c r="I19" i="49"/>
  <c r="J19" i="49"/>
  <c r="K19" i="49"/>
  <c r="F19" i="49"/>
  <c r="AA19" i="49" s="1"/>
  <c r="O19" i="49"/>
  <c r="P19" i="49"/>
  <c r="Q19" i="49"/>
  <c r="R19" i="49"/>
  <c r="S19" i="49"/>
  <c r="T19" i="49"/>
  <c r="U19" i="49"/>
  <c r="V19" i="49"/>
  <c r="AD19" i="49"/>
  <c r="AE19" i="49"/>
  <c r="AF20" i="49"/>
  <c r="I20" i="49"/>
  <c r="J20" i="49"/>
  <c r="K20" i="49"/>
  <c r="F20" i="49"/>
  <c r="AA20" i="49" s="1"/>
  <c r="O20" i="49"/>
  <c r="P20" i="49"/>
  <c r="Q20" i="49"/>
  <c r="R20" i="49"/>
  <c r="S20" i="49"/>
  <c r="T20" i="49"/>
  <c r="U20" i="49"/>
  <c r="V20" i="49"/>
  <c r="E20" i="49" s="1"/>
  <c r="AD20" i="49"/>
  <c r="AE20" i="49"/>
  <c r="AF21" i="49"/>
  <c r="I21" i="49"/>
  <c r="J21" i="49"/>
  <c r="K21" i="49"/>
  <c r="F21" i="49"/>
  <c r="AA21" i="49" s="1"/>
  <c r="O21" i="49"/>
  <c r="P21" i="49"/>
  <c r="Q21" i="49"/>
  <c r="R21" i="49"/>
  <c r="S21" i="49"/>
  <c r="T21" i="49"/>
  <c r="U21" i="49"/>
  <c r="V21" i="49"/>
  <c r="E21" i="49" s="1"/>
  <c r="AD21" i="49"/>
  <c r="AE21" i="49"/>
  <c r="AF22" i="49"/>
  <c r="I22" i="49"/>
  <c r="J22" i="49"/>
  <c r="K22" i="49"/>
  <c r="F22" i="49"/>
  <c r="AA22" i="49" s="1"/>
  <c r="O22" i="49"/>
  <c r="P22" i="49"/>
  <c r="Q22" i="49"/>
  <c r="R22" i="49"/>
  <c r="S22" i="49"/>
  <c r="T22" i="49"/>
  <c r="U22" i="49"/>
  <c r="V22" i="49"/>
  <c r="AD22" i="49"/>
  <c r="AE22" i="49"/>
  <c r="AF23" i="49"/>
  <c r="I23" i="49"/>
  <c r="J23" i="49"/>
  <c r="K23" i="49"/>
  <c r="F23" i="49"/>
  <c r="AA23" i="49" s="1"/>
  <c r="O23" i="49"/>
  <c r="P23" i="49"/>
  <c r="Q23" i="49"/>
  <c r="R23" i="49"/>
  <c r="S23" i="49"/>
  <c r="T23" i="49"/>
  <c r="U23" i="49"/>
  <c r="V23" i="49"/>
  <c r="E23" i="49" s="1"/>
  <c r="AD23" i="49"/>
  <c r="AE23" i="49"/>
  <c r="AF24" i="49"/>
  <c r="I24" i="49"/>
  <c r="J24" i="49"/>
  <c r="K24" i="49"/>
  <c r="F24" i="49"/>
  <c r="AA24" i="49" s="1"/>
  <c r="O24" i="49"/>
  <c r="P24" i="49"/>
  <c r="Q24" i="49"/>
  <c r="R24" i="49"/>
  <c r="S24" i="49"/>
  <c r="T24" i="49"/>
  <c r="U24" i="49"/>
  <c r="V24" i="49"/>
  <c r="E24" i="49" s="1"/>
  <c r="AD24" i="49"/>
  <c r="AE24" i="49"/>
  <c r="AF25" i="49"/>
  <c r="I25" i="49"/>
  <c r="J25" i="49"/>
  <c r="K25" i="49"/>
  <c r="F25" i="49"/>
  <c r="AA25" i="49" s="1"/>
  <c r="O25" i="49"/>
  <c r="P25" i="49"/>
  <c r="Q25" i="49"/>
  <c r="R25" i="49"/>
  <c r="S25" i="49"/>
  <c r="T25" i="49"/>
  <c r="U25" i="49"/>
  <c r="V25" i="49"/>
  <c r="AD25" i="49"/>
  <c r="AE25" i="49"/>
  <c r="AF26" i="49"/>
  <c r="I26" i="49"/>
  <c r="J26" i="49"/>
  <c r="K26" i="49"/>
  <c r="F26" i="49"/>
  <c r="AA26" i="49" s="1"/>
  <c r="O26" i="49"/>
  <c r="P26" i="49"/>
  <c r="Q26" i="49"/>
  <c r="R26" i="49"/>
  <c r="S26" i="49"/>
  <c r="T26" i="49"/>
  <c r="U26" i="49"/>
  <c r="V26" i="49"/>
  <c r="E26" i="49" s="1"/>
  <c r="AD26" i="49"/>
  <c r="AE26" i="49"/>
  <c r="AF27" i="49"/>
  <c r="I27" i="49"/>
  <c r="J27" i="49"/>
  <c r="K27" i="49"/>
  <c r="F27" i="49"/>
  <c r="AA27" i="49" s="1"/>
  <c r="O27" i="49"/>
  <c r="P27" i="49"/>
  <c r="Q27" i="49"/>
  <c r="R27" i="49"/>
  <c r="S27" i="49"/>
  <c r="T27" i="49"/>
  <c r="U27" i="49"/>
  <c r="V27" i="49"/>
  <c r="E27" i="49" s="1"/>
  <c r="AD27" i="49"/>
  <c r="AE27" i="49"/>
  <c r="AF28" i="49"/>
  <c r="I28" i="49"/>
  <c r="J28" i="49"/>
  <c r="K28" i="49"/>
  <c r="F28" i="49"/>
  <c r="AA28" i="49" s="1"/>
  <c r="O28" i="49"/>
  <c r="P28" i="49"/>
  <c r="Q28" i="49"/>
  <c r="R28" i="49"/>
  <c r="S28" i="49"/>
  <c r="T28" i="49"/>
  <c r="U28" i="49"/>
  <c r="V28" i="49"/>
  <c r="AD28" i="49"/>
  <c r="AE28" i="49"/>
  <c r="AF29" i="49"/>
  <c r="I29" i="49"/>
  <c r="J29" i="49"/>
  <c r="K29" i="49"/>
  <c r="F29" i="49"/>
  <c r="AA29" i="49" s="1"/>
  <c r="O29" i="49"/>
  <c r="P29" i="49"/>
  <c r="Q29" i="49"/>
  <c r="R29" i="49"/>
  <c r="S29" i="49"/>
  <c r="T29" i="49"/>
  <c r="U29" i="49"/>
  <c r="V29" i="49"/>
  <c r="E29" i="49" s="1"/>
  <c r="AD29" i="49"/>
  <c r="AE29" i="49"/>
  <c r="AF30" i="49"/>
  <c r="I30" i="49"/>
  <c r="J30" i="49"/>
  <c r="K30" i="49"/>
  <c r="F30" i="49"/>
  <c r="AA30" i="49" s="1"/>
  <c r="O30" i="49"/>
  <c r="P30" i="49"/>
  <c r="Q30" i="49"/>
  <c r="R30" i="49"/>
  <c r="S30" i="49"/>
  <c r="T30" i="49"/>
  <c r="U30" i="49"/>
  <c r="V30" i="49"/>
  <c r="E30" i="49" s="1"/>
  <c r="AD30" i="49"/>
  <c r="AE30" i="49"/>
  <c r="AF31" i="49"/>
  <c r="I31" i="49"/>
  <c r="J31" i="49"/>
  <c r="K31" i="49"/>
  <c r="F31" i="49"/>
  <c r="AA31" i="49" s="1"/>
  <c r="O31" i="49"/>
  <c r="P31" i="49"/>
  <c r="Q31" i="49"/>
  <c r="R31" i="49"/>
  <c r="S31" i="49"/>
  <c r="T31" i="49"/>
  <c r="U31" i="49"/>
  <c r="V31" i="49"/>
  <c r="E31" i="49" s="1"/>
  <c r="AD31" i="49"/>
  <c r="AE31" i="49"/>
  <c r="AF32" i="49"/>
  <c r="I32" i="49"/>
  <c r="J32" i="49"/>
  <c r="K32" i="49"/>
  <c r="F32" i="49"/>
  <c r="AA32" i="49" s="1"/>
  <c r="O32" i="49"/>
  <c r="P32" i="49"/>
  <c r="Q32" i="49"/>
  <c r="R32" i="49"/>
  <c r="S32" i="49"/>
  <c r="T32" i="49"/>
  <c r="U32" i="49"/>
  <c r="V32" i="49"/>
  <c r="E32" i="49" s="1"/>
  <c r="AD32" i="49"/>
  <c r="AE32" i="49"/>
  <c r="AF33" i="49"/>
  <c r="I33" i="49"/>
  <c r="J33" i="49"/>
  <c r="K33" i="49"/>
  <c r="F33" i="49"/>
  <c r="AA33" i="49" s="1"/>
  <c r="O33" i="49"/>
  <c r="P33" i="49"/>
  <c r="Q33" i="49"/>
  <c r="R33" i="49"/>
  <c r="S33" i="49"/>
  <c r="T33" i="49"/>
  <c r="U33" i="49"/>
  <c r="V33" i="49"/>
  <c r="E33" i="49" s="1"/>
  <c r="AD33" i="49"/>
  <c r="AE33" i="49"/>
  <c r="N2000" i="49"/>
  <c r="N1999" i="49"/>
  <c r="N1998" i="49"/>
  <c r="N1997" i="49"/>
  <c r="N1996" i="49"/>
  <c r="N1995" i="49"/>
  <c r="N1994" i="49"/>
  <c r="N1993" i="49"/>
  <c r="N1992" i="49"/>
  <c r="N1991" i="49"/>
  <c r="N1990" i="49"/>
  <c r="N1989" i="49"/>
  <c r="N1988" i="49"/>
  <c r="N1987" i="49"/>
  <c r="N1986" i="49"/>
  <c r="N1985" i="49"/>
  <c r="N1984" i="49"/>
  <c r="N1983" i="49"/>
  <c r="N1982" i="49"/>
  <c r="N1981" i="49"/>
  <c r="N1980" i="49"/>
  <c r="N1979" i="49"/>
  <c r="N1978" i="49"/>
  <c r="N1977" i="49"/>
  <c r="N1976" i="49"/>
  <c r="N1975" i="49"/>
  <c r="N1974" i="49"/>
  <c r="N1973" i="49"/>
  <c r="N1972" i="49"/>
  <c r="N1971" i="49"/>
  <c r="N1970" i="49"/>
  <c r="N1969" i="49"/>
  <c r="N1968" i="49"/>
  <c r="N1967" i="49"/>
  <c r="N1966" i="49"/>
  <c r="N1965" i="49"/>
  <c r="N1964" i="49"/>
  <c r="N1963" i="49"/>
  <c r="N1962" i="49"/>
  <c r="N1961" i="49"/>
  <c r="N1960" i="49"/>
  <c r="N1959" i="49"/>
  <c r="N1958" i="49"/>
  <c r="N1957" i="49"/>
  <c r="N1956" i="49"/>
  <c r="N1955" i="49"/>
  <c r="N1954" i="49"/>
  <c r="N1953" i="49"/>
  <c r="N1952" i="49"/>
  <c r="N1951" i="49"/>
  <c r="N1950" i="49"/>
  <c r="N1949" i="49"/>
  <c r="N1948" i="49"/>
  <c r="N1947" i="49"/>
  <c r="N1946" i="49"/>
  <c r="N1945" i="49"/>
  <c r="N1944" i="49"/>
  <c r="N1943" i="49"/>
  <c r="N1942" i="49"/>
  <c r="N1941" i="49"/>
  <c r="N1940" i="49"/>
  <c r="N1939" i="49"/>
  <c r="N1938" i="49"/>
  <c r="N1937" i="49"/>
  <c r="N1936" i="49"/>
  <c r="N1935" i="49"/>
  <c r="N1934" i="49"/>
  <c r="N1933" i="49"/>
  <c r="N1932" i="49"/>
  <c r="N1931" i="49"/>
  <c r="N1930" i="49"/>
  <c r="N1929" i="49"/>
  <c r="N1928" i="49"/>
  <c r="N1927" i="49"/>
  <c r="N1926" i="49"/>
  <c r="N1925" i="49"/>
  <c r="N1924" i="49"/>
  <c r="N1923" i="49"/>
  <c r="N1922" i="49"/>
  <c r="N1921" i="49"/>
  <c r="N1920" i="49"/>
  <c r="N1919" i="49"/>
  <c r="N1918" i="49"/>
  <c r="N1917" i="49"/>
  <c r="N1916" i="49"/>
  <c r="N1915" i="49"/>
  <c r="N1914" i="49"/>
  <c r="N1913" i="49"/>
  <c r="N1912" i="49"/>
  <c r="N1911" i="49"/>
  <c r="N1910" i="49"/>
  <c r="N1909" i="49"/>
  <c r="N1908" i="49"/>
  <c r="N1907" i="49"/>
  <c r="N1906" i="49"/>
  <c r="N1905" i="49"/>
  <c r="N1904" i="49"/>
  <c r="N1903" i="49"/>
  <c r="N1902" i="49"/>
  <c r="N1901" i="49"/>
  <c r="N1900" i="49"/>
  <c r="N1899" i="49"/>
  <c r="N1898" i="49"/>
  <c r="N1897" i="49"/>
  <c r="N1896" i="49"/>
  <c r="N1895" i="49"/>
  <c r="N1894" i="49"/>
  <c r="N1893" i="49"/>
  <c r="N1892" i="49"/>
  <c r="N1891" i="49"/>
  <c r="N1890" i="49"/>
  <c r="N1889" i="49"/>
  <c r="N1888" i="49"/>
  <c r="N1887" i="49"/>
  <c r="N1886" i="49"/>
  <c r="N1885" i="49"/>
  <c r="N1884" i="49"/>
  <c r="N1883" i="49"/>
  <c r="N1882" i="49"/>
  <c r="N1881" i="49"/>
  <c r="N1880" i="49"/>
  <c r="N1879" i="49"/>
  <c r="N1878" i="49"/>
  <c r="N1877" i="49"/>
  <c r="N1876" i="49"/>
  <c r="N1875" i="49"/>
  <c r="N1874" i="49"/>
  <c r="N1873" i="49"/>
  <c r="N1872" i="49"/>
  <c r="N1871" i="49"/>
  <c r="N1870" i="49"/>
  <c r="N1869" i="49"/>
  <c r="N1868" i="49"/>
  <c r="N1867" i="49"/>
  <c r="N1866" i="49"/>
  <c r="N1865" i="49"/>
  <c r="N1864" i="49"/>
  <c r="N1863" i="49"/>
  <c r="N1862" i="49"/>
  <c r="N1861" i="49"/>
  <c r="N1860" i="49"/>
  <c r="N1859" i="49"/>
  <c r="N1858" i="49"/>
  <c r="N1857" i="49"/>
  <c r="N1856" i="49"/>
  <c r="N1855" i="49"/>
  <c r="N1854" i="49"/>
  <c r="N1853" i="49"/>
  <c r="N1852" i="49"/>
  <c r="N1851" i="49"/>
  <c r="N1850" i="49"/>
  <c r="N1849" i="49"/>
  <c r="N1848" i="49"/>
  <c r="N1847" i="49"/>
  <c r="N1846" i="49"/>
  <c r="N1845" i="49"/>
  <c r="N1844" i="49"/>
  <c r="N1843" i="49"/>
  <c r="N1842" i="49"/>
  <c r="N1841" i="49"/>
  <c r="N1840" i="49"/>
  <c r="N1839" i="49"/>
  <c r="N1838" i="49"/>
  <c r="N1837" i="49"/>
  <c r="N1836" i="49"/>
  <c r="N1835" i="49"/>
  <c r="N1834" i="49"/>
  <c r="N1833" i="49"/>
  <c r="N1832" i="49"/>
  <c r="N1831" i="49"/>
  <c r="N1830" i="49"/>
  <c r="N1829" i="49"/>
  <c r="N1828" i="49"/>
  <c r="N1827" i="49"/>
  <c r="N1826" i="49"/>
  <c r="N1825" i="49"/>
  <c r="N1824" i="49"/>
  <c r="N1823" i="49"/>
  <c r="N1822" i="49"/>
  <c r="N1821" i="49"/>
  <c r="N1820" i="49"/>
  <c r="N1819" i="49"/>
  <c r="N1818" i="49"/>
  <c r="N1817" i="49"/>
  <c r="N1816" i="49"/>
  <c r="N1815" i="49"/>
  <c r="N1814" i="49"/>
  <c r="N1813" i="49"/>
  <c r="N1812" i="49"/>
  <c r="N1811" i="49"/>
  <c r="N1810" i="49"/>
  <c r="N1809" i="49"/>
  <c r="N1808" i="49"/>
  <c r="N1807" i="49"/>
  <c r="N1806" i="49"/>
  <c r="N1805" i="49"/>
  <c r="N1804" i="49"/>
  <c r="N1803" i="49"/>
  <c r="N1802" i="49"/>
  <c r="N1801" i="49"/>
  <c r="N1800" i="49"/>
  <c r="N1799" i="49"/>
  <c r="N1798" i="49"/>
  <c r="N1797" i="49"/>
  <c r="N1796" i="49"/>
  <c r="N1795" i="49"/>
  <c r="N1794" i="49"/>
  <c r="N1793" i="49"/>
  <c r="N1792" i="49"/>
  <c r="N1791" i="49"/>
  <c r="N1790" i="49"/>
  <c r="N1789" i="49"/>
  <c r="N1788" i="49"/>
  <c r="N1787" i="49"/>
  <c r="N1786" i="49"/>
  <c r="N1785" i="49"/>
  <c r="N1784" i="49"/>
  <c r="N1783" i="49"/>
  <c r="N1782" i="49"/>
  <c r="N1781" i="49"/>
  <c r="N1780" i="49"/>
  <c r="N1779" i="49"/>
  <c r="N1778" i="49"/>
  <c r="N1777" i="49"/>
  <c r="N1776" i="49"/>
  <c r="N1775" i="49"/>
  <c r="N1774" i="49"/>
  <c r="N1773" i="49"/>
  <c r="N1772" i="49"/>
  <c r="N1771" i="49"/>
  <c r="N1770" i="49"/>
  <c r="N1769" i="49"/>
  <c r="N1768" i="49"/>
  <c r="N1767" i="49"/>
  <c r="N1766" i="49"/>
  <c r="N1765" i="49"/>
  <c r="N1764" i="49"/>
  <c r="N1763" i="49"/>
  <c r="N1762" i="49"/>
  <c r="N1761" i="49"/>
  <c r="N1760" i="49"/>
  <c r="N1759" i="49"/>
  <c r="N1758" i="49"/>
  <c r="N1757" i="49"/>
  <c r="N1756" i="49"/>
  <c r="N1755" i="49"/>
  <c r="N1754" i="49"/>
  <c r="N1753" i="49"/>
  <c r="N1752" i="49"/>
  <c r="N1751" i="49"/>
  <c r="N1750" i="49"/>
  <c r="N1749" i="49"/>
  <c r="N1748" i="49"/>
  <c r="N1747" i="49"/>
  <c r="N1746" i="49"/>
  <c r="N1745" i="49"/>
  <c r="N1744" i="49"/>
  <c r="N1743" i="49"/>
  <c r="N1742" i="49"/>
  <c r="N1741" i="49"/>
  <c r="N1740" i="49"/>
  <c r="N1739" i="49"/>
  <c r="N1738" i="49"/>
  <c r="N1737" i="49"/>
  <c r="N1736" i="49"/>
  <c r="N1735" i="49"/>
  <c r="N1734" i="49"/>
  <c r="N1733" i="49"/>
  <c r="N1732" i="49"/>
  <c r="N1731" i="49"/>
  <c r="N1730" i="49"/>
  <c r="N1729" i="49"/>
  <c r="N1728" i="49"/>
  <c r="N1727" i="49"/>
  <c r="N1726" i="49"/>
  <c r="N1725" i="49"/>
  <c r="N1724" i="49"/>
  <c r="N1723" i="49"/>
  <c r="N1722" i="49"/>
  <c r="N1721" i="49"/>
  <c r="N1720" i="49"/>
  <c r="N1719" i="49"/>
  <c r="N1718" i="49"/>
  <c r="N1717" i="49"/>
  <c r="N1716" i="49"/>
  <c r="N1715" i="49"/>
  <c r="N1714" i="49"/>
  <c r="N1713" i="49"/>
  <c r="N1712" i="49"/>
  <c r="N1711" i="49"/>
  <c r="N1710" i="49"/>
  <c r="N1709" i="49"/>
  <c r="N1708" i="49"/>
  <c r="N1707" i="49"/>
  <c r="N1706" i="49"/>
  <c r="N1705" i="49"/>
  <c r="N1704" i="49"/>
  <c r="N1703" i="49"/>
  <c r="N1702" i="49"/>
  <c r="N1701" i="49"/>
  <c r="N1700" i="49"/>
  <c r="N1699" i="49"/>
  <c r="N1698" i="49"/>
  <c r="N1697" i="49"/>
  <c r="N1696" i="49"/>
  <c r="N1695" i="49"/>
  <c r="N1694" i="49"/>
  <c r="N1693" i="49"/>
  <c r="N1692" i="49"/>
  <c r="N1691" i="49"/>
  <c r="N1690" i="49"/>
  <c r="N1689" i="49"/>
  <c r="N1688" i="49"/>
  <c r="N1687" i="49"/>
  <c r="N1686" i="49"/>
  <c r="N1685" i="49"/>
  <c r="N1684" i="49"/>
  <c r="N1683" i="49"/>
  <c r="N1682" i="49"/>
  <c r="N1681" i="49"/>
  <c r="N1680" i="49"/>
  <c r="N1679" i="49"/>
  <c r="N1678" i="49"/>
  <c r="N1677" i="49"/>
  <c r="N1676" i="49"/>
  <c r="N1675" i="49"/>
  <c r="N1674" i="49"/>
  <c r="N1673" i="49"/>
  <c r="N1672" i="49"/>
  <c r="N1671" i="49"/>
  <c r="N1670" i="49"/>
  <c r="N1669" i="49"/>
  <c r="N1668" i="49"/>
  <c r="N1667" i="49"/>
  <c r="N1666" i="49"/>
  <c r="N1665" i="49"/>
  <c r="N1664" i="49"/>
  <c r="N1663" i="49"/>
  <c r="N1662" i="49"/>
  <c r="N1661" i="49"/>
  <c r="N1660" i="49"/>
  <c r="N1659" i="49"/>
  <c r="N1658" i="49"/>
  <c r="N1657" i="49"/>
  <c r="N1656" i="49"/>
  <c r="N1655" i="49"/>
  <c r="N1654" i="49"/>
  <c r="N1653" i="49"/>
  <c r="N1652" i="49"/>
  <c r="N1651" i="49"/>
  <c r="N1650" i="49"/>
  <c r="N1649" i="49"/>
  <c r="N1648" i="49"/>
  <c r="N1647" i="49"/>
  <c r="N1646" i="49"/>
  <c r="N1645" i="49"/>
  <c r="N1644" i="49"/>
  <c r="N1643" i="49"/>
  <c r="N1642" i="49"/>
  <c r="N1641" i="49"/>
  <c r="N1640" i="49"/>
  <c r="N1639" i="49"/>
  <c r="N1638" i="49"/>
  <c r="N1637" i="49"/>
  <c r="N1636" i="49"/>
  <c r="N1635" i="49"/>
  <c r="N1634" i="49"/>
  <c r="N1633" i="49"/>
  <c r="N1632" i="49"/>
  <c r="N1631" i="49"/>
  <c r="N1630" i="49"/>
  <c r="N1629" i="49"/>
  <c r="N1628" i="49"/>
  <c r="N1627" i="49"/>
  <c r="N1626" i="49"/>
  <c r="N1625" i="49"/>
  <c r="N1624" i="49"/>
  <c r="N1623" i="49"/>
  <c r="N1622" i="49"/>
  <c r="N1621" i="49"/>
  <c r="N1620" i="49"/>
  <c r="N1619" i="49"/>
  <c r="N1618" i="49"/>
  <c r="N1617" i="49"/>
  <c r="N1616" i="49"/>
  <c r="N1615" i="49"/>
  <c r="N1614" i="49"/>
  <c r="N1613" i="49"/>
  <c r="N1612" i="49"/>
  <c r="N1611" i="49"/>
  <c r="N1610" i="49"/>
  <c r="N1609" i="49"/>
  <c r="N1608" i="49"/>
  <c r="N1607" i="49"/>
  <c r="N1606" i="49"/>
  <c r="N1605" i="49"/>
  <c r="N1604" i="49"/>
  <c r="N1603" i="49"/>
  <c r="N1602" i="49"/>
  <c r="N1601" i="49"/>
  <c r="N1600" i="49"/>
  <c r="N1599" i="49"/>
  <c r="N1598" i="49"/>
  <c r="N1597" i="49"/>
  <c r="N1596" i="49"/>
  <c r="N1595" i="49"/>
  <c r="N1594" i="49"/>
  <c r="N1593" i="49"/>
  <c r="N1592" i="49"/>
  <c r="N1591" i="49"/>
  <c r="N1590" i="49"/>
  <c r="N1589" i="49"/>
  <c r="N1588" i="49"/>
  <c r="N1587" i="49"/>
  <c r="N1586" i="49"/>
  <c r="N1585" i="49"/>
  <c r="N1584" i="49"/>
  <c r="N1583" i="49"/>
  <c r="N1582" i="49"/>
  <c r="N1581" i="49"/>
  <c r="N1580" i="49"/>
  <c r="N1579" i="49"/>
  <c r="N1578" i="49"/>
  <c r="N1577" i="49"/>
  <c r="N1576" i="49"/>
  <c r="N1575" i="49"/>
  <c r="N1574" i="49"/>
  <c r="N1573" i="49"/>
  <c r="N1572" i="49"/>
  <c r="N1571" i="49"/>
  <c r="N1570" i="49"/>
  <c r="N1569" i="49"/>
  <c r="N1568" i="49"/>
  <c r="N1567" i="49"/>
  <c r="N1566" i="49"/>
  <c r="N1565" i="49"/>
  <c r="N1564" i="49"/>
  <c r="N1563" i="49"/>
  <c r="N1562" i="49"/>
  <c r="N1561" i="49"/>
  <c r="N1560" i="49"/>
  <c r="N1559" i="49"/>
  <c r="N1558" i="49"/>
  <c r="N1557" i="49"/>
  <c r="N1556" i="49"/>
  <c r="N1555" i="49"/>
  <c r="N1554" i="49"/>
  <c r="N1553" i="49"/>
  <c r="N1552" i="49"/>
  <c r="N1551" i="49"/>
  <c r="N1550" i="49"/>
  <c r="N1549" i="49"/>
  <c r="N1548" i="49"/>
  <c r="N1547" i="49"/>
  <c r="N1546" i="49"/>
  <c r="N1545" i="49"/>
  <c r="N1544" i="49"/>
  <c r="N1543" i="49"/>
  <c r="N1542" i="49"/>
  <c r="N1541" i="49"/>
  <c r="N1540" i="49"/>
  <c r="N1539" i="49"/>
  <c r="N1538" i="49"/>
  <c r="N1537" i="49"/>
  <c r="N1536" i="49"/>
  <c r="N1535" i="49"/>
  <c r="N1534" i="49"/>
  <c r="N1533" i="49"/>
  <c r="N1532" i="49"/>
  <c r="N1531" i="49"/>
  <c r="N1530" i="49"/>
  <c r="N1529" i="49"/>
  <c r="N1528" i="49"/>
  <c r="N1527" i="49"/>
  <c r="N1526" i="49"/>
  <c r="N1525" i="49"/>
  <c r="N1524" i="49"/>
  <c r="N1523" i="49"/>
  <c r="N1522" i="49"/>
  <c r="N1521" i="49"/>
  <c r="N1520" i="49"/>
  <c r="N1519" i="49"/>
  <c r="N1518" i="49"/>
  <c r="N1517" i="49"/>
  <c r="N1516" i="49"/>
  <c r="N1515" i="49"/>
  <c r="N1514" i="49"/>
  <c r="N1513" i="49"/>
  <c r="N1512" i="49"/>
  <c r="N1511" i="49"/>
  <c r="N1510" i="49"/>
  <c r="N1509" i="49"/>
  <c r="N1508" i="49"/>
  <c r="N1507" i="49"/>
  <c r="N1506" i="49"/>
  <c r="N1505" i="49"/>
  <c r="N1504" i="49"/>
  <c r="N1503" i="49"/>
  <c r="N1502" i="49"/>
  <c r="N1501" i="49"/>
  <c r="N1500" i="49"/>
  <c r="N1499" i="49"/>
  <c r="N1498" i="49"/>
  <c r="N1497" i="49"/>
  <c r="N1496" i="49"/>
  <c r="N1495" i="49"/>
  <c r="N1494" i="49"/>
  <c r="N1493" i="49"/>
  <c r="N1492" i="49"/>
  <c r="N1491" i="49"/>
  <c r="N1490" i="49"/>
  <c r="N1489" i="49"/>
  <c r="N1488" i="49"/>
  <c r="N1487" i="49"/>
  <c r="N1486" i="49"/>
  <c r="N1485" i="49"/>
  <c r="N1484" i="49"/>
  <c r="N1483" i="49"/>
  <c r="N1482" i="49"/>
  <c r="N1481" i="49"/>
  <c r="N1480" i="49"/>
  <c r="N1479" i="49"/>
  <c r="N1478" i="49"/>
  <c r="N1477" i="49"/>
  <c r="N1476" i="49"/>
  <c r="N1475" i="49"/>
  <c r="N1474" i="49"/>
  <c r="N1473" i="49"/>
  <c r="N1472" i="49"/>
  <c r="N1471" i="49"/>
  <c r="N1470" i="49"/>
  <c r="N1469" i="49"/>
  <c r="N1468" i="49"/>
  <c r="N1467" i="49"/>
  <c r="N1466" i="49"/>
  <c r="N1465" i="49"/>
  <c r="N1464" i="49"/>
  <c r="N1463" i="49"/>
  <c r="N1462" i="49"/>
  <c r="N1461" i="49"/>
  <c r="N1460" i="49"/>
  <c r="N1459" i="49"/>
  <c r="N1458" i="49"/>
  <c r="N1457" i="49"/>
  <c r="N1456" i="49"/>
  <c r="N1455" i="49"/>
  <c r="N1454" i="49"/>
  <c r="N1453" i="49"/>
  <c r="N1452" i="49"/>
  <c r="N1451" i="49"/>
  <c r="N1450" i="49"/>
  <c r="N1449" i="49"/>
  <c r="N1448" i="49"/>
  <c r="N1447" i="49"/>
  <c r="N1446" i="49"/>
  <c r="N1445" i="49"/>
  <c r="N1444" i="49"/>
  <c r="N1443" i="49"/>
  <c r="N1442" i="49"/>
  <c r="N1441" i="49"/>
  <c r="N1440" i="49"/>
  <c r="N1439" i="49"/>
  <c r="N1438" i="49"/>
  <c r="N1437" i="49"/>
  <c r="N1436" i="49"/>
  <c r="N1435" i="49"/>
  <c r="N1434" i="49"/>
  <c r="N1433" i="49"/>
  <c r="N1432" i="49"/>
  <c r="N1431" i="49"/>
  <c r="N1430" i="49"/>
  <c r="N1429" i="49"/>
  <c r="N1428" i="49"/>
  <c r="N1427" i="49"/>
  <c r="N1426" i="49"/>
  <c r="N1425" i="49"/>
  <c r="N1424" i="49"/>
  <c r="N1423" i="49"/>
  <c r="N1422" i="49"/>
  <c r="N1421" i="49"/>
  <c r="N1420" i="49"/>
  <c r="N1419" i="49"/>
  <c r="N1418" i="49"/>
  <c r="N1417" i="49"/>
  <c r="N1416" i="49"/>
  <c r="N1415" i="49"/>
  <c r="N1414" i="49"/>
  <c r="N1413" i="49"/>
  <c r="N1412" i="49"/>
  <c r="N1411" i="49"/>
  <c r="N1410" i="49"/>
  <c r="N1409" i="49"/>
  <c r="N1408" i="49"/>
  <c r="N1407" i="49"/>
  <c r="N1406" i="49"/>
  <c r="N1405" i="49"/>
  <c r="N1404" i="49"/>
  <c r="N1403" i="49"/>
  <c r="N1402" i="49"/>
  <c r="N1401" i="49"/>
  <c r="N1400" i="49"/>
  <c r="N1399" i="49"/>
  <c r="N1398" i="49"/>
  <c r="N1397" i="49"/>
  <c r="N1396" i="49"/>
  <c r="N1395" i="49"/>
  <c r="N1394" i="49"/>
  <c r="N1393" i="49"/>
  <c r="N1392" i="49"/>
  <c r="N1391" i="49"/>
  <c r="N1390" i="49"/>
  <c r="N1389" i="49"/>
  <c r="N1388" i="49"/>
  <c r="N1387" i="49"/>
  <c r="N1386" i="49"/>
  <c r="N1385" i="49"/>
  <c r="N1384" i="49"/>
  <c r="N1383" i="49"/>
  <c r="N1382" i="49"/>
  <c r="N1381" i="49"/>
  <c r="N1380" i="49"/>
  <c r="N1379" i="49"/>
  <c r="N1378" i="49"/>
  <c r="N1377" i="49"/>
  <c r="N1376" i="49"/>
  <c r="N1375" i="49"/>
  <c r="N1374" i="49"/>
  <c r="N1373" i="49"/>
  <c r="N1372" i="49"/>
  <c r="N1371" i="49"/>
  <c r="N1370" i="49"/>
  <c r="N1369" i="49"/>
  <c r="N1368" i="49"/>
  <c r="N1367" i="49"/>
  <c r="N1366" i="49"/>
  <c r="N1365" i="49"/>
  <c r="N1364" i="49"/>
  <c r="N1363" i="49"/>
  <c r="N1362" i="49"/>
  <c r="N1361" i="49"/>
  <c r="N1360" i="49"/>
  <c r="N1359" i="49"/>
  <c r="N1358" i="49"/>
  <c r="N1357" i="49"/>
  <c r="N1356" i="49"/>
  <c r="N1355" i="49"/>
  <c r="N1354" i="49"/>
  <c r="N1353" i="49"/>
  <c r="N1352" i="49"/>
  <c r="N1351" i="49"/>
  <c r="N1350" i="49"/>
  <c r="N1349" i="49"/>
  <c r="N1348" i="49"/>
  <c r="N1347" i="49"/>
  <c r="N1346" i="49"/>
  <c r="N1345" i="49"/>
  <c r="N1344" i="49"/>
  <c r="N1343" i="49"/>
  <c r="N1342" i="49"/>
  <c r="N1341" i="49"/>
  <c r="N1340" i="49"/>
  <c r="N1339" i="49"/>
  <c r="N1338" i="49"/>
  <c r="N1337" i="49"/>
  <c r="N1336" i="49"/>
  <c r="N1335" i="49"/>
  <c r="N1334" i="49"/>
  <c r="N1333" i="49"/>
  <c r="N1332" i="49"/>
  <c r="N1331" i="49"/>
  <c r="N1330" i="49"/>
  <c r="N1329" i="49"/>
  <c r="N1328" i="49"/>
  <c r="N1327" i="49"/>
  <c r="N1326" i="49"/>
  <c r="N1325" i="49"/>
  <c r="N1324" i="49"/>
  <c r="N1323" i="49"/>
  <c r="N1322" i="49"/>
  <c r="N1321" i="49"/>
  <c r="N1320" i="49"/>
  <c r="N1319" i="49"/>
  <c r="N1318" i="49"/>
  <c r="N1317" i="49"/>
  <c r="N1316" i="49"/>
  <c r="N1315" i="49"/>
  <c r="N1314" i="49"/>
  <c r="N1313" i="49"/>
  <c r="N1312" i="49"/>
  <c r="N1311" i="49"/>
  <c r="N1310" i="49"/>
  <c r="N1309" i="49"/>
  <c r="N1308" i="49"/>
  <c r="N1307" i="49"/>
  <c r="N1306" i="49"/>
  <c r="N1305" i="49"/>
  <c r="N1304" i="49"/>
  <c r="N1303" i="49"/>
  <c r="N1302" i="49"/>
  <c r="N1301" i="49"/>
  <c r="N1300" i="49"/>
  <c r="N1299" i="49"/>
  <c r="N1298" i="49"/>
  <c r="N1297" i="49"/>
  <c r="N1296" i="49"/>
  <c r="N1295" i="49"/>
  <c r="N1294" i="49"/>
  <c r="N1293" i="49"/>
  <c r="N1292" i="49"/>
  <c r="N1291" i="49"/>
  <c r="N1290" i="49"/>
  <c r="N1289" i="49"/>
  <c r="N1288" i="49"/>
  <c r="N1287" i="49"/>
  <c r="N1286" i="49"/>
  <c r="N1285" i="49"/>
  <c r="N1284" i="49"/>
  <c r="N1283" i="49"/>
  <c r="N1282" i="49"/>
  <c r="N1281" i="49"/>
  <c r="N1280" i="49"/>
  <c r="N1279" i="49"/>
  <c r="N1278" i="49"/>
  <c r="N1277" i="49"/>
  <c r="N1276" i="49"/>
  <c r="N1275" i="49"/>
  <c r="N1274" i="49"/>
  <c r="N1273" i="49"/>
  <c r="N1272" i="49"/>
  <c r="N1271" i="49"/>
  <c r="N1270" i="49"/>
  <c r="N1269" i="49"/>
  <c r="N1268" i="49"/>
  <c r="N1267" i="49"/>
  <c r="N1266" i="49"/>
  <c r="N1265" i="49"/>
  <c r="N1264" i="49"/>
  <c r="N1263" i="49"/>
  <c r="N1262" i="49"/>
  <c r="N1261" i="49"/>
  <c r="N1260" i="49"/>
  <c r="N1259" i="49"/>
  <c r="N1258" i="49"/>
  <c r="N1257" i="49"/>
  <c r="N1256" i="49"/>
  <c r="N1255" i="49"/>
  <c r="N1254" i="49"/>
  <c r="N1253" i="49"/>
  <c r="N1252" i="49"/>
  <c r="N1251" i="49"/>
  <c r="N1250" i="49"/>
  <c r="N1249" i="49"/>
  <c r="N1248" i="49"/>
  <c r="N1247" i="49"/>
  <c r="N1246" i="49"/>
  <c r="N1245" i="49"/>
  <c r="N1244" i="49"/>
  <c r="N1243" i="49"/>
  <c r="N1242" i="49"/>
  <c r="N1241" i="49"/>
  <c r="N1240" i="49"/>
  <c r="N1239" i="49"/>
  <c r="N1238" i="49"/>
  <c r="N1237" i="49"/>
  <c r="N1236" i="49"/>
  <c r="N1235" i="49"/>
  <c r="N1234" i="49"/>
  <c r="N1233" i="49"/>
  <c r="N1232" i="49"/>
  <c r="N1231" i="49"/>
  <c r="N1230" i="49"/>
  <c r="N1229" i="49"/>
  <c r="N1228" i="49"/>
  <c r="N1227" i="49"/>
  <c r="N1226" i="49"/>
  <c r="N1225" i="49"/>
  <c r="N1224" i="49"/>
  <c r="N1223" i="49"/>
  <c r="N1222" i="49"/>
  <c r="N1221" i="49"/>
  <c r="N1220" i="49"/>
  <c r="N1219" i="49"/>
  <c r="N1218" i="49"/>
  <c r="N1217" i="49"/>
  <c r="N1216" i="49"/>
  <c r="N1215" i="49"/>
  <c r="N1214" i="49"/>
  <c r="N1213" i="49"/>
  <c r="N1212" i="49"/>
  <c r="N1211" i="49"/>
  <c r="N1210" i="49"/>
  <c r="N1209" i="49"/>
  <c r="N1208" i="49"/>
  <c r="N1207" i="49"/>
  <c r="N1206" i="49"/>
  <c r="N1205" i="49"/>
  <c r="N1204" i="49"/>
  <c r="N1203" i="49"/>
  <c r="N1202" i="49"/>
  <c r="N1201" i="49"/>
  <c r="N1200" i="49"/>
  <c r="N1199" i="49"/>
  <c r="N1198" i="49"/>
  <c r="N1197" i="49"/>
  <c r="N1196" i="49"/>
  <c r="N1195" i="49"/>
  <c r="N1194" i="49"/>
  <c r="N1193" i="49"/>
  <c r="N1192" i="49"/>
  <c r="N1191" i="49"/>
  <c r="N1190" i="49"/>
  <c r="N1189" i="49"/>
  <c r="N1188" i="49"/>
  <c r="N1187" i="49"/>
  <c r="N1186" i="49"/>
  <c r="N1185" i="49"/>
  <c r="N1184" i="49"/>
  <c r="N1183" i="49"/>
  <c r="N1182" i="49"/>
  <c r="N1181" i="49"/>
  <c r="N1180" i="49"/>
  <c r="N1179" i="49"/>
  <c r="N1178" i="49"/>
  <c r="N1177" i="49"/>
  <c r="N1176" i="49"/>
  <c r="N1175" i="49"/>
  <c r="N1174" i="49"/>
  <c r="N1173" i="49"/>
  <c r="N1172" i="49"/>
  <c r="N1171" i="49"/>
  <c r="N1170" i="49"/>
  <c r="N1169" i="49"/>
  <c r="N1168" i="49"/>
  <c r="N1167" i="49"/>
  <c r="N1166" i="49"/>
  <c r="N1165" i="49"/>
  <c r="N1164" i="49"/>
  <c r="N1163" i="49"/>
  <c r="N1162" i="49"/>
  <c r="N1161" i="49"/>
  <c r="N1160" i="49"/>
  <c r="N1159" i="49"/>
  <c r="N1158" i="49"/>
  <c r="N1157" i="49"/>
  <c r="N1156" i="49"/>
  <c r="N1155" i="49"/>
  <c r="N1154" i="49"/>
  <c r="N1153" i="49"/>
  <c r="N1152" i="49"/>
  <c r="N1151" i="49"/>
  <c r="N1150" i="49"/>
  <c r="N1149" i="49"/>
  <c r="N1148" i="49"/>
  <c r="N1147" i="49"/>
  <c r="N1146" i="49"/>
  <c r="N1145" i="49"/>
  <c r="N1144" i="49"/>
  <c r="N1143" i="49"/>
  <c r="N1142" i="49"/>
  <c r="N1141" i="49"/>
  <c r="N1140" i="49"/>
  <c r="N1139" i="49"/>
  <c r="N1138" i="49"/>
  <c r="N1137" i="49"/>
  <c r="N1136" i="49"/>
  <c r="N1135" i="49"/>
  <c r="N1134" i="49"/>
  <c r="N1133" i="49"/>
  <c r="N1132" i="49"/>
  <c r="N1131" i="49"/>
  <c r="N1130" i="49"/>
  <c r="N1129" i="49"/>
  <c r="N1128" i="49"/>
  <c r="N1127" i="49"/>
  <c r="N1126" i="49"/>
  <c r="N1125" i="49"/>
  <c r="N1124" i="49"/>
  <c r="N1123" i="49"/>
  <c r="N1122" i="49"/>
  <c r="N1121" i="49"/>
  <c r="N1120" i="49"/>
  <c r="N1119" i="49"/>
  <c r="N1118" i="49"/>
  <c r="N1117" i="49"/>
  <c r="N1116" i="49"/>
  <c r="N1115" i="49"/>
  <c r="N1114" i="49"/>
  <c r="N1113" i="49"/>
  <c r="N1112" i="49"/>
  <c r="N1111" i="49"/>
  <c r="N1110" i="49"/>
  <c r="N1109" i="49"/>
  <c r="N1108" i="49"/>
  <c r="N1107" i="49"/>
  <c r="N1106" i="49"/>
  <c r="N1105" i="49"/>
  <c r="N1104" i="49"/>
  <c r="N1103" i="49"/>
  <c r="N1102" i="49"/>
  <c r="N1101" i="49"/>
  <c r="N1100" i="49"/>
  <c r="N1099" i="49"/>
  <c r="N1098" i="49"/>
  <c r="N1097" i="49"/>
  <c r="N1096" i="49"/>
  <c r="N1095" i="49"/>
  <c r="N1094" i="49"/>
  <c r="N1093" i="49"/>
  <c r="N1092" i="49"/>
  <c r="N1091" i="49"/>
  <c r="N1090" i="49"/>
  <c r="N1089" i="49"/>
  <c r="N1088" i="49"/>
  <c r="N1087" i="49"/>
  <c r="N1086" i="49"/>
  <c r="N1085" i="49"/>
  <c r="N1084" i="49"/>
  <c r="N1083" i="49"/>
  <c r="N1082" i="49"/>
  <c r="N1081" i="49"/>
  <c r="N1080" i="49"/>
  <c r="N1079" i="49"/>
  <c r="N1078" i="49"/>
  <c r="N1077" i="49"/>
  <c r="N1076" i="49"/>
  <c r="N1075" i="49"/>
  <c r="N1074" i="49"/>
  <c r="N1073" i="49"/>
  <c r="N1072" i="49"/>
  <c r="N1071" i="49"/>
  <c r="N1070" i="49"/>
  <c r="N1069" i="49"/>
  <c r="N1068" i="49"/>
  <c r="N1067" i="49"/>
  <c r="N1066" i="49"/>
  <c r="N1065" i="49"/>
  <c r="N1064" i="49"/>
  <c r="N1063" i="49"/>
  <c r="N1062" i="49"/>
  <c r="N1061" i="49"/>
  <c r="N1060" i="49"/>
  <c r="N1059" i="49"/>
  <c r="N1058" i="49"/>
  <c r="N1057" i="49"/>
  <c r="N1056" i="49"/>
  <c r="N1055" i="49"/>
  <c r="N1054" i="49"/>
  <c r="N1053" i="49"/>
  <c r="N1052" i="49"/>
  <c r="N1051" i="49"/>
  <c r="N1050" i="49"/>
  <c r="N1049" i="49"/>
  <c r="N1048" i="49"/>
  <c r="N1047" i="49"/>
  <c r="N1046" i="49"/>
  <c r="N1045" i="49"/>
  <c r="N1044" i="49"/>
  <c r="N1043" i="49"/>
  <c r="N1042" i="49"/>
  <c r="N1041" i="49"/>
  <c r="N1040" i="49"/>
  <c r="N1039" i="49"/>
  <c r="N1038" i="49"/>
  <c r="N1037" i="49"/>
  <c r="N1036" i="49"/>
  <c r="N1035" i="49"/>
  <c r="N1034" i="49"/>
  <c r="N1033" i="49"/>
  <c r="N1032" i="49"/>
  <c r="N1031" i="49"/>
  <c r="N1030" i="49"/>
  <c r="N1029" i="49"/>
  <c r="N1028" i="49"/>
  <c r="N1027" i="49"/>
  <c r="N1026" i="49"/>
  <c r="N1025" i="49"/>
  <c r="N1024" i="49"/>
  <c r="N1023" i="49"/>
  <c r="N1022" i="49"/>
  <c r="N1021" i="49"/>
  <c r="N1020" i="49"/>
  <c r="N1019" i="49"/>
  <c r="N1018" i="49"/>
  <c r="N1017" i="49"/>
  <c r="N1016" i="49"/>
  <c r="N1015" i="49"/>
  <c r="N1014" i="49"/>
  <c r="N1013" i="49"/>
  <c r="N1012" i="49"/>
  <c r="N1011" i="49"/>
  <c r="N1010" i="49"/>
  <c r="N1009" i="49"/>
  <c r="N1008" i="49"/>
  <c r="N1007" i="49"/>
  <c r="N1006" i="49"/>
  <c r="N1005" i="49"/>
  <c r="N1004" i="49"/>
  <c r="N1003" i="49"/>
  <c r="N1002" i="49"/>
  <c r="N1001" i="49"/>
  <c r="N1000" i="49"/>
  <c r="N999" i="49"/>
  <c r="N998" i="49"/>
  <c r="N997" i="49"/>
  <c r="N996" i="49"/>
  <c r="N995" i="49"/>
  <c r="N994" i="49"/>
  <c r="N993" i="49"/>
  <c r="N992" i="49"/>
  <c r="N991" i="49"/>
  <c r="N990" i="49"/>
  <c r="N989" i="49"/>
  <c r="N988" i="49"/>
  <c r="N987" i="49"/>
  <c r="N986" i="49"/>
  <c r="N985" i="49"/>
  <c r="N984" i="49"/>
  <c r="N983" i="49"/>
  <c r="N982" i="49"/>
  <c r="N981" i="49"/>
  <c r="N980" i="49"/>
  <c r="N979" i="49"/>
  <c r="N978" i="49"/>
  <c r="N977" i="49"/>
  <c r="N976" i="49"/>
  <c r="N975" i="49"/>
  <c r="N974" i="49"/>
  <c r="N973" i="49"/>
  <c r="N972" i="49"/>
  <c r="N971" i="49"/>
  <c r="N970" i="49"/>
  <c r="N969" i="49"/>
  <c r="N968" i="49"/>
  <c r="N967" i="49"/>
  <c r="N966" i="49"/>
  <c r="N965" i="49"/>
  <c r="N964" i="49"/>
  <c r="N963" i="49"/>
  <c r="N962" i="49"/>
  <c r="N961" i="49"/>
  <c r="N960" i="49"/>
  <c r="N959" i="49"/>
  <c r="N958" i="49"/>
  <c r="N957" i="49"/>
  <c r="N956" i="49"/>
  <c r="N955" i="49"/>
  <c r="N954" i="49"/>
  <c r="N953" i="49"/>
  <c r="N952" i="49"/>
  <c r="N951" i="49"/>
  <c r="N950" i="49"/>
  <c r="N949" i="49"/>
  <c r="N948" i="49"/>
  <c r="N947" i="49"/>
  <c r="N946" i="49"/>
  <c r="N945" i="49"/>
  <c r="N944" i="49"/>
  <c r="N943" i="49"/>
  <c r="N942" i="49"/>
  <c r="N941" i="49"/>
  <c r="N940" i="49"/>
  <c r="N939" i="49"/>
  <c r="N938" i="49"/>
  <c r="N937" i="49"/>
  <c r="N936" i="49"/>
  <c r="N935" i="49"/>
  <c r="N934" i="49"/>
  <c r="N933" i="49"/>
  <c r="N932" i="49"/>
  <c r="N931" i="49"/>
  <c r="N930" i="49"/>
  <c r="N929" i="49"/>
  <c r="N928" i="49"/>
  <c r="N927" i="49"/>
  <c r="N926" i="49"/>
  <c r="N925" i="49"/>
  <c r="N924" i="49"/>
  <c r="N923" i="49"/>
  <c r="N922" i="49"/>
  <c r="N921" i="49"/>
  <c r="N920" i="49"/>
  <c r="N919" i="49"/>
  <c r="N918" i="49"/>
  <c r="N917" i="49"/>
  <c r="N916" i="49"/>
  <c r="N915" i="49"/>
  <c r="N914" i="49"/>
  <c r="N913" i="49"/>
  <c r="N912" i="49"/>
  <c r="N911" i="49"/>
  <c r="N910" i="49"/>
  <c r="N909" i="49"/>
  <c r="N908" i="49"/>
  <c r="N907" i="49"/>
  <c r="N906" i="49"/>
  <c r="N905" i="49"/>
  <c r="N904" i="49"/>
  <c r="N903" i="49"/>
  <c r="N902" i="49"/>
  <c r="N901" i="49"/>
  <c r="N900" i="49"/>
  <c r="N899" i="49"/>
  <c r="N898" i="49"/>
  <c r="N897" i="49"/>
  <c r="N896" i="49"/>
  <c r="N895" i="49"/>
  <c r="N894" i="49"/>
  <c r="N893" i="49"/>
  <c r="N892" i="49"/>
  <c r="N891" i="49"/>
  <c r="N890" i="49"/>
  <c r="N889" i="49"/>
  <c r="N888" i="49"/>
  <c r="N887" i="49"/>
  <c r="N886" i="49"/>
  <c r="N885" i="49"/>
  <c r="N884" i="49"/>
  <c r="N883" i="49"/>
  <c r="N882" i="49"/>
  <c r="N881" i="49"/>
  <c r="N880" i="49"/>
  <c r="N879" i="49"/>
  <c r="N878" i="49"/>
  <c r="N877" i="49"/>
  <c r="N876" i="49"/>
  <c r="N875" i="49"/>
  <c r="N874" i="49"/>
  <c r="N873" i="49"/>
  <c r="N872" i="49"/>
  <c r="N871" i="49"/>
  <c r="N870" i="49"/>
  <c r="N869" i="49"/>
  <c r="N868" i="49"/>
  <c r="N867" i="49"/>
  <c r="N866" i="49"/>
  <c r="N865" i="49"/>
  <c r="N864" i="49"/>
  <c r="N863" i="49"/>
  <c r="N862" i="49"/>
  <c r="N861" i="49"/>
  <c r="N860" i="49"/>
  <c r="N859" i="49"/>
  <c r="N858" i="49"/>
  <c r="N857" i="49"/>
  <c r="N856" i="49"/>
  <c r="N855" i="49"/>
  <c r="N854" i="49"/>
  <c r="N853" i="49"/>
  <c r="N852" i="49"/>
  <c r="N851" i="49"/>
  <c r="N850" i="49"/>
  <c r="N849" i="49"/>
  <c r="N848" i="49"/>
  <c r="N847" i="49"/>
  <c r="N846" i="49"/>
  <c r="N845" i="49"/>
  <c r="N844" i="49"/>
  <c r="N843" i="49"/>
  <c r="N842" i="49"/>
  <c r="N841" i="49"/>
  <c r="N840" i="49"/>
  <c r="N839" i="49"/>
  <c r="N838" i="49"/>
  <c r="N837" i="49"/>
  <c r="N836" i="49"/>
  <c r="N835" i="49"/>
  <c r="N834" i="49"/>
  <c r="N833" i="49"/>
  <c r="N832" i="49"/>
  <c r="N831" i="49"/>
  <c r="N830" i="49"/>
  <c r="N829" i="49"/>
  <c r="N828" i="49"/>
  <c r="N827" i="49"/>
  <c r="N826" i="49"/>
  <c r="N825" i="49"/>
  <c r="N824" i="49"/>
  <c r="N823" i="49"/>
  <c r="N822" i="49"/>
  <c r="N821" i="49"/>
  <c r="N820" i="49"/>
  <c r="N819" i="49"/>
  <c r="N818" i="49"/>
  <c r="N817" i="49"/>
  <c r="N816" i="49"/>
  <c r="N815" i="49"/>
  <c r="N814" i="49"/>
  <c r="N813" i="49"/>
  <c r="N812" i="49"/>
  <c r="N811" i="49"/>
  <c r="N810" i="49"/>
  <c r="N809" i="49"/>
  <c r="N808" i="49"/>
  <c r="N807" i="49"/>
  <c r="N806" i="49"/>
  <c r="N805" i="49"/>
  <c r="N804" i="49"/>
  <c r="N803" i="49"/>
  <c r="N802" i="49"/>
  <c r="N801" i="49"/>
  <c r="N800" i="49"/>
  <c r="N799" i="49"/>
  <c r="N798" i="49"/>
  <c r="N797" i="49"/>
  <c r="N796" i="49"/>
  <c r="N795" i="49"/>
  <c r="N794" i="49"/>
  <c r="N793" i="49"/>
  <c r="N792" i="49"/>
  <c r="N791" i="49"/>
  <c r="N790" i="49"/>
  <c r="N789" i="49"/>
  <c r="N788" i="49"/>
  <c r="N787" i="49"/>
  <c r="N786" i="49"/>
  <c r="N785" i="49"/>
  <c r="N784" i="49"/>
  <c r="N783" i="49"/>
  <c r="N782" i="49"/>
  <c r="N781" i="49"/>
  <c r="N780" i="49"/>
  <c r="N779" i="49"/>
  <c r="N778" i="49"/>
  <c r="N777" i="49"/>
  <c r="N776" i="49"/>
  <c r="N775" i="49"/>
  <c r="N774" i="49"/>
  <c r="N773" i="49"/>
  <c r="N772" i="49"/>
  <c r="N771" i="49"/>
  <c r="N770" i="49"/>
  <c r="N769" i="49"/>
  <c r="N768" i="49"/>
  <c r="N767" i="49"/>
  <c r="N766" i="49"/>
  <c r="N765" i="49"/>
  <c r="N764" i="49"/>
  <c r="N763" i="49"/>
  <c r="N762" i="49"/>
  <c r="N761" i="49"/>
  <c r="N760" i="49"/>
  <c r="N759" i="49"/>
  <c r="N758" i="49"/>
  <c r="N757" i="49"/>
  <c r="N756" i="49"/>
  <c r="N755" i="49"/>
  <c r="N754" i="49"/>
  <c r="N753" i="49"/>
  <c r="N752" i="49"/>
  <c r="N751" i="49"/>
  <c r="N750" i="49"/>
  <c r="N749" i="49"/>
  <c r="N748" i="49"/>
  <c r="N747" i="49"/>
  <c r="N746" i="49"/>
  <c r="N745" i="49"/>
  <c r="N744" i="49"/>
  <c r="N743" i="49"/>
  <c r="N742" i="49"/>
  <c r="N741" i="49"/>
  <c r="N740" i="49"/>
  <c r="N739" i="49"/>
  <c r="N738" i="49"/>
  <c r="N737" i="49"/>
  <c r="N736" i="49"/>
  <c r="N735" i="49"/>
  <c r="N734" i="49"/>
  <c r="N733" i="49"/>
  <c r="N732" i="49"/>
  <c r="N731" i="49"/>
  <c r="N730" i="49"/>
  <c r="N729" i="49"/>
  <c r="N728" i="49"/>
  <c r="N727" i="49"/>
  <c r="N726" i="49"/>
  <c r="N725" i="49"/>
  <c r="N724" i="49"/>
  <c r="N723" i="49"/>
  <c r="N722" i="49"/>
  <c r="N721" i="49"/>
  <c r="N720" i="49"/>
  <c r="N719" i="49"/>
  <c r="N718" i="49"/>
  <c r="N717" i="49"/>
  <c r="N716" i="49"/>
  <c r="N715" i="49"/>
  <c r="N714" i="49"/>
  <c r="N713" i="49"/>
  <c r="N712" i="49"/>
  <c r="N711" i="49"/>
  <c r="N710" i="49"/>
  <c r="N709" i="49"/>
  <c r="N708" i="49"/>
  <c r="N707" i="49"/>
  <c r="N706" i="49"/>
  <c r="N705" i="49"/>
  <c r="N704" i="49"/>
  <c r="N703" i="49"/>
  <c r="N702" i="49"/>
  <c r="N701" i="49"/>
  <c r="N700" i="49"/>
  <c r="N699" i="49"/>
  <c r="N698" i="49"/>
  <c r="N697" i="49"/>
  <c r="N696" i="49"/>
  <c r="N695" i="49"/>
  <c r="N694" i="49"/>
  <c r="N693" i="49"/>
  <c r="N692" i="49"/>
  <c r="N691" i="49"/>
  <c r="N690" i="49"/>
  <c r="N689" i="49"/>
  <c r="N688" i="49"/>
  <c r="N687" i="49"/>
  <c r="N686" i="49"/>
  <c r="N685" i="49"/>
  <c r="N684" i="49"/>
  <c r="N683" i="49"/>
  <c r="N682" i="49"/>
  <c r="N681" i="49"/>
  <c r="N680" i="49"/>
  <c r="N679" i="49"/>
  <c r="N678" i="49"/>
  <c r="N677" i="49"/>
  <c r="N676" i="49"/>
  <c r="N675" i="49"/>
  <c r="N674" i="49"/>
  <c r="N673" i="49"/>
  <c r="N672" i="49"/>
  <c r="N671" i="49"/>
  <c r="N670" i="49"/>
  <c r="N669" i="49"/>
  <c r="N668" i="49"/>
  <c r="N667" i="49"/>
  <c r="N666" i="49"/>
  <c r="N665" i="49"/>
  <c r="N664" i="49"/>
  <c r="N663" i="49"/>
  <c r="N662" i="49"/>
  <c r="N661" i="49"/>
  <c r="N660" i="49"/>
  <c r="N659" i="49"/>
  <c r="N658" i="49"/>
  <c r="N657" i="49"/>
  <c r="N656" i="49"/>
  <c r="N655" i="49"/>
  <c r="N654" i="49"/>
  <c r="N653" i="49"/>
  <c r="N652" i="49"/>
  <c r="N651" i="49"/>
  <c r="N650" i="49"/>
  <c r="N649" i="49"/>
  <c r="N648" i="49"/>
  <c r="N647" i="49"/>
  <c r="N646" i="49"/>
  <c r="N645" i="49"/>
  <c r="N644" i="49"/>
  <c r="N643" i="49"/>
  <c r="N642" i="49"/>
  <c r="N641" i="49"/>
  <c r="N640" i="49"/>
  <c r="N639" i="49"/>
  <c r="N638" i="49"/>
  <c r="N637" i="49"/>
  <c r="N636" i="49"/>
  <c r="N635" i="49"/>
  <c r="N634" i="49"/>
  <c r="N633" i="49"/>
  <c r="N632" i="49"/>
  <c r="N631" i="49"/>
  <c r="N630" i="49"/>
  <c r="N629" i="49"/>
  <c r="N628" i="49"/>
  <c r="N627" i="49"/>
  <c r="N626" i="49"/>
  <c r="N625" i="49"/>
  <c r="N624" i="49"/>
  <c r="N623" i="49"/>
  <c r="N622" i="49"/>
  <c r="N621" i="49"/>
  <c r="N620" i="49"/>
  <c r="N619" i="49"/>
  <c r="N618" i="49"/>
  <c r="N617" i="49"/>
  <c r="N616" i="49"/>
  <c r="N615" i="49"/>
  <c r="N614" i="49"/>
  <c r="N613" i="49"/>
  <c r="N612" i="49"/>
  <c r="N611" i="49"/>
  <c r="N610" i="49"/>
  <c r="N609" i="49"/>
  <c r="N608" i="49"/>
  <c r="N607" i="49"/>
  <c r="N606" i="49"/>
  <c r="N605" i="49"/>
  <c r="N604" i="49"/>
  <c r="N603" i="49"/>
  <c r="N602" i="49"/>
  <c r="N601" i="49"/>
  <c r="N600" i="49"/>
  <c r="N599" i="49"/>
  <c r="N598" i="49"/>
  <c r="N597" i="49"/>
  <c r="N596" i="49"/>
  <c r="N595" i="49"/>
  <c r="N594" i="49"/>
  <c r="N593" i="49"/>
  <c r="N592" i="49"/>
  <c r="N591" i="49"/>
  <c r="N590" i="49"/>
  <c r="N589" i="49"/>
  <c r="N588" i="49"/>
  <c r="N587" i="49"/>
  <c r="N586" i="49"/>
  <c r="N585" i="49"/>
  <c r="N584" i="49"/>
  <c r="N583" i="49"/>
  <c r="N582" i="49"/>
  <c r="N581" i="49"/>
  <c r="N580" i="49"/>
  <c r="N579" i="49"/>
  <c r="N578" i="49"/>
  <c r="N577" i="49"/>
  <c r="N576" i="49"/>
  <c r="N575" i="49"/>
  <c r="N574" i="49"/>
  <c r="N573" i="49"/>
  <c r="N572" i="49"/>
  <c r="N571" i="49"/>
  <c r="N570" i="49"/>
  <c r="N569" i="49"/>
  <c r="N568" i="49"/>
  <c r="N567" i="49"/>
  <c r="N566" i="49"/>
  <c r="N565" i="49"/>
  <c r="N564" i="49"/>
  <c r="N563" i="49"/>
  <c r="N562" i="49"/>
  <c r="N561" i="49"/>
  <c r="N560" i="49"/>
  <c r="N559" i="49"/>
  <c r="N558" i="49"/>
  <c r="N557" i="49"/>
  <c r="N556" i="49"/>
  <c r="N555" i="49"/>
  <c r="N554" i="49"/>
  <c r="N553" i="49"/>
  <c r="N552" i="49"/>
  <c r="N551" i="49"/>
  <c r="N550" i="49"/>
  <c r="N549" i="49"/>
  <c r="N548" i="49"/>
  <c r="N547" i="49"/>
  <c r="N546" i="49"/>
  <c r="N545" i="49"/>
  <c r="N544" i="49"/>
  <c r="N543" i="49"/>
  <c r="N542" i="49"/>
  <c r="N541" i="49"/>
  <c r="N540" i="49"/>
  <c r="N539" i="49"/>
  <c r="N538" i="49"/>
  <c r="N537" i="49"/>
  <c r="N536" i="49"/>
  <c r="N535" i="49"/>
  <c r="N534" i="49"/>
  <c r="N533" i="49"/>
  <c r="N532" i="49"/>
  <c r="N531" i="49"/>
  <c r="N530" i="49"/>
  <c r="N529" i="49"/>
  <c r="N528" i="49"/>
  <c r="N527" i="49"/>
  <c r="N526" i="49"/>
  <c r="N525" i="49"/>
  <c r="N524" i="49"/>
  <c r="N523" i="49"/>
  <c r="N522" i="49"/>
  <c r="N521" i="49"/>
  <c r="N520" i="49"/>
  <c r="N519" i="49"/>
  <c r="N518" i="49"/>
  <c r="N517" i="49"/>
  <c r="N516" i="49"/>
  <c r="N515" i="49"/>
  <c r="N514" i="49"/>
  <c r="N513" i="49"/>
  <c r="N512" i="49"/>
  <c r="N511" i="49"/>
  <c r="N510" i="49"/>
  <c r="N509" i="49"/>
  <c r="N508" i="49"/>
  <c r="N507" i="49"/>
  <c r="N506" i="49"/>
  <c r="N505" i="49"/>
  <c r="N504" i="49"/>
  <c r="N503" i="49"/>
  <c r="N502" i="49"/>
  <c r="N501" i="49"/>
  <c r="N500" i="49"/>
  <c r="N499" i="49"/>
  <c r="N498" i="49"/>
  <c r="N497" i="49"/>
  <c r="N496" i="49"/>
  <c r="N495" i="49"/>
  <c r="N494" i="49"/>
  <c r="N493" i="49"/>
  <c r="N492" i="49"/>
  <c r="N491" i="49"/>
  <c r="N490" i="49"/>
  <c r="N489" i="49"/>
  <c r="N488" i="49"/>
  <c r="N487" i="49"/>
  <c r="N486" i="49"/>
  <c r="N485" i="49"/>
  <c r="N484" i="49"/>
  <c r="N483" i="49"/>
  <c r="N482" i="49"/>
  <c r="N481" i="49"/>
  <c r="N480" i="49"/>
  <c r="N479" i="49"/>
  <c r="N478" i="49"/>
  <c r="N477" i="49"/>
  <c r="N476" i="49"/>
  <c r="N475" i="49"/>
  <c r="N474" i="49"/>
  <c r="N473" i="49"/>
  <c r="N472" i="49"/>
  <c r="N471" i="49"/>
  <c r="N470" i="49"/>
  <c r="N469" i="49"/>
  <c r="N468" i="49"/>
  <c r="N467" i="49"/>
  <c r="N466" i="49"/>
  <c r="N465" i="49"/>
  <c r="N464" i="49"/>
  <c r="N463" i="49"/>
  <c r="N462" i="49"/>
  <c r="N461" i="49"/>
  <c r="N460" i="49"/>
  <c r="N459" i="49"/>
  <c r="N458" i="49"/>
  <c r="N457" i="49"/>
  <c r="N456" i="49"/>
  <c r="N455" i="49"/>
  <c r="N454" i="49"/>
  <c r="N453" i="49"/>
  <c r="N452" i="49"/>
  <c r="N451" i="49"/>
  <c r="N450" i="49"/>
  <c r="N449" i="49"/>
  <c r="N448" i="49"/>
  <c r="N447" i="49"/>
  <c r="N446" i="49"/>
  <c r="N445" i="49"/>
  <c r="N444" i="49"/>
  <c r="N443" i="49"/>
  <c r="N442" i="49"/>
  <c r="N441" i="49"/>
  <c r="N440" i="49"/>
  <c r="N439" i="49"/>
  <c r="N438" i="49"/>
  <c r="N437" i="49"/>
  <c r="N436" i="49"/>
  <c r="N435" i="49"/>
  <c r="N434" i="49"/>
  <c r="N433" i="49"/>
  <c r="N432" i="49"/>
  <c r="N431" i="49"/>
  <c r="N430" i="49"/>
  <c r="N429" i="49"/>
  <c r="N428" i="49"/>
  <c r="N427" i="49"/>
  <c r="N426" i="49"/>
  <c r="N425" i="49"/>
  <c r="N424" i="49"/>
  <c r="N423" i="49"/>
  <c r="N422" i="49"/>
  <c r="N421" i="49"/>
  <c r="N420" i="49"/>
  <c r="N419" i="49"/>
  <c r="N418" i="49"/>
  <c r="N417" i="49"/>
  <c r="N416" i="49"/>
  <c r="N415" i="49"/>
  <c r="N414" i="49"/>
  <c r="N413" i="49"/>
  <c r="N412" i="49"/>
  <c r="N411" i="49"/>
  <c r="N410" i="49"/>
  <c r="N409" i="49"/>
  <c r="N408" i="49"/>
  <c r="N407" i="49"/>
  <c r="N406" i="49"/>
  <c r="N405" i="49"/>
  <c r="N404" i="49"/>
  <c r="N403" i="49"/>
  <c r="N402" i="49"/>
  <c r="N401" i="49"/>
  <c r="N400" i="49"/>
  <c r="N399" i="49"/>
  <c r="N398" i="49"/>
  <c r="N397" i="49"/>
  <c r="N396" i="49"/>
  <c r="N395" i="49"/>
  <c r="N394" i="49"/>
  <c r="N393" i="49"/>
  <c r="N392" i="49"/>
  <c r="N391" i="49"/>
  <c r="N390" i="49"/>
  <c r="N389" i="49"/>
  <c r="N388" i="49"/>
  <c r="N387" i="49"/>
  <c r="N386" i="49"/>
  <c r="N385" i="49"/>
  <c r="N384" i="49"/>
  <c r="N383" i="49"/>
  <c r="N382" i="49"/>
  <c r="N381" i="49"/>
  <c r="N380" i="49"/>
  <c r="N379" i="49"/>
  <c r="N378" i="49"/>
  <c r="N377" i="49"/>
  <c r="N376" i="49"/>
  <c r="N375" i="49"/>
  <c r="N374" i="49"/>
  <c r="N373" i="49"/>
  <c r="N372" i="49"/>
  <c r="N371" i="49"/>
  <c r="N370" i="49"/>
  <c r="N369" i="49"/>
  <c r="N368" i="49"/>
  <c r="N367" i="49"/>
  <c r="N366" i="49"/>
  <c r="N365" i="49"/>
  <c r="N364" i="49"/>
  <c r="N363" i="49"/>
  <c r="N362" i="49"/>
  <c r="N361" i="49"/>
  <c r="N360" i="49"/>
  <c r="N359" i="49"/>
  <c r="N358" i="49"/>
  <c r="N357" i="49"/>
  <c r="N356" i="49"/>
  <c r="N355" i="49"/>
  <c r="N354" i="49"/>
  <c r="N353" i="49"/>
  <c r="N352" i="49"/>
  <c r="N351" i="49"/>
  <c r="N350" i="49"/>
  <c r="N349" i="49"/>
  <c r="N348" i="49"/>
  <c r="N347" i="49"/>
  <c r="N346" i="49"/>
  <c r="N345" i="49"/>
  <c r="N344" i="49"/>
  <c r="N343" i="49"/>
  <c r="N342" i="49"/>
  <c r="N341" i="49"/>
  <c r="N340" i="49"/>
  <c r="N339" i="49"/>
  <c r="N338" i="49"/>
  <c r="N337" i="49"/>
  <c r="N336" i="49"/>
  <c r="N335" i="49"/>
  <c r="N334" i="49"/>
  <c r="N333" i="49"/>
  <c r="N332" i="49"/>
  <c r="N331" i="49"/>
  <c r="N330" i="49"/>
  <c r="N329" i="49"/>
  <c r="N328" i="49"/>
  <c r="N327" i="49"/>
  <c r="N326" i="49"/>
  <c r="N325" i="49"/>
  <c r="N324" i="49"/>
  <c r="N323" i="49"/>
  <c r="N322" i="49"/>
  <c r="N321" i="49"/>
  <c r="N320" i="49"/>
  <c r="N319" i="49"/>
  <c r="N318" i="49"/>
  <c r="N317" i="49"/>
  <c r="N316" i="49"/>
  <c r="N315" i="49"/>
  <c r="N314" i="49"/>
  <c r="N313" i="49"/>
  <c r="N312" i="49"/>
  <c r="N311" i="49"/>
  <c r="N310" i="49"/>
  <c r="N309" i="49"/>
  <c r="N308" i="49"/>
  <c r="N307" i="49"/>
  <c r="N306" i="49"/>
  <c r="N305" i="49"/>
  <c r="N304" i="49"/>
  <c r="N303" i="49"/>
  <c r="N302" i="49"/>
  <c r="N301" i="49"/>
  <c r="N300" i="49"/>
  <c r="N299" i="49"/>
  <c r="N298" i="49"/>
  <c r="N297" i="49"/>
  <c r="N296" i="49"/>
  <c r="N295" i="49"/>
  <c r="N294" i="49"/>
  <c r="N293" i="49"/>
  <c r="N292" i="49"/>
  <c r="N291" i="49"/>
  <c r="N290" i="49"/>
  <c r="N289" i="49"/>
  <c r="N288" i="49"/>
  <c r="N287" i="49"/>
  <c r="N286" i="49"/>
  <c r="N285" i="49"/>
  <c r="N284" i="49"/>
  <c r="N283" i="49"/>
  <c r="N282" i="49"/>
  <c r="N281" i="49"/>
  <c r="N280" i="49"/>
  <c r="N279" i="49"/>
  <c r="N278" i="49"/>
  <c r="N277" i="49"/>
  <c r="N276" i="49"/>
  <c r="N275" i="49"/>
  <c r="N274" i="49"/>
  <c r="N273" i="49"/>
  <c r="N272" i="49"/>
  <c r="N271" i="49"/>
  <c r="N270" i="49"/>
  <c r="N269" i="49"/>
  <c r="N268" i="49"/>
  <c r="N267" i="49"/>
  <c r="N266" i="49"/>
  <c r="N265" i="49"/>
  <c r="N264" i="49"/>
  <c r="N263" i="49"/>
  <c r="N262" i="49"/>
  <c r="N261" i="49"/>
  <c r="N260" i="49"/>
  <c r="N259" i="49"/>
  <c r="N258" i="49"/>
  <c r="N257" i="49"/>
  <c r="N256" i="49"/>
  <c r="N255" i="49"/>
  <c r="N254" i="49"/>
  <c r="N253" i="49"/>
  <c r="N252" i="49"/>
  <c r="N251" i="49"/>
  <c r="N250" i="49"/>
  <c r="N249" i="49"/>
  <c r="N248" i="49"/>
  <c r="N247" i="49"/>
  <c r="N246" i="49"/>
  <c r="N245" i="49"/>
  <c r="N244" i="49"/>
  <c r="N243" i="49"/>
  <c r="N242" i="49"/>
  <c r="N241" i="49"/>
  <c r="N240" i="49"/>
  <c r="N239" i="49"/>
  <c r="N238" i="49"/>
  <c r="N237" i="49"/>
  <c r="N236" i="49"/>
  <c r="N235" i="49"/>
  <c r="N234" i="49"/>
  <c r="N233" i="49"/>
  <c r="N232" i="49"/>
  <c r="N231" i="49"/>
  <c r="N230" i="49"/>
  <c r="N229" i="49"/>
  <c r="N228" i="49"/>
  <c r="N227" i="49"/>
  <c r="N226" i="49"/>
  <c r="N225" i="49"/>
  <c r="N224" i="49"/>
  <c r="N223" i="49"/>
  <c r="N222" i="49"/>
  <c r="N221" i="49"/>
  <c r="N216" i="49"/>
  <c r="N213" i="49"/>
  <c r="N208" i="49"/>
  <c r="N207" i="49"/>
  <c r="N206" i="49"/>
  <c r="N182" i="49"/>
  <c r="E159" i="49" l="1"/>
  <c r="N164" i="49"/>
  <c r="AF2" i="49"/>
  <c r="B2" i="49"/>
  <c r="B3" i="48"/>
  <c r="B4" i="48"/>
  <c r="B5" i="48"/>
  <c r="B6" i="48"/>
  <c r="B7" i="48"/>
  <c r="B8" i="48"/>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39" i="48"/>
  <c r="B40" i="48"/>
  <c r="B41" i="48"/>
  <c r="B42" i="48"/>
  <c r="B43" i="48"/>
  <c r="B44" i="48"/>
  <c r="B45" i="48"/>
  <c r="B46" i="48"/>
  <c r="B47" i="48"/>
  <c r="B48" i="48"/>
  <c r="B49" i="48"/>
  <c r="B50" i="48"/>
  <c r="B51" i="48"/>
  <c r="B52" i="48"/>
  <c r="B53" i="48"/>
  <c r="B54" i="48"/>
  <c r="B55" i="48"/>
  <c r="B56" i="48"/>
  <c r="B57" i="48"/>
  <c r="B58" i="48"/>
  <c r="B59" i="48"/>
  <c r="B60" i="48"/>
  <c r="B61" i="48"/>
  <c r="B62" i="48"/>
  <c r="B63" i="48"/>
  <c r="B64" i="48"/>
  <c r="B65" i="48"/>
  <c r="B66" i="48"/>
  <c r="B67" i="48"/>
  <c r="B68" i="48"/>
  <c r="B69" i="48"/>
  <c r="B70" i="48"/>
  <c r="B71" i="48"/>
  <c r="B72" i="48"/>
  <c r="B73" i="48"/>
  <c r="B74"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1"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N162" i="49"/>
  <c r="N150" i="49"/>
  <c r="E147" i="49"/>
  <c r="X147" i="49" s="1"/>
  <c r="Y147" i="49" s="1"/>
  <c r="D147" i="49" s="1"/>
  <c r="E153" i="49"/>
  <c r="X153" i="49" s="1"/>
  <c r="Y153" i="49" s="1"/>
  <c r="D153" i="49" s="1"/>
  <c r="E160" i="49"/>
  <c r="X160" i="49" s="1"/>
  <c r="Y160" i="49" s="1"/>
  <c r="D160" i="49" s="1"/>
  <c r="N147" i="49"/>
  <c r="N146" i="49"/>
  <c r="W183" i="49"/>
  <c r="X183" i="49" s="1"/>
  <c r="Y183" i="49" s="1"/>
  <c r="D183" i="49" s="1"/>
  <c r="N152" i="49"/>
  <c r="N187" i="49"/>
  <c r="N178" i="49"/>
  <c r="E174" i="49"/>
  <c r="W156" i="49"/>
  <c r="X156" i="49" s="1"/>
  <c r="Y156" i="49" s="1"/>
  <c r="D156" i="49" s="1"/>
  <c r="N155" i="49"/>
  <c r="N158" i="49"/>
  <c r="W166" i="49"/>
  <c r="X166" i="49" s="1"/>
  <c r="Y166" i="49" s="1"/>
  <c r="D166" i="49" s="1"/>
  <c r="E177" i="49"/>
  <c r="X177" i="49" s="1"/>
  <c r="Y177" i="49" s="1"/>
  <c r="D177" i="49" s="1"/>
  <c r="N183" i="49"/>
  <c r="N148" i="49"/>
  <c r="W171" i="49"/>
  <c r="N156" i="49"/>
  <c r="N184" i="49"/>
  <c r="N144" i="49"/>
  <c r="N157" i="49"/>
  <c r="N154" i="49"/>
  <c r="N180" i="49"/>
  <c r="W168" i="49"/>
  <c r="X168" i="49" s="1"/>
  <c r="Y168" i="49" s="1"/>
  <c r="N172" i="49"/>
  <c r="N166" i="49"/>
  <c r="E161" i="49"/>
  <c r="X161" i="49" s="1"/>
  <c r="Y161" i="49" s="1"/>
  <c r="D161" i="49" s="1"/>
  <c r="N174" i="49"/>
  <c r="N181" i="49"/>
  <c r="W187" i="49"/>
  <c r="N176" i="49"/>
  <c r="W176" i="49"/>
  <c r="N186" i="49"/>
  <c r="N185" i="49"/>
  <c r="N165" i="49"/>
  <c r="W163" i="49"/>
  <c r="X163" i="49" s="1"/>
  <c r="Y163" i="49" s="1"/>
  <c r="D163" i="49" s="1"/>
  <c r="N169" i="49"/>
  <c r="X180" i="49"/>
  <c r="Y180" i="49" s="1"/>
  <c r="W186" i="49"/>
  <c r="X186" i="49" s="1"/>
  <c r="Y186" i="49" s="1"/>
  <c r="D186" i="49" s="1"/>
  <c r="W162" i="49"/>
  <c r="X162" i="49" s="1"/>
  <c r="Y162" i="49" s="1"/>
  <c r="D162" i="49" s="1"/>
  <c r="E170" i="49"/>
  <c r="X170" i="49" s="1"/>
  <c r="Y170" i="49" s="1"/>
  <c r="D170" i="49" s="1"/>
  <c r="N168" i="49"/>
  <c r="N179" i="49"/>
  <c r="X174" i="49"/>
  <c r="Y174" i="49" s="1"/>
  <c r="D174" i="49" s="1"/>
  <c r="N163" i="49"/>
  <c r="W179" i="49"/>
  <c r="X179" i="49" s="1"/>
  <c r="Y179" i="49" s="1"/>
  <c r="D179" i="49" s="1"/>
  <c r="E169" i="49"/>
  <c r="X169" i="49" s="1"/>
  <c r="Y169" i="49" s="1"/>
  <c r="D169" i="49" s="1"/>
  <c r="N175" i="49"/>
  <c r="N159" i="49"/>
  <c r="N212" i="49"/>
  <c r="N167" i="49"/>
  <c r="N160" i="49"/>
  <c r="W157" i="49"/>
  <c r="X157" i="49" s="1"/>
  <c r="Y157" i="49" s="1"/>
  <c r="D157" i="49" s="1"/>
  <c r="N211" i="49"/>
  <c r="N153" i="49"/>
  <c r="N209" i="49"/>
  <c r="N202" i="49"/>
  <c r="N200" i="49"/>
  <c r="W173" i="49"/>
  <c r="X173" i="49" s="1"/>
  <c r="Y173" i="49" s="1"/>
  <c r="D173" i="49" s="1"/>
  <c r="X187" i="49"/>
  <c r="Y187" i="49" s="1"/>
  <c r="D187" i="49" s="1"/>
  <c r="W184" i="49"/>
  <c r="X184" i="49" s="1"/>
  <c r="Y184" i="49" s="1"/>
  <c r="D184" i="49" s="1"/>
  <c r="N177" i="49"/>
  <c r="N190" i="49"/>
  <c r="N170" i="49"/>
  <c r="N161" i="49"/>
  <c r="X159" i="49"/>
  <c r="Y159" i="49" s="1"/>
  <c r="D159" i="49" s="1"/>
  <c r="N199" i="49"/>
  <c r="D168" i="49"/>
  <c r="N171" i="49"/>
  <c r="E172" i="49"/>
  <c r="X172" i="49" s="1"/>
  <c r="Y172" i="49" s="1"/>
  <c r="D172" i="49" s="1"/>
  <c r="N196" i="49"/>
  <c r="X171" i="49"/>
  <c r="Y171" i="49" s="1"/>
  <c r="D171" i="49" s="1"/>
  <c r="N210" i="49"/>
  <c r="X208" i="49"/>
  <c r="Y208" i="49" s="1"/>
  <c r="D208" i="49" s="1"/>
  <c r="X206" i="49"/>
  <c r="Y206" i="49" s="1"/>
  <c r="D206" i="49" s="1"/>
  <c r="X205" i="49"/>
  <c r="Y205" i="49" s="1"/>
  <c r="D205" i="49" s="1"/>
  <c r="D203" i="49"/>
  <c r="D191" i="49"/>
  <c r="X199" i="49"/>
  <c r="Y199" i="49" s="1"/>
  <c r="D199" i="49" s="1"/>
  <c r="D201" i="49"/>
  <c r="X216" i="49"/>
  <c r="Y216" i="49" s="1"/>
  <c r="D216" i="49" s="1"/>
  <c r="D202" i="49"/>
  <c r="D214" i="49"/>
  <c r="D197" i="49"/>
  <c r="D180" i="49"/>
  <c r="D192" i="49"/>
  <c r="W196" i="49"/>
  <c r="X196" i="49" s="1"/>
  <c r="Y196" i="49" s="1"/>
  <c r="D196" i="49" s="1"/>
  <c r="W188" i="49"/>
  <c r="X188" i="49" s="1"/>
  <c r="Y188" i="49" s="1"/>
  <c r="D188" i="49" s="1"/>
  <c r="E181" i="49"/>
  <c r="X181" i="49" s="1"/>
  <c r="Y181" i="49" s="1"/>
  <c r="D181" i="49" s="1"/>
  <c r="X210" i="49"/>
  <c r="Y210" i="49" s="1"/>
  <c r="D210" i="49" s="1"/>
  <c r="W164" i="49"/>
  <c r="X164" i="49" s="1"/>
  <c r="Y164" i="49" s="1"/>
  <c r="D164" i="49" s="1"/>
  <c r="E211" i="49"/>
  <c r="X211" i="49" s="1"/>
  <c r="Y211" i="49" s="1"/>
  <c r="D211" i="49" s="1"/>
  <c r="W216" i="49"/>
  <c r="W206" i="49"/>
  <c r="E195" i="49"/>
  <c r="X195" i="49" s="1"/>
  <c r="Y195" i="49" s="1"/>
  <c r="D195" i="49" s="1"/>
  <c r="W158" i="49"/>
  <c r="X158" i="49" s="1"/>
  <c r="Y158" i="49" s="1"/>
  <c r="D158" i="49" s="1"/>
  <c r="E165" i="49"/>
  <c r="X165" i="49" s="1"/>
  <c r="Y165" i="49" s="1"/>
  <c r="D165" i="49" s="1"/>
  <c r="W190" i="49"/>
  <c r="X190" i="49" s="1"/>
  <c r="Y190" i="49" s="1"/>
  <c r="D190" i="49" s="1"/>
  <c r="E182" i="49"/>
  <c r="X182" i="49" s="1"/>
  <c r="Y182" i="49" s="1"/>
  <c r="D182" i="49" s="1"/>
  <c r="X176" i="49"/>
  <c r="Y176" i="49" s="1"/>
  <c r="D176" i="49" s="1"/>
  <c r="E167" i="49"/>
  <c r="X167" i="49" s="1"/>
  <c r="Y167" i="49" s="1"/>
  <c r="D167" i="49" s="1"/>
  <c r="E212" i="49"/>
  <c r="X212" i="49" s="1"/>
  <c r="Y212" i="49" s="1"/>
  <c r="D212" i="49" s="1"/>
  <c r="W185" i="49"/>
  <c r="X185" i="49" s="1"/>
  <c r="Y185" i="49" s="1"/>
  <c r="D185" i="49" s="1"/>
  <c r="E175" i="49"/>
  <c r="X175" i="49" s="1"/>
  <c r="Y175" i="49" s="1"/>
  <c r="D175" i="49" s="1"/>
  <c r="E194" i="49"/>
  <c r="X194" i="49" s="1"/>
  <c r="Y194" i="49" s="1"/>
  <c r="D194" i="49" s="1"/>
  <c r="W178" i="49"/>
  <c r="X178" i="49" s="1"/>
  <c r="Y178" i="49" s="1"/>
  <c r="D178" i="49" s="1"/>
  <c r="W208" i="49"/>
  <c r="H101" i="50"/>
  <c r="H109" i="50"/>
  <c r="H117" i="50"/>
  <c r="M107" i="50"/>
  <c r="AC107" i="50" s="1"/>
  <c r="M115" i="50"/>
  <c r="AC115" i="50" s="1"/>
  <c r="L106" i="50"/>
  <c r="AB106" i="50" s="1"/>
  <c r="L114" i="50"/>
  <c r="AB114" i="50" s="1"/>
  <c r="C100" i="50"/>
  <c r="C108" i="50"/>
  <c r="C116" i="50"/>
  <c r="Z117" i="50"/>
  <c r="P100" i="50"/>
  <c r="O101" i="50"/>
  <c r="W101" i="50"/>
  <c r="O102" i="50"/>
  <c r="K103" i="50"/>
  <c r="V103" i="50"/>
  <c r="W103" i="50" s="1"/>
  <c r="O104" i="50"/>
  <c r="W104" i="50"/>
  <c r="O105" i="50"/>
  <c r="O106" i="50"/>
  <c r="W106" i="50"/>
  <c r="O107" i="50"/>
  <c r="K108" i="50"/>
  <c r="V108" i="50"/>
  <c r="J109" i="50"/>
  <c r="U109" i="50"/>
  <c r="J110" i="50"/>
  <c r="U110" i="50"/>
  <c r="I111" i="50"/>
  <c r="T111" i="50"/>
  <c r="J112" i="50"/>
  <c r="U112" i="50"/>
  <c r="J113" i="50"/>
  <c r="U113" i="50"/>
  <c r="J114" i="50"/>
  <c r="U114" i="50"/>
  <c r="J115" i="50"/>
  <c r="U115" i="50"/>
  <c r="I116" i="50"/>
  <c r="T116" i="50"/>
  <c r="G117" i="50"/>
  <c r="S117" i="50"/>
  <c r="G118" i="50"/>
  <c r="Z118" i="50" s="1"/>
  <c r="S118" i="50"/>
  <c r="E119" i="50"/>
  <c r="X119" i="50" s="1"/>
  <c r="Y119" i="50" s="1"/>
  <c r="D119" i="50" s="1"/>
  <c r="R119" i="50"/>
  <c r="G120" i="50"/>
  <c r="Z120" i="50" s="1"/>
  <c r="S120" i="50"/>
  <c r="G121" i="50"/>
  <c r="Z121" i="50" s="1"/>
  <c r="S121" i="50"/>
  <c r="AF100" i="50"/>
  <c r="AG100" i="50" s="1" a="1"/>
  <c r="AG100" i="50" s="1"/>
  <c r="AH100" i="50" s="1"/>
  <c r="B100" i="50" s="1"/>
  <c r="AF108" i="50"/>
  <c r="AG108" i="50" s="1" a="1"/>
  <c r="AG108" i="50" s="1"/>
  <c r="AH108" i="50" s="1"/>
  <c r="AF116" i="50"/>
  <c r="AG116" i="50" s="1" a="1"/>
  <c r="AG116" i="50" s="1"/>
  <c r="AH116" i="50" s="1"/>
  <c r="H113" i="50"/>
  <c r="AB110" i="50"/>
  <c r="M103" i="50"/>
  <c r="AC103" i="50" s="1"/>
  <c r="M111" i="50"/>
  <c r="AC111" i="50" s="1"/>
  <c r="M119" i="50"/>
  <c r="AC119" i="50" s="1"/>
  <c r="L102" i="50"/>
  <c r="L118" i="50"/>
  <c r="C104" i="50"/>
  <c r="C120" i="50"/>
  <c r="Z108" i="50"/>
  <c r="I100" i="50"/>
  <c r="T100" i="50"/>
  <c r="G101" i="50"/>
  <c r="Z101" i="50" s="1"/>
  <c r="G102" i="50"/>
  <c r="Z102" i="50" s="1"/>
  <c r="S102" i="50"/>
  <c r="R103" i="50"/>
  <c r="G104" i="50"/>
  <c r="Z104" i="50" s="1"/>
  <c r="G105" i="50"/>
  <c r="Z105" i="50" s="1"/>
  <c r="G106" i="50"/>
  <c r="Z106" i="50" s="1"/>
  <c r="H102" i="50"/>
  <c r="H110" i="50"/>
  <c r="H118" i="50"/>
  <c r="AB102" i="50"/>
  <c r="M100" i="50"/>
  <c r="AC100" i="50" s="1"/>
  <c r="M108" i="50"/>
  <c r="AC108" i="50" s="1"/>
  <c r="M116" i="50"/>
  <c r="AC116" i="50" s="1"/>
  <c r="L107" i="50"/>
  <c r="AB107" i="50" s="1"/>
  <c r="L115" i="50"/>
  <c r="AB115" i="50" s="1"/>
  <c r="C101" i="50"/>
  <c r="C109" i="50"/>
  <c r="C117" i="50"/>
  <c r="Q100" i="50"/>
  <c r="AD100" i="50"/>
  <c r="P101" i="50"/>
  <c r="P102" i="50"/>
  <c r="O103" i="50"/>
  <c r="P104" i="50"/>
  <c r="P105" i="50"/>
  <c r="AD105" i="50"/>
  <c r="P106" i="50"/>
  <c r="P107" i="50"/>
  <c r="O108" i="50"/>
  <c r="W108" i="50"/>
  <c r="K109" i="50"/>
  <c r="V109" i="50"/>
  <c r="K110" i="50"/>
  <c r="V110" i="50"/>
  <c r="E110" i="50" s="1"/>
  <c r="X110" i="50" s="1"/>
  <c r="Y110" i="50" s="1"/>
  <c r="J111" i="50"/>
  <c r="U111" i="50"/>
  <c r="K112" i="50"/>
  <c r="V112" i="50"/>
  <c r="E112" i="50" s="1"/>
  <c r="X112" i="50" s="1"/>
  <c r="Y112" i="50" s="1"/>
  <c r="K113" i="50"/>
  <c r="V113" i="50"/>
  <c r="W113" i="50" s="1"/>
  <c r="K114" i="50"/>
  <c r="V114" i="50"/>
  <c r="K115" i="50"/>
  <c r="V115" i="50"/>
  <c r="E115" i="50" s="1"/>
  <c r="X115" i="50" s="1"/>
  <c r="Y115" i="50" s="1"/>
  <c r="J116" i="50"/>
  <c r="U116" i="50"/>
  <c r="I117" i="50"/>
  <c r="T117" i="50"/>
  <c r="I118" i="50"/>
  <c r="T118" i="50"/>
  <c r="G119" i="50"/>
  <c r="Z119" i="50" s="1"/>
  <c r="S119" i="50"/>
  <c r="I120" i="50"/>
  <c r="T120" i="50"/>
  <c r="I121" i="50"/>
  <c r="T121" i="50"/>
  <c r="AF101" i="50"/>
  <c r="AG101" i="50" s="1" a="1"/>
  <c r="AG101" i="50" s="1"/>
  <c r="AH101" i="50" s="1"/>
  <c r="B101" i="50" s="1"/>
  <c r="AF109" i="50"/>
  <c r="AF117" i="50"/>
  <c r="AG117" i="50" s="1" a="1"/>
  <c r="AG117" i="50" s="1"/>
  <c r="AH117" i="50" s="1"/>
  <c r="H105" i="50"/>
  <c r="H121" i="50"/>
  <c r="AC109" i="50"/>
  <c r="L110" i="50"/>
  <c r="C112" i="50"/>
  <c r="S101" i="50"/>
  <c r="E103" i="50"/>
  <c r="S104" i="50"/>
  <c r="S105" i="50"/>
  <c r="S106" i="50"/>
  <c r="S107" i="50"/>
  <c r="E108" i="50"/>
  <c r="X108" i="50" s="1"/>
  <c r="Y108" i="50" s="1"/>
  <c r="H103" i="50"/>
  <c r="H111" i="50"/>
  <c r="H119" i="50"/>
  <c r="AB108" i="50"/>
  <c r="M101" i="50"/>
  <c r="AC101" i="50" s="1"/>
  <c r="M109" i="50"/>
  <c r="M117" i="50"/>
  <c r="L100" i="50"/>
  <c r="AB100" i="50" s="1"/>
  <c r="L108" i="50"/>
  <c r="L116" i="50"/>
  <c r="C102" i="50"/>
  <c r="C110" i="50"/>
  <c r="C118" i="50"/>
  <c r="R100" i="50"/>
  <c r="AE100" i="50"/>
  <c r="Q101" i="50"/>
  <c r="AD101" i="50"/>
  <c r="Q102" i="50"/>
  <c r="AD102" i="50"/>
  <c r="P103" i="50"/>
  <c r="AD103" i="50"/>
  <c r="Q104" i="50"/>
  <c r="AD104" i="50"/>
  <c r="Q105" i="50"/>
  <c r="AE105" i="50"/>
  <c r="Q106" i="50"/>
  <c r="AD106" i="50"/>
  <c r="Q107" i="50"/>
  <c r="AD107" i="50"/>
  <c r="P108" i="50"/>
  <c r="O109" i="50"/>
  <c r="W109" i="50"/>
  <c r="O110" i="50"/>
  <c r="W110" i="50"/>
  <c r="K111" i="50"/>
  <c r="V111" i="50"/>
  <c r="W111" i="50" s="1"/>
  <c r="O112" i="50"/>
  <c r="W112" i="50"/>
  <c r="O113" i="50"/>
  <c r="O114" i="50"/>
  <c r="W114" i="50"/>
  <c r="O115" i="50"/>
  <c r="W115" i="50"/>
  <c r="K116" i="50"/>
  <c r="V116" i="50"/>
  <c r="J117" i="50"/>
  <c r="U117" i="50"/>
  <c r="J118" i="50"/>
  <c r="U118" i="50"/>
  <c r="I119" i="50"/>
  <c r="T119" i="50"/>
  <c r="J120" i="50"/>
  <c r="U120" i="50"/>
  <c r="J121" i="50"/>
  <c r="U121" i="50"/>
  <c r="AF102" i="50"/>
  <c r="AG102" i="50" s="1" a="1"/>
  <c r="AG102" i="50" s="1"/>
  <c r="AH102" i="50" s="1"/>
  <c r="B102" i="50" s="1"/>
  <c r="AF110" i="50"/>
  <c r="AF118" i="50"/>
  <c r="H104" i="50"/>
  <c r="H112" i="50"/>
  <c r="H120" i="50"/>
  <c r="AB109" i="50"/>
  <c r="M102" i="50"/>
  <c r="AC102" i="50" s="1"/>
  <c r="M110" i="50"/>
  <c r="AC110" i="50" s="1"/>
  <c r="M118" i="50"/>
  <c r="AC118" i="50" s="1"/>
  <c r="L101" i="50"/>
  <c r="AB101" i="50" s="1"/>
  <c r="L109" i="50"/>
  <c r="L117" i="50"/>
  <c r="C103" i="50"/>
  <c r="C111" i="50"/>
  <c r="C119" i="50"/>
  <c r="G100" i="50"/>
  <c r="Z100" i="50" s="1"/>
  <c r="S100" i="50"/>
  <c r="E101" i="50"/>
  <c r="R101" i="50"/>
  <c r="AE101" i="50"/>
  <c r="R102" i="50"/>
  <c r="AE102" i="50"/>
  <c r="Q103" i="50"/>
  <c r="AE103" i="50"/>
  <c r="R104" i="50"/>
  <c r="AE104" i="50"/>
  <c r="R105" i="50"/>
  <c r="R106" i="50"/>
  <c r="AE106" i="50"/>
  <c r="R107" i="50"/>
  <c r="AE107" i="50"/>
  <c r="Q108" i="50"/>
  <c r="AD108" i="50"/>
  <c r="P109" i="50"/>
  <c r="P110" i="50"/>
  <c r="O111" i="50"/>
  <c r="P112" i="50"/>
  <c r="P113" i="50"/>
  <c r="AD113" i="50"/>
  <c r="P114" i="50"/>
  <c r="P115" i="50"/>
  <c r="O116" i="50"/>
  <c r="W116" i="50"/>
  <c r="K117" i="50"/>
  <c r="V117" i="50"/>
  <c r="K118" i="50"/>
  <c r="V118" i="50"/>
  <c r="E118" i="50" s="1"/>
  <c r="X118" i="50" s="1"/>
  <c r="Y118" i="50" s="1"/>
  <c r="J119" i="50"/>
  <c r="U119" i="50"/>
  <c r="K120" i="50"/>
  <c r="V120" i="50"/>
  <c r="E120" i="50" s="1"/>
  <c r="X120" i="50" s="1"/>
  <c r="Y120" i="50" s="1"/>
  <c r="K121" i="50"/>
  <c r="V121" i="50"/>
  <c r="W121" i="50" s="1"/>
  <c r="AF103" i="50"/>
  <c r="AG103" i="50" s="1" a="1"/>
  <c r="AG103" i="50" s="1"/>
  <c r="AH103" i="50" s="1"/>
  <c r="B103" i="50" s="1"/>
  <c r="AF111" i="50"/>
  <c r="AG111" i="50" s="1" a="1"/>
  <c r="AG111" i="50" s="1"/>
  <c r="AH111" i="50" s="1"/>
  <c r="AF119" i="50"/>
  <c r="H106" i="50"/>
  <c r="M114" i="50"/>
  <c r="AC114" i="50" s="1"/>
  <c r="L105" i="50"/>
  <c r="AB105" i="50" s="1"/>
  <c r="C106" i="50"/>
  <c r="K100" i="50"/>
  <c r="T101" i="50"/>
  <c r="V102" i="50"/>
  <c r="E102" i="50" s="1"/>
  <c r="J104" i="50"/>
  <c r="T105" i="50"/>
  <c r="V106" i="50"/>
  <c r="E106" i="50" s="1"/>
  <c r="X106" i="50" s="1"/>
  <c r="Y106" i="50" s="1"/>
  <c r="G108" i="50"/>
  <c r="E109" i="50"/>
  <c r="X109" i="50" s="1"/>
  <c r="Y109" i="50" s="1"/>
  <c r="AE109" i="50"/>
  <c r="AE110" i="50"/>
  <c r="AE111" i="50"/>
  <c r="AE112" i="50"/>
  <c r="E114" i="50"/>
  <c r="X114" i="50" s="1"/>
  <c r="Y114" i="50" s="1"/>
  <c r="AE114" i="50"/>
  <c r="AE115" i="50"/>
  <c r="AD116" i="50"/>
  <c r="AD121" i="50"/>
  <c r="AF113" i="50"/>
  <c r="B113" i="50" s="1"/>
  <c r="H115" i="50"/>
  <c r="C115" i="50"/>
  <c r="J102" i="50"/>
  <c r="J106" i="50"/>
  <c r="R109" i="50"/>
  <c r="R112" i="50"/>
  <c r="R114" i="50"/>
  <c r="P117" i="50"/>
  <c r="P120" i="50"/>
  <c r="M106" i="50"/>
  <c r="AC106" i="50" s="1"/>
  <c r="L120" i="50"/>
  <c r="AB120" i="50" s="1"/>
  <c r="C121" i="50"/>
  <c r="K102" i="50"/>
  <c r="T103" i="50"/>
  <c r="K106" i="50"/>
  <c r="T108" i="50"/>
  <c r="S110" i="50"/>
  <c r="S112" i="50"/>
  <c r="S114" i="50"/>
  <c r="R116" i="50"/>
  <c r="Q118" i="50"/>
  <c r="Q120" i="50"/>
  <c r="AF106" i="50"/>
  <c r="AG106" i="50" s="1" a="1"/>
  <c r="AG106" i="50" s="1"/>
  <c r="AH106" i="50" s="1"/>
  <c r="B106" i="50" s="1"/>
  <c r="J101" i="50"/>
  <c r="T102" i="50"/>
  <c r="U103" i="50"/>
  <c r="J105" i="50"/>
  <c r="T106" i="50"/>
  <c r="U107" i="50"/>
  <c r="U108" i="50"/>
  <c r="T109" i="50"/>
  <c r="T110" i="50"/>
  <c r="S111" i="50"/>
  <c r="T112" i="50"/>
  <c r="T113" i="50"/>
  <c r="T114" i="50"/>
  <c r="T115" i="50"/>
  <c r="S116" i="50"/>
  <c r="R117" i="50"/>
  <c r="R118" i="50"/>
  <c r="Q119" i="50"/>
  <c r="R120" i="50"/>
  <c r="R121" i="50"/>
  <c r="AF107" i="50"/>
  <c r="AG107" i="50" s="1" a="1"/>
  <c r="AG107" i="50" s="1"/>
  <c r="AH107" i="50" s="1"/>
  <c r="B107" i="50" s="1"/>
  <c r="H100" i="50"/>
  <c r="AC117" i="50"/>
  <c r="M113" i="50"/>
  <c r="AC113" i="50" s="1"/>
  <c r="L104" i="50"/>
  <c r="AB104" i="50" s="1"/>
  <c r="C105" i="50"/>
  <c r="J100" i="50"/>
  <c r="K101" i="50"/>
  <c r="U102" i="50"/>
  <c r="I104" i="50"/>
  <c r="K105" i="50"/>
  <c r="U106" i="50"/>
  <c r="V107" i="50"/>
  <c r="E107" i="50" s="1"/>
  <c r="AE108" i="50"/>
  <c r="AD109" i="50"/>
  <c r="N109" i="50" s="1"/>
  <c r="AD110" i="50"/>
  <c r="N110" i="50" s="1"/>
  <c r="AD112" i="50"/>
  <c r="N112" i="50" s="1"/>
  <c r="AE113" i="50"/>
  <c r="AD114" i="50"/>
  <c r="N114" i="50" s="1"/>
  <c r="AD115" i="50"/>
  <c r="W117" i="50"/>
  <c r="W118" i="50"/>
  <c r="V119" i="50"/>
  <c r="W119" i="50" s="1"/>
  <c r="W120" i="50"/>
  <c r="AF112" i="50"/>
  <c r="AG112" i="50" s="1" a="1"/>
  <c r="AG112" i="50" s="1"/>
  <c r="AH112" i="50" s="1"/>
  <c r="H107" i="50"/>
  <c r="AB116" i="50"/>
  <c r="M120" i="50"/>
  <c r="AC120" i="50" s="1"/>
  <c r="L111" i="50"/>
  <c r="AB111" i="50" s="1"/>
  <c r="C107" i="50"/>
  <c r="Z109" i="50"/>
  <c r="O100" i="50"/>
  <c r="U101" i="50"/>
  <c r="G103" i="50"/>
  <c r="Z103" i="50" s="1"/>
  <c r="K104" i="50"/>
  <c r="U105" i="50"/>
  <c r="G107" i="50"/>
  <c r="Z107" i="50" s="1"/>
  <c r="I108" i="50"/>
  <c r="G109" i="50"/>
  <c r="G110" i="50"/>
  <c r="Z110" i="50" s="1"/>
  <c r="E111" i="50"/>
  <c r="X111" i="50" s="1"/>
  <c r="Y111" i="50" s="1"/>
  <c r="G112" i="50"/>
  <c r="Z112" i="50" s="1"/>
  <c r="G113" i="50"/>
  <c r="Z113" i="50" s="1"/>
  <c r="G114" i="50"/>
  <c r="Z114" i="50" s="1"/>
  <c r="G115" i="50"/>
  <c r="E116" i="50"/>
  <c r="X116" i="50" s="1"/>
  <c r="Y116" i="50" s="1"/>
  <c r="AE116" i="50"/>
  <c r="AD117" i="50"/>
  <c r="AD118" i="50"/>
  <c r="AD119" i="50"/>
  <c r="AD120" i="50"/>
  <c r="AE121" i="50"/>
  <c r="AF114" i="50"/>
  <c r="B114" i="50" s="1"/>
  <c r="AD111" i="50"/>
  <c r="N111" i="50" s="1"/>
  <c r="H108" i="50"/>
  <c r="AB117" i="50"/>
  <c r="M121" i="50"/>
  <c r="AC121" i="50" s="1"/>
  <c r="L112" i="50"/>
  <c r="AB112" i="50" s="1"/>
  <c r="C113" i="50"/>
  <c r="Z115" i="50"/>
  <c r="U100" i="50"/>
  <c r="V101" i="50"/>
  <c r="I103" i="50"/>
  <c r="T104" i="50"/>
  <c r="V105" i="50"/>
  <c r="W105" i="50" s="1"/>
  <c r="I107" i="50"/>
  <c r="J108" i="50"/>
  <c r="I109" i="50"/>
  <c r="I110" i="50"/>
  <c r="G111" i="50"/>
  <c r="Z111" i="50" s="1"/>
  <c r="I112" i="50"/>
  <c r="I113" i="50"/>
  <c r="I114" i="50"/>
  <c r="I115" i="50"/>
  <c r="G116" i="50"/>
  <c r="E117" i="50"/>
  <c r="X117" i="50" s="1"/>
  <c r="Y117" i="50" s="1"/>
  <c r="AE117" i="50"/>
  <c r="AE118" i="50"/>
  <c r="AE119" i="50"/>
  <c r="AE120" i="50"/>
  <c r="AF115" i="50"/>
  <c r="B115" i="50" s="1"/>
  <c r="D115" i="50" s="1"/>
  <c r="M105" i="50"/>
  <c r="AC105" i="50" s="1"/>
  <c r="L119" i="50"/>
  <c r="AB119" i="50" s="1"/>
  <c r="S103" i="50"/>
  <c r="V104" i="50"/>
  <c r="E104" i="50" s="1"/>
  <c r="S108" i="50"/>
  <c r="R110" i="50"/>
  <c r="R113" i="50"/>
  <c r="R115" i="50"/>
  <c r="P118" i="50"/>
  <c r="P121" i="50"/>
  <c r="AF121" i="50"/>
  <c r="B121" i="50" s="1"/>
  <c r="H114" i="50"/>
  <c r="AB118" i="50"/>
  <c r="M104" i="50"/>
  <c r="AC104" i="50" s="1"/>
  <c r="L113" i="50"/>
  <c r="AB113" i="50" s="1"/>
  <c r="C114" i="50"/>
  <c r="Z116" i="50"/>
  <c r="V100" i="50"/>
  <c r="E100" i="50" s="1"/>
  <c r="I102" i="50"/>
  <c r="J103" i="50"/>
  <c r="U104" i="50"/>
  <c r="I106" i="50"/>
  <c r="J107" i="50"/>
  <c r="R108" i="50"/>
  <c r="Q109" i="50"/>
  <c r="Q110" i="50"/>
  <c r="P111" i="50"/>
  <c r="Q112" i="50"/>
  <c r="Q113" i="50"/>
  <c r="Q114" i="50"/>
  <c r="Q115" i="50"/>
  <c r="P116" i="50"/>
  <c r="O117" i="50"/>
  <c r="O118" i="50"/>
  <c r="K119" i="50"/>
  <c r="O120" i="50"/>
  <c r="O121" i="50"/>
  <c r="AF104" i="50"/>
  <c r="AF120" i="50"/>
  <c r="AG120" i="50" s="1" a="1"/>
  <c r="AG120" i="50" s="1"/>
  <c r="AH120" i="50" s="1"/>
  <c r="K107" i="50"/>
  <c r="Q111" i="50"/>
  <c r="Q116" i="50"/>
  <c r="O119" i="50"/>
  <c r="AF105" i="50"/>
  <c r="H116" i="50"/>
  <c r="I101" i="50"/>
  <c r="I105" i="50"/>
  <c r="T107" i="50"/>
  <c r="S109" i="50"/>
  <c r="R111" i="50"/>
  <c r="S113" i="50"/>
  <c r="S115" i="50"/>
  <c r="Q117" i="50"/>
  <c r="P119" i="50"/>
  <c r="Q121" i="50"/>
  <c r="M112" i="50"/>
  <c r="AC112" i="50" s="1"/>
  <c r="L103" i="50"/>
  <c r="AB103" i="50" s="1"/>
  <c r="L121" i="50"/>
  <c r="AB121" i="50" s="1"/>
  <c r="D117" i="50"/>
  <c r="D112" i="50"/>
  <c r="E121" i="50"/>
  <c r="X121" i="50" s="1"/>
  <c r="Y121" i="50" s="1"/>
  <c r="D121" i="50" s="1"/>
  <c r="X103" i="50"/>
  <c r="Y103" i="50" s="1"/>
  <c r="D111" i="50"/>
  <c r="D114" i="50"/>
  <c r="E113" i="50"/>
  <c r="X113" i="50" s="1"/>
  <c r="Y113" i="50" s="1"/>
  <c r="D113" i="50" s="1"/>
  <c r="D110" i="50"/>
  <c r="D109" i="50"/>
  <c r="D118" i="50"/>
  <c r="D120" i="50"/>
  <c r="D116" i="50"/>
  <c r="D108" i="50"/>
  <c r="N143" i="49"/>
  <c r="N149" i="49"/>
  <c r="N145" i="49"/>
  <c r="N151" i="49"/>
  <c r="W150" i="49"/>
  <c r="X150" i="49" s="1"/>
  <c r="W151" i="49"/>
  <c r="X151" i="49" s="1"/>
  <c r="Y151" i="49" s="1"/>
  <c r="D151" i="49" s="1"/>
  <c r="W146" i="49"/>
  <c r="X146" i="49" s="1"/>
  <c r="Y146" i="49" s="1"/>
  <c r="D146" i="49" s="1"/>
  <c r="W149" i="49"/>
  <c r="AD8" i="54"/>
  <c r="AA8" i="54"/>
  <c r="N124" i="49"/>
  <c r="N133" i="49"/>
  <c r="E139" i="49"/>
  <c r="X139" i="49" s="1"/>
  <c r="Y139" i="49" s="1"/>
  <c r="D139" i="49" s="1"/>
  <c r="O101" i="48"/>
  <c r="L101" i="48"/>
  <c r="AB101" i="48" s="1"/>
  <c r="K101" i="48"/>
  <c r="G101" i="48"/>
  <c r="Z101" i="48" s="1"/>
  <c r="F101" i="48"/>
  <c r="AA101" i="48" s="1"/>
  <c r="C101" i="48"/>
  <c r="T101" i="48"/>
  <c r="S101" i="48"/>
  <c r="AD101" i="48"/>
  <c r="N101" i="48"/>
  <c r="M101" i="48"/>
  <c r="AC101" i="48" s="1"/>
  <c r="J101" i="48"/>
  <c r="I101" i="48"/>
  <c r="H101" i="48"/>
  <c r="V101" i="48"/>
  <c r="E101" i="48" s="1"/>
  <c r="U101" i="48"/>
  <c r="R101" i="48"/>
  <c r="Q101" i="48"/>
  <c r="P101" i="48"/>
  <c r="N113" i="49"/>
  <c r="N132" i="49"/>
  <c r="N100" i="49"/>
  <c r="N99" i="49"/>
  <c r="N138" i="49"/>
  <c r="N130" i="49"/>
  <c r="N128" i="49"/>
  <c r="N139" i="49"/>
  <c r="N140" i="49"/>
  <c r="N123" i="49"/>
  <c r="N136" i="49"/>
  <c r="N137" i="49"/>
  <c r="E134" i="49"/>
  <c r="X134" i="49" s="1"/>
  <c r="Y134" i="49" s="1"/>
  <c r="D134" i="49" s="1"/>
  <c r="N142" i="49"/>
  <c r="W137" i="49"/>
  <c r="N129" i="49"/>
  <c r="AD65" i="48"/>
  <c r="N61" i="48"/>
  <c r="T59" i="48"/>
  <c r="N112" i="49"/>
  <c r="U33" i="48"/>
  <c r="V34" i="48"/>
  <c r="E34" i="48" s="1"/>
  <c r="X34" i="48" s="1"/>
  <c r="N120" i="49"/>
  <c r="N102" i="49"/>
  <c r="N93" i="49"/>
  <c r="F30" i="48"/>
  <c r="AA30" i="48" s="1"/>
  <c r="AD58" i="48"/>
  <c r="T12" i="48"/>
  <c r="U69" i="48"/>
  <c r="N107" i="49"/>
  <c r="AD60" i="48"/>
  <c r="G69" i="48"/>
  <c r="Z69" i="48" s="1"/>
  <c r="U72" i="48"/>
  <c r="U49" i="48"/>
  <c r="O11" i="48"/>
  <c r="N135" i="49"/>
  <c r="P59" i="48"/>
  <c r="T72" i="48"/>
  <c r="T45" i="48"/>
  <c r="V73" i="48"/>
  <c r="E73" i="48" s="1"/>
  <c r="T11" i="48"/>
  <c r="V69" i="48"/>
  <c r="E69" i="48" s="1"/>
  <c r="V44" i="48"/>
  <c r="E44" i="48" s="1"/>
  <c r="S72" i="48"/>
  <c r="N43" i="48"/>
  <c r="P4" i="48"/>
  <c r="O27" i="48"/>
  <c r="AD17" i="48"/>
  <c r="P71" i="48"/>
  <c r="Q65" i="48"/>
  <c r="G55" i="48"/>
  <c r="Z55" i="48" s="1"/>
  <c r="T39" i="48"/>
  <c r="K20" i="48"/>
  <c r="N131" i="49"/>
  <c r="AD20" i="48"/>
  <c r="F68" i="48"/>
  <c r="AA68" i="48" s="1"/>
  <c r="N55" i="48"/>
  <c r="T27" i="48"/>
  <c r="AD18" i="48"/>
  <c r="I55" i="48"/>
  <c r="K74" i="48"/>
  <c r="O71" i="48"/>
  <c r="O64" i="48"/>
  <c r="P50" i="48"/>
  <c r="P38" i="48"/>
  <c r="J20" i="48"/>
  <c r="N117" i="49"/>
  <c r="Q71" i="48"/>
  <c r="V67" i="48"/>
  <c r="E67" i="48" s="1"/>
  <c r="K40" i="48"/>
  <c r="G3" i="48"/>
  <c r="Z3" i="48" s="1"/>
  <c r="G74" i="48"/>
  <c r="Z74" i="48" s="1"/>
  <c r="N70" i="48"/>
  <c r="F64" i="48"/>
  <c r="AA64" i="48" s="1"/>
  <c r="O50" i="48"/>
  <c r="J35" i="48"/>
  <c r="J19" i="48"/>
  <c r="N125" i="49"/>
  <c r="AD57" i="48"/>
  <c r="Q73" i="48"/>
  <c r="G71" i="48"/>
  <c r="Z71" i="48" s="1"/>
  <c r="T67" i="48"/>
  <c r="O59" i="48"/>
  <c r="G48" i="48"/>
  <c r="Z48" i="48" s="1"/>
  <c r="O38" i="48"/>
  <c r="V18" i="48"/>
  <c r="E18" i="48" s="1"/>
  <c r="AD52" i="48"/>
  <c r="P73" i="48"/>
  <c r="V70" i="48"/>
  <c r="E70" i="48" s="1"/>
  <c r="S69" i="48"/>
  <c r="S62" i="48"/>
  <c r="K53" i="48"/>
  <c r="I43" i="48"/>
  <c r="F32" i="48"/>
  <c r="AA32" i="48" s="1"/>
  <c r="N8" i="48"/>
  <c r="AD74" i="48"/>
  <c r="S74" i="48"/>
  <c r="I72" i="48"/>
  <c r="Q69" i="48"/>
  <c r="U57" i="48"/>
  <c r="Q47" i="48"/>
  <c r="G36" i="48"/>
  <c r="Z36" i="48" s="1"/>
  <c r="P24" i="48"/>
  <c r="O7" i="48"/>
  <c r="AD73" i="48"/>
  <c r="AD34" i="48"/>
  <c r="Q74" i="48"/>
  <c r="N73" i="48"/>
  <c r="T71" i="48"/>
  <c r="P70" i="48"/>
  <c r="F69" i="48"/>
  <c r="AA69" i="48" s="1"/>
  <c r="U65" i="48"/>
  <c r="G62" i="48"/>
  <c r="Z62" i="48" s="1"/>
  <c r="S57" i="48"/>
  <c r="J52" i="48"/>
  <c r="I47" i="48"/>
  <c r="K42" i="48"/>
  <c r="U35" i="48"/>
  <c r="I31" i="48"/>
  <c r="Q23" i="48"/>
  <c r="U14" i="48"/>
  <c r="J7" i="48"/>
  <c r="U74" i="48"/>
  <c r="N72" i="48"/>
  <c r="T69" i="48"/>
  <c r="P63" i="48"/>
  <c r="N54" i="48"/>
  <c r="J43" i="48"/>
  <c r="V32" i="48"/>
  <c r="E32" i="48" s="1"/>
  <c r="X32" i="48" s="1"/>
  <c r="S26" i="48"/>
  <c r="S8" i="48"/>
  <c r="T74" i="48"/>
  <c r="F72" i="48"/>
  <c r="AA72" i="48" s="1"/>
  <c r="S67" i="48"/>
  <c r="I58" i="48"/>
  <c r="T47" i="48"/>
  <c r="U37" i="48"/>
  <c r="I26" i="48"/>
  <c r="U18" i="48"/>
  <c r="AD36" i="48"/>
  <c r="O73" i="48"/>
  <c r="U70" i="48"/>
  <c r="F66" i="48"/>
  <c r="AA66" i="48" s="1"/>
  <c r="J62" i="48"/>
  <c r="F52" i="48"/>
  <c r="AA52" i="48" s="1"/>
  <c r="O42" i="48"/>
  <c r="J31" i="48"/>
  <c r="T15" i="48"/>
  <c r="AD70" i="48"/>
  <c r="AD33" i="48"/>
  <c r="P74" i="48"/>
  <c r="V72" i="48"/>
  <c r="E72" i="48" s="1"/>
  <c r="S71" i="48"/>
  <c r="O70" i="48"/>
  <c r="I69" i="48"/>
  <c r="S65" i="48"/>
  <c r="V61" i="48"/>
  <c r="E61" i="48" s="1"/>
  <c r="G56" i="48"/>
  <c r="Z56" i="48" s="1"/>
  <c r="S50" i="48"/>
  <c r="U45" i="48"/>
  <c r="F40" i="48"/>
  <c r="AA40" i="48" s="1"/>
  <c r="T35" i="48"/>
  <c r="O30" i="48"/>
  <c r="I22" i="48"/>
  <c r="N14" i="48"/>
  <c r="U6" i="48"/>
  <c r="AD72" i="48"/>
  <c r="AD42" i="48"/>
  <c r="AD12" i="48"/>
  <c r="J74" i="48"/>
  <c r="F73" i="48"/>
  <c r="AA73" i="48" s="1"/>
  <c r="K72" i="48"/>
  <c r="J71" i="48"/>
  <c r="F70" i="48"/>
  <c r="AA70" i="48" s="1"/>
  <c r="K69" i="48"/>
  <c r="K67" i="48"/>
  <c r="J64" i="48"/>
  <c r="N60" i="48"/>
  <c r="I57" i="48"/>
  <c r="J53" i="48"/>
  <c r="Q49" i="48"/>
  <c r="J45" i="48"/>
  <c r="K41" i="48"/>
  <c r="S37" i="48"/>
  <c r="F33" i="48"/>
  <c r="AA33" i="48" s="1"/>
  <c r="K30" i="48"/>
  <c r="K23" i="48"/>
  <c r="K16" i="48"/>
  <c r="F11" i="48"/>
  <c r="AA11" i="48" s="1"/>
  <c r="J4" i="48"/>
  <c r="AD71" i="48"/>
  <c r="AD41" i="48"/>
  <c r="AD10" i="48"/>
  <c r="I74" i="48"/>
  <c r="G73" i="48"/>
  <c r="Z73" i="48" s="1"/>
  <c r="J72" i="48"/>
  <c r="I71" i="48"/>
  <c r="K70" i="48"/>
  <c r="J69" i="48"/>
  <c r="N66" i="48"/>
  <c r="T63" i="48"/>
  <c r="K60" i="48"/>
  <c r="V56" i="48"/>
  <c r="E56" i="48" s="1"/>
  <c r="X56" i="48" s="1"/>
  <c r="Q52" i="48"/>
  <c r="Q48" i="48"/>
  <c r="G45" i="48"/>
  <c r="Z45" i="48" s="1"/>
  <c r="S40" i="48"/>
  <c r="P37" i="48"/>
  <c r="G33" i="48"/>
  <c r="Z33" i="48" s="1"/>
  <c r="I28" i="48"/>
  <c r="G23" i="48"/>
  <c r="Z23" i="48" s="1"/>
  <c r="U15" i="48"/>
  <c r="F10" i="48"/>
  <c r="AA10" i="48" s="1"/>
  <c r="V3" i="48"/>
  <c r="E3" i="48" s="1"/>
  <c r="X3" i="48" s="1"/>
  <c r="N134" i="49"/>
  <c r="N127" i="49"/>
  <c r="AD66" i="48"/>
  <c r="AD44" i="48"/>
  <c r="AD25" i="48"/>
  <c r="V74" i="48"/>
  <c r="E74" i="48" s="1"/>
  <c r="F74" i="48"/>
  <c r="AA74" i="48" s="1"/>
  <c r="S73" i="48"/>
  <c r="I73" i="48"/>
  <c r="O72" i="48"/>
  <c r="U71" i="48"/>
  <c r="K71" i="48"/>
  <c r="Q70" i="48"/>
  <c r="G70" i="48"/>
  <c r="Z70" i="48" s="1"/>
  <c r="N69" i="48"/>
  <c r="N68" i="48"/>
  <c r="P66" i="48"/>
  <c r="V64" i="48"/>
  <c r="E64" i="48" s="1"/>
  <c r="T62" i="48"/>
  <c r="Q60" i="48"/>
  <c r="Q58" i="48"/>
  <c r="I56" i="48"/>
  <c r="P53" i="48"/>
  <c r="F51" i="48"/>
  <c r="AA51" i="48" s="1"/>
  <c r="S48" i="48"/>
  <c r="K46" i="48"/>
  <c r="G44" i="48"/>
  <c r="Z44" i="48" s="1"/>
  <c r="N41" i="48"/>
  <c r="T38" i="48"/>
  <c r="Q36" i="48"/>
  <c r="V33" i="48"/>
  <c r="E33" i="48" s="1"/>
  <c r="X33" i="48" s="1"/>
  <c r="O31" i="48"/>
  <c r="G29" i="48"/>
  <c r="Z29" i="48" s="1"/>
  <c r="S24" i="48"/>
  <c r="S20" i="48"/>
  <c r="I17" i="48"/>
  <c r="U12" i="48"/>
  <c r="G9" i="48"/>
  <c r="Z9" i="48" s="1"/>
  <c r="N5" i="48"/>
  <c r="W135" i="49"/>
  <c r="X135" i="49" s="1"/>
  <c r="Y135" i="49" s="1"/>
  <c r="D135" i="49" s="1"/>
  <c r="AD69" i="48"/>
  <c r="AD50" i="48"/>
  <c r="AD28" i="48"/>
  <c r="AD9" i="48"/>
  <c r="O74" i="48"/>
  <c r="U73" i="48"/>
  <c r="K73" i="48"/>
  <c r="Q72" i="48"/>
  <c r="G72" i="48"/>
  <c r="Z72" i="48" s="1"/>
  <c r="N71" i="48"/>
  <c r="T70" i="48"/>
  <c r="J70" i="48"/>
  <c r="P69" i="48"/>
  <c r="V68" i="48"/>
  <c r="E68" i="48" s="1"/>
  <c r="I67" i="48"/>
  <c r="J65" i="48"/>
  <c r="O63" i="48"/>
  <c r="K61" i="48"/>
  <c r="G59" i="48"/>
  <c r="Z59" i="48" s="1"/>
  <c r="U56" i="48"/>
  <c r="K54" i="48"/>
  <c r="P51" i="48"/>
  <c r="O49" i="48"/>
  <c r="U46" i="48"/>
  <c r="F44" i="48"/>
  <c r="AA44" i="48" s="1"/>
  <c r="J42" i="48"/>
  <c r="O39" i="48"/>
  <c r="G37" i="48"/>
  <c r="Z37" i="48" s="1"/>
  <c r="S34" i="48"/>
  <c r="J32" i="48"/>
  <c r="O29" i="48"/>
  <c r="V25" i="48"/>
  <c r="E25" i="48" s="1"/>
  <c r="X25" i="48" s="1"/>
  <c r="T21" i="48"/>
  <c r="T17" i="48"/>
  <c r="K14" i="48"/>
  <c r="I10" i="48"/>
  <c r="G6" i="48"/>
  <c r="Z6" i="48" s="1"/>
  <c r="AD68" i="48"/>
  <c r="AD49" i="48"/>
  <c r="AD26" i="48"/>
  <c r="AD4" i="48"/>
  <c r="N74" i="48"/>
  <c r="T73" i="48"/>
  <c r="J73" i="48"/>
  <c r="P72" i="48"/>
  <c r="V71" i="48"/>
  <c r="E71" i="48" s="1"/>
  <c r="F71" i="48"/>
  <c r="AA71" i="48" s="1"/>
  <c r="S70" i="48"/>
  <c r="I70" i="48"/>
  <c r="O69" i="48"/>
  <c r="P68" i="48"/>
  <c r="G67" i="48"/>
  <c r="Z67" i="48" s="1"/>
  <c r="G65" i="48"/>
  <c r="Z65" i="48" s="1"/>
  <c r="V62" i="48"/>
  <c r="E62" i="48" s="1"/>
  <c r="I61" i="48"/>
  <c r="T58" i="48"/>
  <c r="K56" i="48"/>
  <c r="G54" i="48"/>
  <c r="Z54" i="48" s="1"/>
  <c r="N51" i="48"/>
  <c r="V48" i="48"/>
  <c r="E48" i="48" s="1"/>
  <c r="Q46" i="48"/>
  <c r="I44" i="48"/>
  <c r="P41" i="48"/>
  <c r="N39" i="48"/>
  <c r="S36" i="48"/>
  <c r="K34" i="48"/>
  <c r="I32" i="48"/>
  <c r="J29" i="48"/>
  <c r="I25" i="48"/>
  <c r="Q21" i="48"/>
  <c r="F17" i="48"/>
  <c r="AA17" i="48" s="1"/>
  <c r="F13" i="48"/>
  <c r="AA13" i="48" s="1"/>
  <c r="V9" i="48"/>
  <c r="E9" i="48" s="1"/>
  <c r="O5" i="48"/>
  <c r="E132" i="49"/>
  <c r="X132" i="49" s="1"/>
  <c r="Y132" i="49" s="1"/>
  <c r="D132" i="49" s="1"/>
  <c r="N111" i="49"/>
  <c r="N126" i="49"/>
  <c r="N114" i="49"/>
  <c r="N61" i="49"/>
  <c r="N103" i="49"/>
  <c r="E148" i="49"/>
  <c r="X148" i="49" s="1"/>
  <c r="Y148" i="49" s="1"/>
  <c r="D148" i="49" s="1"/>
  <c r="N60" i="49"/>
  <c r="E101" i="49"/>
  <c r="X101" i="49" s="1"/>
  <c r="Y101" i="49" s="1"/>
  <c r="D101" i="49" s="1"/>
  <c r="E131" i="49"/>
  <c r="X131" i="49" s="1"/>
  <c r="Y131" i="49" s="1"/>
  <c r="D131" i="49" s="1"/>
  <c r="N47" i="49"/>
  <c r="N45" i="49"/>
  <c r="H69" i="48"/>
  <c r="H70" i="48"/>
  <c r="H71" i="48"/>
  <c r="H72" i="48"/>
  <c r="H73" i="48"/>
  <c r="H74" i="48"/>
  <c r="H75" i="48"/>
  <c r="H76" i="48"/>
  <c r="H77" i="48"/>
  <c r="H78" i="48"/>
  <c r="H79" i="48"/>
  <c r="H80" i="48"/>
  <c r="H81" i="48"/>
  <c r="H82" i="48"/>
  <c r="H83" i="48"/>
  <c r="H84" i="48"/>
  <c r="H85" i="48"/>
  <c r="H86" i="48"/>
  <c r="H87" i="48"/>
  <c r="H88" i="48"/>
  <c r="H89" i="48"/>
  <c r="H90" i="48"/>
  <c r="H91" i="48"/>
  <c r="H92" i="48"/>
  <c r="H93" i="48"/>
  <c r="H94" i="48"/>
  <c r="H95" i="48"/>
  <c r="H96" i="48"/>
  <c r="H97" i="48"/>
  <c r="H98" i="48"/>
  <c r="H99" i="48"/>
  <c r="H100" i="48"/>
  <c r="H102" i="48"/>
  <c r="H103" i="48"/>
  <c r="H104" i="48"/>
  <c r="H105" i="48"/>
  <c r="H106" i="48"/>
  <c r="H107" i="48"/>
  <c r="H108" i="48"/>
  <c r="H109" i="48"/>
  <c r="H110" i="48"/>
  <c r="H111" i="48"/>
  <c r="H112" i="48"/>
  <c r="H113" i="48"/>
  <c r="H114" i="48"/>
  <c r="H115" i="48"/>
  <c r="H116" i="48"/>
  <c r="H117" i="48"/>
  <c r="H118" i="48"/>
  <c r="H119" i="48"/>
  <c r="H120" i="48"/>
  <c r="H121" i="48"/>
  <c r="H122" i="48"/>
  <c r="H123" i="48"/>
  <c r="H124" i="48"/>
  <c r="H125" i="48"/>
  <c r="H126" i="48"/>
  <c r="H127" i="48"/>
  <c r="H128" i="48"/>
  <c r="H129" i="48"/>
  <c r="H130" i="48"/>
  <c r="H131" i="48"/>
  <c r="H132" i="48"/>
  <c r="H133" i="48"/>
  <c r="H134" i="48"/>
  <c r="H135" i="48"/>
  <c r="H136" i="48"/>
  <c r="H137" i="48"/>
  <c r="H138" i="48"/>
  <c r="H139" i="48"/>
  <c r="H140" i="48"/>
  <c r="H141" i="48"/>
  <c r="H142" i="48"/>
  <c r="H143" i="48"/>
  <c r="H144" i="48"/>
  <c r="H145" i="48"/>
  <c r="H146" i="48"/>
  <c r="H147" i="48"/>
  <c r="H148" i="48"/>
  <c r="H149" i="48"/>
  <c r="H150" i="48"/>
  <c r="H151" i="48"/>
  <c r="H152" i="48"/>
  <c r="H153" i="48"/>
  <c r="H154" i="48"/>
  <c r="H155" i="48"/>
  <c r="H156" i="48"/>
  <c r="H157" i="48"/>
  <c r="H158" i="48"/>
  <c r="H159" i="48"/>
  <c r="H160" i="48"/>
  <c r="H161" i="48"/>
  <c r="H162" i="48"/>
  <c r="H163" i="48"/>
  <c r="H164" i="48"/>
  <c r="H165" i="48"/>
  <c r="H166" i="48"/>
  <c r="M69" i="48"/>
  <c r="AC69" i="48" s="1"/>
  <c r="M70" i="48"/>
  <c r="AC70" i="48" s="1"/>
  <c r="M71" i="48"/>
  <c r="AC71" i="48" s="1"/>
  <c r="M72" i="48"/>
  <c r="AC72" i="48" s="1"/>
  <c r="M73" i="48"/>
  <c r="AC73" i="48" s="1"/>
  <c r="M74" i="48"/>
  <c r="AC74" i="48" s="1"/>
  <c r="M75" i="48"/>
  <c r="AC75" i="48" s="1"/>
  <c r="M76" i="48"/>
  <c r="AC76" i="48" s="1"/>
  <c r="M77" i="48"/>
  <c r="AC77" i="48" s="1"/>
  <c r="M78" i="48"/>
  <c r="AC78" i="48" s="1"/>
  <c r="M79" i="48"/>
  <c r="AC79" i="48" s="1"/>
  <c r="M80" i="48"/>
  <c r="AC80" i="48" s="1"/>
  <c r="M81" i="48"/>
  <c r="AC81" i="48" s="1"/>
  <c r="M82" i="48"/>
  <c r="AC82" i="48" s="1"/>
  <c r="M83" i="48"/>
  <c r="AC83" i="48" s="1"/>
  <c r="M84" i="48"/>
  <c r="AC84" i="48" s="1"/>
  <c r="M85" i="48"/>
  <c r="AC85" i="48" s="1"/>
  <c r="M86" i="48"/>
  <c r="AC86" i="48" s="1"/>
  <c r="M87" i="48"/>
  <c r="AC87" i="48" s="1"/>
  <c r="M88" i="48"/>
  <c r="AC88" i="48" s="1"/>
  <c r="M89" i="48"/>
  <c r="AC89" i="48" s="1"/>
  <c r="M90" i="48"/>
  <c r="AC90" i="48" s="1"/>
  <c r="M91" i="48"/>
  <c r="AC91" i="48" s="1"/>
  <c r="M92" i="48"/>
  <c r="AC92" i="48" s="1"/>
  <c r="M93" i="48"/>
  <c r="AC93" i="48" s="1"/>
  <c r="M94" i="48"/>
  <c r="AC94" i="48" s="1"/>
  <c r="M95" i="48"/>
  <c r="AC95" i="48" s="1"/>
  <c r="M96" i="48"/>
  <c r="AC96" i="48" s="1"/>
  <c r="M97" i="48"/>
  <c r="AC97" i="48" s="1"/>
  <c r="M98" i="48"/>
  <c r="AC98" i="48" s="1"/>
  <c r="M99" i="48"/>
  <c r="AC99" i="48" s="1"/>
  <c r="M100" i="48"/>
  <c r="AC100" i="48" s="1"/>
  <c r="M102" i="48"/>
  <c r="AC102" i="48" s="1"/>
  <c r="M103" i="48"/>
  <c r="AC103" i="48" s="1"/>
  <c r="M104" i="48"/>
  <c r="AC104" i="48" s="1"/>
  <c r="M105" i="48"/>
  <c r="AC105" i="48" s="1"/>
  <c r="M106" i="48"/>
  <c r="AC106" i="48" s="1"/>
  <c r="M107" i="48"/>
  <c r="AC107" i="48" s="1"/>
  <c r="M108" i="48"/>
  <c r="AC108" i="48" s="1"/>
  <c r="M109" i="48"/>
  <c r="AC109" i="48" s="1"/>
  <c r="M110" i="48"/>
  <c r="AC110" i="48" s="1"/>
  <c r="M111" i="48"/>
  <c r="AC111" i="48" s="1"/>
  <c r="M112" i="48"/>
  <c r="AC112" i="48" s="1"/>
  <c r="M113" i="48"/>
  <c r="AC113" i="48" s="1"/>
  <c r="M114" i="48"/>
  <c r="AC114" i="48" s="1"/>
  <c r="M115" i="48"/>
  <c r="AC115" i="48" s="1"/>
  <c r="M116" i="48"/>
  <c r="AC116" i="48" s="1"/>
  <c r="M117" i="48"/>
  <c r="AC117" i="48" s="1"/>
  <c r="M118" i="48"/>
  <c r="AC118" i="48" s="1"/>
  <c r="M119" i="48"/>
  <c r="AC119" i="48" s="1"/>
  <c r="M120" i="48"/>
  <c r="AC120" i="48" s="1"/>
  <c r="M121" i="48"/>
  <c r="AC121" i="48" s="1"/>
  <c r="M122" i="48"/>
  <c r="AC122" i="48" s="1"/>
  <c r="M123" i="48"/>
  <c r="AC123" i="48" s="1"/>
  <c r="M124" i="48"/>
  <c r="AC124" i="48" s="1"/>
  <c r="M125" i="48"/>
  <c r="AC125" i="48" s="1"/>
  <c r="M126" i="48"/>
  <c r="AC126" i="48" s="1"/>
  <c r="M127" i="48"/>
  <c r="AC127" i="48" s="1"/>
  <c r="M128" i="48"/>
  <c r="AC128" i="48" s="1"/>
  <c r="M129" i="48"/>
  <c r="AC129" i="48" s="1"/>
  <c r="M130" i="48"/>
  <c r="AC130" i="48" s="1"/>
  <c r="M131" i="48"/>
  <c r="AC131" i="48" s="1"/>
  <c r="M132" i="48"/>
  <c r="AC132" i="48" s="1"/>
  <c r="M133" i="48"/>
  <c r="AC133" i="48" s="1"/>
  <c r="M134" i="48"/>
  <c r="AC134" i="48" s="1"/>
  <c r="M135" i="48"/>
  <c r="AC135" i="48" s="1"/>
  <c r="M136" i="48"/>
  <c r="AC136" i="48" s="1"/>
  <c r="M137" i="48"/>
  <c r="AC137" i="48" s="1"/>
  <c r="M138" i="48"/>
  <c r="AC138" i="48" s="1"/>
  <c r="M139" i="48"/>
  <c r="AC139" i="48" s="1"/>
  <c r="M140" i="48"/>
  <c r="AC140" i="48" s="1"/>
  <c r="M141" i="48"/>
  <c r="AC141" i="48" s="1"/>
  <c r="M142" i="48"/>
  <c r="AC142" i="48" s="1"/>
  <c r="M143" i="48"/>
  <c r="AC143" i="48" s="1"/>
  <c r="M144" i="48"/>
  <c r="AC144" i="48" s="1"/>
  <c r="M145" i="48"/>
  <c r="AC145" i="48" s="1"/>
  <c r="M146" i="48"/>
  <c r="AC146" i="48" s="1"/>
  <c r="M147" i="48"/>
  <c r="AC147" i="48" s="1"/>
  <c r="M148" i="48"/>
  <c r="AC148" i="48" s="1"/>
  <c r="M149" i="48"/>
  <c r="AC149" i="48" s="1"/>
  <c r="M150" i="48"/>
  <c r="AC150" i="48" s="1"/>
  <c r="M151" i="48"/>
  <c r="AC151" i="48" s="1"/>
  <c r="M152" i="48"/>
  <c r="AC152" i="48" s="1"/>
  <c r="M153" i="48"/>
  <c r="AC153" i="48" s="1"/>
  <c r="M154" i="48"/>
  <c r="AC154" i="48" s="1"/>
  <c r="M155" i="48"/>
  <c r="AC155" i="48" s="1"/>
  <c r="M156" i="48"/>
  <c r="AC156" i="48" s="1"/>
  <c r="M157" i="48"/>
  <c r="AC157" i="48" s="1"/>
  <c r="M158" i="48"/>
  <c r="AC158" i="48" s="1"/>
  <c r="M159" i="48"/>
  <c r="AC159" i="48" s="1"/>
  <c r="M160" i="48"/>
  <c r="AC160" i="48" s="1"/>
  <c r="M161" i="48"/>
  <c r="AC161" i="48" s="1"/>
  <c r="M162" i="48"/>
  <c r="AC162" i="48" s="1"/>
  <c r="M163" i="48"/>
  <c r="AC163" i="48" s="1"/>
  <c r="M164" i="48"/>
  <c r="AC164" i="48" s="1"/>
  <c r="M165" i="48"/>
  <c r="AC165" i="48" s="1"/>
  <c r="M166" i="48"/>
  <c r="AC166" i="48" s="1"/>
  <c r="L69" i="48"/>
  <c r="AB69" i="48" s="1"/>
  <c r="L70" i="48"/>
  <c r="AB70" i="48" s="1"/>
  <c r="L71" i="48"/>
  <c r="AB71" i="48" s="1"/>
  <c r="L72" i="48"/>
  <c r="AB72" i="48" s="1"/>
  <c r="L73" i="48"/>
  <c r="AB73" i="48" s="1"/>
  <c r="L74" i="48"/>
  <c r="AB74" i="48" s="1"/>
  <c r="L75" i="48"/>
  <c r="AB75" i="48" s="1"/>
  <c r="L76" i="48"/>
  <c r="AB76" i="48" s="1"/>
  <c r="L77" i="48"/>
  <c r="AB77" i="48" s="1"/>
  <c r="L78" i="48"/>
  <c r="AB78" i="48" s="1"/>
  <c r="L79" i="48"/>
  <c r="AB79" i="48" s="1"/>
  <c r="L80" i="48"/>
  <c r="AB80" i="48" s="1"/>
  <c r="L81" i="48"/>
  <c r="AB81" i="48" s="1"/>
  <c r="L82" i="48"/>
  <c r="AB82" i="48" s="1"/>
  <c r="L83" i="48"/>
  <c r="AB83" i="48" s="1"/>
  <c r="L84" i="48"/>
  <c r="AB84" i="48" s="1"/>
  <c r="L85" i="48"/>
  <c r="AB85" i="48" s="1"/>
  <c r="L86" i="48"/>
  <c r="AB86" i="48" s="1"/>
  <c r="L87" i="48"/>
  <c r="AB87" i="48" s="1"/>
  <c r="L88" i="48"/>
  <c r="AB88" i="48" s="1"/>
  <c r="L89" i="48"/>
  <c r="AB89" i="48" s="1"/>
  <c r="L90" i="48"/>
  <c r="AB90" i="48" s="1"/>
  <c r="L91" i="48"/>
  <c r="AB91" i="48" s="1"/>
  <c r="L92" i="48"/>
  <c r="AB92" i="48" s="1"/>
  <c r="L93" i="48"/>
  <c r="AB93" i="48" s="1"/>
  <c r="L94" i="48"/>
  <c r="AB94" i="48" s="1"/>
  <c r="L95" i="48"/>
  <c r="AB95" i="48" s="1"/>
  <c r="L96" i="48"/>
  <c r="AB96" i="48" s="1"/>
  <c r="L97" i="48"/>
  <c r="AB97" i="48" s="1"/>
  <c r="L98" i="48"/>
  <c r="AB98" i="48" s="1"/>
  <c r="L99" i="48"/>
  <c r="AB99" i="48" s="1"/>
  <c r="L100" i="48"/>
  <c r="AB100" i="48" s="1"/>
  <c r="L102" i="48"/>
  <c r="AB102" i="48" s="1"/>
  <c r="L103" i="48"/>
  <c r="AB103" i="48" s="1"/>
  <c r="L104" i="48"/>
  <c r="AB104" i="48" s="1"/>
  <c r="L105" i="48"/>
  <c r="AB105" i="48" s="1"/>
  <c r="L106" i="48"/>
  <c r="AB106" i="48" s="1"/>
  <c r="L107" i="48"/>
  <c r="AB107" i="48" s="1"/>
  <c r="L108" i="48"/>
  <c r="AB108" i="48" s="1"/>
  <c r="L109" i="48"/>
  <c r="AB109" i="48" s="1"/>
  <c r="L110" i="48"/>
  <c r="AB110" i="48" s="1"/>
  <c r="L111" i="48"/>
  <c r="AB111" i="48" s="1"/>
  <c r="L112" i="48"/>
  <c r="AB112" i="48" s="1"/>
  <c r="L113" i="48"/>
  <c r="AB113" i="48" s="1"/>
  <c r="L114" i="48"/>
  <c r="AB114" i="48" s="1"/>
  <c r="L115" i="48"/>
  <c r="AB115" i="48" s="1"/>
  <c r="L116" i="48"/>
  <c r="AB116" i="48" s="1"/>
  <c r="L117" i="48"/>
  <c r="AB117" i="48" s="1"/>
  <c r="L118" i="48"/>
  <c r="AB118" i="48" s="1"/>
  <c r="L119" i="48"/>
  <c r="AB119" i="48" s="1"/>
  <c r="L120" i="48"/>
  <c r="AB120" i="48" s="1"/>
  <c r="L121" i="48"/>
  <c r="AB121" i="48" s="1"/>
  <c r="L122" i="48"/>
  <c r="AB122" i="48" s="1"/>
  <c r="L123" i="48"/>
  <c r="AB123" i="48" s="1"/>
  <c r="L124" i="48"/>
  <c r="AB124" i="48" s="1"/>
  <c r="L125" i="48"/>
  <c r="AB125" i="48" s="1"/>
  <c r="L126" i="48"/>
  <c r="AB126" i="48" s="1"/>
  <c r="L127" i="48"/>
  <c r="AB127" i="48" s="1"/>
  <c r="L128" i="48"/>
  <c r="AB128" i="48" s="1"/>
  <c r="L129" i="48"/>
  <c r="AB129" i="48" s="1"/>
  <c r="L130" i="48"/>
  <c r="AB130" i="48" s="1"/>
  <c r="L131" i="48"/>
  <c r="AB131" i="48" s="1"/>
  <c r="L132" i="48"/>
  <c r="AB132" i="48" s="1"/>
  <c r="L133" i="48"/>
  <c r="AB133" i="48" s="1"/>
  <c r="L134" i="48"/>
  <c r="AB134" i="48" s="1"/>
  <c r="L135" i="48"/>
  <c r="AB135" i="48" s="1"/>
  <c r="L136" i="48"/>
  <c r="AB136" i="48" s="1"/>
  <c r="L137" i="48"/>
  <c r="AB137" i="48" s="1"/>
  <c r="L138" i="48"/>
  <c r="AB138" i="48" s="1"/>
  <c r="L139" i="48"/>
  <c r="AB139" i="48" s="1"/>
  <c r="L140" i="48"/>
  <c r="AB140" i="48" s="1"/>
  <c r="L141" i="48"/>
  <c r="AB141" i="48" s="1"/>
  <c r="L142" i="48"/>
  <c r="AB142" i="48" s="1"/>
  <c r="L143" i="48"/>
  <c r="AB143" i="48" s="1"/>
  <c r="L144" i="48"/>
  <c r="AB144" i="48" s="1"/>
  <c r="L145" i="48"/>
  <c r="AB145" i="48" s="1"/>
  <c r="L146" i="48"/>
  <c r="AB146" i="48" s="1"/>
  <c r="L147" i="48"/>
  <c r="AB147" i="48" s="1"/>
  <c r="L148" i="48"/>
  <c r="AB148" i="48" s="1"/>
  <c r="L149" i="48"/>
  <c r="AB149" i="48" s="1"/>
  <c r="L150" i="48"/>
  <c r="AB150" i="48" s="1"/>
  <c r="L151" i="48"/>
  <c r="AB151" i="48" s="1"/>
  <c r="L152" i="48"/>
  <c r="AB152" i="48" s="1"/>
  <c r="L153" i="48"/>
  <c r="AB153" i="48" s="1"/>
  <c r="L154" i="48"/>
  <c r="AB154" i="48" s="1"/>
  <c r="L155" i="48"/>
  <c r="AB155" i="48" s="1"/>
  <c r="L156" i="48"/>
  <c r="AB156" i="48" s="1"/>
  <c r="L157" i="48"/>
  <c r="AB157" i="48" s="1"/>
  <c r="L158" i="48"/>
  <c r="AB158" i="48" s="1"/>
  <c r="L159" i="48"/>
  <c r="AB159" i="48" s="1"/>
  <c r="L160" i="48"/>
  <c r="AB160" i="48" s="1"/>
  <c r="L161" i="48"/>
  <c r="AB161" i="48" s="1"/>
  <c r="L162" i="48"/>
  <c r="AB162" i="48" s="1"/>
  <c r="L163" i="48"/>
  <c r="AB163" i="48" s="1"/>
  <c r="L164" i="48"/>
  <c r="AB164" i="48" s="1"/>
  <c r="L165" i="48"/>
  <c r="AB165" i="48" s="1"/>
  <c r="L166" i="48"/>
  <c r="AB166" i="48" s="1"/>
  <c r="R69" i="48"/>
  <c r="R70" i="48"/>
  <c r="R71" i="48"/>
  <c r="R72" i="48"/>
  <c r="R73" i="48"/>
  <c r="R74" i="48"/>
  <c r="R75" i="48"/>
  <c r="R76" i="48"/>
  <c r="R77" i="48"/>
  <c r="R78" i="48"/>
  <c r="R79" i="48"/>
  <c r="R80" i="48"/>
  <c r="R81" i="48"/>
  <c r="R82" i="48"/>
  <c r="R83" i="48"/>
  <c r="R84" i="48"/>
  <c r="R85" i="48"/>
  <c r="R86" i="48"/>
  <c r="R87" i="48"/>
  <c r="R88" i="48"/>
  <c r="R89" i="48"/>
  <c r="R90" i="48"/>
  <c r="R91" i="48"/>
  <c r="R92" i="48"/>
  <c r="R93" i="48"/>
  <c r="R94" i="48"/>
  <c r="R95" i="48"/>
  <c r="R96" i="48"/>
  <c r="R97" i="48"/>
  <c r="R98" i="48"/>
  <c r="R99" i="48"/>
  <c r="R100" i="48"/>
  <c r="R102" i="48"/>
  <c r="R103" i="48"/>
  <c r="R104" i="48"/>
  <c r="R105" i="48"/>
  <c r="R106" i="48"/>
  <c r="R107" i="48"/>
  <c r="R108" i="48"/>
  <c r="R109" i="48"/>
  <c r="R110" i="48"/>
  <c r="R111" i="48"/>
  <c r="R112" i="48"/>
  <c r="R113" i="48"/>
  <c r="R114" i="48"/>
  <c r="R115" i="48"/>
  <c r="R116" i="48"/>
  <c r="R117" i="48"/>
  <c r="R118" i="48"/>
  <c r="R119" i="48"/>
  <c r="R120" i="48"/>
  <c r="R121" i="48"/>
  <c r="R122" i="48"/>
  <c r="R123" i="48"/>
  <c r="R124" i="48"/>
  <c r="R125" i="48"/>
  <c r="R126" i="48"/>
  <c r="R127" i="48"/>
  <c r="R128" i="48"/>
  <c r="R129" i="48"/>
  <c r="R130" i="48"/>
  <c r="R131" i="48"/>
  <c r="R132" i="48"/>
  <c r="R133" i="48"/>
  <c r="R134" i="48"/>
  <c r="R135" i="48"/>
  <c r="R136" i="48"/>
  <c r="R137" i="48"/>
  <c r="R138" i="48"/>
  <c r="R139" i="48"/>
  <c r="R140" i="48"/>
  <c r="R141" i="48"/>
  <c r="R142" i="48"/>
  <c r="R143" i="48"/>
  <c r="R144" i="48"/>
  <c r="R145" i="48"/>
  <c r="R146" i="48"/>
  <c r="R147" i="48"/>
  <c r="R148" i="48"/>
  <c r="R149" i="48"/>
  <c r="R150" i="48"/>
  <c r="R151" i="48"/>
  <c r="R152" i="48"/>
  <c r="R153" i="48"/>
  <c r="R154" i="48"/>
  <c r="R155" i="48"/>
  <c r="R156" i="48"/>
  <c r="R157" i="48"/>
  <c r="R158" i="48"/>
  <c r="R159" i="48"/>
  <c r="R160" i="48"/>
  <c r="R161" i="48"/>
  <c r="R162" i="48"/>
  <c r="R163" i="48"/>
  <c r="R164" i="48"/>
  <c r="R165" i="48"/>
  <c r="R166"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8" i="48"/>
  <c r="C129" i="48"/>
  <c r="C130" i="48"/>
  <c r="C131" i="48"/>
  <c r="C132" i="48"/>
  <c r="C133" i="48"/>
  <c r="C134" i="48"/>
  <c r="C135" i="48"/>
  <c r="C136" i="48"/>
  <c r="C137" i="48"/>
  <c r="C138" i="48"/>
  <c r="C139" i="48"/>
  <c r="C140" i="48"/>
  <c r="C141" i="48"/>
  <c r="C142" i="48"/>
  <c r="C143" i="48"/>
  <c r="C144" i="48"/>
  <c r="C145" i="48"/>
  <c r="C146" i="48"/>
  <c r="C147" i="48"/>
  <c r="C148" i="48"/>
  <c r="C149" i="48"/>
  <c r="C150" i="48"/>
  <c r="C151" i="48"/>
  <c r="C152" i="48"/>
  <c r="C153" i="48"/>
  <c r="C154" i="48"/>
  <c r="C155" i="48"/>
  <c r="C156" i="48"/>
  <c r="C157" i="48"/>
  <c r="C158" i="48"/>
  <c r="C159" i="48"/>
  <c r="C160" i="48"/>
  <c r="C161" i="48"/>
  <c r="C162" i="48"/>
  <c r="C163" i="48"/>
  <c r="C164" i="48"/>
  <c r="C165" i="48"/>
  <c r="C166" i="48"/>
  <c r="G75" i="48"/>
  <c r="Z75" i="48" s="1"/>
  <c r="I75" i="48"/>
  <c r="J75" i="48"/>
  <c r="K75" i="48"/>
  <c r="F75" i="48"/>
  <c r="AA75" i="48" s="1"/>
  <c r="N75" i="48"/>
  <c r="O75" i="48"/>
  <c r="P75" i="48"/>
  <c r="Q75" i="48"/>
  <c r="S75" i="48"/>
  <c r="T75" i="48"/>
  <c r="U75" i="48"/>
  <c r="V75" i="48"/>
  <c r="E75" i="48" s="1"/>
  <c r="G76" i="48"/>
  <c r="Z76" i="48" s="1"/>
  <c r="I76" i="48"/>
  <c r="J76" i="48"/>
  <c r="K76" i="48"/>
  <c r="F76" i="48"/>
  <c r="AA76" i="48" s="1"/>
  <c r="N76" i="48"/>
  <c r="O76" i="48"/>
  <c r="P76" i="48"/>
  <c r="Q76" i="48"/>
  <c r="S76" i="48"/>
  <c r="T76" i="48"/>
  <c r="U76" i="48"/>
  <c r="V76" i="48"/>
  <c r="E76" i="48" s="1"/>
  <c r="G77" i="48"/>
  <c r="Z77" i="48" s="1"/>
  <c r="I77" i="48"/>
  <c r="J77" i="48"/>
  <c r="K77" i="48"/>
  <c r="F77" i="48"/>
  <c r="AA77" i="48" s="1"/>
  <c r="N77" i="48"/>
  <c r="O77" i="48"/>
  <c r="P77" i="48"/>
  <c r="Q77" i="48"/>
  <c r="S77" i="48"/>
  <c r="T77" i="48"/>
  <c r="U77" i="48"/>
  <c r="V77" i="48"/>
  <c r="E77" i="48" s="1"/>
  <c r="G78" i="48"/>
  <c r="Z78" i="48" s="1"/>
  <c r="I78" i="48"/>
  <c r="J78" i="48"/>
  <c r="K78" i="48"/>
  <c r="F78" i="48"/>
  <c r="AA78" i="48" s="1"/>
  <c r="N78" i="48"/>
  <c r="O78" i="48"/>
  <c r="P78" i="48"/>
  <c r="Q78" i="48"/>
  <c r="S78" i="48"/>
  <c r="T78" i="48"/>
  <c r="U78" i="48"/>
  <c r="V78" i="48"/>
  <c r="E78" i="48" s="1"/>
  <c r="G79" i="48"/>
  <c r="Z79" i="48" s="1"/>
  <c r="I79" i="48"/>
  <c r="J79" i="48"/>
  <c r="K79" i="48"/>
  <c r="F79" i="48"/>
  <c r="AA79" i="48" s="1"/>
  <c r="N79" i="48"/>
  <c r="O79" i="48"/>
  <c r="P79" i="48"/>
  <c r="Q79" i="48"/>
  <c r="S79" i="48"/>
  <c r="T79" i="48"/>
  <c r="U79" i="48"/>
  <c r="V79" i="48"/>
  <c r="E79" i="48" s="1"/>
  <c r="G80" i="48"/>
  <c r="Z80" i="48" s="1"/>
  <c r="I80" i="48"/>
  <c r="J80" i="48"/>
  <c r="K80" i="48"/>
  <c r="F80" i="48"/>
  <c r="AA80" i="48" s="1"/>
  <c r="N80" i="48"/>
  <c r="O80" i="48"/>
  <c r="P80" i="48"/>
  <c r="Q80" i="48"/>
  <c r="S80" i="48"/>
  <c r="T80" i="48"/>
  <c r="U80" i="48"/>
  <c r="V80" i="48"/>
  <c r="E80" i="48" s="1"/>
  <c r="G81" i="48"/>
  <c r="Z81" i="48" s="1"/>
  <c r="I81" i="48"/>
  <c r="J81" i="48"/>
  <c r="K81" i="48"/>
  <c r="F81" i="48"/>
  <c r="AA81" i="48" s="1"/>
  <c r="N81" i="48"/>
  <c r="O81" i="48"/>
  <c r="P81" i="48"/>
  <c r="Q81" i="48"/>
  <c r="S81" i="48"/>
  <c r="T81" i="48"/>
  <c r="U81" i="48"/>
  <c r="V81" i="48"/>
  <c r="E81" i="48" s="1"/>
  <c r="G82" i="48"/>
  <c r="Z82" i="48" s="1"/>
  <c r="I82" i="48"/>
  <c r="J82" i="48"/>
  <c r="K82" i="48"/>
  <c r="F82" i="48"/>
  <c r="AA82" i="48" s="1"/>
  <c r="N82" i="48"/>
  <c r="O82" i="48"/>
  <c r="P82" i="48"/>
  <c r="Q82" i="48"/>
  <c r="S82" i="48"/>
  <c r="T82" i="48"/>
  <c r="U82" i="48"/>
  <c r="V82" i="48"/>
  <c r="E82" i="48" s="1"/>
  <c r="G83" i="48"/>
  <c r="Z83" i="48" s="1"/>
  <c r="I83" i="48"/>
  <c r="J83" i="48"/>
  <c r="K83" i="48"/>
  <c r="F83" i="48"/>
  <c r="AA83" i="48" s="1"/>
  <c r="N83" i="48"/>
  <c r="O83" i="48"/>
  <c r="P83" i="48"/>
  <c r="Q83" i="48"/>
  <c r="S83" i="48"/>
  <c r="T83" i="48"/>
  <c r="U83" i="48"/>
  <c r="V83" i="48"/>
  <c r="E83" i="48" s="1"/>
  <c r="G84" i="48"/>
  <c r="Z84" i="48" s="1"/>
  <c r="I84" i="48"/>
  <c r="J84" i="48"/>
  <c r="K84" i="48"/>
  <c r="F84" i="48"/>
  <c r="AA84" i="48" s="1"/>
  <c r="N84" i="48"/>
  <c r="O84" i="48"/>
  <c r="P84" i="48"/>
  <c r="Q84" i="48"/>
  <c r="S84" i="48"/>
  <c r="T84" i="48"/>
  <c r="U84" i="48"/>
  <c r="V84" i="48"/>
  <c r="E84" i="48" s="1"/>
  <c r="G85" i="48"/>
  <c r="Z85" i="48" s="1"/>
  <c r="I85" i="48"/>
  <c r="J85" i="48"/>
  <c r="K85" i="48"/>
  <c r="F85" i="48"/>
  <c r="AA85" i="48" s="1"/>
  <c r="N85" i="48"/>
  <c r="O85" i="48"/>
  <c r="P85" i="48"/>
  <c r="Q85" i="48"/>
  <c r="S85" i="48"/>
  <c r="T85" i="48"/>
  <c r="U85" i="48"/>
  <c r="V85" i="48"/>
  <c r="E85" i="48" s="1"/>
  <c r="G86" i="48"/>
  <c r="Z86" i="48" s="1"/>
  <c r="I86" i="48"/>
  <c r="J86" i="48"/>
  <c r="K86" i="48"/>
  <c r="F86" i="48"/>
  <c r="AA86" i="48" s="1"/>
  <c r="N86" i="48"/>
  <c r="O86" i="48"/>
  <c r="P86" i="48"/>
  <c r="Q86" i="48"/>
  <c r="S86" i="48"/>
  <c r="T86" i="48"/>
  <c r="U86" i="48"/>
  <c r="V86" i="48"/>
  <c r="E86" i="48" s="1"/>
  <c r="G87" i="48"/>
  <c r="Z87" i="48" s="1"/>
  <c r="I87" i="48"/>
  <c r="J87" i="48"/>
  <c r="K87" i="48"/>
  <c r="F87" i="48"/>
  <c r="AA87" i="48" s="1"/>
  <c r="N87" i="48"/>
  <c r="O87" i="48"/>
  <c r="P87" i="48"/>
  <c r="Q87" i="48"/>
  <c r="S87" i="48"/>
  <c r="T87" i="48"/>
  <c r="U87" i="48"/>
  <c r="V87" i="48"/>
  <c r="E87" i="48" s="1"/>
  <c r="G88" i="48"/>
  <c r="Z88" i="48" s="1"/>
  <c r="I88" i="48"/>
  <c r="J88" i="48"/>
  <c r="K88" i="48"/>
  <c r="F88" i="48"/>
  <c r="AA88" i="48" s="1"/>
  <c r="N88" i="48"/>
  <c r="O88" i="48"/>
  <c r="P88" i="48"/>
  <c r="Q88" i="48"/>
  <c r="S88" i="48"/>
  <c r="T88" i="48"/>
  <c r="U88" i="48"/>
  <c r="V88" i="48"/>
  <c r="E88" i="48" s="1"/>
  <c r="G89" i="48"/>
  <c r="Z89" i="48" s="1"/>
  <c r="I89" i="48"/>
  <c r="J89" i="48"/>
  <c r="K89" i="48"/>
  <c r="F89" i="48"/>
  <c r="AA89" i="48" s="1"/>
  <c r="N89" i="48"/>
  <c r="O89" i="48"/>
  <c r="P89" i="48"/>
  <c r="Q89" i="48"/>
  <c r="S89" i="48"/>
  <c r="T89" i="48"/>
  <c r="U89" i="48"/>
  <c r="V89" i="48"/>
  <c r="E89" i="48" s="1"/>
  <c r="G90" i="48"/>
  <c r="Z90" i="48" s="1"/>
  <c r="I90" i="48"/>
  <c r="J90" i="48"/>
  <c r="K90" i="48"/>
  <c r="F90" i="48"/>
  <c r="AA90" i="48" s="1"/>
  <c r="N90" i="48"/>
  <c r="O90" i="48"/>
  <c r="P90" i="48"/>
  <c r="Q90" i="48"/>
  <c r="S90" i="48"/>
  <c r="T90" i="48"/>
  <c r="U90" i="48"/>
  <c r="V90" i="48"/>
  <c r="E90" i="48" s="1"/>
  <c r="G91" i="48"/>
  <c r="Z91" i="48" s="1"/>
  <c r="I91" i="48"/>
  <c r="J91" i="48"/>
  <c r="K91" i="48"/>
  <c r="F91" i="48"/>
  <c r="AA91" i="48" s="1"/>
  <c r="N91" i="48"/>
  <c r="O91" i="48"/>
  <c r="P91" i="48"/>
  <c r="Q91" i="48"/>
  <c r="S91" i="48"/>
  <c r="T91" i="48"/>
  <c r="U91" i="48"/>
  <c r="V91" i="48"/>
  <c r="E91" i="48" s="1"/>
  <c r="G92" i="48"/>
  <c r="Z92" i="48" s="1"/>
  <c r="I92" i="48"/>
  <c r="J92" i="48"/>
  <c r="K92" i="48"/>
  <c r="F92" i="48"/>
  <c r="AA92" i="48" s="1"/>
  <c r="N92" i="48"/>
  <c r="O92" i="48"/>
  <c r="P92" i="48"/>
  <c r="Q92" i="48"/>
  <c r="S92" i="48"/>
  <c r="T92" i="48"/>
  <c r="U92" i="48"/>
  <c r="V92" i="48"/>
  <c r="E92" i="48" s="1"/>
  <c r="G93" i="48"/>
  <c r="Z93" i="48" s="1"/>
  <c r="I93" i="48"/>
  <c r="J93" i="48"/>
  <c r="K93" i="48"/>
  <c r="F93" i="48"/>
  <c r="AA93" i="48" s="1"/>
  <c r="N93" i="48"/>
  <c r="O93" i="48"/>
  <c r="P93" i="48"/>
  <c r="Q93" i="48"/>
  <c r="S93" i="48"/>
  <c r="T93" i="48"/>
  <c r="U93" i="48"/>
  <c r="V93" i="48"/>
  <c r="E93" i="48" s="1"/>
  <c r="G94" i="48"/>
  <c r="Z94" i="48" s="1"/>
  <c r="I94" i="48"/>
  <c r="J94" i="48"/>
  <c r="K94" i="48"/>
  <c r="F94" i="48"/>
  <c r="AA94" i="48" s="1"/>
  <c r="N94" i="48"/>
  <c r="O94" i="48"/>
  <c r="P94" i="48"/>
  <c r="Q94" i="48"/>
  <c r="S94" i="48"/>
  <c r="T94" i="48"/>
  <c r="U94" i="48"/>
  <c r="V94" i="48"/>
  <c r="E94" i="48" s="1"/>
  <c r="G95" i="48"/>
  <c r="Z95" i="48" s="1"/>
  <c r="I95" i="48"/>
  <c r="J95" i="48"/>
  <c r="K95" i="48"/>
  <c r="F95" i="48"/>
  <c r="AA95" i="48" s="1"/>
  <c r="N95" i="48"/>
  <c r="O95" i="48"/>
  <c r="P95" i="48"/>
  <c r="Q95" i="48"/>
  <c r="S95" i="48"/>
  <c r="T95" i="48"/>
  <c r="U95" i="48"/>
  <c r="V95" i="48"/>
  <c r="E95" i="48" s="1"/>
  <c r="G96" i="48"/>
  <c r="Z96" i="48" s="1"/>
  <c r="I96" i="48"/>
  <c r="J96" i="48"/>
  <c r="K96" i="48"/>
  <c r="F96" i="48"/>
  <c r="AA96" i="48" s="1"/>
  <c r="N96" i="48"/>
  <c r="O96" i="48"/>
  <c r="P96" i="48"/>
  <c r="Q96" i="48"/>
  <c r="S96" i="48"/>
  <c r="T96" i="48"/>
  <c r="U96" i="48"/>
  <c r="V96" i="48"/>
  <c r="E96" i="48" s="1"/>
  <c r="G97" i="48"/>
  <c r="Z97" i="48" s="1"/>
  <c r="I97" i="48"/>
  <c r="J97" i="48"/>
  <c r="K97" i="48"/>
  <c r="F97" i="48"/>
  <c r="AA97" i="48" s="1"/>
  <c r="N97" i="48"/>
  <c r="O97" i="48"/>
  <c r="P97" i="48"/>
  <c r="Q97" i="48"/>
  <c r="S97" i="48"/>
  <c r="T97" i="48"/>
  <c r="U97" i="48"/>
  <c r="V97" i="48"/>
  <c r="E97" i="48" s="1"/>
  <c r="G98" i="48"/>
  <c r="Z98" i="48" s="1"/>
  <c r="I98" i="48"/>
  <c r="J98" i="48"/>
  <c r="K98" i="48"/>
  <c r="F98" i="48"/>
  <c r="AA98" i="48" s="1"/>
  <c r="N98" i="48"/>
  <c r="O98" i="48"/>
  <c r="P98" i="48"/>
  <c r="Q98" i="48"/>
  <c r="S98" i="48"/>
  <c r="T98" i="48"/>
  <c r="U98" i="48"/>
  <c r="V98" i="48"/>
  <c r="E98" i="48" s="1"/>
  <c r="G99" i="48"/>
  <c r="Z99" i="48" s="1"/>
  <c r="I99" i="48"/>
  <c r="J99" i="48"/>
  <c r="K99" i="48"/>
  <c r="F99" i="48"/>
  <c r="AA99" i="48" s="1"/>
  <c r="N99" i="48"/>
  <c r="O99" i="48"/>
  <c r="P99" i="48"/>
  <c r="Q99" i="48"/>
  <c r="S99" i="48"/>
  <c r="T99" i="48"/>
  <c r="U99" i="48"/>
  <c r="V99" i="48"/>
  <c r="E99" i="48" s="1"/>
  <c r="G100" i="48"/>
  <c r="Z100" i="48" s="1"/>
  <c r="I100" i="48"/>
  <c r="J100" i="48"/>
  <c r="K100" i="48"/>
  <c r="F100" i="48"/>
  <c r="AA100" i="48" s="1"/>
  <c r="N100" i="48"/>
  <c r="O100" i="48"/>
  <c r="P100" i="48"/>
  <c r="Q100" i="48"/>
  <c r="S100" i="48"/>
  <c r="T100" i="48"/>
  <c r="U100" i="48"/>
  <c r="V100" i="48"/>
  <c r="E100" i="48" s="1"/>
  <c r="G102" i="48"/>
  <c r="Z102" i="48" s="1"/>
  <c r="I102" i="48"/>
  <c r="J102" i="48"/>
  <c r="K102" i="48"/>
  <c r="F102" i="48"/>
  <c r="AA102" i="48" s="1"/>
  <c r="N102" i="48"/>
  <c r="O102" i="48"/>
  <c r="P102" i="48"/>
  <c r="Q102" i="48"/>
  <c r="S102" i="48"/>
  <c r="T102" i="48"/>
  <c r="U102" i="48"/>
  <c r="V102" i="48"/>
  <c r="E102" i="48" s="1"/>
  <c r="G103" i="48"/>
  <c r="Z103" i="48" s="1"/>
  <c r="I103" i="48"/>
  <c r="J103" i="48"/>
  <c r="K103" i="48"/>
  <c r="F103" i="48"/>
  <c r="AA103" i="48" s="1"/>
  <c r="N103" i="48"/>
  <c r="O103" i="48"/>
  <c r="P103" i="48"/>
  <c r="Q103" i="48"/>
  <c r="S103" i="48"/>
  <c r="T103" i="48"/>
  <c r="U103" i="48"/>
  <c r="V103" i="48"/>
  <c r="E103" i="48" s="1"/>
  <c r="G104" i="48"/>
  <c r="Z104" i="48" s="1"/>
  <c r="I104" i="48"/>
  <c r="J104" i="48"/>
  <c r="K104" i="48"/>
  <c r="F104" i="48"/>
  <c r="AA104" i="48" s="1"/>
  <c r="N104" i="48"/>
  <c r="O104" i="48"/>
  <c r="P104" i="48"/>
  <c r="Q104" i="48"/>
  <c r="S104" i="48"/>
  <c r="T104" i="48"/>
  <c r="U104" i="48"/>
  <c r="V104" i="48"/>
  <c r="E104" i="48" s="1"/>
  <c r="G105" i="48"/>
  <c r="Z105" i="48" s="1"/>
  <c r="I105" i="48"/>
  <c r="J105" i="48"/>
  <c r="K105" i="48"/>
  <c r="F105" i="48"/>
  <c r="AA105" i="48" s="1"/>
  <c r="N105" i="48"/>
  <c r="O105" i="48"/>
  <c r="P105" i="48"/>
  <c r="Q105" i="48"/>
  <c r="S105" i="48"/>
  <c r="T105" i="48"/>
  <c r="U105" i="48"/>
  <c r="V105" i="48"/>
  <c r="E105" i="48" s="1"/>
  <c r="G106" i="48"/>
  <c r="Z106" i="48" s="1"/>
  <c r="I106" i="48"/>
  <c r="J106" i="48"/>
  <c r="K106" i="48"/>
  <c r="F106" i="48"/>
  <c r="AA106" i="48" s="1"/>
  <c r="N106" i="48"/>
  <c r="O106" i="48"/>
  <c r="P106" i="48"/>
  <c r="Q106" i="48"/>
  <c r="S106" i="48"/>
  <c r="T106" i="48"/>
  <c r="U106" i="48"/>
  <c r="V106" i="48"/>
  <c r="E106" i="48" s="1"/>
  <c r="G107" i="48"/>
  <c r="Z107" i="48" s="1"/>
  <c r="I107" i="48"/>
  <c r="J107" i="48"/>
  <c r="K107" i="48"/>
  <c r="F107" i="48"/>
  <c r="AA107" i="48" s="1"/>
  <c r="N107" i="48"/>
  <c r="O107" i="48"/>
  <c r="P107" i="48"/>
  <c r="Q107" i="48"/>
  <c r="S107" i="48"/>
  <c r="T107" i="48"/>
  <c r="U107" i="48"/>
  <c r="V107" i="48"/>
  <c r="E107" i="48" s="1"/>
  <c r="G108" i="48"/>
  <c r="Z108" i="48" s="1"/>
  <c r="I108" i="48"/>
  <c r="J108" i="48"/>
  <c r="K108" i="48"/>
  <c r="F108" i="48"/>
  <c r="AA108" i="48" s="1"/>
  <c r="N108" i="48"/>
  <c r="O108" i="48"/>
  <c r="P108" i="48"/>
  <c r="Q108" i="48"/>
  <c r="S108" i="48"/>
  <c r="T108" i="48"/>
  <c r="U108" i="48"/>
  <c r="V108" i="48"/>
  <c r="E108" i="48" s="1"/>
  <c r="G109" i="48"/>
  <c r="Z109" i="48" s="1"/>
  <c r="I109" i="48"/>
  <c r="J109" i="48"/>
  <c r="K109" i="48"/>
  <c r="F109" i="48"/>
  <c r="AA109" i="48" s="1"/>
  <c r="N109" i="48"/>
  <c r="O109" i="48"/>
  <c r="P109" i="48"/>
  <c r="Q109" i="48"/>
  <c r="S109" i="48"/>
  <c r="T109" i="48"/>
  <c r="U109" i="48"/>
  <c r="V109" i="48"/>
  <c r="E109" i="48" s="1"/>
  <c r="G110" i="48"/>
  <c r="Z110" i="48" s="1"/>
  <c r="I110" i="48"/>
  <c r="J110" i="48"/>
  <c r="K110" i="48"/>
  <c r="F110" i="48"/>
  <c r="AA110" i="48" s="1"/>
  <c r="N110" i="48"/>
  <c r="O110" i="48"/>
  <c r="P110" i="48"/>
  <c r="Q110" i="48"/>
  <c r="S110" i="48"/>
  <c r="T110" i="48"/>
  <c r="U110" i="48"/>
  <c r="V110" i="48"/>
  <c r="E110" i="48" s="1"/>
  <c r="G111" i="48"/>
  <c r="Z111" i="48" s="1"/>
  <c r="I111" i="48"/>
  <c r="J111" i="48"/>
  <c r="K111" i="48"/>
  <c r="F111" i="48"/>
  <c r="AA111" i="48" s="1"/>
  <c r="N111" i="48"/>
  <c r="O111" i="48"/>
  <c r="P111" i="48"/>
  <c r="Q111" i="48"/>
  <c r="S111" i="48"/>
  <c r="T111" i="48"/>
  <c r="U111" i="48"/>
  <c r="V111" i="48"/>
  <c r="E111" i="48" s="1"/>
  <c r="G112" i="48"/>
  <c r="Z112" i="48" s="1"/>
  <c r="I112" i="48"/>
  <c r="J112" i="48"/>
  <c r="K112" i="48"/>
  <c r="F112" i="48"/>
  <c r="AA112" i="48" s="1"/>
  <c r="N112" i="48"/>
  <c r="O112" i="48"/>
  <c r="P112" i="48"/>
  <c r="Q112" i="48"/>
  <c r="S112" i="48"/>
  <c r="T112" i="48"/>
  <c r="U112" i="48"/>
  <c r="V112" i="48"/>
  <c r="E112" i="48" s="1"/>
  <c r="G113" i="48"/>
  <c r="Z113" i="48" s="1"/>
  <c r="I113" i="48"/>
  <c r="J113" i="48"/>
  <c r="K113" i="48"/>
  <c r="F113" i="48"/>
  <c r="AA113" i="48" s="1"/>
  <c r="N113" i="48"/>
  <c r="O113" i="48"/>
  <c r="P113" i="48"/>
  <c r="Q113" i="48"/>
  <c r="S113" i="48"/>
  <c r="T113" i="48"/>
  <c r="U113" i="48"/>
  <c r="V113" i="48"/>
  <c r="E113" i="48" s="1"/>
  <c r="G114" i="48"/>
  <c r="Z114" i="48" s="1"/>
  <c r="I114" i="48"/>
  <c r="J114" i="48"/>
  <c r="K114" i="48"/>
  <c r="F114" i="48"/>
  <c r="AA114" i="48" s="1"/>
  <c r="N114" i="48"/>
  <c r="O114" i="48"/>
  <c r="P114" i="48"/>
  <c r="Q114" i="48"/>
  <c r="S114" i="48"/>
  <c r="T114" i="48"/>
  <c r="U114" i="48"/>
  <c r="V114" i="48"/>
  <c r="E114" i="48" s="1"/>
  <c r="G115" i="48"/>
  <c r="Z115" i="48" s="1"/>
  <c r="I115" i="48"/>
  <c r="J115" i="48"/>
  <c r="K115" i="48"/>
  <c r="F115" i="48"/>
  <c r="AA115" i="48" s="1"/>
  <c r="N115" i="48"/>
  <c r="O115" i="48"/>
  <c r="P115" i="48"/>
  <c r="Q115" i="48"/>
  <c r="S115" i="48"/>
  <c r="T115" i="48"/>
  <c r="U115" i="48"/>
  <c r="V115" i="48"/>
  <c r="E115" i="48" s="1"/>
  <c r="G116" i="48"/>
  <c r="Z116" i="48" s="1"/>
  <c r="I116" i="48"/>
  <c r="J116" i="48"/>
  <c r="K116" i="48"/>
  <c r="F116" i="48"/>
  <c r="AA116" i="48" s="1"/>
  <c r="N116" i="48"/>
  <c r="O116" i="48"/>
  <c r="P116" i="48"/>
  <c r="Q116" i="48"/>
  <c r="S116" i="48"/>
  <c r="T116" i="48"/>
  <c r="U116" i="48"/>
  <c r="V116" i="48"/>
  <c r="E116" i="48" s="1"/>
  <c r="G117" i="48"/>
  <c r="Z117" i="48" s="1"/>
  <c r="I117" i="48"/>
  <c r="J117" i="48"/>
  <c r="K117" i="48"/>
  <c r="F117" i="48"/>
  <c r="AA117" i="48" s="1"/>
  <c r="N117" i="48"/>
  <c r="O117" i="48"/>
  <c r="P117" i="48"/>
  <c r="Q117" i="48"/>
  <c r="S117" i="48"/>
  <c r="T117" i="48"/>
  <c r="U117" i="48"/>
  <c r="V117" i="48"/>
  <c r="E117" i="48" s="1"/>
  <c r="G118" i="48"/>
  <c r="Z118" i="48" s="1"/>
  <c r="I118" i="48"/>
  <c r="J118" i="48"/>
  <c r="K118" i="48"/>
  <c r="F118" i="48"/>
  <c r="AA118" i="48" s="1"/>
  <c r="N118" i="48"/>
  <c r="O118" i="48"/>
  <c r="P118" i="48"/>
  <c r="Q118" i="48"/>
  <c r="S118" i="48"/>
  <c r="T118" i="48"/>
  <c r="U118" i="48"/>
  <c r="V118" i="48"/>
  <c r="E118" i="48" s="1"/>
  <c r="G119" i="48"/>
  <c r="Z119" i="48" s="1"/>
  <c r="I119" i="48"/>
  <c r="J119" i="48"/>
  <c r="K119" i="48"/>
  <c r="F119" i="48"/>
  <c r="AA119" i="48" s="1"/>
  <c r="N119" i="48"/>
  <c r="O119" i="48"/>
  <c r="P119" i="48"/>
  <c r="Q119" i="48"/>
  <c r="S119" i="48"/>
  <c r="T119" i="48"/>
  <c r="U119" i="48"/>
  <c r="V119" i="48"/>
  <c r="E119" i="48" s="1"/>
  <c r="G120" i="48"/>
  <c r="Z120" i="48" s="1"/>
  <c r="I120" i="48"/>
  <c r="J120" i="48"/>
  <c r="K120" i="48"/>
  <c r="F120" i="48"/>
  <c r="AA120" i="48" s="1"/>
  <c r="N120" i="48"/>
  <c r="O120" i="48"/>
  <c r="P120" i="48"/>
  <c r="Q120" i="48"/>
  <c r="S120" i="48"/>
  <c r="T120" i="48"/>
  <c r="U120" i="48"/>
  <c r="V120" i="48"/>
  <c r="E120" i="48" s="1"/>
  <c r="G121" i="48"/>
  <c r="Z121" i="48" s="1"/>
  <c r="I121" i="48"/>
  <c r="J121" i="48"/>
  <c r="K121" i="48"/>
  <c r="F121" i="48"/>
  <c r="AA121" i="48" s="1"/>
  <c r="N121" i="48"/>
  <c r="O121" i="48"/>
  <c r="P121" i="48"/>
  <c r="Q121" i="48"/>
  <c r="S121" i="48"/>
  <c r="T121" i="48"/>
  <c r="U121" i="48"/>
  <c r="V121" i="48"/>
  <c r="E121" i="48" s="1"/>
  <c r="G122" i="48"/>
  <c r="Z122" i="48" s="1"/>
  <c r="I122" i="48"/>
  <c r="J122" i="48"/>
  <c r="K122" i="48"/>
  <c r="F122" i="48"/>
  <c r="AA122" i="48" s="1"/>
  <c r="N122" i="48"/>
  <c r="O122" i="48"/>
  <c r="P122" i="48"/>
  <c r="Q122" i="48"/>
  <c r="S122" i="48"/>
  <c r="T122" i="48"/>
  <c r="U122" i="48"/>
  <c r="V122" i="48"/>
  <c r="E122" i="48" s="1"/>
  <c r="G123" i="48"/>
  <c r="Z123" i="48" s="1"/>
  <c r="I123" i="48"/>
  <c r="J123" i="48"/>
  <c r="K123" i="48"/>
  <c r="F123" i="48"/>
  <c r="AA123" i="48" s="1"/>
  <c r="N123" i="48"/>
  <c r="O123" i="48"/>
  <c r="P123" i="48"/>
  <c r="Q123" i="48"/>
  <c r="S123" i="48"/>
  <c r="T123" i="48"/>
  <c r="U123" i="48"/>
  <c r="V123" i="48"/>
  <c r="E123" i="48" s="1"/>
  <c r="G124" i="48"/>
  <c r="Z124" i="48" s="1"/>
  <c r="I124" i="48"/>
  <c r="J124" i="48"/>
  <c r="K124" i="48"/>
  <c r="F124" i="48"/>
  <c r="AA124" i="48" s="1"/>
  <c r="N124" i="48"/>
  <c r="O124" i="48"/>
  <c r="P124" i="48"/>
  <c r="Q124" i="48"/>
  <c r="S124" i="48"/>
  <c r="T124" i="48"/>
  <c r="U124" i="48"/>
  <c r="V124" i="48"/>
  <c r="E124" i="48" s="1"/>
  <c r="G125" i="48"/>
  <c r="Z125" i="48" s="1"/>
  <c r="I125" i="48"/>
  <c r="J125" i="48"/>
  <c r="K125" i="48"/>
  <c r="F125" i="48"/>
  <c r="AA125" i="48" s="1"/>
  <c r="N125" i="48"/>
  <c r="O125" i="48"/>
  <c r="P125" i="48"/>
  <c r="Q125" i="48"/>
  <c r="S125" i="48"/>
  <c r="T125" i="48"/>
  <c r="U125" i="48"/>
  <c r="V125" i="48"/>
  <c r="E125" i="48" s="1"/>
  <c r="G126" i="48"/>
  <c r="Z126" i="48" s="1"/>
  <c r="I126" i="48"/>
  <c r="J126" i="48"/>
  <c r="K126" i="48"/>
  <c r="F126" i="48"/>
  <c r="AA126" i="48" s="1"/>
  <c r="N126" i="48"/>
  <c r="O126" i="48"/>
  <c r="P126" i="48"/>
  <c r="Q126" i="48"/>
  <c r="S126" i="48"/>
  <c r="T126" i="48"/>
  <c r="U126" i="48"/>
  <c r="V126" i="48"/>
  <c r="E126" i="48" s="1"/>
  <c r="G127" i="48"/>
  <c r="Z127" i="48" s="1"/>
  <c r="I127" i="48"/>
  <c r="J127" i="48"/>
  <c r="K127" i="48"/>
  <c r="F127" i="48"/>
  <c r="AA127" i="48" s="1"/>
  <c r="N127" i="48"/>
  <c r="O127" i="48"/>
  <c r="P127" i="48"/>
  <c r="Q127" i="48"/>
  <c r="S127" i="48"/>
  <c r="T127" i="48"/>
  <c r="U127" i="48"/>
  <c r="V127" i="48"/>
  <c r="E127" i="48" s="1"/>
  <c r="G128" i="48"/>
  <c r="Z128" i="48" s="1"/>
  <c r="I128" i="48"/>
  <c r="J128" i="48"/>
  <c r="K128" i="48"/>
  <c r="F128" i="48"/>
  <c r="AA128" i="48" s="1"/>
  <c r="N128" i="48"/>
  <c r="O128" i="48"/>
  <c r="P128" i="48"/>
  <c r="Q128" i="48"/>
  <c r="S128" i="48"/>
  <c r="T128" i="48"/>
  <c r="U128" i="48"/>
  <c r="V128" i="48"/>
  <c r="E128" i="48" s="1"/>
  <c r="G129" i="48"/>
  <c r="Z129" i="48" s="1"/>
  <c r="I129" i="48"/>
  <c r="J129" i="48"/>
  <c r="K129" i="48"/>
  <c r="F129" i="48"/>
  <c r="AA129" i="48" s="1"/>
  <c r="N129" i="48"/>
  <c r="O129" i="48"/>
  <c r="P129" i="48"/>
  <c r="Q129" i="48"/>
  <c r="S129" i="48"/>
  <c r="T129" i="48"/>
  <c r="U129" i="48"/>
  <c r="V129" i="48"/>
  <c r="E129" i="48" s="1"/>
  <c r="G130" i="48"/>
  <c r="Z130" i="48" s="1"/>
  <c r="I130" i="48"/>
  <c r="J130" i="48"/>
  <c r="K130" i="48"/>
  <c r="F130" i="48"/>
  <c r="AA130" i="48" s="1"/>
  <c r="N130" i="48"/>
  <c r="O130" i="48"/>
  <c r="P130" i="48"/>
  <c r="Q130" i="48"/>
  <c r="S130" i="48"/>
  <c r="T130" i="48"/>
  <c r="U130" i="48"/>
  <c r="V130" i="48"/>
  <c r="E130" i="48" s="1"/>
  <c r="G131" i="48"/>
  <c r="Z131" i="48" s="1"/>
  <c r="I131" i="48"/>
  <c r="J131" i="48"/>
  <c r="K131" i="48"/>
  <c r="F131" i="48"/>
  <c r="AA131" i="48" s="1"/>
  <c r="N131" i="48"/>
  <c r="O131" i="48"/>
  <c r="P131" i="48"/>
  <c r="Q131" i="48"/>
  <c r="S131" i="48"/>
  <c r="T131" i="48"/>
  <c r="U131" i="48"/>
  <c r="V131" i="48"/>
  <c r="E131" i="48" s="1"/>
  <c r="G132" i="48"/>
  <c r="Z132" i="48" s="1"/>
  <c r="I132" i="48"/>
  <c r="J132" i="48"/>
  <c r="K132" i="48"/>
  <c r="F132" i="48"/>
  <c r="AA132" i="48" s="1"/>
  <c r="N132" i="48"/>
  <c r="O132" i="48"/>
  <c r="P132" i="48"/>
  <c r="Q132" i="48"/>
  <c r="S132" i="48"/>
  <c r="T132" i="48"/>
  <c r="U132" i="48"/>
  <c r="V132" i="48"/>
  <c r="E132" i="48" s="1"/>
  <c r="G133" i="48"/>
  <c r="Z133" i="48" s="1"/>
  <c r="I133" i="48"/>
  <c r="J133" i="48"/>
  <c r="K133" i="48"/>
  <c r="F133" i="48"/>
  <c r="AA133" i="48" s="1"/>
  <c r="N133" i="48"/>
  <c r="O133" i="48"/>
  <c r="P133" i="48"/>
  <c r="Q133" i="48"/>
  <c r="S133" i="48"/>
  <c r="T133" i="48"/>
  <c r="U133" i="48"/>
  <c r="V133" i="48"/>
  <c r="E133" i="48" s="1"/>
  <c r="G134" i="48"/>
  <c r="Z134" i="48" s="1"/>
  <c r="I134" i="48"/>
  <c r="J134" i="48"/>
  <c r="K134" i="48"/>
  <c r="F134" i="48"/>
  <c r="AA134" i="48" s="1"/>
  <c r="N134" i="48"/>
  <c r="O134" i="48"/>
  <c r="P134" i="48"/>
  <c r="Q134" i="48"/>
  <c r="S134" i="48"/>
  <c r="T134" i="48"/>
  <c r="U134" i="48"/>
  <c r="V134" i="48"/>
  <c r="E134" i="48" s="1"/>
  <c r="G135" i="48"/>
  <c r="Z135" i="48" s="1"/>
  <c r="I135" i="48"/>
  <c r="J135" i="48"/>
  <c r="K135" i="48"/>
  <c r="F135" i="48"/>
  <c r="AA135" i="48" s="1"/>
  <c r="N135" i="48"/>
  <c r="O135" i="48"/>
  <c r="P135" i="48"/>
  <c r="Q135" i="48"/>
  <c r="S135" i="48"/>
  <c r="T135" i="48"/>
  <c r="U135" i="48"/>
  <c r="V135" i="48"/>
  <c r="E135" i="48" s="1"/>
  <c r="G136" i="48"/>
  <c r="Z136" i="48" s="1"/>
  <c r="I136" i="48"/>
  <c r="J136" i="48"/>
  <c r="K136" i="48"/>
  <c r="F136" i="48"/>
  <c r="AA136" i="48" s="1"/>
  <c r="N136" i="48"/>
  <c r="O136" i="48"/>
  <c r="P136" i="48"/>
  <c r="Q136" i="48"/>
  <c r="S136" i="48"/>
  <c r="T136" i="48"/>
  <c r="U136" i="48"/>
  <c r="V136" i="48"/>
  <c r="E136" i="48" s="1"/>
  <c r="G137" i="48"/>
  <c r="Z137" i="48" s="1"/>
  <c r="I137" i="48"/>
  <c r="J137" i="48"/>
  <c r="K137" i="48"/>
  <c r="F137" i="48"/>
  <c r="AA137" i="48" s="1"/>
  <c r="N137" i="48"/>
  <c r="O137" i="48"/>
  <c r="P137" i="48"/>
  <c r="Q137" i="48"/>
  <c r="S137" i="48"/>
  <c r="T137" i="48"/>
  <c r="U137" i="48"/>
  <c r="V137" i="48"/>
  <c r="E137" i="48" s="1"/>
  <c r="G138" i="48"/>
  <c r="Z138" i="48" s="1"/>
  <c r="I138" i="48"/>
  <c r="J138" i="48"/>
  <c r="K138" i="48"/>
  <c r="F138" i="48"/>
  <c r="AA138" i="48" s="1"/>
  <c r="N138" i="48"/>
  <c r="O138" i="48"/>
  <c r="P138" i="48"/>
  <c r="Q138" i="48"/>
  <c r="S138" i="48"/>
  <c r="T138" i="48"/>
  <c r="U138" i="48"/>
  <c r="V138" i="48"/>
  <c r="E138" i="48" s="1"/>
  <c r="G139" i="48"/>
  <c r="Z139" i="48" s="1"/>
  <c r="I139" i="48"/>
  <c r="J139" i="48"/>
  <c r="K139" i="48"/>
  <c r="F139" i="48"/>
  <c r="AA139" i="48" s="1"/>
  <c r="N139" i="48"/>
  <c r="O139" i="48"/>
  <c r="P139" i="48"/>
  <c r="Q139" i="48"/>
  <c r="S139" i="48"/>
  <c r="T139" i="48"/>
  <c r="U139" i="48"/>
  <c r="V139" i="48"/>
  <c r="E139" i="48" s="1"/>
  <c r="G140" i="48"/>
  <c r="Z140" i="48" s="1"/>
  <c r="I140" i="48"/>
  <c r="J140" i="48"/>
  <c r="K140" i="48"/>
  <c r="F140" i="48"/>
  <c r="AA140" i="48" s="1"/>
  <c r="N140" i="48"/>
  <c r="O140" i="48"/>
  <c r="P140" i="48"/>
  <c r="Q140" i="48"/>
  <c r="S140" i="48"/>
  <c r="T140" i="48"/>
  <c r="U140" i="48"/>
  <c r="V140" i="48"/>
  <c r="E140" i="48" s="1"/>
  <c r="G141" i="48"/>
  <c r="I141" i="48"/>
  <c r="J141" i="48"/>
  <c r="K141" i="48"/>
  <c r="F141" i="48"/>
  <c r="AA141" i="48" s="1"/>
  <c r="N141" i="48"/>
  <c r="O141" i="48"/>
  <c r="P141" i="48"/>
  <c r="Q141" i="48"/>
  <c r="S141" i="48"/>
  <c r="T141" i="48"/>
  <c r="U141" i="48"/>
  <c r="V141" i="48"/>
  <c r="E141" i="48" s="1"/>
  <c r="Z141" i="48"/>
  <c r="G142" i="48"/>
  <c r="I142" i="48"/>
  <c r="J142" i="48"/>
  <c r="K142" i="48"/>
  <c r="F142" i="48"/>
  <c r="AA142" i="48" s="1"/>
  <c r="N142" i="48"/>
  <c r="O142" i="48"/>
  <c r="P142" i="48"/>
  <c r="Q142" i="48"/>
  <c r="S142" i="48"/>
  <c r="T142" i="48"/>
  <c r="U142" i="48"/>
  <c r="V142" i="48"/>
  <c r="E142" i="48" s="1"/>
  <c r="Z142" i="48"/>
  <c r="G143" i="48"/>
  <c r="Z143" i="48" s="1"/>
  <c r="I143" i="48"/>
  <c r="J143" i="48"/>
  <c r="K143" i="48"/>
  <c r="F143" i="48"/>
  <c r="AA143" i="48" s="1"/>
  <c r="N143" i="48"/>
  <c r="O143" i="48"/>
  <c r="P143" i="48"/>
  <c r="Q143" i="48"/>
  <c r="S143" i="48"/>
  <c r="T143" i="48"/>
  <c r="U143" i="48"/>
  <c r="V143" i="48"/>
  <c r="E143" i="48" s="1"/>
  <c r="G144" i="48"/>
  <c r="Z144" i="48" s="1"/>
  <c r="I144" i="48"/>
  <c r="J144" i="48"/>
  <c r="K144" i="48"/>
  <c r="F144" i="48"/>
  <c r="AA144" i="48" s="1"/>
  <c r="N144" i="48"/>
  <c r="O144" i="48"/>
  <c r="P144" i="48"/>
  <c r="Q144" i="48"/>
  <c r="S144" i="48"/>
  <c r="T144" i="48"/>
  <c r="U144" i="48"/>
  <c r="V144" i="48"/>
  <c r="E144" i="48" s="1"/>
  <c r="G145" i="48"/>
  <c r="I145" i="48"/>
  <c r="J145" i="48"/>
  <c r="K145" i="48"/>
  <c r="F145" i="48"/>
  <c r="AA145" i="48" s="1"/>
  <c r="N145" i="48"/>
  <c r="O145" i="48"/>
  <c r="P145" i="48"/>
  <c r="Q145" i="48"/>
  <c r="S145" i="48"/>
  <c r="T145" i="48"/>
  <c r="U145" i="48"/>
  <c r="V145" i="48"/>
  <c r="E145" i="48" s="1"/>
  <c r="Z145" i="48"/>
  <c r="G146" i="48"/>
  <c r="I146" i="48"/>
  <c r="J146" i="48"/>
  <c r="K146" i="48"/>
  <c r="F146" i="48"/>
  <c r="AA146" i="48" s="1"/>
  <c r="N146" i="48"/>
  <c r="O146" i="48"/>
  <c r="P146" i="48"/>
  <c r="Q146" i="48"/>
  <c r="S146" i="48"/>
  <c r="T146" i="48"/>
  <c r="U146" i="48"/>
  <c r="V146" i="48"/>
  <c r="E146" i="48" s="1"/>
  <c r="W146" i="48"/>
  <c r="X146" i="48"/>
  <c r="Y146" i="48"/>
  <c r="Z146" i="48"/>
  <c r="G147" i="48"/>
  <c r="I147" i="48"/>
  <c r="J147" i="48"/>
  <c r="K147" i="48"/>
  <c r="F147" i="48"/>
  <c r="AA147" i="48" s="1"/>
  <c r="N147" i="48"/>
  <c r="O147" i="48"/>
  <c r="P147" i="48"/>
  <c r="Q147" i="48"/>
  <c r="S147" i="48"/>
  <c r="T147" i="48"/>
  <c r="U147" i="48"/>
  <c r="V147" i="48"/>
  <c r="E147" i="48" s="1"/>
  <c r="W147" i="48"/>
  <c r="X147" i="48" s="1"/>
  <c r="Y147" i="48" s="1"/>
  <c r="Z147" i="48"/>
  <c r="G148" i="48"/>
  <c r="I148" i="48"/>
  <c r="J148" i="48"/>
  <c r="K148" i="48"/>
  <c r="F148" i="48"/>
  <c r="AA148" i="48" s="1"/>
  <c r="N148" i="48"/>
  <c r="O148" i="48"/>
  <c r="P148" i="48"/>
  <c r="Q148" i="48"/>
  <c r="S148" i="48"/>
  <c r="T148" i="48"/>
  <c r="U148" i="48"/>
  <c r="V148" i="48"/>
  <c r="E148" i="48" s="1"/>
  <c r="W148" i="48"/>
  <c r="X148" i="48"/>
  <c r="Y148" i="48"/>
  <c r="Z148" i="48"/>
  <c r="G149" i="48"/>
  <c r="I149" i="48"/>
  <c r="J149" i="48"/>
  <c r="K149" i="48"/>
  <c r="F149" i="48"/>
  <c r="AA149" i="48" s="1"/>
  <c r="N149" i="48"/>
  <c r="O149" i="48"/>
  <c r="P149" i="48"/>
  <c r="Q149" i="48"/>
  <c r="S149" i="48"/>
  <c r="T149" i="48"/>
  <c r="U149" i="48"/>
  <c r="V149" i="48"/>
  <c r="E149" i="48" s="1"/>
  <c r="W149" i="48"/>
  <c r="X149" i="48"/>
  <c r="Y149" i="48"/>
  <c r="Z149" i="48"/>
  <c r="G150" i="48"/>
  <c r="I150" i="48"/>
  <c r="J150" i="48"/>
  <c r="K150" i="48"/>
  <c r="F150" i="48"/>
  <c r="AA150" i="48" s="1"/>
  <c r="N150" i="48"/>
  <c r="O150" i="48"/>
  <c r="P150" i="48"/>
  <c r="Q150" i="48"/>
  <c r="S150" i="48"/>
  <c r="T150" i="48"/>
  <c r="U150" i="48"/>
  <c r="V150" i="48"/>
  <c r="E150" i="48" s="1"/>
  <c r="W150" i="48"/>
  <c r="X150" i="48"/>
  <c r="Y150" i="48"/>
  <c r="Z150" i="48"/>
  <c r="G151" i="48"/>
  <c r="I151" i="48"/>
  <c r="J151" i="48"/>
  <c r="K151" i="48"/>
  <c r="F151" i="48"/>
  <c r="AA151" i="48" s="1"/>
  <c r="N151" i="48"/>
  <c r="O151" i="48"/>
  <c r="P151" i="48"/>
  <c r="Q151" i="48"/>
  <c r="S151" i="48"/>
  <c r="T151" i="48"/>
  <c r="U151" i="48"/>
  <c r="V151" i="48"/>
  <c r="E151" i="48" s="1"/>
  <c r="W151" i="48"/>
  <c r="X151" i="48"/>
  <c r="Y151" i="48"/>
  <c r="Z151" i="48"/>
  <c r="G152" i="48"/>
  <c r="I152" i="48"/>
  <c r="J152" i="48"/>
  <c r="K152" i="48"/>
  <c r="F152" i="48"/>
  <c r="AA152" i="48" s="1"/>
  <c r="N152" i="48"/>
  <c r="O152" i="48"/>
  <c r="P152" i="48"/>
  <c r="Q152" i="48"/>
  <c r="S152" i="48"/>
  <c r="T152" i="48"/>
  <c r="U152" i="48"/>
  <c r="V152" i="48"/>
  <c r="E152" i="48" s="1"/>
  <c r="W152" i="48"/>
  <c r="X152" i="48"/>
  <c r="Y152" i="48"/>
  <c r="Z152" i="48"/>
  <c r="G153" i="48"/>
  <c r="I153" i="48"/>
  <c r="J153" i="48"/>
  <c r="K153" i="48"/>
  <c r="F153" i="48"/>
  <c r="AA153" i="48" s="1"/>
  <c r="N153" i="48"/>
  <c r="O153" i="48"/>
  <c r="P153" i="48"/>
  <c r="Q153" i="48"/>
  <c r="S153" i="48"/>
  <c r="T153" i="48"/>
  <c r="U153" i="48"/>
  <c r="V153" i="48"/>
  <c r="E153" i="48" s="1"/>
  <c r="W153" i="48"/>
  <c r="X153" i="48"/>
  <c r="Y153" i="48"/>
  <c r="Z153" i="48"/>
  <c r="G154" i="48"/>
  <c r="I154" i="48"/>
  <c r="J154" i="48"/>
  <c r="K154" i="48"/>
  <c r="F154" i="48"/>
  <c r="AA154" i="48" s="1"/>
  <c r="N154" i="48"/>
  <c r="O154" i="48"/>
  <c r="P154" i="48"/>
  <c r="Q154" i="48"/>
  <c r="S154" i="48"/>
  <c r="T154" i="48"/>
  <c r="U154" i="48"/>
  <c r="V154" i="48"/>
  <c r="E154" i="48" s="1"/>
  <c r="W154" i="48"/>
  <c r="X154" i="48"/>
  <c r="Y154" i="48"/>
  <c r="Z154" i="48"/>
  <c r="G155" i="48"/>
  <c r="I155" i="48"/>
  <c r="J155" i="48"/>
  <c r="K155" i="48"/>
  <c r="F155" i="48"/>
  <c r="AA155" i="48" s="1"/>
  <c r="N155" i="48"/>
  <c r="O155" i="48"/>
  <c r="P155" i="48"/>
  <c r="Q155" i="48"/>
  <c r="S155" i="48"/>
  <c r="T155" i="48"/>
  <c r="U155" i="48"/>
  <c r="V155" i="48"/>
  <c r="E155" i="48" s="1"/>
  <c r="W155" i="48"/>
  <c r="X155" i="48"/>
  <c r="Y155" i="48"/>
  <c r="Z155" i="48"/>
  <c r="G156" i="48"/>
  <c r="I156" i="48"/>
  <c r="J156" i="48"/>
  <c r="K156" i="48"/>
  <c r="F156" i="48"/>
  <c r="AA156" i="48" s="1"/>
  <c r="N156" i="48"/>
  <c r="O156" i="48"/>
  <c r="P156" i="48"/>
  <c r="Q156" i="48"/>
  <c r="S156" i="48"/>
  <c r="T156" i="48"/>
  <c r="U156" i="48"/>
  <c r="V156" i="48"/>
  <c r="E156" i="48" s="1"/>
  <c r="W156" i="48"/>
  <c r="X156" i="48"/>
  <c r="Y156" i="48"/>
  <c r="Z156" i="48"/>
  <c r="G157" i="48"/>
  <c r="I157" i="48"/>
  <c r="J157" i="48"/>
  <c r="K157" i="48"/>
  <c r="F157" i="48"/>
  <c r="AA157" i="48" s="1"/>
  <c r="N157" i="48"/>
  <c r="O157" i="48"/>
  <c r="P157" i="48"/>
  <c r="Q157" i="48"/>
  <c r="S157" i="48"/>
  <c r="T157" i="48"/>
  <c r="U157" i="48"/>
  <c r="V157" i="48"/>
  <c r="E157" i="48" s="1"/>
  <c r="W157" i="48"/>
  <c r="X157" i="48"/>
  <c r="Y157" i="48"/>
  <c r="Z157" i="48"/>
  <c r="G158" i="48"/>
  <c r="I158" i="48"/>
  <c r="J158" i="48"/>
  <c r="K158" i="48"/>
  <c r="F158" i="48"/>
  <c r="AA158" i="48" s="1"/>
  <c r="N158" i="48"/>
  <c r="O158" i="48"/>
  <c r="P158" i="48"/>
  <c r="Q158" i="48"/>
  <c r="S158" i="48"/>
  <c r="T158" i="48"/>
  <c r="U158" i="48"/>
  <c r="V158" i="48"/>
  <c r="E158" i="48" s="1"/>
  <c r="W158" i="48"/>
  <c r="X158" i="48"/>
  <c r="Y158" i="48"/>
  <c r="Z158" i="48"/>
  <c r="G159" i="48"/>
  <c r="I159" i="48"/>
  <c r="J159" i="48"/>
  <c r="K159" i="48"/>
  <c r="F159" i="48"/>
  <c r="AA159" i="48" s="1"/>
  <c r="N159" i="48"/>
  <c r="O159" i="48"/>
  <c r="P159" i="48"/>
  <c r="Q159" i="48"/>
  <c r="S159" i="48"/>
  <c r="T159" i="48"/>
  <c r="U159" i="48"/>
  <c r="V159" i="48"/>
  <c r="E159" i="48" s="1"/>
  <c r="W159" i="48"/>
  <c r="X159" i="48"/>
  <c r="Y159" i="48"/>
  <c r="Z159" i="48"/>
  <c r="G160" i="48"/>
  <c r="I160" i="48"/>
  <c r="J160" i="48"/>
  <c r="K160" i="48"/>
  <c r="F160" i="48"/>
  <c r="AA160" i="48" s="1"/>
  <c r="N160" i="48"/>
  <c r="O160" i="48"/>
  <c r="P160" i="48"/>
  <c r="Q160" i="48"/>
  <c r="S160" i="48"/>
  <c r="T160" i="48"/>
  <c r="U160" i="48"/>
  <c r="V160" i="48"/>
  <c r="E160" i="48" s="1"/>
  <c r="W160" i="48"/>
  <c r="X160" i="48"/>
  <c r="Y160" i="48"/>
  <c r="Z160" i="48"/>
  <c r="G161" i="48"/>
  <c r="I161" i="48"/>
  <c r="J161" i="48"/>
  <c r="K161" i="48"/>
  <c r="F161" i="48"/>
  <c r="AA161" i="48" s="1"/>
  <c r="N161" i="48"/>
  <c r="O161" i="48"/>
  <c r="P161" i="48"/>
  <c r="Q161" i="48"/>
  <c r="S161" i="48"/>
  <c r="T161" i="48"/>
  <c r="U161" i="48"/>
  <c r="V161" i="48"/>
  <c r="E161" i="48" s="1"/>
  <c r="W161" i="48"/>
  <c r="X161" i="48"/>
  <c r="Y161" i="48"/>
  <c r="Z161" i="48"/>
  <c r="G162" i="48"/>
  <c r="I162" i="48"/>
  <c r="J162" i="48"/>
  <c r="K162" i="48"/>
  <c r="F162" i="48"/>
  <c r="AA162" i="48" s="1"/>
  <c r="N162" i="48"/>
  <c r="O162" i="48"/>
  <c r="P162" i="48"/>
  <c r="Q162" i="48"/>
  <c r="S162" i="48"/>
  <c r="T162" i="48"/>
  <c r="U162" i="48"/>
  <c r="V162" i="48"/>
  <c r="E162" i="48" s="1"/>
  <c r="W162" i="48"/>
  <c r="X162" i="48"/>
  <c r="Y162" i="48"/>
  <c r="Z162" i="48"/>
  <c r="G163" i="48"/>
  <c r="I163" i="48"/>
  <c r="J163" i="48"/>
  <c r="K163" i="48"/>
  <c r="F163" i="48"/>
  <c r="AA163" i="48" s="1"/>
  <c r="N163" i="48"/>
  <c r="O163" i="48"/>
  <c r="P163" i="48"/>
  <c r="Q163" i="48"/>
  <c r="S163" i="48"/>
  <c r="T163" i="48"/>
  <c r="U163" i="48"/>
  <c r="V163" i="48"/>
  <c r="E163" i="48" s="1"/>
  <c r="W163" i="48"/>
  <c r="X163" i="48"/>
  <c r="Y163" i="48"/>
  <c r="Z163" i="48"/>
  <c r="G164" i="48"/>
  <c r="I164" i="48"/>
  <c r="J164" i="48"/>
  <c r="K164" i="48"/>
  <c r="F164" i="48"/>
  <c r="AA164" i="48" s="1"/>
  <c r="N164" i="48"/>
  <c r="O164" i="48"/>
  <c r="P164" i="48"/>
  <c r="Q164" i="48"/>
  <c r="S164" i="48"/>
  <c r="T164" i="48"/>
  <c r="U164" i="48"/>
  <c r="V164" i="48"/>
  <c r="E164" i="48" s="1"/>
  <c r="W164" i="48"/>
  <c r="X164" i="48"/>
  <c r="Y164" i="48"/>
  <c r="Z164" i="48"/>
  <c r="G165" i="48"/>
  <c r="I165" i="48"/>
  <c r="J165" i="48"/>
  <c r="K165" i="48"/>
  <c r="F165" i="48"/>
  <c r="AA165" i="48" s="1"/>
  <c r="N165" i="48"/>
  <c r="O165" i="48"/>
  <c r="P165" i="48"/>
  <c r="Q165" i="48"/>
  <c r="S165" i="48"/>
  <c r="T165" i="48"/>
  <c r="U165" i="48"/>
  <c r="V165" i="48"/>
  <c r="E165" i="48" s="1"/>
  <c r="W165" i="48"/>
  <c r="X165" i="48"/>
  <c r="Y165" i="48"/>
  <c r="Z165" i="48"/>
  <c r="G166" i="48"/>
  <c r="I166" i="48"/>
  <c r="J166" i="48"/>
  <c r="K166" i="48"/>
  <c r="F166" i="48"/>
  <c r="AA166" i="48" s="1"/>
  <c r="N166" i="48"/>
  <c r="O166" i="48"/>
  <c r="P166" i="48"/>
  <c r="Q166" i="48"/>
  <c r="S166" i="48"/>
  <c r="T166" i="48"/>
  <c r="U166" i="48"/>
  <c r="V166" i="48"/>
  <c r="E166" i="48" s="1"/>
  <c r="W166" i="48"/>
  <c r="X166" i="48"/>
  <c r="Y166" i="48"/>
  <c r="Z166" i="48"/>
  <c r="AD75" i="48"/>
  <c r="AD76" i="48"/>
  <c r="AD77" i="48"/>
  <c r="AD78" i="48"/>
  <c r="AD79" i="48"/>
  <c r="AD80" i="48"/>
  <c r="AD81" i="48"/>
  <c r="AD82" i="48"/>
  <c r="AD83" i="48"/>
  <c r="AD84" i="48"/>
  <c r="AD85" i="48"/>
  <c r="AD86" i="48"/>
  <c r="AD87" i="48"/>
  <c r="AD88" i="48"/>
  <c r="AD89" i="48"/>
  <c r="AD90" i="48"/>
  <c r="AD91" i="48"/>
  <c r="AD92" i="48"/>
  <c r="AD93" i="48"/>
  <c r="AD94" i="48"/>
  <c r="AD95" i="48"/>
  <c r="AD96" i="48"/>
  <c r="AD97" i="48"/>
  <c r="AD98" i="48"/>
  <c r="AD99" i="48"/>
  <c r="AD100" i="48"/>
  <c r="AD102" i="48"/>
  <c r="AD103" i="48"/>
  <c r="AD104" i="48"/>
  <c r="AD105" i="48"/>
  <c r="AD106" i="48"/>
  <c r="AD107" i="48"/>
  <c r="AD108" i="48"/>
  <c r="AD109" i="48"/>
  <c r="AD110" i="48"/>
  <c r="AD111" i="48"/>
  <c r="AD112" i="48"/>
  <c r="AD113" i="48"/>
  <c r="AD114" i="48"/>
  <c r="AD115" i="48"/>
  <c r="AD116" i="48"/>
  <c r="AD117" i="48"/>
  <c r="AD118" i="48"/>
  <c r="AD119" i="48"/>
  <c r="AD120" i="48"/>
  <c r="AD121" i="48"/>
  <c r="AD122" i="48"/>
  <c r="AD123" i="48"/>
  <c r="AD124" i="48"/>
  <c r="AD125" i="48"/>
  <c r="AD126" i="48"/>
  <c r="AD127" i="48"/>
  <c r="AD128" i="48"/>
  <c r="AD129" i="48"/>
  <c r="AD130" i="48"/>
  <c r="AD131" i="48"/>
  <c r="AD132" i="48"/>
  <c r="AD133" i="48"/>
  <c r="AD134" i="48"/>
  <c r="AD135" i="48"/>
  <c r="AD136" i="48"/>
  <c r="AD137" i="48"/>
  <c r="AD138" i="48"/>
  <c r="AD139" i="48"/>
  <c r="AD140" i="48"/>
  <c r="AD141" i="48"/>
  <c r="AD142" i="48"/>
  <c r="AD143" i="48"/>
  <c r="AD144" i="48"/>
  <c r="AD145" i="48"/>
  <c r="AD146" i="48"/>
  <c r="AD147" i="48"/>
  <c r="AD148" i="48"/>
  <c r="AD149" i="48"/>
  <c r="AD150" i="48"/>
  <c r="AD151" i="48"/>
  <c r="AD152" i="48"/>
  <c r="AD153" i="48"/>
  <c r="AD154" i="48"/>
  <c r="AD155" i="48"/>
  <c r="AD156" i="48"/>
  <c r="AD157" i="48"/>
  <c r="AD158" i="48"/>
  <c r="AD159" i="48"/>
  <c r="AD160" i="48"/>
  <c r="AD161" i="48"/>
  <c r="AD162" i="48"/>
  <c r="AD163" i="48"/>
  <c r="AD164" i="48"/>
  <c r="AD165" i="48"/>
  <c r="AD166" i="48"/>
  <c r="D166" i="48"/>
  <c r="D165" i="48"/>
  <c r="D164" i="48"/>
  <c r="D163" i="48"/>
  <c r="D162" i="48"/>
  <c r="D161" i="48"/>
  <c r="D160" i="48"/>
  <c r="D159" i="48"/>
  <c r="D158" i="48"/>
  <c r="D157" i="48"/>
  <c r="D156" i="48"/>
  <c r="D155" i="48"/>
  <c r="D154" i="48"/>
  <c r="D153" i="48"/>
  <c r="D152" i="48"/>
  <c r="D151" i="48"/>
  <c r="D150" i="48"/>
  <c r="D149" i="48"/>
  <c r="D148" i="48"/>
  <c r="D147" i="48"/>
  <c r="D146" i="48"/>
  <c r="N44" i="49"/>
  <c r="N43" i="49"/>
  <c r="N40" i="49"/>
  <c r="N39" i="49"/>
  <c r="N38" i="49"/>
  <c r="N37" i="49"/>
  <c r="N97" i="49"/>
  <c r="N104" i="49"/>
  <c r="N66" i="49"/>
  <c r="N51" i="49"/>
  <c r="N50" i="49"/>
  <c r="N46" i="49"/>
  <c r="N49" i="49"/>
  <c r="N48" i="49"/>
  <c r="AD64" i="48"/>
  <c r="AD56" i="48"/>
  <c r="AD48" i="48"/>
  <c r="AD40" i="48"/>
  <c r="AD32" i="48"/>
  <c r="AD24" i="48"/>
  <c r="AD16" i="48"/>
  <c r="AD8" i="48"/>
  <c r="U68" i="48"/>
  <c r="K68" i="48"/>
  <c r="Q67" i="48"/>
  <c r="V66" i="48"/>
  <c r="E66" i="48" s="1"/>
  <c r="K66" i="48"/>
  <c r="P65" i="48"/>
  <c r="T64" i="48"/>
  <c r="I64" i="48"/>
  <c r="N63" i="48"/>
  <c r="Q62" i="48"/>
  <c r="U61" i="48"/>
  <c r="V60" i="48"/>
  <c r="E60" i="48" s="1"/>
  <c r="X60" i="48" s="1"/>
  <c r="J60" i="48"/>
  <c r="N59" i="48"/>
  <c r="P58" i="48"/>
  <c r="Q57" i="48"/>
  <c r="T56" i="48"/>
  <c r="T55" i="48"/>
  <c r="U54" i="48"/>
  <c r="V53" i="48"/>
  <c r="E53" i="48" s="1"/>
  <c r="G53" i="48"/>
  <c r="Z53" i="48" s="1"/>
  <c r="I52" i="48"/>
  <c r="K51" i="48"/>
  <c r="F50" i="48"/>
  <c r="AA50" i="48" s="1"/>
  <c r="N49" i="48"/>
  <c r="N48" i="48"/>
  <c r="P47" i="48"/>
  <c r="P46" i="48"/>
  <c r="S45" i="48"/>
  <c r="T44" i="48"/>
  <c r="U43" i="48"/>
  <c r="V42" i="48"/>
  <c r="E42" i="48" s="1"/>
  <c r="G42" i="48"/>
  <c r="Z42" i="48" s="1"/>
  <c r="G41" i="48"/>
  <c r="Z41" i="48" s="1"/>
  <c r="J40" i="48"/>
  <c r="K39" i="48"/>
  <c r="N38" i="48"/>
  <c r="N37" i="48"/>
  <c r="P36" i="48"/>
  <c r="P35" i="48"/>
  <c r="Q34" i="48"/>
  <c r="S33" i="48"/>
  <c r="U32" i="48"/>
  <c r="U31" i="48"/>
  <c r="G31" i="48"/>
  <c r="Z31" i="48" s="1"/>
  <c r="J30" i="48"/>
  <c r="S28" i="48"/>
  <c r="J27" i="48"/>
  <c r="T25" i="48"/>
  <c r="O24" i="48"/>
  <c r="U22" i="48"/>
  <c r="O21" i="48"/>
  <c r="I20" i="48"/>
  <c r="F18" i="48"/>
  <c r="AA18" i="48" s="1"/>
  <c r="G17" i="48"/>
  <c r="Z17" i="48" s="1"/>
  <c r="Q15" i="48"/>
  <c r="G14" i="48"/>
  <c r="Z14" i="48" s="1"/>
  <c r="S12" i="48"/>
  <c r="J11" i="48"/>
  <c r="T9" i="48"/>
  <c r="I8" i="48"/>
  <c r="S6" i="48"/>
  <c r="F5" i="48"/>
  <c r="AA5" i="48" s="1"/>
  <c r="T3" i="48"/>
  <c r="N92" i="49"/>
  <c r="AD63" i="48"/>
  <c r="AD55" i="48"/>
  <c r="AD47" i="48"/>
  <c r="AD39" i="48"/>
  <c r="AD31" i="48"/>
  <c r="AD23" i="48"/>
  <c r="AD15" i="48"/>
  <c r="AD7" i="48"/>
  <c r="T68" i="48"/>
  <c r="J68" i="48"/>
  <c r="P67" i="48"/>
  <c r="U66" i="48"/>
  <c r="J66" i="48"/>
  <c r="N65" i="48"/>
  <c r="S64" i="48"/>
  <c r="G64" i="48"/>
  <c r="Z64" i="48" s="1"/>
  <c r="F63" i="48"/>
  <c r="AA63" i="48" s="1"/>
  <c r="P62" i="48"/>
  <c r="Q61" i="48"/>
  <c r="U60" i="48"/>
  <c r="I60" i="48"/>
  <c r="K59" i="48"/>
  <c r="O58" i="48"/>
  <c r="P57" i="48"/>
  <c r="S56" i="48"/>
  <c r="Q55" i="48"/>
  <c r="T54" i="48"/>
  <c r="U53" i="48"/>
  <c r="V52" i="48"/>
  <c r="E52" i="48" s="1"/>
  <c r="G52" i="48"/>
  <c r="Z52" i="48" s="1"/>
  <c r="J51" i="48"/>
  <c r="J50" i="48"/>
  <c r="K49" i="48"/>
  <c r="F48" i="48"/>
  <c r="AA48" i="48" s="1"/>
  <c r="N47" i="48"/>
  <c r="O46" i="48"/>
  <c r="Q45" i="48"/>
  <c r="S44" i="48"/>
  <c r="T43" i="48"/>
  <c r="T42" i="48"/>
  <c r="V41" i="48"/>
  <c r="E41" i="48" s="1"/>
  <c r="V40" i="48"/>
  <c r="W40" i="48" s="1"/>
  <c r="I40" i="48"/>
  <c r="J39" i="48"/>
  <c r="K38" i="48"/>
  <c r="F37" i="48"/>
  <c r="AA37" i="48" s="1"/>
  <c r="N36" i="48"/>
  <c r="N35" i="48"/>
  <c r="P34" i="48"/>
  <c r="Q33" i="48"/>
  <c r="T32" i="48"/>
  <c r="T31" i="48"/>
  <c r="V30" i="48"/>
  <c r="E30" i="48" s="1"/>
  <c r="X30" i="48" s="1"/>
  <c r="V29" i="48"/>
  <c r="E29" i="48" s="1"/>
  <c r="X29" i="48" s="1"/>
  <c r="P28" i="48"/>
  <c r="G27" i="48"/>
  <c r="Z27" i="48" s="1"/>
  <c r="S25" i="48"/>
  <c r="I24" i="48"/>
  <c r="S22" i="48"/>
  <c r="F21" i="48"/>
  <c r="AA21" i="48" s="1"/>
  <c r="Q19" i="48"/>
  <c r="K18" i="48"/>
  <c r="U16" i="48"/>
  <c r="F15" i="48"/>
  <c r="AA15" i="48" s="1"/>
  <c r="V13" i="48"/>
  <c r="E13" i="48" s="1"/>
  <c r="N12" i="48"/>
  <c r="G11" i="48"/>
  <c r="Z11" i="48" s="1"/>
  <c r="F9" i="48"/>
  <c r="AA9" i="48" s="1"/>
  <c r="V7" i="48"/>
  <c r="E7" i="48" s="1"/>
  <c r="P6" i="48"/>
  <c r="G5" i="48"/>
  <c r="Z5" i="48" s="1"/>
  <c r="P3" i="48"/>
  <c r="AD62" i="48"/>
  <c r="AD54" i="48"/>
  <c r="AD46" i="48"/>
  <c r="AD38" i="48"/>
  <c r="AD30" i="48"/>
  <c r="AD22" i="48"/>
  <c r="AD14" i="48"/>
  <c r="AD6" i="48"/>
  <c r="S68" i="48"/>
  <c r="I68" i="48"/>
  <c r="O67" i="48"/>
  <c r="T66" i="48"/>
  <c r="G66" i="48"/>
  <c r="Z66" i="48" s="1"/>
  <c r="F65" i="48"/>
  <c r="AA65" i="48" s="1"/>
  <c r="Q64" i="48"/>
  <c r="V63" i="48"/>
  <c r="E63" i="48" s="1"/>
  <c r="K63" i="48"/>
  <c r="F62" i="48"/>
  <c r="AA62" i="48" s="1"/>
  <c r="P61" i="48"/>
  <c r="T60" i="48"/>
  <c r="G60" i="48"/>
  <c r="Z60" i="48" s="1"/>
  <c r="J59" i="48"/>
  <c r="F58" i="48"/>
  <c r="AA58" i="48" s="1"/>
  <c r="O57" i="48"/>
  <c r="N56" i="48"/>
  <c r="P55" i="48"/>
  <c r="Q54" i="48"/>
  <c r="S53" i="48"/>
  <c r="T52" i="48"/>
  <c r="V51" i="48"/>
  <c r="E51" i="48" s="1"/>
  <c r="I51" i="48"/>
  <c r="G50" i="48"/>
  <c r="Z50" i="48" s="1"/>
  <c r="I49" i="48"/>
  <c r="K48" i="48"/>
  <c r="K47" i="48"/>
  <c r="N46" i="48"/>
  <c r="P45" i="48"/>
  <c r="P44" i="48"/>
  <c r="P43" i="48"/>
  <c r="S42" i="48"/>
  <c r="S41" i="48"/>
  <c r="U40" i="48"/>
  <c r="G40" i="48"/>
  <c r="Z40" i="48" s="1"/>
  <c r="I39" i="48"/>
  <c r="J38" i="48"/>
  <c r="J37" i="48"/>
  <c r="F36" i="48"/>
  <c r="AA36" i="48" s="1"/>
  <c r="F35" i="48"/>
  <c r="AA35" i="48" s="1"/>
  <c r="O34" i="48"/>
  <c r="P33" i="48"/>
  <c r="Q32" i="48"/>
  <c r="S31" i="48"/>
  <c r="T30" i="48"/>
  <c r="S29" i="48"/>
  <c r="N28" i="48"/>
  <c r="V26" i="48"/>
  <c r="E26" i="48" s="1"/>
  <c r="X26" i="48" s="1"/>
  <c r="Q25" i="48"/>
  <c r="V23" i="48"/>
  <c r="E23" i="48" s="1"/>
  <c r="X23" i="48" s="1"/>
  <c r="Q22" i="48"/>
  <c r="G21" i="48"/>
  <c r="Z21" i="48" s="1"/>
  <c r="P19" i="48"/>
  <c r="I18" i="48"/>
  <c r="S16" i="48"/>
  <c r="J15" i="48"/>
  <c r="T13" i="48"/>
  <c r="K12" i="48"/>
  <c r="S10" i="48"/>
  <c r="J9" i="48"/>
  <c r="U7" i="48"/>
  <c r="N6" i="48"/>
  <c r="U4" i="48"/>
  <c r="O3" i="48"/>
  <c r="AD61" i="48"/>
  <c r="AD53" i="48"/>
  <c r="AD45" i="48"/>
  <c r="AD37" i="48"/>
  <c r="AD29" i="48"/>
  <c r="AD21" i="48"/>
  <c r="AD13" i="48"/>
  <c r="AD5" i="48"/>
  <c r="Q68" i="48"/>
  <c r="G68" i="48"/>
  <c r="Z68" i="48" s="1"/>
  <c r="N67" i="48"/>
  <c r="Q66" i="48"/>
  <c r="V65" i="48"/>
  <c r="E65" i="48" s="1"/>
  <c r="K65" i="48"/>
  <c r="P64" i="48"/>
  <c r="U63" i="48"/>
  <c r="I63" i="48"/>
  <c r="K62" i="48"/>
  <c r="O61" i="48"/>
  <c r="S60" i="48"/>
  <c r="U59" i="48"/>
  <c r="I59" i="48"/>
  <c r="K58" i="48"/>
  <c r="K57" i="48"/>
  <c r="F56" i="48"/>
  <c r="AA56" i="48" s="1"/>
  <c r="O55" i="48"/>
  <c r="P54" i="48"/>
  <c r="Q53" i="48"/>
  <c r="S52" i="48"/>
  <c r="U51" i="48"/>
  <c r="T50" i="48"/>
  <c r="V49" i="48"/>
  <c r="W49" i="48" s="1"/>
  <c r="G49" i="48"/>
  <c r="Z49" i="48" s="1"/>
  <c r="I48" i="48"/>
  <c r="J47" i="48"/>
  <c r="F46" i="48"/>
  <c r="AA46" i="48" s="1"/>
  <c r="N45" i="48"/>
  <c r="N44" i="48"/>
  <c r="O43" i="48"/>
  <c r="Q42" i="48"/>
  <c r="Q41" i="48"/>
  <c r="T40" i="48"/>
  <c r="U39" i="48"/>
  <c r="V38" i="48"/>
  <c r="E38" i="48" s="1"/>
  <c r="X38" i="48" s="1"/>
  <c r="V37" i="48"/>
  <c r="E37" i="48" s="1"/>
  <c r="X37" i="48" s="1"/>
  <c r="I37" i="48"/>
  <c r="I36" i="48"/>
  <c r="K35" i="48"/>
  <c r="F34" i="48"/>
  <c r="AA34" i="48" s="1"/>
  <c r="O33" i="48"/>
  <c r="O32" i="48"/>
  <c r="P31" i="48"/>
  <c r="Q30" i="48"/>
  <c r="Q29" i="48"/>
  <c r="J28" i="48"/>
  <c r="U26" i="48"/>
  <c r="J25" i="48"/>
  <c r="U23" i="48"/>
  <c r="K22" i="48"/>
  <c r="T20" i="48"/>
  <c r="F19" i="48"/>
  <c r="AA19" i="48" s="1"/>
  <c r="V17" i="48"/>
  <c r="E17" i="48" s="1"/>
  <c r="P16" i="48"/>
  <c r="G15" i="48"/>
  <c r="Z15" i="48" s="1"/>
  <c r="Q13" i="48"/>
  <c r="I12" i="48"/>
  <c r="N10" i="48"/>
  <c r="I9" i="48"/>
  <c r="T7" i="48"/>
  <c r="I6" i="48"/>
  <c r="T4" i="48"/>
  <c r="F3" i="48"/>
  <c r="AA3" i="48" s="1"/>
  <c r="AD67" i="48"/>
  <c r="AD59" i="48"/>
  <c r="AD51" i="48"/>
  <c r="AD43" i="48"/>
  <c r="AD35" i="48"/>
  <c r="AD27" i="48"/>
  <c r="AD19" i="48"/>
  <c r="AD11" i="48"/>
  <c r="AD3" i="48"/>
  <c r="O68" i="48"/>
  <c r="U67" i="48"/>
  <c r="J67" i="48"/>
  <c r="O66" i="48"/>
  <c r="T65" i="48"/>
  <c r="I65" i="48"/>
  <c r="N64" i="48"/>
  <c r="S63" i="48"/>
  <c r="U62" i="48"/>
  <c r="I62" i="48"/>
  <c r="F61" i="48"/>
  <c r="AA61" i="48" s="1"/>
  <c r="O60" i="48"/>
  <c r="S59" i="48"/>
  <c r="U58" i="48"/>
  <c r="V57" i="48"/>
  <c r="E57" i="48" s="1"/>
  <c r="G57" i="48"/>
  <c r="Z57" i="48" s="1"/>
  <c r="J56" i="48"/>
  <c r="K55" i="48"/>
  <c r="F54" i="48"/>
  <c r="AA54" i="48" s="1"/>
  <c r="N53" i="48"/>
  <c r="O52" i="48"/>
  <c r="O51" i="48"/>
  <c r="Q50" i="48"/>
  <c r="S49" i="48"/>
  <c r="T48" i="48"/>
  <c r="U47" i="48"/>
  <c r="G47" i="48"/>
  <c r="Z47" i="48" s="1"/>
  <c r="V45" i="48"/>
  <c r="E45" i="48" s="1"/>
  <c r="I45" i="48"/>
  <c r="J44" i="48"/>
  <c r="F43" i="48"/>
  <c r="AA43" i="48" s="1"/>
  <c r="F42" i="48"/>
  <c r="AA42" i="48" s="1"/>
  <c r="O41" i="48"/>
  <c r="Q40" i="48"/>
  <c r="P39" i="48"/>
  <c r="Q38" i="48"/>
  <c r="T37" i="48"/>
  <c r="T36" i="48"/>
  <c r="V35" i="48"/>
  <c r="E35" i="48" s="1"/>
  <c r="X35" i="48" s="1"/>
  <c r="I35" i="48"/>
  <c r="J34" i="48"/>
  <c r="I33" i="48"/>
  <c r="K32" i="48"/>
  <c r="N31" i="48"/>
  <c r="N30" i="48"/>
  <c r="N29" i="48"/>
  <c r="V27" i="48"/>
  <c r="E27" i="48" s="1"/>
  <c r="X27" i="48" s="1"/>
  <c r="N26" i="48"/>
  <c r="U24" i="48"/>
  <c r="O23" i="48"/>
  <c r="V21" i="48"/>
  <c r="E21" i="48" s="1"/>
  <c r="P20" i="48"/>
  <c r="G19" i="48"/>
  <c r="Z19" i="48" s="1"/>
  <c r="S17" i="48"/>
  <c r="I16" i="48"/>
  <c r="Q14" i="48"/>
  <c r="J13" i="48"/>
  <c r="Q11" i="48"/>
  <c r="K10" i="48"/>
  <c r="U8" i="48"/>
  <c r="K7" i="48"/>
  <c r="V5" i="48"/>
  <c r="E5" i="48" s="1"/>
  <c r="X5" i="48" s="1"/>
  <c r="K4" i="48"/>
  <c r="N65" i="49"/>
  <c r="N42" i="49"/>
  <c r="N41" i="49"/>
  <c r="N36" i="49"/>
  <c r="N35" i="49"/>
  <c r="N89" i="49"/>
  <c r="N108" i="49"/>
  <c r="N116" i="49"/>
  <c r="E108" i="49"/>
  <c r="X108" i="49" s="1"/>
  <c r="Y108" i="49" s="1"/>
  <c r="D108" i="49" s="1"/>
  <c r="N101" i="49"/>
  <c r="N34" i="49"/>
  <c r="W120" i="49"/>
  <c r="X120" i="49" s="1"/>
  <c r="Y120" i="49" s="1"/>
  <c r="D120" i="49" s="1"/>
  <c r="E106" i="49"/>
  <c r="W106" i="49"/>
  <c r="R21" i="48"/>
  <c r="C4" i="48"/>
  <c r="J3" i="48"/>
  <c r="N4" i="48"/>
  <c r="T5" i="48"/>
  <c r="G7" i="48"/>
  <c r="Z7" i="48" s="1"/>
  <c r="K8" i="48"/>
  <c r="O9" i="48"/>
  <c r="V10" i="48"/>
  <c r="E10" i="48" s="1"/>
  <c r="J12" i="48"/>
  <c r="N13" i="48"/>
  <c r="S14" i="48"/>
  <c r="V15" i="48"/>
  <c r="E15" i="48" s="1"/>
  <c r="J17" i="48"/>
  <c r="P18" i="48"/>
  <c r="V19" i="48"/>
  <c r="E19" i="48" s="1"/>
  <c r="J21" i="48"/>
  <c r="P22" i="48"/>
  <c r="T23" i="48"/>
  <c r="G25" i="48"/>
  <c r="Z25" i="48" s="1"/>
  <c r="K26" i="48"/>
  <c r="P27" i="48"/>
  <c r="U28" i="48"/>
  <c r="G30" i="48"/>
  <c r="Z30" i="48" s="1"/>
  <c r="U30" i="48"/>
  <c r="Q31" i="48"/>
  <c r="N32" i="48"/>
  <c r="K33" i="48"/>
  <c r="G34" i="48"/>
  <c r="Z34" i="48" s="1"/>
  <c r="U34" i="48"/>
  <c r="S35" i="48"/>
  <c r="O36" i="48"/>
  <c r="K37" i="48"/>
  <c r="G38" i="48"/>
  <c r="Z38" i="48" s="1"/>
  <c r="U38" i="48"/>
  <c r="Q39" i="48"/>
  <c r="O40" i="48"/>
  <c r="F41" i="48"/>
  <c r="AA41" i="48" s="1"/>
  <c r="I42" i="48"/>
  <c r="U42" i="48"/>
  <c r="S43" i="48"/>
  <c r="O44" i="48"/>
  <c r="K45" i="48"/>
  <c r="J46" i="48"/>
  <c r="V46" i="48"/>
  <c r="E46" i="48" s="1"/>
  <c r="S47" i="48"/>
  <c r="O48" i="48"/>
  <c r="F49" i="48"/>
  <c r="AA49" i="48" s="1"/>
  <c r="I50" i="48"/>
  <c r="U50" i="48"/>
  <c r="T51" i="48"/>
  <c r="P52" i="48"/>
  <c r="F53" i="48"/>
  <c r="AA53" i="48" s="1"/>
  <c r="J54" i="48"/>
  <c r="V54" i="48"/>
  <c r="E54" i="48" s="1"/>
  <c r="S55" i="48"/>
  <c r="O56" i="48"/>
  <c r="N57" i="48"/>
  <c r="J58" i="48"/>
  <c r="V58" i="48"/>
  <c r="E58" i="48" s="1"/>
  <c r="X58" i="48" s="1"/>
  <c r="Q59" i="48"/>
  <c r="F60" i="48"/>
  <c r="AA60" i="48" s="1"/>
  <c r="G61" i="48"/>
  <c r="Z61" i="48" s="1"/>
  <c r="S61" i="48"/>
  <c r="O62" i="48"/>
  <c r="J63" i="48"/>
  <c r="C19" i="48"/>
  <c r="C36" i="48"/>
  <c r="C68" i="48"/>
  <c r="M31" i="48"/>
  <c r="AC31" i="48" s="1"/>
  <c r="L9" i="48"/>
  <c r="AB9" i="48" s="1"/>
  <c r="O41" i="50"/>
  <c r="H66" i="50"/>
  <c r="H74" i="50"/>
  <c r="H82" i="50"/>
  <c r="H90" i="50"/>
  <c r="H98" i="50"/>
  <c r="AB96" i="50"/>
  <c r="M68" i="50"/>
  <c r="AC68" i="50" s="1"/>
  <c r="M76" i="50"/>
  <c r="AC76" i="50" s="1"/>
  <c r="M84" i="50"/>
  <c r="AC84" i="50" s="1"/>
  <c r="M92" i="50"/>
  <c r="AC92" i="50" s="1"/>
  <c r="L70" i="50"/>
  <c r="AB70" i="50" s="1"/>
  <c r="L78" i="50"/>
  <c r="AB78" i="50" s="1"/>
  <c r="L86" i="50"/>
  <c r="AB86" i="50" s="1"/>
  <c r="L94" i="50"/>
  <c r="AB94" i="50" s="1"/>
  <c r="C63" i="50"/>
  <c r="C71" i="50"/>
  <c r="C79" i="50"/>
  <c r="C87" i="50"/>
  <c r="C95" i="50"/>
  <c r="K63" i="50"/>
  <c r="V63" i="50"/>
  <c r="E63" i="50" s="1"/>
  <c r="O64" i="50"/>
  <c r="P65" i="50"/>
  <c r="AD65" i="50"/>
  <c r="Q66" i="50"/>
  <c r="P67" i="50"/>
  <c r="AD67" i="50"/>
  <c r="P68" i="50"/>
  <c r="AD68" i="50"/>
  <c r="Q69" i="50"/>
  <c r="AD69" i="50"/>
  <c r="Q70" i="50"/>
  <c r="AE70" i="50"/>
  <c r="Q71" i="50"/>
  <c r="AE71" i="50"/>
  <c r="R72" i="50"/>
  <c r="R73" i="50"/>
  <c r="AE73" i="50"/>
  <c r="Q74" i="50"/>
  <c r="P75" i="50"/>
  <c r="AD75" i="50"/>
  <c r="P76" i="50"/>
  <c r="AD76" i="50"/>
  <c r="Q77" i="50"/>
  <c r="AD77" i="50"/>
  <c r="Q78" i="50"/>
  <c r="AE78" i="50"/>
  <c r="Q79" i="50"/>
  <c r="AE79" i="50"/>
  <c r="R80" i="50"/>
  <c r="R81" i="50"/>
  <c r="AE81" i="50"/>
  <c r="Q82" i="50"/>
  <c r="P83" i="50"/>
  <c r="AD83" i="50"/>
  <c r="P84" i="50"/>
  <c r="AD84" i="50"/>
  <c r="Q85" i="50"/>
  <c r="AD85" i="50"/>
  <c r="Q86" i="50"/>
  <c r="AE86" i="50"/>
  <c r="Q87" i="50"/>
  <c r="AE87" i="50"/>
  <c r="H67" i="50"/>
  <c r="H75" i="50"/>
  <c r="H83" i="50"/>
  <c r="H91" i="50"/>
  <c r="H99" i="50"/>
  <c r="M69" i="50"/>
  <c r="AC69" i="50" s="1"/>
  <c r="M77" i="50"/>
  <c r="AC77" i="50" s="1"/>
  <c r="M85" i="50"/>
  <c r="AC85" i="50" s="1"/>
  <c r="M93" i="50"/>
  <c r="AC93" i="50" s="1"/>
  <c r="L63" i="50"/>
  <c r="AB63" i="50" s="1"/>
  <c r="L71" i="50"/>
  <c r="AB71" i="50" s="1"/>
  <c r="L79" i="50"/>
  <c r="AB79" i="50" s="1"/>
  <c r="L87" i="50"/>
  <c r="AB87" i="50" s="1"/>
  <c r="L95" i="50"/>
  <c r="AB95" i="50" s="1"/>
  <c r="C64" i="50"/>
  <c r="C72" i="50"/>
  <c r="C80" i="50"/>
  <c r="C88" i="50"/>
  <c r="C96" i="50"/>
  <c r="O63" i="50"/>
  <c r="P64" i="50"/>
  <c r="AD64" i="50"/>
  <c r="Q65" i="50"/>
  <c r="AE65" i="50"/>
  <c r="R66" i="50"/>
  <c r="AD66" i="50"/>
  <c r="Q67" i="50"/>
  <c r="AE67" i="50"/>
  <c r="Q68" i="50"/>
  <c r="AE68" i="50"/>
  <c r="R69" i="50"/>
  <c r="AE69" i="50"/>
  <c r="R70" i="50"/>
  <c r="R71" i="50"/>
  <c r="G72" i="50"/>
  <c r="Z72" i="50" s="1"/>
  <c r="S72" i="50"/>
  <c r="G73" i="50"/>
  <c r="Z73" i="50" s="1"/>
  <c r="S73" i="50"/>
  <c r="R74" i="50"/>
  <c r="AD74" i="50"/>
  <c r="Q75" i="50"/>
  <c r="AE75" i="50"/>
  <c r="Q76" i="50"/>
  <c r="AE76" i="50"/>
  <c r="R77" i="50"/>
  <c r="AE77" i="50"/>
  <c r="R78" i="50"/>
  <c r="R79" i="50"/>
  <c r="G80" i="50"/>
  <c r="Z80" i="50" s="1"/>
  <c r="S80" i="50"/>
  <c r="G81" i="50"/>
  <c r="Z81" i="50" s="1"/>
  <c r="S81" i="50"/>
  <c r="R82" i="50"/>
  <c r="AD82" i="50"/>
  <c r="Q83" i="50"/>
  <c r="AE83" i="50"/>
  <c r="Q84" i="50"/>
  <c r="AE84" i="50"/>
  <c r="R85" i="50"/>
  <c r="AE85" i="50"/>
  <c r="R86" i="50"/>
  <c r="R87" i="50"/>
  <c r="H68" i="50"/>
  <c r="H76" i="50"/>
  <c r="H84" i="50"/>
  <c r="H92" i="50"/>
  <c r="M70" i="50"/>
  <c r="AC70" i="50" s="1"/>
  <c r="M78" i="50"/>
  <c r="AC78" i="50" s="1"/>
  <c r="M86" i="50"/>
  <c r="AC86" i="50" s="1"/>
  <c r="M94" i="50"/>
  <c r="AC94" i="50" s="1"/>
  <c r="L64" i="50"/>
  <c r="AB64" i="50" s="1"/>
  <c r="L72" i="50"/>
  <c r="AB72" i="50" s="1"/>
  <c r="L80" i="50"/>
  <c r="AB80" i="50" s="1"/>
  <c r="L88" i="50"/>
  <c r="AB88" i="50" s="1"/>
  <c r="L96" i="50"/>
  <c r="H69" i="50"/>
  <c r="H77" i="50"/>
  <c r="H85" i="50"/>
  <c r="H93" i="50"/>
  <c r="M63" i="50"/>
  <c r="AC63" i="50" s="1"/>
  <c r="M71" i="50"/>
  <c r="AC71" i="50" s="1"/>
  <c r="M79" i="50"/>
  <c r="AC79" i="50" s="1"/>
  <c r="M87" i="50"/>
  <c r="AC87" i="50" s="1"/>
  <c r="M95" i="50"/>
  <c r="AC95" i="50" s="1"/>
  <c r="L65" i="50"/>
  <c r="AB65" i="50" s="1"/>
  <c r="L73" i="50"/>
  <c r="AB73" i="50" s="1"/>
  <c r="L81" i="50"/>
  <c r="AB81" i="50" s="1"/>
  <c r="L89" i="50"/>
  <c r="AB89" i="50" s="1"/>
  <c r="L97" i="50"/>
  <c r="AB97" i="50" s="1"/>
  <c r="C66" i="50"/>
  <c r="C74" i="50"/>
  <c r="C82" i="50"/>
  <c r="C90" i="50"/>
  <c r="C98" i="50"/>
  <c r="Q63" i="50"/>
  <c r="AE63" i="50"/>
  <c r="R64" i="50"/>
  <c r="G65" i="50"/>
  <c r="Z65" i="50" s="1"/>
  <c r="S65" i="50"/>
  <c r="I66" i="50"/>
  <c r="T66" i="50"/>
  <c r="G67" i="50"/>
  <c r="Z67" i="50" s="1"/>
  <c r="S67" i="50"/>
  <c r="G68" i="50"/>
  <c r="Z68" i="50" s="1"/>
  <c r="S68" i="50"/>
  <c r="I69" i="50"/>
  <c r="T69" i="50"/>
  <c r="I70" i="50"/>
  <c r="T70" i="50"/>
  <c r="I71" i="50"/>
  <c r="T71" i="50"/>
  <c r="J72" i="50"/>
  <c r="U72" i="50"/>
  <c r="J73" i="50"/>
  <c r="U73" i="50"/>
  <c r="I74" i="50"/>
  <c r="T74" i="50"/>
  <c r="G75" i="50"/>
  <c r="Z75" i="50" s="1"/>
  <c r="S75" i="50"/>
  <c r="G76" i="50"/>
  <c r="Z76" i="50" s="1"/>
  <c r="S76" i="50"/>
  <c r="I77" i="50"/>
  <c r="T77" i="50"/>
  <c r="I78" i="50"/>
  <c r="T78" i="50"/>
  <c r="I79" i="50"/>
  <c r="T79" i="50"/>
  <c r="J80" i="50"/>
  <c r="U80" i="50"/>
  <c r="J81" i="50"/>
  <c r="U81" i="50"/>
  <c r="I82" i="50"/>
  <c r="T82" i="50"/>
  <c r="G83" i="50"/>
  <c r="Z83" i="50" s="1"/>
  <c r="S83" i="50"/>
  <c r="G84" i="50"/>
  <c r="Z84" i="50" s="1"/>
  <c r="S84" i="50"/>
  <c r="I85" i="50"/>
  <c r="T85" i="50"/>
  <c r="I86" i="50"/>
  <c r="T86" i="50"/>
  <c r="I87" i="50"/>
  <c r="T87" i="50"/>
  <c r="H70" i="50"/>
  <c r="H78" i="50"/>
  <c r="H86" i="50"/>
  <c r="H94" i="50"/>
  <c r="M64" i="50"/>
  <c r="AC64" i="50" s="1"/>
  <c r="M72" i="50"/>
  <c r="AC72" i="50" s="1"/>
  <c r="M80" i="50"/>
  <c r="AC80" i="50" s="1"/>
  <c r="M88" i="50"/>
  <c r="AC88" i="50" s="1"/>
  <c r="M96" i="50"/>
  <c r="AC96" i="50" s="1"/>
  <c r="L66" i="50"/>
  <c r="AB66" i="50" s="1"/>
  <c r="L74" i="50"/>
  <c r="AB74" i="50" s="1"/>
  <c r="L82" i="50"/>
  <c r="AB82" i="50" s="1"/>
  <c r="L90" i="50"/>
  <c r="AB90" i="50" s="1"/>
  <c r="L98" i="50"/>
  <c r="AB98" i="50" s="1"/>
  <c r="H71" i="50"/>
  <c r="H89" i="50"/>
  <c r="M73" i="50"/>
  <c r="AC73" i="50" s="1"/>
  <c r="M91" i="50"/>
  <c r="AC91" i="50" s="1"/>
  <c r="L75" i="50"/>
  <c r="AB75" i="50" s="1"/>
  <c r="L93" i="50"/>
  <c r="AB93" i="50" s="1"/>
  <c r="C70" i="50"/>
  <c r="C84" i="50"/>
  <c r="C97" i="50"/>
  <c r="R63" i="50"/>
  <c r="K64" i="50"/>
  <c r="J65" i="50"/>
  <c r="G66" i="50"/>
  <c r="Z66" i="50" s="1"/>
  <c r="T67" i="50"/>
  <c r="O68" i="50"/>
  <c r="K69" i="50"/>
  <c r="G70" i="50"/>
  <c r="Z70" i="50" s="1"/>
  <c r="U71" i="50"/>
  <c r="Q72" i="50"/>
  <c r="O73" i="50"/>
  <c r="G74" i="50"/>
  <c r="Z74" i="50" s="1"/>
  <c r="T75" i="50"/>
  <c r="O76" i="50"/>
  <c r="K77" i="50"/>
  <c r="G78" i="50"/>
  <c r="Z78" i="50" s="1"/>
  <c r="U79" i="50"/>
  <c r="Q80" i="50"/>
  <c r="O81" i="50"/>
  <c r="G82" i="50"/>
  <c r="Z82" i="50" s="1"/>
  <c r="T83" i="50"/>
  <c r="O84" i="50"/>
  <c r="K85" i="50"/>
  <c r="G86" i="50"/>
  <c r="Z86" i="50" s="1"/>
  <c r="U87" i="50"/>
  <c r="O88" i="50"/>
  <c r="O89" i="50"/>
  <c r="K90" i="50"/>
  <c r="V90" i="50"/>
  <c r="W90" i="50" s="1"/>
  <c r="J91" i="50"/>
  <c r="U91" i="50"/>
  <c r="J92" i="50"/>
  <c r="U92" i="50"/>
  <c r="K93" i="50"/>
  <c r="V93" i="50"/>
  <c r="E93" i="50" s="1"/>
  <c r="K94" i="50"/>
  <c r="V94" i="50"/>
  <c r="W94" i="50" s="1"/>
  <c r="K95" i="50"/>
  <c r="V95" i="50"/>
  <c r="W95" i="50" s="1"/>
  <c r="O96" i="50"/>
  <c r="O97" i="50"/>
  <c r="K98" i="50"/>
  <c r="V98" i="50"/>
  <c r="W98" i="50" s="1"/>
  <c r="J99" i="50"/>
  <c r="U99" i="50"/>
  <c r="AF67" i="50"/>
  <c r="AG67" i="50" s="1" a="1"/>
  <c r="AG67" i="50" s="1"/>
  <c r="AF75" i="50"/>
  <c r="AG75" i="50" s="1" a="1"/>
  <c r="AG75" i="50" s="1"/>
  <c r="AF83" i="50"/>
  <c r="AG83" i="50" s="1" a="1"/>
  <c r="AG83" i="50" s="1"/>
  <c r="AF91" i="50"/>
  <c r="AG91" i="50" s="1" a="1"/>
  <c r="AG91" i="50" s="1"/>
  <c r="AH91" i="50" s="1"/>
  <c r="B91" i="50" s="1"/>
  <c r="AF99" i="50"/>
  <c r="AG99" i="50" s="1" a="1"/>
  <c r="AG99" i="50" s="1"/>
  <c r="AH99" i="50" s="1"/>
  <c r="B99" i="50" s="1"/>
  <c r="AF68" i="50"/>
  <c r="AF76" i="50"/>
  <c r="AF84" i="50"/>
  <c r="AF92" i="50"/>
  <c r="H72" i="50"/>
  <c r="H95" i="50"/>
  <c r="M74" i="50"/>
  <c r="AC74" i="50" s="1"/>
  <c r="M97" i="50"/>
  <c r="AC97" i="50" s="1"/>
  <c r="L76" i="50"/>
  <c r="AB76" i="50" s="1"/>
  <c r="L99" i="50"/>
  <c r="AB99" i="50" s="1"/>
  <c r="C73" i="50"/>
  <c r="C85" i="50"/>
  <c r="C99" i="50"/>
  <c r="S63" i="50"/>
  <c r="Q64" i="50"/>
  <c r="K65" i="50"/>
  <c r="J66" i="50"/>
  <c r="U67" i="50"/>
  <c r="R68" i="50"/>
  <c r="O69" i="50"/>
  <c r="J70" i="50"/>
  <c r="AD70" i="50"/>
  <c r="V71" i="50"/>
  <c r="W71" i="50" s="1"/>
  <c r="T72" i="50"/>
  <c r="P73" i="50"/>
  <c r="J74" i="50"/>
  <c r="U75" i="50"/>
  <c r="R76" i="50"/>
  <c r="O77" i="50"/>
  <c r="J78" i="50"/>
  <c r="AD78" i="50"/>
  <c r="V79" i="50"/>
  <c r="W79" i="50" s="1"/>
  <c r="T80" i="50"/>
  <c r="P81" i="50"/>
  <c r="J82" i="50"/>
  <c r="U83" i="50"/>
  <c r="R84" i="50"/>
  <c r="O85" i="50"/>
  <c r="J86" i="50"/>
  <c r="AD86" i="50"/>
  <c r="V87" i="50"/>
  <c r="W87" i="50" s="1"/>
  <c r="P88" i="50"/>
  <c r="AD88" i="50"/>
  <c r="P89" i="50"/>
  <c r="O90" i="50"/>
  <c r="K91" i="50"/>
  <c r="V91" i="50"/>
  <c r="W91" i="50" s="1"/>
  <c r="K92" i="50"/>
  <c r="V92" i="50"/>
  <c r="W92" i="50" s="1"/>
  <c r="O93" i="50"/>
  <c r="O94" i="50"/>
  <c r="O95" i="50"/>
  <c r="P96" i="50"/>
  <c r="AD96" i="50"/>
  <c r="P97" i="50"/>
  <c r="O98" i="50"/>
  <c r="K99" i="50"/>
  <c r="V99" i="50"/>
  <c r="W99" i="50" s="1"/>
  <c r="H73" i="50"/>
  <c r="H96" i="50"/>
  <c r="M75" i="50"/>
  <c r="AC75" i="50" s="1"/>
  <c r="M98" i="50"/>
  <c r="AC98" i="50" s="1"/>
  <c r="L77" i="50"/>
  <c r="AB77" i="50" s="1"/>
  <c r="C75" i="50"/>
  <c r="C86" i="50"/>
  <c r="T63" i="50"/>
  <c r="S64" i="50"/>
  <c r="O65" i="50"/>
  <c r="K66" i="50"/>
  <c r="AE66" i="50"/>
  <c r="V67" i="50"/>
  <c r="W67" i="50" s="1"/>
  <c r="T68" i="50"/>
  <c r="P69" i="50"/>
  <c r="K70" i="50"/>
  <c r="G71" i="50"/>
  <c r="Z71" i="50" s="1"/>
  <c r="V72" i="50"/>
  <c r="E72" i="50" s="1"/>
  <c r="Q73" i="50"/>
  <c r="K74" i="50"/>
  <c r="AE74" i="50"/>
  <c r="V75" i="50"/>
  <c r="W75" i="50" s="1"/>
  <c r="T76" i="50"/>
  <c r="P77" i="50"/>
  <c r="K78" i="50"/>
  <c r="G79" i="50"/>
  <c r="Z79" i="50" s="1"/>
  <c r="V80" i="50"/>
  <c r="E80" i="50" s="1"/>
  <c r="Q81" i="50"/>
  <c r="K82" i="50"/>
  <c r="AE82" i="50"/>
  <c r="V83" i="50"/>
  <c r="W83" i="50" s="1"/>
  <c r="T84" i="50"/>
  <c r="P85" i="50"/>
  <c r="K86" i="50"/>
  <c r="G87" i="50"/>
  <c r="Z87" i="50" s="1"/>
  <c r="Q88" i="50"/>
  <c r="AE88" i="50"/>
  <c r="Q89" i="50"/>
  <c r="AD89" i="50"/>
  <c r="P90" i="50"/>
  <c r="O91" i="50"/>
  <c r="O92" i="50"/>
  <c r="P93" i="50"/>
  <c r="P94" i="50"/>
  <c r="AD94" i="50"/>
  <c r="P95" i="50"/>
  <c r="AD95" i="50"/>
  <c r="Q96" i="50"/>
  <c r="AE96" i="50"/>
  <c r="Q97" i="50"/>
  <c r="AD97" i="50"/>
  <c r="P98" i="50"/>
  <c r="O99" i="50"/>
  <c r="AF69" i="50"/>
  <c r="AF77" i="50"/>
  <c r="AG77" i="50" s="1" a="1"/>
  <c r="AG77" i="50" s="1"/>
  <c r="AF85" i="50"/>
  <c r="AG85" i="50" s="1" a="1"/>
  <c r="AG85" i="50" s="1"/>
  <c r="AH85" i="50" s="1"/>
  <c r="B85" i="50" s="1"/>
  <c r="AF93" i="50"/>
  <c r="AG93" i="50" s="1" a="1"/>
  <c r="AG93" i="50" s="1"/>
  <c r="AH93" i="50" s="1"/>
  <c r="B93" i="50" s="1"/>
  <c r="H79" i="50"/>
  <c r="H97" i="50"/>
  <c r="M81" i="50"/>
  <c r="AC81" i="50" s="1"/>
  <c r="M99" i="50"/>
  <c r="AC99" i="50" s="1"/>
  <c r="L83" i="50"/>
  <c r="AB83" i="50" s="1"/>
  <c r="C76" i="50"/>
  <c r="C89" i="50"/>
  <c r="U63" i="50"/>
  <c r="T64" i="50"/>
  <c r="R65" i="50"/>
  <c r="O66" i="50"/>
  <c r="I67" i="50"/>
  <c r="U68" i="50"/>
  <c r="S69" i="50"/>
  <c r="O70" i="50"/>
  <c r="J71" i="50"/>
  <c r="AD71" i="50"/>
  <c r="T73" i="50"/>
  <c r="O74" i="50"/>
  <c r="I75" i="50"/>
  <c r="U76" i="50"/>
  <c r="S77" i="50"/>
  <c r="O78" i="50"/>
  <c r="J79" i="50"/>
  <c r="AD79" i="50"/>
  <c r="T81" i="50"/>
  <c r="O82" i="50"/>
  <c r="I83" i="50"/>
  <c r="U84" i="50"/>
  <c r="S85" i="50"/>
  <c r="O86" i="50"/>
  <c r="J87" i="50"/>
  <c r="AD87" i="50"/>
  <c r="R88" i="50"/>
  <c r="R89" i="50"/>
  <c r="AE89" i="50"/>
  <c r="Q90" i="50"/>
  <c r="P91" i="50"/>
  <c r="AD91" i="50"/>
  <c r="P92" i="50"/>
  <c r="AD92" i="50"/>
  <c r="Q93" i="50"/>
  <c r="AD93" i="50"/>
  <c r="Q94" i="50"/>
  <c r="AE94" i="50"/>
  <c r="Q95" i="50"/>
  <c r="AE95" i="50"/>
  <c r="R96" i="50"/>
  <c r="R97" i="50"/>
  <c r="AE97" i="50"/>
  <c r="Q98" i="50"/>
  <c r="P99" i="50"/>
  <c r="AD99" i="50"/>
  <c r="AF70" i="50"/>
  <c r="AF78" i="50"/>
  <c r="AF86" i="50"/>
  <c r="AF94" i="50"/>
  <c r="H80" i="50"/>
  <c r="M82" i="50"/>
  <c r="AC82" i="50" s="1"/>
  <c r="L84" i="50"/>
  <c r="AB84" i="50" s="1"/>
  <c r="C65" i="50"/>
  <c r="C77" i="50"/>
  <c r="C91" i="50"/>
  <c r="G63" i="50"/>
  <c r="Z63" i="50" s="1"/>
  <c r="AD63" i="50"/>
  <c r="U64" i="50"/>
  <c r="T65" i="50"/>
  <c r="P66" i="50"/>
  <c r="J67" i="50"/>
  <c r="V68" i="50"/>
  <c r="W68" i="50" s="1"/>
  <c r="U69" i="50"/>
  <c r="P70" i="50"/>
  <c r="K71" i="50"/>
  <c r="I72" i="50"/>
  <c r="AD72" i="50"/>
  <c r="V73" i="50"/>
  <c r="E73" i="50" s="1"/>
  <c r="P74" i="50"/>
  <c r="J75" i="50"/>
  <c r="V76" i="50"/>
  <c r="W76" i="50" s="1"/>
  <c r="U77" i="50"/>
  <c r="P78" i="50"/>
  <c r="K79" i="50"/>
  <c r="I80" i="50"/>
  <c r="AD80" i="50"/>
  <c r="V81" i="50"/>
  <c r="E81" i="50" s="1"/>
  <c r="P82" i="50"/>
  <c r="J83" i="50"/>
  <c r="V84" i="50"/>
  <c r="W84" i="50" s="1"/>
  <c r="U85" i="50"/>
  <c r="P86" i="50"/>
  <c r="K87" i="50"/>
  <c r="G88" i="50"/>
  <c r="Z88" i="50" s="1"/>
  <c r="S88" i="50"/>
  <c r="G89" i="50"/>
  <c r="Z89" i="50" s="1"/>
  <c r="S89" i="50"/>
  <c r="R90" i="50"/>
  <c r="AD90" i="50"/>
  <c r="Q91" i="50"/>
  <c r="AE91" i="50"/>
  <c r="Q92" i="50"/>
  <c r="AE92" i="50"/>
  <c r="R93" i="50"/>
  <c r="AE93" i="50"/>
  <c r="R94" i="50"/>
  <c r="R95" i="50"/>
  <c r="G96" i="50"/>
  <c r="S96" i="50"/>
  <c r="G97" i="50"/>
  <c r="Z97" i="50" s="1"/>
  <c r="S97" i="50"/>
  <c r="R98" i="50"/>
  <c r="AD98" i="50"/>
  <c r="Q99" i="50"/>
  <c r="AE99" i="50"/>
  <c r="AF63" i="50"/>
  <c r="AG63" i="50" s="1" a="1"/>
  <c r="AG63" i="50" s="1"/>
  <c r="AH63" i="50" s="1"/>
  <c r="B63" i="50" s="1"/>
  <c r="AF71" i="50"/>
  <c r="AF79" i="50"/>
  <c r="AG79" i="50" s="1" a="1"/>
  <c r="AG79" i="50" s="1"/>
  <c r="AF87" i="50"/>
  <c r="AG87" i="50" s="1" a="1"/>
  <c r="AG87" i="50" s="1"/>
  <c r="AH87" i="50" s="1"/>
  <c r="B87" i="50" s="1"/>
  <c r="AF95" i="50"/>
  <c r="AG95" i="50" s="1" a="1"/>
  <c r="AG95" i="50" s="1"/>
  <c r="AH95" i="50" s="1"/>
  <c r="B95" i="50" s="1"/>
  <c r="H63" i="50"/>
  <c r="H81" i="50"/>
  <c r="M65" i="50"/>
  <c r="AC65" i="50" s="1"/>
  <c r="M83" i="50"/>
  <c r="AC83" i="50" s="1"/>
  <c r="L67" i="50"/>
  <c r="AB67" i="50" s="1"/>
  <c r="L85" i="50"/>
  <c r="AB85" i="50" s="1"/>
  <c r="C67" i="50"/>
  <c r="C78" i="50"/>
  <c r="C92" i="50"/>
  <c r="I63" i="50"/>
  <c r="G64" i="50"/>
  <c r="Z64" i="50" s="1"/>
  <c r="V64" i="50"/>
  <c r="E64" i="50" s="1"/>
  <c r="U65" i="50"/>
  <c r="S66" i="50"/>
  <c r="K67" i="50"/>
  <c r="I68" i="50"/>
  <c r="V69" i="50"/>
  <c r="E69" i="50" s="1"/>
  <c r="S70" i="50"/>
  <c r="O71" i="50"/>
  <c r="K72" i="50"/>
  <c r="AE72" i="50"/>
  <c r="S74" i="50"/>
  <c r="K75" i="50"/>
  <c r="I76" i="50"/>
  <c r="V77" i="50"/>
  <c r="E77" i="50" s="1"/>
  <c r="S78" i="50"/>
  <c r="O79" i="50"/>
  <c r="K80" i="50"/>
  <c r="AE80" i="50"/>
  <c r="S82" i="50"/>
  <c r="K83" i="50"/>
  <c r="I84" i="50"/>
  <c r="V85" i="50"/>
  <c r="E85" i="50" s="1"/>
  <c r="S86" i="50"/>
  <c r="O87" i="50"/>
  <c r="I88" i="50"/>
  <c r="T88" i="50"/>
  <c r="I89" i="50"/>
  <c r="T89" i="50"/>
  <c r="G90" i="50"/>
  <c r="Z90" i="50" s="1"/>
  <c r="S90" i="50"/>
  <c r="AE90" i="50"/>
  <c r="R91" i="50"/>
  <c r="R92" i="50"/>
  <c r="G93" i="50"/>
  <c r="Z93" i="50" s="1"/>
  <c r="S93" i="50"/>
  <c r="G94" i="50"/>
  <c r="Z94" i="50" s="1"/>
  <c r="S94" i="50"/>
  <c r="G95" i="50"/>
  <c r="Z95" i="50" s="1"/>
  <c r="S95" i="50"/>
  <c r="I96" i="50"/>
  <c r="T96" i="50"/>
  <c r="I97" i="50"/>
  <c r="T97" i="50"/>
  <c r="G98" i="50"/>
  <c r="Z98" i="50" s="1"/>
  <c r="S98" i="50"/>
  <c r="AE98" i="50"/>
  <c r="R99" i="50"/>
  <c r="AF64" i="50"/>
  <c r="AG64" i="50" s="1" a="1"/>
  <c r="AG64" i="50" s="1"/>
  <c r="AH64" i="50" s="1"/>
  <c r="B64" i="50" s="1"/>
  <c r="AF72" i="50"/>
  <c r="AF80" i="50"/>
  <c r="AF88" i="50"/>
  <c r="AF96" i="50"/>
  <c r="AG96" i="50" s="1" a="1"/>
  <c r="AG96" i="50" s="1"/>
  <c r="AH96" i="50" s="1"/>
  <c r="B96" i="50" s="1"/>
  <c r="H64" i="50"/>
  <c r="H87" i="50"/>
  <c r="M66" i="50"/>
  <c r="AC66" i="50" s="1"/>
  <c r="M89" i="50"/>
  <c r="AC89" i="50" s="1"/>
  <c r="L68" i="50"/>
  <c r="AB68" i="50" s="1"/>
  <c r="L91" i="50"/>
  <c r="AB91" i="50" s="1"/>
  <c r="C68" i="50"/>
  <c r="C81" i="50"/>
  <c r="C93" i="50"/>
  <c r="J63" i="50"/>
  <c r="I64" i="50"/>
  <c r="AE64" i="50"/>
  <c r="V65" i="50"/>
  <c r="E65" i="50" s="1"/>
  <c r="U66" i="50"/>
  <c r="O67" i="50"/>
  <c r="J68" i="50"/>
  <c r="G69" i="50"/>
  <c r="Z69" i="50" s="1"/>
  <c r="U70" i="50"/>
  <c r="P71" i="50"/>
  <c r="O72" i="50"/>
  <c r="I73" i="50"/>
  <c r="U74" i="50"/>
  <c r="O75" i="50"/>
  <c r="J76" i="50"/>
  <c r="G77" i="50"/>
  <c r="Z77" i="50" s="1"/>
  <c r="U78" i="50"/>
  <c r="P79" i="50"/>
  <c r="O80" i="50"/>
  <c r="I81" i="50"/>
  <c r="U82" i="50"/>
  <c r="O83" i="50"/>
  <c r="J84" i="50"/>
  <c r="G85" i="50"/>
  <c r="Z85" i="50" s="1"/>
  <c r="U86" i="50"/>
  <c r="P87" i="50"/>
  <c r="J88" i="50"/>
  <c r="U88" i="50"/>
  <c r="J89" i="50"/>
  <c r="U89" i="50"/>
  <c r="I90" i="50"/>
  <c r="T90" i="50"/>
  <c r="G91" i="50"/>
  <c r="Z91" i="50" s="1"/>
  <c r="S91" i="50"/>
  <c r="G92" i="50"/>
  <c r="Z92" i="50" s="1"/>
  <c r="S92" i="50"/>
  <c r="I93" i="50"/>
  <c r="T93" i="50"/>
  <c r="I94" i="50"/>
  <c r="T94" i="50"/>
  <c r="I95" i="50"/>
  <c r="T95" i="50"/>
  <c r="J96" i="50"/>
  <c r="U96" i="50"/>
  <c r="J97" i="50"/>
  <c r="U97" i="50"/>
  <c r="I98" i="50"/>
  <c r="T98" i="50"/>
  <c r="G99" i="50"/>
  <c r="Z99" i="50" s="1"/>
  <c r="S99" i="50"/>
  <c r="AF65" i="50"/>
  <c r="AG65" i="50" s="1" a="1"/>
  <c r="AG65" i="50" s="1"/>
  <c r="AF73" i="50"/>
  <c r="AF81" i="50"/>
  <c r="AF89" i="50"/>
  <c r="AF97" i="50"/>
  <c r="AG97" i="50" s="1" a="1"/>
  <c r="AG97" i="50" s="1"/>
  <c r="AH97" i="50" s="1"/>
  <c r="B97" i="50" s="1"/>
  <c r="H65" i="50"/>
  <c r="H88" i="50"/>
  <c r="L69" i="50"/>
  <c r="AB69" i="50" s="1"/>
  <c r="Z96" i="50"/>
  <c r="J64" i="50"/>
  <c r="V70" i="50"/>
  <c r="W70" i="50" s="1"/>
  <c r="J77" i="50"/>
  <c r="R83" i="50"/>
  <c r="K89" i="50"/>
  <c r="J93" i="50"/>
  <c r="K97" i="50"/>
  <c r="AF90" i="50"/>
  <c r="AG90" i="50" s="1" a="1"/>
  <c r="AG90" i="50" s="1"/>
  <c r="AH90" i="50" s="1"/>
  <c r="B90" i="50" s="1"/>
  <c r="L92" i="50"/>
  <c r="AB92" i="50" s="1"/>
  <c r="I65" i="50"/>
  <c r="S71" i="50"/>
  <c r="K84" i="50"/>
  <c r="V89" i="50"/>
  <c r="E89" i="50" s="1"/>
  <c r="U93" i="50"/>
  <c r="V97" i="50"/>
  <c r="E97" i="50" s="1"/>
  <c r="AF98" i="50"/>
  <c r="AG98" i="50" s="1" a="1"/>
  <c r="AG98" i="50" s="1"/>
  <c r="AH98" i="50" s="1"/>
  <c r="B98" i="50" s="1"/>
  <c r="P72" i="50"/>
  <c r="V78" i="50"/>
  <c r="W78" i="50" s="1"/>
  <c r="J85" i="50"/>
  <c r="J90" i="50"/>
  <c r="J94" i="50"/>
  <c r="J98" i="50"/>
  <c r="V66" i="50"/>
  <c r="E66" i="50" s="1"/>
  <c r="K73" i="50"/>
  <c r="S79" i="50"/>
  <c r="U90" i="50"/>
  <c r="U94" i="50"/>
  <c r="U98" i="50"/>
  <c r="C69" i="50"/>
  <c r="R67" i="50"/>
  <c r="AD73" i="50"/>
  <c r="P80" i="50"/>
  <c r="V86" i="50"/>
  <c r="W86" i="50" s="1"/>
  <c r="I91" i="50"/>
  <c r="J95" i="50"/>
  <c r="I99" i="50"/>
  <c r="M67" i="50"/>
  <c r="AC67" i="50" s="1"/>
  <c r="C83" i="50"/>
  <c r="K68" i="50"/>
  <c r="V74" i="50"/>
  <c r="E74" i="50" s="1"/>
  <c r="K81" i="50"/>
  <c r="S87" i="50"/>
  <c r="T91" i="50"/>
  <c r="U95" i="50"/>
  <c r="T99" i="50"/>
  <c r="AF66" i="50"/>
  <c r="AG66" i="50" s="1" a="1"/>
  <c r="AG66" i="50" s="1"/>
  <c r="M90" i="50"/>
  <c r="AC90" i="50" s="1"/>
  <c r="C94" i="50"/>
  <c r="J69" i="50"/>
  <c r="R75" i="50"/>
  <c r="AD81" i="50"/>
  <c r="K88" i="50"/>
  <c r="I92" i="50"/>
  <c r="K96" i="50"/>
  <c r="AF74" i="50"/>
  <c r="AG74" i="50" s="1" a="1"/>
  <c r="AG74" i="50" s="1"/>
  <c r="P63" i="50"/>
  <c r="K76" i="50"/>
  <c r="V82" i="50"/>
  <c r="E82" i="50" s="1"/>
  <c r="V88" i="50"/>
  <c r="E88" i="50" s="1"/>
  <c r="T92" i="50"/>
  <c r="V96" i="50"/>
  <c r="E96" i="50" s="1"/>
  <c r="AF82" i="50"/>
  <c r="AG82" i="50" s="1" a="1"/>
  <c r="AG82" i="50" s="1"/>
  <c r="E94" i="50"/>
  <c r="X94" i="50" s="1"/>
  <c r="Y94" i="50" s="1"/>
  <c r="N76" i="49"/>
  <c r="R6" i="48"/>
  <c r="N56" i="49"/>
  <c r="N85" i="49"/>
  <c r="N91" i="49"/>
  <c r="N95" i="49"/>
  <c r="N118" i="49"/>
  <c r="N106" i="49"/>
  <c r="N119" i="49"/>
  <c r="N55" i="49"/>
  <c r="N110" i="49"/>
  <c r="N14" i="49"/>
  <c r="K4" i="50"/>
  <c r="AF30" i="50"/>
  <c r="AG30" i="50" s="1" a="1"/>
  <c r="AG30" i="50" s="1"/>
  <c r="AH30" i="50" s="1"/>
  <c r="B30" i="50" s="1"/>
  <c r="R53" i="48"/>
  <c r="R38" i="48"/>
  <c r="F67" i="48"/>
  <c r="AA67" i="48" s="1"/>
  <c r="S66" i="48"/>
  <c r="I66" i="48"/>
  <c r="O65" i="48"/>
  <c r="U64" i="48"/>
  <c r="K64" i="48"/>
  <c r="Q63" i="48"/>
  <c r="G63" i="48"/>
  <c r="Z63" i="48" s="1"/>
  <c r="N62" i="48"/>
  <c r="T61" i="48"/>
  <c r="J61" i="48"/>
  <c r="P60" i="48"/>
  <c r="V59" i="48"/>
  <c r="E59" i="48" s="1"/>
  <c r="F59" i="48"/>
  <c r="AA59" i="48" s="1"/>
  <c r="S58" i="48"/>
  <c r="G58" i="48"/>
  <c r="Z58" i="48" s="1"/>
  <c r="F57" i="48"/>
  <c r="AA57" i="48" s="1"/>
  <c r="Q56" i="48"/>
  <c r="U55" i="48"/>
  <c r="J55" i="48"/>
  <c r="O54" i="48"/>
  <c r="T53" i="48"/>
  <c r="I53" i="48"/>
  <c r="N52" i="48"/>
  <c r="S51" i="48"/>
  <c r="V50" i="48"/>
  <c r="E50" i="48" s="1"/>
  <c r="K50" i="48"/>
  <c r="P49" i="48"/>
  <c r="U48" i="48"/>
  <c r="J48" i="48"/>
  <c r="O47" i="48"/>
  <c r="T46" i="48"/>
  <c r="G46" i="48"/>
  <c r="Z46" i="48" s="1"/>
  <c r="F45" i="48"/>
  <c r="AA45" i="48" s="1"/>
  <c r="Q44" i="48"/>
  <c r="V43" i="48"/>
  <c r="E43" i="48" s="1"/>
  <c r="K43" i="48"/>
  <c r="P42" i="48"/>
  <c r="U41" i="48"/>
  <c r="I41" i="48"/>
  <c r="N40" i="48"/>
  <c r="S39" i="48"/>
  <c r="G39" i="48"/>
  <c r="Z39" i="48" s="1"/>
  <c r="F38" i="48"/>
  <c r="AA38" i="48" s="1"/>
  <c r="Q37" i="48"/>
  <c r="V36" i="48"/>
  <c r="E36" i="48" s="1"/>
  <c r="X36" i="48" s="1"/>
  <c r="J36" i="48"/>
  <c r="O35" i="48"/>
  <c r="T34" i="48"/>
  <c r="I34" i="48"/>
  <c r="N33" i="48"/>
  <c r="S32" i="48"/>
  <c r="G32" i="48"/>
  <c r="Z32" i="48" s="1"/>
  <c r="K31" i="48"/>
  <c r="P30" i="48"/>
  <c r="T29" i="48"/>
  <c r="T28" i="48"/>
  <c r="Q27" i="48"/>
  <c r="P26" i="48"/>
  <c r="O25" i="48"/>
  <c r="K24" i="48"/>
  <c r="J23" i="48"/>
  <c r="G22" i="48"/>
  <c r="Z22" i="48" s="1"/>
  <c r="U20" i="48"/>
  <c r="T19" i="48"/>
  <c r="S18" i="48"/>
  <c r="Q17" i="48"/>
  <c r="N16" i="48"/>
  <c r="K15" i="48"/>
  <c r="I14" i="48"/>
  <c r="G13" i="48"/>
  <c r="Z13" i="48" s="1"/>
  <c r="V11" i="48"/>
  <c r="E11" i="48" s="1"/>
  <c r="U10" i="48"/>
  <c r="S9" i="48"/>
  <c r="O8" i="48"/>
  <c r="F7" i="48"/>
  <c r="AA7" i="48" s="1"/>
  <c r="K6" i="48"/>
  <c r="J5" i="48"/>
  <c r="I4" i="48"/>
  <c r="H10" i="48"/>
  <c r="M32" i="48"/>
  <c r="AC32" i="48" s="1"/>
  <c r="R13" i="48"/>
  <c r="R45" i="48"/>
  <c r="C11" i="48"/>
  <c r="C43" i="48"/>
  <c r="Q3" i="48"/>
  <c r="S4" i="48"/>
  <c r="Q5" i="48"/>
  <c r="Q6" i="48"/>
  <c r="Q7" i="48"/>
  <c r="P8" i="48"/>
  <c r="Q9" i="48"/>
  <c r="P10" i="48"/>
  <c r="P11" i="48"/>
  <c r="P12" i="48"/>
  <c r="O13" i="48"/>
  <c r="P14" i="48"/>
  <c r="O15" i="48"/>
  <c r="O16" i="48"/>
  <c r="O17" i="48"/>
  <c r="N18" i="48"/>
  <c r="O19" i="48"/>
  <c r="N20" i="48"/>
  <c r="N21" i="48"/>
  <c r="N22" i="48"/>
  <c r="F23" i="48"/>
  <c r="AA23" i="48" s="1"/>
  <c r="N24" i="48"/>
  <c r="F25" i="48"/>
  <c r="AA25" i="48" s="1"/>
  <c r="F26" i="48"/>
  <c r="AA26" i="48" s="1"/>
  <c r="F27" i="48"/>
  <c r="AA27" i="48" s="1"/>
  <c r="K28" i="48"/>
  <c r="F29" i="48"/>
  <c r="AA29" i="48" s="1"/>
  <c r="I30" i="48"/>
  <c r="S30" i="48"/>
  <c r="F31" i="48"/>
  <c r="AA31" i="48" s="1"/>
  <c r="V31" i="48"/>
  <c r="E31" i="48" s="1"/>
  <c r="X31" i="48" s="1"/>
  <c r="P32" i="48"/>
  <c r="J33" i="48"/>
  <c r="T33" i="48"/>
  <c r="N34" i="48"/>
  <c r="G35" i="48"/>
  <c r="Z35" i="48" s="1"/>
  <c r="Q35" i="48"/>
  <c r="K36" i="48"/>
  <c r="U36" i="48"/>
  <c r="O37" i="48"/>
  <c r="I38" i="48"/>
  <c r="S38" i="48"/>
  <c r="F39" i="48"/>
  <c r="AA39" i="48" s="1"/>
  <c r="V39" i="48"/>
  <c r="E39" i="48" s="1"/>
  <c r="X39" i="48" s="1"/>
  <c r="P40" i="48"/>
  <c r="J41" i="48"/>
  <c r="T41" i="48"/>
  <c r="N42" i="48"/>
  <c r="G43" i="48"/>
  <c r="Z43" i="48" s="1"/>
  <c r="Q43" i="48"/>
  <c r="K44" i="48"/>
  <c r="U44" i="48"/>
  <c r="O45" i="48"/>
  <c r="I46" i="48"/>
  <c r="S46" i="48"/>
  <c r="F47" i="48"/>
  <c r="AA47" i="48" s="1"/>
  <c r="V47" i="48"/>
  <c r="E47" i="48" s="1"/>
  <c r="P48" i="48"/>
  <c r="J49" i="48"/>
  <c r="T49" i="48"/>
  <c r="N50" i="48"/>
  <c r="G51" i="48"/>
  <c r="Z51" i="48" s="1"/>
  <c r="Q51" i="48"/>
  <c r="K52" i="48"/>
  <c r="U52" i="48"/>
  <c r="O53" i="48"/>
  <c r="I54" i="48"/>
  <c r="S54" i="48"/>
  <c r="F55" i="48"/>
  <c r="AA55" i="48" s="1"/>
  <c r="V55" i="48"/>
  <c r="E55" i="48" s="1"/>
  <c r="P56" i="48"/>
  <c r="J57" i="48"/>
  <c r="T57" i="48"/>
  <c r="N58" i="48"/>
  <c r="L4" i="48"/>
  <c r="AB4" i="48" s="1"/>
  <c r="R14" i="48"/>
  <c r="R46" i="48"/>
  <c r="C12" i="48"/>
  <c r="C44" i="48"/>
  <c r="L44" i="48"/>
  <c r="AB44" i="48" s="1"/>
  <c r="R22" i="48"/>
  <c r="R54" i="48"/>
  <c r="C20" i="48"/>
  <c r="C52" i="48"/>
  <c r="L46" i="48"/>
  <c r="AB46" i="48" s="1"/>
  <c r="R29" i="48"/>
  <c r="R61" i="48"/>
  <c r="C27" i="48"/>
  <c r="C59" i="48"/>
  <c r="R30" i="48"/>
  <c r="R62" i="48"/>
  <c r="C28" i="48"/>
  <c r="C60" i="48"/>
  <c r="R5" i="48"/>
  <c r="R37" i="48"/>
  <c r="C3" i="48"/>
  <c r="C35" i="48"/>
  <c r="C67" i="48"/>
  <c r="C51" i="48"/>
  <c r="AF34" i="50"/>
  <c r="AG34" i="50" s="1" a="1"/>
  <c r="AG34" i="50" s="1"/>
  <c r="AH34" i="50" s="1"/>
  <c r="B34" i="50" s="1"/>
  <c r="U29" i="48"/>
  <c r="K29" i="48"/>
  <c r="Q28" i="48"/>
  <c r="G28" i="48"/>
  <c r="Z28" i="48" s="1"/>
  <c r="N27" i="48"/>
  <c r="T26" i="48"/>
  <c r="J26" i="48"/>
  <c r="P25" i="48"/>
  <c r="V24" i="48"/>
  <c r="E24" i="48" s="1"/>
  <c r="X24" i="48" s="1"/>
  <c r="F24" i="48"/>
  <c r="AA24" i="48" s="1"/>
  <c r="S23" i="48"/>
  <c r="I23" i="48"/>
  <c r="O22" i="48"/>
  <c r="U21" i="48"/>
  <c r="K21" i="48"/>
  <c r="Q20" i="48"/>
  <c r="G20" i="48"/>
  <c r="Z20" i="48" s="1"/>
  <c r="N19" i="48"/>
  <c r="T18" i="48"/>
  <c r="J18" i="48"/>
  <c r="P17" i="48"/>
  <c r="V16" i="48"/>
  <c r="E16" i="48" s="1"/>
  <c r="F16" i="48"/>
  <c r="AA16" i="48" s="1"/>
  <c r="S15" i="48"/>
  <c r="I15" i="48"/>
  <c r="O14" i="48"/>
  <c r="U13" i="48"/>
  <c r="K13" i="48"/>
  <c r="Q12" i="48"/>
  <c r="G12" i="48"/>
  <c r="Z12" i="48" s="1"/>
  <c r="N11" i="48"/>
  <c r="T10" i="48"/>
  <c r="J10" i="48"/>
  <c r="P9" i="48"/>
  <c r="V8" i="48"/>
  <c r="E8" i="48" s="1"/>
  <c r="F8" i="48"/>
  <c r="AA8" i="48" s="1"/>
  <c r="S7" i="48"/>
  <c r="I7" i="48"/>
  <c r="O6" i="48"/>
  <c r="U5" i="48"/>
  <c r="K5" i="48"/>
  <c r="Q4" i="48"/>
  <c r="G4" i="48"/>
  <c r="Z4" i="48" s="1"/>
  <c r="N3" i="48"/>
  <c r="A2" i="48"/>
  <c r="C65" i="48"/>
  <c r="C57" i="48"/>
  <c r="C49" i="48"/>
  <c r="C41" i="48"/>
  <c r="C33" i="48"/>
  <c r="C25" i="48"/>
  <c r="C17" i="48"/>
  <c r="C9" i="48"/>
  <c r="R67" i="48"/>
  <c r="R59" i="48"/>
  <c r="R51" i="48"/>
  <c r="R43" i="48"/>
  <c r="R35" i="48"/>
  <c r="R27" i="48"/>
  <c r="R19" i="48"/>
  <c r="R11" i="48"/>
  <c r="R3" i="48"/>
  <c r="L36" i="48"/>
  <c r="AB36" i="48" s="1"/>
  <c r="M57" i="48"/>
  <c r="AC57" i="48" s="1"/>
  <c r="M17" i="48"/>
  <c r="AC17" i="48" s="1"/>
  <c r="H52" i="48"/>
  <c r="C64" i="48"/>
  <c r="C56" i="48"/>
  <c r="C48" i="48"/>
  <c r="C40" i="48"/>
  <c r="C32" i="48"/>
  <c r="C24" i="48"/>
  <c r="C16" i="48"/>
  <c r="C8" i="48"/>
  <c r="R66" i="48"/>
  <c r="R58" i="48"/>
  <c r="R50" i="48"/>
  <c r="R42" i="48"/>
  <c r="R34" i="48"/>
  <c r="R26" i="48"/>
  <c r="R18" i="48"/>
  <c r="R10" i="48"/>
  <c r="L29" i="48"/>
  <c r="AB29" i="48" s="1"/>
  <c r="M56" i="48"/>
  <c r="AC56" i="48" s="1"/>
  <c r="M9" i="48"/>
  <c r="AC9" i="48" s="1"/>
  <c r="H49" i="48"/>
  <c r="I29" i="48"/>
  <c r="O28" i="48"/>
  <c r="U27" i="48"/>
  <c r="K27" i="48"/>
  <c r="Q26" i="48"/>
  <c r="G26" i="48"/>
  <c r="Z26" i="48" s="1"/>
  <c r="N25" i="48"/>
  <c r="T24" i="48"/>
  <c r="J24" i="48"/>
  <c r="P23" i="48"/>
  <c r="V22" i="48"/>
  <c r="E22" i="48" s="1"/>
  <c r="F22" i="48"/>
  <c r="AA22" i="48" s="1"/>
  <c r="S21" i="48"/>
  <c r="I21" i="48"/>
  <c r="O20" i="48"/>
  <c r="U19" i="48"/>
  <c r="K19" i="48"/>
  <c r="Q18" i="48"/>
  <c r="G18" i="48"/>
  <c r="Z18" i="48" s="1"/>
  <c r="N17" i="48"/>
  <c r="T16" i="48"/>
  <c r="J16" i="48"/>
  <c r="P15" i="48"/>
  <c r="V14" i="48"/>
  <c r="E14" i="48" s="1"/>
  <c r="X14" i="48" s="1"/>
  <c r="F14" i="48"/>
  <c r="AA14" i="48" s="1"/>
  <c r="S13" i="48"/>
  <c r="I13" i="48"/>
  <c r="O12" i="48"/>
  <c r="U11" i="48"/>
  <c r="K11" i="48"/>
  <c r="Q10" i="48"/>
  <c r="G10" i="48"/>
  <c r="Z10" i="48" s="1"/>
  <c r="N9" i="48"/>
  <c r="T8" i="48"/>
  <c r="J8" i="48"/>
  <c r="P7" i="48"/>
  <c r="V6" i="48"/>
  <c r="E6" i="48" s="1"/>
  <c r="X6" i="48" s="1"/>
  <c r="F6" i="48"/>
  <c r="AA6" i="48" s="1"/>
  <c r="S5" i="48"/>
  <c r="I5" i="48"/>
  <c r="O4" i="48"/>
  <c r="U3" i="48"/>
  <c r="K3" i="48"/>
  <c r="N81" i="49"/>
  <c r="N80" i="49"/>
  <c r="N78" i="49"/>
  <c r="N77" i="49"/>
  <c r="N75" i="49"/>
  <c r="N74" i="49"/>
  <c r="N72" i="49"/>
  <c r="N71" i="49"/>
  <c r="N70" i="49"/>
  <c r="N62" i="49"/>
  <c r="C63" i="48"/>
  <c r="C55" i="48"/>
  <c r="C47" i="48"/>
  <c r="C39" i="48"/>
  <c r="C31" i="48"/>
  <c r="C23" i="48"/>
  <c r="C15" i="48"/>
  <c r="C7" i="48"/>
  <c r="R65" i="48"/>
  <c r="R57" i="48"/>
  <c r="R49" i="48"/>
  <c r="R41" i="48"/>
  <c r="R33" i="48"/>
  <c r="R25" i="48"/>
  <c r="R17" i="48"/>
  <c r="R9" i="48"/>
  <c r="L68" i="48"/>
  <c r="AB68" i="48" s="1"/>
  <c r="L21" i="48"/>
  <c r="AB21" i="48" s="1"/>
  <c r="M49" i="48"/>
  <c r="AC49" i="48" s="1"/>
  <c r="M7" i="48"/>
  <c r="AC7" i="48" s="1"/>
  <c r="H46" i="48"/>
  <c r="N90" i="49"/>
  <c r="N94" i="49"/>
  <c r="N98" i="49"/>
  <c r="C62" i="48"/>
  <c r="C54" i="48"/>
  <c r="C46" i="48"/>
  <c r="C38" i="48"/>
  <c r="C30" i="48"/>
  <c r="C22" i="48"/>
  <c r="C14" i="48"/>
  <c r="C6" i="48"/>
  <c r="R64" i="48"/>
  <c r="R56" i="48"/>
  <c r="R48" i="48"/>
  <c r="R40" i="48"/>
  <c r="R32" i="48"/>
  <c r="R24" i="48"/>
  <c r="R16" i="48"/>
  <c r="R8" i="48"/>
  <c r="L61" i="48"/>
  <c r="AB61" i="48" s="1"/>
  <c r="L17" i="48"/>
  <c r="AB17" i="48" s="1"/>
  <c r="M43" i="48"/>
  <c r="AC43" i="48" s="1"/>
  <c r="M6" i="48"/>
  <c r="AC6" i="48" s="1"/>
  <c r="H37" i="48"/>
  <c r="P29" i="48"/>
  <c r="V28" i="48"/>
  <c r="E28" i="48" s="1"/>
  <c r="X28" i="48" s="1"/>
  <c r="F28" i="48"/>
  <c r="AA28" i="48" s="1"/>
  <c r="S27" i="48"/>
  <c r="I27" i="48"/>
  <c r="O26" i="48"/>
  <c r="U25" i="48"/>
  <c r="K25" i="48"/>
  <c r="Q24" i="48"/>
  <c r="G24" i="48"/>
  <c r="Z24" i="48" s="1"/>
  <c r="N23" i="48"/>
  <c r="T22" i="48"/>
  <c r="J22" i="48"/>
  <c r="P21" i="48"/>
  <c r="V20" i="48"/>
  <c r="E20" i="48" s="1"/>
  <c r="F20" i="48"/>
  <c r="AA20" i="48" s="1"/>
  <c r="S19" i="48"/>
  <c r="I19" i="48"/>
  <c r="O18" i="48"/>
  <c r="U17" i="48"/>
  <c r="K17" i="48"/>
  <c r="Q16" i="48"/>
  <c r="G16" i="48"/>
  <c r="Z16" i="48" s="1"/>
  <c r="N15" i="48"/>
  <c r="T14" i="48"/>
  <c r="J14" i="48"/>
  <c r="P13" i="48"/>
  <c r="V12" i="48"/>
  <c r="E12" i="48" s="1"/>
  <c r="F12" i="48"/>
  <c r="AA12" i="48" s="1"/>
  <c r="S11" i="48"/>
  <c r="I11" i="48"/>
  <c r="O10" i="48"/>
  <c r="U9" i="48"/>
  <c r="K9" i="48"/>
  <c r="Q8" i="48"/>
  <c r="G8" i="48"/>
  <c r="Z8" i="48" s="1"/>
  <c r="N7" i="48"/>
  <c r="T6" i="48"/>
  <c r="J6" i="48"/>
  <c r="P5" i="48"/>
  <c r="V4" i="48"/>
  <c r="E4" i="48" s="1"/>
  <c r="X4" i="48" s="1"/>
  <c r="F4" i="48"/>
  <c r="AA4" i="48" s="1"/>
  <c r="S3" i="48"/>
  <c r="I3" i="48"/>
  <c r="C61" i="48"/>
  <c r="C53" i="48"/>
  <c r="C45" i="48"/>
  <c r="C37" i="48"/>
  <c r="C29" i="48"/>
  <c r="C21" i="48"/>
  <c r="C13" i="48"/>
  <c r="C5" i="48"/>
  <c r="R63" i="48"/>
  <c r="R55" i="48"/>
  <c r="R47" i="48"/>
  <c r="R39" i="48"/>
  <c r="R31" i="48"/>
  <c r="R23" i="48"/>
  <c r="R15" i="48"/>
  <c r="R7" i="48"/>
  <c r="L54" i="48"/>
  <c r="AB54" i="48" s="1"/>
  <c r="L15" i="48"/>
  <c r="AB15" i="48" s="1"/>
  <c r="M35" i="48"/>
  <c r="AC35" i="48" s="1"/>
  <c r="H12" i="48"/>
  <c r="C66" i="48"/>
  <c r="C58" i="48"/>
  <c r="C50" i="48"/>
  <c r="C42" i="48"/>
  <c r="C34" i="48"/>
  <c r="C26" i="48"/>
  <c r="C18" i="48"/>
  <c r="C10" i="48"/>
  <c r="R68" i="48"/>
  <c r="R60" i="48"/>
  <c r="R52" i="48"/>
  <c r="R44" i="48"/>
  <c r="R36" i="48"/>
  <c r="R28" i="48"/>
  <c r="R20" i="48"/>
  <c r="R12" i="48"/>
  <c r="R4" i="48"/>
  <c r="L41" i="48"/>
  <c r="AB41" i="48" s="1"/>
  <c r="M62" i="48"/>
  <c r="AC62" i="48" s="1"/>
  <c r="M24" i="48"/>
  <c r="AC24" i="48" s="1"/>
  <c r="N122" i="49"/>
  <c r="N121" i="49"/>
  <c r="Q14" i="50"/>
  <c r="H21" i="48"/>
  <c r="N69" i="49"/>
  <c r="N68" i="49"/>
  <c r="N67" i="49"/>
  <c r="N59" i="49"/>
  <c r="N52" i="49"/>
  <c r="L47" i="48"/>
  <c r="AB47" i="48" s="1"/>
  <c r="L22" i="48"/>
  <c r="AB22" i="48" s="1"/>
  <c r="M63" i="48"/>
  <c r="AC63" i="48" s="1"/>
  <c r="M38" i="48"/>
  <c r="AC38" i="48" s="1"/>
  <c r="M11" i="48"/>
  <c r="AC11" i="48" s="1"/>
  <c r="H65" i="48"/>
  <c r="H13" i="48"/>
  <c r="N109" i="49"/>
  <c r="N88" i="49"/>
  <c r="AE34" i="50"/>
  <c r="L60" i="48"/>
  <c r="AB60" i="48" s="1"/>
  <c r="L33" i="48"/>
  <c r="AB33" i="48" s="1"/>
  <c r="L7" i="48"/>
  <c r="AB7" i="48" s="1"/>
  <c r="M48" i="48"/>
  <c r="AC48" i="48" s="1"/>
  <c r="M23" i="48"/>
  <c r="AC23" i="48" s="1"/>
  <c r="H33" i="48"/>
  <c r="AE24" i="50"/>
  <c r="L55" i="48"/>
  <c r="AB55" i="48" s="1"/>
  <c r="L30" i="48"/>
  <c r="AB30" i="48" s="1"/>
  <c r="L5" i="48"/>
  <c r="AB5" i="48" s="1"/>
  <c r="M46" i="48"/>
  <c r="AC46" i="48" s="1"/>
  <c r="M19" i="48"/>
  <c r="AC19" i="48" s="1"/>
  <c r="H23" i="48"/>
  <c r="W144" i="49"/>
  <c r="X144" i="49" s="1"/>
  <c r="Y144" i="49" s="1"/>
  <c r="D144" i="49" s="1"/>
  <c r="N53" i="49"/>
  <c r="W98" i="49"/>
  <c r="X98" i="49" s="1"/>
  <c r="Y98" i="49" s="1"/>
  <c r="D98" i="49" s="1"/>
  <c r="N115" i="49"/>
  <c r="W109" i="49"/>
  <c r="X109" i="49" s="1"/>
  <c r="Y109" i="49" s="1"/>
  <c r="D109" i="49" s="1"/>
  <c r="N105" i="49"/>
  <c r="N96" i="49"/>
  <c r="N64" i="49"/>
  <c r="N63" i="49"/>
  <c r="N141" i="49"/>
  <c r="W122" i="49"/>
  <c r="X122" i="49" s="1"/>
  <c r="Y122" i="49" s="1"/>
  <c r="D122" i="49" s="1"/>
  <c r="N58" i="49"/>
  <c r="H25" i="48"/>
  <c r="N29" i="49"/>
  <c r="E145" i="49"/>
  <c r="X145" i="49" s="1"/>
  <c r="Y145" i="49" s="1"/>
  <c r="D145" i="49" s="1"/>
  <c r="W125" i="49"/>
  <c r="X125" i="49" s="1"/>
  <c r="Y125" i="49" s="1"/>
  <c r="D125" i="49" s="1"/>
  <c r="W117" i="49"/>
  <c r="X117" i="49" s="1"/>
  <c r="Y117" i="49" s="1"/>
  <c r="D117" i="49" s="1"/>
  <c r="W133" i="49"/>
  <c r="X133" i="49" s="1"/>
  <c r="Y133" i="49" s="1"/>
  <c r="D133" i="49" s="1"/>
  <c r="N87" i="49"/>
  <c r="N86" i="49"/>
  <c r="N84" i="49"/>
  <c r="N83" i="49"/>
  <c r="N82" i="49"/>
  <c r="N57" i="49"/>
  <c r="H38" i="48"/>
  <c r="H7" i="48"/>
  <c r="W113" i="49"/>
  <c r="X113" i="49" s="1"/>
  <c r="Y113" i="49" s="1"/>
  <c r="D113" i="49" s="1"/>
  <c r="H62" i="48"/>
  <c r="H45" i="48"/>
  <c r="H31" i="48"/>
  <c r="H20" i="48"/>
  <c r="H6" i="48"/>
  <c r="E103" i="49"/>
  <c r="X103" i="49" s="1"/>
  <c r="Y103" i="49" s="1"/>
  <c r="D103" i="49" s="1"/>
  <c r="W128" i="49"/>
  <c r="X128" i="49" s="1"/>
  <c r="Y128" i="49" s="1"/>
  <c r="D128" i="49" s="1"/>
  <c r="N32" i="49"/>
  <c r="N9" i="49"/>
  <c r="AF29" i="50"/>
  <c r="AG29" i="50" s="1" a="1"/>
  <c r="AG29" i="50" s="1"/>
  <c r="AH29" i="50" s="1"/>
  <c r="B29" i="50" s="1"/>
  <c r="L65" i="48"/>
  <c r="AB65" i="48" s="1"/>
  <c r="L53" i="48"/>
  <c r="AB53" i="48" s="1"/>
  <c r="L39" i="48"/>
  <c r="AB39" i="48" s="1"/>
  <c r="L28" i="48"/>
  <c r="AB28" i="48" s="1"/>
  <c r="L14" i="48"/>
  <c r="AB14" i="48" s="1"/>
  <c r="M67" i="48"/>
  <c r="AC67" i="48" s="1"/>
  <c r="M55" i="48"/>
  <c r="AC55" i="48" s="1"/>
  <c r="M41" i="48"/>
  <c r="AC41" i="48" s="1"/>
  <c r="M30" i="48"/>
  <c r="AC30" i="48" s="1"/>
  <c r="M16" i="48"/>
  <c r="AC16" i="48" s="1"/>
  <c r="M3" i="48"/>
  <c r="AC3" i="48" s="1"/>
  <c r="H60" i="48"/>
  <c r="H44" i="48"/>
  <c r="H30" i="48"/>
  <c r="H17" i="48"/>
  <c r="H5" i="48"/>
  <c r="E118" i="49"/>
  <c r="X118" i="49" s="1"/>
  <c r="Y118" i="49" s="1"/>
  <c r="D118" i="49" s="1"/>
  <c r="AF18" i="50"/>
  <c r="AG18" i="50" s="1" a="1"/>
  <c r="AG18" i="50" s="1"/>
  <c r="AH18" i="50" s="1"/>
  <c r="B18" i="50" s="1"/>
  <c r="P52" i="50"/>
  <c r="AE35" i="50"/>
  <c r="AD10" i="50"/>
  <c r="L63" i="48"/>
  <c r="AB63" i="48" s="1"/>
  <c r="L52" i="48"/>
  <c r="AB52" i="48" s="1"/>
  <c r="L38" i="48"/>
  <c r="AB38" i="48" s="1"/>
  <c r="L25" i="48"/>
  <c r="AB25" i="48" s="1"/>
  <c r="L13" i="48"/>
  <c r="AB13" i="48" s="1"/>
  <c r="M65" i="48"/>
  <c r="AC65" i="48" s="1"/>
  <c r="M54" i="48"/>
  <c r="AC54" i="48" s="1"/>
  <c r="M40" i="48"/>
  <c r="AC40" i="48" s="1"/>
  <c r="M27" i="48"/>
  <c r="AC27" i="48" s="1"/>
  <c r="M15" i="48"/>
  <c r="AC15" i="48" s="1"/>
  <c r="H57" i="48"/>
  <c r="H41" i="48"/>
  <c r="H29" i="48"/>
  <c r="H15" i="48"/>
  <c r="H4" i="48"/>
  <c r="E99" i="49"/>
  <c r="X99" i="49" s="1"/>
  <c r="Y99" i="49" s="1"/>
  <c r="D99" i="49" s="1"/>
  <c r="E124" i="49"/>
  <c r="X124" i="49" s="1"/>
  <c r="Y124" i="49" s="1"/>
  <c r="D124" i="49" s="1"/>
  <c r="E116" i="49"/>
  <c r="X116" i="49" s="1"/>
  <c r="Y116" i="49" s="1"/>
  <c r="D116" i="49" s="1"/>
  <c r="X137" i="49"/>
  <c r="W65" i="49"/>
  <c r="L62" i="48"/>
  <c r="AB62" i="48" s="1"/>
  <c r="L49" i="48"/>
  <c r="AB49" i="48" s="1"/>
  <c r="L37" i="48"/>
  <c r="AB37" i="48" s="1"/>
  <c r="L23" i="48"/>
  <c r="AB23" i="48" s="1"/>
  <c r="L12" i="48"/>
  <c r="AB12" i="48" s="1"/>
  <c r="M64" i="48"/>
  <c r="AC64" i="48" s="1"/>
  <c r="M51" i="48"/>
  <c r="AC51" i="48" s="1"/>
  <c r="M39" i="48"/>
  <c r="AC39" i="48" s="1"/>
  <c r="M25" i="48"/>
  <c r="AC25" i="48" s="1"/>
  <c r="M14" i="48"/>
  <c r="AC14" i="48" s="1"/>
  <c r="H54" i="48"/>
  <c r="H39" i="48"/>
  <c r="H28" i="48"/>
  <c r="H14" i="48"/>
  <c r="W130" i="49"/>
  <c r="X130" i="49" s="1"/>
  <c r="Y130" i="49" s="1"/>
  <c r="D130" i="49" s="1"/>
  <c r="W102" i="49"/>
  <c r="X102" i="49" s="1"/>
  <c r="Y102" i="49" s="1"/>
  <c r="D102" i="49" s="1"/>
  <c r="W123" i="49"/>
  <c r="X123" i="49" s="1"/>
  <c r="Y123" i="49" s="1"/>
  <c r="D123" i="49" s="1"/>
  <c r="W126" i="49"/>
  <c r="X126" i="49" s="1"/>
  <c r="Y126" i="49" s="1"/>
  <c r="D126" i="49" s="1"/>
  <c r="E107" i="49"/>
  <c r="X107" i="49" s="1"/>
  <c r="Y107" i="49" s="1"/>
  <c r="D107" i="49" s="1"/>
  <c r="W114" i="49"/>
  <c r="X114" i="49" s="1"/>
  <c r="Y114" i="49" s="1"/>
  <c r="D114" i="49" s="1"/>
  <c r="X149" i="49"/>
  <c r="Y149" i="49" s="1"/>
  <c r="D149" i="49" s="1"/>
  <c r="N13" i="49"/>
  <c r="N6" i="49"/>
  <c r="AF54" i="50"/>
  <c r="AD42" i="50"/>
  <c r="AE22" i="50"/>
  <c r="L57" i="48"/>
  <c r="AB57" i="48" s="1"/>
  <c r="L45" i="48"/>
  <c r="AB45" i="48" s="1"/>
  <c r="L31" i="48"/>
  <c r="AB31" i="48" s="1"/>
  <c r="L20" i="48"/>
  <c r="AB20" i="48" s="1"/>
  <c r="L6" i="48"/>
  <c r="AB6" i="48" s="1"/>
  <c r="M59" i="48"/>
  <c r="AC59" i="48" s="1"/>
  <c r="M47" i="48"/>
  <c r="AC47" i="48" s="1"/>
  <c r="M33" i="48"/>
  <c r="AC33" i="48" s="1"/>
  <c r="M22" i="48"/>
  <c r="AC22" i="48" s="1"/>
  <c r="M8" i="48"/>
  <c r="AC8" i="48" s="1"/>
  <c r="H68" i="48"/>
  <c r="H47" i="48"/>
  <c r="H36" i="48"/>
  <c r="H22" i="48"/>
  <c r="H9" i="48"/>
  <c r="W143" i="49"/>
  <c r="X143" i="49" s="1"/>
  <c r="Y143" i="49" s="1"/>
  <c r="D143" i="49" s="1"/>
  <c r="W127" i="49"/>
  <c r="X127" i="49" s="1"/>
  <c r="Y127" i="49" s="1"/>
  <c r="D127" i="49" s="1"/>
  <c r="N18" i="49"/>
  <c r="AF37" i="50"/>
  <c r="AG37" i="50" s="1" a="1"/>
  <c r="AG37" i="50" s="1"/>
  <c r="AH37" i="50" s="1"/>
  <c r="AF6" i="50"/>
  <c r="AG6" i="50" s="1" a="1"/>
  <c r="AG6" i="50" s="1"/>
  <c r="AH6" i="50" s="1"/>
  <c r="B6" i="50" s="1"/>
  <c r="J54" i="50"/>
  <c r="S46" i="50"/>
  <c r="AD37" i="50"/>
  <c r="K17" i="50"/>
  <c r="J8" i="50"/>
  <c r="W57" i="49"/>
  <c r="X57" i="49" s="1"/>
  <c r="Y57" i="49" s="1"/>
  <c r="D57" i="49" s="1"/>
  <c r="L64" i="48"/>
  <c r="AB64" i="48" s="1"/>
  <c r="L56" i="48"/>
  <c r="AB56" i="48" s="1"/>
  <c r="L48" i="48"/>
  <c r="AB48" i="48" s="1"/>
  <c r="L40" i="48"/>
  <c r="AB40" i="48" s="1"/>
  <c r="L32" i="48"/>
  <c r="AB32" i="48" s="1"/>
  <c r="L24" i="48"/>
  <c r="AB24" i="48" s="1"/>
  <c r="L16" i="48"/>
  <c r="AB16" i="48" s="1"/>
  <c r="L8" i="48"/>
  <c r="AB8" i="48" s="1"/>
  <c r="M66" i="48"/>
  <c r="AC66" i="48" s="1"/>
  <c r="M58" i="48"/>
  <c r="AC58" i="48" s="1"/>
  <c r="M50" i="48"/>
  <c r="AC50" i="48" s="1"/>
  <c r="M42" i="48"/>
  <c r="AC42" i="48" s="1"/>
  <c r="M34" i="48"/>
  <c r="AC34" i="48" s="1"/>
  <c r="M26" i="48"/>
  <c r="AC26" i="48" s="1"/>
  <c r="M18" i="48"/>
  <c r="AC18" i="48" s="1"/>
  <c r="M10" i="48"/>
  <c r="AC10" i="48" s="1"/>
  <c r="H64" i="48"/>
  <c r="H56" i="48"/>
  <c r="H48" i="48"/>
  <c r="H40" i="48"/>
  <c r="H32" i="48"/>
  <c r="H24" i="48"/>
  <c r="H16" i="48"/>
  <c r="H8" i="48"/>
  <c r="W110" i="49"/>
  <c r="X110" i="49" s="1"/>
  <c r="Y110" i="49" s="1"/>
  <c r="D110" i="49" s="1"/>
  <c r="E138" i="49"/>
  <c r="X138" i="49" s="1"/>
  <c r="Y138" i="49" s="1"/>
  <c r="D138" i="49" s="1"/>
  <c r="E121" i="49"/>
  <c r="X121" i="49" s="1"/>
  <c r="Y121" i="49" s="1"/>
  <c r="D121" i="49" s="1"/>
  <c r="W140" i="49"/>
  <c r="X140" i="49" s="1"/>
  <c r="Y140" i="49" s="1"/>
  <c r="D140" i="49" s="1"/>
  <c r="S37" i="50"/>
  <c r="AE28" i="50"/>
  <c r="T15" i="50"/>
  <c r="H63" i="48"/>
  <c r="H55" i="48"/>
  <c r="E152" i="49"/>
  <c r="X152" i="49" s="1"/>
  <c r="Y152" i="49" s="1"/>
  <c r="D152" i="49" s="1"/>
  <c r="W115" i="49"/>
  <c r="X115" i="49" s="1"/>
  <c r="Y115" i="49" s="1"/>
  <c r="D115" i="49" s="1"/>
  <c r="E112" i="49"/>
  <c r="X112" i="49" s="1"/>
  <c r="Y112" i="49" s="1"/>
  <c r="D112" i="49" s="1"/>
  <c r="E100" i="49"/>
  <c r="X100" i="49" s="1"/>
  <c r="Y100" i="49" s="1"/>
  <c r="D100" i="49" s="1"/>
  <c r="E155" i="49"/>
  <c r="X155" i="49" s="1"/>
  <c r="Y155" i="49" s="1"/>
  <c r="D155" i="49" s="1"/>
  <c r="E141" i="49"/>
  <c r="X141" i="49" s="1"/>
  <c r="Y141" i="49" s="1"/>
  <c r="D141" i="49" s="1"/>
  <c r="W111" i="49"/>
  <c r="X111" i="49" s="1"/>
  <c r="Y111" i="49" s="1"/>
  <c r="D111" i="49" s="1"/>
  <c r="E142" i="49"/>
  <c r="X142" i="49" s="1"/>
  <c r="Y142" i="49" s="1"/>
  <c r="D142" i="49" s="1"/>
  <c r="N20" i="49"/>
  <c r="N12" i="49"/>
  <c r="U41" i="50"/>
  <c r="Q24" i="50"/>
  <c r="H61" i="48"/>
  <c r="H53" i="48"/>
  <c r="E104" i="49"/>
  <c r="X104" i="49" s="1"/>
  <c r="Y104" i="49" s="1"/>
  <c r="D104" i="49" s="1"/>
  <c r="W129" i="49"/>
  <c r="X129" i="49" s="1"/>
  <c r="Y129" i="49" s="1"/>
  <c r="D129" i="49" s="1"/>
  <c r="E119" i="49"/>
  <c r="X119" i="49" s="1"/>
  <c r="Y119" i="49" s="1"/>
  <c r="D119" i="49" s="1"/>
  <c r="E154" i="49"/>
  <c r="X154" i="49" s="1"/>
  <c r="Y154" i="49" s="1"/>
  <c r="D154" i="49" s="1"/>
  <c r="E105" i="49"/>
  <c r="X105" i="49" s="1"/>
  <c r="Y105" i="49" s="1"/>
  <c r="D105" i="49" s="1"/>
  <c r="N22" i="49"/>
  <c r="AF53" i="50"/>
  <c r="AG53" i="50" s="1" a="1"/>
  <c r="AG53" i="50" s="1"/>
  <c r="AH53" i="50" s="1"/>
  <c r="AF14" i="50"/>
  <c r="AG14" i="50" s="1" a="1"/>
  <c r="AG14" i="50" s="1"/>
  <c r="AH14" i="50" s="1"/>
  <c r="B14" i="50" s="1"/>
  <c r="G49" i="50"/>
  <c r="Z49" i="50" s="1"/>
  <c r="J32" i="50"/>
  <c r="AD9" i="50"/>
  <c r="L67" i="48"/>
  <c r="AB67" i="48" s="1"/>
  <c r="L59" i="48"/>
  <c r="AB59" i="48" s="1"/>
  <c r="L51" i="48"/>
  <c r="AB51" i="48" s="1"/>
  <c r="L43" i="48"/>
  <c r="AB43" i="48" s="1"/>
  <c r="L35" i="48"/>
  <c r="AB35" i="48" s="1"/>
  <c r="L27" i="48"/>
  <c r="AB27" i="48" s="1"/>
  <c r="L19" i="48"/>
  <c r="AB19" i="48" s="1"/>
  <c r="L11" i="48"/>
  <c r="AB11" i="48" s="1"/>
  <c r="L3" i="48"/>
  <c r="AB3" i="48" s="1"/>
  <c r="M61" i="48"/>
  <c r="AC61" i="48" s="1"/>
  <c r="M53" i="48"/>
  <c r="AC53" i="48" s="1"/>
  <c r="M45" i="48"/>
  <c r="AC45" i="48" s="1"/>
  <c r="M37" i="48"/>
  <c r="AC37" i="48" s="1"/>
  <c r="M29" i="48"/>
  <c r="AC29" i="48" s="1"/>
  <c r="M21" i="48"/>
  <c r="AC21" i="48" s="1"/>
  <c r="M13" i="48"/>
  <c r="AC13" i="48" s="1"/>
  <c r="M5" i="48"/>
  <c r="AC5" i="48" s="1"/>
  <c r="H67" i="48"/>
  <c r="H59" i="48"/>
  <c r="H51" i="48"/>
  <c r="H43" i="48"/>
  <c r="H35" i="48"/>
  <c r="H27" i="48"/>
  <c r="H19" i="48"/>
  <c r="H11" i="48"/>
  <c r="H3" i="48"/>
  <c r="W94" i="49"/>
  <c r="X94" i="49" s="1"/>
  <c r="W96" i="49"/>
  <c r="X96" i="49" s="1"/>
  <c r="Y96" i="49" s="1"/>
  <c r="D96" i="49" s="1"/>
  <c r="E136" i="49"/>
  <c r="X136" i="49" s="1"/>
  <c r="Y136" i="49" s="1"/>
  <c r="D136" i="49" s="1"/>
  <c r="N24" i="49"/>
  <c r="AF50" i="50"/>
  <c r="AF13" i="50"/>
  <c r="AG13" i="50" s="1" a="1"/>
  <c r="AG13" i="50" s="1"/>
  <c r="AH13" i="50" s="1"/>
  <c r="B13" i="50" s="1"/>
  <c r="R48" i="50"/>
  <c r="AE40" i="50"/>
  <c r="G31" i="50"/>
  <c r="Z31" i="50" s="1"/>
  <c r="K22" i="50"/>
  <c r="Q8" i="50"/>
  <c r="L66" i="48"/>
  <c r="AB66" i="48" s="1"/>
  <c r="L58" i="48"/>
  <c r="AB58" i="48" s="1"/>
  <c r="L50" i="48"/>
  <c r="AB50" i="48" s="1"/>
  <c r="L42" i="48"/>
  <c r="AB42" i="48" s="1"/>
  <c r="L34" i="48"/>
  <c r="AB34" i="48" s="1"/>
  <c r="L26" i="48"/>
  <c r="AB26" i="48" s="1"/>
  <c r="L18" i="48"/>
  <c r="AB18" i="48" s="1"/>
  <c r="L10" i="48"/>
  <c r="AB10" i="48" s="1"/>
  <c r="M68" i="48"/>
  <c r="AC68" i="48" s="1"/>
  <c r="M60" i="48"/>
  <c r="AC60" i="48" s="1"/>
  <c r="M52" i="48"/>
  <c r="AC52" i="48" s="1"/>
  <c r="M44" i="48"/>
  <c r="AC44" i="48" s="1"/>
  <c r="M36" i="48"/>
  <c r="AC36" i="48" s="1"/>
  <c r="M28" i="48"/>
  <c r="AC28" i="48" s="1"/>
  <c r="M20" i="48"/>
  <c r="AC20" i="48" s="1"/>
  <c r="M12" i="48"/>
  <c r="AC12" i="48" s="1"/>
  <c r="M4" i="48"/>
  <c r="AC4" i="48" s="1"/>
  <c r="H66" i="48"/>
  <c r="H58" i="48"/>
  <c r="H50" i="48"/>
  <c r="H42" i="48"/>
  <c r="H34" i="48"/>
  <c r="H26" i="48"/>
  <c r="H18" i="48"/>
  <c r="W97" i="49"/>
  <c r="X97" i="49" s="1"/>
  <c r="Y97" i="49" s="1"/>
  <c r="D97" i="49" s="1"/>
  <c r="AF38" i="50"/>
  <c r="AG38" i="50" s="1" a="1"/>
  <c r="AG38" i="50" s="1"/>
  <c r="AH38" i="50" s="1"/>
  <c r="AF10" i="50"/>
  <c r="AG10" i="50" s="1" a="1"/>
  <c r="AG10" i="50" s="1"/>
  <c r="AH10" i="50" s="1"/>
  <c r="B10" i="50" s="1"/>
  <c r="K54" i="50"/>
  <c r="U29" i="50"/>
  <c r="U17" i="50"/>
  <c r="P8" i="50"/>
  <c r="N21" i="49"/>
  <c r="N7" i="49"/>
  <c r="W80" i="49"/>
  <c r="N33" i="49"/>
  <c r="N27" i="49"/>
  <c r="N25" i="49"/>
  <c r="N17" i="49"/>
  <c r="J56" i="50"/>
  <c r="G52" i="50"/>
  <c r="Z52" i="50" s="1"/>
  <c r="P39" i="50"/>
  <c r="AD33" i="50"/>
  <c r="J27" i="50"/>
  <c r="U21" i="50"/>
  <c r="S5" i="50"/>
  <c r="N28" i="49"/>
  <c r="N26" i="49"/>
  <c r="R55" i="50"/>
  <c r="T51" i="50"/>
  <c r="G45" i="50"/>
  <c r="Z45" i="50" s="1"/>
  <c r="AE38" i="50"/>
  <c r="U33" i="50"/>
  <c r="J26" i="50"/>
  <c r="U19" i="50"/>
  <c r="I13" i="50"/>
  <c r="U4" i="50"/>
  <c r="W44" i="49"/>
  <c r="X44" i="49" s="1"/>
  <c r="Y44" i="49" s="1"/>
  <c r="D44" i="49" s="1"/>
  <c r="N23" i="49"/>
  <c r="N30" i="49"/>
  <c r="W27" i="49"/>
  <c r="X27" i="49" s="1"/>
  <c r="K50" i="50"/>
  <c r="V44" i="50"/>
  <c r="E44" i="50" s="1"/>
  <c r="X44" i="50" s="1"/>
  <c r="Y44" i="50" s="1"/>
  <c r="AD25" i="50"/>
  <c r="AD17" i="50"/>
  <c r="T12" i="50"/>
  <c r="R4" i="50"/>
  <c r="W35" i="49"/>
  <c r="X35" i="49" s="1"/>
  <c r="Y35" i="49" s="1"/>
  <c r="D35" i="49" s="1"/>
  <c r="N15" i="49"/>
  <c r="AD55" i="50"/>
  <c r="U52" i="50"/>
  <c r="AE49" i="50"/>
  <c r="R45" i="50"/>
  <c r="V42" i="50"/>
  <c r="E42" i="50" s="1"/>
  <c r="G39" i="50"/>
  <c r="Z39" i="50" s="1"/>
  <c r="U35" i="50"/>
  <c r="I32" i="50"/>
  <c r="AE26" i="50"/>
  <c r="U22" i="50"/>
  <c r="K19" i="50"/>
  <c r="AD14" i="50"/>
  <c r="J10" i="50"/>
  <c r="W74" i="49"/>
  <c r="X74" i="49" s="1"/>
  <c r="N73" i="49"/>
  <c r="W92" i="49"/>
  <c r="X92" i="49" s="1"/>
  <c r="Y92" i="49" s="1"/>
  <c r="D92" i="49" s="1"/>
  <c r="W69" i="49"/>
  <c r="X69" i="49" s="1"/>
  <c r="W58" i="49"/>
  <c r="X58" i="49" s="1"/>
  <c r="W46" i="49"/>
  <c r="X46" i="49" s="1"/>
  <c r="Y46" i="49" s="1"/>
  <c r="D46" i="49" s="1"/>
  <c r="N31" i="49"/>
  <c r="N19" i="49"/>
  <c r="N10" i="49"/>
  <c r="N8" i="49"/>
  <c r="N5" i="49"/>
  <c r="N3" i="49"/>
  <c r="W9" i="49"/>
  <c r="X9" i="49" s="1"/>
  <c r="Y9" i="49" s="1"/>
  <c r="D9" i="49" s="1"/>
  <c r="W6" i="49"/>
  <c r="X6" i="49" s="1"/>
  <c r="Y6" i="49" s="1"/>
  <c r="D6" i="49" s="1"/>
  <c r="W3" i="49"/>
  <c r="X3" i="49" s="1"/>
  <c r="Y3" i="49" s="1"/>
  <c r="D3" i="49" s="1"/>
  <c r="S53" i="50"/>
  <c r="AD50" i="50"/>
  <c r="O47" i="50"/>
  <c r="T43" i="50"/>
  <c r="S40" i="50"/>
  <c r="U28" i="50"/>
  <c r="K24" i="50"/>
  <c r="T20" i="50"/>
  <c r="AE16" i="50"/>
  <c r="J12" i="50"/>
  <c r="T7" i="50"/>
  <c r="W88" i="49"/>
  <c r="N4" i="49"/>
  <c r="U56" i="50"/>
  <c r="Q53" i="50"/>
  <c r="T50" i="50"/>
  <c r="V46" i="50"/>
  <c r="E46" i="50" s="1"/>
  <c r="S43" i="50"/>
  <c r="U39" i="50"/>
  <c r="AD36" i="50"/>
  <c r="AE32" i="50"/>
  <c r="J24" i="50"/>
  <c r="K20" i="50"/>
  <c r="AE15" i="50"/>
  <c r="J11" i="50"/>
  <c r="V5" i="50"/>
  <c r="E5" i="50" s="1"/>
  <c r="X5" i="50" s="1"/>
  <c r="Y5" i="50" s="1"/>
  <c r="W36" i="49"/>
  <c r="X36" i="49" s="1"/>
  <c r="W86" i="49"/>
  <c r="X86" i="49" s="1"/>
  <c r="Y86" i="49" s="1"/>
  <c r="D86" i="49" s="1"/>
  <c r="AF46" i="50"/>
  <c r="AF26" i="50"/>
  <c r="AG26" i="50" s="1" a="1"/>
  <c r="AG26" i="50" s="1"/>
  <c r="AH26" i="50" s="1"/>
  <c r="B26" i="50" s="1"/>
  <c r="AF5" i="50"/>
  <c r="AG5" i="50" s="1" a="1"/>
  <c r="AG5" i="50" s="1"/>
  <c r="AH5" i="50" s="1"/>
  <c r="B5" i="50" s="1"/>
  <c r="Q56" i="50"/>
  <c r="AE54" i="50"/>
  <c r="S51" i="50"/>
  <c r="T49" i="50"/>
  <c r="K48" i="50"/>
  <c r="O46" i="50"/>
  <c r="P44" i="50"/>
  <c r="Q42" i="50"/>
  <c r="R40" i="50"/>
  <c r="U38" i="50"/>
  <c r="V36" i="50"/>
  <c r="E36" i="50" s="1"/>
  <c r="S34" i="50"/>
  <c r="AD32" i="50"/>
  <c r="T30" i="50"/>
  <c r="U25" i="50"/>
  <c r="U23" i="50"/>
  <c r="G19" i="50"/>
  <c r="Z19" i="50" s="1"/>
  <c r="R16" i="50"/>
  <c r="J14" i="50"/>
  <c r="AD11" i="50"/>
  <c r="V9" i="50"/>
  <c r="E9" i="50" s="1"/>
  <c r="X9" i="50" s="1"/>
  <c r="Y9" i="50" s="1"/>
  <c r="AE3" i="50"/>
  <c r="N79" i="49"/>
  <c r="N54" i="49"/>
  <c r="W12" i="49"/>
  <c r="X12" i="49" s="1"/>
  <c r="Y12" i="49" s="1"/>
  <c r="D12" i="49" s="1"/>
  <c r="AF45" i="50"/>
  <c r="AG45" i="50" s="1" a="1"/>
  <c r="AG45" i="50" s="1"/>
  <c r="AH45" i="50" s="1"/>
  <c r="AF22" i="50"/>
  <c r="AG22" i="50" s="1" a="1"/>
  <c r="AG22" i="50" s="1"/>
  <c r="AH22" i="50" s="1"/>
  <c r="B22" i="50" s="1"/>
  <c r="AD54" i="50"/>
  <c r="AE52" i="50"/>
  <c r="O51" i="50"/>
  <c r="S49" i="50"/>
  <c r="I48" i="50"/>
  <c r="AE45" i="50"/>
  <c r="I42" i="50"/>
  <c r="Q36" i="50"/>
  <c r="R34" i="50"/>
  <c r="T32" i="50"/>
  <c r="K30" i="50"/>
  <c r="AE27" i="50"/>
  <c r="J21" i="50"/>
  <c r="T18" i="50"/>
  <c r="V13" i="50"/>
  <c r="E13" i="50" s="1"/>
  <c r="X13" i="50" s="1"/>
  <c r="Y13" i="50" s="1"/>
  <c r="T11" i="50"/>
  <c r="R3" i="50"/>
  <c r="W66" i="49"/>
  <c r="X66" i="49" s="1"/>
  <c r="W34" i="49"/>
  <c r="X34" i="49" s="1"/>
  <c r="Y34" i="49" s="1"/>
  <c r="N16" i="49"/>
  <c r="AF42" i="50"/>
  <c r="AF21" i="50"/>
  <c r="AG21" i="50" s="1" a="1"/>
  <c r="AG21" i="50" s="1"/>
  <c r="AH21" i="50" s="1"/>
  <c r="B21" i="50" s="1"/>
  <c r="K56" i="50"/>
  <c r="S54" i="50"/>
  <c r="AD52" i="50"/>
  <c r="AE50" i="50"/>
  <c r="O49" i="50"/>
  <c r="P47" i="50"/>
  <c r="AD45" i="50"/>
  <c r="AE43" i="50"/>
  <c r="AE41" i="50"/>
  <c r="AD39" i="50"/>
  <c r="K38" i="50"/>
  <c r="I36" i="50"/>
  <c r="J30" i="50"/>
  <c r="T27" i="50"/>
  <c r="K25" i="50"/>
  <c r="K23" i="50"/>
  <c r="AE20" i="50"/>
  <c r="J18" i="50"/>
  <c r="K16" i="50"/>
  <c r="P13" i="50"/>
  <c r="I9" i="50"/>
  <c r="V6" i="50"/>
  <c r="E6" i="50" s="1"/>
  <c r="X6" i="50" s="1"/>
  <c r="Y6" i="50" s="1"/>
  <c r="Q3" i="50"/>
  <c r="W54" i="49"/>
  <c r="X54" i="49" s="1"/>
  <c r="W53" i="49"/>
  <c r="X53" i="49" s="1"/>
  <c r="Y53" i="49" s="1"/>
  <c r="D53" i="49" s="1"/>
  <c r="W43" i="49"/>
  <c r="X43" i="49" s="1"/>
  <c r="Y43" i="49" s="1"/>
  <c r="D43" i="49" s="1"/>
  <c r="W85" i="49"/>
  <c r="X85" i="49" s="1"/>
  <c r="W90" i="49"/>
  <c r="X90" i="49" s="1"/>
  <c r="W84" i="49"/>
  <c r="X84" i="49" s="1"/>
  <c r="W18" i="49"/>
  <c r="X18" i="49" s="1"/>
  <c r="Y18" i="49" s="1"/>
  <c r="D18" i="49" s="1"/>
  <c r="T55" i="50"/>
  <c r="AD53" i="50"/>
  <c r="O50" i="50"/>
  <c r="AD48" i="50"/>
  <c r="G47" i="50"/>
  <c r="Z47" i="50" s="1"/>
  <c r="I45" i="50"/>
  <c r="O43" i="50"/>
  <c r="Q37" i="50"/>
  <c r="O35" i="50"/>
  <c r="P33" i="50"/>
  <c r="V31" i="50"/>
  <c r="E31" i="50" s="1"/>
  <c r="J29" i="50"/>
  <c r="T26" i="50"/>
  <c r="AD19" i="50"/>
  <c r="AD12" i="50"/>
  <c r="Q10" i="50"/>
  <c r="W73" i="49"/>
  <c r="X73" i="49" s="1"/>
  <c r="Y73" i="49" s="1"/>
  <c r="D73" i="49" s="1"/>
  <c r="W47" i="49"/>
  <c r="X47" i="49" s="1"/>
  <c r="Y47" i="49" s="1"/>
  <c r="D47" i="49" s="1"/>
  <c r="W81" i="49"/>
  <c r="X81" i="49" s="1"/>
  <c r="N11" i="49"/>
  <c r="AF52" i="50"/>
  <c r="AF44" i="50"/>
  <c r="AF36" i="50"/>
  <c r="AF28" i="50"/>
  <c r="AG28" i="50" s="1" a="1"/>
  <c r="AG28" i="50" s="1"/>
  <c r="AH28" i="50" s="1"/>
  <c r="B28" i="50" s="1"/>
  <c r="AF20" i="50"/>
  <c r="AG20" i="50" s="1" a="1"/>
  <c r="AG20" i="50" s="1"/>
  <c r="AH20" i="50" s="1"/>
  <c r="B20" i="50" s="1"/>
  <c r="AF12" i="50"/>
  <c r="AG12" i="50" s="1" a="1"/>
  <c r="AG12" i="50" s="1"/>
  <c r="AH12" i="50" s="1"/>
  <c r="B12" i="50" s="1"/>
  <c r="AF4" i="50"/>
  <c r="AG4" i="50" s="1" a="1"/>
  <c r="AG4" i="50" s="1"/>
  <c r="AH4" i="50" s="1"/>
  <c r="B4" i="50" s="1"/>
  <c r="T56" i="50"/>
  <c r="I56" i="50"/>
  <c r="Q55" i="50"/>
  <c r="U54" i="50"/>
  <c r="I54" i="50"/>
  <c r="P53" i="50"/>
  <c r="K52" i="50"/>
  <c r="Q51" i="50"/>
  <c r="J50" i="50"/>
  <c r="Q49" i="50"/>
  <c r="V48" i="50"/>
  <c r="E48" i="50" s="1"/>
  <c r="AE47" i="50"/>
  <c r="R46" i="50"/>
  <c r="U45" i="50"/>
  <c r="AE44" i="50"/>
  <c r="K44" i="50"/>
  <c r="Q43" i="50"/>
  <c r="U42" i="50"/>
  <c r="AD41" i="50"/>
  <c r="I41" i="50"/>
  <c r="Q40" i="50"/>
  <c r="S39" i="50"/>
  <c r="I38" i="50"/>
  <c r="P37" i="50"/>
  <c r="U36" i="50"/>
  <c r="AD35" i="50"/>
  <c r="I35" i="50"/>
  <c r="Q34" i="50"/>
  <c r="S33" i="50"/>
  <c r="V32" i="50"/>
  <c r="E32" i="50" s="1"/>
  <c r="AD31" i="50"/>
  <c r="AE30" i="50"/>
  <c r="AD28" i="50"/>
  <c r="AD27" i="50"/>
  <c r="AD24" i="50"/>
  <c r="AD23" i="50"/>
  <c r="AD22" i="50"/>
  <c r="AD21" i="50"/>
  <c r="AD20" i="50"/>
  <c r="AD18" i="50"/>
  <c r="AD16" i="50"/>
  <c r="V15" i="50"/>
  <c r="E15" i="50" s="1"/>
  <c r="X15" i="50" s="1"/>
  <c r="Y15" i="50" s="1"/>
  <c r="U13" i="50"/>
  <c r="G9" i="50"/>
  <c r="Z9" i="50" s="1"/>
  <c r="S7" i="50"/>
  <c r="T6" i="50"/>
  <c r="Q5" i="50"/>
  <c r="Q4" i="50"/>
  <c r="I3" i="50"/>
  <c r="E64" i="49"/>
  <c r="W64" i="49"/>
  <c r="W15" i="49"/>
  <c r="AF51" i="50"/>
  <c r="AF43" i="50"/>
  <c r="AF35" i="50"/>
  <c r="AG35" i="50" s="1" a="1"/>
  <c r="AG35" i="50" s="1"/>
  <c r="AH35" i="50" s="1"/>
  <c r="B35" i="50" s="1"/>
  <c r="AF27" i="50"/>
  <c r="AG27" i="50" s="1" a="1"/>
  <c r="AG27" i="50" s="1"/>
  <c r="AH27" i="50" s="1"/>
  <c r="B27" i="50" s="1"/>
  <c r="AF19" i="50"/>
  <c r="AG19" i="50" s="1" a="1"/>
  <c r="AG19" i="50" s="1"/>
  <c r="AH19" i="50" s="1"/>
  <c r="B19" i="50" s="1"/>
  <c r="AF11" i="50"/>
  <c r="AG11" i="50" s="1" a="1"/>
  <c r="AG11" i="50" s="1"/>
  <c r="AH11" i="50" s="1"/>
  <c r="B11" i="50" s="1"/>
  <c r="AF3" i="50"/>
  <c r="AG3" i="50" s="1" a="1"/>
  <c r="AG3" i="50" s="1"/>
  <c r="AH3" i="50" s="1"/>
  <c r="B3" i="50" s="1"/>
  <c r="S56" i="50"/>
  <c r="AE55" i="50"/>
  <c r="P55" i="50"/>
  <c r="T54" i="50"/>
  <c r="AE53" i="50"/>
  <c r="O53" i="50"/>
  <c r="V52" i="50"/>
  <c r="E52" i="50" s="1"/>
  <c r="X52" i="50" s="1"/>
  <c r="J52" i="50"/>
  <c r="P51" i="50"/>
  <c r="U50" i="50"/>
  <c r="I50" i="50"/>
  <c r="P49" i="50"/>
  <c r="U48" i="50"/>
  <c r="AD47" i="50"/>
  <c r="I47" i="50"/>
  <c r="Q46" i="50"/>
  <c r="S45" i="50"/>
  <c r="I44" i="50"/>
  <c r="P43" i="50"/>
  <c r="R42" i="50"/>
  <c r="G41" i="50"/>
  <c r="Z41" i="50" s="1"/>
  <c r="O40" i="50"/>
  <c r="R39" i="50"/>
  <c r="V38" i="50"/>
  <c r="E38" i="50" s="1"/>
  <c r="AE37" i="50"/>
  <c r="O37" i="50"/>
  <c r="R36" i="50"/>
  <c r="G35" i="50"/>
  <c r="Z35" i="50" s="1"/>
  <c r="O34" i="50"/>
  <c r="R33" i="50"/>
  <c r="U32" i="50"/>
  <c r="AD30" i="50"/>
  <c r="V29" i="50"/>
  <c r="E29" i="50" s="1"/>
  <c r="X29" i="50" s="1"/>
  <c r="Y29" i="50" s="1"/>
  <c r="V27" i="50"/>
  <c r="E27" i="50" s="1"/>
  <c r="X27" i="50" s="1"/>
  <c r="Y27" i="50" s="1"/>
  <c r="V26" i="50"/>
  <c r="E26" i="50" s="1"/>
  <c r="X26" i="50" s="1"/>
  <c r="Y26" i="50" s="1"/>
  <c r="V25" i="50"/>
  <c r="E25" i="50" s="1"/>
  <c r="X25" i="50" s="1"/>
  <c r="Y25" i="50" s="1"/>
  <c r="V24" i="50"/>
  <c r="E24" i="50" s="1"/>
  <c r="X24" i="50" s="1"/>
  <c r="Y24" i="50" s="1"/>
  <c r="V23" i="50"/>
  <c r="E23" i="50" s="1"/>
  <c r="X23" i="50" s="1"/>
  <c r="Y23" i="50" s="1"/>
  <c r="V21" i="50"/>
  <c r="E21" i="50" s="1"/>
  <c r="X21" i="50" s="1"/>
  <c r="Y21" i="50" s="1"/>
  <c r="V20" i="50"/>
  <c r="E20" i="50" s="1"/>
  <c r="X20" i="50" s="1"/>
  <c r="Y20" i="50" s="1"/>
  <c r="V18" i="50"/>
  <c r="E18" i="50" s="1"/>
  <c r="X18" i="50" s="1"/>
  <c r="Y18" i="50" s="1"/>
  <c r="V17" i="50"/>
  <c r="E17" i="50" s="1"/>
  <c r="X17" i="50" s="1"/>
  <c r="Y17" i="50" s="1"/>
  <c r="U15" i="50"/>
  <c r="T14" i="50"/>
  <c r="T13" i="50"/>
  <c r="V12" i="50"/>
  <c r="E12" i="50" s="1"/>
  <c r="X12" i="50" s="1"/>
  <c r="Y12" i="50" s="1"/>
  <c r="U11" i="50"/>
  <c r="V10" i="50"/>
  <c r="E10" i="50" s="1"/>
  <c r="X10" i="50" s="1"/>
  <c r="Y10" i="50" s="1"/>
  <c r="AE8" i="50"/>
  <c r="K8" i="50"/>
  <c r="R7" i="50"/>
  <c r="O6" i="50"/>
  <c r="O5" i="50"/>
  <c r="E78" i="49"/>
  <c r="W78" i="49"/>
  <c r="E72" i="49"/>
  <c r="W72" i="49"/>
  <c r="J3" i="50"/>
  <c r="U3" i="50"/>
  <c r="J4" i="50"/>
  <c r="T4" i="50"/>
  <c r="G5" i="50"/>
  <c r="Z5" i="50" s="1"/>
  <c r="R5" i="50"/>
  <c r="AD5" i="50"/>
  <c r="P6" i="50"/>
  <c r="V4" i="50"/>
  <c r="E4" i="50" s="1"/>
  <c r="X4" i="50" s="1"/>
  <c r="Y4" i="50" s="1"/>
  <c r="J5" i="50"/>
  <c r="T5" i="50"/>
  <c r="G6" i="50"/>
  <c r="Z6" i="50" s="1"/>
  <c r="R6" i="50"/>
  <c r="AD6" i="50"/>
  <c r="P7" i="50"/>
  <c r="V8" i="50"/>
  <c r="E8" i="50" s="1"/>
  <c r="X8" i="50" s="1"/>
  <c r="Y8" i="50" s="1"/>
  <c r="J9" i="50"/>
  <c r="T9" i="50"/>
  <c r="G10" i="50"/>
  <c r="Z10" i="50" s="1"/>
  <c r="R10" i="50"/>
  <c r="G11" i="50"/>
  <c r="Z11" i="50" s="1"/>
  <c r="R11" i="50"/>
  <c r="G12" i="50"/>
  <c r="Z12" i="50" s="1"/>
  <c r="R12" i="50"/>
  <c r="AE12" i="50"/>
  <c r="Q13" i="50"/>
  <c r="G14" i="50"/>
  <c r="Z14" i="50" s="1"/>
  <c r="R14" i="50"/>
  <c r="AE14" i="50"/>
  <c r="R15" i="50"/>
  <c r="I16" i="50"/>
  <c r="S16" i="50"/>
  <c r="I17" i="50"/>
  <c r="S17" i="50"/>
  <c r="G18" i="50"/>
  <c r="Z18" i="50" s="1"/>
  <c r="R18" i="50"/>
  <c r="I19" i="50"/>
  <c r="S19" i="50"/>
  <c r="G20" i="50"/>
  <c r="Z20" i="50" s="1"/>
  <c r="R20" i="50"/>
  <c r="G21" i="50"/>
  <c r="Z21" i="50" s="1"/>
  <c r="R21" i="50"/>
  <c r="I22" i="50"/>
  <c r="S22" i="50"/>
  <c r="G23" i="50"/>
  <c r="Z23" i="50" s="1"/>
  <c r="R23" i="50"/>
  <c r="G24" i="50"/>
  <c r="Z24" i="50" s="1"/>
  <c r="R24" i="50"/>
  <c r="I25" i="50"/>
  <c r="S25" i="50"/>
  <c r="G26" i="50"/>
  <c r="Z26" i="50" s="1"/>
  <c r="R26" i="50"/>
  <c r="G27" i="50"/>
  <c r="Z27" i="50" s="1"/>
  <c r="R27" i="50"/>
  <c r="I28" i="50"/>
  <c r="S28" i="50"/>
  <c r="G29" i="50"/>
  <c r="Z29" i="50" s="1"/>
  <c r="R29" i="50"/>
  <c r="G30" i="50"/>
  <c r="Z30" i="50" s="1"/>
  <c r="R30" i="50"/>
  <c r="I31" i="50"/>
  <c r="S31" i="50"/>
  <c r="G32" i="50"/>
  <c r="Z32" i="50" s="1"/>
  <c r="R32" i="50"/>
  <c r="G33" i="50"/>
  <c r="Z33" i="50" s="1"/>
  <c r="P3" i="50"/>
  <c r="O4" i="50"/>
  <c r="K5" i="50"/>
  <c r="U5" i="50"/>
  <c r="I6" i="50"/>
  <c r="S6" i="50"/>
  <c r="AE6" i="50"/>
  <c r="Q7" i="50"/>
  <c r="O8" i="50"/>
  <c r="K9" i="50"/>
  <c r="U9" i="50"/>
  <c r="I10" i="50"/>
  <c r="S10" i="50"/>
  <c r="I11" i="50"/>
  <c r="S11" i="50"/>
  <c r="I12" i="50"/>
  <c r="S12" i="50"/>
  <c r="G13" i="50"/>
  <c r="Z13" i="50" s="1"/>
  <c r="R13" i="50"/>
  <c r="I14" i="50"/>
  <c r="S14" i="50"/>
  <c r="I15" i="50"/>
  <c r="S15" i="50"/>
  <c r="J16" i="50"/>
  <c r="T16" i="50"/>
  <c r="J17" i="50"/>
  <c r="T17" i="50"/>
  <c r="I18" i="50"/>
  <c r="S18" i="50"/>
  <c r="J19" i="50"/>
  <c r="T19" i="50"/>
  <c r="I20" i="50"/>
  <c r="S20" i="50"/>
  <c r="I21" i="50"/>
  <c r="S21" i="50"/>
  <c r="J22" i="50"/>
  <c r="T22" i="50"/>
  <c r="I23" i="50"/>
  <c r="S23" i="50"/>
  <c r="I24" i="50"/>
  <c r="S24" i="50"/>
  <c r="J25" i="50"/>
  <c r="T25" i="50"/>
  <c r="I26" i="50"/>
  <c r="S26" i="50"/>
  <c r="I27" i="50"/>
  <c r="S27" i="50"/>
  <c r="J28" i="50"/>
  <c r="T28" i="50"/>
  <c r="I29" i="50"/>
  <c r="S29" i="50"/>
  <c r="I30" i="50"/>
  <c r="S30" i="50"/>
  <c r="J31" i="50"/>
  <c r="T31" i="50"/>
  <c r="S3" i="50"/>
  <c r="P4" i="50"/>
  <c r="AE4" i="50"/>
  <c r="Q6" i="50"/>
  <c r="J7" i="50"/>
  <c r="V7" i="50"/>
  <c r="Q9" i="50"/>
  <c r="AE9" i="50"/>
  <c r="U10" i="50"/>
  <c r="O11" i="50"/>
  <c r="AE11" i="50"/>
  <c r="U12" i="50"/>
  <c r="AE13" i="50"/>
  <c r="U14" i="50"/>
  <c r="O15" i="50"/>
  <c r="G16" i="50"/>
  <c r="Z16" i="50" s="1"/>
  <c r="V16" i="50"/>
  <c r="E16" i="50" s="1"/>
  <c r="X16" i="50" s="1"/>
  <c r="Y16" i="50" s="1"/>
  <c r="P17" i="50"/>
  <c r="AE17" i="50"/>
  <c r="U18" i="50"/>
  <c r="P19" i="50"/>
  <c r="AE19" i="50"/>
  <c r="U20" i="50"/>
  <c r="O21" i="50"/>
  <c r="G22" i="50"/>
  <c r="Z22" i="50" s="1"/>
  <c r="V22" i="50"/>
  <c r="E22" i="50" s="1"/>
  <c r="X22" i="50" s="1"/>
  <c r="Y22" i="50" s="1"/>
  <c r="O23" i="50"/>
  <c r="AE23" i="50"/>
  <c r="U24" i="50"/>
  <c r="P25" i="50"/>
  <c r="AE25" i="50"/>
  <c r="U26" i="50"/>
  <c r="O27" i="50"/>
  <c r="G28" i="50"/>
  <c r="Z28" i="50" s="1"/>
  <c r="V28" i="50"/>
  <c r="E28" i="50" s="1"/>
  <c r="X28" i="50" s="1"/>
  <c r="Y28" i="50" s="1"/>
  <c r="O29" i="50"/>
  <c r="AE29" i="50"/>
  <c r="U30" i="50"/>
  <c r="P31" i="50"/>
  <c r="AE31" i="50"/>
  <c r="S32" i="50"/>
  <c r="J33" i="50"/>
  <c r="T33" i="50"/>
  <c r="K34" i="50"/>
  <c r="U34" i="50"/>
  <c r="J35" i="50"/>
  <c r="T35" i="50"/>
  <c r="J36" i="50"/>
  <c r="T36" i="50"/>
  <c r="K37" i="50"/>
  <c r="U37" i="50"/>
  <c r="J38" i="50"/>
  <c r="T38" i="50"/>
  <c r="J39" i="50"/>
  <c r="T39" i="50"/>
  <c r="K40" i="50"/>
  <c r="U40" i="50"/>
  <c r="J41" i="50"/>
  <c r="T41" i="50"/>
  <c r="J42" i="50"/>
  <c r="T42" i="50"/>
  <c r="K43" i="50"/>
  <c r="U43" i="50"/>
  <c r="J44" i="50"/>
  <c r="T44" i="50"/>
  <c r="J45" i="50"/>
  <c r="T45" i="50"/>
  <c r="K46" i="50"/>
  <c r="U46" i="50"/>
  <c r="J47" i="50"/>
  <c r="T47" i="50"/>
  <c r="J48" i="50"/>
  <c r="T48" i="50"/>
  <c r="K49" i="50"/>
  <c r="U49" i="50"/>
  <c r="K3" i="50"/>
  <c r="I4" i="50"/>
  <c r="AD4" i="50"/>
  <c r="U6" i="50"/>
  <c r="O7" i="50"/>
  <c r="G8" i="50"/>
  <c r="Z8" i="50" s="1"/>
  <c r="S8" i="50"/>
  <c r="T10" i="50"/>
  <c r="P11" i="50"/>
  <c r="K12" i="50"/>
  <c r="S13" i="50"/>
  <c r="O14" i="50"/>
  <c r="J15" i="50"/>
  <c r="AD15" i="50"/>
  <c r="U16" i="50"/>
  <c r="Q17" i="50"/>
  <c r="K18" i="50"/>
  <c r="AE18" i="50"/>
  <c r="V19" i="50"/>
  <c r="E19" i="50" s="1"/>
  <c r="X19" i="50" s="1"/>
  <c r="Y19" i="50" s="1"/>
  <c r="P20" i="50"/>
  <c r="K21" i="50"/>
  <c r="AE21" i="50"/>
  <c r="Q23" i="50"/>
  <c r="G25" i="50"/>
  <c r="Z25" i="50" s="1"/>
  <c r="Q26" i="50"/>
  <c r="K28" i="50"/>
  <c r="T29" i="50"/>
  <c r="O30" i="50"/>
  <c r="K31" i="50"/>
  <c r="Q32" i="50"/>
  <c r="K33" i="50"/>
  <c r="V33" i="50"/>
  <c r="E33" i="50" s="1"/>
  <c r="P34" i="50"/>
  <c r="AD34" i="50"/>
  <c r="Q35" i="50"/>
  <c r="G36" i="50"/>
  <c r="Z36" i="50" s="1"/>
  <c r="S36" i="50"/>
  <c r="O38" i="50"/>
  <c r="AD38" i="50"/>
  <c r="Q39" i="50"/>
  <c r="I40" i="50"/>
  <c r="T40" i="50"/>
  <c r="K41" i="50"/>
  <c r="V41" i="50"/>
  <c r="E41" i="50" s="1"/>
  <c r="O42" i="50"/>
  <c r="AE42" i="50"/>
  <c r="R43" i="50"/>
  <c r="G44" i="50"/>
  <c r="Z44" i="50" s="1"/>
  <c r="S44" i="50"/>
  <c r="K45" i="50"/>
  <c r="V45" i="50"/>
  <c r="E45" i="50" s="1"/>
  <c r="P46" i="50"/>
  <c r="AD46" i="50"/>
  <c r="Q47" i="50"/>
  <c r="G48" i="50"/>
  <c r="Z48" i="50" s="1"/>
  <c r="S48" i="50"/>
  <c r="V50" i="50"/>
  <c r="E50" i="50" s="1"/>
  <c r="X50" i="50" s="1"/>
  <c r="V51" i="50"/>
  <c r="E51" i="50" s="1"/>
  <c r="X51" i="50" s="1"/>
  <c r="Y51" i="50" s="1"/>
  <c r="O52" i="50"/>
  <c r="V53" i="50"/>
  <c r="E53" i="50" s="1"/>
  <c r="X53" i="50" s="1"/>
  <c r="Y53" i="50" s="1"/>
  <c r="V54" i="50"/>
  <c r="E54" i="50" s="1"/>
  <c r="X54" i="50" s="1"/>
  <c r="O55" i="50"/>
  <c r="V56" i="50"/>
  <c r="V3" i="50"/>
  <c r="E3" i="50" s="1"/>
  <c r="X3" i="50" s="1"/>
  <c r="Y3" i="50" s="1"/>
  <c r="S4" i="50"/>
  <c r="P5" i="50"/>
  <c r="K6" i="50"/>
  <c r="G7" i="50"/>
  <c r="Z7" i="50" s="1"/>
  <c r="U7" i="50"/>
  <c r="AD8" i="50"/>
  <c r="S9" i="50"/>
  <c r="AE10" i="50"/>
  <c r="V11" i="50"/>
  <c r="E11" i="50" s="1"/>
  <c r="X11" i="50" s="1"/>
  <c r="Y11" i="50" s="1"/>
  <c r="Q12" i="50"/>
  <c r="K13" i="50"/>
  <c r="AD13" i="50"/>
  <c r="V14" i="50"/>
  <c r="E14" i="50" s="1"/>
  <c r="X14" i="50" s="1"/>
  <c r="Y14" i="50" s="1"/>
  <c r="Q15" i="50"/>
  <c r="O16" i="50"/>
  <c r="G17" i="50"/>
  <c r="Z17" i="50" s="1"/>
  <c r="Q18" i="50"/>
  <c r="O19" i="50"/>
  <c r="J20" i="50"/>
  <c r="T21" i="50"/>
  <c r="P22" i="50"/>
  <c r="J23" i="50"/>
  <c r="T24" i="50"/>
  <c r="Q25" i="50"/>
  <c r="K26" i="50"/>
  <c r="AD26" i="50"/>
  <c r="U27" i="50"/>
  <c r="Q28" i="50"/>
  <c r="K29" i="50"/>
  <c r="AD29" i="50"/>
  <c r="V30" i="50"/>
  <c r="E30" i="50" s="1"/>
  <c r="R31" i="50"/>
  <c r="K32" i="50"/>
  <c r="Q33" i="50"/>
  <c r="I34" i="50"/>
  <c r="T34" i="50"/>
  <c r="K35" i="50"/>
  <c r="V35" i="50"/>
  <c r="E35" i="50" s="1"/>
  <c r="X35" i="50" s="1"/>
  <c r="Y35" i="50" s="1"/>
  <c r="O36" i="50"/>
  <c r="AE36" i="50"/>
  <c r="R37" i="50"/>
  <c r="G38" i="50"/>
  <c r="Z38" i="50" s="1"/>
  <c r="S38" i="50"/>
  <c r="K39" i="50"/>
  <c r="V39" i="50"/>
  <c r="E39" i="50" s="1"/>
  <c r="X39" i="50" s="1"/>
  <c r="Y39" i="50" s="1"/>
  <c r="P40" i="50"/>
  <c r="AD40" i="50"/>
  <c r="Q41" i="50"/>
  <c r="G42" i="50"/>
  <c r="Z42" i="50" s="1"/>
  <c r="S42" i="50"/>
  <c r="O44" i="50"/>
  <c r="AD44" i="50"/>
  <c r="Q45" i="50"/>
  <c r="I46" i="50"/>
  <c r="T46" i="50"/>
  <c r="K47" i="50"/>
  <c r="V47" i="50"/>
  <c r="O48" i="50"/>
  <c r="AE48" i="50"/>
  <c r="R49" i="50"/>
  <c r="G50" i="50"/>
  <c r="Z50" i="50" s="1"/>
  <c r="R50" i="50"/>
  <c r="G51" i="50"/>
  <c r="Z51" i="50" s="1"/>
  <c r="R51" i="50"/>
  <c r="I52" i="50"/>
  <c r="S52" i="50"/>
  <c r="G53" i="50"/>
  <c r="Z53" i="50" s="1"/>
  <c r="R53" i="50"/>
  <c r="G54" i="50"/>
  <c r="Z54" i="50" s="1"/>
  <c r="R54" i="50"/>
  <c r="I55" i="50"/>
  <c r="S55" i="50"/>
  <c r="G56" i="50"/>
  <c r="Z56" i="50" s="1"/>
  <c r="R56" i="50"/>
  <c r="A2" i="50"/>
  <c r="E76" i="49"/>
  <c r="W76" i="49"/>
  <c r="E70" i="49"/>
  <c r="W70" i="49"/>
  <c r="AF49" i="50"/>
  <c r="AF41" i="50"/>
  <c r="AG41" i="50" s="1" a="1"/>
  <c r="AG41" i="50" s="1"/>
  <c r="AH41" i="50" s="1"/>
  <c r="AF33" i="50"/>
  <c r="AG33" i="50" s="1" a="1"/>
  <c r="AG33" i="50" s="1"/>
  <c r="AH33" i="50" s="1"/>
  <c r="B33" i="50" s="1"/>
  <c r="AF25" i="50"/>
  <c r="AG25" i="50" s="1" a="1"/>
  <c r="AG25" i="50" s="1"/>
  <c r="AH25" i="50" s="1"/>
  <c r="B25" i="50" s="1"/>
  <c r="AF17" i="50"/>
  <c r="AG17" i="50" s="1" a="1"/>
  <c r="AG17" i="50" s="1"/>
  <c r="AH17" i="50" s="1"/>
  <c r="B17" i="50" s="1"/>
  <c r="AF9" i="50"/>
  <c r="AG9" i="50" s="1" a="1"/>
  <c r="AG9" i="50" s="1"/>
  <c r="AH9" i="50" s="1"/>
  <c r="B9" i="50" s="1"/>
  <c r="P56" i="50"/>
  <c r="K55" i="50"/>
  <c r="Q54" i="50"/>
  <c r="K53" i="50"/>
  <c r="T52" i="50"/>
  <c r="AE51" i="50"/>
  <c r="K51" i="50"/>
  <c r="S50" i="50"/>
  <c r="AD49" i="50"/>
  <c r="Q48" i="50"/>
  <c r="U47" i="50"/>
  <c r="AE46" i="50"/>
  <c r="P45" i="50"/>
  <c r="U44" i="50"/>
  <c r="AD43" i="50"/>
  <c r="J43" i="50"/>
  <c r="P42" i="50"/>
  <c r="S41" i="50"/>
  <c r="J40" i="50"/>
  <c r="O39" i="50"/>
  <c r="R38" i="50"/>
  <c r="J37" i="50"/>
  <c r="P36" i="50"/>
  <c r="S35" i="50"/>
  <c r="J34" i="50"/>
  <c r="O33" i="50"/>
  <c r="P32" i="50"/>
  <c r="U31" i="50"/>
  <c r="Q30" i="50"/>
  <c r="Q29" i="50"/>
  <c r="R28" i="50"/>
  <c r="Q27" i="50"/>
  <c r="P26" i="50"/>
  <c r="R25" i="50"/>
  <c r="P24" i="50"/>
  <c r="T23" i="50"/>
  <c r="R22" i="50"/>
  <c r="Q21" i="50"/>
  <c r="Q20" i="50"/>
  <c r="R19" i="50"/>
  <c r="P18" i="50"/>
  <c r="R17" i="50"/>
  <c r="Q16" i="50"/>
  <c r="P15" i="50"/>
  <c r="P14" i="50"/>
  <c r="O13" i="50"/>
  <c r="P12" i="50"/>
  <c r="Q11" i="50"/>
  <c r="P10" i="50"/>
  <c r="R9" i="50"/>
  <c r="U8" i="50"/>
  <c r="I8" i="50"/>
  <c r="K7" i="50"/>
  <c r="J6" i="50"/>
  <c r="I5" i="50"/>
  <c r="AD3" i="50"/>
  <c r="W75" i="49"/>
  <c r="X75" i="49" s="1"/>
  <c r="E68" i="49"/>
  <c r="W68" i="49"/>
  <c r="W50" i="49"/>
  <c r="W45" i="49"/>
  <c r="X45" i="49" s="1"/>
  <c r="Y45" i="49" s="1"/>
  <c r="D45" i="49" s="1"/>
  <c r="W39" i="49"/>
  <c r="X39" i="49" s="1"/>
  <c r="Y39" i="49" s="1"/>
  <c r="D39" i="49" s="1"/>
  <c r="AF56" i="50"/>
  <c r="AF48" i="50"/>
  <c r="AF40" i="50"/>
  <c r="AF32" i="50"/>
  <c r="AG32" i="50" s="1" a="1"/>
  <c r="AG32" i="50" s="1"/>
  <c r="AH32" i="50" s="1"/>
  <c r="B32" i="50" s="1"/>
  <c r="AF24" i="50"/>
  <c r="AG24" i="50" s="1" a="1"/>
  <c r="AG24" i="50" s="1"/>
  <c r="AH24" i="50" s="1"/>
  <c r="B24" i="50" s="1"/>
  <c r="AF16" i="50"/>
  <c r="AG16" i="50" s="1" a="1"/>
  <c r="AG16" i="50" s="1"/>
  <c r="AH16" i="50" s="1"/>
  <c r="B16" i="50" s="1"/>
  <c r="AF8" i="50"/>
  <c r="AG8" i="50" s="1" a="1"/>
  <c r="AG8" i="50" s="1"/>
  <c r="AH8" i="50" s="1"/>
  <c r="B8" i="50" s="1"/>
  <c r="AE56" i="50"/>
  <c r="O56" i="50"/>
  <c r="V55" i="50"/>
  <c r="E55" i="50" s="1"/>
  <c r="X55" i="50" s="1"/>
  <c r="Y55" i="50" s="1"/>
  <c r="J55" i="50"/>
  <c r="P54" i="50"/>
  <c r="U53" i="50"/>
  <c r="J53" i="50"/>
  <c r="R52" i="50"/>
  <c r="AD51" i="50"/>
  <c r="J51" i="50"/>
  <c r="Q50" i="50"/>
  <c r="J49" i="50"/>
  <c r="P48" i="50"/>
  <c r="S47" i="50"/>
  <c r="J46" i="50"/>
  <c r="O45" i="50"/>
  <c r="R44" i="50"/>
  <c r="I43" i="50"/>
  <c r="R41" i="50"/>
  <c r="G40" i="50"/>
  <c r="Z40" i="50" s="1"/>
  <c r="Q38" i="50"/>
  <c r="V37" i="50"/>
  <c r="E37" i="50" s="1"/>
  <c r="I37" i="50"/>
  <c r="R35" i="50"/>
  <c r="G34" i="50"/>
  <c r="Z34" i="50" s="1"/>
  <c r="O32" i="50"/>
  <c r="Q31" i="50"/>
  <c r="P30" i="50"/>
  <c r="P29" i="50"/>
  <c r="P28" i="50"/>
  <c r="P27" i="50"/>
  <c r="O26" i="50"/>
  <c r="O25" i="50"/>
  <c r="O24" i="50"/>
  <c r="P23" i="50"/>
  <c r="Q22" i="50"/>
  <c r="P21" i="50"/>
  <c r="O20" i="50"/>
  <c r="Q19" i="50"/>
  <c r="O18" i="50"/>
  <c r="O17" i="50"/>
  <c r="P16" i="50"/>
  <c r="O12" i="50"/>
  <c r="O10" i="50"/>
  <c r="P9" i="50"/>
  <c r="T8" i="50"/>
  <c r="AE7" i="50"/>
  <c r="I7" i="50"/>
  <c r="AE5" i="50"/>
  <c r="E95" i="49"/>
  <c r="W95" i="49"/>
  <c r="AF55" i="50"/>
  <c r="AF47" i="50"/>
  <c r="AG47" i="50" s="1" a="1"/>
  <c r="AG47" i="50" s="1"/>
  <c r="AH47" i="50" s="1"/>
  <c r="AF39" i="50"/>
  <c r="AF31" i="50"/>
  <c r="AG31" i="50" s="1" a="1"/>
  <c r="AG31" i="50" s="1"/>
  <c r="AH31" i="50" s="1"/>
  <c r="B31" i="50" s="1"/>
  <c r="AF23" i="50"/>
  <c r="AG23" i="50" s="1" a="1"/>
  <c r="AG23" i="50" s="1"/>
  <c r="AH23" i="50" s="1"/>
  <c r="B23" i="50" s="1"/>
  <c r="AF15" i="50"/>
  <c r="AG15" i="50" s="1" a="1"/>
  <c r="AG15" i="50" s="1"/>
  <c r="AH15" i="50" s="1"/>
  <c r="B15" i="50" s="1"/>
  <c r="AF7" i="50"/>
  <c r="AG7" i="50" s="1" a="1"/>
  <c r="AG7" i="50" s="1"/>
  <c r="AH7" i="50" s="1"/>
  <c r="B7" i="50" s="1"/>
  <c r="AD56" i="50"/>
  <c r="U55" i="50"/>
  <c r="G55" i="50"/>
  <c r="Z55" i="50" s="1"/>
  <c r="O54" i="50"/>
  <c r="T53" i="50"/>
  <c r="I53" i="50"/>
  <c r="Q52" i="50"/>
  <c r="U51" i="50"/>
  <c r="I51" i="50"/>
  <c r="P50" i="50"/>
  <c r="V49" i="50"/>
  <c r="E49" i="50" s="1"/>
  <c r="X49" i="50" s="1"/>
  <c r="Y49" i="50" s="1"/>
  <c r="I49" i="50"/>
  <c r="R47" i="50"/>
  <c r="G46" i="50"/>
  <c r="Z46" i="50" s="1"/>
  <c r="Q44" i="50"/>
  <c r="V43" i="50"/>
  <c r="E43" i="50" s="1"/>
  <c r="G43" i="50"/>
  <c r="Z43" i="50" s="1"/>
  <c r="K42" i="50"/>
  <c r="P41" i="50"/>
  <c r="V40" i="50"/>
  <c r="E40" i="50" s="1"/>
  <c r="X40" i="50" s="1"/>
  <c r="Y40" i="50" s="1"/>
  <c r="AE39" i="50"/>
  <c r="I39" i="50"/>
  <c r="P38" i="50"/>
  <c r="T37" i="50"/>
  <c r="G37" i="50"/>
  <c r="Z37" i="50" s="1"/>
  <c r="K36" i="50"/>
  <c r="P35" i="50"/>
  <c r="V34" i="50"/>
  <c r="E34" i="50" s="1"/>
  <c r="X34" i="50" s="1"/>
  <c r="Y34" i="50" s="1"/>
  <c r="AE33" i="50"/>
  <c r="I33" i="50"/>
  <c r="O31" i="50"/>
  <c r="O28" i="50"/>
  <c r="K27" i="50"/>
  <c r="O22" i="50"/>
  <c r="K15" i="50"/>
  <c r="K14" i="50"/>
  <c r="J13" i="50"/>
  <c r="K11" i="50"/>
  <c r="K10" i="50"/>
  <c r="O9" i="50"/>
  <c r="R8" i="50"/>
  <c r="AD7" i="50"/>
  <c r="T3" i="50"/>
  <c r="W56" i="49"/>
  <c r="X56" i="49" s="1"/>
  <c r="E49" i="49"/>
  <c r="W49" i="49"/>
  <c r="E77" i="49"/>
  <c r="W77" i="49"/>
  <c r="W67" i="49"/>
  <c r="X67" i="49" s="1"/>
  <c r="Y67" i="49" s="1"/>
  <c r="D67" i="49" s="1"/>
  <c r="E62" i="49"/>
  <c r="W62" i="49"/>
  <c r="W61" i="49"/>
  <c r="X61" i="49" s="1"/>
  <c r="Y61" i="49" s="1"/>
  <c r="D61" i="49" s="1"/>
  <c r="E48" i="49"/>
  <c r="W48" i="49"/>
  <c r="E91" i="49"/>
  <c r="W91" i="49"/>
  <c r="W87" i="49"/>
  <c r="X87" i="49" s="1"/>
  <c r="Y87" i="49" s="1"/>
  <c r="D87" i="49" s="1"/>
  <c r="E83" i="49"/>
  <c r="W83" i="49"/>
  <c r="E60" i="49"/>
  <c r="W60" i="49"/>
  <c r="E42" i="49"/>
  <c r="W42" i="49"/>
  <c r="E82" i="49"/>
  <c r="W82" i="49"/>
  <c r="E59" i="49"/>
  <c r="W59" i="49"/>
  <c r="E38" i="49"/>
  <c r="W38" i="49"/>
  <c r="E37" i="49"/>
  <c r="W37" i="49"/>
  <c r="W79" i="49"/>
  <c r="X79" i="49" s="1"/>
  <c r="Y79" i="49" s="1"/>
  <c r="D79" i="49" s="1"/>
  <c r="W71" i="49"/>
  <c r="X71" i="49" s="1"/>
  <c r="W63" i="49"/>
  <c r="X63" i="49" s="1"/>
  <c r="Y63" i="49" s="1"/>
  <c r="D63" i="49" s="1"/>
  <c r="W55" i="49"/>
  <c r="X55" i="49" s="1"/>
  <c r="W52" i="49"/>
  <c r="X52" i="49" s="1"/>
  <c r="Y52" i="49" s="1"/>
  <c r="D52" i="49" s="1"/>
  <c r="W41" i="49"/>
  <c r="X41" i="49" s="1"/>
  <c r="Y41" i="49" s="1"/>
  <c r="D41" i="49" s="1"/>
  <c r="W89" i="49"/>
  <c r="X89" i="49" s="1"/>
  <c r="Y89" i="49" s="1"/>
  <c r="D89" i="49" s="1"/>
  <c r="W93" i="49"/>
  <c r="X93" i="49" s="1"/>
  <c r="Y93" i="49" s="1"/>
  <c r="D93" i="49" s="1"/>
  <c r="W51" i="49"/>
  <c r="X51" i="49" s="1"/>
  <c r="Y51" i="49" s="1"/>
  <c r="D51" i="49" s="1"/>
  <c r="W40" i="49"/>
  <c r="X40" i="49" s="1"/>
  <c r="H2" i="49"/>
  <c r="T15" i="54"/>
  <c r="H3" i="50"/>
  <c r="H4"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M3" i="50"/>
  <c r="AC3" i="50" s="1"/>
  <c r="M4" i="50"/>
  <c r="AC4" i="50" s="1"/>
  <c r="M5" i="50"/>
  <c r="AC5" i="50" s="1"/>
  <c r="M6" i="50"/>
  <c r="AC6" i="50" s="1"/>
  <c r="M7" i="50"/>
  <c r="AC7" i="50" s="1"/>
  <c r="M8" i="50"/>
  <c r="AC8" i="50" s="1"/>
  <c r="M9" i="50"/>
  <c r="AC9" i="50" s="1"/>
  <c r="M10" i="50"/>
  <c r="AC10" i="50" s="1"/>
  <c r="M11" i="50"/>
  <c r="AC11" i="50" s="1"/>
  <c r="M12" i="50"/>
  <c r="AC12" i="50" s="1"/>
  <c r="M13" i="50"/>
  <c r="AC13" i="50" s="1"/>
  <c r="M14" i="50"/>
  <c r="AC14" i="50" s="1"/>
  <c r="M15" i="50"/>
  <c r="AC15" i="50" s="1"/>
  <c r="M16" i="50"/>
  <c r="AC16" i="50" s="1"/>
  <c r="M17" i="50"/>
  <c r="AC17" i="50" s="1"/>
  <c r="M18" i="50"/>
  <c r="AC18" i="50" s="1"/>
  <c r="M19" i="50"/>
  <c r="AC19" i="50" s="1"/>
  <c r="M20" i="50"/>
  <c r="AC20" i="50" s="1"/>
  <c r="M21" i="50"/>
  <c r="AC21" i="50" s="1"/>
  <c r="M22" i="50"/>
  <c r="AC22" i="50" s="1"/>
  <c r="M23" i="50"/>
  <c r="AC23" i="50" s="1"/>
  <c r="M24" i="50"/>
  <c r="AC24" i="50" s="1"/>
  <c r="M25" i="50"/>
  <c r="AC25" i="50" s="1"/>
  <c r="M26" i="50"/>
  <c r="AC26" i="50" s="1"/>
  <c r="M27" i="50"/>
  <c r="AC27" i="50" s="1"/>
  <c r="M28" i="50"/>
  <c r="AC28" i="50" s="1"/>
  <c r="M29" i="50"/>
  <c r="AC29" i="50" s="1"/>
  <c r="M30" i="50"/>
  <c r="AC30" i="50" s="1"/>
  <c r="M31" i="50"/>
  <c r="AC31" i="50" s="1"/>
  <c r="M32" i="50"/>
  <c r="AC32" i="50" s="1"/>
  <c r="M33" i="50"/>
  <c r="AC33" i="50" s="1"/>
  <c r="M34" i="50"/>
  <c r="AC34" i="50" s="1"/>
  <c r="M35" i="50"/>
  <c r="AC35" i="50" s="1"/>
  <c r="M36" i="50"/>
  <c r="AC36" i="50" s="1"/>
  <c r="M37" i="50"/>
  <c r="AC37" i="50" s="1"/>
  <c r="M38" i="50"/>
  <c r="AC38" i="50" s="1"/>
  <c r="M39" i="50"/>
  <c r="AC39" i="50" s="1"/>
  <c r="M40" i="50"/>
  <c r="AC40" i="50" s="1"/>
  <c r="M41" i="50"/>
  <c r="AC41" i="50" s="1"/>
  <c r="M42" i="50"/>
  <c r="AC42" i="50" s="1"/>
  <c r="M43" i="50"/>
  <c r="AC43" i="50" s="1"/>
  <c r="M44" i="50"/>
  <c r="AC44" i="50" s="1"/>
  <c r="M45" i="50"/>
  <c r="AC45" i="50" s="1"/>
  <c r="M46" i="50"/>
  <c r="AC46" i="50" s="1"/>
  <c r="M47" i="50"/>
  <c r="AC47" i="50" s="1"/>
  <c r="M48" i="50"/>
  <c r="AC48" i="50" s="1"/>
  <c r="M49" i="50"/>
  <c r="AC49" i="50" s="1"/>
  <c r="M50" i="50"/>
  <c r="AC50" i="50" s="1"/>
  <c r="M51" i="50"/>
  <c r="AC51" i="50" s="1"/>
  <c r="M52" i="50"/>
  <c r="AC52" i="50" s="1"/>
  <c r="M53" i="50"/>
  <c r="AC53" i="50" s="1"/>
  <c r="M54" i="50"/>
  <c r="AC54" i="50" s="1"/>
  <c r="M55" i="50"/>
  <c r="AC55" i="50" s="1"/>
  <c r="M56" i="50"/>
  <c r="AC56" i="50" s="1"/>
  <c r="M57" i="50"/>
  <c r="AC57" i="50" s="1"/>
  <c r="M58" i="50"/>
  <c r="AC58" i="50" s="1"/>
  <c r="M59" i="50"/>
  <c r="AC59" i="50" s="1"/>
  <c r="M60" i="50"/>
  <c r="AC60" i="50" s="1"/>
  <c r="M61" i="50"/>
  <c r="AC61" i="50" s="1"/>
  <c r="M62" i="50"/>
  <c r="AC62" i="50" s="1"/>
  <c r="L3" i="50"/>
  <c r="AB3" i="50" s="1"/>
  <c r="L4" i="50"/>
  <c r="AB4" i="50" s="1"/>
  <c r="L5" i="50"/>
  <c r="AB5" i="50" s="1"/>
  <c r="L6" i="50"/>
  <c r="AB6" i="50" s="1"/>
  <c r="L7" i="50"/>
  <c r="AB7" i="50" s="1"/>
  <c r="L8" i="50"/>
  <c r="AB8" i="50" s="1"/>
  <c r="L9" i="50"/>
  <c r="AB9" i="50" s="1"/>
  <c r="L10" i="50"/>
  <c r="AB10" i="50" s="1"/>
  <c r="L11" i="50"/>
  <c r="AB11" i="50" s="1"/>
  <c r="L12" i="50"/>
  <c r="AB12" i="50" s="1"/>
  <c r="L13" i="50"/>
  <c r="AB13" i="50" s="1"/>
  <c r="L14" i="50"/>
  <c r="AB14" i="50" s="1"/>
  <c r="L15" i="50"/>
  <c r="AB15" i="50" s="1"/>
  <c r="L16" i="50"/>
  <c r="AB16" i="50" s="1"/>
  <c r="L17" i="50"/>
  <c r="AB17" i="50" s="1"/>
  <c r="L18" i="50"/>
  <c r="AB18" i="50" s="1"/>
  <c r="L19" i="50"/>
  <c r="AB19" i="50" s="1"/>
  <c r="L20" i="50"/>
  <c r="AB20" i="50" s="1"/>
  <c r="L21" i="50"/>
  <c r="AB21" i="50" s="1"/>
  <c r="L22" i="50"/>
  <c r="AB22" i="50" s="1"/>
  <c r="L23" i="50"/>
  <c r="AB23" i="50" s="1"/>
  <c r="L24" i="50"/>
  <c r="AB24" i="50" s="1"/>
  <c r="L25" i="50"/>
  <c r="AB25" i="50" s="1"/>
  <c r="L26" i="50"/>
  <c r="AB26" i="50" s="1"/>
  <c r="L27" i="50"/>
  <c r="AB27" i="50" s="1"/>
  <c r="L28" i="50"/>
  <c r="AB28" i="50" s="1"/>
  <c r="L29" i="50"/>
  <c r="AB29" i="50" s="1"/>
  <c r="L30" i="50"/>
  <c r="AB30" i="50" s="1"/>
  <c r="L31" i="50"/>
  <c r="AB31" i="50" s="1"/>
  <c r="L32" i="50"/>
  <c r="AB32" i="50" s="1"/>
  <c r="L33" i="50"/>
  <c r="AB33" i="50" s="1"/>
  <c r="L34" i="50"/>
  <c r="AB34" i="50" s="1"/>
  <c r="L35" i="50"/>
  <c r="AB35" i="50" s="1"/>
  <c r="L36" i="50"/>
  <c r="AB36" i="50" s="1"/>
  <c r="L37" i="50"/>
  <c r="AB37" i="50" s="1"/>
  <c r="L38" i="50"/>
  <c r="AB38" i="50" s="1"/>
  <c r="L39" i="50"/>
  <c r="AB39" i="50" s="1"/>
  <c r="L40" i="50"/>
  <c r="AB40" i="50" s="1"/>
  <c r="L41" i="50"/>
  <c r="AB41" i="50" s="1"/>
  <c r="L42" i="50"/>
  <c r="AB42" i="50" s="1"/>
  <c r="L43" i="50"/>
  <c r="AB43" i="50" s="1"/>
  <c r="L44" i="50"/>
  <c r="AB44" i="50" s="1"/>
  <c r="L45" i="50"/>
  <c r="AB45" i="50" s="1"/>
  <c r="L46" i="50"/>
  <c r="AB46" i="50" s="1"/>
  <c r="L47" i="50"/>
  <c r="AB47" i="50" s="1"/>
  <c r="L48" i="50"/>
  <c r="AB48" i="50" s="1"/>
  <c r="L49" i="50"/>
  <c r="AB49" i="50" s="1"/>
  <c r="L50" i="50"/>
  <c r="AB50" i="50" s="1"/>
  <c r="L51" i="50"/>
  <c r="AB51" i="50" s="1"/>
  <c r="L52" i="50"/>
  <c r="AB52" i="50" s="1"/>
  <c r="L53" i="50"/>
  <c r="AB53" i="50" s="1"/>
  <c r="L54" i="50"/>
  <c r="AB54" i="50" s="1"/>
  <c r="L55" i="50"/>
  <c r="AB55" i="50" s="1"/>
  <c r="L56" i="50"/>
  <c r="AB56" i="50" s="1"/>
  <c r="L57" i="50"/>
  <c r="AB57" i="50" s="1"/>
  <c r="L58" i="50"/>
  <c r="AB58" i="50" s="1"/>
  <c r="L59" i="50"/>
  <c r="AB59" i="50" s="1"/>
  <c r="L60" i="50"/>
  <c r="AB60" i="50" s="1"/>
  <c r="L61" i="50"/>
  <c r="AB61" i="50" s="1"/>
  <c r="L62" i="50"/>
  <c r="AB62" i="50" s="1"/>
  <c r="G4" i="50"/>
  <c r="Z4" i="50" s="1"/>
  <c r="O3" i="50"/>
  <c r="C2" i="49"/>
  <c r="M2" i="49"/>
  <c r="AC2" i="49" s="1"/>
  <c r="AB2" i="49"/>
  <c r="L2" i="49"/>
  <c r="C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G3" i="50"/>
  <c r="Z3" i="50" s="1"/>
  <c r="G62" i="50"/>
  <c r="Z62" i="50" s="1"/>
  <c r="I62" i="50"/>
  <c r="J62" i="50"/>
  <c r="K62" i="50"/>
  <c r="O62" i="50"/>
  <c r="P62" i="50"/>
  <c r="Q62" i="50"/>
  <c r="R62" i="50"/>
  <c r="S62" i="50"/>
  <c r="T62" i="50"/>
  <c r="U62" i="50"/>
  <c r="V62" i="50"/>
  <c r="E62" i="50" s="1"/>
  <c r="X62" i="50" s="1"/>
  <c r="Y62" i="50" s="1"/>
  <c r="AD62" i="50"/>
  <c r="AE62" i="50"/>
  <c r="AF62" i="50"/>
  <c r="AG62" i="50" s="1" a="1"/>
  <c r="AG62" i="50" s="1"/>
  <c r="AH62" i="50" s="1"/>
  <c r="B62" i="50" s="1"/>
  <c r="G15" i="50"/>
  <c r="Z15" i="50" s="1"/>
  <c r="G57" i="50"/>
  <c r="Z57" i="50" s="1"/>
  <c r="I57" i="50"/>
  <c r="J57" i="50"/>
  <c r="K57" i="50"/>
  <c r="O57" i="50"/>
  <c r="P57" i="50"/>
  <c r="Q57" i="50"/>
  <c r="R57" i="50"/>
  <c r="S57" i="50"/>
  <c r="T57" i="50"/>
  <c r="U57" i="50"/>
  <c r="V57" i="50"/>
  <c r="E57" i="50" s="1"/>
  <c r="X57" i="50" s="1"/>
  <c r="Y57" i="50" s="1"/>
  <c r="AD57" i="50"/>
  <c r="AE57" i="50"/>
  <c r="G58" i="50"/>
  <c r="Z58" i="50" s="1"/>
  <c r="I58" i="50"/>
  <c r="J58" i="50"/>
  <c r="K58" i="50"/>
  <c r="O58" i="50"/>
  <c r="P58" i="50"/>
  <c r="Q58" i="50"/>
  <c r="R58" i="50"/>
  <c r="S58" i="50"/>
  <c r="T58" i="50"/>
  <c r="U58" i="50"/>
  <c r="V58" i="50"/>
  <c r="E58" i="50" s="1"/>
  <c r="X58" i="50" s="1"/>
  <c r="AD58" i="50"/>
  <c r="AE58" i="50"/>
  <c r="G59" i="50"/>
  <c r="Z59" i="50" s="1"/>
  <c r="I59" i="50"/>
  <c r="J59" i="50"/>
  <c r="K59" i="50"/>
  <c r="O59" i="50"/>
  <c r="P59" i="50"/>
  <c r="Q59" i="50"/>
  <c r="R59" i="50"/>
  <c r="S59" i="50"/>
  <c r="T59" i="50"/>
  <c r="U59" i="50"/>
  <c r="V59" i="50"/>
  <c r="E59" i="50" s="1"/>
  <c r="X59" i="50" s="1"/>
  <c r="Y59" i="50" s="1"/>
  <c r="AD59" i="50"/>
  <c r="AE59" i="50"/>
  <c r="G60" i="50"/>
  <c r="Z60" i="50" s="1"/>
  <c r="I60" i="50"/>
  <c r="J60" i="50"/>
  <c r="K60" i="50"/>
  <c r="O60" i="50"/>
  <c r="P60" i="50"/>
  <c r="Q60" i="50"/>
  <c r="R60" i="50"/>
  <c r="S60" i="50"/>
  <c r="T60" i="50"/>
  <c r="U60" i="50"/>
  <c r="V60" i="50"/>
  <c r="E60" i="50" s="1"/>
  <c r="X60" i="50" s="1"/>
  <c r="Y60" i="50" s="1"/>
  <c r="AD60" i="50"/>
  <c r="AE60" i="50"/>
  <c r="G61" i="50"/>
  <c r="Z61" i="50" s="1"/>
  <c r="I61" i="50"/>
  <c r="J61" i="50"/>
  <c r="K61" i="50"/>
  <c r="O61" i="50"/>
  <c r="P61" i="50"/>
  <c r="Q61" i="50"/>
  <c r="R61" i="50"/>
  <c r="S61" i="50"/>
  <c r="T61" i="50"/>
  <c r="U61" i="50"/>
  <c r="V61" i="50"/>
  <c r="E61" i="50" s="1"/>
  <c r="X61" i="50" s="1"/>
  <c r="Y61" i="50" s="1"/>
  <c r="AD61" i="50"/>
  <c r="AE61" i="50"/>
  <c r="AF57" i="50"/>
  <c r="AG57" i="50" s="1" a="1"/>
  <c r="AG57" i="50" s="1"/>
  <c r="AH57" i="50" s="1"/>
  <c r="B57" i="50" s="1"/>
  <c r="AF58" i="50"/>
  <c r="AG58" i="50" s="1" a="1"/>
  <c r="AG58" i="50" s="1"/>
  <c r="AH58" i="50" s="1"/>
  <c r="B58" i="50" s="1"/>
  <c r="AF59" i="50"/>
  <c r="AG59" i="50" s="1" a="1"/>
  <c r="AG59" i="50" s="1"/>
  <c r="AH59" i="50" s="1"/>
  <c r="B59" i="50" s="1"/>
  <c r="AF60" i="50"/>
  <c r="AG60" i="50" s="1" a="1"/>
  <c r="AG60" i="50" s="1"/>
  <c r="AH60" i="50" s="1"/>
  <c r="B60" i="50" s="1"/>
  <c r="AF61" i="50"/>
  <c r="AG61" i="50" s="1" a="1"/>
  <c r="AG61" i="50" s="1"/>
  <c r="AH61" i="50" s="1"/>
  <c r="B61" i="50" s="1"/>
  <c r="Z34" i="49"/>
  <c r="W24" i="49"/>
  <c r="X24" i="49" s="1"/>
  <c r="Y24" i="49" s="1"/>
  <c r="D24" i="49" s="1"/>
  <c r="W33" i="49"/>
  <c r="X33" i="49" s="1"/>
  <c r="Y33" i="49" s="1"/>
  <c r="D33" i="49" s="1"/>
  <c r="W31" i="49"/>
  <c r="X31" i="49" s="1"/>
  <c r="Y31" i="49" s="1"/>
  <c r="D31" i="49" s="1"/>
  <c r="W30" i="49"/>
  <c r="X30" i="49" s="1"/>
  <c r="W21" i="49"/>
  <c r="X21" i="49" s="1"/>
  <c r="Y21" i="49" s="1"/>
  <c r="D21" i="49" s="1"/>
  <c r="AA2" i="50"/>
  <c r="E14" i="49"/>
  <c r="W14" i="49"/>
  <c r="E28" i="49"/>
  <c r="W28" i="49"/>
  <c r="E25" i="49"/>
  <c r="W25" i="49"/>
  <c r="E22" i="49"/>
  <c r="W22" i="49"/>
  <c r="E19" i="49"/>
  <c r="W19" i="49"/>
  <c r="E11" i="49"/>
  <c r="W11" i="49"/>
  <c r="W32" i="49"/>
  <c r="X32" i="49" s="1"/>
  <c r="Y32" i="49" s="1"/>
  <c r="D32" i="49" s="1"/>
  <c r="W29" i="49"/>
  <c r="X29" i="49" s="1"/>
  <c r="Y29" i="49" s="1"/>
  <c r="D29" i="49" s="1"/>
  <c r="W26" i="49"/>
  <c r="X26" i="49" s="1"/>
  <c r="Y26" i="49" s="1"/>
  <c r="D26" i="49" s="1"/>
  <c r="W23" i="49"/>
  <c r="X23" i="49" s="1"/>
  <c r="Y23" i="49" s="1"/>
  <c r="D23" i="49" s="1"/>
  <c r="W20" i="49"/>
  <c r="X20" i="49" s="1"/>
  <c r="Y20" i="49" s="1"/>
  <c r="D20" i="49" s="1"/>
  <c r="E17" i="49"/>
  <c r="W17" i="49"/>
  <c r="W8" i="49"/>
  <c r="X8" i="49" s="1"/>
  <c r="Y8" i="49" s="1"/>
  <c r="D8" i="49" s="1"/>
  <c r="W5" i="49"/>
  <c r="X5" i="49" s="1"/>
  <c r="Y5" i="49" s="1"/>
  <c r="D5" i="49" s="1"/>
  <c r="W16" i="49"/>
  <c r="X16" i="49" s="1"/>
  <c r="Y16" i="49" s="1"/>
  <c r="D16" i="49" s="1"/>
  <c r="W13" i="49"/>
  <c r="X13" i="49" s="1"/>
  <c r="Y13" i="49" s="1"/>
  <c r="D13" i="49" s="1"/>
  <c r="W10" i="49"/>
  <c r="X10" i="49" s="1"/>
  <c r="Y10" i="49" s="1"/>
  <c r="D10" i="49" s="1"/>
  <c r="W7" i="49"/>
  <c r="X7" i="49" s="1"/>
  <c r="Y7" i="49" s="1"/>
  <c r="D7" i="49" s="1"/>
  <c r="W4" i="49"/>
  <c r="X4" i="49" s="1"/>
  <c r="Y4" i="49" s="1"/>
  <c r="D4" i="49" s="1"/>
  <c r="T2" i="49"/>
  <c r="S2" i="49"/>
  <c r="O2" i="49"/>
  <c r="G2" i="49"/>
  <c r="Z2" i="49" s="1"/>
  <c r="AE2" i="49"/>
  <c r="AD2" i="49"/>
  <c r="V2" i="49"/>
  <c r="E2" i="49" s="1"/>
  <c r="U2" i="49"/>
  <c r="R2" i="49"/>
  <c r="Q2" i="49"/>
  <c r="P2" i="49"/>
  <c r="F2" i="49"/>
  <c r="AA2" i="49" s="1"/>
  <c r="K2" i="49"/>
  <c r="J2" i="49"/>
  <c r="I2" i="49"/>
  <c r="C75" i="47" l="1"/>
  <c r="C117" i="47"/>
  <c r="C52" i="47"/>
  <c r="C116" i="47"/>
  <c r="C60" i="47"/>
  <c r="C68" i="47"/>
  <c r="C76" i="47"/>
  <c r="C113" i="47"/>
  <c r="C114" i="47"/>
  <c r="C101" i="47"/>
  <c r="C53" i="47"/>
  <c r="C51" i="47"/>
  <c r="C61" i="47"/>
  <c r="C115" i="47"/>
  <c r="C59" i="47"/>
  <c r="C69" i="47"/>
  <c r="C67" i="47"/>
  <c r="C77" i="47"/>
  <c r="N99" i="50"/>
  <c r="N120" i="50"/>
  <c r="N119" i="50"/>
  <c r="N118" i="50"/>
  <c r="N117" i="50"/>
  <c r="N116" i="50"/>
  <c r="N108" i="50"/>
  <c r="N107" i="50"/>
  <c r="N103" i="50"/>
  <c r="C47" i="47"/>
  <c r="C55" i="47"/>
  <c r="C63" i="47"/>
  <c r="C71" i="47"/>
  <c r="C79" i="47"/>
  <c r="C48" i="47"/>
  <c r="C56" i="47"/>
  <c r="C64" i="47"/>
  <c r="C72" i="47"/>
  <c r="C65" i="47"/>
  <c r="C66" i="47"/>
  <c r="C49" i="47"/>
  <c r="C70" i="47"/>
  <c r="C54" i="47"/>
  <c r="C57" i="47"/>
  <c r="C58" i="47"/>
  <c r="C50" i="47"/>
  <c r="C62" i="47"/>
  <c r="C73" i="47"/>
  <c r="S15" i="54"/>
  <c r="S21" i="54" s="1"/>
  <c r="B2" i="48"/>
  <c r="C78" i="47"/>
  <c r="C74" i="47"/>
  <c r="C189" i="47"/>
  <c r="C270" i="47"/>
  <c r="C188" i="47"/>
  <c r="C268" i="47"/>
  <c r="X38" i="49"/>
  <c r="Y38" i="49" s="1"/>
  <c r="D38" i="49" s="1"/>
  <c r="X60" i="49"/>
  <c r="Y60" i="49" s="1"/>
  <c r="D60" i="49" s="1"/>
  <c r="X48" i="49"/>
  <c r="Y48" i="49" s="1"/>
  <c r="D48" i="49" s="1"/>
  <c r="X22" i="49"/>
  <c r="Y22" i="49" s="1"/>
  <c r="D22" i="49" s="1"/>
  <c r="X49" i="49"/>
  <c r="Y49" i="49" s="1"/>
  <c r="D49" i="49" s="1"/>
  <c r="X25" i="49"/>
  <c r="Y25" i="49" s="1"/>
  <c r="D25" i="49" s="1"/>
  <c r="X59" i="49"/>
  <c r="Y59" i="49" s="1"/>
  <c r="D59" i="49" s="1"/>
  <c r="X68" i="49"/>
  <c r="Y68" i="49" s="1"/>
  <c r="D68" i="49" s="1"/>
  <c r="X83" i="49"/>
  <c r="Y83" i="49" s="1"/>
  <c r="D83" i="49" s="1"/>
  <c r="X11" i="49"/>
  <c r="Y11" i="49" s="1"/>
  <c r="D11" i="49" s="1"/>
  <c r="X82" i="49"/>
  <c r="Y82" i="49" s="1"/>
  <c r="D82" i="49" s="1"/>
  <c r="X95" i="49"/>
  <c r="Y95" i="49" s="1"/>
  <c r="D95" i="49" s="1"/>
  <c r="X76" i="49"/>
  <c r="Y76" i="49" s="1"/>
  <c r="D76" i="49" s="1"/>
  <c r="Y90" i="49"/>
  <c r="D90" i="49" s="1"/>
  <c r="X65" i="49"/>
  <c r="Y65" i="49" s="1"/>
  <c r="D65" i="49" s="1"/>
  <c r="X14" i="49"/>
  <c r="Y14" i="49" s="1"/>
  <c r="D14" i="49" s="1"/>
  <c r="X42" i="49"/>
  <c r="Y42" i="49" s="1"/>
  <c r="D42" i="49" s="1"/>
  <c r="X64" i="49"/>
  <c r="Y64" i="49" s="1"/>
  <c r="D64" i="49" s="1"/>
  <c r="Y55" i="49"/>
  <c r="D55" i="49" s="1"/>
  <c r="X78" i="49"/>
  <c r="Y78" i="49" s="1"/>
  <c r="D78" i="49" s="1"/>
  <c r="Y74" i="49"/>
  <c r="D74" i="49" s="1"/>
  <c r="X62" i="49"/>
  <c r="Y62" i="49" s="1"/>
  <c r="D62" i="49" s="1"/>
  <c r="X70" i="49"/>
  <c r="Y70" i="49" s="1"/>
  <c r="D70" i="49" s="1"/>
  <c r="Y58" i="49"/>
  <c r="D58" i="49" s="1"/>
  <c r="Y69" i="49"/>
  <c r="D69" i="49" s="1"/>
  <c r="X91" i="49"/>
  <c r="Y91" i="49" s="1"/>
  <c r="D91" i="49" s="1"/>
  <c r="X72" i="49"/>
  <c r="Y72" i="49" s="1"/>
  <c r="D72" i="49" s="1"/>
  <c r="Y66" i="49"/>
  <c r="D66" i="49" s="1"/>
  <c r="Y27" i="49"/>
  <c r="D27" i="49" s="1"/>
  <c r="X106" i="49"/>
  <c r="Y106" i="49" s="1"/>
  <c r="D106" i="49" s="1"/>
  <c r="X15" i="49"/>
  <c r="Y15" i="49" s="1"/>
  <c r="D15" i="49" s="1"/>
  <c r="X37" i="49"/>
  <c r="Y37" i="49" s="1"/>
  <c r="D37" i="49" s="1"/>
  <c r="X77" i="49"/>
  <c r="Y77" i="49" s="1"/>
  <c r="D77" i="49" s="1"/>
  <c r="Y85" i="49"/>
  <c r="D85" i="49" s="1"/>
  <c r="Y81" i="49"/>
  <c r="D81" i="49" s="1"/>
  <c r="X88" i="49"/>
  <c r="Y88" i="49" s="1"/>
  <c r="D88" i="49" s="1"/>
  <c r="Y75" i="49"/>
  <c r="D75" i="49" s="1"/>
  <c r="Y94" i="49"/>
  <c r="D94" i="49" s="1"/>
  <c r="X28" i="49"/>
  <c r="Y28" i="49" s="1"/>
  <c r="D28" i="49" s="1"/>
  <c r="Y84" i="49"/>
  <c r="D84" i="49" s="1"/>
  <c r="X17" i="49"/>
  <c r="Y17" i="49" s="1"/>
  <c r="D17" i="49" s="1"/>
  <c r="X19" i="49"/>
  <c r="Y19" i="49" s="1"/>
  <c r="D19" i="49" s="1"/>
  <c r="D34" i="49"/>
  <c r="Y36" i="49"/>
  <c r="D36" i="49" s="1"/>
  <c r="Y30" i="49"/>
  <c r="D30" i="49" s="1"/>
  <c r="Y40" i="49"/>
  <c r="D40" i="49" s="1"/>
  <c r="Y71" i="49"/>
  <c r="D71" i="49" s="1"/>
  <c r="Y56" i="49"/>
  <c r="D56" i="49" s="1"/>
  <c r="Y54" i="49"/>
  <c r="D54" i="49" s="1"/>
  <c r="X50" i="49"/>
  <c r="Y50" i="49" s="1"/>
  <c r="D50" i="49" s="1"/>
  <c r="Y150" i="49"/>
  <c r="D150" i="49" s="1"/>
  <c r="E90" i="50"/>
  <c r="X90" i="50" s="1"/>
  <c r="Y90" i="50" s="1"/>
  <c r="D90" i="50" s="1"/>
  <c r="E92" i="50"/>
  <c r="X92" i="50" s="1"/>
  <c r="Y92" i="50" s="1"/>
  <c r="W96" i="50"/>
  <c r="X96" i="50" s="1"/>
  <c r="Y96" i="50" s="1"/>
  <c r="W93" i="50"/>
  <c r="N104" i="50"/>
  <c r="E98" i="50"/>
  <c r="X98" i="50" s="1"/>
  <c r="Y98" i="50" s="1"/>
  <c r="D98" i="50" s="1"/>
  <c r="E91" i="50"/>
  <c r="X91" i="50" s="1"/>
  <c r="Y91" i="50" s="1"/>
  <c r="D91" i="50" s="1"/>
  <c r="E99" i="50"/>
  <c r="X99" i="50" s="1"/>
  <c r="Y99" i="50" s="1"/>
  <c r="AG104" i="50" a="1"/>
  <c r="AG104" i="50" s="1"/>
  <c r="AH104" i="50" s="1"/>
  <c r="B104" i="50"/>
  <c r="D104" i="50" s="1"/>
  <c r="X101" i="50"/>
  <c r="Y101" i="50" s="1"/>
  <c r="D101" i="50" s="1"/>
  <c r="B105" i="50"/>
  <c r="AG105" i="50" a="1"/>
  <c r="AG105" i="50" s="1"/>
  <c r="AH105" i="50" s="1"/>
  <c r="N106" i="50"/>
  <c r="N102" i="50"/>
  <c r="N100" i="50"/>
  <c r="W100" i="50"/>
  <c r="X100" i="50" s="1"/>
  <c r="Y100" i="50" s="1"/>
  <c r="D100" i="50" s="1"/>
  <c r="E105" i="50"/>
  <c r="X105" i="50" s="1"/>
  <c r="Y105" i="50" s="1"/>
  <c r="D105" i="50" s="1"/>
  <c r="X104" i="50"/>
  <c r="Y104" i="50" s="1"/>
  <c r="N113" i="50"/>
  <c r="W107" i="50"/>
  <c r="X107" i="50" s="1"/>
  <c r="Y107" i="50" s="1"/>
  <c r="D107" i="50" s="1"/>
  <c r="N115" i="50"/>
  <c r="D106" i="50"/>
  <c r="N121" i="50"/>
  <c r="D103" i="50"/>
  <c r="N101" i="50"/>
  <c r="N105" i="50"/>
  <c r="W102" i="50"/>
  <c r="X102" i="50" s="1"/>
  <c r="Y102" i="50" s="1"/>
  <c r="D102" i="50" s="1"/>
  <c r="C329" i="47"/>
  <c r="C330" i="47"/>
  <c r="X80" i="49"/>
  <c r="Y80" i="49" s="1"/>
  <c r="D80" i="49" s="1"/>
  <c r="W139" i="48"/>
  <c r="X139" i="48" s="1"/>
  <c r="Y139" i="48" s="1"/>
  <c r="D139" i="48" s="1"/>
  <c r="W142" i="48"/>
  <c r="X142" i="48" s="1"/>
  <c r="Y142" i="48" s="1"/>
  <c r="D142" i="48" s="1"/>
  <c r="W144" i="48"/>
  <c r="X144" i="48" s="1"/>
  <c r="Y144" i="48" s="1"/>
  <c r="D144" i="48" s="1"/>
  <c r="W143" i="48"/>
  <c r="X143" i="48" s="1"/>
  <c r="Y143" i="48" s="1"/>
  <c r="D143" i="48" s="1"/>
  <c r="W141" i="48"/>
  <c r="X141" i="48" s="1"/>
  <c r="Y141" i="48" s="1"/>
  <c r="D141" i="48" s="1"/>
  <c r="W140" i="48"/>
  <c r="X140" i="48" s="1"/>
  <c r="Y140" i="48" s="1"/>
  <c r="D140" i="48" s="1"/>
  <c r="W145" i="48"/>
  <c r="X145" i="48" s="1"/>
  <c r="Y145" i="48" s="1"/>
  <c r="D145" i="48" s="1"/>
  <c r="W138" i="48"/>
  <c r="X138" i="48" s="1"/>
  <c r="Y138" i="48" s="1"/>
  <c r="D138" i="48" s="1"/>
  <c r="W136" i="48"/>
  <c r="X136" i="48" s="1"/>
  <c r="Y136" i="48" s="1"/>
  <c r="D136" i="48" s="1"/>
  <c r="W137" i="48"/>
  <c r="X137" i="48" s="1"/>
  <c r="Y137" i="48" s="1"/>
  <c r="D137" i="48" s="1"/>
  <c r="W135" i="48"/>
  <c r="X135" i="48" s="1"/>
  <c r="Y135" i="48" s="1"/>
  <c r="D135" i="48" s="1"/>
  <c r="W133" i="48"/>
  <c r="X133" i="48" s="1"/>
  <c r="W134" i="48"/>
  <c r="X134" i="48" s="1"/>
  <c r="Y134" i="48" s="1"/>
  <c r="D134" i="48" s="1"/>
  <c r="W129" i="48"/>
  <c r="X129" i="48" s="1"/>
  <c r="Y129" i="48" s="1"/>
  <c r="D129" i="48" s="1"/>
  <c r="W130" i="48"/>
  <c r="X130" i="48" s="1"/>
  <c r="Y130" i="48" s="1"/>
  <c r="D130" i="48" s="1"/>
  <c r="W128" i="48"/>
  <c r="X128" i="48" s="1"/>
  <c r="Y128" i="48" s="1"/>
  <c r="D128" i="48" s="1"/>
  <c r="W132" i="48"/>
  <c r="X132" i="48" s="1"/>
  <c r="Y132" i="48" s="1"/>
  <c r="D132" i="48" s="1"/>
  <c r="W131" i="48"/>
  <c r="X131" i="48" s="1"/>
  <c r="W127" i="48"/>
  <c r="X127" i="48" s="1"/>
  <c r="Y127" i="48" s="1"/>
  <c r="D127" i="48" s="1"/>
  <c r="W123" i="48"/>
  <c r="X123" i="48" s="1"/>
  <c r="Y123" i="48" s="1"/>
  <c r="D123" i="48" s="1"/>
  <c r="W126" i="48"/>
  <c r="X126" i="48" s="1"/>
  <c r="Y126" i="48" s="1"/>
  <c r="D126" i="48" s="1"/>
  <c r="W124" i="48"/>
  <c r="X124" i="48" s="1"/>
  <c r="Y124" i="48" s="1"/>
  <c r="D124" i="48" s="1"/>
  <c r="W125" i="48"/>
  <c r="X125" i="48" s="1"/>
  <c r="Y125" i="48" s="1"/>
  <c r="D125" i="48" s="1"/>
  <c r="W122" i="48"/>
  <c r="W121" i="48"/>
  <c r="X121" i="48" s="1"/>
  <c r="Y121" i="48" s="1"/>
  <c r="D121" i="48" s="1"/>
  <c r="W113" i="48"/>
  <c r="X113" i="48" s="1"/>
  <c r="Y113" i="48" s="1"/>
  <c r="D113" i="48" s="1"/>
  <c r="W103" i="48"/>
  <c r="X103" i="48" s="1"/>
  <c r="Y103" i="48" s="1"/>
  <c r="D103" i="48" s="1"/>
  <c r="W109" i="48"/>
  <c r="X109" i="48" s="1"/>
  <c r="Y109" i="48" s="1"/>
  <c r="D109" i="48" s="1"/>
  <c r="W108" i="48"/>
  <c r="X108" i="48" s="1"/>
  <c r="Y108" i="48" s="1"/>
  <c r="D108" i="48" s="1"/>
  <c r="W116" i="48"/>
  <c r="X116" i="48" s="1"/>
  <c r="W107" i="48"/>
  <c r="X107" i="48" s="1"/>
  <c r="Y107" i="48" s="1"/>
  <c r="D107" i="48" s="1"/>
  <c r="W106" i="48"/>
  <c r="X106" i="48" s="1"/>
  <c r="Y106" i="48" s="1"/>
  <c r="D106" i="48" s="1"/>
  <c r="W115" i="48"/>
  <c r="W105" i="48"/>
  <c r="X105" i="48" s="1"/>
  <c r="Y105" i="48" s="1"/>
  <c r="D105" i="48" s="1"/>
  <c r="W114" i="48"/>
  <c r="W104" i="48"/>
  <c r="X104" i="48" s="1"/>
  <c r="Y104" i="48" s="1"/>
  <c r="D104" i="48" s="1"/>
  <c r="W112" i="48"/>
  <c r="X112" i="48" s="1"/>
  <c r="Y112" i="48" s="1"/>
  <c r="D112" i="48" s="1"/>
  <c r="W102" i="48"/>
  <c r="X102" i="48" s="1"/>
  <c r="Y102" i="48" s="1"/>
  <c r="D102" i="48" s="1"/>
  <c r="W110" i="48"/>
  <c r="X110" i="48" s="1"/>
  <c r="Y110" i="48" s="1"/>
  <c r="D110" i="48" s="1"/>
  <c r="W120" i="48"/>
  <c r="W119" i="48"/>
  <c r="W118" i="48"/>
  <c r="X118" i="48" s="1"/>
  <c r="W117" i="48"/>
  <c r="W111" i="48"/>
  <c r="X111" i="48" s="1"/>
  <c r="Y111" i="48" s="1"/>
  <c r="D111" i="48" s="1"/>
  <c r="W101" i="48"/>
  <c r="X101" i="48" s="1"/>
  <c r="Y101" i="48" s="1"/>
  <c r="D101" i="48" s="1"/>
  <c r="AH77" i="50"/>
  <c r="B77" i="50" s="1"/>
  <c r="C239" i="47" s="1"/>
  <c r="AH82" i="50"/>
  <c r="B82" i="50" s="1"/>
  <c r="C244" i="47" s="1"/>
  <c r="B66" i="50"/>
  <c r="C191" i="47" s="1"/>
  <c r="AH66" i="50"/>
  <c r="AH79" i="50"/>
  <c r="B79" i="50" s="1"/>
  <c r="C241" i="47" s="1"/>
  <c r="AH83" i="50"/>
  <c r="B83" i="50" s="1"/>
  <c r="C245" i="47" s="1"/>
  <c r="AH75" i="50"/>
  <c r="B75" i="50" s="1"/>
  <c r="C237" i="47" s="1"/>
  <c r="B65" i="50"/>
  <c r="C190" i="47" s="1"/>
  <c r="AH65" i="50"/>
  <c r="B67" i="50"/>
  <c r="C192" i="47" s="1"/>
  <c r="AH67" i="50"/>
  <c r="B74" i="50"/>
  <c r="C199" i="47" s="1"/>
  <c r="AH74" i="50"/>
  <c r="Y137" i="49"/>
  <c r="D137" i="49" s="1"/>
  <c r="W51" i="48"/>
  <c r="W46" i="48"/>
  <c r="W34" i="48"/>
  <c r="Y34" i="48" s="1"/>
  <c r="D34" i="48" s="1"/>
  <c r="W67" i="48"/>
  <c r="W8" i="48"/>
  <c r="X8" i="48" s="1"/>
  <c r="W50" i="48"/>
  <c r="W69" i="48"/>
  <c r="X69" i="48" s="1"/>
  <c r="AG42" i="50" a="1"/>
  <c r="AG42" i="50" s="1"/>
  <c r="AH42" i="50" s="1"/>
  <c r="B42" i="50" s="1"/>
  <c r="C86" i="47" s="1"/>
  <c r="W44" i="48"/>
  <c r="W66" i="48"/>
  <c r="N11" i="50"/>
  <c r="W27" i="48"/>
  <c r="Y27" i="48" s="1"/>
  <c r="D27" i="48" s="1"/>
  <c r="E49" i="48"/>
  <c r="X49" i="48" s="1"/>
  <c r="Y49" i="48" s="1"/>
  <c r="D49" i="48" s="1"/>
  <c r="W29" i="48"/>
  <c r="Y29" i="48" s="1"/>
  <c r="D29" i="48" s="1"/>
  <c r="W43" i="48"/>
  <c r="W73" i="48"/>
  <c r="X73" i="48" s="1"/>
  <c r="Y73" i="48" s="1"/>
  <c r="D73" i="48" s="1"/>
  <c r="B53" i="50"/>
  <c r="D53" i="50" s="1"/>
  <c r="W18" i="48"/>
  <c r="X18" i="48" s="1"/>
  <c r="Y18" i="48" s="1"/>
  <c r="D18" i="48" s="1"/>
  <c r="W53" i="48"/>
  <c r="W68" i="48"/>
  <c r="X68" i="48" s="1"/>
  <c r="W56" i="48"/>
  <c r="Y56" i="48" s="1"/>
  <c r="D56" i="48" s="1"/>
  <c r="W60" i="48"/>
  <c r="Y60" i="48" s="1"/>
  <c r="D60" i="48" s="1"/>
  <c r="W57" i="48"/>
  <c r="W35" i="48"/>
  <c r="Y35" i="48" s="1"/>
  <c r="D35" i="48" s="1"/>
  <c r="W15" i="48"/>
  <c r="X15" i="48" s="1"/>
  <c r="Y15" i="48" s="1"/>
  <c r="D15" i="48" s="1"/>
  <c r="W58" i="48"/>
  <c r="Y58" i="48" s="1"/>
  <c r="D58" i="48" s="1"/>
  <c r="W7" i="48"/>
  <c r="W12" i="48"/>
  <c r="X12" i="48" s="1"/>
  <c r="Y12" i="48" s="1"/>
  <c r="D12" i="48" s="1"/>
  <c r="W61" i="48"/>
  <c r="W52" i="48"/>
  <c r="AG50" i="50" a="1"/>
  <c r="AG50" i="50" s="1"/>
  <c r="AH50" i="50" s="1"/>
  <c r="B50" i="50" s="1"/>
  <c r="C94" i="47" s="1"/>
  <c r="W10" i="48"/>
  <c r="X10" i="48" s="1"/>
  <c r="W13" i="48"/>
  <c r="X13" i="48" s="1"/>
  <c r="W74" i="48"/>
  <c r="X74" i="48" s="1"/>
  <c r="W63" i="48"/>
  <c r="W48" i="48"/>
  <c r="W71" i="48"/>
  <c r="W70" i="48"/>
  <c r="X70" i="48" s="1"/>
  <c r="W32" i="48"/>
  <c r="Y32" i="48" s="1"/>
  <c r="D32" i="48" s="1"/>
  <c r="W72" i="48"/>
  <c r="X72" i="48" s="1"/>
  <c r="Y72" i="48" s="1"/>
  <c r="D72" i="48" s="1"/>
  <c r="W41" i="48"/>
  <c r="W16" i="48"/>
  <c r="X16" i="48" s="1"/>
  <c r="Y16" i="48" s="1"/>
  <c r="D16" i="48" s="1"/>
  <c r="W55" i="48"/>
  <c r="W17" i="48"/>
  <c r="X17" i="48" s="1"/>
  <c r="Y17" i="48" s="1"/>
  <c r="D17" i="48" s="1"/>
  <c r="W25" i="48"/>
  <c r="Y25" i="48" s="1"/>
  <c r="D25" i="48" s="1"/>
  <c r="W37" i="48"/>
  <c r="Y37" i="48" s="1"/>
  <c r="D37" i="48" s="1"/>
  <c r="W59" i="48"/>
  <c r="S2" i="48"/>
  <c r="W30" i="48"/>
  <c r="Y30" i="48" s="1"/>
  <c r="D30" i="48" s="1"/>
  <c r="W33" i="48"/>
  <c r="Y33" i="48" s="1"/>
  <c r="D33" i="48" s="1"/>
  <c r="W9" i="48"/>
  <c r="C2" i="48"/>
  <c r="AD2" i="48"/>
  <c r="W14" i="48"/>
  <c r="Y14" i="48" s="1"/>
  <c r="D14" i="48" s="1"/>
  <c r="W19" i="48"/>
  <c r="X19" i="48" s="1"/>
  <c r="Y19" i="48" s="1"/>
  <c r="D19" i="48" s="1"/>
  <c r="P2" i="48"/>
  <c r="W3" i="48"/>
  <c r="Y3" i="48" s="1"/>
  <c r="D3" i="48" s="1"/>
  <c r="W23" i="48"/>
  <c r="Y23" i="48" s="1"/>
  <c r="D23" i="48" s="1"/>
  <c r="W31" i="48"/>
  <c r="Y31" i="48" s="1"/>
  <c r="D31" i="48" s="1"/>
  <c r="W62" i="48"/>
  <c r="W39" i="48"/>
  <c r="Y39" i="48" s="1"/>
  <c r="D39" i="48" s="1"/>
  <c r="W21" i="48"/>
  <c r="X21" i="48" s="1"/>
  <c r="Y21" i="48" s="1"/>
  <c r="D21" i="48" s="1"/>
  <c r="B37" i="50"/>
  <c r="C81" i="47" s="1"/>
  <c r="W36" i="48"/>
  <c r="Y36" i="48" s="1"/>
  <c r="D36" i="48" s="1"/>
  <c r="W45" i="48"/>
  <c r="W26" i="48"/>
  <c r="Y26" i="48" s="1"/>
  <c r="D26" i="48" s="1"/>
  <c r="W64" i="48"/>
  <c r="X64" i="48" s="1"/>
  <c r="W65" i="48"/>
  <c r="X65" i="48" s="1"/>
  <c r="W42" i="48"/>
  <c r="B38" i="50"/>
  <c r="C82" i="47" s="1"/>
  <c r="W6" i="48"/>
  <c r="Y6" i="48" s="1"/>
  <c r="D6" i="48" s="1"/>
  <c r="N79" i="50"/>
  <c r="W80" i="50"/>
  <c r="X80" i="50" s="1"/>
  <c r="Y80" i="50" s="1"/>
  <c r="S2" i="50"/>
  <c r="N81" i="50"/>
  <c r="N9" i="50"/>
  <c r="N40" i="50"/>
  <c r="W94" i="48"/>
  <c r="W91" i="48"/>
  <c r="W93" i="48"/>
  <c r="X93" i="48" s="1"/>
  <c r="W97" i="48"/>
  <c r="W78" i="48"/>
  <c r="W77" i="48"/>
  <c r="W99" i="48"/>
  <c r="W86" i="48"/>
  <c r="X86" i="48" s="1"/>
  <c r="Y86" i="48" s="1"/>
  <c r="D86" i="48" s="1"/>
  <c r="W85" i="48"/>
  <c r="X85" i="48" s="1"/>
  <c r="Y85" i="48" s="1"/>
  <c r="D85" i="48" s="1"/>
  <c r="W75" i="48"/>
  <c r="W83" i="48"/>
  <c r="X83" i="48" s="1"/>
  <c r="W98" i="48"/>
  <c r="W90" i="48"/>
  <c r="W82" i="48"/>
  <c r="W89" i="48"/>
  <c r="X89" i="48" s="1"/>
  <c r="Y89" i="48" s="1"/>
  <c r="D89" i="48" s="1"/>
  <c r="W81" i="48"/>
  <c r="W96" i="48"/>
  <c r="X96" i="48" s="1"/>
  <c r="W88" i="48"/>
  <c r="X88" i="48" s="1"/>
  <c r="Y88" i="48" s="1"/>
  <c r="D88" i="48" s="1"/>
  <c r="W80" i="48"/>
  <c r="X80" i="48" s="1"/>
  <c r="W95" i="48"/>
  <c r="W87" i="48"/>
  <c r="X87" i="48" s="1"/>
  <c r="Y87" i="48" s="1"/>
  <c r="D87" i="48" s="1"/>
  <c r="W79" i="48"/>
  <c r="W100" i="48"/>
  <c r="X100" i="48" s="1"/>
  <c r="W92" i="48"/>
  <c r="W84" i="48"/>
  <c r="W76" i="48"/>
  <c r="X76" i="48" s="1"/>
  <c r="Y76" i="48" s="1"/>
  <c r="D76" i="48" s="1"/>
  <c r="N33" i="50"/>
  <c r="W24" i="48"/>
  <c r="Y24" i="48" s="1"/>
  <c r="D24" i="48" s="1"/>
  <c r="W38" i="48"/>
  <c r="Y38" i="48" s="1"/>
  <c r="D38" i="48" s="1"/>
  <c r="E40" i="48"/>
  <c r="X40" i="48" s="1"/>
  <c r="Y40" i="48" s="1"/>
  <c r="D40" i="48" s="1"/>
  <c r="W11" i="48"/>
  <c r="X11" i="48" s="1"/>
  <c r="Y11" i="48" s="1"/>
  <c r="D11" i="48" s="1"/>
  <c r="W33" i="50"/>
  <c r="X33" i="50" s="1"/>
  <c r="Y33" i="50" s="1"/>
  <c r="D33" i="50" s="1"/>
  <c r="F2" i="48"/>
  <c r="AA2" i="48" s="1"/>
  <c r="Q2" i="48"/>
  <c r="H2" i="48"/>
  <c r="K2" i="48"/>
  <c r="V2" i="48"/>
  <c r="W2" i="48" s="1"/>
  <c r="N2" i="48"/>
  <c r="L2" i="48"/>
  <c r="AB2" i="48" s="1"/>
  <c r="O2" i="48"/>
  <c r="W5" i="48"/>
  <c r="Y5" i="48" s="1"/>
  <c r="D5" i="48" s="1"/>
  <c r="M2" i="48"/>
  <c r="AC2" i="48" s="1"/>
  <c r="G2" i="48"/>
  <c r="Z2" i="48" s="1"/>
  <c r="T2" i="48"/>
  <c r="R2" i="48"/>
  <c r="I2" i="48"/>
  <c r="U2" i="48"/>
  <c r="J2" i="48"/>
  <c r="W69" i="50"/>
  <c r="X69" i="50" s="1"/>
  <c r="Y69" i="50" s="1"/>
  <c r="N73" i="50"/>
  <c r="N71" i="50"/>
  <c r="W42" i="50"/>
  <c r="X42" i="50" s="1"/>
  <c r="Y42" i="50" s="1"/>
  <c r="AG44" i="50" a="1"/>
  <c r="AG44" i="50" s="1"/>
  <c r="AH44" i="50" s="1"/>
  <c r="B44" i="50" s="1"/>
  <c r="C88" i="47" s="1"/>
  <c r="W63" i="50"/>
  <c r="X63" i="50" s="1"/>
  <c r="Y63" i="50" s="1"/>
  <c r="D63" i="50" s="1"/>
  <c r="W11" i="50"/>
  <c r="AG36" i="50" a="1"/>
  <c r="AG36" i="50" s="1"/>
  <c r="AH36" i="50" s="1"/>
  <c r="B36" i="50" s="1"/>
  <c r="C80" i="47" s="1"/>
  <c r="N70" i="50"/>
  <c r="N42" i="50"/>
  <c r="E83" i="50"/>
  <c r="X83" i="50" s="1"/>
  <c r="Y83" i="50" s="1"/>
  <c r="E75" i="50"/>
  <c r="X75" i="50" s="1"/>
  <c r="Y75" i="50" s="1"/>
  <c r="N55" i="50"/>
  <c r="W72" i="50"/>
  <c r="X72" i="50" s="1"/>
  <c r="Y72" i="50" s="1"/>
  <c r="N39" i="50"/>
  <c r="AG54" i="50" a="1"/>
  <c r="AG54" i="50" s="1"/>
  <c r="AH54" i="50" s="1"/>
  <c r="B54" i="50" s="1"/>
  <c r="C98" i="47" s="1"/>
  <c r="N78" i="50"/>
  <c r="W47" i="48"/>
  <c r="N63" i="50"/>
  <c r="W54" i="48"/>
  <c r="N87" i="50"/>
  <c r="W20" i="48"/>
  <c r="X20" i="48" s="1"/>
  <c r="Y20" i="48" s="1"/>
  <c r="D20" i="48" s="1"/>
  <c r="AG51" i="50" a="1"/>
  <c r="AG51" i="50" s="1"/>
  <c r="AH51" i="50" s="1"/>
  <c r="B51" i="50" s="1"/>
  <c r="W81" i="50"/>
  <c r="X81" i="50" s="1"/>
  <c r="Y81" i="50" s="1"/>
  <c r="E86" i="50"/>
  <c r="X86" i="50" s="1"/>
  <c r="Y86" i="50" s="1"/>
  <c r="W73" i="50"/>
  <c r="X73" i="50" s="1"/>
  <c r="Y73" i="50" s="1"/>
  <c r="W16" i="50"/>
  <c r="B41" i="50"/>
  <c r="C85" i="47" s="1"/>
  <c r="E67" i="50"/>
  <c r="X67" i="50" s="1"/>
  <c r="Y67" i="50" s="1"/>
  <c r="E95" i="50"/>
  <c r="X95" i="50" s="1"/>
  <c r="Y95" i="50" s="1"/>
  <c r="W77" i="50"/>
  <c r="X77" i="50" s="1"/>
  <c r="Y77" i="50" s="1"/>
  <c r="N97" i="50"/>
  <c r="N85" i="50"/>
  <c r="W65" i="50"/>
  <c r="X65" i="50" s="1"/>
  <c r="Y65" i="50" s="1"/>
  <c r="N91" i="50"/>
  <c r="W39" i="50"/>
  <c r="N26" i="50"/>
  <c r="N34" i="50"/>
  <c r="N86" i="50"/>
  <c r="W88" i="50"/>
  <c r="X88" i="50" s="1"/>
  <c r="Y88" i="50" s="1"/>
  <c r="W85" i="50"/>
  <c r="X85" i="50" s="1"/>
  <c r="Y85" i="50" s="1"/>
  <c r="D85" i="50" s="1"/>
  <c r="AG80" i="50" a="1"/>
  <c r="AG80" i="50" s="1"/>
  <c r="N98" i="50"/>
  <c r="N90" i="50"/>
  <c r="AG78" i="50" a="1"/>
  <c r="AG78" i="50" s="1"/>
  <c r="N89" i="50"/>
  <c r="AG76" i="50" a="1"/>
  <c r="AG76" i="50" s="1"/>
  <c r="N68" i="50"/>
  <c r="AG72" i="50" a="1"/>
  <c r="AG72" i="50" s="1"/>
  <c r="D95" i="50"/>
  <c r="N72" i="50"/>
  <c r="AG70" i="50" a="1"/>
  <c r="AG70" i="50" s="1"/>
  <c r="N94" i="50"/>
  <c r="AG68" i="50" a="1"/>
  <c r="AG68" i="50" s="1"/>
  <c r="N64" i="50"/>
  <c r="N76" i="50"/>
  <c r="AG89" i="50" a="1"/>
  <c r="AG89" i="50" s="1"/>
  <c r="AH89" i="50" s="1"/>
  <c r="B89" i="50" s="1"/>
  <c r="C272" i="47" s="1"/>
  <c r="X93" i="50"/>
  <c r="Y93" i="50" s="1"/>
  <c r="D93" i="50" s="1"/>
  <c r="W89" i="50"/>
  <c r="X89" i="50" s="1"/>
  <c r="Y89" i="50" s="1"/>
  <c r="W82" i="50"/>
  <c r="X82" i="50" s="1"/>
  <c r="Y82" i="50" s="1"/>
  <c r="N84" i="50"/>
  <c r="N67" i="50"/>
  <c r="M2" i="50"/>
  <c r="AC2" i="50" s="1"/>
  <c r="AG81" i="50" a="1"/>
  <c r="AG81" i="50" s="1"/>
  <c r="E84" i="50"/>
  <c r="X84" i="50" s="1"/>
  <c r="Y84" i="50" s="1"/>
  <c r="N88" i="50"/>
  <c r="W97" i="50"/>
  <c r="X97" i="50" s="1"/>
  <c r="Y97" i="50" s="1"/>
  <c r="D97" i="50" s="1"/>
  <c r="W74" i="50"/>
  <c r="X74" i="50" s="1"/>
  <c r="Y74" i="50" s="1"/>
  <c r="N75" i="50"/>
  <c r="D99" i="50"/>
  <c r="AG73" i="50" a="1"/>
  <c r="AG73" i="50" s="1"/>
  <c r="AH73" i="50" s="1"/>
  <c r="B73" i="50"/>
  <c r="C198" i="47" s="1"/>
  <c r="AG71" i="50" a="1"/>
  <c r="AG71" i="50" s="1"/>
  <c r="W66" i="50"/>
  <c r="X66" i="50" s="1"/>
  <c r="Y66" i="50" s="1"/>
  <c r="N83" i="50"/>
  <c r="W51" i="50"/>
  <c r="N35" i="50"/>
  <c r="E76" i="50"/>
  <c r="X76" i="50" s="1"/>
  <c r="Y76" i="50" s="1"/>
  <c r="N93" i="50"/>
  <c r="E87" i="50"/>
  <c r="X87" i="50" s="1"/>
  <c r="Y87" i="50" s="1"/>
  <c r="D87" i="50" s="1"/>
  <c r="N82" i="50"/>
  <c r="E79" i="50"/>
  <c r="X79" i="50" s="1"/>
  <c r="Y79" i="50" s="1"/>
  <c r="N74" i="50"/>
  <c r="E71" i="50"/>
  <c r="X71" i="50" s="1"/>
  <c r="Y71" i="50" s="1"/>
  <c r="N66" i="50"/>
  <c r="N65" i="50"/>
  <c r="W54" i="50"/>
  <c r="Y54" i="50" s="1"/>
  <c r="AG48" i="50" a="1"/>
  <c r="AG48" i="50" s="1"/>
  <c r="AH48" i="50" s="1"/>
  <c r="B48" i="50" s="1"/>
  <c r="C92" i="47" s="1"/>
  <c r="W64" i="50"/>
  <c r="X64" i="50" s="1"/>
  <c r="Y64" i="50" s="1"/>
  <c r="D64" i="50" s="1"/>
  <c r="D96" i="50"/>
  <c r="AG94" i="50" a="1"/>
  <c r="AG94" i="50" s="1"/>
  <c r="AH94" i="50" s="1"/>
  <c r="B94" i="50"/>
  <c r="D94" i="50" s="1"/>
  <c r="N96" i="50"/>
  <c r="B92" i="50"/>
  <c r="D92" i="50" s="1"/>
  <c r="AG92" i="50" a="1"/>
  <c r="AG92" i="50" s="1"/>
  <c r="AH92" i="50" s="1"/>
  <c r="N69" i="50"/>
  <c r="N17" i="50"/>
  <c r="E78" i="50"/>
  <c r="X78" i="50" s="1"/>
  <c r="Y78" i="50" s="1"/>
  <c r="AG88" i="50" a="1"/>
  <c r="AG88" i="50" s="1"/>
  <c r="AH88" i="50" s="1"/>
  <c r="B88" i="50" s="1"/>
  <c r="C271" i="47" s="1"/>
  <c r="N80" i="50"/>
  <c r="E68" i="50"/>
  <c r="X68" i="50" s="1"/>
  <c r="Y68" i="50" s="1"/>
  <c r="AG86" i="50" a="1"/>
  <c r="AG86" i="50" s="1"/>
  <c r="AH86" i="50" s="1"/>
  <c r="B86" i="50" s="1"/>
  <c r="C269" i="47" s="1"/>
  <c r="N92" i="50"/>
  <c r="AG69" i="50" a="1"/>
  <c r="AG69" i="50" s="1"/>
  <c r="N95" i="50"/>
  <c r="AG84" i="50" a="1"/>
  <c r="AG84" i="50" s="1"/>
  <c r="N77" i="50"/>
  <c r="E70" i="50"/>
  <c r="X70" i="50" s="1"/>
  <c r="Y70" i="50" s="1"/>
  <c r="W28" i="48"/>
  <c r="Y28" i="48" s="1"/>
  <c r="D28" i="48" s="1"/>
  <c r="AG55" i="50" a="1"/>
  <c r="AG55" i="50" s="1"/>
  <c r="AH55" i="50" s="1"/>
  <c r="B55" i="50" s="1"/>
  <c r="N48" i="50"/>
  <c r="W9" i="50"/>
  <c r="W44" i="50"/>
  <c r="N36" i="50"/>
  <c r="N14" i="50"/>
  <c r="W22" i="48"/>
  <c r="X22" i="48" s="1"/>
  <c r="Y22" i="48" s="1"/>
  <c r="D22" i="48" s="1"/>
  <c r="W4" i="48"/>
  <c r="Y4" i="48" s="1"/>
  <c r="D4" i="48" s="1"/>
  <c r="B47" i="50"/>
  <c r="C91" i="47" s="1"/>
  <c r="W23" i="50"/>
  <c r="N15" i="50"/>
  <c r="W27" i="50"/>
  <c r="W13" i="50"/>
  <c r="N37" i="50"/>
  <c r="W17" i="50"/>
  <c r="N22" i="50"/>
  <c r="W36" i="50"/>
  <c r="X36" i="50" s="1"/>
  <c r="Y36" i="50" s="1"/>
  <c r="AG43" i="50" a="1"/>
  <c r="AG43" i="50" s="1"/>
  <c r="AH43" i="50" s="1"/>
  <c r="B43" i="50" s="1"/>
  <c r="C87" i="47" s="1"/>
  <c r="W45" i="50"/>
  <c r="X45" i="50" s="1"/>
  <c r="Y45" i="50" s="1"/>
  <c r="B45" i="50"/>
  <c r="C89" i="47" s="1"/>
  <c r="W15" i="50"/>
  <c r="N52" i="50"/>
  <c r="N32" i="50"/>
  <c r="AG46" i="50" a="1"/>
  <c r="AG46" i="50" s="1"/>
  <c r="AH46" i="50" s="1"/>
  <c r="B46" i="50" s="1"/>
  <c r="C90" i="47" s="1"/>
  <c r="AG52" i="50" a="1"/>
  <c r="AG52" i="50" s="1"/>
  <c r="AH52" i="50" s="1"/>
  <c r="B52" i="50" s="1"/>
  <c r="AG56" i="50" a="1"/>
  <c r="AG56" i="50" s="1"/>
  <c r="AH56" i="50" s="1"/>
  <c r="B56" i="50" s="1"/>
  <c r="C100" i="47" s="1"/>
  <c r="N25" i="50"/>
  <c r="N49" i="50"/>
  <c r="N3" i="50"/>
  <c r="N24" i="50"/>
  <c r="N53" i="50"/>
  <c r="D14" i="50"/>
  <c r="N12" i="50"/>
  <c r="AG49" i="50" a="1"/>
  <c r="AG49" i="50" s="1"/>
  <c r="AH49" i="50" s="1"/>
  <c r="B49" i="50" s="1"/>
  <c r="C93" i="47" s="1"/>
  <c r="AG39" i="50" a="1"/>
  <c r="AG39" i="50" s="1"/>
  <c r="AH39" i="50" s="1"/>
  <c r="B39" i="50" s="1"/>
  <c r="N44" i="50"/>
  <c r="AG40" i="50" a="1"/>
  <c r="AG40" i="50" s="1"/>
  <c r="AH40" i="50" s="1"/>
  <c r="B40" i="50" s="1"/>
  <c r="W58" i="50"/>
  <c r="Y58" i="50" s="1"/>
  <c r="D58" i="50" s="1"/>
  <c r="W53" i="50"/>
  <c r="V2" i="50"/>
  <c r="W2" i="50" s="1"/>
  <c r="D15" i="50"/>
  <c r="W32" i="50"/>
  <c r="X32" i="50" s="1"/>
  <c r="Y32" i="50" s="1"/>
  <c r="D32" i="50" s="1"/>
  <c r="N13" i="50"/>
  <c r="W5" i="50"/>
  <c r="AF2" i="50"/>
  <c r="AG2" i="50" s="1" a="1"/>
  <c r="AG2" i="50" s="1"/>
  <c r="AH2" i="50" s="1"/>
  <c r="B2" i="50" s="1"/>
  <c r="C46" i="47" s="1"/>
  <c r="AD2" i="50"/>
  <c r="I2" i="50"/>
  <c r="AE2" i="50"/>
  <c r="W18" i="50"/>
  <c r="N41" i="50"/>
  <c r="K2" i="50"/>
  <c r="N16" i="50"/>
  <c r="N28" i="50"/>
  <c r="N50" i="50"/>
  <c r="O2" i="50"/>
  <c r="N43" i="50"/>
  <c r="N10" i="50"/>
  <c r="N54" i="50"/>
  <c r="R2" i="50"/>
  <c r="W46" i="50"/>
  <c r="X46" i="50" s="1"/>
  <c r="Y46" i="50" s="1"/>
  <c r="N38" i="50"/>
  <c r="W25" i="50"/>
  <c r="N20" i="50"/>
  <c r="N30" i="50"/>
  <c r="P2" i="50"/>
  <c r="T2" i="50"/>
  <c r="W48" i="50"/>
  <c r="X48" i="50" s="1"/>
  <c r="Y48" i="50" s="1"/>
  <c r="N29" i="50"/>
  <c r="W8" i="50"/>
  <c r="W31" i="50"/>
  <c r="X31" i="50" s="1"/>
  <c r="Y31" i="50" s="1"/>
  <c r="D31" i="50" s="1"/>
  <c r="Q2" i="50"/>
  <c r="W24" i="50"/>
  <c r="G2" i="50"/>
  <c r="Z2" i="50" s="1"/>
  <c r="U15" i="54"/>
  <c r="U17" i="54" s="1"/>
  <c r="N19" i="50"/>
  <c r="N27" i="50"/>
  <c r="J2" i="50"/>
  <c r="U2" i="50"/>
  <c r="C2" i="50"/>
  <c r="H2" i="50"/>
  <c r="W52" i="50"/>
  <c r="Y52" i="50" s="1"/>
  <c r="W57" i="50"/>
  <c r="W4" i="50"/>
  <c r="N8" i="50"/>
  <c r="N45" i="50"/>
  <c r="D10" i="50"/>
  <c r="D28" i="50"/>
  <c r="D20" i="50"/>
  <c r="D9" i="50"/>
  <c r="D23" i="50"/>
  <c r="W20" i="50"/>
  <c r="D24" i="50"/>
  <c r="W61" i="50"/>
  <c r="L2" i="50"/>
  <c r="AB2" i="50" s="1"/>
  <c r="N46" i="50"/>
  <c r="N4" i="50"/>
  <c r="W12" i="50"/>
  <c r="W26" i="50"/>
  <c r="D8" i="50"/>
  <c r="N7" i="50"/>
  <c r="W55" i="50"/>
  <c r="N6" i="50"/>
  <c r="N2" i="49"/>
  <c r="D19" i="50"/>
  <c r="N56" i="50"/>
  <c r="D27" i="50"/>
  <c r="W10" i="50"/>
  <c r="W37" i="50"/>
  <c r="X37" i="50" s="1"/>
  <c r="Y37" i="50" s="1"/>
  <c r="W19" i="50"/>
  <c r="D12" i="50"/>
  <c r="D22" i="50"/>
  <c r="W6" i="50"/>
  <c r="D25" i="50"/>
  <c r="N18" i="50"/>
  <c r="D34" i="50"/>
  <c r="W34" i="50"/>
  <c r="D18" i="50"/>
  <c r="W21" i="50"/>
  <c r="D3" i="50"/>
  <c r="D11" i="50"/>
  <c r="D35" i="50"/>
  <c r="N5" i="50"/>
  <c r="D26" i="50"/>
  <c r="D4" i="50"/>
  <c r="W43" i="50"/>
  <c r="X43" i="50" s="1"/>
  <c r="Y43" i="50" s="1"/>
  <c r="E56" i="50"/>
  <c r="X56" i="50" s="1"/>
  <c r="W56" i="50"/>
  <c r="W22" i="50"/>
  <c r="E7" i="50"/>
  <c r="X7" i="50" s="1"/>
  <c r="Y7" i="50" s="1"/>
  <c r="D7" i="50" s="1"/>
  <c r="W7" i="50"/>
  <c r="N21" i="50"/>
  <c r="W29" i="50"/>
  <c r="D5" i="50"/>
  <c r="D13" i="50"/>
  <c r="D21" i="50"/>
  <c r="D29" i="50"/>
  <c r="D61" i="50"/>
  <c r="W62" i="50"/>
  <c r="E47" i="50"/>
  <c r="W47" i="50"/>
  <c r="W49" i="50"/>
  <c r="W14" i="50"/>
  <c r="D17" i="50"/>
  <c r="D57" i="50"/>
  <c r="W30" i="50"/>
  <c r="X30" i="50" s="1"/>
  <c r="Y30" i="50" s="1"/>
  <c r="D30" i="50" s="1"/>
  <c r="D6" i="50"/>
  <c r="D60" i="50"/>
  <c r="N51" i="50"/>
  <c r="N23" i="50"/>
  <c r="N31" i="50"/>
  <c r="W50" i="50"/>
  <c r="Y50" i="50" s="1"/>
  <c r="D59" i="50"/>
  <c r="W60" i="50"/>
  <c r="W38" i="50"/>
  <c r="X38" i="50" s="1"/>
  <c r="Y38" i="50" s="1"/>
  <c r="D16" i="50"/>
  <c r="W59" i="50"/>
  <c r="D62" i="50"/>
  <c r="W40" i="50"/>
  <c r="W3" i="50"/>
  <c r="W28" i="50"/>
  <c r="W35" i="50"/>
  <c r="W41" i="50"/>
  <c r="X41" i="50" s="1"/>
  <c r="Y41" i="50" s="1"/>
  <c r="N47" i="50"/>
  <c r="T17" i="54"/>
  <c r="T19" i="54"/>
  <c r="T21" i="54"/>
  <c r="N62" i="50"/>
  <c r="N61" i="50"/>
  <c r="N60" i="50"/>
  <c r="N59" i="50"/>
  <c r="N58" i="50"/>
  <c r="N57" i="50"/>
  <c r="W2" i="49"/>
  <c r="X2" i="49" s="1"/>
  <c r="Y2" i="49" s="1"/>
  <c r="D2" i="49" s="1"/>
  <c r="S19" i="54" l="1"/>
  <c r="S17" i="54"/>
  <c r="D40" i="50"/>
  <c r="C84" i="47"/>
  <c r="D39" i="50"/>
  <c r="C83" i="47"/>
  <c r="C96" i="47"/>
  <c r="C97" i="47"/>
  <c r="D55" i="50"/>
  <c r="C99" i="47"/>
  <c r="D51" i="50"/>
  <c r="C95" i="47"/>
  <c r="X41" i="48"/>
  <c r="Y41" i="48" s="1"/>
  <c r="D41" i="48" s="1"/>
  <c r="X42" i="48"/>
  <c r="Y42" i="48" s="1"/>
  <c r="D42" i="48" s="1"/>
  <c r="X43" i="48"/>
  <c r="Y43" i="48" s="1"/>
  <c r="D43" i="48" s="1"/>
  <c r="X7" i="48"/>
  <c r="Y7" i="48" s="1"/>
  <c r="D7" i="48" s="1"/>
  <c r="X44" i="48"/>
  <c r="Y44" i="48" s="1"/>
  <c r="D44" i="48" s="1"/>
  <c r="X45" i="48"/>
  <c r="Y45" i="48" s="1"/>
  <c r="D45" i="48" s="1"/>
  <c r="X46" i="48"/>
  <c r="Y46" i="48" s="1"/>
  <c r="D46" i="48" s="1"/>
  <c r="X47" i="48"/>
  <c r="Y47" i="48" s="1"/>
  <c r="D47" i="48" s="1"/>
  <c r="X48" i="48"/>
  <c r="Y48" i="48" s="1"/>
  <c r="D48" i="48" s="1"/>
  <c r="X50" i="48"/>
  <c r="Y50" i="48" s="1"/>
  <c r="D50" i="48" s="1"/>
  <c r="X51" i="48"/>
  <c r="Y51" i="48" s="1"/>
  <c r="D51" i="48" s="1"/>
  <c r="X52" i="48"/>
  <c r="Y52" i="48" s="1"/>
  <c r="D52" i="48" s="1"/>
  <c r="X53" i="48"/>
  <c r="Y53" i="48" s="1"/>
  <c r="D53" i="48" s="1"/>
  <c r="X54" i="48"/>
  <c r="Y54" i="48" s="1"/>
  <c r="D54" i="48" s="1"/>
  <c r="X55" i="48"/>
  <c r="Y55" i="48" s="1"/>
  <c r="D55" i="48" s="1"/>
  <c r="X57" i="48"/>
  <c r="Y57" i="48" s="1"/>
  <c r="D57" i="48" s="1"/>
  <c r="Y56" i="50"/>
  <c r="D56" i="50" s="1"/>
  <c r="D36" i="50"/>
  <c r="D44" i="50"/>
  <c r="D52" i="50"/>
  <c r="D43" i="50"/>
  <c r="D48" i="50"/>
  <c r="D46" i="50"/>
  <c r="D42" i="50"/>
  <c r="D50" i="50"/>
  <c r="D41" i="50"/>
  <c r="X47" i="50"/>
  <c r="Y47" i="50" s="1"/>
  <c r="D47" i="50" s="1"/>
  <c r="X59" i="48"/>
  <c r="Y59" i="48" s="1"/>
  <c r="D59" i="48" s="1"/>
  <c r="X61" i="48"/>
  <c r="Y61" i="48" s="1"/>
  <c r="D61" i="48" s="1"/>
  <c r="X62" i="48"/>
  <c r="Y62" i="48" s="1"/>
  <c r="D62" i="48" s="1"/>
  <c r="Y13" i="48"/>
  <c r="D13" i="48" s="1"/>
  <c r="Y133" i="48"/>
  <c r="D133" i="48" s="1"/>
  <c r="Y131" i="48"/>
  <c r="D131" i="48" s="1"/>
  <c r="X122" i="48"/>
  <c r="Y122" i="48" s="1"/>
  <c r="D122" i="48" s="1"/>
  <c r="X117" i="48"/>
  <c r="Y117" i="48" s="1"/>
  <c r="D117" i="48" s="1"/>
  <c r="Y116" i="48"/>
  <c r="D116" i="48" s="1"/>
  <c r="X115" i="48"/>
  <c r="Y115" i="48" s="1"/>
  <c r="D115" i="48" s="1"/>
  <c r="X114" i="48"/>
  <c r="Y114" i="48" s="1"/>
  <c r="D114" i="48" s="1"/>
  <c r="X120" i="48"/>
  <c r="Y120" i="48" s="1"/>
  <c r="D120" i="48" s="1"/>
  <c r="Y118" i="48"/>
  <c r="D118" i="48" s="1"/>
  <c r="X119" i="48"/>
  <c r="Y119" i="48" s="1"/>
  <c r="D119" i="48" s="1"/>
  <c r="X63" i="48"/>
  <c r="Y63" i="48" s="1"/>
  <c r="D63" i="48" s="1"/>
  <c r="Y100" i="48"/>
  <c r="D100" i="48" s="1"/>
  <c r="Y93" i="48"/>
  <c r="D93" i="48" s="1"/>
  <c r="X90" i="48"/>
  <c r="Y90" i="48" s="1"/>
  <c r="D90" i="48" s="1"/>
  <c r="X98" i="48"/>
  <c r="Y98" i="48" s="1"/>
  <c r="D98" i="48" s="1"/>
  <c r="Y96" i="48"/>
  <c r="D96" i="48" s="1"/>
  <c r="X95" i="48"/>
  <c r="Y95" i="48" s="1"/>
  <c r="D95" i="48" s="1"/>
  <c r="X94" i="48"/>
  <c r="Y94" i="48" s="1"/>
  <c r="D94" i="48" s="1"/>
  <c r="X91" i="48"/>
  <c r="Y91" i="48" s="1"/>
  <c r="D91" i="48" s="1"/>
  <c r="X92" i="48"/>
  <c r="Y92" i="48" s="1"/>
  <c r="D92" i="48" s="1"/>
  <c r="X99" i="48"/>
  <c r="Y99" i="48" s="1"/>
  <c r="D99" i="48" s="1"/>
  <c r="X97" i="48"/>
  <c r="Y97" i="48" s="1"/>
  <c r="D97" i="48" s="1"/>
  <c r="Y64" i="48"/>
  <c r="D64" i="48" s="1"/>
  <c r="Y8" i="48"/>
  <c r="D8" i="48" s="1"/>
  <c r="X77" i="48"/>
  <c r="Y77" i="48" s="1"/>
  <c r="D77" i="48" s="1"/>
  <c r="X78" i="48"/>
  <c r="Y78" i="48" s="1"/>
  <c r="D78" i="48" s="1"/>
  <c r="Y65" i="48"/>
  <c r="D65" i="48" s="1"/>
  <c r="X79" i="48"/>
  <c r="Y79" i="48" s="1"/>
  <c r="D79" i="48" s="1"/>
  <c r="X66" i="48"/>
  <c r="Y66" i="48" s="1"/>
  <c r="D66" i="48" s="1"/>
  <c r="Y80" i="48"/>
  <c r="D80" i="48" s="1"/>
  <c r="X9" i="48"/>
  <c r="Y9" i="48" s="1"/>
  <c r="D9" i="48" s="1"/>
  <c r="X67" i="48"/>
  <c r="Y67" i="48" s="1"/>
  <c r="D67" i="48" s="1"/>
  <c r="Y68" i="48"/>
  <c r="D68" i="48" s="1"/>
  <c r="X81" i="48"/>
  <c r="Y81" i="48" s="1"/>
  <c r="D81" i="48" s="1"/>
  <c r="Y69" i="48"/>
  <c r="D69" i="48" s="1"/>
  <c r="Y10" i="48"/>
  <c r="D10" i="48" s="1"/>
  <c r="X82" i="48"/>
  <c r="Y82" i="48" s="1"/>
  <c r="D82" i="48" s="1"/>
  <c r="Y70" i="48"/>
  <c r="D70" i="48" s="1"/>
  <c r="Y83" i="48"/>
  <c r="D83" i="48" s="1"/>
  <c r="X84" i="48"/>
  <c r="Y84" i="48" s="1"/>
  <c r="D84" i="48" s="1"/>
  <c r="X71" i="48"/>
  <c r="Y71" i="48" s="1"/>
  <c r="D71" i="48" s="1"/>
  <c r="Y74" i="48"/>
  <c r="D74" i="48" s="1"/>
  <c r="X75" i="48"/>
  <c r="Y75" i="48" s="1"/>
  <c r="D75" i="48" s="1"/>
  <c r="D49" i="50"/>
  <c r="D54" i="50"/>
  <c r="D66" i="50"/>
  <c r="D83" i="50"/>
  <c r="D74" i="50"/>
  <c r="D82" i="50"/>
  <c r="D79" i="50"/>
  <c r="D67" i="50"/>
  <c r="AH84" i="50"/>
  <c r="B84" i="50" s="1"/>
  <c r="C246" i="47" s="1"/>
  <c r="B68" i="50"/>
  <c r="C193" i="47" s="1"/>
  <c r="AH68" i="50"/>
  <c r="D75" i="50"/>
  <c r="AH70" i="50"/>
  <c r="B70" i="50" s="1"/>
  <c r="C195" i="47" s="1"/>
  <c r="B72" i="50"/>
  <c r="C197" i="47" s="1"/>
  <c r="AH72" i="50"/>
  <c r="AH76" i="50"/>
  <c r="B76" i="50" s="1"/>
  <c r="C238" i="47" s="1"/>
  <c r="D65" i="50"/>
  <c r="AH71" i="50"/>
  <c r="B71" i="50" s="1"/>
  <c r="C196" i="47" s="1"/>
  <c r="AH78" i="50"/>
  <c r="B78" i="50" s="1"/>
  <c r="C240" i="47" s="1"/>
  <c r="D77" i="50"/>
  <c r="AH80" i="50"/>
  <c r="B80" i="50" s="1"/>
  <c r="C242" i="47" s="1"/>
  <c r="AH69" i="50"/>
  <c r="B69" i="50" s="1"/>
  <c r="C194" i="47" s="1"/>
  <c r="AH81" i="50"/>
  <c r="B81" i="50" s="1"/>
  <c r="C243" i="47" s="1"/>
  <c r="E2" i="48"/>
  <c r="X2" i="48" s="1"/>
  <c r="Y2" i="48" s="1"/>
  <c r="D2" i="48" s="1"/>
  <c r="D37" i="50"/>
  <c r="D38" i="50"/>
  <c r="D88" i="50"/>
  <c r="U19" i="54"/>
  <c r="D86" i="50"/>
  <c r="D73" i="50"/>
  <c r="E2" i="50"/>
  <c r="X2" i="50" s="1"/>
  <c r="Y2" i="50" s="1"/>
  <c r="D2" i="50" s="1"/>
  <c r="D45" i="50"/>
  <c r="D89" i="50"/>
  <c r="U21" i="54"/>
  <c r="N2" i="50"/>
  <c r="D36" i="27" l="1"/>
  <c r="D11" i="27"/>
  <c r="D12" i="27"/>
  <c r="D13" i="27"/>
  <c r="D14" i="27"/>
  <c r="D15" i="27"/>
  <c r="D16" i="27"/>
  <c r="D8" i="27"/>
  <c r="D9" i="27"/>
  <c r="D10" i="27"/>
  <c r="D41" i="27"/>
  <c r="D42" i="27"/>
  <c r="D43" i="27"/>
  <c r="D44" i="27"/>
  <c r="D45" i="27"/>
  <c r="D46" i="27"/>
  <c r="D47" i="27"/>
  <c r="D6" i="27"/>
  <c r="D7" i="27"/>
  <c r="D21" i="27"/>
  <c r="D22" i="27"/>
  <c r="D23" i="27"/>
  <c r="D24" i="27"/>
  <c r="D25" i="27"/>
  <c r="D28" i="27"/>
  <c r="D29" i="27"/>
  <c r="D30" i="27"/>
  <c r="D4" i="27"/>
  <c r="D5" i="27"/>
  <c r="D26" i="27"/>
  <c r="D27" i="27"/>
  <c r="D31" i="27"/>
  <c r="D32" i="27"/>
  <c r="D33" i="27"/>
  <c r="D34" i="27"/>
  <c r="D35" i="27"/>
  <c r="D37" i="27"/>
  <c r="D48" i="27"/>
  <c r="D49" i="27"/>
  <c r="D50" i="27"/>
  <c r="D51" i="27"/>
  <c r="D52" i="27"/>
  <c r="D53" i="27"/>
  <c r="D54" i="27"/>
  <c r="D55" i="27"/>
  <c r="D56" i="27"/>
  <c r="D57" i="27"/>
  <c r="D58" i="27"/>
  <c r="D59" i="27"/>
  <c r="D60" i="27"/>
  <c r="D61" i="27"/>
  <c r="D62" i="27"/>
  <c r="D68" i="50"/>
  <c r="D72" i="50"/>
  <c r="D80" i="50"/>
  <c r="D76" i="50"/>
  <c r="D71" i="50"/>
  <c r="D81" i="50"/>
  <c r="D69" i="50"/>
  <c r="D70" i="50"/>
  <c r="D78" i="50"/>
  <c r="D84" i="50"/>
  <c r="D3" i="27" l="1"/>
  <c r="C5" i="53" l="1"/>
  <c r="C7" i="53"/>
  <c r="C6" i="53"/>
  <c r="C8" i="51" a="1"/>
  <c r="C8" i="51" s="1"/>
  <c r="F5" i="53"/>
  <c r="C5" i="51" l="1" a="1"/>
  <c r="C5" i="51" s="1"/>
  <c r="F5" i="51" a="1"/>
  <c r="F5" i="5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<sst xmlns="http://schemas.openxmlformats.org/spreadsheetml/2006/main" count="21402" uniqueCount="2622">
  <si>
    <t>ASUS User Instruction</t>
  </si>
  <si>
    <t>How to update</t>
  </si>
  <si>
    <t>PM</t>
  </si>
  <si>
    <t>Tab:</t>
  </si>
  <si>
    <t>Usage</t>
  </si>
  <si>
    <r>
      <rPr>
        <b/>
        <sz val="11"/>
        <color rgb="FF000000"/>
        <rFont val="Calibri"/>
        <scheme val="minor"/>
      </rPr>
      <t>Step 1</t>
    </r>
    <r>
      <rPr>
        <sz val="11"/>
        <color rgb="FF000000"/>
        <rFont val="Calibri"/>
        <scheme val="minor"/>
      </rPr>
      <t>: Download &amp; Paste raw data into column G of RAW.KSP.Link, starting from the first empty row.</t>
    </r>
  </si>
  <si>
    <t>Search-Table:</t>
  </si>
  <si>
    <t>Use this tab to test if your product info is correct and able to be searched</t>
  </si>
  <si>
    <r>
      <rPr>
        <b/>
        <sz val="11"/>
        <color rgb="FF000000"/>
        <rFont val="Calibri"/>
        <scheme val="minor"/>
      </rPr>
      <t>Step 2</t>
    </r>
    <r>
      <rPr>
        <sz val="11"/>
        <color rgb="FF000000"/>
        <rFont val="Calibri"/>
        <scheme val="minor"/>
      </rPr>
      <t>: Fill in Tagline and KSP in columns C and D of the RAW.KSP.Link sheet.</t>
    </r>
  </si>
  <si>
    <t>Raw.KSP.Link</t>
  </si>
  <si>
    <t>Spec sheet PM updated from EIP-Ecom-PreConfig</t>
  </si>
  <si>
    <r>
      <rPr>
        <b/>
        <sz val="11"/>
        <color rgb="FF000000"/>
        <rFont val="Calibri"/>
        <scheme val="minor"/>
      </rPr>
      <t>Step 3</t>
    </r>
    <r>
      <rPr>
        <sz val="11"/>
        <color rgb="FF000000"/>
        <rFont val="Calibri"/>
        <scheme val="minor"/>
      </rPr>
      <t>: Notify MKT to upload material file links for the newly added products.</t>
    </r>
  </si>
  <si>
    <t>Auto-NX</t>
  </si>
  <si>
    <t>Sheet containing formulas to auto-generate text in specific format for NX</t>
  </si>
  <si>
    <r>
      <rPr>
        <b/>
        <sz val="11"/>
        <color rgb="FF000000"/>
        <rFont val="Calibri"/>
        <scheme val="minor"/>
      </rPr>
      <t xml:space="preserve">Step 4: </t>
    </r>
    <r>
      <rPr>
        <sz val="11"/>
        <color rgb="FF000000"/>
        <rFont val="Calibri"/>
        <scheme val="minor"/>
      </rPr>
      <t>Once MKT report is done, export ForWeb as CSV (UTF-8) and replace the old file on GitHub.</t>
    </r>
  </si>
  <si>
    <t>Auto-AIO</t>
  </si>
  <si>
    <t>Sheet containing formulas to auto-generate text in specific format for AIO</t>
  </si>
  <si>
    <r>
      <rPr>
        <b/>
        <sz val="11"/>
        <color rgb="FF000000"/>
        <rFont val="Calibri"/>
        <scheme val="minor"/>
      </rPr>
      <t>Step 5</t>
    </r>
    <r>
      <rPr>
        <sz val="11"/>
        <color rgb="FF000000"/>
        <rFont val="Calibri"/>
        <scheme val="minor"/>
      </rPr>
      <t>: Check if the website is working after 3 minutes (include the SPEC and Link bottom)</t>
    </r>
  </si>
  <si>
    <t>Auto-PF</t>
  </si>
  <si>
    <t>Sheet containing formulas to auto-generate text in specific format for PF</t>
  </si>
  <si>
    <t>ForWeb</t>
  </si>
  <si>
    <t>Data for export to Website and Search-Table as data resource</t>
  </si>
  <si>
    <t>MKT name rule</t>
  </si>
  <si>
    <t>If MKT name is not auto-generated in RAW,KSP,Link, fill it in manually.</t>
  </si>
  <si>
    <t>MKT</t>
  </si>
  <si>
    <r>
      <rPr>
        <b/>
        <sz val="11"/>
        <color rgb="FF000000"/>
        <rFont val="Calibri"/>
        <scheme val="minor"/>
      </rPr>
      <t>Step 1</t>
    </r>
    <r>
      <rPr>
        <sz val="11"/>
        <color rgb="FF000000"/>
        <rFont val="Calibri"/>
        <scheme val="minor"/>
      </rPr>
      <t>: Once PM requests, upload the corresponding Google Drive link into column G of RAW.KSP.Link</t>
    </r>
  </si>
  <si>
    <t>Website Link</t>
  </si>
  <si>
    <t>https://astonlu.github.io/AplusContent/</t>
  </si>
  <si>
    <r>
      <rPr>
        <b/>
        <sz val="11"/>
        <color rgb="FF000000"/>
        <rFont val="Calibri"/>
        <scheme val="minor"/>
      </rPr>
      <t xml:space="preserve">Step 2: </t>
    </r>
    <r>
      <rPr>
        <sz val="11"/>
        <color rgb="FF000000"/>
        <rFont val="Calibri"/>
        <scheme val="minor"/>
      </rPr>
      <t>Report back to PM once done</t>
    </r>
  </si>
  <si>
    <t>INTERNAL USE ONLY. DO NOT SHARE THIS FILE TO PARTNERS.</t>
  </si>
  <si>
    <t xml:space="preserve"> </t>
  </si>
  <si>
    <t>⭠Please input the model name e.g. B1402CVA-NK7110X</t>
  </si>
  <si>
    <t>Product Name</t>
  </si>
  <si>
    <t>Material Link</t>
  </si>
  <si>
    <t>Tagline</t>
  </si>
  <si>
    <t>KSP</t>
  </si>
  <si>
    <t>Title</t>
  </si>
  <si>
    <t>CPU</t>
  </si>
  <si>
    <t>GPU</t>
  </si>
  <si>
    <t>OS</t>
  </si>
  <si>
    <t>Panel Size</t>
  </si>
  <si>
    <t>Reslolution</t>
  </si>
  <si>
    <t>Brightness</t>
  </si>
  <si>
    <t>RAM</t>
  </si>
  <si>
    <t>SSD</t>
  </si>
  <si>
    <t>IO Port</t>
  </si>
  <si>
    <t>Weight (with Battery)</t>
  </si>
  <si>
    <t>Size</t>
  </si>
  <si>
    <t>Expansion Slot</t>
  </si>
  <si>
    <t>Include in the box</t>
  </si>
  <si>
    <t>Battery</t>
  </si>
  <si>
    <t>Power Supply</t>
  </si>
  <si>
    <t>Security</t>
  </si>
  <si>
    <t>Summary Section</t>
  </si>
  <si>
    <t xml:space="preserve">Incomplete KSP &amp; Link Tracker	</t>
  </si>
  <si>
    <t>Total Products</t>
  </si>
  <si>
    <t xml:space="preserve"> Missing KSP</t>
  </si>
  <si>
    <t>Missing Link</t>
  </si>
  <si>
    <t>Total Completed</t>
  </si>
  <si>
    <t>Total Incomplete</t>
  </si>
  <si>
    <t>Total Incompleted</t>
  </si>
  <si>
    <t>Total Incomplete Rate</t>
  </si>
  <si>
    <t>Missing KSP Product List</t>
  </si>
  <si>
    <t>Missing Link Product List</t>
  </si>
  <si>
    <t>Chassis-Type-Level Summary (NX / AIO / PF)</t>
  </si>
  <si>
    <t>Chassis Type</t>
  </si>
  <si>
    <t>NX</t>
  </si>
  <si>
    <t>AIO</t>
  </si>
  <si>
    <t>PF</t>
  </si>
  <si>
    <t xml:space="preserve">Total Completion Rate	</t>
  </si>
  <si>
    <t>PM Completed</t>
  </si>
  <si>
    <t>PM Completed Rate</t>
  </si>
  <si>
    <t>PMKT Completed</t>
  </si>
  <si>
    <t>PMKT Completed Rate</t>
  </si>
  <si>
    <t>BG1408CVA-EB7150X</t>
  </si>
  <si>
    <t>Don't edit. Formula inside.</t>
  </si>
  <si>
    <t>Paste by PM</t>
  </si>
  <si>
    <t>Paste by PMKT</t>
  </si>
  <si>
    <t>Sort Source</t>
  </si>
  <si>
    <t>Model Name</t>
  </si>
  <si>
    <t xml:space="preserve">Marketing Name </t>
  </si>
  <si>
    <t>Link</t>
  </si>
  <si>
    <t>Part No &lt;-- Raw data paste from here</t>
  </si>
  <si>
    <t>Trusted by IT Experts. Built for Worry-Free Business.</t>
  </si>
  <si>
    <t>- Dual USB-C (PD/DP) with RJ-45, HDMI, USB-A—one cable powers and displays
- Tool-less access to an open SO-DIMM and M.2 slot enables rapid RAM or SSD upgrades
- 3-year warranty plus MIL-STD-810H toughness ensure built-in long-term reliability</t>
  </si>
  <si>
    <t>https://drive.google.com/drive/folders/19BWzD60diPJdw9tDwM4rLliwt4sTsrit?usp=drive_link</t>
  </si>
  <si>
    <t>90NX07K1-M00050</t>
  </si>
  <si>
    <t>VSNX07K1-BU1000</t>
  </si>
  <si>
    <t>Intel® Core™ i7-1355U Processor 1.7 GHz (12MB Cache, up to 5.0 GHz, 10 cores, 12 Threads)</t>
  </si>
  <si>
    <t>DDR4 16GB ( 16GB DDR4 on board )</t>
  </si>
  <si>
    <t>512GB 2280 PCIE G4 SSD</t>
  </si>
  <si>
    <t>Intel® UHD Graphics</t>
  </si>
  <si>
    <t>Windows 11 Pro
1-month trial for new Microsoft 365 customers. Credit card required.</t>
  </si>
  <si>
    <t>M365 FREE TRIAL 30D(WW)</t>
  </si>
  <si>
    <t>LCD Cover: Star Black, Plastic
Top Case: Star Black, Plastic</t>
  </si>
  <si>
    <t>1x DDR4 SO-DIMM slot
1x M.2 2280 PCIe 4.0x4</t>
  </si>
  <si>
    <t>Front: 720p HD camera
Rear: -
With privacy shutter
World-Facing: -</t>
  </si>
  <si>
    <t>Audio by Dirac
Built-in speaker</t>
  </si>
  <si>
    <t>Wi-Fi 6(802.11ax) (Dual band) 2*2 + Bluetooth® 5.2 Wireless Card</t>
  </si>
  <si>
    <t>1x USB 2.0 Type-A
1x USB 3.2 Gen 1 Type-A
1x USB 3.2 Gen 1 Type-C support power delivery
1x USB 3.2 Gen 2 Type-C support display / power delivery
1x HDMI 1.4, up to 1920x1080p/60Hz
1x 3.5mm Combo Audio Jack
1x RJ45 Gigabit Ethernet</t>
  </si>
  <si>
    <t>FingerPrint
BIOS Booting User Password Protection
BIOS setup user password
HDD User Password Protection and Security
Support Absolute Persistence 2.0 (Computrace)
Trusted Platform Module (TPM) 2.0
Fingerprint sensor intergrated with Touchpad
Kensington Nano Security Slot™(6x 2.5mm)</t>
  </si>
  <si>
    <t>Backpack
Carry bag
USB-C to USB-C cable</t>
  </si>
  <si>
    <t>14.0</t>
  </si>
  <si>
    <t>LED Back-lit-Narrow border</t>
  </si>
  <si>
    <t>250nits</t>
  </si>
  <si>
    <t>FHD 1920X1080 16:9</t>
  </si>
  <si>
    <t>Anti-Glare</t>
  </si>
  <si>
    <t>NTSC:45%</t>
  </si>
  <si>
    <t>non-Touch</t>
  </si>
  <si>
    <t>Wide View</t>
  </si>
  <si>
    <t>ID,1Y CARRY-IN(ADP)+2Y CARRY-IN</t>
  </si>
  <si>
    <t>1.469 Kg</t>
  </si>
  <si>
    <t>1.305</t>
  </si>
  <si>
    <t>32.69 x 21.45 x 1.99 ~ 1.99 cm (12.87" x 8.44" x 0.78" ~ 0.78")</t>
  </si>
  <si>
    <t>42WHrs, 3S1P, 3-cell Li-ion</t>
  </si>
  <si>
    <t>TYPE-C, 65W AC Adapter, Output: 20V DC, 3.25A, 65W, Input: 100~240V AC 50/60Hz universal</t>
  </si>
  <si>
    <t/>
  </si>
  <si>
    <t>N/A</t>
  </si>
  <si>
    <t>Backlit Chiclet Keyboard</t>
  </si>
  <si>
    <t>W/FINGERPRINT</t>
  </si>
  <si>
    <t>EPEAT Gold
Energy star 8.0
FSC Mix
TCO Certified
RoHS
REACH</t>
  </si>
  <si>
    <t>US MIL-STD 810H military-grade standard</t>
  </si>
  <si>
    <t>LED Backlit</t>
  </si>
  <si>
    <t>https://drive.google.com/drive/folders/1d5knYxQIEJULaPttrlz6id8RJMjrJBwn?usp=drive_link</t>
  </si>
  <si>
    <t>90NX08Z1-M000S0</t>
  </si>
  <si>
    <t>BG1409CVA-S63850W</t>
  </si>
  <si>
    <t>VSNX08Z1-BU2000</t>
  </si>
  <si>
    <t>Intel® Core™ i3-1315U Processor 1.2 GHz (10MB Cache, up to 4.5 GHz, 6 cores, 8 Threads)</t>
  </si>
  <si>
    <t>DDR5 8GB ( 8GB DDR5 SO-DIMM )</t>
  </si>
  <si>
    <t>Windows 11 Home - ASUS recommends Windows 11 Pro for business
1-month trial for new Microsoft 365 customers. Credit card required.</t>
  </si>
  <si>
    <t>LCD Cover: Gentle Grey, Plastic
Top Case: Gentle Grey, Plastic</t>
  </si>
  <si>
    <t>2x DDR5 SO-DIMM slots
1x M.2 2230 PCIe 4.0x4
1x M.2 2280 PCIe 4.0x4</t>
  </si>
  <si>
    <t>Audio by Dirac
Built-in speaker
Built-in array microphone</t>
  </si>
  <si>
    <t>Wi-Fi 6E(802.11ax) (Dual band) 2*2 + Bluetooth® 5.4 Wireless Card</t>
  </si>
  <si>
    <t>2x USB 3.2 Gen 1 Type-A
2x USB 3.2 Gen 2 Type-C support display / power delivery
1x HDMI 1.4
1x 3.5mm Combo Audio Jack
1x RJ45 Gigabit Ethernet</t>
  </si>
  <si>
    <t>300nits</t>
  </si>
  <si>
    <t>1.4 Kg</t>
  </si>
  <si>
    <t>1.215</t>
  </si>
  <si>
    <t>32.45 x 21.44 x 1.97 ~ 1.97 cm (12.78" x 8.44" x 0.78" ~ 0.78")</t>
  </si>
  <si>
    <t>Energy star 8.0
FSC Mix
TCO Certified
RoHS
REACH</t>
  </si>
  <si>
    <t>https://drive.google.com/drive/folders/1_P9IebbgA0f5l1zXB4UwO2nMqKsKzT7p?usp=drive_link</t>
  </si>
  <si>
    <t>90NX08Z1-M001L0</t>
  </si>
  <si>
    <t>BG1409CVA-S67110W</t>
  </si>
  <si>
    <t>DDR5 16GB ( 8GB DDR5 SO-DIMM *2 )</t>
  </si>
  <si>
    <t>1TB 2280 PCIE G4 SSD</t>
  </si>
  <si>
    <t>Intel Iris Xᵉ Graphics (available for Intel® Core™ i5/i7/i9 with dual channel memory)</t>
  </si>
  <si>
    <t>1.407 Kg</t>
  </si>
  <si>
    <t>50WHrs, 3S1P, 3-cell Li-ion</t>
  </si>
  <si>
    <t>https://drive.google.com/drive/folders/1JX6Mhv1vf949Z1JaZkF5bjPFcmjhJqrL?usp=drive_link</t>
  </si>
  <si>
    <t>90NX08Z1-M001A0</t>
  </si>
  <si>
    <t>BG1409CVA-S65150W</t>
  </si>
  <si>
    <t>Intel® Core™ i5-1334U Processor 1.3 GHz (12MB Cache, up to 4.6 GHz, 10 cores, 12 Threads)</t>
  </si>
  <si>
    <t>https://drive.google.com/drive/folders/17w243qOUfVGBUWsv7ctQeYEmSAClm8xx?usp=drive_link</t>
  </si>
  <si>
    <t>90NX08Z1-M00180</t>
  </si>
  <si>
    <t>BG1409CVA-S65850W</t>
  </si>
  <si>
    <t>90NX07K1-M000J0</t>
  </si>
  <si>
    <t>DDR4 16GB ( 8GB DDR4 on board + 8GB DDR4 SO-DIMM )</t>
  </si>
  <si>
    <t>https://drive.google.com/drive/folders/16X1B5EeAnauCyYnjnSp9MSbljj26xL5I?usp=drive_link</t>
  </si>
  <si>
    <t>90NX08Z1-M001F0</t>
  </si>
  <si>
    <t>BG1409CVA-S67150W</t>
  </si>
  <si>
    <t>https://drive.google.com/drive/folders/1VEgk1dU8LZ4NJp_8njiV72udvFp8RmNj?usp=drive_link</t>
  </si>
  <si>
    <t>90NX08Z1-M001M0</t>
  </si>
  <si>
    <t>BG1409CVA-S67110X</t>
  </si>
  <si>
    <t>https://drive.google.com/drive/folders/1mU1n5uXIV4ZbtbPgCj5Geo7z1z78qz6Y?usp=drive_link</t>
  </si>
  <si>
    <t>90NX08Z1-M00190</t>
  </si>
  <si>
    <t>BG1409CVA-S65850X</t>
  </si>
  <si>
    <t>https://drive.google.com/drive/folders/1doOTPtdIYhxgXrNArRsRrGOx_SanXYtN?usp=drive_link</t>
  </si>
  <si>
    <t>90NX08Z1-M001D0</t>
  </si>
  <si>
    <t>BG1409CVA-S67850W</t>
  </si>
  <si>
    <t>Primed to perform. Configured for your bussiness.</t>
  </si>
  <si>
    <t>https://drive.google.com/drive/folders/1Vo1jpHMCrMBRrGxqaMBYjJYY4bfRUZ8K?usp=drive_link</t>
  </si>
  <si>
    <t>90NX</t>
  </si>
  <si>
    <t>B1402CBA_ID-NK7850X</t>
  </si>
  <si>
    <t>VSNX06V1-BU1000</t>
  </si>
  <si>
    <t>Intel® Core™ i7-1255U Processor 1.7 GHz (12M Cache, up to 4.7 GHz, 10 cores)</t>
  </si>
  <si>
    <t>DDR4 8GB ( 8GB DDR4 on board )</t>
  </si>
  <si>
    <t>1.499 Kg</t>
  </si>
  <si>
    <t>1.335</t>
  </si>
  <si>
    <t>EPEAT Gold
Energy star 8.0
FSC Mix
RoHS
REACH</t>
  </si>
  <si>
    <t>-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t>
  </si>
  <si>
    <t>https://drive.google.com/drive/folders/10xdgtOv0R7bSoWtrRvzKjkLQLG3yJp-u?usp=drive_link</t>
  </si>
  <si>
    <t>90PT03X5-M00PT0</t>
  </si>
  <si>
    <t>P440VAK-B3820W</t>
  </si>
  <si>
    <t>4711387957653</t>
  </si>
  <si>
    <t>Intel® Core™ i3-1315U Processor 1.2 GHz (10M Cache, up to 4.5 GHz, 6 cores)</t>
  </si>
  <si>
    <t>2.202</t>
  </si>
  <si>
    <t>VSPT03X3-BU0180</t>
  </si>
  <si>
    <t>Black</t>
  </si>
  <si>
    <t>23.8-inch</t>
  </si>
  <si>
    <t>FHD (1920 x 1080) 16:9</t>
  </si>
  <si>
    <t>LCD</t>
  </si>
  <si>
    <t>sRGB: 100%</t>
  </si>
  <si>
    <t>178/178</t>
  </si>
  <si>
    <t>14/25</t>
  </si>
  <si>
    <t>100Hz</t>
  </si>
  <si>
    <t>1000:1</t>
  </si>
  <si>
    <t>93 %</t>
  </si>
  <si>
    <t>Wide view</t>
  </si>
  <si>
    <t>Anti-glare display</t>
  </si>
  <si>
    <t>Non-touch screen</t>
  </si>
  <si>
    <t>Normal Stand</t>
  </si>
  <si>
    <t>Intel® Graphics</t>
  </si>
  <si>
    <t>8GB DDR5 SO-DIMM</t>
  </si>
  <si>
    <t>DDR5 8GB</t>
  </si>
  <si>
    <t>256GB M.2 NVMe™ PCIe® 4.0 SSD</t>
  </si>
  <si>
    <t>2x DDR5 SO-DIMM slot</t>
  </si>
  <si>
    <t>Not available</t>
  </si>
  <si>
    <t>Wi-Fi 6(802.11ax) (Dual band) 2*2 + Bluetooth® 5.4 Wireless Card</t>
  </si>
  <si>
    <t>Realtek RTL8111H 10/100/1000 Mbps</t>
  </si>
  <si>
    <t>1080p FHD camera</t>
  </si>
  <si>
    <t>With privacy shutter</t>
  </si>
  <si>
    <t>Built-in array microphone
Built-in speakers</t>
  </si>
  <si>
    <t>Windows 11 Home</t>
  </si>
  <si>
    <t>1-month trial for new Microsoft 365 customers. Credit card required.</t>
  </si>
  <si>
    <t>ø4.5, 90W AC Adapter, Output: 19V DC, 4.74A, 90W, Input: 100~240V AC 50/60Hz universal</t>
  </si>
  <si>
    <t>1x Kensington lock
1x 3.5mm combo audio jack
1x USB 2.0 Type-A</t>
  </si>
  <si>
    <t>1x DC-in
1x RJ45 Gigabit Ethernet
1x HDMI out 1.4
1x USB 3.2 Gen 1 Type-C
3x USB 3.2 Gen 1 Type-A</t>
  </si>
  <si>
    <t>54.1 x 41.6 x 1.7 ~ 21.0 cm (21.30" x 16.38" x 0.67" ~ 8.27")</t>
  </si>
  <si>
    <t>06.90 kg (15.21 lbs)</t>
  </si>
  <si>
    <t>BIOS Booting User Password Protection
HDD User Password Protection and Security
Kensington Security Slot™(7x 3mm)</t>
  </si>
  <si>
    <t>McAfee® 30 days free trial</t>
  </si>
  <si>
    <t>Trusted Platform Module (TPM) 2.0</t>
  </si>
  <si>
    <t>MyASUS
ASUS Business Manager
AI ExpertMeet (AI features need devices with 12GB RAM or more)</t>
  </si>
  <si>
    <t>System diagnosis
Fan Profile
Splendid
AppDeals
Link to MyASUS</t>
  </si>
  <si>
    <t>Wired black keyboard (USB)
Wired optical mouse (USB)</t>
  </si>
  <si>
    <t>EPEAT Gold
Energy star 8.0
REACH
RoHS</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</si>
  <si>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t>
  </si>
  <si>
    <t>65% PCR recycled plastic rear cover</t>
  </si>
  <si>
    <t>65% PCR recycled plastic base cover</t>
  </si>
  <si>
    <t>55%</t>
  </si>
  <si>
    <t>https://drive.google.com/drive/folders/1BYBp7cwSevZJbrAM9yVaCn0-RP8wxtt5?usp=drive_link</t>
  </si>
  <si>
    <t>90PT03X5-M01380</t>
  </si>
  <si>
    <t>P440VAK-B3850W</t>
  </si>
  <si>
    <t>4711387957660</t>
  </si>
  <si>
    <t>197105957664</t>
  </si>
  <si>
    <t>512GB M.2 NVMe™ PCIe® 4.0 SSD</t>
  </si>
  <si>
    <t>Windows 11 Home - ASUS recommends Windows 11 Pro for business</t>
  </si>
  <si>
    <t>https://drive.google.com/drive/folders/1UWtVSqNA3WLpBdSbrf0UatcpdnjHKzpG?usp=drive_link</t>
  </si>
  <si>
    <t>90PT03X5-M01390</t>
  </si>
  <si>
    <t>P440VAK-B3850WS</t>
  </si>
  <si>
    <t>4711636034395</t>
  </si>
  <si>
    <t>199291034396</t>
  </si>
  <si>
    <t>Microsoft Office Home 2024_x000D_
Microsoft 365 Basic</t>
  </si>
  <si>
    <t>https://drive.google.com/drive/folders/1IT3gH_MF_MbDcIGGZQd-i9xeXwR9-2cj?usp=drive_link</t>
  </si>
  <si>
    <t>90PT03X5-M013A0</t>
  </si>
  <si>
    <t>P440VAK-B5850WS</t>
  </si>
  <si>
    <t>4711387957608</t>
  </si>
  <si>
    <t>197105957602</t>
  </si>
  <si>
    <t>VSPT03X3-BU0060</t>
  </si>
  <si>
    <t>Intel® Core™ i5-13420H Processor 2.1 GHz (12MB Cache, up to 4.6 GHz, 8 cores, 12 Threads)</t>
  </si>
  <si>
    <t>ø4.5, 120W AC Adapter, Output: 20V DC, 6.0A, 120W, Input: 100~240V AC 50/60Hz universal</t>
  </si>
  <si>
    <t>1x DC-in
1x RJ45 Gigabit Ethernet
1x HDMI in 1.4
1x HDMI out 1.4
1x USB 3.2 Gen 1 Type-C
3x USB 3.2 Gen 1 Type-A</t>
  </si>
  <si>
    <t>https://drive.google.com/drive/folders/1zCAw9ldJMBVNot4g29o7hNP8Ep3Nc46X?usp=drive_link</t>
  </si>
  <si>
    <t>90PT03X5-M013B0</t>
  </si>
  <si>
    <t>P440VAK-B5150WS</t>
  </si>
  <si>
    <t>2.25</t>
  </si>
  <si>
    <t>16GB DDR5 SO-DIMM</t>
  </si>
  <si>
    <t>DDR5 16GB</t>
  </si>
  <si>
    <t>https://drive.google.com/drive/folders/1wLZMc99DVhbR2wG6o9aY38qrxo2KXSXB?usp=drive_link</t>
  </si>
  <si>
    <t>90PT03X5-M013C0</t>
  </si>
  <si>
    <t>P440VAK-B7150WS</t>
  </si>
  <si>
    <t>Intel® Core™ i7-13620H Processor 2.4 GHz (24MB Cache, up to 4.9 GHz, 10 cores, 16 Threads)</t>
  </si>
  <si>
    <t>https://drive.google.com/drive/folders/1T6Cq2vTLprQ8W8i_XmZQmKH8XinuYBKy?usp=drive_link</t>
  </si>
  <si>
    <t>90PT03X5-M013D0</t>
  </si>
  <si>
    <t>P440VAK-B7850WS</t>
  </si>
  <si>
    <t>4711387957615</t>
  </si>
  <si>
    <t>197105957619</t>
  </si>
  <si>
    <t>-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t>
  </si>
  <si>
    <t>https://drive.google.com/drive/folders/1WaGn6m1XbL_RP5TK8YljlP0o7gCXDrTK?usp=drive_link</t>
  </si>
  <si>
    <t>90PT03X5-M013E0</t>
  </si>
  <si>
    <t>P440VAT-B5850WS</t>
  </si>
  <si>
    <t>4711636034753</t>
  </si>
  <si>
    <t>199291034754</t>
  </si>
  <si>
    <t>1.982</t>
  </si>
  <si>
    <t>VSPT03X3-BU0080</t>
  </si>
  <si>
    <t>75Hz</t>
  </si>
  <si>
    <t>Touch screen</t>
  </si>
  <si>
    <t>https://drive.google.com/drive/folders/1tx_iFxLJmKP77gtsv4tCHPzySPRpiygS?usp=drive_link</t>
  </si>
  <si>
    <t>90PT03X5-M013F0</t>
  </si>
  <si>
    <t>P440VAT-B7150WS</t>
  </si>
  <si>
    <t>2.03</t>
  </si>
  <si>
    <t>https://drive.google.com/drive/folders/1MgBxNhWrVR0wBTY9L6D0wyIo0JuTiTnS?usp=drive_link</t>
  </si>
  <si>
    <t>90PT03X5-M015N0</t>
  </si>
  <si>
    <t>P440VAT-B5150WS</t>
  </si>
  <si>
    <t>https://drive.google.com/drive/folders/1PorM88ApsiThUohUUr5x2ue1BcgGKrLE?usp=drive_link</t>
  </si>
  <si>
    <t>90PT03W5-M00MW0</t>
  </si>
  <si>
    <t>P470VAT-B7150WS</t>
  </si>
  <si>
    <t>4711636034784</t>
  </si>
  <si>
    <t>199291034785</t>
  </si>
  <si>
    <t>3.262</t>
  </si>
  <si>
    <t>VSPT03W3-BU0080</t>
  </si>
  <si>
    <t>27.0-inch</t>
  </si>
  <si>
    <t>61.3 x 44.7 x 1.7 ~ 21.0 cm (24.13" x 17.60" x 0.67" ~ 8.27")</t>
  </si>
  <si>
    <t>09.00 kg (19.84 lbs)</t>
  </si>
  <si>
    <t>https://drive.google.com/drive/folders/1hDS1yNO_6dx9G_U3LcKZmzukDp_oJS2L?usp=drive_link</t>
  </si>
  <si>
    <t>90PT03W5-M00PA0</t>
  </si>
  <si>
    <t>P470VAK-B7150WS</t>
  </si>
  <si>
    <t>4711387957592</t>
  </si>
  <si>
    <t>197105957596</t>
  </si>
  <si>
    <t>3.102</t>
  </si>
  <si>
    <t>VSPT03W3-BU0060</t>
  </si>
  <si>
    <t>https://drive.google.com/drive/folders/1EbpfaL63pE01BsJHOsEwab8kvl8UaIr3?usp=drive_link</t>
  </si>
  <si>
    <t>90PT03W5-M00PB0</t>
  </si>
  <si>
    <t>P470VAK-B5150WS</t>
  </si>
  <si>
    <t>3.15</t>
  </si>
  <si>
    <t>https://drive.google.com/drive/folders/1MRbpPV8L1W2zU57o99w4K0F2UTyfgYAc?usp=drive_link</t>
  </si>
  <si>
    <t>90PT03W6-M00PC0</t>
  </si>
  <si>
    <t>P470VAT-B7310WSH</t>
  </si>
  <si>
    <t>3.31</t>
  </si>
  <si>
    <t>VSPT03W3-BU0160</t>
  </si>
  <si>
    <t>HAS stand with VESA supported</t>
  </si>
  <si>
    <t>16GB DDR5 SO-DIMM *2</t>
  </si>
  <si>
    <t>DDR5 32GB</t>
  </si>
  <si>
    <t>1TB M.2 NVMe™ PCIe® 4.0 SSD</t>
  </si>
  <si>
    <t>https://drive.google.com/drive/folders/1fsQ9eVDGY7nfo0TOnZNT5KQXadoLTvzP?usp=drive_link</t>
  </si>
  <si>
    <t>90PT03X5-M01L20</t>
  </si>
  <si>
    <t>P440VAT-B7850WS</t>
  </si>
  <si>
    <t>4711636034760</t>
  </si>
  <si>
    <t>199291034761</t>
  </si>
  <si>
    <t>https://drive.google.com/drive/folders/182p8JTDd7m93bz4DlG_It6d56ajBKPzv?usp=drive_link</t>
  </si>
  <si>
    <t>90PT03X7-M025H0</t>
  </si>
  <si>
    <t>P440VAK-W5850WS</t>
  </si>
  <si>
    <t>6.852</t>
  </si>
  <si>
    <t>VSPT03X4-BU0060</t>
  </si>
  <si>
    <t>White</t>
  </si>
  <si>
    <t>Wireless sandstone white keyboard
Wireless optical mouse</t>
  </si>
  <si>
    <t>https://drive.google.com/drive/folders/1sWSKPjarNawmIZa8-1ID6RGgEOqkeQpe?usp=drive_link</t>
  </si>
  <si>
    <t>90PT03W5-M00Z30</t>
  </si>
  <si>
    <t>P470VAK-B5850WS</t>
  </si>
  <si>
    <t>4711636050975</t>
  </si>
  <si>
    <t>199291050976</t>
  </si>
  <si>
    <t>https://drive.google.com/drive/folders/1EyU5BaSSTUUw3e4o3lY7Lcv74gKZQYwn?usp=drive_link</t>
  </si>
  <si>
    <t>90PT03W5-M00Z40</t>
  </si>
  <si>
    <t>P470VAK-B7850WS</t>
  </si>
  <si>
    <t>https://drive.google.com/drive/folders/1Hmk0-cW5RoSY-N90t6g24IagBLeQgnv1?usp=drive_link</t>
  </si>
  <si>
    <t>90PT03W5-M00Z60</t>
  </si>
  <si>
    <t>P470VAT-B7110WS</t>
  </si>
  <si>
    <t>https://drive.google.com/drive/folders/1LM69i3pbq-kshG2z8v3MJ4edk_4WbvQV?usp=drive_link</t>
  </si>
  <si>
    <t>90PT03W5-M00Z70</t>
  </si>
  <si>
    <t>P470VAT-B7850WS</t>
  </si>
  <si>
    <t>https://drive.google.com/drive/folders/1QTckypXzi6C6l83UxAj0n2Moopqjemb_?usp=drive_link</t>
  </si>
  <si>
    <t>90PT03W5-M00Z80</t>
  </si>
  <si>
    <t>P470VAT-B5150WS</t>
  </si>
  <si>
    <t>4711636034777</t>
  </si>
  <si>
    <t>199291034778</t>
  </si>
  <si>
    <t>https://drive.google.com/drive/folders/1895Rb3VAH1oc-jN3awpMb-AFXeAFlUu5?usp=drive_link</t>
  </si>
  <si>
    <t>90PT03W5-M00Z90</t>
  </si>
  <si>
    <t>P470VAT-B5850WS</t>
  </si>
  <si>
    <t>https://drive.google.com/drive/folders/1imE-4_a-5-nuVkYqxwA-VDskRAe5HIJy?usp=drive_link</t>
  </si>
  <si>
    <t>90PT03W6-M00ZA0</t>
  </si>
  <si>
    <t>P470VAT-B7150WSH</t>
  </si>
  <si>
    <t>https://drive.google.com/drive/folders/10Ij8Usf7C8nbGKex3dsfwZ5mJSX0Zi13?usp=drive_link</t>
  </si>
  <si>
    <t>90PT03X5-M025P0</t>
  </si>
  <si>
    <t>P440VAT-B7110WS</t>
  </si>
  <si>
    <t>https://drive.google.com/drive/folders/1vc4gZ-gCKWlPwPImykQE9YVgHOMAhoPc?usp=drive_link</t>
  </si>
  <si>
    <t>90PT03X5-M025S0</t>
  </si>
  <si>
    <t>P440VAK-B7110WS</t>
  </si>
  <si>
    <t>https://drive.google.com/drive/folders/1B6rQe-SquBRC6-aQFiVyN3ZWRKxth0F7?usp=drive_link</t>
  </si>
  <si>
    <t>90PT03W5-M00ZT0</t>
  </si>
  <si>
    <t>P470VAK-B7110WS</t>
  </si>
  <si>
    <t>https://drive.google.com/drive/folders/17GbsjQlawHQN8fK_kwhkKpeoIpGZ7Arx?usp=drive_link</t>
  </si>
  <si>
    <t>90PT03X7-M02840</t>
  </si>
  <si>
    <t>P440VAK-W3850WS</t>
  </si>
  <si>
    <t>VSPT03X4-BU0180</t>
  </si>
  <si>
    <t>https://drive.google.com/drive/folders/1I0QI2-TrzUyq5BHKoZCsYIfVD4VxmnIj?usp=drive_link</t>
  </si>
  <si>
    <t>90PT03X7-M02860</t>
  </si>
  <si>
    <t>P440VAK-W7850WS</t>
  </si>
  <si>
    <t>https://drive.google.com/drive/folders/145F1Y4d-AOCxAJdykleV5LiX8mXqPH3G?usp=drive_link</t>
  </si>
  <si>
    <t>90PT03X7-M02880</t>
  </si>
  <si>
    <t>P440VAT-W5850WS</t>
  </si>
  <si>
    <t>VSPT03X4-BU0080</t>
  </si>
  <si>
    <t>90PT03X7-M02890</t>
  </si>
  <si>
    <t>P440VAT-W7850WS</t>
  </si>
  <si>
    <t>https://drive.google.com/drive/folders/1V6-D1uQ7J6yUhtbYQlTBhFuadj-LTZD3?usp=drive_link</t>
  </si>
  <si>
    <t>90PT03W7-M010B0</t>
  </si>
  <si>
    <t>P470VAT-W5850WS</t>
  </si>
  <si>
    <t>8.952</t>
  </si>
  <si>
    <t>VSPT03W4-BU0080</t>
  </si>
  <si>
    <t>https://drive.google.com/drive/folders/1y2xq0lXf4O5bnM0tdNQ4u7tm4T4iKySg?usp=drive_link</t>
  </si>
  <si>
    <t>90PT03W7-M010C0</t>
  </si>
  <si>
    <t>P470VAT-W7850WS</t>
  </si>
  <si>
    <t>Exceptional small-business value</t>
  </si>
  <si>
    <t>- Compact Small form Factor for Space saving with easy to upgrade design
- Immersive expandability and comprehensive I/O Port
- Military Grade Certified with Business Security 3 years Onsite service (include 1Y Accidental Damage Protection)</t>
  </si>
  <si>
    <t>90PF0401-M00AY0</t>
  </si>
  <si>
    <t>D500SE-380500031W</t>
  </si>
  <si>
    <t>VSPF0401-BU0010</t>
  </si>
  <si>
    <t>9L</t>
  </si>
  <si>
    <t>Small form factor</t>
  </si>
  <si>
    <t>Intel® Core™ i3-13100 Processor 3.4GHz (12MB Cache, up to 4.5GHz, 4 cores, 8 Threads)
N/A</t>
  </si>
  <si>
    <t>Intel® B760 Chipset</t>
  </si>
  <si>
    <t>8GB DDR4 U-DIMM</t>
  </si>
  <si>
    <t>Memory speed is 3200MHz, but clock down by processor setting.</t>
  </si>
  <si>
    <t>64GB</t>
  </si>
  <si>
    <t>Intel® UHD Graphics 730</t>
  </si>
  <si>
    <t>512GB M.2 2280 NVMe™ PCIe® 4.0 SSD</t>
  </si>
  <si>
    <t>DVD writer 8X</t>
  </si>
  <si>
    <t>Intel WGI219V 10/100/1000 Mbps, non-vPro</t>
  </si>
  <si>
    <t>High Definition 7.1 Channel Audio</t>
  </si>
  <si>
    <t>Wi-Fi 6E(802.11ax) (Dual band) 2*2 + Bluetooth® 5.3 Wireless Card</t>
  </si>
  <si>
    <t>180W power supply (80+ Bronze, peak 228W)</t>
  </si>
  <si>
    <t>1x Headphone out
1x Line-in
1x MIC in
1x RJ45 Gigabit Ethernet
1x HDMI 1.4
1x VGA Port
2x PS2
4x USB 2.0 Type-A</t>
  </si>
  <si>
    <t>1x Headphone
1x 3.5mm combo audio jack
2x USB 3.2 Gen 1 Type-A
2x USB 3.2 Gen 2 Type-A
1x Headphone
1x 3.5mm combo audio jack
2x USB 3.2 Gen 1 Type-A
2x USB 3.2 Gen 2 Type-A
1x 2 in 1 card reader SD / MMC
1x Smart card reader</t>
  </si>
  <si>
    <t>2.5" x 1
3.5" x 1</t>
  </si>
  <si>
    <t>4 x SATA 6.0Gb/s ports</t>
  </si>
  <si>
    <t>2x M.2 connector for storage
1x PCIe® 4.0 x 16
2x PCIe® 3.0 x 1
1x M.2 connector for WiFi
2x DDR4 U-DIMM slot</t>
  </si>
  <si>
    <t>Wired Keyboard (USB) with Antimicrobial Guard Technology
Wired optical Mouse (USB) with Antimicrobial Guard Technology</t>
  </si>
  <si>
    <t>1 x COM port
HDD/ODD power cable
1 x Parallel port 
3.5" HDD assembly kit</t>
  </si>
  <si>
    <t>09.46 x 29.27 x 33.96 cm (3.72" x 11.52" x 13.37")</t>
  </si>
  <si>
    <t>05.00 kg (11.02 lbs)</t>
  </si>
  <si>
    <t>Fan profile
AppDeals
Link to MyASUS</t>
  </si>
  <si>
    <t>MyASUS_x000D_
ASUS Business Manager</t>
  </si>
  <si>
    <t>HDD User Password Protection and Security
Kensington Security Slot™(7x 3mm)
Padlock loop
Trusted Platform Module (Firmware TPM)</t>
  </si>
  <si>
    <t>EPEAT Silver
Energy star 8.0
REACH
RoHS</t>
  </si>
  <si>
    <t>1Y OnSite Service
 Accidental Damage Protection + 2Y OnSite Service</t>
  </si>
  <si>
    <t>90PF0401-M03B00</t>
  </si>
  <si>
    <t>D500SE-382000031W</t>
  </si>
  <si>
    <t>256GB M.2 2280 NVMe™ PCIe® 4.0 SSD</t>
  </si>
  <si>
    <t>1 x COM port
1 x Parallel port 
M.2 2280 SSD assembly kit</t>
  </si>
  <si>
    <t>90PF0401-M03B10</t>
  </si>
  <si>
    <t>D500SE-382000031X</t>
  </si>
  <si>
    <t>90PF0401-M03W50</t>
  </si>
  <si>
    <t>D500SE-385000031W</t>
  </si>
  <si>
    <t>90PF0401-M044V0</t>
  </si>
  <si>
    <t>D500SE-385000031X</t>
  </si>
  <si>
    <t>90PF0401-M00B00</t>
  </si>
  <si>
    <t>D500SE-580500033W</t>
  </si>
  <si>
    <t>Intel® Core™ i5-13400 Processor 2.5GHz (20MB Cache, up to 4.6GHz, 10 cores, 16 Threads)
N/A</t>
  </si>
  <si>
    <t>300W power supply (80+ Platinum, peak 390W)</t>
  </si>
  <si>
    <t>90PF0401-M00NY0</t>
  </si>
  <si>
    <t>D500SE-580520033W</t>
  </si>
  <si>
    <t>NVIDIA® GeForce® GT1030 2GB : 1x DVI, 1x HDMI</t>
  </si>
  <si>
    <t>90PF0401-M04F20</t>
  </si>
  <si>
    <t>D500SE-585000031W</t>
  </si>
  <si>
    <t>Intel® Core™ i5-13500 Processor 2.5GHz (24M Cache, up to 4.8GHz, 14 cores)
N/A</t>
  </si>
  <si>
    <t>Intel® UHD Graphics 770</t>
  </si>
  <si>
    <t>1 x COM port
1 x Parallel port 
2.5" HDD assembly kit</t>
  </si>
  <si>
    <t>90PF0401-M02EX0</t>
  </si>
  <si>
    <t>D500SE-585000031X</t>
  </si>
  <si>
    <t>90PF0401-M03CM0</t>
  </si>
  <si>
    <t>D500SE-785000033X</t>
  </si>
  <si>
    <t>Intel® Core™ i7-13700 Processor 2.1GHz (30MB Cache, up to 5.1GHz, 16 cores, 24 Threads)
N/A</t>
  </si>
  <si>
    <t>- High expandability with Tower 27L with Reliable Performance 
- Comprehensive I/O Port with connectivity  up to 3 monitor display
- Military Grade Certified with Business Security 3 years Onsite service (include 1Y Accidental Damage Protection)</t>
  </si>
  <si>
    <t>90PF03Y2-M004J0</t>
  </si>
  <si>
    <t>D500TE-380500033W</t>
  </si>
  <si>
    <t>VSPF03Y1-BU0020</t>
  </si>
  <si>
    <t>27L</t>
  </si>
  <si>
    <t>Tower</t>
  </si>
  <si>
    <t>300W power supply (80+ Bronze, peak 350W)</t>
  </si>
  <si>
    <t>1x RJ45 Gigabit Ethernet
1x HDMI 1.4
1x VGA Port
1x Displayport 1.4
2x PS2
3 x Audio jacks
2x USB 2.0 Type-A
2x USB 3.2 Gen 1 Type-A</t>
  </si>
  <si>
    <t>1x Headphone
1x MIC in
2x USB 2.0 Type-A
2x USB 3.2 Gen 1 Type-A
1x 2 in 1 card reader SD / MMC
1x Smart card reader</t>
  </si>
  <si>
    <t>3.5" x 2</t>
  </si>
  <si>
    <t>Wired keyboard (USB)
Wired optical mouse (USB)</t>
  </si>
  <si>
    <t>1 x COM port
1 x Parallel port 
3.5" HDD assembly kit</t>
  </si>
  <si>
    <t>17.60 x 39.30 x 38.50 cm (6.93" x 15.47" x 15.16")</t>
  </si>
  <si>
    <t>07.70 kg (16.98 lbs)</t>
  </si>
  <si>
    <t>HDD User Password Protection and Security
Kensington Security Slot™(7x 3mm)
McAfee® 30 days free trial
Padlock loop
Trusted Platform Module (Firmware TPM)</t>
  </si>
  <si>
    <t>Energy star 8.0
REACH
RoHS</t>
  </si>
  <si>
    <t>90PF03Y2-M004L0</t>
  </si>
  <si>
    <t>D500TE-580500035W</t>
  </si>
  <si>
    <t>500W power supply (80+ Bronze, peak 550W)</t>
  </si>
  <si>
    <t>90PF03Y2-M004M0</t>
  </si>
  <si>
    <t>D500TE-580500035X</t>
  </si>
  <si>
    <t>90PF03Y2-M02LM0</t>
  </si>
  <si>
    <t>D500TE-585000032W</t>
  </si>
  <si>
    <t>200W power supply (80+ Bronze, peak 250W)</t>
  </si>
  <si>
    <t>1x Headphone
1x MIC in
2x USB 2.0 Type-A
2x USB 3.2 Gen 1 Type-A
1x Headphone
1x Mic in
2x USB 2.0 Type-A
2x USB 3.2 Gen 1 Type-A
1x 2 in 1 card reader SD / MMC
1x Smart card reader</t>
  </si>
  <si>
    <t>1x PCIe® 4.0 x 16
2x PCIe® 3.0 x 1
1x M.2 connector for WiFi
2x M.2 2280 connector for storage
2x DDR4 U-DIMM slot</t>
  </si>
  <si>
    <t>1 x COM port
1 x Parallel port 
3.5" HDD assembly kit
M.2 2280 SSD assembly kit</t>
  </si>
  <si>
    <t>90PF03Y2-M02LN0</t>
  </si>
  <si>
    <t>D500TE-585000032X</t>
  </si>
  <si>
    <t>90PF03Y2-M004N0</t>
  </si>
  <si>
    <t>D500TE-780500035W</t>
  </si>
  <si>
    <t>90PF03Y2-M03620</t>
  </si>
  <si>
    <t>D500TE-785000035W</t>
  </si>
  <si>
    <t>1x Headphone
1x MIC in
2x USB 2.0 Type-A
2x USB 3.2 Gen 1 Type-A
1x Headphone
1x Mic in
2x USB 2.0 Type-A
2x USB 3.2 Gen 1 Type-A</t>
  </si>
  <si>
    <t>90PF03Y2-M02LP0</t>
  </si>
  <si>
    <t>D500TE-785000035X</t>
  </si>
  <si>
    <t>90PF05M1-M01MP0</t>
  </si>
  <si>
    <t>D501SER-385000001W</t>
  </si>
  <si>
    <t>VSPF05M1-BU0010</t>
  </si>
  <si>
    <t>8.6L</t>
  </si>
  <si>
    <t>Intel® Core™ i3-14100 Processor 3.5GHz (12MB Cache, up to 4.7GHz, 4 cores, 8 Threads)
N/A</t>
  </si>
  <si>
    <t>8GB DDR5 U-DIMM</t>
  </si>
  <si>
    <t>Memory speed is 5600MHz, but run at 4000~4400MHz.</t>
  </si>
  <si>
    <t>1x RJ45 Gigabit Ethernet
1x HDMI 1.4
1x VGA Port
1x 7.1 channel audio (3 ports)
1x Kensington lock
1x Padlock loop
2x USB 2.0 Type-A
2x USB 3.2 Gen 1 Type-A
1x FLEX I/O port (DP1.4 HBR3)</t>
  </si>
  <si>
    <t>1x Headphone
1x 3.5 mm combo audio jack (Mic in or Headphone out)
2x USB 2.0 Type-A
2x USB 3.2 Gen 2 Type-A</t>
  </si>
  <si>
    <t>1x PCIe® 4.0 x 16
2x PCIe® 3.0 x 1
1x M.2 2230 connector for storage
1x M.2 2280 connector for storage
1x M.2 connector for WiFi
2x DDR5 U-DIMM slot</t>
  </si>
  <si>
    <t>1 x COM port
Intrusion cable (Intrusion Switch)
Parallel port bracket
3.5" HDD assembly kit</t>
  </si>
  <si>
    <t>09.30 x 29.60 x 30.90 cm (3.66" x 11.65" x 12.17")</t>
  </si>
  <si>
    <t>06.00 kg (13.23 lbs)</t>
  </si>
  <si>
    <t>System diagnosis
Fan profile
AppDeals</t>
  </si>
  <si>
    <t>EPEAT Gold
EPEAT Silver
Energy star 8.0
REACH
RoHS</t>
  </si>
  <si>
    <t>65% PCR recycled plastic front bezel</t>
  </si>
  <si>
    <t>90PF05M1-M01MW0</t>
  </si>
  <si>
    <t>D501SER-385000001X</t>
  </si>
  <si>
    <t>90PF05M1-M01MX0</t>
  </si>
  <si>
    <t>D501SER-585000001W</t>
  </si>
  <si>
    <t>Intel® Core™ i5-14500 Processor 2.6GHz (24MB Cache, up to 5.0GHz, 14 cores, 20 Threads)
N/A</t>
  </si>
  <si>
    <t>90PF05M1-M01MY0</t>
  </si>
  <si>
    <t>D501SER-585000001X</t>
  </si>
  <si>
    <t>90PF05M1-M01MZ0</t>
  </si>
  <si>
    <t>D501SER-785000001W</t>
  </si>
  <si>
    <t>Intel® Core™ i7-14700 Processor 2.1GHz (33MB Cache, up to 5.3GHz, 20 cores, 28 Threads)
N/A</t>
  </si>
  <si>
    <t>90PF05M1-M01N00</t>
  </si>
  <si>
    <t>D501SER-785000001X</t>
  </si>
  <si>
    <t>Windows 11 Pro - ASUS recommends Windows 11 Pro for business</t>
  </si>
  <si>
    <t>-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t>
  </si>
  <si>
    <t>https://drive.google.com/drive/folders/1zMnPaIkYiEU65u3le5utKMo8MDIby8Ng?usp=drive_link</t>
  </si>
  <si>
    <t>90PF0551-M00020</t>
  </si>
  <si>
    <t>DG500MER-385W</t>
  </si>
  <si>
    <t>VSPF0551-BU0010</t>
  </si>
  <si>
    <t>15L</t>
  </si>
  <si>
    <t>Mini tower</t>
  </si>
  <si>
    <t>Memory speed is 5600MHz, but clock down by processor setting.</t>
  </si>
  <si>
    <t>300W power supply (80+ Platinum, peak 600W)</t>
  </si>
  <si>
    <t>1x Headphone out
1x Line-in
1x MIC in
1x RJ45 Gigabit Ethernet
1x HDMI 1.4
1x VGA Port
2x USB 2.0 Type-A
2x USB 3.2 Gen 1 Type-A</t>
  </si>
  <si>
    <t>1x Headphone
1x 3.5mm combo audio jack
2x USB 2.0 Type-A
2x USB 3.2 Gen 2 Type-A</t>
  </si>
  <si>
    <t>3.5" x 1</t>
  </si>
  <si>
    <t>1x PCIe® 4.0 x 16
2x PCIe® 3.0 x 1
1x M.2 connector for WiFi
2x DDR5 U-DIMM slot</t>
  </si>
  <si>
    <t>29.60 x 15.50 x 34.70 cm (11.65" x 6.10" x 13.66")</t>
  </si>
  <si>
    <t>Kensington Security Slot™(7x 3mm)
Padlock loop
Trusted Platform Module (Firmware TPM)</t>
  </si>
  <si>
    <t>1Y Carry-In
 Accidental Damage Protection + 2Y Carry-In</t>
  </si>
  <si>
    <t>https://drive.google.com/drive/folders/1whsvzb95GRRdcRbHEsyPnlhZEWYuO-t8?usp=drive_link</t>
  </si>
  <si>
    <t>90PF0551-M00030</t>
  </si>
  <si>
    <t>DG500MER-585W</t>
  </si>
  <si>
    <t>Intel® Core™ i5-14400 Processor 2.5GHz (20MB Cache, up to 4.7GHz, 10 cores, 16 Threads)
N/A</t>
  </si>
  <si>
    <t>https://drive.google.com/drive/folders/15lVZbvYEKhfu20hia1DN8Vsr_uF_7RFT?usp=drive_link</t>
  </si>
  <si>
    <t>90PF0551-M00040</t>
  </si>
  <si>
    <t>DG500MER-585X</t>
  </si>
  <si>
    <t>https://drive.google.com/drive/folders/1wYzFcaioVIZ6PXqM6NFrwaWVRt5Ui9nG?usp=drive_link</t>
  </si>
  <si>
    <t>90PF0551-M00050</t>
  </si>
  <si>
    <t>DG500MER-715W</t>
  </si>
  <si>
    <t>16GB DDR5 U-DIMM</t>
  </si>
  <si>
    <t>90PF0551-M00060</t>
  </si>
  <si>
    <t>DG500MER-715X</t>
  </si>
  <si>
    <t>Without optical drive</t>
  </si>
  <si>
    <t>EPEAT Gold (selected SKU only)*_x000D_
*All ExpertCenter models are EPEAT Silver certified. Some models outperform to achieve EPEAT Gold certification. Contact local sales representative for details.
Energy star 8.0
REACH
RoHS</t>
  </si>
  <si>
    <t>Exceptional Value and Performance for Businesses</t>
  </si>
  <si>
    <t>-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t>
  </si>
  <si>
    <t>https://drive.google.com/drive/folders/1G8mH1s1V99nEqfCOFInbvTw84KRuvyB_?usp=drive_link</t>
  </si>
  <si>
    <t>90PF05I1-M00V20</t>
  </si>
  <si>
    <t>P500MV-385018WS</t>
  </si>
  <si>
    <t>VSPF05I0-BU0010</t>
  </si>
  <si>
    <t>Gray</t>
  </si>
  <si>
    <t>Air Cooler</t>
  </si>
  <si>
    <t>Memory speed is 5600MHz, but run at 4800~5200MHz</t>
  </si>
  <si>
    <t>1x RJ45 Gigabit Ethernet
1x HDMI 1.4
1x Displayport 1.4
1x 7.1 channel audio (3 ports)
1x Kensington lock
4x USB 2.0 Type-A</t>
  </si>
  <si>
    <t>1x 3.5mm combo audio jack
1x USB 3.2 Gen 1 Type-C
2x USB 3.2 Gen 1 Type-A</t>
  </si>
  <si>
    <t>2 x SATA 6.0Gb/s ports</t>
  </si>
  <si>
    <t>1x M.2 connector for WiFi
2x M.2 2280 connector for storage
2x DDR5 SO-DIMM slot</t>
  </si>
  <si>
    <t>3.5" HDD assembly kit</t>
  </si>
  <si>
    <t>15.50 x 29.60 x 34.70 cm (6.10" x 11.65" x 13.66")</t>
  </si>
  <si>
    <t>MyASUS</t>
  </si>
  <si>
    <t>Discrete Trusted Platform Module (TPM) 2.0
HDD User Password Protection and Security
Kensington Security Slot™(7x 3mm)</t>
  </si>
  <si>
    <t>McAfee® 1 years</t>
  </si>
  <si>
    <t>1Y Carry-In
 Accidental Damage Protection + 1Y Carry-In</t>
  </si>
  <si>
    <t>65% (Inkwell Grey)、60% (White) PCR recycled plastic front bezel</t>
  </si>
  <si>
    <t>65% (Inkwell Grey)、60% (White) PCR recycled plastic I/O bezel</t>
  </si>
  <si>
    <t>https://drive.google.com/drive/folders/1lnNMOVu-xobO7vBLy7VKBNuLCIGI33IT?usp=drive_link</t>
  </si>
  <si>
    <t>90PF05I1-M00V30</t>
  </si>
  <si>
    <t>P500MV-585018WS</t>
  </si>
  <si>
    <t>1x PCIe® 4.0 x 16 (operating at PCIe® 4.0 x8)
1x M.2 connector for WiFi
2x M.2 2280 connector for storage
2x DDR5 SO-DIMM slot</t>
  </si>
  <si>
    <t>https://drive.google.com/drive/folders/1nW4cGLEcIBY_TwbzBHbuXKpuWgeqQh58?usp=drive_link</t>
  </si>
  <si>
    <t>90PF05I1-M01ET0</t>
  </si>
  <si>
    <t>P500MV-585033WS</t>
  </si>
  <si>
    <t>330W power supply (80+ Platinum, peak 660W)</t>
  </si>
  <si>
    <t>https://drive.google.com/drive/folders/13f1q4RXSzI1t_SUTgOMGrfDULqPF2rkQ?usp=drive_link</t>
  </si>
  <si>
    <t>90PF05I1-M00V40</t>
  </si>
  <si>
    <t>P500MV-785018WS</t>
  </si>
  <si>
    <t>https://drive.google.com/drive/folders/1mv5bqXNLQ4d5DEpMvxGQBKOOBJjiohI3?usp=drive_link</t>
  </si>
  <si>
    <t>90PF05I1-M012P0</t>
  </si>
  <si>
    <t>P500MV-785033WS</t>
  </si>
  <si>
    <t>More productivity, less space</t>
  </si>
  <si>
    <t>- Reliable Performance for Everyday Productivity on Compact Small form factor 9L
- Small yet Upgradeable :  full I/O port with easy upgrade &amp; immersive expandability
- Reliable Security and Durability with 2 years full parts warranty</t>
  </si>
  <si>
    <t>90PF0402-M038S0</t>
  </si>
  <si>
    <t>S500SE-385000001W</t>
  </si>
  <si>
    <t>VSPF0402-BU0020</t>
  </si>
  <si>
    <t>1x Headphone
1x 3.5mm combo audio jack
2x USB 3.2 Gen 1 Type-A
2x USB 3.2 Gen 2 Type-A</t>
  </si>
  <si>
    <t>90PF0402-M008J0</t>
  </si>
  <si>
    <t>S500SE-585030000W</t>
  </si>
  <si>
    <t>3.5" HDD assembly kit
M.2 2280 SSD assembly kit</t>
  </si>
  <si>
    <t>90PF0402-M008L0</t>
  </si>
  <si>
    <t>S500SE-715030000W</t>
  </si>
  <si>
    <t>16GB DDR4 U-DIMM</t>
  </si>
  <si>
    <t>Home computing, the smart way</t>
  </si>
  <si>
    <t>- Reliable Performance for Everyday Productivity on easy upgrade Tower form factor
- Spacious setup for future upgradability : full I/O port, connect up to 3 monitor and high capacity of storage for future upgrade
- Reliable Security and Durability with 2 years full parts warranty</t>
  </si>
  <si>
    <t>90PF03Y3-M03S60</t>
  </si>
  <si>
    <t>S500TE-3131000300</t>
  </si>
  <si>
    <t>VSPF03Y2-BU0010</t>
  </si>
  <si>
    <t>1x Headphone
1x MIC in
2x USB 2.0 Type-A
2x USB 3.2 Gen 1 Type-A</t>
  </si>
  <si>
    <t>1Y OnSite Service
 Accidental Damage Protection + 4Y OnSite Service</t>
  </si>
  <si>
    <t>90PF03Y3-M02N30</t>
  </si>
  <si>
    <t>S500TE-382000002W</t>
  </si>
  <si>
    <t>90PF03Y3-M008P0</t>
  </si>
  <si>
    <t>S500TE-382000003W</t>
  </si>
  <si>
    <t>300W power supply (peak 350W)</t>
  </si>
  <si>
    <t>90PF03Y3-M00H60</t>
  </si>
  <si>
    <t>S500TE-382000013W</t>
  </si>
  <si>
    <t>90PF03Y3-M02N40</t>
  </si>
  <si>
    <t>S500TE-385000002W</t>
  </si>
  <si>
    <t>90PF03Y3-M02N50</t>
  </si>
  <si>
    <t>S500TE-585000002W</t>
  </si>
  <si>
    <t>90PF03Y3-M01C80</t>
  </si>
  <si>
    <t>S500TE-585000050W</t>
  </si>
  <si>
    <t>90PF03Y3-M02N60</t>
  </si>
  <si>
    <t>S500TE-585030002W</t>
  </si>
  <si>
    <t>90PF03Y3-M008W0</t>
  </si>
  <si>
    <t>S500TE-715030000W</t>
  </si>
  <si>
    <t>90PF03Y3-M02N90</t>
  </si>
  <si>
    <t>S500TE-715030002W</t>
  </si>
  <si>
    <t>8GB DDR4 U-DIMM *2</t>
  </si>
  <si>
    <t>90PF03Y3-M008U0</t>
  </si>
  <si>
    <t>S500TE-785000000W</t>
  </si>
  <si>
    <t>90PF03Y3-M02N80</t>
  </si>
  <si>
    <t>S500TE-785030002W</t>
  </si>
  <si>
    <t>Create. Produce. Play.</t>
  </si>
  <si>
    <t>No Longer Supported</t>
  </si>
  <si>
    <t>90PF04W1-M00920</t>
  </si>
  <si>
    <t>S501MER-385000003W</t>
  </si>
  <si>
    <t>VSPF04W1-BU0010</t>
  </si>
  <si>
    <t>1x RJ45 Gigabit Ethernet
1x HDMI 2.1b
1x VGA Port
1x Displayport 1.4
2x PS2
3 x Audio jacks
2x USB 2.0 Type-A
2x USB 3.2 Gen 1 Type-A</t>
  </si>
  <si>
    <t>1x 3.5mm combo audio jack
1x USB 3.2 Gen 2 Type-C
3x USB 3.2 Gen 1 Type-A</t>
  </si>
  <si>
    <t>16.00 x 31.89 x 36.78 cm (6.30" x 12.56" x 14.48")</t>
  </si>
  <si>
    <t>05.90 kg (13.01 lbs)</t>
  </si>
  <si>
    <t>System diagnosis
Fan profile
AppDeals
Link to MyASUS</t>
  </si>
  <si>
    <t>Kensington Security Slot™(7x 3mm)
McAfee® 30 days free trial</t>
  </si>
  <si>
    <t>REACH
RoHS</t>
  </si>
  <si>
    <t>90PF04W1-M004A0</t>
  </si>
  <si>
    <t>S501MER-585000003W</t>
  </si>
  <si>
    <t>90PF04W1-M00930</t>
  </si>
  <si>
    <t>Intel® Core™ i5-13500 Processor 2.5GHz (24MB Cache, up to 4.8GHz, 14 cores, 20 Threads)
N/A</t>
  </si>
  <si>
    <t>90PF04W1-M00950</t>
  </si>
  <si>
    <t>S501MER-785000005W</t>
  </si>
  <si>
    <t>Work and play, empowered</t>
  </si>
  <si>
    <t>-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t>
  </si>
  <si>
    <t>90PF05K2-M00N60</t>
  </si>
  <si>
    <t>S503MER-385018WS</t>
  </si>
  <si>
    <t>VSPF05K2-BU0010</t>
  </si>
  <si>
    <t>1x RJ45 Gigabit Ethernet
1x HDMI 1.4
1x VGA Port
1x 7.1 channel audio (3 ports)
1x Kensington lock
1x Padlock loop
2x USB 2.0 Type-A
2x USB 3.2 Gen 1 Type-A
1x FLEX I/O port (HDMI 2.1 TMDS)</t>
  </si>
  <si>
    <t>1x PCIe® 4.0 x 16
2x PCIe® 3.0 x 1
1x M.2 2280 connector for storage
1x M.2 2280/2230 connector for storage
1x M.2 connector for WiFi
2x DDR5 U-DIMM slot</t>
  </si>
  <si>
    <t>65% PCR recycled plastic I/O bezel</t>
  </si>
  <si>
    <t>90PF05K2-M00N70</t>
  </si>
  <si>
    <t>S503MER-585018WS</t>
  </si>
  <si>
    <t>90PF05K2-M00V70</t>
  </si>
  <si>
    <t>S503MER-785033WS</t>
  </si>
  <si>
    <t>Beautiful by design. Imagination truly expanded.</t>
  </si>
  <si>
    <t>https://drive.google.com/drive/folders/1Pnc0vldBswQHxsecU-mm0zp6Av4SKlcL?usp=drive_link</t>
  </si>
  <si>
    <t>90PT03Y1-M00040</t>
  </si>
  <si>
    <t>EG3408WVAK-BPC385W</t>
  </si>
  <si>
    <t>VSPT03Y1-BU0010</t>
  </si>
  <si>
    <t>1x M.2  2280 SSD slot
2x DDR5 SO-DIMM slot</t>
  </si>
  <si>
    <t>720p HD camera</t>
  </si>
  <si>
    <t>Built-in array microphone
Built-in speakers
SonicMaster</t>
  </si>
  <si>
    <t>1x Kensington lock
1x 2-in-1 card reader SD / MMC
1x 3.5mm combo audio jack
1x USB 2.0 Type-A</t>
  </si>
  <si>
    <t>1x DC-in
1x RJ45 Gigabit Ethernet
1x HDMI in 1.4
1x HDMI out 1.4
1x USB 2.0 Type-A
1x USB 3.2 Gen 1 Type-C
3x USB 3.2 Gen 1 Type-A</t>
  </si>
  <si>
    <t>53.9 x 42.3 x 1.5 ~ 16.5 cm (21.22" x 16.65" x 0.59" ~ 6.50")</t>
  </si>
  <si>
    <t>05.40 kg (11.90 lbs)</t>
  </si>
  <si>
    <t>Trusted Platform Module (TPM)</t>
  </si>
  <si>
    <t>MyASUS
ASUS Business Manager</t>
  </si>
  <si>
    <t>65% PCR recycled plastic front frame</t>
  </si>
  <si>
    <t>https://drive.google.com/drive/folders/1e9l2m5cTMUuiz7FaqggMR4ofNeXyu0ZU?usp=drive_link</t>
  </si>
  <si>
    <t>90PT03Y1-M00060</t>
  </si>
  <si>
    <t>EG3408WVAK-BPC585X</t>
  </si>
  <si>
    <t>Intel® Core™ i5-1335U Processor 1.3 GHz (12M Cache, up to 4.6 GHz, 10 cores)</t>
  </si>
  <si>
    <t>https://drive.google.com/drive/folders/1k7TPwabExoNHKORd7agSwp4E_FuzTHWZ?usp=drive_link</t>
  </si>
  <si>
    <t>90PT03Y1-M00080</t>
  </si>
  <si>
    <t>EG3408WVAK-BPC515X</t>
  </si>
  <si>
    <t>8GB DDR5 SO-DIMM *2</t>
  </si>
  <si>
    <t>https://drive.google.com/drive/folders/1Q-RhAnqgyE6koVsK0H7ynVjLyExVKzsz?usp=drive_link</t>
  </si>
  <si>
    <t>90PT03Y1-M000C0</t>
  </si>
  <si>
    <t>EG3408WVAK-BPC785X</t>
  </si>
  <si>
    <t>Intel® Core™ i7-1355U Processor 1.7 GHz (12M Cache, up to 5 GHz, 10 cores)</t>
  </si>
  <si>
    <t>90PT0411-M00020</t>
  </si>
  <si>
    <t>PG440VAK-BPC385W</t>
  </si>
  <si>
    <t>VSPT0411-BU0020</t>
  </si>
  <si>
    <t>HAS Stand</t>
  </si>
  <si>
    <t>1080p FHD camera with IR function to support Windows Hello</t>
  </si>
  <si>
    <t>90PT0411-M00030</t>
  </si>
  <si>
    <t>PG440VAK-BPC585W</t>
  </si>
  <si>
    <t>VSPT0411-BU0010</t>
  </si>
  <si>
    <t>90PT0411-M00040</t>
  </si>
  <si>
    <t>PG440VAK-BPC515W</t>
  </si>
  <si>
    <t>90PT0411-M00050</t>
  </si>
  <si>
    <t>PG440VAK-BPC711W</t>
  </si>
  <si>
    <t>512GB + 512GB M.2 NVMe™ PCIe® 4.0 SSD</t>
  </si>
  <si>
    <t>90PT0411-M00070</t>
  </si>
  <si>
    <t>PG440VAK-BPC585X</t>
  </si>
  <si>
    <t>90PT0411-M00080</t>
  </si>
  <si>
    <t>PG440VAK-BPC515X</t>
  </si>
  <si>
    <t>90PT0411-M00090</t>
  </si>
  <si>
    <t>PG440VAK-BPC711X</t>
  </si>
  <si>
    <t>-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t>
  </si>
  <si>
    <t>90PF05U1-M00010</t>
  </si>
  <si>
    <t>PG500MV-385W</t>
  </si>
  <si>
    <t>VSPF05U1-BU0010</t>
  </si>
  <si>
    <t>Memory speed is 5600MHz, but run at 4400~4800MHz</t>
  </si>
  <si>
    <t>1x RJ45 Gigabit Ethernet
1x HDMI 1.4
1x Displayport 1.4
1x Kensington lock
4x USB 2.0 Type-A</t>
  </si>
  <si>
    <t>1x 3.5mm combo audio jack
1x USB 3.2 Gen 1 Type-C
2x USB 3.2 Gen 1 Type-A
1x 2 in 1 card reader SD / MMC
1x Smart card reader</t>
  </si>
  <si>
    <t>1x M.2 connector for WiFi</t>
  </si>
  <si>
    <t>ACX11-00491HPF//2Y Extension
ACX11-004943PF//1Y Extension
 4Y OnSite Service*upgrade
ACX11-004953PF//2Y Extension
 5Y OnSite Service*upgrade
ACX13-008110PF//3Y OnSite Service*upgrade
ACX14-013022PF//1Y Extension
ACX15-011200PF//3Y OnSite Service*upgrade
 3Y HDD Retention*upgrade
ACX15-022300PF//1Y Extension
 4Y OnSite Service
 4Y HDD Retention*upgrade
ACX15-022310PF//2Y Extension
 5Y OnSite Service
 5Y HDD Retention*upgrade
*If you would like to know the details, please contact your sales teams.</t>
  </si>
  <si>
    <t>??%</t>
  </si>
  <si>
    <t>90PF05U1-M00050</t>
  </si>
  <si>
    <t>PG500MV-715W</t>
  </si>
  <si>
    <t>8GB DDR5 U-DIMM *2</t>
  </si>
  <si>
    <t>1x PCIe® 4.0 x 16
1x M.2 connector for WiFi</t>
  </si>
  <si>
    <t>90PF05U1-M00060</t>
  </si>
  <si>
    <t>PG500MV-7116W</t>
  </si>
  <si>
    <t>NVIDIA® GeForce RTX™ 3050 6GB GDDR6 : 1x DP, 1x HDMI, 1x DVI-D</t>
  </si>
  <si>
    <t>512GB + 512GB M.2 2280 NVMe™ PCIe® 4.0 SSD</t>
  </si>
  <si>
    <t>90PF05U1-M000C0</t>
  </si>
  <si>
    <t>PG500MV-585W</t>
  </si>
  <si>
    <t>90PF05U1-M000D0</t>
  </si>
  <si>
    <t>PG500MV-585X</t>
  </si>
  <si>
    <t>Unwavering versatility. Always ready.</t>
  </si>
  <si>
    <t>90PT0391-M00KA0</t>
  </si>
  <si>
    <t>E1600WKAT-BD182WF</t>
  </si>
  <si>
    <t>4711387346839</t>
  </si>
  <si>
    <t>197105346833</t>
  </si>
  <si>
    <t>2.002</t>
  </si>
  <si>
    <t>VSPT0391-BU0030</t>
  </si>
  <si>
    <t>15.6-inch</t>
  </si>
  <si>
    <t>NTSC: 45%</t>
  </si>
  <si>
    <t>90/60</t>
  </si>
  <si>
    <t>10/20</t>
  </si>
  <si>
    <t>60Hz</t>
  </si>
  <si>
    <t>500:1</t>
  </si>
  <si>
    <t>80 %</t>
  </si>
  <si>
    <t>TN</t>
  </si>
  <si>
    <t>Glossy display</t>
  </si>
  <si>
    <t>VESA supported</t>
  </si>
  <si>
    <t>Intel® Celeron® N4500 Processor 1.1 GHz (4M Cache, up to 2.80 GHz, 2 cores)</t>
  </si>
  <si>
    <t>8GB DDR4 SO-DIMM</t>
  </si>
  <si>
    <t>DDR4 8GB</t>
  </si>
  <si>
    <t>256GB M.2 NVMe™ PCIe® 3.0 SSD
Without HDD</t>
  </si>
  <si>
    <t>1x 2.5" 7mm SATA slot
1x M.2  2280 SSD slot
1x DDR4 SO-DIMM slot</t>
  </si>
  <si>
    <t>Wi-Fi 5(802.11ac) (Dual band) 2*2 + Bluetooth® 5.0 Wireless Card</t>
  </si>
  <si>
    <t>Built-in speakers</t>
  </si>
  <si>
    <t>ø4.5, 65W AC Adapter, Output: 19V DC, 3.42A, 65W, Input: 100~240V AC 50/60Hz universal</t>
  </si>
  <si>
    <t>1x 2-in-1 card reader SD / MMC
1x 3.5mm combo audio jack
2x USB 3.2 Gen 1 Type-A</t>
  </si>
  <si>
    <t>1x DC-in
1x Kensington lock
2x COM port
1x RJ45 Gigabit Ethernet
1x HDMI out 1.4
1x USB 3.2 Gen 1 Type-C
2x USB 3.2 Gen 1 Type-A</t>
  </si>
  <si>
    <t>36.6 x 24.7 x 3.7 ~ 15.0 cm (14.41" x 9.72" x 1.46" ~ 5.91")</t>
  </si>
  <si>
    <t>02.24 kg (4.94 lbs)
without UPS</t>
  </si>
  <si>
    <t>McAfee Internet Security 30 days free trial</t>
  </si>
  <si>
    <t>Splendid
Tru2Life</t>
  </si>
  <si>
    <t>Wireless grey keyboard
Wireless optical mouse</t>
  </si>
  <si>
    <t>//2Y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</si>
  <si>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 Modern &amp; Elegant Design with up to 100Hz Responsive Touchscreen
- Optimized for Multitasking work and outstanding I/O connectivity
- ASUS Sonic Master Audio with AI Noice Canceling for productivity, and 2-Year Full Warranty with Accidental Damage Protection</t>
  </si>
  <si>
    <t>https://drive.google.com/drive/folders/1OIdppvG3AqlXP-IzhXy_-sFhzYxSo9Dl?usp=drive_link</t>
  </si>
  <si>
    <t>90PT03H3-M01N50</t>
  </si>
  <si>
    <t>A3202WBAK-BPB1820W</t>
  </si>
  <si>
    <t>4711387825235</t>
  </si>
  <si>
    <t>197105825239</t>
  </si>
  <si>
    <t>4.792</t>
  </si>
  <si>
    <t>VSPT03H1-BU0030</t>
  </si>
  <si>
    <t>21.45-inch</t>
  </si>
  <si>
    <t>86 %</t>
  </si>
  <si>
    <t>Intel® Celeron® 7305 Processor 1.1 GHz (8M Cache,  up to 1.1 GHz, 5 cores)</t>
  </si>
  <si>
    <t>256GB M.2 NVMe™ PCIe® 4.0 SSD
Without HDD</t>
  </si>
  <si>
    <t>1x 2.5" 7mm SATA slot
1x M.2  2280 SSD slot
2x DDR4 SO-DIMM slot</t>
  </si>
  <si>
    <t>Built-in microphone
Built-in speakers
SonicMaster</t>
  </si>
  <si>
    <t>1x DC-in
1x RJ45 Gigabit Ethernet
1x HDMI out 1.4
1x USB 2.0 Type-A
1x USB 3.2 Gen 1 Type-C
3x USB 3.2 Gen 1 Type-A</t>
  </si>
  <si>
    <t>49.3 x 39.5 x 1.3 ~ 16.5 cm (19.41" x 15.55" x 0.51" ~ 6.50")</t>
  </si>
  <si>
    <t>04.84 kg (10.67 lbs)</t>
  </si>
  <si>
    <t>Trusted Platform Module (Firmware TPM)</t>
  </si>
  <si>
    <t>Wired grey keyboard (USB)
Wired optical mouse (USB)</t>
  </si>
  <si>
    <t>https://drive.google.com/drive/folders/1FkyZ7E_RIxjl0U7USQjZNLmVWlgirslv?usp=drive_link</t>
  </si>
  <si>
    <t>90PT03H4-M01N60</t>
  </si>
  <si>
    <t>A3202WBAK-WPB182W</t>
  </si>
  <si>
    <t>4711387462157</t>
  </si>
  <si>
    <t>197105462151</t>
  </si>
  <si>
    <t>VSPT03H2-BU0030</t>
  </si>
  <si>
    <t>Wired white keyboard (USB)
Wired optical mouse (USB)</t>
  </si>
  <si>
    <t>https://drive.google.com/drive/folders/1W5GZe1YhNxv-nkKnex1skSGY6eZSwcbT?usp=drive_link</t>
  </si>
  <si>
    <t>90PT03T1-M00BY0</t>
  </si>
  <si>
    <t>A3402WVAK-WPC515WS</t>
  </si>
  <si>
    <t>4711387583913</t>
  </si>
  <si>
    <t>197105583917</t>
  </si>
  <si>
    <t>5.397</t>
  </si>
  <si>
    <t>VSPT03T1-BU0010</t>
  </si>
  <si>
    <t>88 %</t>
  </si>
  <si>
    <t>Microsoft Office Home &amp; Student 2021</t>
  </si>
  <si>
    <t>Wireless white keyboard
Wireless optical mouse</t>
  </si>
  <si>
    <t>https://drive.google.com/drive/folders/1gMtIxHVEatM1XydUYmgQl6AXsoaQn8J2?usp=drive_link</t>
  </si>
  <si>
    <t>90PT03U2-M001N0</t>
  </si>
  <si>
    <t>A3202WVAK-WPB385WS</t>
  </si>
  <si>
    <t>4711387519219</t>
  </si>
  <si>
    <t>197105519213</t>
  </si>
  <si>
    <t>1.782</t>
  </si>
  <si>
    <t>VSPT03U2-BU0010</t>
  </si>
  <si>
    <t>Intel® RPL-R Core™ 3 Processor 100U 1.2 GHz (10MB Cache, up to 4.7 GHz, 6 Cores)</t>
  </si>
  <si>
    <t>90PT03T1-M00CR0</t>
  </si>
  <si>
    <t>4711387519226</t>
  </si>
  <si>
    <t>197105519220</t>
  </si>
  <si>
    <t>Intel® RPL-R Core™ 5 Processor 120U 1.4 GHz (12MB Cache, up to 5.0 GHz, 10 Cores)</t>
  </si>
  <si>
    <t>90PT03T1-M00CT0</t>
  </si>
  <si>
    <t>A3402WVAT-WPD515WS</t>
  </si>
  <si>
    <t>4711387583937</t>
  </si>
  <si>
    <t>197105583931</t>
  </si>
  <si>
    <t>VSPT03T1-BU0030</t>
  </si>
  <si>
    <t>90PT03T1-M00CU0</t>
  </si>
  <si>
    <t>A3402WVAT-WPD715WS</t>
  </si>
  <si>
    <t>4711387583944</t>
  </si>
  <si>
    <t>197105583948</t>
  </si>
  <si>
    <t>90PT03H4-M01P40</t>
  </si>
  <si>
    <t>A3202WBAK-WPB382W</t>
  </si>
  <si>
    <t>4711387499603</t>
  </si>
  <si>
    <t>197105499607</t>
  </si>
  <si>
    <t>Intel® Core™ i3-1215U Processor 1.2 GHz (10M Cache, up to 4.4 GHz, 6 cores)</t>
  </si>
  <si>
    <t>90PT03H4-M01P50</t>
  </si>
  <si>
    <t>A3202WBAK-WPB385W</t>
  </si>
  <si>
    <t>4711387499900</t>
  </si>
  <si>
    <t>197105499904</t>
  </si>
  <si>
    <t>512GB M.2 NVMe™ PCIe® 3.0 SSD
Without HDD</t>
  </si>
  <si>
    <t>90PT03H4-M01P60</t>
  </si>
  <si>
    <t>A3202WBAK-WPB585W</t>
  </si>
  <si>
    <t>4711387499610</t>
  </si>
  <si>
    <t>197105499614</t>
  </si>
  <si>
    <t>Intel® Core™ i5-1235U Processor 1.3 GHz (12M Cache, up to 4.4 GHz, 10 cores)</t>
  </si>
  <si>
    <t>90PT03G4-M06A20</t>
  </si>
  <si>
    <t>A3402WBAK-WPC515WS</t>
  </si>
  <si>
    <t>4711387499672</t>
  </si>
  <si>
    <t>197105499676</t>
  </si>
  <si>
    <t>5.352</t>
  </si>
  <si>
    <t>VSPT03G2-BU0060</t>
  </si>
  <si>
    <t>8GB DDR4 SO-DIMM *2</t>
  </si>
  <si>
    <t>DDR4 16GB</t>
  </si>
  <si>
    <t>Office Home and Student 2021 included</t>
  </si>
  <si>
    <t>90PT03G4-M06A30</t>
  </si>
  <si>
    <t>A3402WBAT-WPD515WS</t>
  </si>
  <si>
    <t>4711387499627</t>
  </si>
  <si>
    <t>197105499621</t>
  </si>
  <si>
    <t>VSPT03G2-BU0050</t>
  </si>
  <si>
    <t>90PT03G4-M06A40</t>
  </si>
  <si>
    <t>A3402WBAK-WPC715WS</t>
  </si>
  <si>
    <t>4711387499641</t>
  </si>
  <si>
    <t>197105499645</t>
  </si>
  <si>
    <t>90PT03G4-M06A50</t>
  </si>
  <si>
    <t>A3402WBAT-WPD715WS</t>
  </si>
  <si>
    <t>4711387499634</t>
  </si>
  <si>
    <t>197105499638</t>
  </si>
  <si>
    <t>Everyday power, beautifully embodied</t>
  </si>
  <si>
    <t>90PT03L1-M00KW0</t>
  </si>
  <si>
    <t>M3402WFAK-WPC511WS</t>
  </si>
  <si>
    <t>4711387499665</t>
  </si>
  <si>
    <t>197105499669</t>
  </si>
  <si>
    <t>VSPT03L1-BU0010</t>
  </si>
  <si>
    <t>AMD Ryzen™ 5 7520U Mobile Processor (4-core/8-thread, 2 MB cache, up to 4.3 GHz max boost)</t>
  </si>
  <si>
    <t>AMD Radeon™ Graphics</t>
  </si>
  <si>
    <t>LPDDR5 16GB</t>
  </si>
  <si>
    <t>1TB M.2 NVMe™ PCIe® 3.0 SSD
Without HDD</t>
  </si>
  <si>
    <t>1x M.2  2280 SSD slot</t>
  </si>
  <si>
    <t>Wi-Fi 6E(802.11ax) (Dual band) 1*1 + Bluetooth® 5.3 Wireless Card</t>
  </si>
  <si>
    <t>1x DC-in
1x RJ45 Gigabit Ethernet
1x HDMI in 1.4
1x HDMI out 1.4
1x USB 2.0 Type-A
1x USB 3.2 Gen 2 Type-C
3x USB 3.2 Gen 1 Type-A</t>
  </si>
  <si>
    <t>52.9 x 42.3 x 1.5 ~ 16.5 cm (20.83" x 16.65" x 0.59" ~ 6.50")</t>
  </si>
  <si>
    <t>Microsoft Pluton Security Processor</t>
  </si>
  <si>
    <t>90PT03U2-M008B0</t>
  </si>
  <si>
    <t>4711387665930</t>
  </si>
  <si>
    <t>197105665934</t>
  </si>
  <si>
    <t>Microsoft Office Home &amp; Student 2021_x000D_
Microsoft 365 Basic</t>
  </si>
  <si>
    <t>90PT03T1-M018T0</t>
  </si>
  <si>
    <t>A3402WVAK-WPC385WS</t>
  </si>
  <si>
    <t>4711387645345</t>
  </si>
  <si>
    <t>197105645349</t>
  </si>
  <si>
    <t>90PT03U2-M008C0</t>
  </si>
  <si>
    <t>A3202WVAK-WPB585WS</t>
  </si>
  <si>
    <t>4711387665954</t>
  </si>
  <si>
    <t>197105665958</t>
  </si>
  <si>
    <t>90PT03T1-M018U0</t>
  </si>
  <si>
    <t>4711387619025</t>
  </si>
  <si>
    <t>197105619029</t>
  </si>
  <si>
    <t>90PT03T1-M018W0</t>
  </si>
  <si>
    <t>4711387619049</t>
  </si>
  <si>
    <t>197105619043</t>
  </si>
  <si>
    <t>90PT03T1-M018Y0</t>
  </si>
  <si>
    <t>A3402WVAK-WPC715WS</t>
  </si>
  <si>
    <t>4711387619032</t>
  </si>
  <si>
    <t>197105619036</t>
  </si>
  <si>
    <t>90PT03T1-M018Z0</t>
  </si>
  <si>
    <t>4711387619056</t>
  </si>
  <si>
    <t>197105619050</t>
  </si>
  <si>
    <t>Superior sound, sophisticated style - all-in-one.</t>
  </si>
  <si>
    <t>90PT03J1-M02YU0</t>
  </si>
  <si>
    <t>A5402WVART-WPD711WS</t>
  </si>
  <si>
    <t>4711387730164</t>
  </si>
  <si>
    <t>197105730168</t>
  </si>
  <si>
    <t>8.852</t>
  </si>
  <si>
    <t>VSPT03J1-BU0080</t>
  </si>
  <si>
    <t>Intel® RPL-R Core™ 7 Processor 150U 1.8 GHz (12MB Cache, up to 5.4 GHz, 10 Cores)</t>
  </si>
  <si>
    <t>1x 2.5" 7mm SATA slot
2x M.2  2280 SSD slot
2x DDR5 SO-DIMM slot</t>
  </si>
  <si>
    <t>Available</t>
  </si>
  <si>
    <t>1x 2-in-1 card reader SD / MMC
1x 3.5mm combo audio jack
1x USB 3.2 Gen 1 Type-A
1x USB 3.2 Gen 2 Type-C
1x Thunderbolt™ 4 supports display / power delivery</t>
  </si>
  <si>
    <t>1x DC-in
1x Kensington lock
1x RJ45 Gigabit Ethernet
1x HDMI in 1.4
1x HDMI out 2.1b
2x USB 2.0 Type-A
2x USB 3.2 Gen 1 Type-A</t>
  </si>
  <si>
    <t>54.1 x 42.6 x 5.7 ~ 20.1 cm (21.30" x 16.77" x 2.24" ~ 7.91")</t>
  </si>
  <si>
    <t>07.20 kg (15.87 lbs)
Normal Stand</t>
  </si>
  <si>
    <t>BIOS Booting User Password Protection
Kensington Security Slot™(7x 3mm)</t>
  </si>
  <si>
    <t>System diagnosis
Fan Profile
AppDeals
Link to MyASUS</t>
  </si>
  <si>
    <t>Superior sound, sophisticated style - all-in-one</t>
  </si>
  <si>
    <t>90PT03N1-M01AA0</t>
  </si>
  <si>
    <t>A5702WVART-BPF731WS</t>
  </si>
  <si>
    <t>4711387730171</t>
  </si>
  <si>
    <t>197105730175</t>
  </si>
  <si>
    <t>9.752</t>
  </si>
  <si>
    <t>VSPT03N1-BU0080</t>
  </si>
  <si>
    <t>91 %</t>
  </si>
  <si>
    <t>61.3 x 46.7 x 5.8 ~ 21.3 cm (24.13" x 18.39" x 2.28" ~ 8.39")</t>
  </si>
  <si>
    <t>09.80 kg (21.61 lbs)</t>
  </si>
  <si>
    <t>Wireless black keyboard
Wireless optical mouse</t>
  </si>
  <si>
    <t>90PT03L1-M00RK0</t>
  </si>
  <si>
    <t>M3402WFAK-WPC385WS</t>
  </si>
  <si>
    <t>4711387619070</t>
  </si>
  <si>
    <t>197105619074</t>
  </si>
  <si>
    <t>AMD Ryzen™ 3 7320U Mobile Processor (4-core/8-thread, 2 MB cache, up to 4.1 GHz max boost)</t>
  </si>
  <si>
    <t>LPDDR5 8GB</t>
  </si>
  <si>
    <t>90PT03L1-M00RL0</t>
  </si>
  <si>
    <t>4711387619087</t>
  </si>
  <si>
    <t>197105619081</t>
  </si>
  <si>
    <t>- Nano Edge Design with 88% screen body to ratio
- AI Noice-cancelling technology for Business meeting
- 3Y Onsite service with 1Year Accidental damage protection</t>
  </si>
  <si>
    <t>90PT03T2-M01DX0</t>
  </si>
  <si>
    <t>E3402WVAK-BPC785X</t>
  </si>
  <si>
    <t>4711387693513</t>
  </si>
  <si>
    <t>197105693517</t>
  </si>
  <si>
    <t>VSPT03T2-BU0020</t>
  </si>
  <si>
    <t>//1Y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</si>
  <si>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90PT03T2-M01DY0</t>
  </si>
  <si>
    <t>E3402WVAK-BPC585X</t>
  </si>
  <si>
    <t>4711387693490</t>
  </si>
  <si>
    <t>197105693494</t>
  </si>
  <si>
    <t>//2Y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</si>
  <si>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90PT03T1-M02TV0</t>
  </si>
  <si>
    <t>A3402WVAK-WPC5151WS</t>
  </si>
  <si>
    <t>4711387817650</t>
  </si>
  <si>
    <t>197105817654</t>
  </si>
  <si>
    <t>VSPT03T1-BU0020</t>
  </si>
  <si>
    <t>90PT03T1-M02TW0</t>
  </si>
  <si>
    <t>A3402WVAK-WPC7151WS</t>
  </si>
  <si>
    <t>4711387817667</t>
  </si>
  <si>
    <t>197105817661</t>
  </si>
  <si>
    <t>90PT03H3-M01XE0</t>
  </si>
  <si>
    <t>A3202WBAK-BPB3820W</t>
  </si>
  <si>
    <t>4711387824665</t>
  </si>
  <si>
    <t>197105824669</t>
  </si>
  <si>
    <t>90PT03H3-M01XF0</t>
  </si>
  <si>
    <t>A3202WBAK-BPB3850W</t>
  </si>
  <si>
    <t>4711387825518</t>
  </si>
  <si>
    <t>197105825512</t>
  </si>
  <si>
    <t>90PT03T1-M031T0</t>
  </si>
  <si>
    <t>A3402WVAK-WPC5850WS</t>
  </si>
  <si>
    <t>4711387902684</t>
  </si>
  <si>
    <t>197105902688</t>
  </si>
  <si>
    <t>90PT03U1-M00MU0</t>
  </si>
  <si>
    <t>A3202WVAK-BPB5850WS</t>
  </si>
  <si>
    <t>4711387906644</t>
  </si>
  <si>
    <t>197105906648</t>
  </si>
  <si>
    <t>VSPT03U1-BU0020</t>
  </si>
  <si>
    <t>- Business ready (15.6" Multitouch with VESA mount compatible)
- Quiet Fanless design for silent operation with energy efficiency
- Convenient connectivity with other devices</t>
  </si>
  <si>
    <t>90PT0391-M014A0</t>
  </si>
  <si>
    <t>E1600WKAT-BMR182W</t>
  </si>
  <si>
    <t>4711636177795</t>
  </si>
  <si>
    <t>199291177796</t>
  </si>
  <si>
    <t>90PT03X5-M03LN0</t>
  </si>
  <si>
    <t>P440VAK-B3851WS</t>
  </si>
  <si>
    <t>4711636156714</t>
  </si>
  <si>
    <t>199291156715</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</si>
  <si>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</si>
  <si>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 Nano Edge Design with 86% screen body to ratio
- AI Noice-cancelling technology for Business meeting
- 3Y Onsite service with 1Year Accidental damage protection</t>
  </si>
  <si>
    <t>90PT03H1-M00790</t>
  </si>
  <si>
    <t>E3202WBAK-BA3805W</t>
  </si>
  <si>
    <t>VSPT03H1-BU0020</t>
  </si>
  <si>
    <t>//1Y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</si>
  <si>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90PT03G1-M00MV0</t>
  </si>
  <si>
    <t>E3402WBAK-BA5805W</t>
  </si>
  <si>
    <t>VSPT03G1-BU0030</t>
  </si>
  <si>
    <t>90PT03H3-M00SL0</t>
  </si>
  <si>
    <t>E3202WBAK-BA385W</t>
  </si>
  <si>
    <t>VSPT03H1-BU0040</t>
  </si>
  <si>
    <t>90PT03H3-M00SM0</t>
  </si>
  <si>
    <t>E3202WBAK-BA585W</t>
  </si>
  <si>
    <t>90PT03G3-M05490</t>
  </si>
  <si>
    <t>E3402WBAK-BA785W</t>
  </si>
  <si>
    <t>VSPT03G1-BU0070</t>
  </si>
  <si>
    <t>90PT03T2-M00YX0</t>
  </si>
  <si>
    <t>E3402WVAK-BP585WS</t>
  </si>
  <si>
    <t>90PT03T2-M01A00</t>
  </si>
  <si>
    <t>E3402WVAK-BPC585WS</t>
  </si>
  <si>
    <t>//3Y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</si>
  <si>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90PT03T2-M01RJ0</t>
  </si>
  <si>
    <t>E3402WVAK-BPC785WS</t>
  </si>
  <si>
    <t>//3Y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</si>
  <si>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90PT03H4-M00X50</t>
  </si>
  <si>
    <t>A3202WBAK-WA585W</t>
  </si>
  <si>
    <t>4711387299807</t>
  </si>
  <si>
    <t>197105299801</t>
  </si>
  <si>
    <t>*If you would like to know the details, please contact your sales teams.</t>
  </si>
  <si>
    <t>90PT03H4-M00Y30</t>
  </si>
  <si>
    <t>A3202WBAK-WA382W</t>
  </si>
  <si>
    <t>4711387299814</t>
  </si>
  <si>
    <t>197105299818</t>
  </si>
  <si>
    <t>90PT03H4-M00Y40</t>
  </si>
  <si>
    <t>A3202WBAK-WA385W</t>
  </si>
  <si>
    <t>4711387299821</t>
  </si>
  <si>
    <t>197105299825</t>
  </si>
  <si>
    <t>90PT03G4-M043X0</t>
  </si>
  <si>
    <t>A3402WBAK-WA585WS</t>
  </si>
  <si>
    <t>4711387287682</t>
  </si>
  <si>
    <t>197105287686</t>
  </si>
  <si>
    <t>90PT03G4-M055N0</t>
  </si>
  <si>
    <t>A3402WBAK-WA715WS</t>
  </si>
  <si>
    <t>4711387287699</t>
  </si>
  <si>
    <t>197105287693</t>
  </si>
  <si>
    <t>90PT03U2-M00JL0</t>
  </si>
  <si>
    <t>A3202WVAK-WPB382WS</t>
  </si>
  <si>
    <t>4711636104210</t>
  </si>
  <si>
    <t>199291104211</t>
  </si>
  <si>
    <t>??.?? kg</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</si>
  <si>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t>
  </si>
  <si>
    <t>90PT03X5-M03KE0</t>
  </si>
  <si>
    <t>P440VAK-B5851WS</t>
  </si>
  <si>
    <t>4711636156721</t>
  </si>
  <si>
    <t>199291156722</t>
  </si>
  <si>
    <t>1Y OnSite Service
 Accidental Damage Protection + 1Y OnSite Service</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</si>
  <si>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</si>
  <si>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90PT03X5-M03KF0</t>
  </si>
  <si>
    <t>P440VAK-B5151WS</t>
  </si>
  <si>
    <t>4711636230711</t>
  </si>
  <si>
    <t>199291230712</t>
  </si>
  <si>
    <t>90PT03X7-M03KH0</t>
  </si>
  <si>
    <t>P440VAK-W5851WS</t>
  </si>
  <si>
    <t>4711636156752</t>
  </si>
  <si>
    <t>199291156753</t>
  </si>
  <si>
    <t>90PT03X7-M03KJ0</t>
  </si>
  <si>
    <t>P440VAK-W5151WS</t>
  </si>
  <si>
    <t>4711636230728</t>
  </si>
  <si>
    <t>199291230729</t>
  </si>
  <si>
    <t>90PT03X5-M03KK0</t>
  </si>
  <si>
    <t>P440VAK-B7851WS</t>
  </si>
  <si>
    <t>4711636156738</t>
  </si>
  <si>
    <t>199291156739</t>
  </si>
  <si>
    <t>90PT03X7-M03KP0</t>
  </si>
  <si>
    <t>P440VAK-W7851WS</t>
  </si>
  <si>
    <t>4711636156769</t>
  </si>
  <si>
    <t>199291156760</t>
  </si>
  <si>
    <t>90PT03X7-M03KR0</t>
  </si>
  <si>
    <t>P440VAK-W7151WS</t>
  </si>
  <si>
    <t>4711636230735</t>
  </si>
  <si>
    <t>199291230736</t>
  </si>
  <si>
    <t>90PT03X5-M03KV0</t>
  </si>
  <si>
    <t>P440VAT-B5151WS</t>
  </si>
  <si>
    <t>4711636156776</t>
  </si>
  <si>
    <t>199291156777</t>
  </si>
  <si>
    <t>90PT03X7-M03KZ0</t>
  </si>
  <si>
    <t>P440VAT-W5151WS</t>
  </si>
  <si>
    <t>4711636156790</t>
  </si>
  <si>
    <t>199291156791</t>
  </si>
  <si>
    <t>90PT03X5-M03L10</t>
  </si>
  <si>
    <t>P440VAT-B7151WS</t>
  </si>
  <si>
    <t>4711636156783</t>
  </si>
  <si>
    <t>199291156784</t>
  </si>
  <si>
    <t>90PT03X7-M03L30</t>
  </si>
  <si>
    <t>P440VAT-W7151WS</t>
  </si>
  <si>
    <t>4711636156806</t>
  </si>
  <si>
    <t>199291156807</t>
  </si>
  <si>
    <t>90PT03W5-M01J30</t>
  </si>
  <si>
    <t>P470VAK-B7151WS</t>
  </si>
  <si>
    <t>4711636230759</t>
  </si>
  <si>
    <t>199291230750</t>
  </si>
  <si>
    <t>90PT03W5-M01J70</t>
  </si>
  <si>
    <t>P470VAK-B5151WS</t>
  </si>
  <si>
    <t>4711636230742</t>
  </si>
  <si>
    <t>199291230743</t>
  </si>
  <si>
    <t>90PT03W5-M01JB0</t>
  </si>
  <si>
    <t>P470VAT-B7151WS</t>
  </si>
  <si>
    <t>4711636156820</t>
  </si>
  <si>
    <t>199291156821</t>
  </si>
  <si>
    <t>90PT03W7-M01JD0</t>
  </si>
  <si>
    <t>P470VAT-W7151WS</t>
  </si>
  <si>
    <t>4711636156837</t>
  </si>
  <si>
    <t>199291156838</t>
  </si>
  <si>
    <t>90PT03W5-M01JF0</t>
  </si>
  <si>
    <t>P470VAT-B5151WS</t>
  </si>
  <si>
    <t>4711636156813</t>
  </si>
  <si>
    <t>199291156814</t>
  </si>
  <si>
    <t>90PT03X7-M03LP0</t>
  </si>
  <si>
    <t>P440VAK-W3851WS</t>
  </si>
  <si>
    <t>4711636156745</t>
  </si>
  <si>
    <t>199291156746</t>
  </si>
  <si>
    <t>90PT03W6-M023M0</t>
  </si>
  <si>
    <t>P470VAT-B7110WSH</t>
  </si>
  <si>
    <t>4711636245364</t>
  </si>
  <si>
    <t>199291245365</t>
  </si>
  <si>
    <t>VSPT03W3-BU0150</t>
  </si>
  <si>
    <t>-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t>
  </si>
  <si>
    <t>90PT03W8-M023N0</t>
  </si>
  <si>
    <t>P470VAT-W7110WSH</t>
  </si>
  <si>
    <t>4711636245371</t>
  </si>
  <si>
    <t>199291245372</t>
  </si>
  <si>
    <t>VSPT03W4-BU0150</t>
  </si>
  <si>
    <t>90PF03Y3-M008S0</t>
  </si>
  <si>
    <t>S500TE-585000003W</t>
  </si>
  <si>
    <t>4711387230220</t>
  </si>
  <si>
    <t>197105230224</t>
  </si>
  <si>
    <t>7.697</t>
  </si>
  <si>
    <t>ACX11-004802PF//1Y Extension
ACX13-007943PF//2Y OnSite Service*upgrade
ACX13-007990PF//3Y Extension
 5Y OnSite Service*upgrade
ACX13-0079H0PF//2Y Extension
 4Y OnSite Service*upgrade
ACX14-010334PF//2Y Extension
ACX14-010344PF//3Y Extension
ACX15-011100PF//1Y Extension
 3Y OnSite Service
 3Y Storage Retention*upgrade
ACX15-022200PF//2Y OnSite Service*upgrade
 2Y Storage Retention*upgrade
ACX15-022210PF//2Y Extension
 4Y OnSite Service
 4Y Storage Retention*upgrade
ACX15-022220PF//3Y Extension
 5Y OnSite Service
 5Y Storage Retention*upgrade
*If you would like to know the details, please contact your sales teams.</t>
  </si>
  <si>
    <t>90PF03Y3-M008V0</t>
  </si>
  <si>
    <t>S500TE-785030000W</t>
  </si>
  <si>
    <t>4711387272039</t>
  </si>
  <si>
    <t>197105272033</t>
  </si>
  <si>
    <t>90PF0461-M00C20</t>
  </si>
  <si>
    <t>S501ME-382000013W</t>
  </si>
  <si>
    <t>4711387364406</t>
  </si>
  <si>
    <t>197105364400</t>
  </si>
  <si>
    <t>5.897</t>
  </si>
  <si>
    <t>VSPF0461-BU0040</t>
  </si>
  <si>
    <t>McAfee
MyASUS</t>
  </si>
  <si>
    <t>Kensington Security Slot™(7x 3mm)</t>
  </si>
  <si>
    <t>90PF0461-M00C30</t>
  </si>
  <si>
    <t>S501ME-385000013W</t>
  </si>
  <si>
    <t>4711387364413</t>
  </si>
  <si>
    <t>197105364417</t>
  </si>
  <si>
    <t>90PF0461-M00C40</t>
  </si>
  <si>
    <t>S501ME-585000013W</t>
  </si>
  <si>
    <t>4711387364420</t>
  </si>
  <si>
    <t>197105364424</t>
  </si>
  <si>
    <t>90PF05K2-M01VE0</t>
  </si>
  <si>
    <t>S503MER-585033WS</t>
  </si>
  <si>
    <t>4711636093668</t>
  </si>
  <si>
    <t>199291093669</t>
  </si>
  <si>
    <t>5.997</t>
  </si>
  <si>
    <t>1x RJ45 Gigabit Ethernet
1x HDMI 1.4
1x VGA Port
1x 7.1 channel audio (microphone, line-out, Line-in)
1x Kensington lock
1x Padlock loop
2x USB 2.0 Type-A
2x USB 3.2 Gen 1 Type-A
1x FLEX I/O port (HDMI 2.1 TMDS)</t>
  </si>
  <si>
    <t>58.7%</t>
  </si>
  <si>
    <t>90PF05I1-M021M0</t>
  </si>
  <si>
    <t>P500MV-3850181WS</t>
  </si>
  <si>
    <t>4711636155007</t>
  </si>
  <si>
    <t>199291155008</t>
  </si>
  <si>
    <t>1x RJ45 Gigabit Ethernet
1x HDMI 1.4
1x Displayport 1.4
1x 7.1 channel audio (microphone, line-out, Line-in)
1x Kensington lock
4x USB 2.0 Type-A</t>
  </si>
  <si>
    <t>1-month Adobe Creative Cloud Hard Bundle_x000D_
_x000D_
*Terms and exclusions apply. Offer only available in eligible markets. Eligible markets are determined at activation, and varies by region, device, and time.</t>
  </si>
  <si>
    <t>90PF05I1-M021N0</t>
  </si>
  <si>
    <t>P500MV-5850331WS</t>
  </si>
  <si>
    <t>4711636155014</t>
  </si>
  <si>
    <t>199291155015</t>
  </si>
  <si>
    <t>3.5" HDD assembly kit
VGA cable assembly kit</t>
  </si>
  <si>
    <t>-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</si>
  <si>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90PF05I1-M021P0</t>
  </si>
  <si>
    <t>P500MV-7850331WS</t>
  </si>
  <si>
    <t>4711636155021</t>
  </si>
  <si>
    <t>199291155022</t>
  </si>
  <si>
    <t>90PF05K2-M022T0</t>
  </si>
  <si>
    <t>S503MER-3850331WS</t>
  </si>
  <si>
    <t>4711636155038</t>
  </si>
  <si>
    <t>199291155039</t>
  </si>
  <si>
    <t>Internal Speaker
3.5" HDD assembly kit</t>
  </si>
  <si>
    <t>90PF05K2-M022V0</t>
  </si>
  <si>
    <t>S503MER-5850331WS</t>
  </si>
  <si>
    <t>4711636155045</t>
  </si>
  <si>
    <t>199291155046</t>
  </si>
  <si>
    <t>90PF05K2-M022X0</t>
  </si>
  <si>
    <t>S503MER-7850501WS</t>
  </si>
  <si>
    <t>4711636155052</t>
  </si>
  <si>
    <t>199291155053</t>
  </si>
  <si>
    <t>500W power supply (80+ Platinum, peak 1000W)</t>
  </si>
  <si>
    <t>Smart, secure AI power for businessSmart, secure AI power for business</t>
  </si>
  <si>
    <t>90NX08I1-M013L0</t>
  </si>
  <si>
    <t>B5405CCA-NZ5150X</t>
  </si>
  <si>
    <t>VSNX08I1-BU2034</t>
  </si>
  <si>
    <t>Intel® Core™ Ultra 5 Processor 225H 1.7 GHz (18MB Cache, up to 4.9 GHz, 14 cores, 14 Threads)
 Intel® AI Boost NPU up to 13 TOPS</t>
  </si>
  <si>
    <t>DDR5 16GB ( 16GB DDR5 SO-DIMM )</t>
  </si>
  <si>
    <t>Intel® Arc™ Graphics(available for Intel® Core™ Ultra H 5/7/9 with dual channel memory)
Intel® Graphics</t>
  </si>
  <si>
    <t>LCD Cover: Gentle Grey, Aluminum
Top Case: Gentle Grey, Aluminum</t>
  </si>
  <si>
    <t>2x DDR5 SO-DIMM slots</t>
  </si>
  <si>
    <t>Front: 1080p FHD camera with IR function to support Windows Hello
Rear: -
With privacy shutter
World-Facing: -</t>
  </si>
  <si>
    <t>Audio by Dirac</t>
  </si>
  <si>
    <t>Wi-Fi 7(802.11be) (Triple band) 2*2 + Bluetooth® 5.4 Wireless Card</t>
  </si>
  <si>
    <t>2x USB 3.2 Gen 1 Type-A
2x Thunderbolt™ 4, compliant with USB4, supports display / power delivery
1x HDMI 2.1 TMDS
1x 3.5mm Combo Audio Jack
1x RJ45 Gigabit Ethernet
Micro SD card reader</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</si>
  <si>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t>
  </si>
  <si>
    <t>Backpack</t>
  </si>
  <si>
    <t>LED Back-lit(144Hz)-Narrow border</t>
  </si>
  <si>
    <t>400nits</t>
  </si>
  <si>
    <t>WQXGA(WQ) 2560X1600 16:10</t>
  </si>
  <si>
    <t>sRGB 100%</t>
  </si>
  <si>
    <t>ID,1Y ON-SITE(ADP)+2Y ON-SITE</t>
  </si>
  <si>
    <t>1.352 Kg</t>
  </si>
  <si>
    <t>31.51 x 22.68 x 1.75 ~ 1.79 cm (12.41" x 8.93" x 0.69" ~ 0.70")</t>
  </si>
  <si>
    <t>MCAFEE_30D</t>
  </si>
  <si>
    <t>EPEAT Gold with Climate+
Energy star 8.0
FSC Recycled
TCO Certified
RoHS
REACH</t>
  </si>
  <si>
    <t>Intel® AI Boost NPU</t>
  </si>
  <si>
    <t>90NX08Z1-M001H0</t>
  </si>
  <si>
    <t>BG1409CVA-S67150X</t>
  </si>
  <si>
    <t>90NX08G1-M00HA0</t>
  </si>
  <si>
    <t>B5405CVA-NZ5150X</t>
  </si>
  <si>
    <t>VSNX08G1-BUB010</t>
  </si>
  <si>
    <t>Intel® Core™ 5 Processor 120U 1.4 GHz (12MB Cache, up to 5.0 GHz, 10 Cores)</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</si>
  <si>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t>
  </si>
  <si>
    <t>90NX08Z1-M001B0</t>
  </si>
  <si>
    <t>BG1409CVA-S65150X</t>
  </si>
  <si>
    <t>90NX0571-M00M60</t>
  </si>
  <si>
    <t>B1400CBA-EK7150X</t>
  </si>
  <si>
    <t>VSNX0571-BU2012</t>
  </si>
  <si>
    <t>MICROSOFT 365 FREE TRIAL 30D</t>
  </si>
  <si>
    <t>LCD Cover: Star Black, Aluminum
Top Case: Star Black, Plastic</t>
  </si>
  <si>
    <t>1x DDR4 SO-DIMM slot
1x M.2 2280 PCIe 4.0x4
1x STD 2.5” SATA HDD</t>
  </si>
  <si>
    <t>Built-in speaker
Built-in array microphone</t>
  </si>
  <si>
    <t>1x USB 2.0 Type-A
2x USB 3.2 Gen 2 Type-A
1x Thunderbolt™ 4, compliant with USB4, supports display / power delivery
1x HDMI 1.4
1x VGA Port (D-Sub)
1x 3.5mm Combo Audio Jack
1x RJ45 Gigabit Ethernet
1x DC-in
Micro SD card reader</t>
  </si>
  <si>
    <t>FingerPrint
BIOS Booting User Password Protection
HDD User Password Protection and Security
Support Absolute Persistence 2.0 (Computrace)
Trusted Platform Module (TPM) 2.0
Fingerprint sensor integrated with Power Key
Kensington Security Slot™(7x 3mm)</t>
  </si>
  <si>
    <t>220nits</t>
  </si>
  <si>
    <t>ID,1Y CARRY-IN(ADP)</t>
  </si>
  <si>
    <t>0.185 Kg</t>
  </si>
  <si>
    <t>32.34 x 21.56 x 1.92 ~ 1.92 cm (12.73" x 8.49" x 0.76" ~ 0.76")</t>
  </si>
  <si>
    <t>Support NumberPad</t>
  </si>
  <si>
    <t>EPEAT Silver
Energy star 8.0
RoHS
REACH</t>
  </si>
  <si>
    <t>90NX0571-M01TR0</t>
  </si>
  <si>
    <t>B1400CBA-EB5111X</t>
  </si>
  <si>
    <t>VSNX0571-BU3A12</t>
  </si>
  <si>
    <t>Backpack
Wireless optical mouse</t>
  </si>
  <si>
    <t>Portable power for business on the go</t>
  </si>
  <si>
    <t>90NX05M1-M002Y0</t>
  </si>
  <si>
    <t>B5402CBA-KI7110X</t>
  </si>
  <si>
    <t>VSNX05M1-BU3013</t>
  </si>
  <si>
    <t>Intel® Core™ i7-1260P Processor 2.1 GHz (18M Cache, up to 4.7 GHz, 12 cores)</t>
  </si>
  <si>
    <t>DDR5 16GB ( 8GB DDR5 on board + 8GB DDR5 SO-DIMM )</t>
  </si>
  <si>
    <t>LCD Cover: Star Black, Aluminum
Top Case: Star Black, Mg-Al</t>
  </si>
  <si>
    <t>1x DDR5 SO-DIMM slots
1x M.2 2280 PCIe 3.0x4
1x M.2 2280 PCIe 4.0x4</t>
  </si>
  <si>
    <t>Front: 720p HD camera with IR function to support Windows Hello
Rear: -
With privacy shutter
World-Facing: -</t>
  </si>
  <si>
    <t>Dolby Atmos
Built-in speaker
Built-in array microphone</t>
  </si>
  <si>
    <t>1x USB 2.0 Type-A
1x USB 3.2 Gen 2 Type-A
2x Thunderbolt™ 4, compliant with USB4, supports display / power delivery
1x HDMI 2.0a
1x 3.5mm Combo Audio Jack
1x RJ45 Gigabit Ethernet
Micro SD card reader</t>
  </si>
  <si>
    <t>FingerPrint
Fingerprint sensor integrated with Power Key
Kensington Security Slot™(7x 3mm)
Trusted Platform Module (TPM) 2.0</t>
  </si>
  <si>
    <t>0.227 Kg</t>
  </si>
  <si>
    <t>32.34 x 22.31 x 1.79 ~ 1.80 cm (12.73" x 8.78" x 0.70" ~ 0.71")</t>
  </si>
  <si>
    <t>63WHrs, 3S1P, 3-cell Li-ion</t>
  </si>
  <si>
    <t>Energy star
EPEAT Gold
N/A</t>
  </si>
  <si>
    <t>90NX08Z1-M001E0</t>
  </si>
  <si>
    <t>BG1409CVA-S67850X</t>
  </si>
  <si>
    <t>90NX0571-M01TK0</t>
  </si>
  <si>
    <t>B1400CBA-EB7111X</t>
  </si>
  <si>
    <t>90NX08G1-M00HB0</t>
  </si>
  <si>
    <t>B5405CVA-NZ7110X</t>
  </si>
  <si>
    <t>90NX05J1-M004R0</t>
  </si>
  <si>
    <t>B5402FBA-HY7110WS</t>
  </si>
  <si>
    <t>VSNX05J1-BU0A30</t>
  </si>
  <si>
    <t>Windows 11 Home - ASUS recommends Windows 11 Pro for business
Office Home and Student 2021 included</t>
  </si>
  <si>
    <t>OFFICE HOME&amp;STUDENT(ID)</t>
  </si>
  <si>
    <t>Backpack
MPP 2.0 garaged stylus</t>
  </si>
  <si>
    <t>FHD 1920X1080 16:9(1W)</t>
  </si>
  <si>
    <t>Touch(OGM)</t>
  </si>
  <si>
    <t>90NX06V1-M000L0</t>
  </si>
  <si>
    <t>90NX08I1-M014F0</t>
  </si>
  <si>
    <t>B5405CCA-NZ7310X</t>
  </si>
  <si>
    <t>Intel® Core™ Ultra 7 Processor 255H 2.0 GHz (24MB Cache, up to 5.1 GHz, 16 cores, 16 Threads)
 Intel® AI Boost NPU up to 13 TOPS</t>
  </si>
  <si>
    <t>DDR5 32GB ( 16GB DDR5 SO-DIMM *2 )</t>
  </si>
  <si>
    <t>90NX05J1-M004S0</t>
  </si>
  <si>
    <t>B5402FBA-HY7110X</t>
  </si>
  <si>
    <t>90NX04T1-M001N0</t>
  </si>
  <si>
    <t>B5302FBA-LG7110X</t>
  </si>
  <si>
    <t>VSNX04T1-BU1011</t>
  </si>
  <si>
    <t>1x DDR5 SO-DIMM slots
2x M.2 2280 PCIe 4.0x4</t>
  </si>
  <si>
    <t>Front: 1080p FHD camera
Rear: -
With privacy shutter
World-Facing: -</t>
  </si>
  <si>
    <t>Dolby Atmos
Smart Amp Technology
Built-in array microphone</t>
  </si>
  <si>
    <t>1x USB 3.2 Gen 2 Type-A
2x Thunderbolt™ 4, compliant with USB4, supports display / power delivery
1x HDMI 2.0b
1x micro HDMI (RJ45 lan)
1x 3.5mm Combo Audio Jack</t>
  </si>
  <si>
    <t>FingerPrint
BIOS Booting User Password Protection
HDD User Password Protection and Security
Trusted Platform Module (TPM) 2.0
Fingerprint sensor integrated with Power Key
Kensington Nano Security Slot™(6x 2.5mm)</t>
  </si>
  <si>
    <t>Backpack
Micro HDMI to LAN
MPP 2.0 ASUS Pen</t>
  </si>
  <si>
    <t>0.258 Kg</t>
  </si>
  <si>
    <t>30.90 x 21.06 x 1.69 ~ 1.69 cm (12.17" x 8.29" x 0.67" ~ 0.67")</t>
  </si>
  <si>
    <t>66WHrs, 4S1P, 4-cell Li-ion</t>
  </si>
  <si>
    <t>EPEAT Gold
Energy star 8.0
RoHS</t>
  </si>
  <si>
    <t>90PT03X5-M03BF0</t>
  </si>
  <si>
    <t>P440VAK-B3821W</t>
  </si>
  <si>
    <t>4711636331937</t>
  </si>
  <si>
    <t>199291331938</t>
  </si>
  <si>
    <t>Intel® Core™ i3-1315U Processor 1.2 GHz (10M Cache, up to 4.5 GHz, 6 cores, 8 Threads)</t>
  </si>
  <si>
    <t>AI ExpertMeet (AI features need devices with 12GB RAM or more)
MyASUS
ASUS Business Manager</t>
  </si>
  <si>
    <t>90PT03X5-M03LM0</t>
  </si>
  <si>
    <t>P440VAK-B3851W</t>
  </si>
  <si>
    <t>4711636331944</t>
  </si>
  <si>
    <t>199291331945</t>
  </si>
  <si>
    <t>-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t>
  </si>
  <si>
    <t>90PT0451-M005R0</t>
  </si>
  <si>
    <t>PM670KAK-W7310WS</t>
  </si>
  <si>
    <t>4711636294829</t>
  </si>
  <si>
    <t>199291294820</t>
  </si>
  <si>
    <t>VSPT0453-BU0050</t>
  </si>
  <si>
    <t>AMD Ryzen™AI 7 350 Processor 2.0 GHz (16MB Cache, up to 5.0 GHz, 8 cores, 16 Threads)</t>
  </si>
  <si>
    <t>AMD Ryzen™ AI NPU 50 TOPS</t>
  </si>
  <si>
    <t>AMD Radeon™ 860M</t>
  </si>
  <si>
    <t>5M camera with IR function to support Windows Hello</t>
  </si>
  <si>
    <t>1x DC-in
1x RJ45 Gigabit Ethernet
1x HDMI in 1.4
1x HDMI out 2.1b
1x USB 3.2 Gen 1 Type-C
3x USB 3.2 Gen 1 Type-A</t>
  </si>
  <si>
    <t>https://drive.google.com/drive/folders/1tSEQNubX0DITMOp4tH495afLQI4INGTT?usp=sharing</t>
  </si>
  <si>
    <t>90PT0463-M008P0</t>
  </si>
  <si>
    <t>PM640KAK-B5150WS</t>
  </si>
  <si>
    <t>4711636294812</t>
  </si>
  <si>
    <t>199291294813</t>
  </si>
  <si>
    <t>VSPT0464-BU0130</t>
  </si>
  <si>
    <t>AMD Ryzen™AI 5 330 Processor 2.0 GHz (8MB Cache, up to 4.5 GHz, 4 cores, 8 Threads)
 NPU 50 TOPs</t>
  </si>
  <si>
    <t>AMD Radeon™ 820M</t>
  </si>
  <si>
    <t>90PT03H3-M01Z90</t>
  </si>
  <si>
    <t>A3202WBAK-BPB1850W</t>
  </si>
  <si>
    <t>4711636341608</t>
  </si>
  <si>
    <t>199291341609</t>
  </si>
  <si>
    <t>Intel® Celeron® 7305 Processor 1.1 GHz (8MB Cache,  up to 1.1 GHz, 5 cores, 5 Threads)</t>
  </si>
  <si>
    <t>512GB M.2 NVMe™ PCIe® 4.0 SSD
Without HDD</t>
  </si>
  <si>
    <t>90PT0463-M009H0</t>
  </si>
  <si>
    <t>PM640KAK-B7150WS</t>
  </si>
  <si>
    <t>4711636413862</t>
  </si>
  <si>
    <t>199291413863</t>
  </si>
  <si>
    <t>VSPT0464-BU0050</t>
  </si>
  <si>
    <t>AMD Ryzen™AI 7 350 Processor 2.0 GHz (16MB Cache, up to 5.0 GHz, 8 cores, 16 Threads)
 NPU 50 TOPs</t>
  </si>
  <si>
    <t>90PT0461-M00EA0</t>
  </si>
  <si>
    <t>PM640KAK-W5150WS</t>
  </si>
  <si>
    <t>4711636413879</t>
  </si>
  <si>
    <t>199291413870</t>
  </si>
  <si>
    <t>VSPT0463-BU0130</t>
  </si>
  <si>
    <t>90PT03X5-M07U60</t>
  </si>
  <si>
    <t>P440VAK-B5852WS</t>
  </si>
  <si>
    <t>4711636331968</t>
  </si>
  <si>
    <t>199291331969</t>
  </si>
  <si>
    <t>Intel® Core™ 5 Processor 210H 2.5 GHz (12MB Cache, up to 4.8GHz, 8 Cores, 12 Threads)</t>
  </si>
  <si>
    <t>90PT03X5-M07U70</t>
  </si>
  <si>
    <t>P440VAK-B5152WS</t>
  </si>
  <si>
    <t>4711636331951</t>
  </si>
  <si>
    <t>199291331952</t>
  </si>
  <si>
    <t>90PT03X7-M07U80</t>
  </si>
  <si>
    <t>P440VAK-W5852WS</t>
  </si>
  <si>
    <t>4711636328876</t>
  </si>
  <si>
    <t>199291328877</t>
  </si>
  <si>
    <t>90PT03X5-M07UA0</t>
  </si>
  <si>
    <t>P440VAT-B5852WS</t>
  </si>
  <si>
    <t>4711636413794</t>
  </si>
  <si>
    <t>199291413795</t>
  </si>
  <si>
    <t>90PT03X5-M08JZ0</t>
  </si>
  <si>
    <t>P440VAK-B7852WS</t>
  </si>
  <si>
    <t>4711636331982</t>
  </si>
  <si>
    <t>199291331983</t>
  </si>
  <si>
    <t>Intel® Core™ 7 Processor 240H 2.5 GHz (24MB Cache, up to 5.2 GHz, 10 Cores, 16 Threads)</t>
  </si>
  <si>
    <t>90PT03X5-M08K00</t>
  </si>
  <si>
    <t>P440VAK-B7152WS</t>
  </si>
  <si>
    <t>4711636331975</t>
  </si>
  <si>
    <t>199291331976</t>
  </si>
  <si>
    <t>90PT03X7-M08K10</t>
  </si>
  <si>
    <t>P440VAK-W7852WS</t>
  </si>
  <si>
    <t>4711636413787</t>
  </si>
  <si>
    <t>199291413788</t>
  </si>
  <si>
    <t>90PT03X7-M08K50</t>
  </si>
  <si>
    <t>P440VAT-W7852WS</t>
  </si>
  <si>
    <t>4711636413800</t>
  </si>
  <si>
    <t>199291413801</t>
  </si>
  <si>
    <t>90PT03W7-M03B00</t>
  </si>
  <si>
    <t>P470VAK-W7852WS</t>
  </si>
  <si>
    <t>4711636413824</t>
  </si>
  <si>
    <t>199291413825</t>
  </si>
  <si>
    <t>VSPT03W4-BU0060</t>
  </si>
  <si>
    <t>Wi-Fi 6E(802.11ax) (Triple band) 2*2 + Bluetooth® 5.4 Wireless Card</t>
  </si>
  <si>
    <t>90PT03W5-M03B30</t>
  </si>
  <si>
    <t>P470VAT-B7152WS</t>
  </si>
  <si>
    <t>4711636332019</t>
  </si>
  <si>
    <t>199291332010</t>
  </si>
  <si>
    <t>90PT03W7-M03B50</t>
  </si>
  <si>
    <t>P470VAT-W7152WS</t>
  </si>
  <si>
    <t>4711636413855</t>
  </si>
  <si>
    <t>199291413856</t>
  </si>
  <si>
    <t>90PT03W6-M03DM0</t>
  </si>
  <si>
    <t>P470VAT-B7112WSH</t>
  </si>
  <si>
    <t>4711636332002</t>
  </si>
  <si>
    <t>199291332003</t>
  </si>
  <si>
    <t>90PT03W8-M03DN0</t>
  </si>
  <si>
    <t>P470VAT-W7112WSH</t>
  </si>
  <si>
    <t>4711636332026</t>
  </si>
  <si>
    <t>199291332027</t>
  </si>
  <si>
    <t>90PT03W5-M03NE0</t>
  </si>
  <si>
    <t>P470VAK-B5852WS</t>
  </si>
  <si>
    <t>4711636413817</t>
  </si>
  <si>
    <t>199291413818</t>
  </si>
  <si>
    <t>90PT03W5-M03NK0</t>
  </si>
  <si>
    <t>P470VAT-B5852WS</t>
  </si>
  <si>
    <t>4711636413831</t>
  </si>
  <si>
    <t>199291413832</t>
  </si>
  <si>
    <t>-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</si>
  <si>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90PF05A1-M004S0</t>
  </si>
  <si>
    <t>P500SV-3850181WS</t>
  </si>
  <si>
    <t>4711636264310</t>
  </si>
  <si>
    <t>199291264311</t>
  </si>
  <si>
    <t>5.057</t>
  </si>
  <si>
    <t>VSPF05A1-BU0010</t>
  </si>
  <si>
    <t>Memory speed is 5600 MT/s, but run at 4800~5200 MT/s.</t>
  </si>
  <si>
    <t>05.06 kg (11.16 lbs)</t>
  </si>
  <si>
    <t>Discrete Trusted Platform Module (TPM) 2.0
HDD User Password Protection and Security
Kensington Security Slot™(7x 3mm)
Microsoft Security Level 2</t>
  </si>
  <si>
    <t>EPEAT Silver
Energy star 9.0
REACH
RoHS</t>
  </si>
  <si>
    <t>90PF05I1-M03HL0</t>
  </si>
  <si>
    <t>P500MV-5850332WS</t>
  </si>
  <si>
    <t>4711636336154</t>
  </si>
  <si>
    <t>199291336155</t>
  </si>
  <si>
    <t>Intel® Core™ 5 Processor 210H 2.2 GHz (12MB Cache, up to 4.8 GHz, 8 Cores, 12 Threads)</t>
  </si>
  <si>
    <t>Memory speed is 5600 MT/s, and run at 5600 MT/s.</t>
  </si>
  <si>
    <t>1x 3.5mm combo audio jack
1x USB 3.2 Gen 2 Type-C
2x USB 3.2 Gen 2 Type-A</t>
  </si>
  <si>
    <t>90PF05I1-M03MX0</t>
  </si>
  <si>
    <t>P500MV-5850332X</t>
  </si>
  <si>
    <t>4711636336161</t>
  </si>
  <si>
    <t>199291336162</t>
  </si>
  <si>
    <t>Windows 11 Pro</t>
  </si>
  <si>
    <t>90PF05A1-M00VP0</t>
  </si>
  <si>
    <t>P500SV-5850182WS</t>
  </si>
  <si>
    <t>4711636336192</t>
  </si>
  <si>
    <t>199291336193</t>
  </si>
  <si>
    <t>90PF05A1-M00ZT0</t>
  </si>
  <si>
    <t>P500SV-7850182WS</t>
  </si>
  <si>
    <t>4711636336208</t>
  </si>
  <si>
    <t>199291336209</t>
  </si>
  <si>
    <t>90PF05I1-M03X50</t>
  </si>
  <si>
    <t>P500MV-7850332WS</t>
  </si>
  <si>
    <t>4711636336178</t>
  </si>
  <si>
    <t>199291336179</t>
  </si>
  <si>
    <t>90PF05I1-M040W0</t>
  </si>
  <si>
    <t>P500MV-7850332X</t>
  </si>
  <si>
    <t>4711636336185</t>
  </si>
  <si>
    <t>199291336186</t>
  </si>
  <si>
    <t>90PF05I1-M041L0</t>
  </si>
  <si>
    <t>P500MV-3850182WS</t>
  </si>
  <si>
    <t>4711636379168</t>
  </si>
  <si>
    <t>199291379169</t>
  </si>
  <si>
    <t>Intel® Core™ 3 Processor 100U 1.2 GHz (10MB Cache, up to 4.7 GHz, 6 Cores, 8 Threads)</t>
  </si>
  <si>
    <t>90PF05A1-M01340</t>
  </si>
  <si>
    <t>P500SV-3850182WS</t>
  </si>
  <si>
    <t>4711636378918</t>
  </si>
  <si>
    <t>199291378919</t>
  </si>
  <si>
    <t>90PF05I1-M041P0</t>
  </si>
  <si>
    <t>P500MV-3850182X</t>
  </si>
  <si>
    <t>4711636379175</t>
  </si>
  <si>
    <t>199291379176</t>
  </si>
  <si>
    <t>90NX08Z1-M001S0</t>
  </si>
  <si>
    <t>BG1409CVA-S65851WR</t>
  </si>
  <si>
    <t>Intel® Core™ 5 Processor 120U 1.4 GHz (12MB Cache, up to 5.0 GHz, 10 Cores, 12 Threads)</t>
  </si>
  <si>
    <t>512GB M.2 2280 NVMe™ PCIe® 4.0 SSD
SSD Housing for storage expansion</t>
  </si>
  <si>
    <t>Windows 11 Home - ASUS recommends Windows 11 Pro for business
* Windows 11 Home is available only as the Single Language edition. Learn more about Windows 11 Home Single language: https://support.microsoft.com/article/eaf060a6-3642-4612-6b75-b34e57a08abf</t>
  </si>
  <si>
    <t>Plastic</t>
  </si>
  <si>
    <t>Gentle Grey</t>
  </si>
  <si>
    <t>14.0-inch</t>
  </si>
  <si>
    <t>170/170</t>
  </si>
  <si>
    <t>25/35</t>
  </si>
  <si>
    <t>Share</t>
  </si>
  <si>
    <t>Upgradable
 Need to remove bottom/top case</t>
  </si>
  <si>
    <t>720p HD camera
With privacy shutter</t>
  </si>
  <si>
    <t>FingerPrint</t>
  </si>
  <si>
    <t>TYPE-C, 65W AC Adapter, Output: 20V DC, 3.25A, 65W, Input: 100~240V AC 50/60Hz universal (Adapter+power cord)</t>
  </si>
  <si>
    <t>Min: 55W
Max: 65W
*The indicated wattage is for demonstrating the system’s support capability as required by EU regulations. For optimal system performance, please use the standard-wattage adapter or higher.</t>
  </si>
  <si>
    <t>1.41 kg (3.11 lbs)</t>
  </si>
  <si>
    <t>1.22 kg (2.69 lbs)</t>
  </si>
  <si>
    <t>Fingerprint sensor intergrated with Touchpad
Kensington Nano Security Slot™(6x 2.5mm)
BIOS Booting User Password Protection
BIOS setup user password
HDD User Password Protection and Security
Support Absolute Persistence 2.0 (Computrace)
Trusted Platform Module (TPM) 2.0
N/A</t>
  </si>
  <si>
    <t>System diagnosis
Battery health charging
Fan Profile
Splendid
Tru2Life
Function key lock
WiFi SmartConnect
AppDeals
Link to MyASUS</t>
  </si>
  <si>
    <t>AI ExpertMeet (AI features need devices with 12GB RAM or more)
MyASUS</t>
  </si>
  <si>
    <t>Built-in Apps vary from OS SKU.
*MyASUS/McAfee don't support in Pure OS/without OS/G sku/Win SE/Windows on ARM/Linux OS (ex. Endless, Kylin, Ubuntu)</t>
  </si>
  <si>
    <t>Energy star 8.0
FSC Mix
REACH
RoHS
TCO Certified</t>
  </si>
  <si>
    <t>ACX12-002021NX//1Y Extension
 4Y Accidental Damage Protection* *upgrade
ACX12-018400NX//1YInternational Extension
 4Y Accidental Damage Protection* *upgrade
ACX12-018410NX//2YInternational Extension
 5Y Accidental Damage Protection* *upgrade
ACX13-008130NX//2Y Extension
 5Y OnSite Service*upgrade
ACX13-008140NX//1Y Extension
 4Y OnSite Service*upgrade
ACX15-022000NX//1Y Extension
 4Y OnSite Service
 4Y Accidental Damage Protection*
 4Y HDD_Retention*upgrade
ACX15-022010NX//2Y Extension
 5Y OnSite Service
 5Y Accidental Damage Protection*
 5Y HDD_Retention*upgrade
ACX15-022020NX//3Y OnSite Service
 3Y Accidental Damage Protection*
 3Y HDD_Retention*upgrade
ACX15-044400NX//1Y International Extension
 4Y OnSite Service
 4Y Storage Retention*upgrade
ACX15-044510NX//2Y International Extension
 5Y OnSite Service
 5Y Accidental Damage Protection*
 5Y HDD_Retention*upgrade
*If you would like to know the details, please contact your sales teams.</t>
  </si>
  <si>
    <t>Commercial NB B series Battery warranty follow system warranty, 4Y-5Y by WEP option.</t>
  </si>
  <si>
    <t>30% PCR recycled plastic(cover or inner frame)</t>
  </si>
  <si>
    <t>30% PCR recycled plastic</t>
  </si>
  <si>
    <t>90NX08Z1-M001T0</t>
  </si>
  <si>
    <t>BG1409CVA-S65851XR</t>
  </si>
  <si>
    <t>90NX08Z1-M001U0</t>
  </si>
  <si>
    <t>BG1409CVA-S65151XR</t>
  </si>
  <si>
    <t>90NX08Z1-M001V0</t>
  </si>
  <si>
    <t>BG1409CVA-S65151WR</t>
  </si>
  <si>
    <t>90NX08Z1-M001W0</t>
  </si>
  <si>
    <t>BG1409CVA-S67851WR</t>
  </si>
  <si>
    <t>Intel® Core™ 7 Processor 150U 1.8 GHz (12MB Cache, up to 5.4 GHz, 10 Cores, 12 Threads)</t>
  </si>
  <si>
    <t>90NX08Z1-M001X0</t>
  </si>
  <si>
    <t>BG1409CVA-S67851XR</t>
  </si>
  <si>
    <t>90NX08Z1-M001Y0</t>
  </si>
  <si>
    <t>BG1409CVA-S67151XR</t>
  </si>
  <si>
    <t>90NX08Z1-M001Z0</t>
  </si>
  <si>
    <t>BG1409CVA-S67151WR</t>
  </si>
  <si>
    <t>90NX08Z1-M00200</t>
  </si>
  <si>
    <t>BG1409CVA-S67111WR</t>
  </si>
  <si>
    <t>512GB M.2 2280 NVMe™ PCIe® 4.0 SSD + 512GB M.2 2230 NVMe™ PCIe® 4.0 SSD(RAID0)</t>
  </si>
  <si>
    <t>90NX08Z1-M00210</t>
  </si>
  <si>
    <t>BG1409CVA-S67111XR</t>
  </si>
  <si>
    <t>90NX08Z1-M00260</t>
  </si>
  <si>
    <t>BG1409CVA-S63850WR</t>
  </si>
  <si>
    <t>Intel® Core™ 3 Processor 100U 1.2 GHz (10MB Cache, up to 4.7 GHz, 6 Cores)</t>
  </si>
  <si>
    <t>1.40 kg (3.09 lbs)</t>
  </si>
  <si>
    <t>90NX08Z1-M00270</t>
  </si>
  <si>
    <t>BG1409CVA-S65850WR</t>
  </si>
  <si>
    <t>90NX08Z1-M00280</t>
  </si>
  <si>
    <t>BG1409CVA-S65850XR</t>
  </si>
  <si>
    <t>90NX08Z1-M00290</t>
  </si>
  <si>
    <t>BG1409CVA-S65150WR</t>
  </si>
  <si>
    <t>90NX08Z1-M002A0</t>
  </si>
  <si>
    <t>BG1409CVA-S65150XR</t>
  </si>
  <si>
    <t>90NX08Z1-M002B0</t>
  </si>
  <si>
    <t>BG1409CVA-S67850WR</t>
  </si>
  <si>
    <t>90NX08Z1-M002C0</t>
  </si>
  <si>
    <t>BG1409CVA-S67850XR</t>
  </si>
  <si>
    <t>90NX08Z1-M002D0</t>
  </si>
  <si>
    <t>BG1409CVA-S67150WR</t>
  </si>
  <si>
    <t>90NX08Z1-M002E0</t>
  </si>
  <si>
    <t>BG1409CVA-S67150XR</t>
  </si>
  <si>
    <t>90NX08Z1-M002F0</t>
  </si>
  <si>
    <t>BG1409CVA-S67110WR</t>
  </si>
  <si>
    <t>90NX08Z1-M002H0</t>
  </si>
  <si>
    <t>BG1409CVA-S67110XR</t>
  </si>
  <si>
    <t>-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t>
  </si>
  <si>
    <t>90PF05U1-M000H0</t>
  </si>
  <si>
    <t>PG500MV-385WR</t>
  </si>
  <si>
    <t>Windows 11 Home - ASUS recommends Windows 11 Pro for business_x000D_
* Windows 11 Home is available only as the Single Language edition. Learn more about Windows 11 Home Single language: https://support.microsoft.com/article/eaf060a6-3642-4612-6b75-b34e57a08abf</t>
  </si>
  <si>
    <t>1x 3.5mm combo audio jack
1x USB 3.2 Gen 2 Type-C
2x USB 3.2 Gen 2 Type-A
1x 2 in 1 card reader SD / MMC
1x Smart card reader</t>
  </si>
  <si>
    <t>ACX11-00491HPF//2Y Extension
ACX11-004943PF//1Y Extension
 4Y OnSite Service*upgrade
ACX11-004953PF//2Y Extension
 5Y OnSite Service*upgrade
ACX12-002011PF//3Y Accidental Damage Protection*
ACX13-008110PF//3Y OnSite Service*upgrade
ACX14-013022PF//1Y Extension
ACX15-011200PF//3Y OnSite Service*upgrade
 3Y Storage Retention*upgrade
ACX15-021100PF//3Y OnSite Service
 3Y Accidental Damage Protection*
 3Y HDD_Retention*upgrade
ACX15-022000PF//1Y Extension
 4Y OnSite Service
 4Y Accidental Damage Protection*
 4Y HDD_Retention*upgrade
ACX15-022010PF//2Y Extension
 5Y OnSite Service
 5Y Accidental Damage Protection*
 5Y HDD_Retention*upgrade
ACX15-022300PF//1Y Extension
 4Y OnSite Service
 4Y Storage Retention*upgrade
ACX15-022310PF//2Y Extension
 5Y OnSite Service
 5Y Storage Retention*upgrade
*If you would like to know the details, please contact your sales teams.</t>
  </si>
  <si>
    <t>90PF05U1-M000J0</t>
  </si>
  <si>
    <t>PG500MV-585WR</t>
  </si>
  <si>
    <t>90PF05U1-M000K0</t>
  </si>
  <si>
    <t>PG500MV-585XR</t>
  </si>
  <si>
    <t>90PF05U1-M000L0</t>
  </si>
  <si>
    <t>PG500MV-7116WR</t>
  </si>
  <si>
    <t>90PF05U1-M000M0</t>
  </si>
  <si>
    <t>PG500MV-715WR</t>
  </si>
  <si>
    <t>90PT0411-M000C0</t>
  </si>
  <si>
    <t>PG440VAK-BPC385WR</t>
  </si>
  <si>
    <t>90PT0411-M000E0</t>
  </si>
  <si>
    <t>PG440VAK-BPC585WR</t>
  </si>
  <si>
    <t>Intel® Core™ 5 Processor 210H 2.2 GHz (12MB Cache, up to 4.8GHz, 8 Cores, 12 Threads)</t>
  </si>
  <si>
    <t>90PT0411-M000F0</t>
  </si>
  <si>
    <t>PG440VAK-BPC585XR</t>
  </si>
  <si>
    <t>90PT0411-M000H0</t>
  </si>
  <si>
    <t>PG440VAK-BPC515WR</t>
  </si>
  <si>
    <t>90PT0411-M000J0</t>
  </si>
  <si>
    <t>PG440VAK-BPC515XR</t>
  </si>
  <si>
    <t>90PT0411-M000K0</t>
  </si>
  <si>
    <t>PG440VAK-BPC711WR</t>
  </si>
  <si>
    <t>90PT0411-M000L0</t>
  </si>
  <si>
    <t>PG440VAK-BPC711XR</t>
  </si>
  <si>
    <t>90PT0411-M000M0</t>
  </si>
  <si>
    <t>PG440VAK-BPC785WR</t>
  </si>
  <si>
    <t>90PT0411-M000N0</t>
  </si>
  <si>
    <t>PG440VAK-BPC715WR</t>
  </si>
  <si>
    <t>Part No</t>
  </si>
  <si>
    <t>Sales Model Name</t>
  </si>
  <si>
    <t>BASE UNIT</t>
  </si>
  <si>
    <t>Processor</t>
  </si>
  <si>
    <t>On board memory</t>
  </si>
  <si>
    <t>Storage</t>
  </si>
  <si>
    <t>Operating System</t>
  </si>
  <si>
    <t>Office</t>
  </si>
  <si>
    <t>LCD cover-material/color</t>
  </si>
  <si>
    <t>Expansion Slot(includes used)</t>
  </si>
  <si>
    <t>Front-facing camera</t>
  </si>
  <si>
    <t>Audio</t>
  </si>
  <si>
    <t>On board Wireless</t>
  </si>
  <si>
    <t>I/O ports</t>
  </si>
  <si>
    <t>Included in the Box</t>
  </si>
  <si>
    <t>Display</t>
  </si>
  <si>
    <t>Resolution</t>
  </si>
  <si>
    <t>Glare</t>
  </si>
  <si>
    <t>Color gamut</t>
  </si>
  <si>
    <t>Touch Panel</t>
  </si>
  <si>
    <t>View angle(H/V)</t>
  </si>
  <si>
    <t>Base Warranty</t>
  </si>
  <si>
    <t>Weight (w/o Battery)</t>
  </si>
  <si>
    <t>Dimension (WxHxD)</t>
  </si>
  <si>
    <t>AC Adapter</t>
  </si>
  <si>
    <t>NumberPad</t>
  </si>
  <si>
    <t>Antivirus</t>
  </si>
  <si>
    <t>Keyboard type</t>
  </si>
  <si>
    <t>Security Reader</t>
  </si>
  <si>
    <t>Ecolabels &amp; Compliances</t>
  </si>
  <si>
    <t>Military grade</t>
  </si>
  <si>
    <t>Neural processor</t>
  </si>
  <si>
    <t>Backlit</t>
  </si>
  <si>
    <t>Elevate your efficiency, anywhere</t>
  </si>
  <si>
    <t>- Ultra-light at just 1.4 kg — effortless to carry, perfect for life on the move
- Flexible and future-ready with dual SO-DIMM, dual M.2, and easy upgrade options
- Worry-free durability with 3-year international warranty and 24 military-grade tests passed</t>
  </si>
  <si>
    <t>90NX0871-M02EA0</t>
  </si>
  <si>
    <t>P1403CVA-S63822WS</t>
  </si>
  <si>
    <t>VSNX0871-BUC010</t>
  </si>
  <si>
    <t>256GB M.2 2280 NVMe™ PCIe® 4.0 SSD
SSD Housing for storage expansion</t>
  </si>
  <si>
    <t>Microsoft Office Home 2024
Microsoft 365 Basic</t>
  </si>
  <si>
    <t>Chiclet Keyboard</t>
  </si>
  <si>
    <t>McAfee® 1 year</t>
  </si>
  <si>
    <t>EPEAT Gold with Climate+
Energy star 8.0
FSC Recycled
REACH
RoHS
TCO Certified</t>
  </si>
  <si>
    <t>https://drive.google.com/drive/folders/1uS0hSWaRZdjOwQRc-AXVygDLpXDAOP2k?usp=drive_link</t>
  </si>
  <si>
    <t>90NX0871-M00H40</t>
  </si>
  <si>
    <t>P1403CVA-S63850WS</t>
  </si>
  <si>
    <t>90NX0871-M021V0</t>
  </si>
  <si>
    <t>P1403CVA-S63852WS</t>
  </si>
  <si>
    <t>https://drive.google.com/drive/folders/1g3khImdzL0lgdIYqvUW9MUV8G3UATtFg?usp=drive_link</t>
  </si>
  <si>
    <t>90NX0871-M00H50</t>
  </si>
  <si>
    <t>P1403CVA-S65850WS</t>
  </si>
  <si>
    <t>VSNX0871-BUC040</t>
  </si>
  <si>
    <t>Intel® Core™ i5-13500H Processor 2.6 GHz (18MB Cache, up to 4.7 GHz, 12 cores, 16 Threads)</t>
  </si>
  <si>
    <t>1.45 kg (3.20 lbs)</t>
  </si>
  <si>
    <t>1.26 kg (2.78 lbs)</t>
  </si>
  <si>
    <t>https://drive.google.com/drive/folders/13iQNypITZEq8nWI0Z1RnJ6x5sTADgrXH?usp=drive_link</t>
  </si>
  <si>
    <t>90NX0871-M00MA0</t>
  </si>
  <si>
    <t>P1403CVA-S65851WS</t>
  </si>
  <si>
    <t>90NX0871-M01L30</t>
  </si>
  <si>
    <t>P1403CVA-S65852WS</t>
  </si>
  <si>
    <t>https://drive.google.com/drive/folders/1k31TuruXpb8O6d8nZ6z6RQJFxvplZb3M?usp=drive_link</t>
  </si>
  <si>
    <t>90NX0871-M00V20</t>
  </si>
  <si>
    <t>P1403CVA-S65150WS</t>
  </si>
  <si>
    <t>90NX0871-M01UH0</t>
  </si>
  <si>
    <t>P1403CVA-S65152WS</t>
  </si>
  <si>
    <t>90NX0871-M02E90</t>
  </si>
  <si>
    <t>P1403CVA-S67852WS</t>
  </si>
  <si>
    <t>https://drive.google.com/drive/folders/1E5hlj5BFxJWjf4yuNotbY1PUl-I0H4Js?usp=drive_link</t>
  </si>
  <si>
    <t>90NX0871-M00H60</t>
  </si>
  <si>
    <t>P1403CVA-S67150WS</t>
  </si>
  <si>
    <t>Intel® Core™ i7-13700H Processor 2.4 GHz (24MB Cache, up to 5.0 GHz, 14 cores, 20 Threads)</t>
  </si>
  <si>
    <t>https://drive.google.com/drive/folders/1faZDvv_Td0lCk1nZu6tw7TgFN_H8XVRr?usp=drive_link</t>
  </si>
  <si>
    <t>90NX0871-M00MB0</t>
  </si>
  <si>
    <t>P1403CVA-S67151WS</t>
  </si>
  <si>
    <t>90NX0871-M029S0</t>
  </si>
  <si>
    <t>P1403CVA-S63852X</t>
  </si>
  <si>
    <t>90NX0871-M029U0</t>
  </si>
  <si>
    <t>P1403CVA-S65852X</t>
  </si>
  <si>
    <t>90NX0871-M02B30</t>
  </si>
  <si>
    <t>P1403CVA-S65152X</t>
  </si>
  <si>
    <t>https://drive.google.com/drive/folders/17rEyrs1z5jf2jy2ysWEHeGG_DWBeqWK2?usp=drive_link</t>
  </si>
  <si>
    <t>90NX0881-M00T20</t>
  </si>
  <si>
    <t>P1503CVA-S73850WS</t>
  </si>
  <si>
    <t>VSNX0881-BU2021</t>
  </si>
  <si>
    <t>2x USB 3.2 Gen 1 Type-A
2x USB 3.2 Gen 2 Type-C support display / power delivery
1x HDMI 1.4, up to 3840x2160p/30Hz
1x 3.5mm Combo Audio Jack
1x RJ45 Gigabit Ethernet</t>
  </si>
  <si>
    <t>Chiclet Keyboard with Num-key</t>
  </si>
  <si>
    <t>1.62 kg (3.57 lbs)</t>
  </si>
  <si>
    <t>1.44 kg (3.17 lbs)</t>
  </si>
  <si>
    <t>35.95 x 23.22 x 1.99 ~ 1.99 cm (14.15" x 9.14" x 0.78" ~ 0.78")</t>
  </si>
  <si>
    <t>- Ultra-light at just 1.4 kg — effortless to carry, perfect for life on the move
- Flexible and future-ready with dual SO-DIMM, dual M.2, and easy upgrade options
- Worry-Free Durability with 3-Year Warranty and Military-Grade Strength</t>
  </si>
  <si>
    <t>https://drive.google.com/drive/folders/1QcDIDfPvYksNO9ikijSYknEL3OWLgjP2?usp=drive_link</t>
  </si>
  <si>
    <t>90NX0881-M015S0</t>
  </si>
  <si>
    <t>P1503CVA-S75150WS</t>
  </si>
  <si>
    <t>VSNX0881-BU20C1</t>
  </si>
  <si>
    <t>1.66 kg (3.66 lbs)</t>
  </si>
  <si>
    <t>1.47 kg (3.24 lbs)</t>
  </si>
  <si>
    <t>Productivity, leveled up</t>
  </si>
  <si>
    <t>- Revolutionary 16:10 immersive display with more usable space and ultra-slim bezels
- Dual SO-DIMM and dual SSD design for easy upgrades and long-term flexibility
- Worry-free durability with a 3-year international warranty and tested military-grade toughness</t>
  </si>
  <si>
    <t>https://drive.google.com/drive/folders/1wSXLfapvcIZKfwlT2SZHHBbJ7dwVMlQe?usp=drive_link</t>
  </si>
  <si>
    <t>90NX08E1-M001A0</t>
  </si>
  <si>
    <t>P3405CVA-LY5850WS</t>
  </si>
  <si>
    <t>VSNX08E1-BU101B</t>
  </si>
  <si>
    <t>Aluminum</t>
  </si>
  <si>
    <t>1080p FHD camera
With privacy shutter</t>
  </si>
  <si>
    <t>Audio by Dirac
Smart Amp Technology
Built-in speaker
Built-in array microphone</t>
  </si>
  <si>
    <t>2x USB 3.2 Gen 1 Type-A
2x USB 3.2 Gen 2 Type-C support display / power delivery
1x HDMI 2.1 TMDS
1x 3.5mm Combo Audio Jack
1x RJ45 Gigabit Ethernet</t>
  </si>
  <si>
    <t>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t>
  </si>
  <si>
    <t>WUXGA (1920 x 1200) 16:10</t>
  </si>
  <si>
    <t>1.42 kg (3.13 lbs)</t>
  </si>
  <si>
    <t>1.23 kg (2.71 lbs)</t>
  </si>
  <si>
    <t>31.51 x 22.68 x 1.79 ~ 1.80 cm (12.41" x 8.93" x 0.70" ~ 0.71")</t>
  </si>
  <si>
    <t>US MIL STD 810H military grade standard (24 procedures)</t>
  </si>
  <si>
    <t>https://drive.google.com/drive/folders/10oCnkBVZkLE4XuMyRtXKoDN0hOR5qpEJ?usp=drive_link</t>
  </si>
  <si>
    <t>90NX08E1-M00DK0</t>
  </si>
  <si>
    <t>P3405CVA-LY5150WS</t>
  </si>
  <si>
    <t>https://drive.google.com/drive/folders/1uABGMHKXPc0DTfZTSyuzf-zVodf0b1OK?usp=drive_link</t>
  </si>
  <si>
    <t>90NX08E1-M001B0</t>
  </si>
  <si>
    <t>P3405CVA-LY7110WS</t>
  </si>
  <si>
    <t>1TB M.2 2280 NVMe™ PCIe® 4.0 SSD
SSD Housing for storage expansion</t>
  </si>
  <si>
    <t>Built to elevate your everyday.</t>
  </si>
  <si>
    <t>- Revolutionary 16:10 immersive display with more usable space and ultra-slim bezels
- Up to 70wh, 21hours battery life. Fast charging, 49 mins to 65%.
- Worry-free durability with a 3-year international warranty and tested military-grade toughness</t>
  </si>
  <si>
    <t>90NX0AM1-M00D70</t>
  </si>
  <si>
    <t>P3406CCAP-LY5822WS</t>
  </si>
  <si>
    <t>VSNX0AM1-BU1011</t>
  </si>
  <si>
    <t>1x USB 3.2 Gen 2 Type-C support display / power delivery
2x USB 3.2 Gen 1 Type-A
1x Thunderbolt™ 4, compliant with USB4, support display / power delivery
1x HDMI 2.1 TMDS
1x 3.5mm Combo Audio Jack
1x RJ45 Gigabit Ethernet</t>
  </si>
  <si>
    <t>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t>
  </si>
  <si>
    <t>160/160</t>
  </si>
  <si>
    <t>1.56 kg (3.44 lbs)</t>
  </si>
  <si>
    <t>1.30 kg (2.87 lbs)</t>
  </si>
  <si>
    <t>31.60 x 22.78 x 1.17 ~ 1.99 cm (12.44" x 8.97" x 0.46" ~ 0.78")</t>
  </si>
  <si>
    <t>70WHrs, 4S1P, 4-cell Li-ion</t>
  </si>
  <si>
    <t>FSC Recycled</t>
  </si>
  <si>
    <t>90NX0AM1-M00CH0</t>
  </si>
  <si>
    <t>P3406CCAP-LY5852WS</t>
  </si>
  <si>
    <t>90NX0AM1-M00D80</t>
  </si>
  <si>
    <t>P3406CCAP-LY7852WS</t>
  </si>
  <si>
    <t>Work reimagined, with AI</t>
  </si>
  <si>
    <t>- All-day portability with up to 28-hour battery life and a lightweight 1.27 kg design
- Full range voltage - supports standard USB 5V-2A charging from power banks and Airline USB charging ports
- Worry-free durability with 3-year international warranty and 24 military-grade tests passed</t>
  </si>
  <si>
    <t>https://drive.google.com/drive/folders/1f0U0Z4NbponI_3TRVqTe6UzalIFFsNMz?usp=drive_link</t>
  </si>
  <si>
    <t>90NX0861-M00P30</t>
  </si>
  <si>
    <t>P5405CSA-NZ5150WS</t>
  </si>
  <si>
    <t>VSNX0861-BU1000</t>
  </si>
  <si>
    <t>Intel® Core™ Ultra 5 Processor 226V 16GB 2.1 GHz (8MB Cache, up to 4.5 GHz, 8 cores, 8 Threads)
 Intel® AI Boost NPU up to 40 TOPS</t>
  </si>
  <si>
    <t>LPDDR5X 16GB</t>
  </si>
  <si>
    <t>Intel® Arc™ 130V GPU</t>
  </si>
  <si>
    <t>1x M.2 2230 PCIe 4.0x4
1x M.2 2280 PCIe 4.0x4</t>
  </si>
  <si>
    <t>1080p FHD camera with IR function to support Windows Hello
With privacy shutter</t>
  </si>
  <si>
    <t>2x USB 3.2 Gen 2 Type-A
2x Thunderbolt™ 4, compliant with USB4, support display / power delivery
1x HDMI 2.1
1x 3.5mm Combo Audio Jack</t>
  </si>
  <si>
    <t>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t>
  </si>
  <si>
    <t>Sleeve
USB-A to RJ45 gigabit ethernet adapter</t>
  </si>
  <si>
    <t>WQXGA (2560 x 1600) 16:10</t>
  </si>
  <si>
    <t>1.29 kg (2.84 lbs)</t>
  </si>
  <si>
    <t>1.06 kg (2.34 lbs)</t>
  </si>
  <si>
    <t>31.20 x 22.32 x 1.28 ~ 1.64 cm (12.28" x 8.79" x 0.50" ~ 0.65")</t>
  </si>
  <si>
    <t>https://drive.google.com/drive/folders/1NY2QDjb-b2GoTljpNaNWA89vw6O0wniX?usp=drive_link</t>
  </si>
  <si>
    <t>90NX0861-M00JD0</t>
  </si>
  <si>
    <t>P5405CSA-NZ7310WS</t>
  </si>
  <si>
    <t>Intel® Core™ Ultra 7 Processor 258V 32GB 2.2 GHz (12MB Cache, up to 4.8 GHz, 8 cores, 8 Threads)
 Intel® AI Boost NPU up to 47 TOPS</t>
  </si>
  <si>
    <t>LPDDR5X 32GB</t>
  </si>
  <si>
    <t>1TB M.2 2280 NVMe™ PCIe® 4.0 SSD</t>
  </si>
  <si>
    <t>Intel® Arc™ 140V GPU</t>
  </si>
  <si>
    <t>AI-Efficiency, Vivid Precision</t>
  </si>
  <si>
    <t>- Aluminum chassis with 16:10 OLED screen, delivers deeper contrast and true-to-life colors.
- All-day portability with up to 28-hour battery life and a lightweight 1.34 kg design
- Supporting up to 45W TDP, the advanced cooling design ensures stable power and optimal temperatures.</t>
  </si>
  <si>
    <t>90NX0AU1-M006H0</t>
  </si>
  <si>
    <t>P5406CCA-SF5850WS</t>
  </si>
  <si>
    <t>VSNX0AU1-BU3013</t>
  </si>
  <si>
    <t>5.0M camera with IR function to support Windows Hello
With privacy shutter</t>
  </si>
  <si>
    <t>Audio by Dirac
Smart Amp Technology
Built-in microphone
Built-in array microphone</t>
  </si>
  <si>
    <t>Kensington Nano Security Slot™(6x 2.5mm)
BIOS Integrity Measurement Support
BIOS Self Recovery
Microsoft Secured-core PC
Microsoft Security Level 3
Trusted Platform Module (TPM) 2.0
ASUS ExpertGurdian with NIST SP 800 155 compliance
N/A</t>
  </si>
  <si>
    <t>DCI-P3: 100%</t>
  </si>
  <si>
    <t>1.34 kg (2.95 lbs)</t>
  </si>
  <si>
    <t>1.08 kg (2.38 lbs)</t>
  </si>
  <si>
    <t>31.27 x 22.71 x 1.04 ~ 1.79 cm (12.31" x 8.94" x 0.41" ~ 0.70")</t>
  </si>
  <si>
    <t>TYPE-C, 90W AC Adapter, Output: 20V DC, 4.5A, 90W, Input: 100~240V AC 50/60Hz universal (Adapter+power cord)</t>
  </si>
  <si>
    <t>90NX0AU1-M006J0</t>
  </si>
  <si>
    <t>P5406CCA-SF7150WS</t>
  </si>
  <si>
    <t>-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t>
  </si>
  <si>
    <t>90NX0A91-M007Y0</t>
  </si>
  <si>
    <t>P5405CAA-NZ5150WS</t>
  </si>
  <si>
    <t>VSNX0A91-BUC000</t>
  </si>
  <si>
    <t>Intel® Core™ Ultra 5 Processor 325 2.1 GHz (12MB Cache, up to 4.5 GHz, 8 Cores, 8 Threads)
 Intel® AI Boost NPU up to 47 TOPS</t>
  </si>
  <si>
    <t>2x DDR5 SO-DIMM slots
1x M.2 2230 PCIe 4.0x4
1x M.2 2280 PCle 4.0/5.0x4</t>
  </si>
  <si>
    <t>5.0M camera
With privacy shutter</t>
  </si>
  <si>
    <t>2x USB 3.2 Gen 1 Type-A
2x Thunderbolt™ 4, compliant with USB4, support display / power delivery
1x HDMI 2.1
1x 3.5mm Combo Audio Jack
1x RJ45 Gigabit Ethernet</t>
  </si>
  <si>
    <t>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t>
  </si>
  <si>
    <t>1.19 kg (2.62 lbs)</t>
  </si>
  <si>
    <t>31.51 x 22.68 x 1.00 ~ 1.80 cm (12.41" x 8.93" x 0.39" ~ 0.71")</t>
  </si>
  <si>
    <t>90NX0A91-M00EL0</t>
  </si>
  <si>
    <t>P5405CAA-NZ7150WS</t>
  </si>
  <si>
    <t>VSNX0A91-BUC003</t>
  </si>
  <si>
    <t>Intel® Core™ Ultra 7 Processor 356H 1.9 GHz (18MB Cache, up to 4.7 GHz, 16 Cores, 16 Threads)
 Intel® AI Boost NPU up to 50 TOPS</t>
  </si>
  <si>
    <t>1.21 kg (2.67 lbs)</t>
  </si>
  <si>
    <t>90NX09C1-M002H0</t>
  </si>
  <si>
    <t>PM1403CDA-S65850WS</t>
  </si>
  <si>
    <t>VSNX09C1-BU1000</t>
  </si>
  <si>
    <t>AMD Ryzen™ 5 7535HS Processor 3.3GHz (16MB Cache, up to 4.55 GHz, 6 cores, 12 Threads)</t>
  </si>
  <si>
    <t>512GB M.2 2280 NVMe™ PCIe® 4.0 SSD
*ASUS continually improves product parts. It is recommended that you install the M.2 SSD module under professional supervision, which may void your warranty. Please contact sales for any related questions.
SSD Housing for storage expansion</t>
  </si>
  <si>
    <t>AMD Radeon™ 660M</t>
  </si>
  <si>
    <t>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t>
  </si>
  <si>
    <t>90NX09C1-M00CB0</t>
  </si>
  <si>
    <t>PM1403CDA-S65851WS</t>
  </si>
  <si>
    <t>VSNX09C1-BU1020</t>
  </si>
  <si>
    <t>AMD Ryzen™ 5 150 Processor 3.3GHz (16MB Cache, up to 4.55 GHz, 6 cores, 12 Threads)</t>
  </si>
  <si>
    <t>90NX09C1-M005N0</t>
  </si>
  <si>
    <t>PM1403CDA-S65150WS</t>
  </si>
  <si>
    <t>90NX09C1-M005Z0</t>
  </si>
  <si>
    <t>PM1403CDA-S65151WS</t>
  </si>
  <si>
    <t>90NX09C1-M005U0</t>
  </si>
  <si>
    <t>PM1403CDA-S67151WS</t>
  </si>
  <si>
    <t>AMD Ryzen™ 7 170 Processor 3.2GHz (16MB Cache, up to 4.75 GHz, 8 cores, 16 Threads)</t>
  </si>
  <si>
    <t>90NX09U1-M00A20</t>
  </si>
  <si>
    <t>PM3406CHAP-LY7152WS</t>
  </si>
  <si>
    <t>VSNX09U1-BUA011</t>
  </si>
  <si>
    <t>AMD Ryzen™ 7 8840HS Processor 3.3GHz (16MB Cache, up to 5.1 GHz, 8 cores, 16 Threads)
 AMD Ryzen™ AI up to 39 TOPs</t>
  </si>
  <si>
    <t>AMD Radeon™ 780M</t>
  </si>
  <si>
    <t>1x USB 3.2 Gen 2 Type-C support display / power delivery
1x USB 4.0 Type-C support display / power deliver
2x USB 3.2 Gen 1 Type-A
1x HDMI 2.1 TMDS
1x 3.5mm Combo Audio Jack
1x RJ45 Gigabit Ethernet</t>
  </si>
  <si>
    <t>Fingerprint sensor integrated with Power Key
Kensington Nano Security Slot™(6x 2.5mm)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ASUS ExpertGurdian with NIST SP 800 155 compliance
N/A</t>
  </si>
  <si>
    <t>1.54 kg (3.40 lbs)</t>
  </si>
  <si>
    <t>1.28 kg (2.82 lbs)</t>
  </si>
  <si>
    <t>Energy star 9.0
FSC Recycled</t>
  </si>
  <si>
    <t>AMD Ryzen™ AI up to 16 TOPs</t>
  </si>
  <si>
    <t>AI-Powered. Expert-Crafted.</t>
  </si>
  <si>
    <t>90NX0971-M008C0</t>
  </si>
  <si>
    <t>PM3406CKA-NZ5150WS</t>
  </si>
  <si>
    <t>VSNX0971-BU2003</t>
  </si>
  <si>
    <t>AMD Ryzen™AI 5 330 Processor 2.0GHz (8MB Cache, up to 4.5 GHz, 4 cores, 8 Threads)
 NPU 50 TOPs</t>
  </si>
  <si>
    <t>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t>
  </si>
  <si>
    <t>1.16 kg (2.56 lbs)</t>
  </si>
  <si>
    <t>31.27 x 22.71 x 1.79 ~ 1.80 cm (12.31" x 8.94" x 0.70" ~ 0.71")</t>
  </si>
  <si>
    <t>FSC Recycled
TCO Certified</t>
  </si>
  <si>
    <t>AMD Ryzen™ AI over 40 TOPs</t>
  </si>
  <si>
    <t>90NX0971-M004D0</t>
  </si>
  <si>
    <t>PM3406CKA-NZ7310WS</t>
  </si>
  <si>
    <t>VSNX0971-BU2001</t>
  </si>
  <si>
    <t>AMD Ryzen™AI 7 350 Processor 2.0GHz (16MB Cache, up to 5.0 GHz, 8 cores, 16 Threads)
 NPU 50 TOPs</t>
  </si>
  <si>
    <t>- Aluminum chassis with 16:10 OLED screen, delivers deeper contrast and true-to-life colors.
- All-day portability with up to 28-hour battery life and a lightweight 1.33 kg design
- Supporting up to 45W TDP, the advanced cooling design ensures stable power and optimal temperatures.</t>
  </si>
  <si>
    <t>90NX0AA1-M00AF0</t>
  </si>
  <si>
    <t>PM5406CGA-SF7150WS</t>
  </si>
  <si>
    <t>VSNX0AA1-BU3031</t>
  </si>
  <si>
    <t>AMD Ryzen™AI 7 445 Processor 2.0GHz (8MB Cache, up to 4.6 GHz, 6 cores, 12 Threads)
 NPU 50 TOPs</t>
  </si>
  <si>
    <t>AMD Radeon™ 840M</t>
  </si>
  <si>
    <t>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ASUS ExpertGurdian with NIST SP 800 155 compliance
N/A</t>
  </si>
  <si>
    <t>1.33 kg (2.93 lbs)</t>
  </si>
  <si>
    <t>1.07 kg (2.36 lbs)</t>
  </si>
  <si>
    <t>31.27 x 22.71 x 1.04 ~ 1.80 cm (12.31" x 8.94" x 0.41" ~ 0.71")</t>
  </si>
  <si>
    <t>The master of lightness and power</t>
  </si>
  <si>
    <t>- 1.1kg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t>
  </si>
  <si>
    <t>https://drive.google.com/drive/folders/1yggxxtITt84pOQ1T6zttjCu2HWH-7Z1L?usp=drive_link</t>
  </si>
  <si>
    <t>90NX04Z1-M00E60</t>
  </si>
  <si>
    <t>B9400CBA-KC7320X</t>
  </si>
  <si>
    <t>VSNX04Z1-BU1000</t>
  </si>
  <si>
    <t>LPDDR5 32GB ( 32GB LPDDR5 on board )</t>
  </si>
  <si>
    <t>2TB 2280 PCIE G4 (PERFORMANCE) SSD</t>
  </si>
  <si>
    <t>LCD Cover: Star Black, Mg-Li
Top Case: Star Black, Mg-Al</t>
  </si>
  <si>
    <t>2x M.2 2280 PCIe 4.0x4</t>
  </si>
  <si>
    <t>Dolby Atmos
Smart Amp Technology
Built-in speaker
Built-in array microphone</t>
  </si>
  <si>
    <t>FingerPrint
BIOS setup user password
HDD User Password Protection and Security
Support Absolute Persistence 2.0 (Computrace)
Trusted Platform Module (TPM) 2.0
Fingerprint sensor
IR webcam with Windows Hello support
Kensington Nano Security Slot™(6x 2.5mm)</t>
  </si>
  <si>
    <t>Micro HDMI to RJ45 gigabit ethernet adapter
Sleeve</t>
  </si>
  <si>
    <t>1.133 Kg</t>
  </si>
  <si>
    <t>0.875</t>
  </si>
  <si>
    <t>32.00 x 20.30 x 1.49 ~ 1.49 cm (12.60" x 7.99" x 0.59" ~ 0.59")</t>
  </si>
  <si>
    <t>EPEAT Gold
Energy star 8.0
RoHS
REACH</t>
  </si>
  <si>
    <t>The epitome of sustainable excellence</t>
  </si>
  <si>
    <t>- 0.98 kg magnesium-lithium packs a 14″ 3K OLED and 63 Wh battery for all-day productivity
- Toppest business-grade security with NFC login, TPM 2.0, remote lock, and Nano slot
- Worry-free durability with 3-year international warranty and 24 military-grade tests passed</t>
  </si>
  <si>
    <t>https://drive.google.com/drive/folders/1MvV_Vh93wLx0jRn0iXCBbS1T_5Efk8wi?usp=drive_link</t>
  </si>
  <si>
    <t>90NX05W1-M01JM0</t>
  </si>
  <si>
    <t>B9403CVAR-KM7310X</t>
  </si>
  <si>
    <t>VSNX05W1-BU1001</t>
  </si>
  <si>
    <t>1TB M.2 2280 NVMe™ PCIe® 4.0 Performance SSD</t>
  </si>
  <si>
    <t>Mg-Li</t>
  </si>
  <si>
    <t>1x M.2 2280 PCIe 4.0x4</t>
  </si>
  <si>
    <t>Wi-Fi 6E(802.11ax) (Triple  band) 2*2 + Bluetooth® 5.4 Wireless Card</t>
  </si>
  <si>
    <t>1x USB 3.2 Gen 2 Type-A
2x Thunderbolt™ 4, compliant with USB4, support display / power delivery
1x micro HDMI (RJ45 lan)
1x HDMI 2.1 TMDS
1x 3.5mm Combo Audio Jack</t>
  </si>
  <si>
    <t>Fingerprint sensor
IR webcam with Windows Hello support
Kensington Nano Security Slot™(6x 2.5mm)
BIOS setup user password
HDD User Password Protection and Security
Support Absolute Persistence 2.0 (Computrace)
Trusted Platform Module (TPM) 2.0
NFC</t>
  </si>
  <si>
    <t>Micro HDMI to RJ45 gigabit ethernet adapter
Sleeve
Wireless optical mouse</t>
  </si>
  <si>
    <t>WQXGA+ (2880 x 1800) 16:10</t>
  </si>
  <si>
    <t>0.98 kg (2.16 lbs)</t>
  </si>
  <si>
    <t>0.75 kg (1.65 lbs)</t>
  </si>
  <si>
    <t>31.10 x 21.50 x 1.57 ~ 1.69 cm (12.24" x 8.46" x 0.62" ~ 0.67")</t>
  </si>
  <si>
    <t>EPEAT Gold with Climate+
Energy star 8.0
FSC Mix
REACH
RoHS</t>
  </si>
  <si>
    <t>The Flagship Of The Industry. Period.</t>
  </si>
  <si>
    <t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t>
  </si>
  <si>
    <t>https://drive.google.com/drive/folders/18NU5fFBlbyCscI0qFKmoLI31E67Y-cfE?usp=sharing</t>
  </si>
  <si>
    <t>90NX09J2-M00PU0</t>
  </si>
  <si>
    <t>B9406CAA-THX7310X</t>
  </si>
  <si>
    <t>VSNX09J2-BU1000</t>
  </si>
  <si>
    <t>Intel® Core™ Ultra X7 Processor 358H 1.9 GHz (18MB Cache, up to 4.8 GHz, 16 Cores, 16 Threads)
 Intel® AI Boost NPU up to 50 TOPS</t>
  </si>
  <si>
    <t>Intel® Arc™ Graphics(available for Intel® Core™ Ultra H 5/7/9 with dual channel memory)</t>
  </si>
  <si>
    <t>Mg-Al</t>
  </si>
  <si>
    <t>1080p FHD camera (AI image upscaling up to 5MP) with IR function to support Windows Hello
With privacy shutter</t>
  </si>
  <si>
    <t>Dolby Atmos
6 built-in speakers
Built-in array microphone</t>
  </si>
  <si>
    <t>Wi-Fi 7(802.11be) (Triple band) 2*2 + Bluetooth® 6.0 Wireless Card</t>
  </si>
  <si>
    <t>2x USB 3.2 Gen 2 Type-A
2x Thunderbolt™ 4, compliant with USB4, support display / power delivery
1x HDMI 2.1 TMDS
1x 3.5mm Combo Audio Jack</t>
  </si>
  <si>
    <t>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t>
  </si>
  <si>
    <t>Sleeve
USB3 TO LAN DONGLE</t>
  </si>
  <si>
    <t>600nits (1400nits HDR peak brightness)</t>
  </si>
  <si>
    <t>Touch screen with Corning® Gorilla® Glass Victus® and Corning® Gorilla™ Matte</t>
  </si>
  <si>
    <t>85/85</t>
  </si>
  <si>
    <t>1.10 kg (2.43 lbs)</t>
  </si>
  <si>
    <t>0.85 kg (1.87 lbs)</t>
  </si>
  <si>
    <t>31.09 x 21.28 x 1.09 ~ 1.64 cm (12.24" x 8.38" x 0.43" ~ 0.65")</t>
  </si>
  <si>
    <t>70WHrs, 2S2P, 4-cell Li-ion</t>
  </si>
  <si>
    <t>Energy star 9.0
FSC Mix
REACH
RoHS
TCO Certified</t>
  </si>
  <si>
    <t>https://drive.google.com/drive/folders/16JfUh8h1NEkZxaenau9ZfROcW9iEHy-T?usp=sharing</t>
  </si>
  <si>
    <t>90NX09J1-M019E0</t>
  </si>
  <si>
    <t>B9406CAA-THX7312X</t>
  </si>
  <si>
    <t>VSNX09J1-BU1000</t>
  </si>
  <si>
    <t>https://drive.google.com/drive/folders/1JoCtEwNOfz8-znqhkI6Ig27Pb7_Tngn8?usp=sharing</t>
  </si>
  <si>
    <t>90NX09J2-M01390</t>
  </si>
  <si>
    <t>B9406CAA-THX7620X</t>
  </si>
  <si>
    <t>LPDDR5X 64GB</t>
  </si>
  <si>
    <t>2TB M.2 2280 NVMe™ PCIe® 5.0 SSD</t>
  </si>
  <si>
    <t>https://drive.google.com/drive/folders/1_JdYgGdB0yO95qnkLbCMbuY9ibfzPIbf?usp=sharing</t>
  </si>
  <si>
    <t>90NX09J1-M019F0</t>
  </si>
  <si>
    <t>B9406CAA-THX7622X</t>
  </si>
  <si>
    <t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t>
  </si>
  <si>
    <t>90NX09J2-M01MU0</t>
  </si>
  <si>
    <t>B9406CAA-TG5153WS</t>
  </si>
  <si>
    <t>VSNX09J2-BU2000</t>
  </si>
  <si>
    <t>450nits (1000nits HDR peak brightness)</t>
  </si>
  <si>
    <t>89/89</t>
  </si>
  <si>
    <t>0.99 kg (2.18 lbs)</t>
  </si>
  <si>
    <t>90NX09J1-M01MT0</t>
  </si>
  <si>
    <t>B9406CAA-TG5152WS</t>
  </si>
  <si>
    <t>VSNX09J1-BU2000</t>
  </si>
  <si>
    <t>https://drive.google.com/drive/folders/1qyBK0fnEs5kHJ1q6-jJP6CVr0A_23Vl_?usp=sharing</t>
  </si>
  <si>
    <t>90NX09J2-M018X0</t>
  </si>
  <si>
    <t>B9406CAA-THX7313WS</t>
  </si>
  <si>
    <t>90NX09J1-M018W0</t>
  </si>
  <si>
    <t>B9406CAA-THX7312WS</t>
  </si>
  <si>
    <t>90PF05A1-M003Y0</t>
  </si>
  <si>
    <t>P500SV-5850181WS</t>
  </si>
  <si>
    <t>4711636264327</t>
  </si>
  <si>
    <t>199291264328</t>
  </si>
  <si>
    <t>90PF05A1-M00400</t>
  </si>
  <si>
    <t>P500SV-7850181WS</t>
  </si>
  <si>
    <t>4711636264334</t>
  </si>
  <si>
    <t>199291264335</t>
  </si>
  <si>
    <t>90PT04E1-M000V0</t>
  </si>
  <si>
    <t>PM640GAT-W7310WSH</t>
  </si>
  <si>
    <t>VSPT04E1-BU0080</t>
  </si>
  <si>
    <t>199291480087</t>
  </si>
  <si>
    <t>US MIL-STD 810G military-grade standard</t>
  </si>
  <si>
    <t>54.1 x 41.5 x 1.7 ~ 20.4 cm (21.30" x 16.34" x 0.67" ~ 8.03")</t>
  </si>
  <si>
    <t>08.96 kg (19.75 lbs)
HAS Stand</t>
  </si>
  <si>
    <t>McAfee® 2 years</t>
  </si>
  <si>
    <t>Chat
Knowledge Hub
Advanced Tool
ExpertMeet(All)
ExpertMeet(Only Watermark)
File Search
SafeGuard Backup(Dual SSD, additional purchase before shipment)</t>
  </si>
  <si>
    <t>EPEAT Gold
Energy star 9.0
REACH
RoHS</t>
  </si>
  <si>
    <t>90PT04E1-M000W0</t>
  </si>
  <si>
    <t>PM640GAT-W5350WSH</t>
  </si>
  <si>
    <t>199291480094</t>
  </si>
  <si>
    <t>AMD Ryzen™AI 5 430 Processor 2.0GHz (8MB Cache, up to 4.5 GHz, 4 cores, 8 Threads)
 NPU 50 TOPs</t>
  </si>
  <si>
    <t>90PT04E2-M000X0</t>
  </si>
  <si>
    <t>PM640GAK-B7310WS</t>
  </si>
  <si>
    <t>VSPT04E2-BU0020</t>
  </si>
  <si>
    <t>199291480063</t>
  </si>
  <si>
    <t>05.76 kg (12.70 lbs)
Fix Stand</t>
  </si>
  <si>
    <t>90PT04E2-M000Y0</t>
  </si>
  <si>
    <t>PM640GAK-B5350WS</t>
  </si>
  <si>
    <t>199291480070</t>
  </si>
  <si>
    <t>90PT04D1-M00080</t>
  </si>
  <si>
    <t>PM670GAT-W7310WSH</t>
  </si>
  <si>
    <t>VSPT04D1-BU0080</t>
  </si>
  <si>
    <t>199291480049</t>
  </si>
  <si>
    <t>61.2 x 44.6 x 1.7 ~ 20.4 cm (24.09" x 17.56" x 0.67" ~ 8.03")</t>
  </si>
  <si>
    <t>11.02 kg (24.29 lbs)
HAS Stand</t>
  </si>
  <si>
    <t>90PT04D1-M00090</t>
  </si>
  <si>
    <t>PM670GAT-W5350WSH</t>
  </si>
  <si>
    <t>199291480056</t>
  </si>
  <si>
    <t>90PT04D2-M000A0</t>
  </si>
  <si>
    <t>PM670GAK-B7310WS</t>
  </si>
  <si>
    <t>VSPT04D2-BU0020</t>
  </si>
  <si>
    <t>199291480032</t>
  </si>
  <si>
    <t>07.82 kg (17.24 lbs)
Fix Stand</t>
  </si>
  <si>
    <t>90PT04D2-M000B0</t>
  </si>
  <si>
    <t>PM670GAK-B5350WS</t>
  </si>
  <si>
    <t>199291480025</t>
  </si>
  <si>
    <t>90PT03X7-M07U90</t>
  </si>
  <si>
    <t>P440VAK-W5152WS</t>
  </si>
  <si>
    <t>199291328891</t>
  </si>
  <si>
    <t>90PT03X7-M07UD0</t>
  </si>
  <si>
    <t>P440VAT-W5152WS</t>
  </si>
  <si>
    <t>199291457546</t>
  </si>
  <si>
    <t>90PT03X7-M08K20</t>
  </si>
  <si>
    <t>P440VAK-W7152WS</t>
  </si>
  <si>
    <t>199291328884</t>
  </si>
  <si>
    <t>90PT03X7-M08K60</t>
  </si>
  <si>
    <t>P440VAT-W7152WS</t>
  </si>
  <si>
    <t>199291491496</t>
  </si>
  <si>
    <t>90PT03X5-M09EE0</t>
  </si>
  <si>
    <t>P440VAK-B3852WS</t>
  </si>
  <si>
    <t>199291491472</t>
  </si>
  <si>
    <t>90PT03X5-M09EH0</t>
  </si>
  <si>
    <t>P440VAK-B3852W</t>
  </si>
  <si>
    <t>199291404663</t>
  </si>
  <si>
    <t>90PT03X7-M09EJ0</t>
  </si>
  <si>
    <t>P440VAK-W3852W</t>
  </si>
  <si>
    <t>199291491489</t>
  </si>
  <si>
    <t>90PT03X5-M0B8L0</t>
  </si>
  <si>
    <t>P440VAK-B5852W</t>
  </si>
  <si>
    <t>VSPT03X3-BU0220</t>
  </si>
  <si>
    <t>199291475335</t>
  </si>
  <si>
    <t>90PT03W5-M03AZ0</t>
  </si>
  <si>
    <t>P470VAK-B7152WS</t>
  </si>
  <si>
    <t>199291328822</t>
  </si>
  <si>
    <t>90PT03W7-M03B10</t>
  </si>
  <si>
    <t>P470VAK-W7152WS</t>
  </si>
  <si>
    <t>199291331990</t>
  </si>
  <si>
    <t>90PT03W7-M03NH0</t>
  </si>
  <si>
    <t>P470VAK-W5852WS</t>
  </si>
  <si>
    <t>199291457553</t>
  </si>
  <si>
    <t>https://drive.google.com/drive/folders/1K5D-0tItjqLKzxRd7A6VTzYfejxI_YS-?usp=drive_link</t>
  </si>
  <si>
    <t>90NX0571-M00LS0</t>
  </si>
  <si>
    <t>B1400CBA-EK7850X</t>
  </si>
  <si>
    <t>1.37</t>
  </si>
  <si>
    <t>90NX05V1-M04S10</t>
  </si>
  <si>
    <t>B1402CBA-NK4149X</t>
  </si>
  <si>
    <t>VSNX05V1-BU4511</t>
  </si>
  <si>
    <t>16GB DDR4</t>
  </si>
  <si>
    <t>1.335 kg</t>
  </si>
  <si>
    <t>TCO Certified
EPEAT Gold
Energy star 8.0
FSC Mix
RoHS
REACH</t>
  </si>
  <si>
    <t>- Full-Function USB-C — power and display through one port, alongside HDMI, RJ-45, and USB-A
- Easy upgrades: 1 onboard + 1 SO-DIMM up to 48 GB and PCIe 4.0 M.2 up to 2 TB
- Worry-Free Durability with 3-Year Warranty and Military-Grade Strength</t>
  </si>
  <si>
    <t>https://drive.google.com/drive/folders/1Bd3DommxNf0PsEU4jI7fX-ksSIn5bw4K?usp=drive_link</t>
  </si>
  <si>
    <t>90NX05V1-M04CZ0</t>
  </si>
  <si>
    <t>B1402CBA-NK3852WS</t>
  </si>
  <si>
    <t>VSNX05V1-BU4501</t>
  </si>
  <si>
    <t>8GB DDR4</t>
  </si>
  <si>
    <t>Windows 11 Home - ASUS recommends Windows 11 Pro for business
Microsoft Office Home &amp; Student 2021</t>
  </si>
  <si>
    <t>https://drive.google.com/drive/folders/1X1ttx9BIbq1_ZwUASoE0V5Ar9dw5vSJo?usp=drive_link</t>
  </si>
  <si>
    <t>90NX05V1-M04D10</t>
  </si>
  <si>
    <t>B1402CBA-NK5852WS</t>
  </si>
  <si>
    <t>90NX05V1-M04JL0</t>
  </si>
  <si>
    <t>B1402CBA-NK5853WS</t>
  </si>
  <si>
    <t>https://drive.google.com/drive/folders/1shEl5F4vtNfqY-0r2xuASQ40N9-H7jnX?usp=drive_link</t>
  </si>
  <si>
    <t>90NX05V1-M04D20</t>
  </si>
  <si>
    <t>B1402CBA-NK7852WS</t>
  </si>
  <si>
    <t>- Full I/O: dual USB-C (PD/DP), HDMI, RJ-45, twin USB-A—one cable powers and displays
- Easy upgrades: 1 SO-DIMM to 24 GB and PCIe 4.0 M.2 for larger SSD
- Worry-free durability: passes 24 Military-Grade tests and comes with a 3-year warranty</t>
  </si>
  <si>
    <t>https://drive.google.com/drive/folders/15zHeDw4ISuM3zzZ9xBVf3NPk-cy0Juha?usp=drive_link</t>
  </si>
  <si>
    <t>90NX06W1-M03LU0</t>
  </si>
  <si>
    <t>B1402CVA-NK3851X</t>
  </si>
  <si>
    <t>VSNX06W1-BU2011</t>
  </si>
  <si>
    <t>1.305 kg</t>
  </si>
  <si>
    <t>90NX06W1-M03LV0</t>
  </si>
  <si>
    <t>B1402CVA-NK5151X</t>
  </si>
  <si>
    <t>Intel® Core™ i5-1335U Processor 1.3GHz (12M Cache, up to 4.6GHz, 10 cores)</t>
  </si>
  <si>
    <t>https://drive.google.com/drive/folders/1tUN4jawNoFVaGUxg-Xre5eMyGJA23BIY?usp=drive_link</t>
  </si>
  <si>
    <t>90NX06W1-M02TF0</t>
  </si>
  <si>
    <t>B1402CVA-NK7110X</t>
  </si>
  <si>
    <t>- Full-Function USB-C — power and display through one port, alongside HDMI, RJ-45, and USB-A
- Easy upgrades: 1 SO-DIMM to 24 GB and PCIe 4.0 M.2 for larger SSD
- Worry-free durability: passes 24 Military-Grade tests and comes with a 3-year warranty</t>
  </si>
  <si>
    <t>https://drive.google.com/drive/folders/13RN3KkHdAMT7bTY83r5ETygB3deJz61U?usp=drive_link</t>
  </si>
  <si>
    <t>90NX06W1-M03LW0</t>
  </si>
  <si>
    <t>B1402CVA-NK7111X</t>
  </si>
  <si>
    <t>- Full-Function USB-C — power and display through one port, alongside HDMI, RJ-45, and USB-A
- Easy upgrades: 2 SO-DIMM up to 64 GB and PCIe 4.0 M.2 up to 1 TB
- Worry-free durability: passes 24 Military-Grade tests and comes with a 3-year warranty</t>
  </si>
  <si>
    <t>https://drive.google.com/drive/folders/1j7gCGh0OvjnQoyrJr-Q7CSJq-Kuw23bm?usp=drive_link</t>
  </si>
  <si>
    <t>90NX0811-M00XA0</t>
  </si>
  <si>
    <t>B1403CVA-S63850X</t>
  </si>
  <si>
    <t>VSNX0811-BUF004</t>
  </si>
  <si>
    <t>8GB DDR5</t>
  </si>
  <si>
    <t>1.215 kg</t>
  </si>
  <si>
    <t>https://drive.google.com/drive/folders/1zcXc5TXO265hO2617NzHGQByjW8tBqGA?usp=drive_link</t>
  </si>
  <si>
    <t>90NX0811-M02W90</t>
  </si>
  <si>
    <t>B1403CVA-S65151X</t>
  </si>
  <si>
    <t>16GB DDR5</t>
  </si>
  <si>
    <t>90NX0811-M00K70</t>
  </si>
  <si>
    <t>B1403CVA-S67150X</t>
  </si>
  <si>
    <t>90NX0811-M077L0</t>
  </si>
  <si>
    <t>B1403CVA-S65853X</t>
  </si>
  <si>
    <t>90NX0811-M06YJ0</t>
  </si>
  <si>
    <t>B1403CVA-S63854X</t>
  </si>
  <si>
    <t>90NX0811-M06NL0</t>
  </si>
  <si>
    <t>B1403CVA-S65152X</t>
  </si>
  <si>
    <t>90NX0811-M077E0</t>
  </si>
  <si>
    <t>B1403CVA-S67151X</t>
  </si>
  <si>
    <t>Intel® Core™ 7 Processor 150U 1.8 GHz (12MB Cache, up to 5.4 GHz, 10 Cores)</t>
  </si>
  <si>
    <t>Configured to advance your business with AI</t>
  </si>
  <si>
    <t>https://drive.google.com/drive/folders/199qT6HUPT83bulC5Ao62Jz0shUaQXns8?usp=drive_link</t>
  </si>
  <si>
    <t>90NX04S1-M00TA0</t>
  </si>
  <si>
    <t>B3402FBA-EC7150X</t>
  </si>
  <si>
    <t>VSNX04S1-BU10BC</t>
  </si>
  <si>
    <t>Front: 720p HD camera
Rear: 13.0M camera
With privacy shutter
World-Facing: -</t>
  </si>
  <si>
    <t>SonicMaster
Built-in speaker
Built-in array microphone</t>
  </si>
  <si>
    <t>1x USB 2.0 Type-A
1x USB 3.2 Gen 2 Type-A
2x Thunderbolt™ 4, compliant with USB4, supports display / power delivery
1x HDMI 2.0b
1x 3.5mm Combo Audio Jack
1x RJ45 Gigabit Ethernet</t>
  </si>
  <si>
    <t>1.612 Kg</t>
  </si>
  <si>
    <t>1.42 kg</t>
  </si>
  <si>
    <t>32.90 x 22.39 x 1.92 ~ 1.95 cm (12.95" x 8.81" x 0.76" ~ 0.77")</t>
  </si>
  <si>
    <t>TCO
Energy star
EPEAT Silver</t>
  </si>
  <si>
    <t>https://drive.google.com/drive/folders/1QK29oIDAhNrKsBxGLEc8hzEIurZYINPr?usp=drive_link</t>
  </si>
  <si>
    <t>90NX07N1-M00U20</t>
  </si>
  <si>
    <t>B3402FVA-EC7150X</t>
  </si>
  <si>
    <t>VSNX07N1-BU1037</t>
  </si>
  <si>
    <t>SonicMaster
Audio by Dirac
Built-in speaker
Built-in array microphone</t>
  </si>
  <si>
    <t>2x USB 3.2 Gen 1 Type-A
2x Thunderbolt™ 4, compliant with USB4, supports display / power delivery
1x HDMI 2.1 TMDS
1x 3.5mm Combo Audio Jack
1x RJ45 Gigabit Ethernet
Micro SD card reader + SIM card slot</t>
  </si>
  <si>
    <t>Carry bag
MPP 2.0 garaged stylus</t>
  </si>
  <si>
    <t>32.90 x 22.39 x 1.92 ~ 1.95 cm (12.95" x 8.81" x 0.76" ~ 0.77") tablet: ??.?(W) x ??.?(D) x ?.?? ~ ?.?? (H) cm</t>
  </si>
  <si>
    <t>EPEAT Gold with Climate+
Energy star 8.0
FSC Mix
RoHS
REACH</t>
  </si>
  <si>
    <t>https://drive.google.com/drive/folders/1gcViQTUKuFSk7yNAit6NUDQKLkNsNvGI?usp=drive_link</t>
  </si>
  <si>
    <t>90NX07N1-M00K40</t>
  </si>
  <si>
    <t>B3402FVA-EC5851WS</t>
  </si>
  <si>
    <t>VSNX07N1-BU1033</t>
  </si>
  <si>
    <t>2x USB 3.2 Gen 1 Type-A
2x Thunderbolt™ 4, compliant with USB4, supports display / power delivery
1x HDMI 2.1 TMDS
1x 3.5mm Combo Audio Jack
1x RJ45 Gigabit Ethernet</t>
  </si>
  <si>
    <t>- Full I/O with All-Day Battery: Thunderbolt 4, HDMI, RJ-45 + 13 hrs use and 50% fast charge in 39 mins
- Easy upgrades: supports up to 32GB RAM via 2 SO-DIMM slots and 1TB SSD via M.2 slot
- Worry-free durability: passes 23 military-grade tests and comes with a 3-year warranty</t>
  </si>
  <si>
    <t>https://drive.google.com/drive/folders/1jiNVmb6WDeFaQhAFLuFh336LY6LZS3wc?usp=drive_link</t>
  </si>
  <si>
    <t>90NX07D1-M00JY0</t>
  </si>
  <si>
    <t>B3404CVA-Q55850X</t>
  </si>
  <si>
    <t>VSNX07D1-BU2131</t>
  </si>
  <si>
    <t>2x DDR5 SO-DIMM slots
1x M.2 2280 PCIe 4.0x4</t>
  </si>
  <si>
    <t>1x USB 3.2 Gen 2 Type-C support power delivery
2x USB 3.2 Gen 2 Type-A
1x Thunderbolt™ 4, compliant with USB4, supports display / power delivery
1x HDMI 2.1 TMDS
1x 3.5mm Combo Audio Jack
1x RJ45 Gigabit Ethernet</t>
  </si>
  <si>
    <t>FingerPrint
BIOS Booting User Password Protection
BIOS setup user password
HDD User Password Protection and Security
Support Absolute Persistence 2.0 (Computrace)
Trusted Platform Module (TPM) 2.0
Kensington Nano Security Slot™(6x 2.5mm)</t>
  </si>
  <si>
    <t>WUXGA(WU) 1920X1200 16:10</t>
  </si>
  <si>
    <t>1.542 Kg</t>
  </si>
  <si>
    <t>1.315 kg</t>
  </si>
  <si>
    <t>31.37 x 22.68 x 1.99 ~ 1.99 cm (12.35" x 8.93" x 0.78" ~ 0.78")</t>
  </si>
  <si>
    <t>TCO Certified
EPEAT Gold
Energy star 8.0
FSC Recycled
RoHS
REACH</t>
  </si>
  <si>
    <t>https://drive.google.com/drive/folders/1bvv0MJxFbXP8aFEu-uh1Z9KZHSctxbL9?usp=drive_link</t>
  </si>
  <si>
    <t>90NX06Z1-M00HE0</t>
  </si>
  <si>
    <t>B3404CVF-Q55150X</t>
  </si>
  <si>
    <t>VSNX06Z1-BU3007</t>
  </si>
  <si>
    <t>NVIDIA® GeForce® RTX 2050 ( 4GB GDDR6 )</t>
  </si>
  <si>
    <t>1.632 Kg</t>
  </si>
  <si>
    <t>1.405 kg</t>
  </si>
  <si>
    <t>31.37 x 22.68 x 2.39 ~ 2.39 cm (12.35" x 8.93" x 0.94" ~ 0.94")</t>
  </si>
  <si>
    <t>TYPE-C, 90W AC Adapter, Output: 20V DC, 4.5A, 90W, Input: 100~240V AC 50/60Hz universal</t>
  </si>
  <si>
    <t>https://drive.google.com/drive/folders/1tiA8MbIkwhAMDOXbgGiERuWeVWvq--4e?usp=drive_link</t>
  </si>
  <si>
    <t>90NX07D1-M00YK0</t>
  </si>
  <si>
    <t>B3404CVA-Q57150X</t>
  </si>
  <si>
    <t>- Full I/O with All-Day Battery: Thunderbolt 4, HDMI, RJ-45 + 13 hrs use and 50% fast charge in 39 mins
- Strong with RTX 2050 graphics and easy upgrades via 2 SO-DIMM to 32 GB RAM and 1TB SSD
- Worry-free durability: passes 23 military-grade tests and comes with a 3-year warranty</t>
  </si>
  <si>
    <t>https://drive.google.com/drive/folders/1e4Q-Lp-rroRSoZqtqbryAvoavD1FZS-Q?usp=drive_link</t>
  </si>
  <si>
    <t>90NX06Z1-M008V0</t>
  </si>
  <si>
    <t>B3404CVF-Q57111X</t>
  </si>
  <si>
    <t>90NX08K1-M015B0</t>
  </si>
  <si>
    <t>B3405CVA-LY7150X</t>
  </si>
  <si>
    <t>VSNX08K1-BU1011</t>
  </si>
  <si>
    <t>LCD Cover: Gentle Grey, Aluminum
Top Case: Gentle Grey, Plastic</t>
  </si>
  <si>
    <t>2x USB 3.2 Gen 1 Type-A
2x USB 3.2 Gen 2 Type-C support display / power delivery
1x HDMI 2.1 TMDS
1x 3.5mm Combo Audio Jack
1x RJ45 Gigabit Ethernet
Micro SD card reader</t>
  </si>
  <si>
    <t>1.472 Kg</t>
  </si>
  <si>
    <t>1.28 kg</t>
  </si>
  <si>
    <t>31.51 x 22.68 x 1.89 ~ 1.90 cm (12.41" x 8.93" x 0.74" ~ 0.75")</t>
  </si>
  <si>
    <t>90NX08K1-M015A0</t>
  </si>
  <si>
    <t>B3405CVA-LY5150X</t>
  </si>
  <si>
    <t>90NX08L1-M027J0</t>
  </si>
  <si>
    <t>B3405CCA-LY7110X</t>
  </si>
  <si>
    <t>VSNX08L1-BU3011</t>
  </si>
  <si>
    <t>Intel® Core™ Ultra 7 Processor 155H 1.4 GHz (24MB Cache, up to 4.8 GHz, 16 Cores)
 Intel® AI Boost NPU</t>
  </si>
  <si>
    <t>1.492 Kg</t>
  </si>
  <si>
    <t>1.3 kg</t>
  </si>
  <si>
    <t>90NX08L1-M02570</t>
  </si>
  <si>
    <t>B3405CCA-LY5150X</t>
  </si>
  <si>
    <t>Intel® Core™ Ultra 5 Processor 125H 1.2 GHz (18MB Cache, up to 4.5 GHz, 14 Cores)
 Intel® AI Boost NPU</t>
  </si>
  <si>
    <t>90NX08L1-M032P0</t>
  </si>
  <si>
    <t>B3405CCA-LY5152X</t>
  </si>
  <si>
    <t>VSNX08L1-BU4013</t>
  </si>
  <si>
    <t>Intel® Core™ Ultra 5 Processor 225H 1.7 GHz (18MB Cache, up to 4.9 GHz, 14 cores, 14 Threads); Intel® AI Boost NPU up to 13 TOPS</t>
  </si>
  <si>
    <t>Front: 1080p FHD camera with IR function to support Windows Hello
Back: -
With privacy shutter</t>
  </si>
  <si>
    <t>2x USB 3.2 Gen 1 Type-A
2x USB 3.2 Gen 2 Type-C support display / power delivery
1x HDMI 2.1 TMDS
1x 3.5mm Combo Audio Jack
1x RJ45 Gigabit Ethernet
Micro SD card reader
Smart card reader</t>
  </si>
  <si>
    <t>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t>
  </si>
  <si>
    <t>1.49 kg</t>
  </si>
  <si>
    <t>90NX08L1-M055T0</t>
  </si>
  <si>
    <t>B3405CCA-LY7150X</t>
  </si>
  <si>
    <t>Intel® Core™ Ultra 7 Processor 255H 2.0 GHz (24MB Cache, up to 5.1 GHz, 16 cores, 16 Threads); Intel® AI Boost NPU up to 13 TOPS</t>
  </si>
  <si>
    <t xml:space="preserve">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
</t>
  </si>
  <si>
    <t>- Ultralight at 1.1  kg, fitted with a FHD display covering 72% NTSC
- Full I/O: 2xThunderbolt 4, USB-A, HDMI 2.1, RJ-45 and an integrated Smart-Card reader
- Upgradable with 1 build-in and 1 SO-DIMM slots up to 40GB RAM and 2 M.2 bays up to 2TB SSD</t>
  </si>
  <si>
    <t>https://drive.google.com/drive/folders/1Q0rThtF9FqsuqsougGBDHz-PHjFrE17i?usp=drive_link</t>
  </si>
  <si>
    <t>90NX04W1-M001J0</t>
  </si>
  <si>
    <t>B5302CBA-EG7110X</t>
  </si>
  <si>
    <t>VSNX04W1-BU1003</t>
  </si>
  <si>
    <t>FingerPrint
Fingerprint sensor integrated with Power Key
Kensington Nano Security Slot™(6x 2.5mm)
Trusted Platform Module (TPM)
BIOS Booting User Password Protection
HDD User Password Protection and Security
Support Absolute Persistence 2.0 (Computrace)</t>
  </si>
  <si>
    <t>Backpack
Micro HDMI to LAN</t>
  </si>
  <si>
    <t>13.3</t>
  </si>
  <si>
    <t>0.97</t>
  </si>
  <si>
    <t>Business excellence, anywhere you work</t>
  </si>
  <si>
    <t>- Ultralight at 1.42kg, with RTX 2050 graphics and a 2.5K 120 Hz display with 100% DCI-P3
- Full I/O: 2 Thunderbolt 4, USB-A, HDMI 2.1, RJ-45 and an integrated Smart-Card reader
- Upgradable with 2 DDR5 SO-DIMM slots and 2 M.2 bays scale to 64 GB RAM</t>
  </si>
  <si>
    <t>https://drive.google.com/drive/folders/1ILWve481vrPrPH64vfi3GFWMhpPWo_KF?usp=drive_link</t>
  </si>
  <si>
    <t>90NX07C1-M004R0</t>
  </si>
  <si>
    <t>B5404CVF-QN7110X</t>
  </si>
  <si>
    <t>VSNX07C1-BU203C</t>
  </si>
  <si>
    <t>2x USB 3.2 Gen 2 Type-A
2x Thunderbolt™ 4, compliant with USB4, supports display / power delivery
1x HDMI 2.1 TMDS
1x 3.5mm Combo Audio Jack
1x RJ45 Gigabit Ethernet
Smart card reader</t>
  </si>
  <si>
    <t>FingerPrint
BIOS Booting User Password Protection
BIOS setup user password
HDD User Password Protection and Security
Support Absolute Persistence 2.0 (Computrace)
Trusted Platform Module (TPM) 2.0
Fingerprint sensor integrated with Power Key
Kensington Nano Security Slot™(6x 2.5mm)</t>
  </si>
  <si>
    <t>LED Back-lit(120Hz)-Narrow border</t>
  </si>
  <si>
    <t>500nits(HDR)</t>
  </si>
  <si>
    <t>WQXGA(WQ) 2560x1600 16:10</t>
  </si>
  <si>
    <t>DCI-P3:100%</t>
  </si>
  <si>
    <t>1.422 Kg</t>
  </si>
  <si>
    <t>1.195</t>
  </si>
  <si>
    <t>31.37 x 22.68 x 2.29 ~ 2.30 cm (12.35" x 8.93" x 0.90" ~ 0.91")</t>
  </si>
  <si>
    <t>W/FINGERPRINT,SMART CARD</t>
  </si>
  <si>
    <t>EPEAT Gold
Energy star 8.0
FSC Recycled
RoHS
REACH</t>
  </si>
  <si>
    <t>https://drive.google.com/drive/folders/1Ge3NUt3-2QO6S2brsN870xTWa_vAZcOq?usp=drive_link</t>
  </si>
  <si>
    <t>90NX07C1-M004S0</t>
  </si>
  <si>
    <t>B5404CVF-QN5150X</t>
  </si>
  <si>
    <t>- Ultralight at 1.34kg yet fitted with a 2.5K 120 Hz display covering 100% DCI-P3
- Full I/O: 2 Thunderbolt 4, USB-A, HDMI 2.1, RJ-45 and an integrated Smart-Card reader
- Upgradable with 2 DDR5 SO-DIMM slots and 2 M.2 bays scale to 64 GB RAM</t>
  </si>
  <si>
    <t>https://drive.google.com/drive/folders/1e2JEFqv0r_KZrGgUj3HnyZqthTm50lbP?usp=drive_link</t>
  </si>
  <si>
    <t>90NX06R1-M00KJ0</t>
  </si>
  <si>
    <t>B5404CMA-QN5150X</t>
  </si>
  <si>
    <t>VSNX06R1-BU6151</t>
  </si>
  <si>
    <t>Intel vPro® Essentials with Intel® Core™ Ultra 5 processor 125H 1.2 GHz (18M Cache, up to 4.5 GHz, 14 cores)
 Intel® AI Boost NPU</t>
  </si>
  <si>
    <t>LCD Cover: Star Black, Aluminum
Top Case: Star Black, Aluminum + MgAl</t>
  </si>
  <si>
    <t>Dolby Atmos
Built-in array microphone</t>
  </si>
  <si>
    <t>Wi-Fi 6E(802.11ax) (Dual band) 2*2 + Bluetooth® 5.4 Wireless Card (Vpro)</t>
  </si>
  <si>
    <t>1.342 Kg</t>
  </si>
  <si>
    <t>1.115</t>
  </si>
  <si>
    <t>31.37 x 22.68 x 1.89 ~ 1.90 cm (12.35" x 8.93" x 0.74" ~ 0.75")</t>
  </si>
  <si>
    <t>https://drive.google.com/drive/folders/1EgvVvUjw6W5_It2M5C-nQmRr1VHt_zSU?usp=drive_link</t>
  </si>
  <si>
    <t>90NX06R1-M00KH0</t>
  </si>
  <si>
    <t>B5404CMA-QN7110X</t>
  </si>
  <si>
    <t>Intel vPro® Essentials with Intel® Core™ Ultra 7 processor 155H 1.4 GHz (24M Cache, up to 4.8 GHz, 16 cores)
 Intel® AI Boost NPU</t>
  </si>
  <si>
    <t>Work strong, stay flexible.</t>
  </si>
  <si>
    <t>- Mobile work station with stylus: Core i7 HX vPro and RTX A2000 drive 3D, AI, BIM workloads
- 16″ 360° flip touchscreen, showing 2.5K 500nits with 100 % DCI-P3
- 4 DDR5 slots up to 128G RAM and 2 M.2 bays support up to 4TB storage</t>
  </si>
  <si>
    <t>https://drive.google.com/drive/folders/1Dm7-nV2JIynNkxE4ttfTJveg-87FhmSI?usp=drive_link</t>
  </si>
  <si>
    <t>90NX04U1-M004P0</t>
  </si>
  <si>
    <t>B6602FC2-MH7310X</t>
  </si>
  <si>
    <t>VSNX04U1-BU1000</t>
  </si>
  <si>
    <t>Intel® Core™ i7-12850HX vPro® Processor 2.1 GHz (25M Cache, up to 4.8 GHz, 16 cores)</t>
  </si>
  <si>
    <t>1TB 2280 PCIE G4 (PERFORMANCE) SSD</t>
  </si>
  <si>
    <t>NVIDIA® Quadro® RTX A2000 8GB ( 8GB GDDR6 )</t>
  </si>
  <si>
    <t>LCD Cover: Star Black, Plastic
Top Case: Star Black, Mg-Al</t>
  </si>
  <si>
    <t>4 x DDR5 SO-DIMM slots
2x M.2 2280 PCIe 4.0x4</t>
  </si>
  <si>
    <t>2x USB 3.1 Gen 2 Type-A
2x Thunderbolt™ 4, compliant with USB4, supports display / power delivery
1x HDMI 2.0b
1x 3.5mm Combo Audio Jack
1x RJ45 Gigabit Ethernet
1x DC-in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</si>
  <si>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t>
  </si>
  <si>
    <t>Backpack
MPP 2.0 ASUS Pen</t>
  </si>
  <si>
    <t>16.0</t>
  </si>
  <si>
    <t>0.352 Kg</t>
  </si>
  <si>
    <t>2.5</t>
  </si>
  <si>
    <t>38.30 x 27.20 x 2.70 ~ 2.70 cm (15.08" x 10.71" x 1.06" ~ 1.06")</t>
  </si>
  <si>
    <t>90WHrs, 4S1P, 4-cell Li-ion</t>
  </si>
  <si>
    <t>ø6.0, 240W AC Adapter, Output: 20V DC, 12A, 240W, Input: 100~240V AC 50/60Hz universal</t>
  </si>
  <si>
    <t>Backlit Chiclet Keyboard with Num-key</t>
  </si>
  <si>
    <t>Work unbounded, with 5G connectivity</t>
  </si>
  <si>
    <t>- 360° flip touchscreen with ASUS Pen support
- Ultralight at 1.24 kg and powered all day by a 63 Wh battery
- Smart card reader plus twin SO-DIMM slots up to 64G RAM, and a M.2 bay up to 2 TB SSD keep connected and upgrade-ready</t>
  </si>
  <si>
    <t>https://drive.google.com/drive/folders/1JarT1pNI0yCLeKAuzXbneFpVXI-0bvLl?usp=drive_link</t>
  </si>
  <si>
    <t>90NX04V1-M00870</t>
  </si>
  <si>
    <t>B7402FBA-LA7310X</t>
  </si>
  <si>
    <t>VSNX04V1-BU2011</t>
  </si>
  <si>
    <t>DDR5 32GB ( 32GB DDR5 SO-DIMM )</t>
  </si>
  <si>
    <t>LCD Cover: Star Black, Mg-Al
Top Case: Star Black, Mg-Al</t>
  </si>
  <si>
    <t>2x DDR5 SO-DIMM slots
1x M.2 2280 PCIe 4.0x4</t>
  </si>
  <si>
    <t>2x USB 3.2 Gen 2 Type-A
2x Thunderbolt™ 4, compliant with USB4, supports display / power delivery
1x mini DisplayPort
1x HDMI 2.0b
1x micro HDMI (RJ45 lan)
1x 3.5mm Combo Audio Jack
SIM card slot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</si>
  <si>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t>
  </si>
  <si>
    <t>Backpack
Micro HDMI to RJ45 gigabit ethernet adapter
MPP 2.0 ASUS Pen
Wireless optical mouse</t>
  </si>
  <si>
    <t>500nits</t>
  </si>
  <si>
    <t>Wide View+Privacy</t>
  </si>
  <si>
    <t>1.24</t>
  </si>
  <si>
    <t>32.00 x 23.42 x 1.80 ~ 1.89 cm (12.60" x 9.22" x 0.71" ~ 0.74")</t>
  </si>
  <si>
    <t>W/FINGERPRINT,NFC,SMART CARD</t>
  </si>
  <si>
    <t>EPEAT Gold
Energy star 8.0
FSC Mix
RoHS</t>
  </si>
  <si>
    <t>https://drive.google.com/drive/folders/1cVPRk9-10dKbHS_DYUhNKNmpZnoG_Djy?usp=drive_link</t>
  </si>
  <si>
    <t>90NX04V1-M00J30</t>
  </si>
  <si>
    <t>B7402FBA-LA7311X</t>
  </si>
  <si>
    <t>- 0.9kg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t>
  </si>
  <si>
    <t>https://drive.google.com/drive/folders/1bDr0F2oUA9L4khFDBcsBh9hAQk4GqMM8?usp=drive_link</t>
  </si>
  <si>
    <t>90NX05W1-M02E20</t>
  </si>
  <si>
    <t>B9403CVAR-KM7311X</t>
  </si>
  <si>
    <t>VSNX05W1-BU2001</t>
  </si>
  <si>
    <t>LPDDR5X 32GB ( 32GB LPDDR5X on board )</t>
  </si>
  <si>
    <t>LCD Cover: Star Black, Mg-Li
Top Case: Star Black, Mg-Li</t>
  </si>
  <si>
    <t>1x USB 3.2 Gen 2 Type-A
2x Thunderbolt™ 4, compliant with USB4, supports display / power delivery
1x micro HDMI (RJ45 lan)
1x HDMI 2.1 TMDS
1x 3.5mm Combo Audio Jack</t>
  </si>
  <si>
    <t>FingerPrint
BIOS setup user password
HDD User Password Protection and Security
Support Absolute Persistence 2.0 (Computrace)
Trusted Platform Module (TPM) 2.0
Fingerprint sensor
IR webcam with Windows Hello support
Kensington Nano Security Slot™(6x 2.5mm)
NFC</t>
  </si>
  <si>
    <t>OLED(120Hz)-Narrow border</t>
  </si>
  <si>
    <t>400nits(HDR)</t>
  </si>
  <si>
    <t>WQXGA+(WQ+) 2880X1800 16:10</t>
  </si>
  <si>
    <t>0.966 Kg</t>
  </si>
  <si>
    <t>0.739</t>
  </si>
  <si>
    <t>W/FINGERPRINT,NFC</t>
  </si>
  <si>
    <t>OLED</t>
  </si>
  <si>
    <t>Every experience, stepped up</t>
  </si>
  <si>
    <t>- Full-Function USB-C — power and display through one port, alongside HDMI and USB-A
- Ultra-Light 1.4kg Design in Elegant  Fabric Blue with Dual-Tapered Edges
- Worry-free durability with 3-year international warranty and 24 military-grade tests passed</t>
  </si>
  <si>
    <t>90NX08M3-M008T0</t>
  </si>
  <si>
    <t>CX1405CKA-S64810</t>
  </si>
  <si>
    <t>VSNX08M3-BU2000</t>
  </si>
  <si>
    <t>Intel® Celeron® N4500 Processor 1.1 GHz (4M Cache, up to 2.8 GHz, 2 cores)</t>
  </si>
  <si>
    <t>8GB LPDDR4X</t>
  </si>
  <si>
    <t>128GB EMMC</t>
  </si>
  <si>
    <t>ChromeOS</t>
  </si>
  <si>
    <t>LCD Cover: Pure Grey, Plastic
Top Case: Pure Grey, Plastic</t>
  </si>
  <si>
    <t>No expansion slot</t>
  </si>
  <si>
    <t>Built-in speaker
Built-in microphone</t>
  </si>
  <si>
    <t>1x USB 3.2 Gen 1 Type-A
1x USB 3.2 Gen 1 Type-C support display / power delivery
1x HDMI 1.4
1x 3.5mm Combo Audio Jack</t>
  </si>
  <si>
    <t>-
Kensington Nano Security Slot™(6x 2.5mm)
Titan C Security Chip</t>
  </si>
  <si>
    <t>1.41 Kg</t>
  </si>
  <si>
    <t>1.225 kg</t>
  </si>
  <si>
    <t>32.45 x 21.44 x 1.70 ~ 1.99 cm (12.78" x 8.44" x 0.67" ~ 0.78")</t>
  </si>
  <si>
    <t>TYPE-C, 45W AC Adapter, Output: 15V DC, 3A, 45W, Input: 100~240V AC 50/60Hz universal</t>
  </si>
  <si>
    <t>NON-WINDOWS NO SUPPORT</t>
  </si>
  <si>
    <t>Energy star 8.0</t>
  </si>
  <si>
    <t>90NX0933-M00UA0</t>
  </si>
  <si>
    <t>CX1405CTA-S65810</t>
  </si>
  <si>
    <t>VSNX0933-BUB000</t>
  </si>
  <si>
    <t>Intel® Processor N50 1.0 GHz (6MB Cache, up to 3.4 GHz, 2 cores, 2 Threads)</t>
  </si>
  <si>
    <t>8GB LPDDR5</t>
  </si>
  <si>
    <t>1x USB 3.2 Gen 1 Type-A
2x USB 3.2 Gen 1 Type-C support display / power delivery
1x HDMI 1.4
1x 3.5mm Combo Audio Jack</t>
  </si>
  <si>
    <t>1.389 Kg</t>
  </si>
  <si>
    <t>-  180° Lay-Flat Touchscreen with Stylus Support for Flexible Learning and Work
- Ultra-Light 1.4kg Design in Elegant AI Blue with Dual-Tapered Edges
- Worry-free durability with 3-year international warranty and 24 military-grade tests passed</t>
  </si>
  <si>
    <t>90NX07P2-M00MA0</t>
  </si>
  <si>
    <t>CX3402CVA-PQ3820</t>
  </si>
  <si>
    <t>VSNX07P2-BU1010</t>
  </si>
  <si>
    <t>LPDDR5X 8GB</t>
  </si>
  <si>
    <t>256GB UFS</t>
  </si>
  <si>
    <t>LCD Cover: Rocky Grey, Plastic
Top Case: Rocky Grey, Plastic</t>
  </si>
  <si>
    <t>2x USB 3.2 Gen 1 Type-A
2x USB 3.2 Gen 1 Type-C support display / power delivery
1x HDMI 1.4
1x 3.5mm Combo Audio Jack</t>
  </si>
  <si>
    <t>-
Titan C Security Chip</t>
  </si>
  <si>
    <t>FHD 1920X1080 16:9(1.5W)</t>
  </si>
  <si>
    <t>1.432 Kg</t>
  </si>
  <si>
    <t>1.24 kg</t>
  </si>
  <si>
    <t>32.64 x 21.43 x 1.87 ~ 1.87 cm (12.85" x 8.44" x 0.74" ~ 0.74")</t>
  </si>
  <si>
    <t>Energy star 8.0
FSC Mix</t>
  </si>
  <si>
    <t>90NX07P2-M01AH0</t>
  </si>
  <si>
    <t>CX3402CVA-PQ3820N</t>
  </si>
  <si>
    <t>ChromeOS (Enterprise upgrade)</t>
  </si>
  <si>
    <t>90NX07P2-M00MB0</t>
  </si>
  <si>
    <t>CX3402CVA-PQ5820</t>
  </si>
  <si>
    <t>90NX07P2-M01170</t>
  </si>
  <si>
    <t>CX3402CVA-PQ5150</t>
  </si>
  <si>
    <t>c</t>
  </si>
  <si>
    <t>Insert a row by series &amp; code descending order; enter the front- 3-digit code and its corresponding MKT name.</t>
  </si>
  <si>
    <t>Series</t>
  </si>
  <si>
    <t>Code Root (5 digits)</t>
  </si>
  <si>
    <t>Marketing Name</t>
  </si>
  <si>
    <t>Note</t>
  </si>
  <si>
    <t>ExpertBook</t>
  </si>
  <si>
    <t>B9406</t>
  </si>
  <si>
    <t>ASUS ExpertBook Ultra</t>
  </si>
  <si>
    <t>B9403</t>
  </si>
  <si>
    <t>ASUS ExpertBook B9 OLED</t>
  </si>
  <si>
    <t>B9400</t>
  </si>
  <si>
    <t>ASUS ExpertBook B9</t>
  </si>
  <si>
    <t>B7402</t>
  </si>
  <si>
    <t>ASUS ExpertBook B7 Flip</t>
  </si>
  <si>
    <t>B6602</t>
  </si>
  <si>
    <t>ASUS ExpertBook B6 Flip</t>
  </si>
  <si>
    <t>B5302</t>
  </si>
  <si>
    <t>ASUS ExpertBook B5</t>
  </si>
  <si>
    <t>B5402</t>
  </si>
  <si>
    <t>ASUS ExpertBook B5 Gen 1</t>
  </si>
  <si>
    <t>B5404</t>
  </si>
  <si>
    <t>ASUS ExpertBook B5 Gen 2</t>
  </si>
  <si>
    <t>B5405</t>
  </si>
  <si>
    <t>ASUS ExpertBook B5 Gen 3</t>
  </si>
  <si>
    <t>B3602</t>
  </si>
  <si>
    <t>ASUS ExpertBook B3</t>
  </si>
  <si>
    <t>B3402</t>
  </si>
  <si>
    <t>B3403</t>
  </si>
  <si>
    <t>B3404</t>
  </si>
  <si>
    <t>B3405</t>
  </si>
  <si>
    <t>B1400</t>
  </si>
  <si>
    <t>ASUS ExpertBook B1</t>
  </si>
  <si>
    <t>B1402</t>
  </si>
  <si>
    <t>B1403</t>
  </si>
  <si>
    <t>BG140</t>
  </si>
  <si>
    <t>ASUS ExpertBook BG1</t>
  </si>
  <si>
    <t>BR110</t>
  </si>
  <si>
    <t>ASUS ExpertBook BR</t>
  </si>
  <si>
    <t>P5405</t>
  </si>
  <si>
    <t>ASUS ExpertBook P5 Gen 1</t>
  </si>
  <si>
    <t>P5406</t>
  </si>
  <si>
    <t>ASUS ExpertBook P5 Gen 2</t>
  </si>
  <si>
    <t>PM540</t>
  </si>
  <si>
    <t>ASUS ExpertBook PM5</t>
  </si>
  <si>
    <t>P3405</t>
  </si>
  <si>
    <t>ASUS ExpertBook P3 Gen 1</t>
  </si>
  <si>
    <t>P3406</t>
  </si>
  <si>
    <t>ASUS ExpertBook P3 Gen 2</t>
  </si>
  <si>
    <t>PM340</t>
  </si>
  <si>
    <t>ASUS ExpertBook PM3</t>
  </si>
  <si>
    <t>PM140</t>
  </si>
  <si>
    <t>ASUS ExpertBook PM1</t>
  </si>
  <si>
    <t>P1403</t>
  </si>
  <si>
    <t>ASUS ExpertBook P1</t>
  </si>
  <si>
    <t>P1503</t>
  </si>
  <si>
    <t>PM1403</t>
  </si>
  <si>
    <t>ChromeBook</t>
  </si>
  <si>
    <t>CX340</t>
  </si>
  <si>
    <t>ASUS Chromebook Plus CX34</t>
  </si>
  <si>
    <t>CX140</t>
  </si>
  <si>
    <t>ASUS Chromebook CX14</t>
  </si>
  <si>
    <t>CM1</t>
  </si>
  <si>
    <t>ASUS Chromebook CM-Series</t>
  </si>
  <si>
    <t>CR1</t>
  </si>
  <si>
    <t>ASUS Chromebook CR11</t>
  </si>
  <si>
    <t>CZ1</t>
  </si>
  <si>
    <t>ASUS Chromebook CZ-Series</t>
  </si>
  <si>
    <t>AiO</t>
  </si>
  <si>
    <t>E16</t>
  </si>
  <si>
    <t>ASUS ExpertCenter E1 AiO</t>
  </si>
  <si>
    <t>P470v</t>
  </si>
  <si>
    <t>ASUS ExpertCenter P400</t>
  </si>
  <si>
    <t>P440v</t>
  </si>
  <si>
    <t>PG440</t>
  </si>
  <si>
    <t>PM640</t>
  </si>
  <si>
    <t>ASUS ExpertCenter PM600</t>
  </si>
  <si>
    <t>PM670</t>
  </si>
  <si>
    <t>V440</t>
  </si>
  <si>
    <t>ASUS AiO V4-Series</t>
  </si>
  <si>
    <t>A3202</t>
  </si>
  <si>
    <t>ASUS AiO A3202</t>
  </si>
  <si>
    <t>A3402</t>
  </si>
  <si>
    <t>ASUS AiO A3402</t>
  </si>
  <si>
    <t>E3202</t>
  </si>
  <si>
    <t>ASUS AiO E3202</t>
  </si>
  <si>
    <t>E3402</t>
  </si>
  <si>
    <t>ASUS ExpertCenter E3 AiO 24</t>
  </si>
  <si>
    <t>EG340</t>
  </si>
  <si>
    <t>ASUS AiO EG3408</t>
  </si>
  <si>
    <t>M3402</t>
  </si>
  <si>
    <t>ASUS AiO M3402WFA</t>
  </si>
  <si>
    <t>A5402</t>
  </si>
  <si>
    <t>ASUS AiO A5402WVA</t>
  </si>
  <si>
    <t>A5702</t>
  </si>
  <si>
    <t>ASUS AiO A5702WVA</t>
  </si>
  <si>
    <t>ASUS Desktop</t>
  </si>
  <si>
    <t>D90</t>
  </si>
  <si>
    <t>ASUS ExpertCenter D9</t>
  </si>
  <si>
    <t>B90</t>
  </si>
  <si>
    <t>ASUS ExpertCenter B9</t>
  </si>
  <si>
    <t>D500S</t>
  </si>
  <si>
    <t>ASUS ExpertCenter D5</t>
  </si>
  <si>
    <t>DG500</t>
  </si>
  <si>
    <t>P500M</t>
  </si>
  <si>
    <t>ASUS ExpertCenter P500</t>
  </si>
  <si>
    <t>PG500</t>
  </si>
  <si>
    <t>S500T</t>
  </si>
  <si>
    <t>ASUS</t>
  </si>
  <si>
    <t>G70</t>
  </si>
  <si>
    <t>ASUS ROG Desktop</t>
  </si>
  <si>
    <t>GM9</t>
  </si>
  <si>
    <t>ASUS ROG Desktop (AMD)</t>
  </si>
  <si>
    <t>T50</t>
  </si>
  <si>
    <t>ASUS TUF Desktop</t>
  </si>
  <si>
    <t>TM5</t>
  </si>
  <si>
    <t>ASUS TUF Desktop (AMD)</t>
  </si>
  <si>
    <t>Part Number</t>
  </si>
  <si>
    <t>Marketing name</t>
  </si>
  <si>
    <t>MKT Name</t>
  </si>
  <si>
    <t>CPU Normal</t>
  </si>
  <si>
    <t>CPU (Fullname)</t>
  </si>
  <si>
    <t>CPU WIP</t>
  </si>
  <si>
    <t>CPU Short</t>
  </si>
  <si>
    <t>CPU Final</t>
  </si>
  <si>
    <t>OS
-
Short</t>
  </si>
  <si>
    <t>GPU (if good)</t>
  </si>
  <si>
    <t>Chassis</t>
  </si>
  <si>
    <t>Raw Data --&gt;</t>
  </si>
  <si>
    <t>RAM Short</t>
  </si>
  <si>
    <t>SSD Short</t>
  </si>
  <si>
    <t>Weight</t>
  </si>
  <si>
    <t>GPU (if godd)</t>
  </si>
  <si>
    <t>Side Port</t>
  </si>
  <si>
    <t>Back Port</t>
  </si>
  <si>
    <t>EAN Code</t>
  </si>
  <si>
    <t>UPC Code</t>
  </si>
  <si>
    <t>WEEE</t>
  </si>
  <si>
    <t>ID Color</t>
  </si>
  <si>
    <t>Panel Tech</t>
  </si>
  <si>
    <t>NTSC %</t>
  </si>
  <si>
    <t>Response time(Typ/Max) (ms)</t>
  </si>
  <si>
    <t>Refresh rate</t>
  </si>
  <si>
    <t>Contrast (Typ)</t>
  </si>
  <si>
    <t>Screen-to-body ratio</t>
  </si>
  <si>
    <t>IPS-level</t>
  </si>
  <si>
    <t>Stand type</t>
  </si>
  <si>
    <t>On board processor</t>
  </si>
  <si>
    <t>Chipset</t>
  </si>
  <si>
    <t>VRAM</t>
  </si>
  <si>
    <t>Integrated GPU</t>
  </si>
  <si>
    <t>DIMM Memory</t>
  </si>
  <si>
    <t>Total System Memory</t>
  </si>
  <si>
    <t>Easy Upgrade</t>
  </si>
  <si>
    <t>Wireless</t>
  </si>
  <si>
    <t>LAN</t>
  </si>
  <si>
    <t>Privacy Shutter</t>
  </si>
  <si>
    <t>Harman/Kardon</t>
  </si>
  <si>
    <t>Side I/O Port</t>
  </si>
  <si>
    <t>Back I/O Port</t>
  </si>
  <si>
    <t>Trusted Platform Module</t>
  </si>
  <si>
    <t>Built-in Apps</t>
  </si>
  <si>
    <t>My ASUS features</t>
  </si>
  <si>
    <t>Included in the box</t>
  </si>
  <si>
    <t>Recommended Warranty Package Part number//Extension and/or upgrade service from base warran</t>
  </si>
  <si>
    <t>Sustainable Material_Rear cover</t>
  </si>
  <si>
    <t>Sustainable Material_Base cover</t>
  </si>
  <si>
    <t>Sustainable Material_Total PCR recycled plastic</t>
  </si>
  <si>
    <t>Front Port</t>
  </si>
  <si>
    <t>RearPort</t>
  </si>
  <si>
    <t>(Auto 1)</t>
  </si>
  <si>
    <t>(Auto 2)</t>
  </si>
  <si>
    <t>Color</t>
  </si>
  <si>
    <t>Form Factor</t>
  </si>
  <si>
    <t xml:space="preserve">CPU Cooler </t>
  </si>
  <si>
    <t>Memory Speed</t>
  </si>
  <si>
    <t>Memory Max.</t>
  </si>
  <si>
    <t>Graphics</t>
  </si>
  <si>
    <t>Optical Drive</t>
  </si>
  <si>
    <t>Rear I/O Port</t>
  </si>
  <si>
    <t>Front I/O Port</t>
  </si>
  <si>
    <t>Drive Bay</t>
  </si>
  <si>
    <t>Serial ATA</t>
  </si>
  <si>
    <t>Keyboard &amp; Mouse</t>
  </si>
  <si>
    <t>Accessory</t>
  </si>
  <si>
    <t>Dimension (WxDxH)</t>
  </si>
  <si>
    <t>TPM</t>
  </si>
  <si>
    <t>Sustainable Material_Front bezel</t>
  </si>
  <si>
    <t>Sustainable Material_I/O bezel</t>
  </si>
  <si>
    <t>Dealer Inventory</t>
  </si>
  <si>
    <t>Distributor Inventory</t>
  </si>
  <si>
    <t>Product Line</t>
  </si>
  <si>
    <t>ModelName</t>
  </si>
  <si>
    <t>PN#</t>
  </si>
  <si>
    <t>Sum of Final Inventory</t>
  </si>
  <si>
    <t>Sum of Final inventory2</t>
  </si>
  <si>
    <t>Sum of W/H to Customer</t>
  </si>
  <si>
    <t>Sum of OTW to Customer</t>
  </si>
  <si>
    <t>Sum of W/H Inventory</t>
  </si>
  <si>
    <t>Sum of 940 to Customer</t>
  </si>
  <si>
    <t>Sum of 940 to W/H</t>
  </si>
  <si>
    <t>Sum of Unshipped with PO</t>
  </si>
  <si>
    <t>Sum of Unshipped w/o PO</t>
  </si>
  <si>
    <t>Total supply on the market</t>
  </si>
  <si>
    <t>Need A+ Content..?</t>
  </si>
  <si>
    <t>NX-NOTEBOOK(COMMERCIAL)</t>
  </si>
  <si>
    <t>ENT</t>
  </si>
  <si>
    <t>B1402CBA-NK7853WS</t>
  </si>
  <si>
    <t>90NX05V1-M04JM0</t>
  </si>
  <si>
    <t>B1403CVA-S65150X</t>
  </si>
  <si>
    <t>90NX0811-M00UM0</t>
  </si>
  <si>
    <t>SMB</t>
  </si>
  <si>
    <t>B1402CBA-NK3853WS</t>
  </si>
  <si>
    <t>90NX05V1-M04JC0</t>
  </si>
  <si>
    <t>PF-DESKTOP_COMMERCIAL</t>
  </si>
  <si>
    <t> G700</t>
  </si>
  <si>
    <t>GM700TZ-G57831WOM</t>
  </si>
  <si>
    <t>90PF05T1-M01PL0</t>
  </si>
  <si>
    <t>No need</t>
  </si>
  <si>
    <t>GM700TZ-R97831WOM</t>
  </si>
  <si>
    <t>90PF05T1-M01N90</t>
  </si>
  <si>
    <t>DTG</t>
  </si>
  <si>
    <t>S500TE-385000DG2D</t>
  </si>
  <si>
    <t>90PF03Y3-M02NX0</t>
  </si>
  <si>
    <t>S500TE-515000DG2WS</t>
  </si>
  <si>
    <t>90PF03Y3-M02P60</t>
  </si>
  <si>
    <t>S500TE-585000DG2D</t>
  </si>
  <si>
    <t>90PF03Y3-M02NY0</t>
  </si>
  <si>
    <t>S500TE-585000DG2WS</t>
  </si>
  <si>
    <t>90PF03Y3-M02P10</t>
  </si>
  <si>
    <t>D500ME-385000001</t>
  </si>
  <si>
    <t>90PF0411-M00TU0</t>
  </si>
  <si>
    <t>D500ME-385000001W</t>
  </si>
  <si>
    <t>90PF0411-M00N30</t>
  </si>
  <si>
    <t>D500ME-385000001X</t>
  </si>
  <si>
    <t>90PF0411-M02AS0</t>
  </si>
  <si>
    <t>D501MER-5850000001W</t>
  </si>
  <si>
    <t>90PF05K1-M00XE0</t>
  </si>
  <si>
    <t>D501MER-585000003X</t>
  </si>
  <si>
    <t>90PF05K1-M049E0</t>
  </si>
  <si>
    <t>D501MER-785000003W</t>
  </si>
  <si>
    <t>90PF05K1-M047N0</t>
  </si>
  <si>
    <t>Gaming DT</t>
  </si>
  <si>
    <t>G13CH-5F8053507WSO</t>
  </si>
  <si>
    <t>90PF0472-M00B50</t>
  </si>
  <si>
    <t>G13CH-7F1053507WSO</t>
  </si>
  <si>
    <t>90PF0472-M00BZ0</t>
  </si>
  <si>
    <t>G13CH-7F1153607WSO</t>
  </si>
  <si>
    <t>90PF0472-M00C40</t>
  </si>
  <si>
    <t>G13CHR-7F1014600WSO</t>
  </si>
  <si>
    <t>90PF04S2-M00M60</t>
  </si>
  <si>
    <t>G13CHR-7F1053500WSO</t>
  </si>
  <si>
    <t>90PF04S2-M00TF0</t>
  </si>
  <si>
    <t>G22CH-7K30247S0WSO</t>
  </si>
  <si>
    <t>90PF03T2-M01DB0</t>
  </si>
  <si>
    <t>PT-ALL IN ONE_COMMERCIAL</t>
  </si>
  <si>
    <t>E3402WBAK-BA585W</t>
  </si>
  <si>
    <t>90PT03G3-M03ZN0</t>
  </si>
  <si>
    <t>E5402WHAK-BA585W</t>
  </si>
  <si>
    <t>90PT0371-M00SJ0</t>
  </si>
  <si>
    <t>E5402WHAT-BA7812X</t>
  </si>
  <si>
    <t>90PT0372-M01B90</t>
  </si>
  <si>
    <t>PE440VAT-BPC515W</t>
  </si>
  <si>
    <t>90PT03X6-M052U0</t>
  </si>
  <si>
    <t>A5402WVAT-WPD711WS</t>
  </si>
  <si>
    <t>90PT03J1-M026U0</t>
  </si>
  <si>
    <t>(blank)</t>
  </si>
  <si>
    <t>Chromebook</t>
  </si>
  <si>
    <t>CX1405CTA-S65460</t>
  </si>
  <si>
    <t>90NX0933-M00XC0</t>
  </si>
  <si>
    <t>Comm NB Essential</t>
  </si>
  <si>
    <t>BG1408CVA-EB3850W</t>
  </si>
  <si>
    <t>90NX07K1-M000B0</t>
  </si>
  <si>
    <t>BG1408CVA-EB5850W</t>
  </si>
  <si>
    <t>90NX07K1-M000A0</t>
  </si>
  <si>
    <t>BG1408CVA-EB5850X</t>
  </si>
  <si>
    <t>90NX07K1-M00080</t>
  </si>
  <si>
    <t>BG1408CVA-EB7150W</t>
  </si>
  <si>
    <t>90NX07K1-M00040</t>
  </si>
  <si>
    <t>90NX07K1-M000E0</t>
  </si>
  <si>
    <t>90NX08Z1-M00110</t>
  </si>
  <si>
    <t>PM1403CDA-S67150WS</t>
  </si>
  <si>
    <t>90NX09C1-M00390</t>
  </si>
  <si>
    <t>TKDN</t>
  </si>
  <si>
    <t>BG1408CVA-EB5150W</t>
  </si>
  <si>
    <t>90NX07K1-M00090</t>
  </si>
  <si>
    <t>BG1408CVA-EB5150X</t>
  </si>
  <si>
    <t>90NX07K1-M00070</t>
  </si>
  <si>
    <t>BG1408CVA-EB7110W</t>
  </si>
  <si>
    <t>90NX07K1-M00060</t>
  </si>
  <si>
    <t>BG1408CVA-EB7110X</t>
  </si>
  <si>
    <t>90NX07K1-M00030</t>
  </si>
  <si>
    <t>90NX07K1-M000L0</t>
  </si>
  <si>
    <t>90NX08Z1-M001J0</t>
  </si>
  <si>
    <t>S500SE-585000050WS</t>
  </si>
  <si>
    <t>90PF0402-M01RS0</t>
  </si>
  <si>
    <t>S500TE-385000000WS</t>
  </si>
  <si>
    <t>90PF03Y3-M00KU0</t>
  </si>
  <si>
    <t>S500TE-385000003D</t>
  </si>
  <si>
    <t>90PF03Y3-M00FE0</t>
  </si>
  <si>
    <t>S500TE-585000000WS</t>
  </si>
  <si>
    <t>90PF03Y3-M00R60</t>
  </si>
  <si>
    <t>S500TE-585000050WS</t>
  </si>
  <si>
    <t>90PF03Y3-M01CA0</t>
  </si>
  <si>
    <t>S500TE-585000053D</t>
  </si>
  <si>
    <t>90PF03Y3-M01EX0</t>
  </si>
  <si>
    <t>S500TE-711000000WS</t>
  </si>
  <si>
    <t>90PF03Y3-M00EL0</t>
  </si>
  <si>
    <t>S500TE-711350000WS</t>
  </si>
  <si>
    <t>90PF03Y3-M01DP0</t>
  </si>
  <si>
    <t>S500TE-715020000WS</t>
  </si>
  <si>
    <t>90PF03Y3-M01P90</t>
  </si>
  <si>
    <t>S500TE-785000000WS</t>
  </si>
  <si>
    <t>90PF03Y3-M00R90</t>
  </si>
  <si>
    <t>D500ME-382000001</t>
  </si>
  <si>
    <t>90PF0411-M00T30</t>
  </si>
  <si>
    <t>D500ME-585000001X</t>
  </si>
  <si>
    <t>90PF0411-M02AT0</t>
  </si>
  <si>
    <t>D500ME-585000003</t>
  </si>
  <si>
    <t>90PF0411-M00W50</t>
  </si>
  <si>
    <t>D500ME-585000003W</t>
  </si>
  <si>
    <t>90PF0411-M00W60</t>
  </si>
  <si>
    <t>D500ME-585000003X</t>
  </si>
  <si>
    <t>90PF0411-M012H0</t>
  </si>
  <si>
    <t>D500ME-715000005W</t>
  </si>
  <si>
    <t>90PF0411-M01330</t>
  </si>
  <si>
    <t>D500ME-785000001X</t>
  </si>
  <si>
    <t>90PF0411-M029Z0</t>
  </si>
  <si>
    <t>D500ME-785000003X</t>
  </si>
  <si>
    <t>90PF0411-M012K0</t>
  </si>
  <si>
    <t>D501MER-3850000001</t>
  </si>
  <si>
    <t>90PF05K1-M00X70</t>
  </si>
  <si>
    <t>D501MER-3850000001W</t>
  </si>
  <si>
    <t>90PF05K1-M00XH0</t>
  </si>
  <si>
    <t>D501MER-385000001W</t>
  </si>
  <si>
    <t>90PF05K1-M047C0</t>
  </si>
  <si>
    <t>D501MER-385000001X</t>
  </si>
  <si>
    <t>90PF05K1-M047D0</t>
  </si>
  <si>
    <t>D501MER-385000031W</t>
  </si>
  <si>
    <t>90PF05K1-M05080</t>
  </si>
  <si>
    <t>D501MER-385000031X</t>
  </si>
  <si>
    <t>90PF05K1-M05090</t>
  </si>
  <si>
    <t>D501MER-5850000001</t>
  </si>
  <si>
    <t>90PF05K1-M00XD0</t>
  </si>
  <si>
    <t>D501MER-585000003W</t>
  </si>
  <si>
    <t>90PF05K1-M047K0</t>
  </si>
  <si>
    <t>D501MER-585000033W</t>
  </si>
  <si>
    <t>90PF05K1-M04EW0</t>
  </si>
  <si>
    <t>D501MER-585000033X</t>
  </si>
  <si>
    <t>90PF05K1-M050D0</t>
  </si>
  <si>
    <t>D501MER-711000005W</t>
  </si>
  <si>
    <t>90PF05K1-M049L0</t>
  </si>
  <si>
    <t>D700MER-5850000001</t>
  </si>
  <si>
    <t>90PF04M1-M00ZV0</t>
  </si>
  <si>
    <t>Enterprise</t>
  </si>
  <si>
    <t>D700MF-515000003X</t>
  </si>
  <si>
    <t>90PF05D1-M01H70</t>
  </si>
  <si>
    <t>90PF04S2-M00T60</t>
  </si>
  <si>
    <t>S500SE-585000001W</t>
  </si>
  <si>
    <t>90PF0402-M038T0</t>
  </si>
  <si>
    <t>90PF05U1-M00070</t>
  </si>
  <si>
    <t>90PF05U1-M00080</t>
  </si>
  <si>
    <t>E3202WVAK-BPB385WS</t>
  </si>
  <si>
    <t>90PT03U1-M00C20</t>
  </si>
  <si>
    <t>E3202WVAK-BPB585WS</t>
  </si>
  <si>
    <t>90PT03U1-M00C30</t>
  </si>
  <si>
    <t>PE440VAK-BPC515W</t>
  </si>
  <si>
    <t>90PT03X5-M05250</t>
  </si>
  <si>
    <t>PE440VAK-B385X</t>
  </si>
  <si>
    <t>90PT03X5-M09HK0</t>
  </si>
  <si>
    <t>PE440VAK-B515X</t>
  </si>
  <si>
    <t>90PT03X5-M09HL0</t>
  </si>
  <si>
    <t>EG3408WVAK-BPC515W</t>
  </si>
  <si>
    <t>90PT03Y1-M00070</t>
  </si>
  <si>
    <t>EG3408WVAK-BPC585W</t>
  </si>
  <si>
    <t>90PT03Y1-M00050</t>
  </si>
  <si>
    <t>EG3408WVAK-BPC715W</t>
  </si>
  <si>
    <t>90PT03Y1-M000A0</t>
  </si>
  <si>
    <t>EG3408WVAK-BPC715X</t>
  </si>
  <si>
    <t>90PT03Y1-M000B0</t>
  </si>
  <si>
    <t>EG3408WVAK-BPC785W</t>
  </si>
  <si>
    <t>90PT03Y1-M00090</t>
  </si>
  <si>
    <t>B9406CAA-THX7312WS - Google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</si>
</sst>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_);[Red]\(0\)"/>
  </numFmts>
  <fonts count="47">
    <font>
      <sz val="11"/>
      <color theme="1"/>
      <name val="Calibri"/>
      <family val="2"/>
      <scheme val="minor"/>
    </font>
    <font>
      <sz val="11"/>
      <color theme="1"/>
      <name val="Calibri"/>
      <scheme val="minor"/>
    </font>
    <font>
      <sz val="11"/>
      <color indexed="8"/>
      <name val="Calibri"/>
      <family val="2"/>
      <scheme val="minor"/>
    </font>
    <font>
      <sz val="10"/>
      <color indexed="8"/>
      <name val="Calibri"/>
      <family val="2"/>
    </font>
    <font>
      <sz val="10"/>
      <color theme="1"/>
      <name val="Calibri"/>
      <family val="2"/>
    </font>
    <font>
      <sz val="11"/>
      <name val="Calibri"/>
      <family val="2"/>
    </font>
    <font>
      <b/>
      <sz val="11"/>
      <color theme="1"/>
      <name val="Calibri"/>
      <family val="2"/>
      <scheme val="minor"/>
    </font>
    <font>
      <b/>
      <sz val="24"/>
      <color theme="1"/>
      <name val="Calibri"/>
      <family val="2"/>
      <scheme val="minor"/>
    </font>
    <font>
      <b/>
      <sz val="16"/>
      <color theme="1"/>
      <name val="Calibri"/>
      <family val="2"/>
      <scheme val="minor"/>
    </font>
    <font>
      <b/>
      <sz val="20"/>
      <color theme="1"/>
      <name val="Calibri"/>
      <family val="2"/>
      <scheme val="minor"/>
    </font>
    <font>
      <sz val="11"/>
      <color rgb="FFFF0000"/>
      <name val="Calibri"/>
      <family val="2"/>
      <scheme val="minor"/>
    </font>
    <font>
      <b/>
      <sz val="36"/>
      <color rgb="FFFF0000"/>
      <name val="Calibri"/>
      <family val="2"/>
      <scheme val="minor"/>
    </font>
    <font>
      <u/>
      <sz val="11"/>
      <color theme="10"/>
      <name val="Calibri"/>
      <family val="2"/>
      <scheme val="minor"/>
    </font>
    <font>
      <sz val="11"/>
      <color rgb="FF000000"/>
      <name val="Calibri"/>
      <family val="2"/>
    </font>
    <font>
      <sz val="9"/>
      <name val="Calibri"/>
      <family val="3"/>
      <charset val="136"/>
      <scheme val="minor"/>
    </font>
    <font>
      <sz val="10"/>
      <name val="Calibri"/>
      <family val="2"/>
    </font>
    <font>
      <b/>
      <sz val="11"/>
      <color rgb="FF000000"/>
      <name val="Calibri"/>
      <family val="2"/>
    </font>
    <font>
      <b/>
      <sz val="14"/>
      <color theme="0"/>
      <name val="Calibri"/>
      <family val="2"/>
      <scheme val="minor"/>
    </font>
    <font>
      <b/>
      <sz val="11"/>
      <color rgb="FF000000"/>
      <name val="Calibri"/>
      <scheme val="minor"/>
    </font>
    <font>
      <sz val="11"/>
      <color rgb="FF000000"/>
      <name val="Calibri"/>
      <scheme val="minor"/>
    </font>
    <font>
      <sz val="11"/>
      <name val="Calibri"/>
    </font>
    <font>
      <b/>
      <sz val="14"/>
      <color rgb="FFFF0000"/>
      <name val="Calibri"/>
      <family val="2"/>
      <scheme val="minor"/>
    </font>
    <font>
      <sz val="14"/>
      <color theme="1"/>
      <name val="Calibri"/>
      <family val="2"/>
      <scheme val="minor"/>
    </font>
    <font>
      <sz val="20"/>
      <color theme="1"/>
      <name val="Calibri"/>
      <family val="2"/>
      <scheme val="minor"/>
    </font>
    <font>
      <b/>
      <sz val="14"/>
      <color theme="1"/>
      <name val="Calibri"/>
      <family val="2"/>
      <scheme val="minor"/>
    </font>
    <font>
      <sz val="10"/>
      <color rgb="FF000000"/>
      <name val="Calibri"/>
    </font>
    <font>
      <u/>
      <sz val="11"/>
      <color theme="10"/>
      <name val="Calibri"/>
    </font>
    <font>
      <sz val="10"/>
      <color rgb="FF000000"/>
      <name val="Calibri"/>
      <family val="2"/>
    </font>
    <font>
      <b/>
      <sz val="14"/>
      <color rgb="FFC62828"/>
      <name val="Calibri"/>
      <family val="2"/>
      <scheme val="minor"/>
    </font>
    <font>
      <b/>
      <sz val="14"/>
      <color rgb="FF795548"/>
      <name val="Calibri"/>
      <family val="2"/>
      <scheme val="minor"/>
    </font>
    <font>
      <b/>
      <sz val="14"/>
      <color rgb="FF795548"/>
      <name val="Calibri"/>
      <family val="2"/>
    </font>
    <font>
      <b/>
      <sz val="14"/>
      <color rgb="FF000000"/>
      <name val="Calibri"/>
      <family val="2"/>
      <scheme val="minor"/>
    </font>
    <font>
      <sz val="12"/>
      <color theme="1"/>
      <name val="Calibri"/>
      <family val="2"/>
      <scheme val="minor"/>
    </font>
    <font>
      <b/>
      <sz val="11"/>
      <color rgb="FFFF0000"/>
      <name val="Calibri"/>
      <family val="2"/>
      <scheme val="minor"/>
    </font>
    <font>
      <sz val="11"/>
      <color rgb="FF000000"/>
      <name val="新細明體"/>
      <family val="1"/>
      <charset val="136"/>
    </font>
    <font>
      <sz val="11"/>
      <color theme="1"/>
      <name val="Calibri"/>
      <family val="2"/>
    </font>
    <font>
      <sz val="11"/>
      <color indexed="8"/>
      <name val="Calibri"/>
      <family val="2"/>
    </font>
    <font>
      <sz val="11"/>
      <color theme="1"/>
      <name val="Calibri"/>
      <scheme val="minor"/>
    </font>
    <font>
      <sz val="11"/>
      <name val="Calibri"/>
      <scheme val="minor"/>
    </font>
    <font>
      <u/>
      <sz val="11"/>
      <color theme="10"/>
      <name val="Calibri"/>
      <scheme val="minor"/>
    </font>
    <font>
      <sz val="11"/>
      <color rgb="FF000000"/>
      <name val="Calibri"/>
    </font>
    <font>
      <sz val="11"/>
      <color indexed="8"/>
      <name val="Calibri"/>
    </font>
    <font>
      <sz val="11"/>
      <name val="Calibri"/>
      <family val="2"/>
      <scheme val="minor"/>
    </font>
    <font>
      <sz val="11"/>
      <color theme="1"/>
      <name val="Calibri"/>
    </font>
    <font>
      <sz val="11"/>
      <color theme="1"/>
      <name val="Calibri"/>
      <family val="2"/>
      <scheme val="minor"/>
    </font>
    <font>
      <sz val="11"/>
      <color rgb="FF242424"/>
      <name val="Aptos Narrow"/>
      <charset val="1"/>
    </font>
    <font>
      <sz val="11"/>
      <color rgb="FF4D4D4D"/>
      <name val="Calibri"/>
      <scheme val="minor"/>
    </font>
  </fonts>
  <fills count="18">
    <fill>
      <patternFill patternType="none"/>
    </fill>
    <fill>
      <patternFill patternType="gray125"/>
    </fill>
    <fill>
      <patternFill patternType="solid">
        <fgColor theme="4" tint="0.79998168889431442"/>
        <bgColor indexed="64"/>
      </patternFill>
    </fill>
    <fill>
      <patternFill patternType="solid">
        <fgColor theme="8"/>
        <bgColor indexed="64"/>
      </patternFill>
    </fill>
    <fill>
      <patternFill patternType="solid">
        <fgColor theme="7"/>
        <bgColor indexed="64"/>
      </patternFill>
    </fill>
    <fill>
      <patternFill patternType="solid">
        <fgColor theme="7" tint="0.79998168889431442"/>
        <bgColor indexed="64"/>
      </patternFill>
    </fill>
    <fill>
      <patternFill patternType="solid">
        <fgColor rgb="FFCEDFED"/>
        <bgColor indexed="64"/>
      </patternFill>
    </fill>
    <fill>
      <patternFill patternType="solid">
        <fgColor theme="1"/>
        <bgColor indexed="64"/>
      </patternFill>
    </fill>
    <fill>
      <patternFill patternType="solid">
        <fgColor theme="5" tint="0.79998168889431442"/>
        <bgColor indexed="64"/>
      </patternFill>
    </fill>
    <fill>
      <patternFill patternType="solid">
        <fgColor rgb="FFFDEBEC"/>
        <bgColor indexed="64"/>
      </patternFill>
    </fill>
    <fill>
      <patternFill patternType="solid">
        <fgColor rgb="FFFFF9DB"/>
        <bgColor indexed="64"/>
      </patternFill>
    </fill>
    <fill>
      <patternFill patternType="solid">
        <fgColor rgb="FFEBF5FB"/>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theme="4" tint="0.79998168889431442"/>
      </patternFill>
    </fill>
    <fill>
      <patternFill patternType="solid">
        <fgColor theme="9" tint="0.39997558519241921"/>
        <bgColor indexed="64"/>
      </patternFill>
    </fill>
    <fill>
      <patternFill patternType="solid">
        <fgColor theme="7" tint="0.79998168889431442"/>
        <bgColor theme="4" tint="0.79998168889431442"/>
      </patternFill>
    </fill>
    <fill>
      <patternFill patternType="solid">
        <fgColor rgb="FFFFC000"/>
        <bgColor indexed="64"/>
      </patternFill>
    </fill>
  </fills>
  <borders count="36">
    <border>
      <left/>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top style="medium">
        <color rgb="FF000000"/>
      </top>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medium">
        <color indexed="64"/>
      </right>
      <top style="thin">
        <color indexed="64"/>
      </top>
      <bottom/>
      <diagonal/>
    </border>
    <border>
      <left style="medium">
        <color rgb="FF000000"/>
      </left>
      <right/>
      <top style="thin">
        <color indexed="64"/>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theme="2" tint="-0.249977111117893"/>
      </left>
      <right/>
      <top style="thin">
        <color theme="2" tint="-0.249977111117893"/>
      </top>
      <bottom style="thin">
        <color theme="2" tint="-0.249977111117893"/>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12" fillId="0" borderId="0" applyNumberFormat="0" applyFill="0" applyBorder="0" applyAlignment="0" applyProtection="0"/>
    <xf numFmtId="0" fontId="2" fillId="0" borderId="0">
      <alignment vertical="center"/>
    </xf>
    <xf numFmtId="0" fontId="2" fillId="0" borderId="0"/>
    <xf numFmtId="43" fontId="44" fillId="0" borderId="0" applyFont="0" applyFill="0" applyBorder="0" applyAlignment="0" applyProtection="0"/>
  </cellStyleXfs>
  <cellXfs count="150">
    <xf numFmtId="0" fontId="0" fillId="0" borderId="0" xfId="0"/>
    <xf numFmtId="0" fontId="0" fillId="0" borderId="0" xfId="0" applyAlignment="1">
      <alignment wrapText="1"/>
    </xf>
    <xf numFmtId="0" fontId="6" fillId="0" borderId="1" xfId="0" applyFont="1" applyBorder="1"/>
    <xf numFmtId="0" fontId="0" fillId="0" borderId="0" xfId="0" applyAlignment="1">
      <alignment horizontal="center" vertical="center"/>
    </xf>
    <xf numFmtId="0" fontId="7" fillId="0" borderId="4" xfId="0" applyFont="1" applyBorder="1"/>
    <xf numFmtId="0" fontId="0" fillId="0" borderId="5" xfId="0" applyBorder="1"/>
    <xf numFmtId="0" fontId="0" fillId="0" borderId="6" xfId="0" applyBorder="1"/>
    <xf numFmtId="0" fontId="9" fillId="0" borderId="7" xfId="0" applyFont="1" applyBorder="1"/>
    <xf numFmtId="0" fontId="0" fillId="0" borderId="8" xfId="0" applyBorder="1"/>
    <xf numFmtId="0" fontId="8" fillId="0" borderId="9" xfId="0" applyFont="1" applyBorder="1"/>
    <xf numFmtId="0" fontId="6" fillId="0" borderId="10" xfId="0" applyFont="1" applyBorder="1"/>
    <xf numFmtId="0" fontId="0" fillId="0" borderId="9" xfId="0" applyBorder="1"/>
    <xf numFmtId="0" fontId="6" fillId="0" borderId="8" xfId="0" applyFont="1" applyBorder="1"/>
    <xf numFmtId="0" fontId="11" fillId="0" borderId="11" xfId="0" applyFont="1" applyBorder="1"/>
    <xf numFmtId="0" fontId="0" fillId="0" borderId="12" xfId="0" applyBorder="1"/>
    <xf numFmtId="0" fontId="0" fillId="0" borderId="13" xfId="0" applyBorder="1"/>
    <xf numFmtId="0" fontId="0" fillId="0" borderId="9" xfId="0" applyBorder="1" applyAlignment="1">
      <alignment wrapText="1"/>
    </xf>
    <xf numFmtId="0" fontId="12" fillId="0" borderId="0" xfId="2"/>
    <xf numFmtId="0" fontId="13" fillId="0" borderId="0" xfId="0" applyFont="1"/>
    <xf numFmtId="0" fontId="0" fillId="0" borderId="0" xfId="0" applyAlignment="1">
      <alignment vertical="center"/>
    </xf>
    <xf numFmtId="0" fontId="0" fillId="0" borderId="0" xfId="0" applyAlignment="1">
      <alignment vertical="center" wrapText="1"/>
    </xf>
    <xf numFmtId="0" fontId="19" fillId="0" borderId="9" xfId="0" applyFont="1" applyBorder="1"/>
    <xf numFmtId="0" fontId="19" fillId="0" borderId="9" xfId="0" applyFont="1" applyBorder="1" applyAlignment="1">
      <alignment wrapText="1"/>
    </xf>
    <xf numFmtId="0" fontId="18" fillId="0" borderId="9" xfId="0" applyFont="1" applyBorder="1" applyAlignment="1">
      <alignment wrapText="1"/>
    </xf>
    <xf numFmtId="0" fontId="0" fillId="0" borderId="3" xfId="0" applyBorder="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0" fillId="4" borderId="0" xfId="0" applyFill="1" applyAlignment="1">
      <alignment vertical="center"/>
    </xf>
    <xf numFmtId="0" fontId="0" fillId="0" borderId="14" xfId="0" applyBorder="1" applyAlignment="1">
      <alignment vertical="center" wrapText="1"/>
    </xf>
    <xf numFmtId="0" fontId="0" fillId="0" borderId="16" xfId="0" applyBorder="1" applyAlignment="1">
      <alignment vertical="center" wrapText="1"/>
    </xf>
    <xf numFmtId="0" fontId="10" fillId="0" borderId="0" xfId="0" applyFont="1" applyAlignment="1">
      <alignment vertical="center"/>
    </xf>
    <xf numFmtId="0" fontId="21" fillId="0" borderId="0" xfId="0" applyFont="1" applyAlignment="1">
      <alignment vertical="center"/>
    </xf>
    <xf numFmtId="0" fontId="23" fillId="0" borderId="0" xfId="0" applyFont="1" applyAlignment="1">
      <alignment horizontal="center" vertical="center"/>
    </xf>
    <xf numFmtId="0" fontId="9" fillId="0" borderId="0" xfId="0" applyFont="1" applyAlignment="1">
      <alignment horizontal="left" vertical="center"/>
    </xf>
    <xf numFmtId="0" fontId="23" fillId="0" borderId="0" xfId="0" applyFont="1" applyAlignment="1">
      <alignment vertical="center"/>
    </xf>
    <xf numFmtId="0" fontId="22" fillId="5" borderId="0" xfId="0" applyFont="1" applyFill="1" applyAlignment="1">
      <alignment vertical="center"/>
    </xf>
    <xf numFmtId="0" fontId="0" fillId="6" borderId="2" xfId="0" applyFill="1" applyBorder="1" applyAlignment="1">
      <alignment horizontal="center" vertical="center"/>
    </xf>
    <xf numFmtId="0" fontId="0" fillId="6" borderId="15" xfId="0" applyFill="1" applyBorder="1" applyAlignment="1">
      <alignment horizontal="center" vertical="center"/>
    </xf>
    <xf numFmtId="0" fontId="0" fillId="6" borderId="17" xfId="0" applyFill="1" applyBorder="1" applyAlignment="1">
      <alignment horizontal="center" vertical="center"/>
    </xf>
    <xf numFmtId="0" fontId="0" fillId="0" borderId="0" xfId="0" applyAlignment="1">
      <alignment horizontal="center" vertical="center" wrapText="1"/>
    </xf>
    <xf numFmtId="0" fontId="12" fillId="0" borderId="18" xfId="2" applyBorder="1" applyAlignment="1">
      <alignment horizontal="left" vertical="center" wrapText="1"/>
    </xf>
    <xf numFmtId="0" fontId="12" fillId="0" borderId="0" xfId="2" applyAlignment="1">
      <alignment vertical="center"/>
    </xf>
    <xf numFmtId="0" fontId="24" fillId="4" borderId="0" xfId="0" applyFont="1" applyFill="1" applyAlignment="1">
      <alignment vertical="center"/>
    </xf>
    <xf numFmtId="0" fontId="20" fillId="0" borderId="0" xfId="0" applyFont="1" applyAlignment="1">
      <alignment horizontal="left" vertical="center"/>
    </xf>
    <xf numFmtId="49" fontId="5" fillId="0" borderId="0" xfId="4" applyNumberFormat="1" applyFont="1" applyAlignment="1">
      <alignment horizontal="left" vertical="center"/>
    </xf>
    <xf numFmtId="49" fontId="20" fillId="0" borderId="0" xfId="0" applyNumberFormat="1" applyFont="1" applyAlignment="1">
      <alignment horizontal="left" vertical="center"/>
    </xf>
    <xf numFmtId="0" fontId="15" fillId="0" borderId="0" xfId="4" applyFont="1" applyAlignment="1">
      <alignment horizontal="left" vertical="center"/>
    </xf>
    <xf numFmtId="0" fontId="24" fillId="7" borderId="0" xfId="0" applyFont="1" applyFill="1" applyAlignment="1">
      <alignment vertical="center"/>
    </xf>
    <xf numFmtId="0" fontId="0" fillId="7" borderId="0" xfId="0" applyFill="1" applyAlignment="1">
      <alignment vertical="center"/>
    </xf>
    <xf numFmtId="49" fontId="20" fillId="0" borderId="0" xfId="4" applyNumberFormat="1" applyFont="1" applyAlignment="1">
      <alignment vertical="center"/>
    </xf>
    <xf numFmtId="0" fontId="18" fillId="0" borderId="9" xfId="0" applyFont="1" applyBorder="1"/>
    <xf numFmtId="46" fontId="15" fillId="0" borderId="0" xfId="4" applyNumberFormat="1" applyFont="1" applyAlignment="1">
      <alignment horizontal="left" vertical="center"/>
    </xf>
    <xf numFmtId="9" fontId="15" fillId="0" borderId="0" xfId="4" applyNumberFormat="1" applyFont="1" applyAlignment="1">
      <alignment horizontal="left" vertical="center"/>
    </xf>
    <xf numFmtId="9" fontId="0" fillId="0" borderId="0" xfId="0" applyNumberFormat="1" applyAlignment="1">
      <alignment vertical="center"/>
    </xf>
    <xf numFmtId="0" fontId="0" fillId="0" borderId="20" xfId="0" applyBorder="1" applyAlignment="1">
      <alignment vertical="center" wrapText="1"/>
    </xf>
    <xf numFmtId="0" fontId="0" fillId="0" borderId="21" xfId="0" applyBorder="1" applyAlignment="1">
      <alignment vertical="center" wrapText="1"/>
    </xf>
    <xf numFmtId="49" fontId="5" fillId="0" borderId="0" xfId="4" applyNumberFormat="1" applyFont="1" applyAlignment="1">
      <alignment vertical="center"/>
    </xf>
    <xf numFmtId="0" fontId="15" fillId="0" borderId="0" xfId="4" applyFont="1" applyAlignment="1">
      <alignment vertical="center"/>
    </xf>
    <xf numFmtId="0" fontId="0" fillId="8" borderId="0" xfId="0" applyFill="1"/>
    <xf numFmtId="0" fontId="6" fillId="4" borderId="0" xfId="0" applyFont="1" applyFill="1" applyAlignment="1">
      <alignment vertical="center"/>
    </xf>
    <xf numFmtId="0" fontId="16" fillId="4" borderId="0" xfId="0" applyFont="1" applyFill="1" applyAlignment="1">
      <alignment vertical="center"/>
    </xf>
    <xf numFmtId="46" fontId="0" fillId="0" borderId="0" xfId="0" applyNumberFormat="1" applyAlignment="1">
      <alignment vertical="center"/>
    </xf>
    <xf numFmtId="0" fontId="28" fillId="9" borderId="0" xfId="0" applyFont="1" applyFill="1" applyAlignment="1">
      <alignment vertical="center"/>
    </xf>
    <xf numFmtId="0" fontId="29" fillId="10" borderId="0" xfId="0" applyFont="1" applyFill="1" applyAlignment="1">
      <alignment vertical="center"/>
    </xf>
    <xf numFmtId="0" fontId="30" fillId="10" borderId="0" xfId="4" applyFont="1" applyFill="1" applyAlignment="1">
      <alignment vertical="center"/>
    </xf>
    <xf numFmtId="0" fontId="24" fillId="11" borderId="0" xfId="0" applyFont="1" applyFill="1" applyAlignment="1">
      <alignment vertical="center"/>
    </xf>
    <xf numFmtId="0" fontId="0" fillId="0" borderId="22" xfId="0" applyBorder="1" applyAlignment="1">
      <alignment horizontal="left" vertical="center"/>
    </xf>
    <xf numFmtId="0" fontId="0" fillId="0" borderId="22" xfId="0" applyBorder="1" applyAlignment="1">
      <alignment vertical="center"/>
    </xf>
    <xf numFmtId="9" fontId="0" fillId="0" borderId="22" xfId="0" applyNumberFormat="1" applyBorder="1" applyAlignment="1">
      <alignment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0" xfId="0" applyAlignment="1">
      <alignment horizontal="left" vertical="center"/>
    </xf>
    <xf numFmtId="0" fontId="0" fillId="0" borderId="31" xfId="0" applyBorder="1" applyAlignment="1">
      <alignment vertical="center"/>
    </xf>
    <xf numFmtId="0" fontId="0" fillId="0" borderId="33" xfId="0" applyBorder="1" applyAlignment="1">
      <alignment vertical="center"/>
    </xf>
    <xf numFmtId="9" fontId="0" fillId="0" borderId="34" xfId="0" applyNumberFormat="1" applyBorder="1" applyAlignment="1">
      <alignment vertical="center"/>
    </xf>
    <xf numFmtId="0" fontId="5" fillId="0" borderId="0" xfId="0" applyFont="1" applyAlignment="1">
      <alignment vertical="center"/>
    </xf>
    <xf numFmtId="0" fontId="0" fillId="0" borderId="19" xfId="0" applyBorder="1" applyAlignment="1">
      <alignment vertical="center"/>
    </xf>
    <xf numFmtId="0" fontId="25" fillId="0" borderId="0" xfId="1" applyFont="1" applyAlignment="1">
      <alignment vertical="center"/>
    </xf>
    <xf numFmtId="0" fontId="3" fillId="0" borderId="0" xfId="1" applyFont="1" applyAlignment="1">
      <alignment horizontal="left" vertical="center"/>
    </xf>
    <xf numFmtId="0" fontId="4" fillId="0" borderId="0" xfId="1" applyFont="1" applyAlignment="1">
      <alignment horizontal="left" vertical="center"/>
    </xf>
    <xf numFmtId="0" fontId="0" fillId="0" borderId="0" xfId="0" quotePrefix="1" applyAlignment="1">
      <alignment vertical="center"/>
    </xf>
    <xf numFmtId="0" fontId="27" fillId="0" borderId="0" xfId="0" applyFont="1" applyAlignment="1">
      <alignment vertical="center"/>
    </xf>
    <xf numFmtId="0" fontId="20" fillId="0" borderId="0" xfId="0" applyFont="1" applyAlignment="1">
      <alignment vertical="center"/>
    </xf>
    <xf numFmtId="0" fontId="5" fillId="0" borderId="0" xfId="0" quotePrefix="1" applyFont="1" applyAlignment="1">
      <alignment vertical="center"/>
    </xf>
    <xf numFmtId="0" fontId="31" fillId="11" borderId="0" xfId="0" applyFont="1" applyFill="1" applyAlignment="1">
      <alignment vertical="center"/>
    </xf>
    <xf numFmtId="0" fontId="0" fillId="12" borderId="0" xfId="0" applyFill="1" applyAlignment="1">
      <alignment vertical="center"/>
    </xf>
    <xf numFmtId="0" fontId="0" fillId="0" borderId="0" xfId="0" applyAlignment="1">
      <alignment horizontal="center" vertical="top" wrapText="1"/>
    </xf>
    <xf numFmtId="0" fontId="32" fillId="13" borderId="35" xfId="0" applyFont="1" applyFill="1" applyBorder="1" applyAlignment="1">
      <alignment horizontal="center" vertical="top" wrapText="1"/>
    </xf>
    <xf numFmtId="0" fontId="0" fillId="0" borderId="35" xfId="0" applyBorder="1" applyAlignment="1">
      <alignment horizontal="center" vertical="top" wrapText="1"/>
    </xf>
    <xf numFmtId="0" fontId="32" fillId="0" borderId="35" xfId="0" applyFont="1" applyBorder="1"/>
    <xf numFmtId="0" fontId="0" fillId="0" borderId="35" xfId="0" applyBorder="1"/>
    <xf numFmtId="1" fontId="0" fillId="0" borderId="35" xfId="0" applyNumberFormat="1" applyBorder="1"/>
    <xf numFmtId="0" fontId="32" fillId="14" borderId="35" xfId="0" applyFont="1" applyFill="1" applyBorder="1" applyAlignment="1">
      <alignment horizontal="center" vertical="top" wrapText="1"/>
    </xf>
    <xf numFmtId="0" fontId="0" fillId="15" borderId="35" xfId="0" applyFill="1" applyBorder="1"/>
    <xf numFmtId="0" fontId="32" fillId="16" borderId="35" xfId="0" applyFont="1" applyFill="1" applyBorder="1" applyAlignment="1">
      <alignment horizontal="center" vertical="top" wrapText="1"/>
    </xf>
    <xf numFmtId="0" fontId="0" fillId="17" borderId="35" xfId="0" applyFill="1" applyBorder="1"/>
    <xf numFmtId="0" fontId="33" fillId="0" borderId="35" xfId="0" applyFont="1" applyBorder="1"/>
    <xf numFmtId="0" fontId="32" fillId="17" borderId="35" xfId="0" applyFont="1" applyFill="1" applyBorder="1"/>
    <xf numFmtId="1" fontId="0" fillId="17" borderId="35" xfId="0" applyNumberFormat="1" applyFill="1" applyBorder="1"/>
    <xf numFmtId="0" fontId="32" fillId="12" borderId="35" xfId="0" applyFont="1" applyFill="1" applyBorder="1"/>
    <xf numFmtId="164" fontId="0" fillId="0" borderId="0" xfId="0" applyNumberFormat="1" applyAlignment="1">
      <alignment horizontal="left" vertical="center"/>
    </xf>
    <xf numFmtId="0" fontId="0" fillId="0" borderId="0" xfId="0" quotePrefix="1" applyAlignment="1">
      <alignment horizontal="left" vertical="center"/>
    </xf>
    <xf numFmtId="0" fontId="15" fillId="12" borderId="0" xfId="4" applyFont="1" applyFill="1" applyAlignment="1">
      <alignment horizontal="left" vertical="center"/>
    </xf>
    <xf numFmtId="49" fontId="20" fillId="0" borderId="0" xfId="4" applyNumberFormat="1" applyFont="1" applyAlignment="1">
      <alignment horizontal="left" vertical="center"/>
    </xf>
    <xf numFmtId="0" fontId="35" fillId="0" borderId="0" xfId="1" applyFont="1" applyAlignment="1">
      <alignment horizontal="left" vertical="center"/>
    </xf>
    <xf numFmtId="0" fontId="36" fillId="0" borderId="0" xfId="1" applyFont="1" applyAlignment="1">
      <alignment horizontal="left" vertical="center"/>
    </xf>
    <xf numFmtId="0" fontId="37" fillId="0" borderId="0" xfId="0" applyFont="1" applyAlignment="1">
      <alignment vertical="center"/>
    </xf>
    <xf numFmtId="0" fontId="38" fillId="0" borderId="0" xfId="0" applyFont="1" applyAlignment="1">
      <alignment horizontal="left" vertical="center"/>
    </xf>
    <xf numFmtId="49" fontId="38" fillId="0" borderId="0" xfId="4" applyNumberFormat="1" applyFont="1" applyAlignment="1">
      <alignment vertical="center"/>
    </xf>
    <xf numFmtId="49" fontId="38" fillId="0" borderId="0" xfId="4" applyNumberFormat="1" applyFont="1" applyAlignment="1">
      <alignment horizontal="left" vertical="center"/>
    </xf>
    <xf numFmtId="0" fontId="19" fillId="0" borderId="0" xfId="1" applyFont="1" applyAlignment="1">
      <alignment vertical="center"/>
    </xf>
    <xf numFmtId="0" fontId="40" fillId="0" borderId="0" xfId="1" applyFont="1" applyAlignment="1">
      <alignment vertical="center"/>
    </xf>
    <xf numFmtId="0" fontId="41" fillId="0" borderId="0" xfId="1" applyFont="1" applyAlignment="1">
      <alignment horizontal="left" vertical="center"/>
    </xf>
    <xf numFmtId="49" fontId="42" fillId="0" borderId="0" xfId="4" applyNumberFormat="1" applyFont="1" applyAlignment="1">
      <alignment horizontal="left" vertical="center"/>
    </xf>
    <xf numFmtId="0" fontId="43" fillId="0" borderId="0" xfId="1" applyFont="1" applyAlignment="1">
      <alignment horizontal="left" vertical="center"/>
    </xf>
    <xf numFmtId="0" fontId="20" fillId="12" borderId="0" xfId="0" applyFont="1" applyFill="1" applyAlignment="1">
      <alignment horizontal="left" vertical="center"/>
    </xf>
    <xf numFmtId="0" fontId="12" fillId="12" borderId="0" xfId="2" applyFill="1" applyBorder="1" applyAlignment="1">
      <alignment vertical="center"/>
    </xf>
    <xf numFmtId="0" fontId="25" fillId="12" borderId="0" xfId="1" applyFont="1" applyFill="1" applyAlignment="1">
      <alignment vertical="center"/>
    </xf>
    <xf numFmtId="0" fontId="4" fillId="12" borderId="0" xfId="1" applyFont="1" applyFill="1" applyAlignment="1">
      <alignment horizontal="left" vertical="center"/>
    </xf>
    <xf numFmtId="0" fontId="40" fillId="0" borderId="0" xfId="0" applyFont="1"/>
    <xf numFmtId="43" fontId="5" fillId="0" borderId="0" xfId="5" applyFont="1" applyAlignment="1">
      <alignment horizontal="left" vertical="center"/>
    </xf>
    <xf numFmtId="0" fontId="1" fillId="0" borderId="0" xfId="0" applyFont="1" applyAlignment="1">
      <alignment vertical="center"/>
    </xf>
    <xf numFmtId="0" fontId="1" fillId="7" borderId="0" xfId="0" applyFont="1" applyFill="1" applyAlignment="1">
      <alignment vertical="center"/>
    </xf>
    <xf numFmtId="0" fontId="1" fillId="0" borderId="0" xfId="1" applyFont="1" applyAlignment="1">
      <alignment horizontal="left" vertical="center"/>
    </xf>
    <xf numFmtId="0" fontId="12" fillId="0" borderId="0" xfId="2" applyBorder="1" applyAlignment="1">
      <alignment vertical="center"/>
    </xf>
    <xf numFmtId="0" fontId="26" fillId="0" borderId="0" xfId="2" applyFont="1" applyBorder="1" applyAlignment="1">
      <alignment horizontal="left" vertical="center"/>
    </xf>
    <xf numFmtId="0" fontId="1" fillId="0" borderId="0" xfId="0" applyFont="1"/>
    <xf numFmtId="0" fontId="46" fillId="0" borderId="0" xfId="0" applyFont="1"/>
    <xf numFmtId="0" fontId="25" fillId="0" borderId="0" xfId="0" applyFont="1"/>
    <xf numFmtId="0" fontId="34" fillId="0" borderId="0" xfId="0" applyFont="1"/>
    <xf numFmtId="0" fontId="45" fillId="0" borderId="0" xfId="0" applyFont="1"/>
    <xf numFmtId="0" fontId="39" fillId="0" borderId="0" xfId="2" applyFont="1" applyBorder="1" applyAlignment="1">
      <alignment vertical="center"/>
    </xf>
    <xf numFmtId="0" fontId="0" fillId="0" borderId="22" xfId="0" applyBorder="1"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17" fillId="3" borderId="0" xfId="0" applyFont="1" applyFill="1" applyAlignment="1">
      <alignment horizontal="center" vertical="center" wrapText="1"/>
    </xf>
    <xf numFmtId="0" fontId="0" fillId="4" borderId="35" xfId="0" applyFill="1" applyBorder="1" applyAlignment="1">
      <alignment horizontal="center"/>
    </xf>
  </cellXfs>
  <cellStyles count="6">
    <cellStyle name="Comma" xfId="5" builtinId="3"/>
    <cellStyle name="Hyperlink" xfId="2" xr:uid="{00000000-000B-0000-0000-000008000000}"/>
    <cellStyle name="Normal" xfId="0" builtinId="0"/>
    <cellStyle name="Normal 10" xfId="3" xr:uid="{ED57203F-29BE-4D44-824E-3E59AF06EEB6}"/>
    <cellStyle name="Normal 4" xfId="4" xr:uid="{2B45C065-4746-4458-A532-085A358A6F6B}"/>
    <cellStyle name="Normal 5" xfId="1" xr:uid="{1B4992E7-7FDF-47D8-864C-512537FC68E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EBEC"/>
      <color rgb="FFEBF5FB"/>
      <color rgb="FF795548"/>
      <color rgb="FFFFF9DB"/>
      <color rgb="FFC62828"/>
      <color rgb="FFCEDFED"/>
      <color rgb="FF00539B"/>
      <color rgb="FF9BE8CF"/>
      <color rgb="FFEFE1FC"/>
      <color rgb="FFE7CD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539B"/>
            </a:solidFill>
            <a:ln w="25400">
              <a:noFill/>
            </a:ln>
          </c:spPr>
          <c:dPt>
            <c:idx val="0"/>
            <c:bubble3D val="0"/>
            <c:spPr>
              <a:solidFill>
                <a:srgbClr val="00539B"/>
              </a:solidFill>
              <a:ln w="25400">
                <a:noFill/>
              </a:ln>
              <a:effectLst/>
            </c:spPr>
            <c:extLst>
              <c:ext xmlns:c16="http://schemas.microsoft.com/office/drawing/2014/chart" uri="{C3380CC4-5D6E-409C-BE32-E72D297353CC}">
                <c16:uniqueId val="{00000001-3646-4365-B59D-E3205C8AF373}"/>
              </c:ext>
            </c:extLst>
          </c:dPt>
          <c:dPt>
            <c:idx val="1"/>
            <c:bubble3D val="0"/>
            <c:spPr>
              <a:solidFill>
                <a:srgbClr val="CEDFED"/>
              </a:solidFill>
              <a:ln w="25400">
                <a:noFill/>
              </a:ln>
              <a:effectLst/>
            </c:spPr>
            <c:extLst>
              <c:ext xmlns:c16="http://schemas.microsoft.com/office/drawing/2014/chart" uri="{C3380CC4-5D6E-409C-BE32-E72D297353CC}">
                <c16:uniqueId val="{00000000-3646-4365-B59D-E3205C8AF37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FF"/>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46-4365-B59D-E3205C8AF37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Dashboard!$Q$4:$Q$5</c:f>
              <c:strCache>
                <c:ptCount val="2"/>
                <c:pt idx="0">
                  <c:v>Total Completed</c:v>
                </c:pt>
                <c:pt idx="1">
                  <c:v>Total Incompleted</c:v>
                </c:pt>
              </c:strCache>
            </c:strRef>
          </c:cat>
          <c:val>
            <c:numRef>
              <c:f>Dashboard!$T$4:$T$5</c:f>
              <c:numCache>
                <c:formatCode>General</c:formatCode>
                <c:ptCount val="2"/>
                <c:pt idx="0">
                  <c:v>96</c:v>
                </c:pt>
                <c:pt idx="1">
                  <c:v>297</c:v>
                </c:pt>
              </c:numCache>
            </c:numRef>
          </c:val>
          <c:extLst>
            <c:ext xmlns:c16="http://schemas.microsoft.com/office/drawing/2014/chart" uri="{C3380CC4-5D6E-409C-BE32-E72D297353CC}">
              <c16:uniqueId val="{00000001-4758-488C-ADE5-5A2886E222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180352455942998"/>
          <c:y val="0.38912975008558714"/>
          <c:w val="0.2386201724784402"/>
          <c:h val="0.19565354330708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Dashboard!$Q$15:$R$15</c:f>
              <c:strCache>
                <c:ptCount val="2"/>
                <c:pt idx="0">
                  <c:v>Total Products</c:v>
                </c:pt>
              </c:strCache>
            </c:strRef>
          </c:tx>
          <c:spPr>
            <a:solidFill>
              <a:schemeClr val="accent1"/>
            </a:solidFill>
            <a:ln>
              <a:noFill/>
            </a:ln>
            <a:effectLst/>
          </c:spPr>
          <c:invertIfNegative val="0"/>
          <c:cat>
            <c:strRef>
              <c:f>Dashboard!$S$14:$U$14</c:f>
              <c:strCache>
                <c:ptCount val="3"/>
                <c:pt idx="0">
                  <c:v>NX</c:v>
                </c:pt>
                <c:pt idx="1">
                  <c:v>AIO</c:v>
                </c:pt>
                <c:pt idx="2">
                  <c:v>PF</c:v>
                </c:pt>
              </c:strCache>
            </c:strRef>
          </c:cat>
          <c:val>
            <c:numRef>
              <c:f>Dashboard!$S$15:$U$15</c:f>
              <c:numCache>
                <c:formatCode>General</c:formatCode>
                <c:ptCount val="3"/>
                <c:pt idx="0">
                  <c:v>139</c:v>
                </c:pt>
                <c:pt idx="1">
                  <c:v>163</c:v>
                </c:pt>
                <c:pt idx="2">
                  <c:v>90</c:v>
                </c:pt>
              </c:numCache>
            </c:numRef>
          </c:val>
          <c:extLst>
            <c:ext xmlns:c16="http://schemas.microsoft.com/office/drawing/2014/chart" uri="{C3380CC4-5D6E-409C-BE32-E72D297353CC}">
              <c16:uniqueId val="{00000008-D3C5-445A-BECC-8E5159BBF93C}"/>
            </c:ext>
          </c:extLst>
        </c:ser>
        <c:ser>
          <c:idx val="3"/>
          <c:order val="1"/>
          <c:tx>
            <c:strRef>
              <c:f>Dashboard!$Q$18:$R$18</c:f>
              <c:strCache>
                <c:ptCount val="2"/>
                <c:pt idx="0">
                  <c:v>Total Completion Rate	</c:v>
                </c:pt>
                <c:pt idx="1">
                  <c:v>PM Completed</c:v>
                </c:pt>
              </c:strCache>
            </c:strRef>
          </c:tx>
          <c:spPr>
            <a:solidFill>
              <a:schemeClr val="accent4"/>
            </a:solidFill>
            <a:ln>
              <a:noFill/>
            </a:ln>
            <a:effectLst/>
          </c:spPr>
          <c:invertIfNegative val="0"/>
          <c:cat>
            <c:strRef>
              <c:f>Dashboard!$S$14:$U$14</c:f>
              <c:strCache>
                <c:ptCount val="3"/>
                <c:pt idx="0">
                  <c:v>NX</c:v>
                </c:pt>
                <c:pt idx="1">
                  <c:v>AIO</c:v>
                </c:pt>
                <c:pt idx="2">
                  <c:v>PF</c:v>
                </c:pt>
              </c:strCache>
            </c:strRef>
          </c:cat>
          <c:val>
            <c:numRef>
              <c:f>Dashboard!$S$18:$U$18</c:f>
              <c:numCache>
                <c:formatCode>General</c:formatCode>
                <c:ptCount val="3"/>
                <c:pt idx="0">
                  <c:v>110</c:v>
                </c:pt>
                <c:pt idx="1">
                  <c:v>41</c:v>
                </c:pt>
                <c:pt idx="2">
                  <c:v>9</c:v>
                </c:pt>
              </c:numCache>
            </c:numRef>
          </c:val>
          <c:extLst>
            <c:ext xmlns:c16="http://schemas.microsoft.com/office/drawing/2014/chart" uri="{C3380CC4-5D6E-409C-BE32-E72D297353CC}">
              <c16:uniqueId val="{0000000E-D3C5-445A-BECC-8E5159BBF93C}"/>
            </c:ext>
          </c:extLst>
        </c:ser>
        <c:ser>
          <c:idx val="5"/>
          <c:order val="2"/>
          <c:tx>
            <c:strRef>
              <c:f>Dashboard!$Q$20:$R$20</c:f>
              <c:strCache>
                <c:ptCount val="2"/>
                <c:pt idx="0">
                  <c:v>Total Completion Rate	</c:v>
                </c:pt>
                <c:pt idx="1">
                  <c:v>PMKT Completed</c:v>
                </c:pt>
              </c:strCache>
            </c:strRef>
          </c:tx>
          <c:spPr>
            <a:solidFill>
              <a:schemeClr val="accent6"/>
            </a:solidFill>
            <a:ln>
              <a:noFill/>
            </a:ln>
            <a:effectLst/>
          </c:spPr>
          <c:invertIfNegative val="0"/>
          <c:cat>
            <c:strRef>
              <c:f>Dashboard!$S$14:$U$14</c:f>
              <c:strCache>
                <c:ptCount val="3"/>
                <c:pt idx="0">
                  <c:v>NX</c:v>
                </c:pt>
                <c:pt idx="1">
                  <c:v>AIO</c:v>
                </c:pt>
                <c:pt idx="2">
                  <c:v>PF</c:v>
                </c:pt>
              </c:strCache>
            </c:strRef>
          </c:cat>
          <c:val>
            <c:numRef>
              <c:f>Dashboard!$S$20:$U$20</c:f>
              <c:numCache>
                <c:formatCode>General</c:formatCode>
                <c:ptCount val="3"/>
                <c:pt idx="0">
                  <c:v>57</c:v>
                </c:pt>
                <c:pt idx="1">
                  <c:v>157</c:v>
                </c:pt>
                <c:pt idx="2">
                  <c:v>87</c:v>
                </c:pt>
              </c:numCache>
            </c:numRef>
          </c:val>
          <c:extLst>
            <c:ext xmlns:c16="http://schemas.microsoft.com/office/drawing/2014/chart" uri="{C3380CC4-5D6E-409C-BE32-E72D297353CC}">
              <c16:uniqueId val="{00000012-D3C5-445A-BECC-8E5159BBF93C}"/>
            </c:ext>
          </c:extLst>
        </c:ser>
        <c:ser>
          <c:idx val="1"/>
          <c:order val="3"/>
          <c:tx>
            <c:strRef>
              <c:f>Dashboard!$Q$16:$R$16</c:f>
              <c:strCache>
                <c:ptCount val="2"/>
                <c:pt idx="0">
                  <c:v>Total Completed</c:v>
                </c:pt>
              </c:strCache>
            </c:strRef>
          </c:tx>
          <c:spPr>
            <a:solidFill>
              <a:schemeClr val="accent2"/>
            </a:solidFill>
            <a:ln>
              <a:noFill/>
            </a:ln>
            <a:effectLst/>
          </c:spPr>
          <c:invertIfNegative val="0"/>
          <c:cat>
            <c:strRef>
              <c:f>Dashboard!$S$14:$U$14</c:f>
              <c:strCache>
                <c:ptCount val="3"/>
                <c:pt idx="0">
                  <c:v>NX</c:v>
                </c:pt>
                <c:pt idx="1">
                  <c:v>AIO</c:v>
                </c:pt>
                <c:pt idx="2">
                  <c:v>PF</c:v>
                </c:pt>
              </c:strCache>
            </c:strRef>
          </c:cat>
          <c:val>
            <c:numRef>
              <c:f>Dashboard!$S$16:$U$16</c:f>
              <c:numCache>
                <c:formatCode>General</c:formatCode>
                <c:ptCount val="3"/>
                <c:pt idx="0">
                  <c:v>50</c:v>
                </c:pt>
                <c:pt idx="1">
                  <c:v>37</c:v>
                </c:pt>
                <c:pt idx="2">
                  <c:v>9</c:v>
                </c:pt>
              </c:numCache>
            </c:numRef>
          </c:val>
          <c:extLst>
            <c:ext xmlns:c16="http://schemas.microsoft.com/office/drawing/2014/chart" uri="{C3380CC4-5D6E-409C-BE32-E72D297353CC}">
              <c16:uniqueId val="{0000000A-D3C5-445A-BECC-8E5159BBF93C}"/>
            </c:ext>
          </c:extLst>
        </c:ser>
        <c:dLbls>
          <c:showLegendKey val="0"/>
          <c:showVal val="0"/>
          <c:showCatName val="0"/>
          <c:showSerName val="0"/>
          <c:showPercent val="0"/>
          <c:showBubbleSize val="0"/>
        </c:dLbls>
        <c:gapWidth val="219"/>
        <c:overlap val="-27"/>
        <c:axId val="1151803912"/>
        <c:axId val="1151805960"/>
      </c:barChart>
      <c:catAx>
        <c:axId val="11518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5960"/>
        <c:crosses val="autoZero"/>
        <c:auto val="1"/>
        <c:lblAlgn val="ctr"/>
        <c:lblOffset val="100"/>
        <c:noMultiLvlLbl val="0"/>
      </c:catAx>
      <c:valAx>
        <c:axId val="1151805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6115050</xdr:colOff>
      <xdr:row>3</xdr:row>
      <xdr:rowOff>55245</xdr:rowOff>
    </xdr:to>
    <xdr:pic>
      <xdr:nvPicPr>
        <xdr:cNvPr id="2" name="Picture 1">
          <a:extLst>
            <a:ext uri="{FF2B5EF4-FFF2-40B4-BE49-F238E27FC236}">
              <a16:creationId xmlns:a16="http://schemas.microsoft.com/office/drawing/2014/main" id="{936BBB1A-A863-4AFB-9051-BEC898999858}"/>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5</xdr:col>
      <xdr:colOff>4924377</xdr:colOff>
      <xdr:row>16</xdr:row>
      <xdr:rowOff>219478</xdr:rowOff>
    </xdr:to>
    <xdr:pic>
      <xdr:nvPicPr>
        <xdr:cNvPr id="3" name="Picture 3">
          <a:extLst>
            <a:ext uri="{FF2B5EF4-FFF2-40B4-BE49-F238E27FC236}">
              <a16:creationId xmlns:a16="http://schemas.microsoft.com/office/drawing/2014/main" id="{72BD5AB7-7D16-4D89-B705-BF28692B8AEF}"/>
            </a:ext>
            <a:ext uri="{147F2762-F138-4A5C-976F-8EAC2B608ADB}">
              <a16:predDERef xmlns:a16="http://schemas.microsoft.com/office/drawing/2014/main" pred="{936BBB1A-A863-4AFB-9051-BEC898999858}"/>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4</xdr:row>
      <xdr:rowOff>123825</xdr:rowOff>
    </xdr:from>
    <xdr:to>
      <xdr:col>7</xdr:col>
      <xdr:colOff>266700</xdr:colOff>
      <xdr:row>16</xdr:row>
      <xdr:rowOff>28575</xdr:rowOff>
    </xdr:to>
    <xdr:graphicFrame macro="">
      <xdr:nvGraphicFramePr>
        <xdr:cNvPr id="7" name="Chart 6">
          <a:extLst>
            <a:ext uri="{FF2B5EF4-FFF2-40B4-BE49-F238E27FC236}">
              <a16:creationId xmlns:a16="http://schemas.microsoft.com/office/drawing/2014/main" id="{93AB8D8C-044D-8D7B-05FF-38DE3015F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66675</xdr:rowOff>
    </xdr:from>
    <xdr:to>
      <xdr:col>7</xdr:col>
      <xdr:colOff>304800</xdr:colOff>
      <xdr:row>32</xdr:row>
      <xdr:rowOff>66675</xdr:rowOff>
    </xdr:to>
    <xdr:pic>
      <xdr:nvPicPr>
        <xdr:cNvPr id="10" name="Picture 9">
          <a:extLst>
            <a:ext uri="{FF2B5EF4-FFF2-40B4-BE49-F238E27FC236}">
              <a16:creationId xmlns:a16="http://schemas.microsoft.com/office/drawing/2014/main" id="{AA676F53-BB67-F979-DF37-3C0B977EA731}"/>
            </a:ext>
            <a:ext uri="{147F2762-F138-4A5C-976F-8EAC2B608ADB}">
              <a16:predDERef xmlns:a16="http://schemas.microsoft.com/office/drawing/2014/main" pred="{93AB8D8C-044D-8D7B-05FF-38DE3015F313}"/>
            </a:ext>
          </a:extLst>
        </xdr:cNvPr>
        <xdr:cNvPicPr>
          <a:picLocks noChangeAspect="1"/>
        </xdr:cNvPicPr>
      </xdr:nvPicPr>
      <xdr:blipFill>
        <a:blip xmlns:r="http://schemas.openxmlformats.org/officeDocument/2006/relationships" r:embed="rId2"/>
        <a:stretch>
          <a:fillRect/>
        </a:stretch>
      </xdr:blipFill>
      <xdr:spPr>
        <a:xfrm>
          <a:off x="0" y="3686175"/>
          <a:ext cx="4572000" cy="2476500"/>
        </a:xfrm>
        <a:prstGeom prst="rect">
          <a:avLst/>
        </a:prstGeom>
      </xdr:spPr>
    </xdr:pic>
    <xdr:clientData/>
  </xdr:twoCellAnchor>
  <xdr:twoCellAnchor>
    <xdr:from>
      <xdr:col>8</xdr:col>
      <xdr:colOff>19050</xdr:colOff>
      <xdr:row>10</xdr:row>
      <xdr:rowOff>57150</xdr:rowOff>
    </xdr:from>
    <xdr:to>
      <xdr:col>15</xdr:col>
      <xdr:colOff>323850</xdr:colOff>
      <xdr:row>24</xdr:row>
      <xdr:rowOff>133350</xdr:rowOff>
    </xdr:to>
    <xdr:graphicFrame macro="">
      <xdr:nvGraphicFramePr>
        <xdr:cNvPr id="11" name="Chart 10">
          <a:extLst>
            <a:ext uri="{FF2B5EF4-FFF2-40B4-BE49-F238E27FC236}">
              <a16:creationId xmlns:a16="http://schemas.microsoft.com/office/drawing/2014/main" id="{2AF5516B-F41D-56CB-6D58-399350855962}"/>
            </a:ext>
            <a:ext uri="{147F2762-F138-4A5C-976F-8EAC2B608ADB}">
              <a16:predDERef xmlns:a16="http://schemas.microsoft.com/office/drawing/2014/main" pred="{AA676F53-BB67-F979-DF37-3C0B977EA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6111240</xdr:colOff>
      <xdr:row>3</xdr:row>
      <xdr:rowOff>57150</xdr:rowOff>
    </xdr:to>
    <xdr:pic>
      <xdr:nvPicPr>
        <xdr:cNvPr id="2" name="Picture 1">
          <a:extLst>
            <a:ext uri="{FF2B5EF4-FFF2-40B4-BE49-F238E27FC236}">
              <a16:creationId xmlns:a16="http://schemas.microsoft.com/office/drawing/2014/main" id="{48AB3983-F266-4E37-AA9E-613D65538D0C}"/>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6</xdr:col>
      <xdr:colOff>57138</xdr:colOff>
      <xdr:row>16</xdr:row>
      <xdr:rowOff>655432</xdr:rowOff>
    </xdr:to>
    <xdr:pic>
      <xdr:nvPicPr>
        <xdr:cNvPr id="3" name="Picture 3">
          <a:extLst>
            <a:ext uri="{FF2B5EF4-FFF2-40B4-BE49-F238E27FC236}">
              <a16:creationId xmlns:a16="http://schemas.microsoft.com/office/drawing/2014/main" id="{1C1EA25C-4510-43A0-83BD-27A504EA16EF}"/>
            </a:ext>
            <a:ext uri="{147F2762-F138-4A5C-976F-8EAC2B608ADB}">
              <a16:predDERef xmlns:a16="http://schemas.microsoft.com/office/drawing/2014/main" pred="{48AB3983-F266-4E37-AA9E-613D65538D0C}"/>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stonlu.github.io/AplusContent/" TargetMode="External"/><Relationship Id="rId1" Type="http://schemas.openxmlformats.org/officeDocument/2006/relationships/hyperlink" Target="../../../../../../:x:/p/andrew_tsai/Eb-ulVvQZ1tKrwHGeeejFDUBFVPW-NOvZtWnLhFkN3SHLQ?e=74XT6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6" Type="http://schemas.openxmlformats.org/officeDocument/2006/relationships/hyperlink" Target="https://drive.google.com/drive/folders/1MvV_Vh93wLx0jRn0iXCBbS1T_5Efk8wi?usp=drive_link" TargetMode="External"/><Relationship Id="rId21" Type="http://schemas.openxmlformats.org/officeDocument/2006/relationships/hyperlink" Target="https://drive.google.com/drive/folders/1ILWve481vrPrPH64vfi3GFWMhpPWo_KF?usp=drive_link" TargetMode="External"/><Relationship Id="rId42" Type="http://schemas.openxmlformats.org/officeDocument/2006/relationships/hyperlink" Target="https://drive.google.com/drive/folders/1bvv0MJxFbXP8aFEu-uh1Z9KZHSctxbL9?usp=drive_link" TargetMode="External"/><Relationship Id="rId47" Type="http://schemas.openxmlformats.org/officeDocument/2006/relationships/hyperlink" Target="https://drive.google.com/drive/folders/10xdgtOv0R7bSoWtrRvzKjkLQLG3yJp-u?usp=drive_link" TargetMode="External"/><Relationship Id="rId63" Type="http://schemas.openxmlformats.org/officeDocument/2006/relationships/hyperlink" Target="https://drive.google.com/drive/folders/1sWSKPjarNawmIZa8-1ID6RGgEOqkeQpe?usp=drive_link" TargetMode="External"/><Relationship Id="rId68" Type="http://schemas.openxmlformats.org/officeDocument/2006/relationships/hyperlink" Target="https://drive.google.com/drive/folders/1895Rb3VAH1oc-jN3awpMb-AFXeAFlUu5?usp=drive_link" TargetMode="External"/><Relationship Id="rId84" Type="http://schemas.openxmlformats.org/officeDocument/2006/relationships/hyperlink" Target="https://drive.google.com/drive/folders/1zMnPaIkYiEU65u3le5utKMo8MDIby8Ng?usp=drive_link" TargetMode="External"/><Relationship Id="rId89" Type="http://schemas.openxmlformats.org/officeDocument/2006/relationships/hyperlink" Target="https://drive.google.com/drive/folders/1QcDIDfPvYksNO9ikijSYknEL3OWLgjP2?usp=drive_link" TargetMode="External"/><Relationship Id="rId16" Type="http://schemas.openxmlformats.org/officeDocument/2006/relationships/hyperlink" Target="https://drive.google.com/drive/folders/1e4Q-Lp-rroRSoZqtqbryAvoavD1FZS-Q?usp=drive_link" TargetMode="External"/><Relationship Id="rId11" Type="http://schemas.openxmlformats.org/officeDocument/2006/relationships/hyperlink" Target="https://drive.google.com/drive/folders/1zcXc5TXO265hO2617NzHGQByjW8tBqGA?usp=drive_link" TargetMode="External"/><Relationship Id="rId32" Type="http://schemas.openxmlformats.org/officeDocument/2006/relationships/hyperlink" Target="https://drive.google.com/drive/folders/17w243qOUfVGBUWsv7ctQeYEmSAClm8xx?usp=drive_link" TargetMode="External"/><Relationship Id="rId37" Type="http://schemas.openxmlformats.org/officeDocument/2006/relationships/hyperlink" Target="https://drive.google.com/drive/folders/19BWzD60diPJdw9tDwM4rLliwt4sTsrit?usp=drive_link" TargetMode="External"/><Relationship Id="rId53" Type="http://schemas.openxmlformats.org/officeDocument/2006/relationships/hyperlink" Target="https://drive.google.com/drive/folders/1T6Cq2vTLprQ8W8i_XmZQmKH8XinuYBKy?usp=drive_link" TargetMode="External"/><Relationship Id="rId58" Type="http://schemas.openxmlformats.org/officeDocument/2006/relationships/hyperlink" Target="https://drive.google.com/drive/folders/1hDS1yNO_6dx9G_U3LcKZmzukDp_oJS2L?usp=drive_link" TargetMode="External"/><Relationship Id="rId74" Type="http://schemas.openxmlformats.org/officeDocument/2006/relationships/hyperlink" Target="https://drive.google.com/drive/folders/1I0QI2-TrzUyq5BHKoZCsYIfVD4VxmnIj?usp=drive_link" TargetMode="External"/><Relationship Id="rId79" Type="http://schemas.openxmlformats.org/officeDocument/2006/relationships/hyperlink" Target="https://drive.google.com/drive/folders/1G8mH1s1V99nEqfCOFInbvTw84KRuvyB_?usp=drive_link" TargetMode="External"/><Relationship Id="rId102" Type="http://schemas.openxmlformats.org/officeDocument/2006/relationships/hyperlink" Target="https://drive.google.com/drive/folders/18NU5fFBlbyCscI0qFKmoLI31E67Y-cfE?usp=sharing" TargetMode="External"/><Relationship Id="rId5" Type="http://schemas.openxmlformats.org/officeDocument/2006/relationships/hyperlink" Target="https://drive.google.com/drive/folders/1E5hlj5BFxJWjf4yuNotbY1PUl-I0H4Js?usp=drive_link" TargetMode="External"/><Relationship Id="rId90" Type="http://schemas.openxmlformats.org/officeDocument/2006/relationships/hyperlink" Target="https://drive.google.com/drive/folders/10oCnkBVZkLE4XuMyRtXKoDN0hOR5qpEJ?usp=drive_link" TargetMode="External"/><Relationship Id="rId95" Type="http://schemas.openxmlformats.org/officeDocument/2006/relationships/hyperlink" Target="https://drive.google.com/drive/folders/1k7TPwabExoNHKORd7agSwp4E_FuzTHWZ?usp=drive_link" TargetMode="External"/><Relationship Id="rId22" Type="http://schemas.openxmlformats.org/officeDocument/2006/relationships/hyperlink" Target="https://drive.google.com/drive/folders/1EgvVvUjw6W5_It2M5C-nQmRr1VHt_zSU?usp=drive_link" TargetMode="External"/><Relationship Id="rId27" Type="http://schemas.openxmlformats.org/officeDocument/2006/relationships/hyperlink" Target="https://drive.google.com/drive/folders/1yggxxtITt84pOQ1T6zttjCu2HWH-7Z1L?usp=drive_link" TargetMode="External"/><Relationship Id="rId43" Type="http://schemas.openxmlformats.org/officeDocument/2006/relationships/hyperlink" Target="https://drive.google.com/drive/folders/1QK29oIDAhNrKsBxGLEc8hzEIurZYINPr?usp=drive_link" TargetMode="External"/><Relationship Id="rId48" Type="http://schemas.openxmlformats.org/officeDocument/2006/relationships/hyperlink" Target="https://drive.google.com/drive/folders/1BYBp7cwSevZJbrAM9yVaCn0-RP8wxtt5?usp=drive_link" TargetMode="External"/><Relationship Id="rId64" Type="http://schemas.openxmlformats.org/officeDocument/2006/relationships/hyperlink" Target="https://drive.google.com/drive/folders/1EyU5BaSSTUUw3e4o3lY7Lcv74gKZQYwn?usp=drive_link" TargetMode="External"/><Relationship Id="rId69" Type="http://schemas.openxmlformats.org/officeDocument/2006/relationships/hyperlink" Target="https://drive.google.com/drive/folders/1imE-4_a-5-nuVkYqxwA-VDskRAe5HIJy?usp=drive_link" TargetMode="External"/><Relationship Id="rId80" Type="http://schemas.openxmlformats.org/officeDocument/2006/relationships/hyperlink" Target="https://drive.google.com/drive/folders/1lnNMOVu-xobO7vBLy7VKBNuLCIGI33IT?usp=drive_link" TargetMode="External"/><Relationship Id="rId85" Type="http://schemas.openxmlformats.org/officeDocument/2006/relationships/hyperlink" Target="https://drive.google.com/drive/folders/1whsvzb95GRRdcRbHEsyPnlhZEWYuO-t8?usp=drive_link" TargetMode="External"/><Relationship Id="rId12" Type="http://schemas.openxmlformats.org/officeDocument/2006/relationships/hyperlink" Target="https://drive.google.com/drive/folders/15zHeDw4ISuM3zzZ9xBVf3NPk-cy0Juha?usp=drive_link" TargetMode="External"/><Relationship Id="rId17" Type="http://schemas.openxmlformats.org/officeDocument/2006/relationships/hyperlink" Target="https://drive.google.com/drive/folders/1jiNVmb6WDeFaQhAFLuFh336LY6LZS3wc?usp=drive_link" TargetMode="External"/><Relationship Id="rId33" Type="http://schemas.openxmlformats.org/officeDocument/2006/relationships/hyperlink" Target="https://drive.google.com/drive/folders/16X1B5EeAnauCyYnjnSp9MSbljj26xL5I?usp=drive_link" TargetMode="External"/><Relationship Id="rId38" Type="http://schemas.openxmlformats.org/officeDocument/2006/relationships/hyperlink" Target="https://drive.google.com/drive/folders/1X1ttx9BIbq1_ZwUASoE0V5Ar9dw5vSJo?usp=drive_link" TargetMode="External"/><Relationship Id="rId59" Type="http://schemas.openxmlformats.org/officeDocument/2006/relationships/hyperlink" Target="https://drive.google.com/drive/folders/1EbpfaL63pE01BsJHOsEwab8kvl8UaIr3?usp=drive_link" TargetMode="External"/><Relationship Id="rId103" Type="http://schemas.openxmlformats.org/officeDocument/2006/relationships/hyperlink" Target="https://drive.google.com/drive/folders/16JfUh8h1NEkZxaenau9ZfROcW9iEHy-T?usp=sharing" TargetMode="External"/><Relationship Id="rId20" Type="http://schemas.openxmlformats.org/officeDocument/2006/relationships/hyperlink" Target="https://drive.google.com/drive/folders/1e2JEFqv0r_KZrGgUj3HnyZqthTm50lbP?usp=drive_link" TargetMode="External"/><Relationship Id="rId41" Type="http://schemas.openxmlformats.org/officeDocument/2006/relationships/hyperlink" Target="https://drive.google.com/drive/folders/1tiA8MbIkwhAMDOXbgGiERuWeVWvq--4e?usp=drive_link" TargetMode="External"/><Relationship Id="rId54" Type="http://schemas.openxmlformats.org/officeDocument/2006/relationships/hyperlink" Target="https://drive.google.com/drive/folders/1WaGn6m1XbL_RP5TK8YljlP0o7gCXDrTK?usp=drive_link" TargetMode="External"/><Relationship Id="rId62" Type="http://schemas.openxmlformats.org/officeDocument/2006/relationships/hyperlink" Target="https://drive.google.com/drive/folders/182p8JTDd7m93bz4DlG_It6d56ajBKPzv?usp=drive_link" TargetMode="External"/><Relationship Id="rId70" Type="http://schemas.openxmlformats.org/officeDocument/2006/relationships/hyperlink" Target="https://drive.google.com/drive/folders/10Ij8Usf7C8nbGKex3dsfwZ5mJSX0Zi13?usp=drive_link" TargetMode="External"/><Relationship Id="rId75" Type="http://schemas.openxmlformats.org/officeDocument/2006/relationships/hyperlink" Target="https://drive.google.com/drive/folders/1fsQ9eVDGY7nfo0TOnZNT5KQXadoLTvzP?usp=drive_link" TargetMode="External"/><Relationship Id="rId83" Type="http://schemas.openxmlformats.org/officeDocument/2006/relationships/hyperlink" Target="https://drive.google.com/drive/folders/1mv5bqXNLQ4d5DEpMvxGQBKOOBJjiohI3?usp=drive_link" TargetMode="External"/><Relationship Id="rId88" Type="http://schemas.openxmlformats.org/officeDocument/2006/relationships/hyperlink" Target="https://drive.google.com/drive/folders/17rEyrs1z5jf2jy2ysWEHeGG_DWBeqWK2?usp=drive_link" TargetMode="External"/><Relationship Id="rId91" Type="http://schemas.openxmlformats.org/officeDocument/2006/relationships/hyperlink" Target="https://drive.google.com/drive/folders/1Vo1jpHMCrMBRrGxqaMBYjJYY4bfRUZ8K?usp=drive_link" TargetMode="External"/><Relationship Id="rId96" Type="http://schemas.openxmlformats.org/officeDocument/2006/relationships/hyperlink" Target="https://drive.google.com/drive/folders/1Q-RhAnqgyE6koVsK0H7ynVjLyExVKzsz?usp=drive_link" TargetMode="External"/><Relationship Id="rId1" Type="http://schemas.openxmlformats.org/officeDocument/2006/relationships/hyperlink" Target="https://drive.google.com/drive/folders/1faZDvv_Td0lCk1nZu6tw7TgFN_H8XVRr?usp=drive_link" TargetMode="External"/><Relationship Id="rId6" Type="http://schemas.openxmlformats.org/officeDocument/2006/relationships/hyperlink" Target="https://drive.google.com/drive/folders/1wSXLfapvcIZKfwlT2SZHHBbJ7dwVMlQe?usp=drive_link" TargetMode="External"/><Relationship Id="rId15" Type="http://schemas.openxmlformats.org/officeDocument/2006/relationships/hyperlink" Target="https://drive.google.com/drive/folders/13RN3KkHdAMT7bTY83r5ETygB3deJz61U?usp=drive_link" TargetMode="External"/><Relationship Id="rId23" Type="http://schemas.openxmlformats.org/officeDocument/2006/relationships/hyperlink" Target="https://drive.google.com/drive/folders/1Dm7-nV2JIynNkxE4ttfTJveg-87FhmSI?usp=drive_link" TargetMode="External"/><Relationship Id="rId28" Type="http://schemas.openxmlformats.org/officeDocument/2006/relationships/hyperlink" Target="https://drive.google.com/drive/folders/19BWzD60diPJdw9tDwM4rLliwt4sTsrit?usp=drive_link" TargetMode="External"/><Relationship Id="rId36" Type="http://schemas.openxmlformats.org/officeDocument/2006/relationships/hyperlink" Target="https://drive.google.com/drive/folders/1doOTPtdIYhxgXrNArRsRrGOx_SanXYtN?usp=drive_link" TargetMode="External"/><Relationship Id="rId49" Type="http://schemas.openxmlformats.org/officeDocument/2006/relationships/hyperlink" Target="https://drive.google.com/drive/folders/1UWtVSqNA3WLpBdSbrf0UatcpdnjHKzpG?usp=drive_link" TargetMode="External"/><Relationship Id="rId57" Type="http://schemas.openxmlformats.org/officeDocument/2006/relationships/hyperlink" Target="https://drive.google.com/drive/folders/1PorM88ApsiThUohUUr5x2ue1BcgGKrLE?usp=drive_link" TargetMode="External"/><Relationship Id="rId106" Type="http://schemas.openxmlformats.org/officeDocument/2006/relationships/hyperlink" Target="https://drive.google.com/drive/folders/1qyBK0fnEs5kHJ1q6-jJP6CVr0A_23Vl_?usp=sharing" TargetMode="External"/><Relationship Id="rId10" Type="http://schemas.openxmlformats.org/officeDocument/2006/relationships/hyperlink" Target="https://drive.google.com/drive/folders/1j7gCGh0OvjnQoyrJr-Q7CSJq-Kuw23bm?usp=drive_link" TargetMode="External"/><Relationship Id="rId31" Type="http://schemas.openxmlformats.org/officeDocument/2006/relationships/hyperlink" Target="https://drive.google.com/drive/folders/1JX6Mhv1vf949Z1JaZkF5bjPFcmjhJqrL?usp=drive_link" TargetMode="External"/><Relationship Id="rId44" Type="http://schemas.openxmlformats.org/officeDocument/2006/relationships/hyperlink" Target="https://drive.google.com/drive/folders/1gcViQTUKuFSk7yNAit6NUDQKLkNsNvGI?usp=drive_link" TargetMode="External"/><Relationship Id="rId52" Type="http://schemas.openxmlformats.org/officeDocument/2006/relationships/hyperlink" Target="https://drive.google.com/drive/folders/1wLZMc99DVhbR2wG6o9aY38qrxo2KXSXB?usp=drive_link" TargetMode="External"/><Relationship Id="rId60" Type="http://schemas.openxmlformats.org/officeDocument/2006/relationships/hyperlink" Target="https://drive.google.com/drive/folders/1MRbpPV8L1W2zU57o99w4K0F2UTyfgYAc?usp=drive_link" TargetMode="External"/><Relationship Id="rId65" Type="http://schemas.openxmlformats.org/officeDocument/2006/relationships/hyperlink" Target="https://drive.google.com/drive/folders/1Hmk0-cW5RoSY-N90t6g24IagBLeQgnv1?usp=drive_link" TargetMode="External"/><Relationship Id="rId73" Type="http://schemas.openxmlformats.org/officeDocument/2006/relationships/hyperlink" Target="https://drive.google.com/drive/folders/17GbsjQlawHQN8fK_kwhkKpeoIpGZ7Arx?usp=drive_link" TargetMode="External"/><Relationship Id="rId78" Type="http://schemas.openxmlformats.org/officeDocument/2006/relationships/hyperlink" Target="https://drive.google.com/drive/folders/145F1Y4d-AOCxAJdykleV5LiX8mXqPH3G?usp=drive_link" TargetMode="External"/><Relationship Id="rId81" Type="http://schemas.openxmlformats.org/officeDocument/2006/relationships/hyperlink" Target="https://drive.google.com/drive/folders/1nW4cGLEcIBY_TwbzBHbuXKpuWgeqQh58?usp=drive_link" TargetMode="External"/><Relationship Id="rId86" Type="http://schemas.openxmlformats.org/officeDocument/2006/relationships/hyperlink" Target="https://drive.google.com/drive/folders/15lVZbvYEKhfu20hia1DN8Vsr_uF_7RFT?usp=drive_link" TargetMode="External"/><Relationship Id="rId94" Type="http://schemas.openxmlformats.org/officeDocument/2006/relationships/hyperlink" Target="https://drive.google.com/drive/folders/1e9l2m5cTMUuiz7FaqggMR4ofNeXyu0ZU?usp=drive_link" TargetMode="External"/><Relationship Id="rId99" Type="http://schemas.openxmlformats.org/officeDocument/2006/relationships/hyperlink" Target="https://drive.google.com/drive/folders/1W5GZe1YhNxv-nkKnex1skSGY6eZSwcbT?usp=drive_link" TargetMode="External"/><Relationship Id="rId101" Type="http://schemas.openxmlformats.org/officeDocument/2006/relationships/hyperlink" Target="https://drive.google.com/drive/folders/1tSEQNubX0DITMOp4tH495afLQI4INGTT?usp=sharing" TargetMode="External"/><Relationship Id="rId4" Type="http://schemas.openxmlformats.org/officeDocument/2006/relationships/hyperlink" Target="https://drive.google.com/drive/folders/1k31TuruXpb8O6d8nZ6z6RQJFxvplZb3M?usp=drive_link" TargetMode="External"/><Relationship Id="rId9" Type="http://schemas.openxmlformats.org/officeDocument/2006/relationships/hyperlink" Target="https://drive.google.com/drive/folders/1NY2QDjb-b2GoTljpNaNWA89vw6O0wniX?usp=drive_link" TargetMode="External"/><Relationship Id="rId13" Type="http://schemas.openxmlformats.org/officeDocument/2006/relationships/hyperlink" Target="https://drive.google.com/drive/folders/1shEl5F4vtNfqY-0r2xuASQ40N9-H7jnX?usp=drive_link" TargetMode="External"/><Relationship Id="rId18" Type="http://schemas.openxmlformats.org/officeDocument/2006/relationships/hyperlink" Target="https://drive.google.com/drive/folders/1Q0rThtF9FqsuqsougGBDHz-PHjFrE17i?usp=drive_link" TargetMode="External"/><Relationship Id="rId39" Type="http://schemas.openxmlformats.org/officeDocument/2006/relationships/hyperlink" Target="https://drive.google.com/drive/folders/1Bd3DommxNf0PsEU4jI7fX-ksSIn5bw4K?usp=drive_link" TargetMode="External"/><Relationship Id="rId34" Type="http://schemas.openxmlformats.org/officeDocument/2006/relationships/hyperlink" Target="https://drive.google.com/drive/folders/1VEgk1dU8LZ4NJp_8njiV72udvFp8RmNj?usp=drive_link" TargetMode="External"/><Relationship Id="rId50" Type="http://schemas.openxmlformats.org/officeDocument/2006/relationships/hyperlink" Target="https://drive.google.com/drive/folders/1zCAw9ldJMBVNot4g29o7hNP8Ep3Nc46X?usp=drive_link" TargetMode="External"/><Relationship Id="rId55" Type="http://schemas.openxmlformats.org/officeDocument/2006/relationships/hyperlink" Target="https://drive.google.com/drive/folders/1tx_iFxLJmKP77gtsv4tCHPzySPRpiygS?usp=drive_link" TargetMode="External"/><Relationship Id="rId76" Type="http://schemas.openxmlformats.org/officeDocument/2006/relationships/hyperlink" Target="https://drive.google.com/drive/folders/1V6-D1uQ7J6yUhtbYQlTBhFuadj-LTZD3?usp=drive_link" TargetMode="External"/><Relationship Id="rId97" Type="http://schemas.openxmlformats.org/officeDocument/2006/relationships/hyperlink" Target="https://drive.google.com/drive/folders/1OIdppvG3AqlXP-IzhXy_-sFhzYxSo9Dl?usp=drive_link" TargetMode="External"/><Relationship Id="rId104" Type="http://schemas.openxmlformats.org/officeDocument/2006/relationships/hyperlink" Target="https://drive.google.com/drive/folders/1JoCtEwNOfz8-znqhkI6Ig27Pb7_Tngn8?usp=sharing" TargetMode="External"/><Relationship Id="rId7" Type="http://schemas.openxmlformats.org/officeDocument/2006/relationships/hyperlink" Target="https://drive.google.com/drive/folders/1uABGMHKXPc0DTfZTSyuzf-zVodf0b1OK?usp=drive_link" TargetMode="External"/><Relationship Id="rId71" Type="http://schemas.openxmlformats.org/officeDocument/2006/relationships/hyperlink" Target="https://drive.google.com/drive/folders/1vc4gZ-gCKWlPwPImykQE9YVgHOMAhoPc?usp=drive_link" TargetMode="External"/><Relationship Id="rId92" Type="http://schemas.openxmlformats.org/officeDocument/2006/relationships/hyperlink" Target="https://drive.google.com/drive/folders/199qT6HUPT83bulC5Ao62Jz0shUaQXns8?usp=drive_link" TargetMode="External"/><Relationship Id="rId2" Type="http://schemas.openxmlformats.org/officeDocument/2006/relationships/hyperlink" Target="https://drive.google.com/drive/folders/13iQNypITZEq8nWI0Z1RnJ6x5sTADgrXH?usp=drive_link" TargetMode="External"/><Relationship Id="rId29" Type="http://schemas.openxmlformats.org/officeDocument/2006/relationships/hyperlink" Target="https://drive.google.com/drive/folders/1d5knYxQIEJULaPttrlz6id8RJMjrJBwn?usp=drive_link" TargetMode="External"/><Relationship Id="rId24" Type="http://schemas.openxmlformats.org/officeDocument/2006/relationships/hyperlink" Target="https://drive.google.com/drive/folders/1JarT1pNI0yCLeKAuzXbneFpVXI-0bvLl?usp=drive_link" TargetMode="External"/><Relationship Id="rId40" Type="http://schemas.openxmlformats.org/officeDocument/2006/relationships/hyperlink" Target="https://drive.google.com/drive/folders/1K5D-0tItjqLKzxRd7A6VTzYfejxI_YS-?usp=drive_link" TargetMode="External"/><Relationship Id="rId45" Type="http://schemas.openxmlformats.org/officeDocument/2006/relationships/hyperlink" Target="https://drive.google.com/drive/folders/1g3khImdzL0lgdIYqvUW9MUV8G3UATtFg?usp=drive_link" TargetMode="External"/><Relationship Id="rId66" Type="http://schemas.openxmlformats.org/officeDocument/2006/relationships/hyperlink" Target="https://drive.google.com/drive/folders/1LM69i3pbq-kshG2z8v3MJ4edk_4WbvQV?usp=drive_link" TargetMode="External"/><Relationship Id="rId87" Type="http://schemas.openxmlformats.org/officeDocument/2006/relationships/hyperlink" Target="https://drive.google.com/drive/folders/1wYzFcaioVIZ6PXqM6NFrwaWVRt5Ui9nG?usp=drive_link" TargetMode="External"/><Relationship Id="rId61" Type="http://schemas.openxmlformats.org/officeDocument/2006/relationships/hyperlink" Target="https://drive.google.com/drive/folders/1fsQ9eVDGY7nfo0TOnZNT5KQXadoLTvzP?usp=drive_link" TargetMode="External"/><Relationship Id="rId82" Type="http://schemas.openxmlformats.org/officeDocument/2006/relationships/hyperlink" Target="https://drive.google.com/drive/folders/13f1q4RXSzI1t_SUTgOMGrfDULqPF2rkQ?usp=drive_link" TargetMode="External"/><Relationship Id="rId19" Type="http://schemas.openxmlformats.org/officeDocument/2006/relationships/hyperlink" Target="https://drive.google.com/drive/folders/1Ge3NUt3-2QO6S2brsN870xTWa_vAZcOq?usp=drive_link" TargetMode="External"/><Relationship Id="rId14" Type="http://schemas.openxmlformats.org/officeDocument/2006/relationships/hyperlink" Target="https://drive.google.com/drive/folders/1tUN4jawNoFVaGUxg-Xre5eMyGJA23BIY?usp=drive_link" TargetMode="External"/><Relationship Id="rId30" Type="http://schemas.openxmlformats.org/officeDocument/2006/relationships/hyperlink" Target="https://drive.google.com/drive/folders/1_P9IebbgA0f5l1zXB4UwO2nMqKsKzT7p?usp=drive_link" TargetMode="External"/><Relationship Id="rId35" Type="http://schemas.openxmlformats.org/officeDocument/2006/relationships/hyperlink" Target="https://drive.google.com/drive/folders/1mU1n5uXIV4ZbtbPgCj5Geo7z1z78qz6Y?usp=drive_link" TargetMode="External"/><Relationship Id="rId56" Type="http://schemas.openxmlformats.org/officeDocument/2006/relationships/hyperlink" Target="https://drive.google.com/drive/folders/1MgBxNhWrVR0wBTY9L6D0wyIo0JuTiTnS?usp=drive_link" TargetMode="External"/><Relationship Id="rId77" Type="http://schemas.openxmlformats.org/officeDocument/2006/relationships/hyperlink" Target="https://drive.google.com/drive/folders/1y2xq0lXf4O5bnM0tdNQ4u7tm4T4iKySg?usp=drive_link" TargetMode="External"/><Relationship Id="rId100" Type="http://schemas.openxmlformats.org/officeDocument/2006/relationships/hyperlink" Target="https://drive.google.com/drive/folders/1gMtIxHVEatM1XydUYmgQl6AXsoaQn8J2?usp=drive_link" TargetMode="External"/><Relationship Id="rId105" Type="http://schemas.openxmlformats.org/officeDocument/2006/relationships/hyperlink" Target="https://drive.google.com/drive/folders/1_JdYgGdB0yO95qnkLbCMbuY9ibfzPIbf?usp=sharing" TargetMode="External"/><Relationship Id="rId8" Type="http://schemas.openxmlformats.org/officeDocument/2006/relationships/hyperlink" Target="https://drive.google.com/drive/folders/1f0U0Z4NbponI_3TRVqTe6UzalIFFsNMz?usp=drive_link" TargetMode="External"/><Relationship Id="rId51" Type="http://schemas.openxmlformats.org/officeDocument/2006/relationships/hyperlink" Target="https://drive.google.com/drive/folders/1IT3gH_MF_MbDcIGGZQd-i9xeXwR9-2cj?usp=drive_link" TargetMode="External"/><Relationship Id="rId72" Type="http://schemas.openxmlformats.org/officeDocument/2006/relationships/hyperlink" Target="https://drive.google.com/drive/folders/1B6rQe-SquBRC6-aQFiVyN3ZWRKxth0F7?usp=drive_link" TargetMode="External"/><Relationship Id="rId93" Type="http://schemas.openxmlformats.org/officeDocument/2006/relationships/hyperlink" Target="https://drive.google.com/drive/folders/1Pnc0vldBswQHxsecU-mm0zp6Av4SKlcL?usp=drive_link" TargetMode="External"/><Relationship Id="rId98" Type="http://schemas.openxmlformats.org/officeDocument/2006/relationships/hyperlink" Target="https://drive.google.com/drive/folders/1FkyZ7E_RIxjl0U7USQjZNLmVWlgirslv?usp=drive_link" TargetMode="External"/><Relationship Id="rId3" Type="http://schemas.openxmlformats.org/officeDocument/2006/relationships/hyperlink" Target="https://drive.google.com/drive/folders/1uS0hSWaRZdjOwQRc-AXVygDLpXDAOP2k?usp=drive_link" TargetMode="External"/><Relationship Id="rId25" Type="http://schemas.openxmlformats.org/officeDocument/2006/relationships/hyperlink" Target="https://drive.google.com/drive/folders/1cVPRk9-10dKbHS_DYUhNKNmpZnoG_Djy?usp=drive_link" TargetMode="External"/><Relationship Id="rId46" Type="http://schemas.openxmlformats.org/officeDocument/2006/relationships/hyperlink" Target="https://drive.google.com/drive/folders/1bDr0F2oUA9L4khFDBcsBh9hAQk4GqMM8?usp=drive_link" TargetMode="External"/><Relationship Id="rId67" Type="http://schemas.openxmlformats.org/officeDocument/2006/relationships/hyperlink" Target="https://drive.google.com/drive/folders/1QTckypXzi6C6l83UxAj0n2Moopqjemb_?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83B1-27CA-4FA2-9A5D-9E0E64D11F8F}">
  <sheetPr codeName="Sheet1"/>
  <dimension ref="B1:E26"/>
  <sheetViews>
    <sheetView showGridLines="0" workbookViewId="0">
      <selection activeCell="C10" sqref="C10"/>
    </sheetView>
  </sheetViews>
  <sheetFormatPr defaultColWidth="0" defaultRowHeight="14.4" zeroHeight="1"/>
  <cols>
    <col min="1" max="1" width="1.109375" customWidth="1"/>
    <col min="2" max="2" width="25.5546875" customWidth="1"/>
    <col min="3" max="3" width="66.5546875" bestFit="1" customWidth="1"/>
    <col min="4" max="4" width="5" customWidth="1"/>
    <col min="5" max="5" width="89.109375" customWidth="1"/>
    <col min="6" max="6" width="1.5546875" customWidth="1"/>
  </cols>
  <sheetData>
    <row r="1" spans="2:5" ht="15" thickBot="1"/>
    <row r="2" spans="2:5" ht="31.2">
      <c r="B2" s="4" t="s">
        <v>0</v>
      </c>
      <c r="C2" s="5"/>
      <c r="D2" s="6"/>
      <c r="E2" s="7" t="s">
        <v>1</v>
      </c>
    </row>
    <row r="3" spans="2:5" ht="21">
      <c r="B3" s="8"/>
      <c r="E3" s="9" t="s">
        <v>2</v>
      </c>
    </row>
    <row r="4" spans="2:5">
      <c r="B4" s="10" t="s">
        <v>3</v>
      </c>
      <c r="C4" s="2" t="s">
        <v>4</v>
      </c>
      <c r="E4" s="21" t="s">
        <v>5</v>
      </c>
    </row>
    <row r="5" spans="2:5">
      <c r="B5" s="12" t="s">
        <v>6</v>
      </c>
      <c r="C5" t="s">
        <v>7</v>
      </c>
      <c r="E5" s="21" t="s">
        <v>8</v>
      </c>
    </row>
    <row r="6" spans="2:5">
      <c r="B6" s="12" t="s">
        <v>9</v>
      </c>
      <c r="C6" t="s">
        <v>10</v>
      </c>
      <c r="E6" s="21" t="s">
        <v>11</v>
      </c>
    </row>
    <row r="7" spans="2:5">
      <c r="B7" s="12" t="s">
        <v>12</v>
      </c>
      <c r="C7" t="s">
        <v>13</v>
      </c>
      <c r="E7" s="50" t="s">
        <v>14</v>
      </c>
    </row>
    <row r="8" spans="2:5">
      <c r="B8" s="12" t="s">
        <v>15</v>
      </c>
      <c r="C8" t="s">
        <v>16</v>
      </c>
      <c r="E8" s="21" t="s">
        <v>17</v>
      </c>
    </row>
    <row r="9" spans="2:5" ht="15.75" customHeight="1">
      <c r="B9" s="12" t="s">
        <v>18</v>
      </c>
      <c r="C9" t="s">
        <v>19</v>
      </c>
      <c r="E9" s="11"/>
    </row>
    <row r="10" spans="2:5" ht="15.75" customHeight="1">
      <c r="B10" s="12" t="s">
        <v>20</v>
      </c>
      <c r="C10" s="1" t="s">
        <v>21</v>
      </c>
      <c r="E10" s="11"/>
    </row>
    <row r="11" spans="2:5" ht="15" customHeight="1">
      <c r="B11" s="12" t="s">
        <v>22</v>
      </c>
      <c r="C11" s="1" t="s">
        <v>23</v>
      </c>
      <c r="E11" s="11"/>
    </row>
    <row r="12" spans="2:5" ht="21">
      <c r="B12" s="8"/>
      <c r="E12" s="9" t="s">
        <v>24</v>
      </c>
    </row>
    <row r="13" spans="2:5" ht="15" customHeight="1">
      <c r="B13" s="8"/>
      <c r="E13" s="22" t="s">
        <v>25</v>
      </c>
    </row>
    <row r="14" spans="2:5" ht="15" customHeight="1">
      <c r="B14" s="8" t="s">
        <v>26</v>
      </c>
      <c r="C14" s="17" t="s">
        <v>27</v>
      </c>
      <c r="E14" s="23" t="s">
        <v>28</v>
      </c>
    </row>
    <row r="15" spans="2:5" ht="15" customHeight="1">
      <c r="B15" s="8"/>
      <c r="E15" s="21"/>
    </row>
    <row r="16" spans="2:5" ht="15" customHeight="1">
      <c r="B16" s="8"/>
      <c r="E16" s="16"/>
    </row>
    <row r="17" spans="2:5" ht="15" customHeight="1">
      <c r="B17" s="8"/>
      <c r="E17" s="11"/>
    </row>
    <row r="18" spans="2:5" ht="15" customHeight="1">
      <c r="B18" s="8"/>
      <c r="E18" s="23"/>
    </row>
    <row r="19" spans="2:5" ht="15" customHeight="1">
      <c r="B19" s="8"/>
      <c r="E19" s="21"/>
    </row>
    <row r="20" spans="2:5">
      <c r="B20" s="8"/>
      <c r="E20" s="16"/>
    </row>
    <row r="21" spans="2:5" ht="46.2">
      <c r="B21" s="13" t="s">
        <v>29</v>
      </c>
      <c r="C21" s="14"/>
      <c r="D21" s="14"/>
      <c r="E21" s="15"/>
    </row>
    <row r="22" spans="2:5"/>
    <row r="26" spans="2:5" hidden="1">
      <c r="C26" s="17" t="s">
        <v>30</v>
      </c>
    </row>
  </sheetData>
  <sheetProtection sheet="1" objects="1" scenarios="1"/>
  <phoneticPr fontId="14" type="noConversion"/>
  <hyperlinks>
    <hyperlink ref="C26" r:id="rId1" xr:uid="{3BC64488-B942-46C1-9FC2-2CBCE0608DA4}"/>
    <hyperlink ref="C14" r:id="rId2" xr:uid="{9CB5A2F9-EBCB-4AFE-8693-FFFA518184B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414B-7AD6-4A08-BE66-203C47C94C7B}">
  <sheetPr>
    <tabColor rgb="FF0070C0"/>
  </sheetPr>
  <dimension ref="A2:F28"/>
  <sheetViews>
    <sheetView showGridLines="0" topLeftCell="A104" zoomScale="85" zoomScaleNormal="85" workbookViewId="0">
      <selection activeCell="B3" sqref="B3"/>
    </sheetView>
  </sheetViews>
  <sheetFormatPr defaultColWidth="9.109375" defaultRowHeight="15" customHeight="1"/>
  <cols>
    <col min="1" max="1" width="4.109375" style="3" customWidth="1"/>
    <col min="2" max="2" width="29" style="19" customWidth="1"/>
    <col min="3" max="3" width="93.33203125" style="19" customWidth="1"/>
    <col min="4" max="4" width="4.33203125" style="19" customWidth="1"/>
    <col min="5" max="5" width="22.33203125" style="19" customWidth="1"/>
    <col min="6" max="6" width="73.88671875" style="19" customWidth="1"/>
    <col min="7" max="8" width="9.109375" style="19" bestFit="1" customWidth="1"/>
    <col min="9" max="9" width="8.33203125" style="19" bestFit="1" customWidth="1"/>
    <col min="10" max="10" width="17.5546875" style="19" bestFit="1" customWidth="1"/>
    <col min="11" max="16384" width="9.109375" style="19"/>
  </cols>
  <sheetData>
    <row r="2" spans="1:6" ht="22.5" customHeight="1"/>
    <row r="3" spans="1:6" s="34" customFormat="1" ht="22.5" customHeight="1">
      <c r="A3" s="32"/>
      <c r="B3" s="20" t="s">
        <v>1857</v>
      </c>
      <c r="C3" s="31" t="s">
        <v>31</v>
      </c>
      <c r="D3" s="33"/>
    </row>
    <row r="4" spans="1:6" ht="14.7" customHeight="1" thickBot="1">
      <c r="B4" s="20"/>
      <c r="E4" s="30"/>
    </row>
    <row r="5" spans="1:6" ht="41.25" customHeight="1" thickBot="1">
      <c r="B5" s="36" t="s">
        <v>32</v>
      </c>
      <c r="C5" s="24" t="str">
        <f>IFERROR(INDEX(ForWeb!$C$2:$C$2003, MATCH(B3, ForWeb!$B$2:$B$2003, 0)), "Coming Soon")</f>
        <v>ASUS ExpertBook Ultra</v>
      </c>
      <c r="E5" s="38" t="s">
        <v>33</v>
      </c>
      <c r="F5" s="40" t="str">
        <f>IFERROR(INDEX(ForWeb!$F$2:$F$2003, MATCH(B3, ForWeb!$B$2:$B$2003, 0)), "Coming Soon")</f>
        <v>B9406CAA-THX7312WS - Google Drive</v>
      </c>
    </row>
    <row r="6" spans="1:6" ht="14.4">
      <c r="B6" s="36" t="s">
        <v>34</v>
      </c>
      <c r="C6" s="24" t="str">
        <f>IFERROR(INDEX(ForWeb!$D$2:$D$2003, MATCH(B3, ForWeb!$B$2:$B$2003, 0)), "Coming Soon")</f>
        <v>The Flagship Of The Industry. Period.</v>
      </c>
      <c r="E6" s="3"/>
      <c r="F6" s="20"/>
    </row>
    <row r="7" spans="1:6" ht="121.2" customHeight="1">
      <c r="B7" s="36" t="s">
        <v>35</v>
      </c>
      <c r="C7" s="24" t="str">
        <f>IFERROR(INDEX(ForWeb!$E$2:$E$2003, MATCH(B3, ForWeb!$B$2:$B$2003, 0)), "Coming Soon")</f>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E7" s="3"/>
      <c r="F7" s="20"/>
    </row>
    <row r="8" spans="1:6" ht="14.4">
      <c r="B8" s="36" t="s">
        <v>36</v>
      </c>
      <c r="C8" s="24" t="str">
        <f>IFERROR(INDEX(ForWeb!$H$3:$H$2003, MATCH(B3, ForWeb!$B$3:$B$2003, 0)), "Coming Soon")</f>
        <v>ASUS ExpertBook Ultra (Intel® Core™ Ultra X7 358H/32GB/1TB/Win 11 Home/B9406CAA)</v>
      </c>
      <c r="E8" s="39"/>
      <c r="F8" s="20"/>
    </row>
    <row r="9" spans="1:6" ht="38.25" customHeight="1">
      <c r="B9" s="36" t="s">
        <v>37</v>
      </c>
      <c r="C9" s="24" t="str">
        <f>IFERROR(INDEX(ForWeb!$I$3:$I$2003, MATCH(B3, ForWeb!$B$3:$B$2003, 0)), "Coming Soon")</f>
        <v>Intel® Core™ Ultra X7 358H 1.9 GHz 
 Intel® AI Boost NPU up to 50 TOPS</v>
      </c>
    </row>
    <row r="10" spans="1:6" ht="14.7" customHeight="1">
      <c r="B10" s="36" t="s">
        <v>38</v>
      </c>
      <c r="C10" s="24" t="str">
        <f>IFERROR(INDEX(ForWeb!$J$3:$J$2003, MATCH(B3, ForWeb!$B$3:$B$2003, 0)), "Coming Soon")</f>
        <v>Intel® Arc™ Graphics(available for Intel® Core™ Ultra H 5/7/9 with dual channel memory)</v>
      </c>
    </row>
    <row r="11" spans="1:6" ht="14.4">
      <c r="B11" s="36" t="s">
        <v>39</v>
      </c>
      <c r="C11" s="24" t="str">
        <f>IFERROR(INDEX(ForWeb!$K$3:$K$2003, MATCH(B3, ForWeb!$B$3:$B$2003, 0)), "Coming Soon")</f>
        <v>Windows 11 Home</v>
      </c>
    </row>
    <row r="12" spans="1:6" ht="14.4">
      <c r="B12" s="36" t="s">
        <v>40</v>
      </c>
      <c r="C12" s="24" t="str">
        <f>IFERROR(INDEX(ForWeb!$M$3:$M$2003, MATCH(B3, ForWeb!$B$3:$B$2003, 0)), "Coming Soon")</f>
        <v>Not Found</v>
      </c>
    </row>
    <row r="13" spans="1:6" ht="14.4">
      <c r="B13" s="36" t="s">
        <v>41</v>
      </c>
      <c r="C13" s="24" t="str">
        <f>IFERROR(INDEX(ForWeb!$N$3:$N$2003, MATCH(B3, ForWeb!$B$3:$B$2003, 0)), "Coming Soon")</f>
        <v>WQXGA+ (2880 x 1800) 16:10</v>
      </c>
    </row>
    <row r="14" spans="1:6" ht="14.4">
      <c r="B14" s="36" t="s">
        <v>42</v>
      </c>
      <c r="C14" s="24" t="str">
        <f>IFERROR(INDEX(ForWeb!$O$3:$O$2003, MATCH(B3, ForWeb!$B$3:$B$2003, 0)), "Coming Soon")</f>
        <v>600nits (1400nits HDR peak brightness)</v>
      </c>
    </row>
    <row r="15" spans="1:6" ht="14.4">
      <c r="B15" s="36" t="s">
        <v>43</v>
      </c>
      <c r="C15" s="24" t="str">
        <f>IFERROR(INDEX(ForWeb!$P$3:$P$2003, MATCH(B3, ForWeb!$B$3:$B$2003, 0)), "Coming Soon")</f>
        <v>LPDDR5X 32GB</v>
      </c>
    </row>
    <row r="16" spans="1:6" ht="21" customHeight="1">
      <c r="B16" s="36" t="s">
        <v>44</v>
      </c>
      <c r="C16" s="24" t="str">
        <f>IFERROR(INDEX(ForWeb!$Q$3:$Q$2003, MATCH(B3, ForWeb!$B$3:$B$2003, 0)), "Coming Soon")</f>
        <v>1TB M.2 2280 NVMe™ PCIe® 4.0 SSD</v>
      </c>
    </row>
    <row r="17" spans="2:3" ht="356.25" customHeight="1">
      <c r="B17" s="36" t="s">
        <v>45</v>
      </c>
      <c r="C17" s="24" t="str">
        <f>IFERROR(INDEX(ForWeb!$R$3:$R$2003, MATCH(B3, ForWeb!$B$3:$B$2003, 0)), "Coming Soon")</f>
        <v>2x USB 3.2 Gen 2 Type-A
2x Thunderbolt™ 4, compliant with USB4, support display / power delivery
1x HDMI 2.1 TMDS
1x 3.5mm Combo Audio Jack</v>
      </c>
    </row>
    <row r="18" spans="2:3" ht="42.75" customHeight="1">
      <c r="B18" s="36" t="s">
        <v>46</v>
      </c>
      <c r="C18" s="24" t="str">
        <f>IFERROR(INDEX(ForWeb!$S$3:$S$2003, MATCH(B3, ForWeb!$B$3:$B$2003, 0)), "Coming Soon")</f>
        <v>1.10 kg (2.43 lbs)</v>
      </c>
    </row>
    <row r="19" spans="2:3" ht="42.45" customHeight="1">
      <c r="B19" s="36" t="s">
        <v>47</v>
      </c>
      <c r="C19" s="24" t="str">
        <f>IFERROR(INDEX(ForWeb!$T$3:$T$2003, MATCH(B3, ForWeb!$B$3:$B$2003, 0)), "Coming Soon")</f>
        <v>31.09 x 21.28 x 1.09 ~ 1.64 cm</v>
      </c>
    </row>
    <row r="20" spans="2:3" ht="92.25" customHeight="1">
      <c r="B20" s="36" t="s">
        <v>48</v>
      </c>
      <c r="C20" s="24" t="str">
        <f>IFERROR(INDEX(ForWeb!$U$3:$U$2003, MATCH(B3, ForWeb!$B$3:$B$2003, 0)), "Coming Soon")</f>
        <v>1x M.2 2280 PCIe 4.0x4</v>
      </c>
    </row>
    <row r="21" spans="2:3" ht="47.25" customHeight="1">
      <c r="B21" s="36" t="s">
        <v>49</v>
      </c>
      <c r="C21" s="24" t="str">
        <f>IFERROR(INDEX(ForWeb!$V$3:$V$2003, MATCH(B3, ForWeb!$B$3:$B$2003, 0)), "Coming Soon")</f>
        <v>Sleeve
USB3 TO LAN DONGLE</v>
      </c>
    </row>
    <row r="22" spans="2:3" ht="31.5" customHeight="1">
      <c r="B22" s="36" t="s">
        <v>50</v>
      </c>
      <c r="C22" s="28" t="str">
        <f>IFERROR(INDEX(ForWeb!$W$3:$W$2003, MATCH(B3, ForWeb!$B$3:$B$2003, 0)), "Coming Soon")</f>
        <v>70WHrs</v>
      </c>
    </row>
    <row r="23" spans="2:3" ht="27.75" customHeight="1">
      <c r="B23" s="36" t="s">
        <v>51</v>
      </c>
      <c r="C23" s="54" t="str">
        <f>IFERROR(INDEX(ForWeb!$X$3:$X$2003, MATCH(B3, ForWeb!$B$3:$B$2003, 0)), "Coming Soon")</f>
        <v>TYPE-C, 90W AC Adapter</v>
      </c>
    </row>
    <row r="24" spans="2:3" ht="318.75" customHeight="1">
      <c r="B24" s="37" t="s">
        <v>52</v>
      </c>
      <c r="C24" s="55" t="str">
        <f>IFERROR(INDEX(ForWeb!$Y$3:$Y$2003, MATCH(B3, ForWeb!$B$3:$B$2003, 0)), "Coming Soon")</f>
        <v>FingerPrint</v>
      </c>
    </row>
    <row r="25" spans="2:3" ht="30.75" customHeight="1"/>
    <row r="26" spans="2:3" ht="30.75" customHeight="1"/>
    <row r="27" spans="2:3" ht="37.5" customHeight="1"/>
    <row r="28" spans="2:3" ht="318" customHeight="1"/>
  </sheetData>
  <protectedRanges>
    <protectedRange sqref="E1:F1048576" name="Range2_1_1"/>
  </protectedRange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3F0B-D142-4C2C-9935-23BFBD3BEBAD}">
  <dimension ref="Q2:AE293"/>
  <sheetViews>
    <sheetView workbookViewId="0">
      <selection activeCell="AD4" sqref="AD4"/>
    </sheetView>
  </sheetViews>
  <sheetFormatPr defaultColWidth="9.109375" defaultRowHeight="14.4"/>
  <cols>
    <col min="1" max="16" width="9.109375" style="19"/>
    <col min="17" max="17" width="10.33203125" style="19" customWidth="1"/>
    <col min="18" max="18" width="23" style="19" customWidth="1"/>
    <col min="19" max="19" width="10" style="19" customWidth="1"/>
    <col min="20" max="20" width="9.5546875" style="19" customWidth="1"/>
    <col min="21" max="21" width="9.109375" style="19"/>
    <col min="22" max="22" width="22.109375" style="19" customWidth="1"/>
    <col min="23" max="23" width="11.33203125" style="19" customWidth="1"/>
    <col min="24" max="24" width="10.33203125" style="19" customWidth="1"/>
    <col min="25" max="25" width="10.5546875" style="19" customWidth="1"/>
    <col min="26" max="26" width="18.109375" style="19" customWidth="1"/>
    <col min="27" max="27" width="29.5546875" style="19" customWidth="1"/>
    <col min="28" max="29" width="9.109375" style="19"/>
    <col min="30" max="30" width="22.6640625" style="19" customWidth="1"/>
    <col min="31" max="16384" width="9.109375" style="19"/>
  </cols>
  <sheetData>
    <row r="2" spans="17:31">
      <c r="Q2" s="136" t="s">
        <v>53</v>
      </c>
      <c r="R2" s="137"/>
      <c r="S2" s="137"/>
      <c r="T2" s="138"/>
      <c r="U2" s="139"/>
      <c r="AA2" s="136" t="s">
        <v>54</v>
      </c>
      <c r="AB2" s="137"/>
      <c r="AC2" s="138"/>
      <c r="AD2" s="137"/>
      <c r="AE2" s="140"/>
    </row>
    <row r="3" spans="17:31">
      <c r="Q3" s="142" t="s">
        <v>55</v>
      </c>
      <c r="R3" s="143"/>
      <c r="S3" s="144"/>
      <c r="T3" s="72">
        <f>COUNTA('RAW.KSP.LInk'!H3:H1259)</f>
        <v>393</v>
      </c>
      <c r="U3" s="77">
        <f>T3/T3</f>
        <v>1</v>
      </c>
      <c r="AA3" s="136" t="s">
        <v>56</v>
      </c>
      <c r="AB3" s="140"/>
      <c r="AD3" s="136" t="s">
        <v>57</v>
      </c>
      <c r="AE3" s="140"/>
    </row>
    <row r="4" spans="17:31">
      <c r="Q4" s="142" t="s">
        <v>58</v>
      </c>
      <c r="R4" s="143"/>
      <c r="S4" s="144"/>
      <c r="T4" s="76">
        <f>COUNTIFS('RAW.KSP.LInk'!E3:E1743,"&lt;&gt;",'RAW.KSP.LInk'!F3:F1743,"&lt;&gt;",'RAW.KSP.LInk'!H3:H1743,"&lt;&gt;")</f>
        <v>96</v>
      </c>
      <c r="U4" s="77">
        <f>T4/T3</f>
        <v>0.24427480916030533</v>
      </c>
      <c r="AA4" s="67" t="s">
        <v>59</v>
      </c>
      <c r="AB4" s="67">
        <f>COUNTIFS('RAW.KSP.LInk'!H3:H756, "&lt;&gt;", 'RAW.KSP.LInk'!E3:E756, "")</f>
        <v>39</v>
      </c>
      <c r="AD4" s="67" t="s">
        <v>59</v>
      </c>
      <c r="AE4" s="67">
        <f>COUNTIFS('RAW.KSP.LInk'!H3:H756, "&lt;&gt;", 'RAW.KSP.LInk'!F3:F756, "")</f>
        <v>286</v>
      </c>
    </row>
    <row r="5" spans="17:31">
      <c r="Q5" s="145" t="s">
        <v>60</v>
      </c>
      <c r="R5" s="146"/>
      <c r="S5" s="147"/>
      <c r="T5" s="76">
        <f>T3-T4</f>
        <v>297</v>
      </c>
      <c r="U5" s="68">
        <f>T5/T3</f>
        <v>0.75572519083969469</v>
      </c>
      <c r="AA5" s="67" t="s">
        <v>61</v>
      </c>
      <c r="AB5" s="68">
        <f>AB4/T3</f>
        <v>9.9236641221374045E-2</v>
      </c>
      <c r="AD5" s="67" t="s">
        <v>61</v>
      </c>
      <c r="AE5" s="68">
        <f>AE4/T3</f>
        <v>0.72773536895674296</v>
      </c>
    </row>
    <row r="6" spans="17:31">
      <c r="AA6" s="69" t="s">
        <v>62</v>
      </c>
      <c r="AB6" s="70"/>
      <c r="AD6" s="69" t="s">
        <v>63</v>
      </c>
      <c r="AE6" s="70"/>
    </row>
    <row r="7" spans="17:31">
      <c r="Q7" s="74"/>
      <c r="R7" s="74"/>
      <c r="S7" s="53"/>
      <c r="AA7" s="69"/>
      <c r="AB7" s="70"/>
      <c r="AD7" s="69"/>
      <c r="AE7" s="70"/>
    </row>
    <row r="8" spans="17:31">
      <c r="AA8" s="69" t="str" cm="1">
        <f t="array" ref="AA8:AA46">_xlfn._xlws.FILTER('RAW.KSP.LInk'!B3:B1743, ('RAW.KSP.LInk'!E3:E1743 = "") * ('RAW.KSP.LInk'!H3:H1743 &lt;&gt; ""))</f>
        <v>B1402CBA_ID-NK7850X</v>
      </c>
      <c r="AB8" s="70"/>
      <c r="AD8" s="69" t="str" cm="1">
        <f t="array" ref="AD8:AD293">_xlfn._xlws.FILTER('RAW.KSP.LInk'!B3:B1743, ('RAW.KSP.LInk'!F3:F1743 = "") * ('RAW.KSP.LInk'!H3:H1743 &lt;&gt; ""))</f>
        <v>D500SE-380500031W</v>
      </c>
      <c r="AE8" s="70"/>
    </row>
    <row r="9" spans="17:31">
      <c r="AA9" s="69" t="str">
        <v>EG3408WVAK-BPC385W</v>
      </c>
      <c r="AB9" s="70"/>
      <c r="AD9" s="69" t="str">
        <v>D500SE-382000031W</v>
      </c>
      <c r="AE9" s="70"/>
    </row>
    <row r="10" spans="17:31">
      <c r="AA10" s="69" t="str">
        <v>EG3408WVAK-BPC585X</v>
      </c>
      <c r="AB10" s="70"/>
      <c r="AD10" s="69" t="str">
        <v>D500SE-382000031X</v>
      </c>
      <c r="AE10" s="70"/>
    </row>
    <row r="11" spans="17:31">
      <c r="AA11" s="69" t="str">
        <v>EG3408WVAK-BPC515X</v>
      </c>
      <c r="AB11" s="70"/>
      <c r="AD11" s="69" t="str">
        <v>D500SE-385000031W</v>
      </c>
      <c r="AE11" s="70"/>
    </row>
    <row r="12" spans="17:31">
      <c r="AA12" s="69" t="str">
        <v>EG3408WVAK-BPC785X</v>
      </c>
      <c r="AB12" s="70"/>
      <c r="AD12" s="69" t="str">
        <v>D500SE-385000031X</v>
      </c>
      <c r="AE12" s="70"/>
    </row>
    <row r="13" spans="17:31">
      <c r="Q13" s="141" t="s">
        <v>64</v>
      </c>
      <c r="R13" s="138"/>
      <c r="S13" s="138"/>
      <c r="T13" s="138"/>
      <c r="U13" s="139"/>
      <c r="AA13" s="69" t="str">
        <v>E1600WKAT-BD182WF</v>
      </c>
      <c r="AB13" s="70"/>
      <c r="AD13" s="69" t="str">
        <v>D500SE-580500033W</v>
      </c>
      <c r="AE13" s="70"/>
    </row>
    <row r="14" spans="17:31">
      <c r="Q14" s="145" t="s">
        <v>65</v>
      </c>
      <c r="R14" s="147"/>
      <c r="S14" s="67" t="s">
        <v>66</v>
      </c>
      <c r="T14" s="67" t="s">
        <v>67</v>
      </c>
      <c r="U14" s="67" t="s">
        <v>68</v>
      </c>
      <c r="AA14" s="69" t="str">
        <v>P440VAK-B3851WS</v>
      </c>
      <c r="AB14" s="70"/>
      <c r="AD14" s="69" t="str">
        <v>D500SE-580520033W</v>
      </c>
      <c r="AE14" s="70"/>
    </row>
    <row r="15" spans="17:31">
      <c r="Q15" s="145" t="s">
        <v>55</v>
      </c>
      <c r="R15" s="147"/>
      <c r="S15" s="67">
        <f>COUNTA('Auto-NX'!A2:A2000)</f>
        <v>139</v>
      </c>
      <c r="T15" s="67">
        <f>COUNTA('Auto-AIO'!A2:A2000)</f>
        <v>163</v>
      </c>
      <c r="U15" s="67">
        <f>COUNTA('Auto-PF'!A2:A2000)</f>
        <v>90</v>
      </c>
      <c r="AA15" s="69" t="str">
        <v>S501ME-382000013W</v>
      </c>
      <c r="AB15" s="70"/>
      <c r="AD15" s="69" t="str">
        <v>D500SE-585000031W</v>
      </c>
      <c r="AE15" s="70"/>
    </row>
    <row r="16" spans="17:31">
      <c r="Q16" s="135" t="s">
        <v>58</v>
      </c>
      <c r="R16" s="135"/>
      <c r="S16" s="67" cm="1">
        <f t="array" ref="S16">SUMPRODUCT((LEFT('RAW.KSP.LInk'!H2:H1743,4)="90NX")*('RAW.KSP.LInk'!F2:F1743&lt;&gt;"")*('RAW.KSP.LInk'!E2:E1743&lt;&gt;""))</f>
        <v>50</v>
      </c>
      <c r="T16" s="67" cm="1">
        <f t="array" ref="T16">SUMPRODUCT((LEFT('RAW.KSP.LInk'!H2:H1743,4)="90PT")*('RAW.KSP.LInk'!F2:F1743&lt;&gt;"")*('RAW.KSP.LInk'!E2:E1743&lt;&gt;""))</f>
        <v>37</v>
      </c>
      <c r="U16" s="67" cm="1">
        <f t="array" ref="U16">SUMPRODUCT((LEFT('RAW.KSP.LInk'!H2:H1743,4)="90PF")*('RAW.KSP.LInk'!F2:F1743&lt;&gt;"")*('RAW.KSP.LInk'!E2:E1743&lt;&gt;""))</f>
        <v>9</v>
      </c>
      <c r="AA16" s="69" t="str">
        <v>S501ME-385000013W</v>
      </c>
      <c r="AB16" s="70"/>
      <c r="AD16" s="69" t="str">
        <v>D500SE-585000031X</v>
      </c>
      <c r="AE16" s="70"/>
    </row>
    <row r="17" spans="17:31">
      <c r="Q17" s="135" t="s">
        <v>69</v>
      </c>
      <c r="R17" s="135"/>
      <c r="S17" s="68">
        <f>S16/S15</f>
        <v>0.35971223021582732</v>
      </c>
      <c r="T17" s="68">
        <f t="shared" ref="T17:U17" si="0">T16/T15</f>
        <v>0.22699386503067484</v>
      </c>
      <c r="U17" s="68">
        <f t="shared" si="0"/>
        <v>0.1</v>
      </c>
      <c r="V17" s="53"/>
      <c r="AA17" s="69" t="str">
        <v>S501ME-585000013W</v>
      </c>
      <c r="AB17" s="70"/>
      <c r="AD17" s="69" t="str">
        <v>D500SE-785000033X</v>
      </c>
      <c r="AE17" s="70"/>
    </row>
    <row r="18" spans="17:31">
      <c r="Q18" s="66"/>
      <c r="R18" s="66" t="s">
        <v>70</v>
      </c>
      <c r="S18" s="67" cm="1">
        <f t="array" ref="S18">SUMPRODUCT((LEFT('RAW.KSP.LInk'!H2:H1743,4)="90NX")*('RAW.KSP.LInk'!E2:E1743&lt;&gt;""))</f>
        <v>110</v>
      </c>
      <c r="T18" s="67" cm="1">
        <f t="array" ref="T18">SUMPRODUCT((LEFT('RAW.KSP.LInk'!H2:H1743,4)="90PT")*('RAW.KSP.LInk'!F2:F1743&lt;&gt;""))</f>
        <v>41</v>
      </c>
      <c r="U18" s="67" cm="1">
        <f t="array" ref="U18">SUMPRODUCT((LEFT('RAW.KSP.LInk'!H2:H1743,4)="90PF")*('RAW.KSP.LInk'!F2:F1743&lt;&gt;""))</f>
        <v>9</v>
      </c>
      <c r="AA18" s="69" t="str">
        <v>B5405CCA-NZ5150X</v>
      </c>
      <c r="AB18" s="70"/>
      <c r="AD18" s="69" t="str">
        <v>D500TE-380500033W</v>
      </c>
      <c r="AE18" s="70"/>
    </row>
    <row r="19" spans="17:31">
      <c r="Q19" s="66"/>
      <c r="R19" s="66" t="s">
        <v>71</v>
      </c>
      <c r="S19" s="68">
        <f>S18/S15</f>
        <v>0.79136690647482011</v>
      </c>
      <c r="T19" s="68">
        <f>T18/T15</f>
        <v>0.25153374233128833</v>
      </c>
      <c r="U19" s="68">
        <f>U18/U15</f>
        <v>0.1</v>
      </c>
      <c r="V19" s="53"/>
      <c r="AA19" s="69" t="str">
        <v>B5405CVA-NZ5150X</v>
      </c>
      <c r="AB19" s="70"/>
      <c r="AD19" s="69" t="str">
        <v>D500TE-580500035W</v>
      </c>
      <c r="AE19" s="70"/>
    </row>
    <row r="20" spans="17:31">
      <c r="Q20" s="66"/>
      <c r="R20" s="66" t="s">
        <v>72</v>
      </c>
      <c r="S20" s="67" cm="1">
        <f t="array" ref="S20">SUMPRODUCT((LEFT('RAW.KSP.LInk'!H2:H1743,4)="90NX")*('RAW.KSP.LInk'!F2:F1743&lt;&gt;""))</f>
        <v>57</v>
      </c>
      <c r="T20" s="67" cm="1">
        <f t="array" ref="T20">SUMPRODUCT((LEFT('RAW.KSP.LInk'!H2:H1743,4)="90PT")*('RAW.KSP.LInk'!E2:E1743&lt;&gt;""))</f>
        <v>157</v>
      </c>
      <c r="U20" s="67" cm="1">
        <f t="array" ref="U20">SUMPRODUCT((LEFT('RAW.KSP.LInk'!H2:H1743,4)="90PF")*('RAW.KSP.LInk'!E2:E1743&lt;&gt;""))</f>
        <v>87</v>
      </c>
      <c r="AA20" s="69" t="str">
        <v>B1400CBA-EK7150X</v>
      </c>
      <c r="AB20" s="70"/>
      <c r="AD20" s="69" t="str">
        <v>D500TE-580500035X</v>
      </c>
      <c r="AE20" s="70"/>
    </row>
    <row r="21" spans="17:31">
      <c r="Q21" s="66"/>
      <c r="R21" s="66" t="s">
        <v>73</v>
      </c>
      <c r="S21" s="68">
        <f>S20/S15</f>
        <v>0.41007194244604317</v>
      </c>
      <c r="T21" s="68">
        <f t="shared" ref="T21:U21" si="1">T20/T15</f>
        <v>0.96319018404907975</v>
      </c>
      <c r="U21" s="68">
        <f t="shared" si="1"/>
        <v>0.96666666666666667</v>
      </c>
      <c r="V21" s="53"/>
      <c r="AA21" s="69" t="str">
        <v>B1400CBA-EB5111X</v>
      </c>
      <c r="AB21" s="70"/>
      <c r="AD21" s="69" t="str">
        <v>D500TE-585000032W</v>
      </c>
      <c r="AE21" s="70"/>
    </row>
    <row r="22" spans="17:31">
      <c r="AA22" s="69" t="str">
        <v>B5402CBA-KI7110X</v>
      </c>
      <c r="AB22" s="70"/>
      <c r="AD22" s="69" t="str">
        <v>D500TE-585000032X</v>
      </c>
      <c r="AE22" s="70"/>
    </row>
    <row r="23" spans="17:31">
      <c r="AA23" s="69" t="str">
        <v>B1400CBA-EB7111X</v>
      </c>
      <c r="AB23" s="70"/>
      <c r="AD23" s="69" t="str">
        <v>D500TE-780500035W</v>
      </c>
      <c r="AE23" s="70"/>
    </row>
    <row r="24" spans="17:31">
      <c r="AA24" s="69" t="str">
        <v>B5405CVA-NZ7110X</v>
      </c>
      <c r="AB24" s="70"/>
      <c r="AD24" s="69" t="str">
        <v>D500TE-785000035W</v>
      </c>
      <c r="AE24" s="70"/>
    </row>
    <row r="25" spans="17:31">
      <c r="S25" s="75"/>
      <c r="T25" s="75" t="s">
        <v>55</v>
      </c>
      <c r="U25" s="67">
        <v>55</v>
      </c>
      <c r="AA25" s="69" t="str">
        <v>B5402FBA-HY7110WS</v>
      </c>
      <c r="AB25" s="70"/>
      <c r="AD25" s="69" t="str">
        <v>D500TE-785000035X</v>
      </c>
      <c r="AE25" s="70"/>
    </row>
    <row r="26" spans="17:31">
      <c r="S26" s="67"/>
      <c r="T26" s="67" t="s">
        <v>58</v>
      </c>
      <c r="U26" s="67">
        <v>45</v>
      </c>
      <c r="AA26" s="69" t="str">
        <v>B1402CBA_ID-NK7850X</v>
      </c>
      <c r="AB26" s="70"/>
      <c r="AD26" s="69" t="str">
        <v>D501SER-385000001W</v>
      </c>
      <c r="AE26" s="70"/>
    </row>
    <row r="27" spans="17:31">
      <c r="AA27" s="69" t="str">
        <v>B5405CCA-NZ7310X</v>
      </c>
      <c r="AB27" s="70"/>
      <c r="AD27" s="69" t="str">
        <v>D501SER-385000001X</v>
      </c>
      <c r="AE27" s="70"/>
    </row>
    <row r="28" spans="17:31">
      <c r="AA28" s="69" t="str">
        <v>B5402FBA-HY7110X</v>
      </c>
      <c r="AB28" s="70"/>
      <c r="AD28" s="69" t="str">
        <v>D501SER-585000001W</v>
      </c>
      <c r="AE28" s="70"/>
    </row>
    <row r="29" spans="17:31">
      <c r="AA29" s="69" t="str">
        <v>B5302FBA-LG7110X</v>
      </c>
      <c r="AB29" s="70"/>
      <c r="AD29" s="69" t="str">
        <v>D501SER-585000001X</v>
      </c>
      <c r="AE29" s="70"/>
    </row>
    <row r="30" spans="17:31">
      <c r="AA30" s="69" t="str">
        <v>B1400CBA-EK7850X</v>
      </c>
      <c r="AB30" s="70"/>
      <c r="AD30" s="69" t="str">
        <v>D501SER-785000001W</v>
      </c>
      <c r="AE30" s="70"/>
    </row>
    <row r="31" spans="17:31">
      <c r="AA31" s="69" t="str">
        <v>B1402CBA-NK4149X</v>
      </c>
      <c r="AB31" s="70"/>
      <c r="AD31" s="69" t="str">
        <v>D501SER-785000001X</v>
      </c>
      <c r="AE31" s="70"/>
    </row>
    <row r="32" spans="17:31">
      <c r="AA32" s="69" t="str">
        <v>B1402CBA-NK5853WS</v>
      </c>
      <c r="AB32" s="70"/>
      <c r="AD32" s="69" t="str">
        <v>DG500MER-715X</v>
      </c>
      <c r="AE32" s="70"/>
    </row>
    <row r="33" spans="27:31">
      <c r="AA33" s="69" t="str">
        <v>B1402CVA-NK5151X</v>
      </c>
      <c r="AB33" s="70"/>
      <c r="AD33" s="69" t="str">
        <v>S500SE-385000001W</v>
      </c>
      <c r="AE33" s="70"/>
    </row>
    <row r="34" spans="27:31">
      <c r="AA34" s="69" t="str">
        <v>B3402FBA-EC7150X</v>
      </c>
      <c r="AB34" s="70"/>
      <c r="AD34" s="69" t="str">
        <v>S500SE-585030000W</v>
      </c>
      <c r="AE34" s="70"/>
    </row>
    <row r="35" spans="27:31">
      <c r="AA35" s="69" t="str">
        <v>B3402FVA-EC7150X</v>
      </c>
      <c r="AB35" s="70"/>
      <c r="AD35" s="69" t="str">
        <v>S500SE-715030000W</v>
      </c>
      <c r="AE35" s="70"/>
    </row>
    <row r="36" spans="27:31">
      <c r="AA36" s="69" t="str">
        <v>B3402FVA-EC5851WS</v>
      </c>
      <c r="AB36" s="70"/>
      <c r="AD36" s="69" t="str">
        <v>S500TE-3131000300</v>
      </c>
      <c r="AE36" s="70"/>
    </row>
    <row r="37" spans="27:31">
      <c r="AA37" s="69" t="str">
        <v>B3404CVF-Q55150X</v>
      </c>
      <c r="AB37" s="70"/>
      <c r="AD37" s="69" t="str">
        <v>S500TE-382000002W</v>
      </c>
      <c r="AE37" s="70"/>
    </row>
    <row r="38" spans="27:31">
      <c r="AA38" s="69" t="str">
        <v>B3404CVA-Q57150X</v>
      </c>
      <c r="AB38" s="70"/>
      <c r="AD38" s="69" t="str">
        <v>S500TE-382000003W</v>
      </c>
      <c r="AE38" s="70"/>
    </row>
    <row r="39" spans="27:31">
      <c r="AA39" s="69" t="str">
        <v>B3405CVA-LY7150X</v>
      </c>
      <c r="AB39" s="70"/>
      <c r="AD39" s="69" t="str">
        <v>S500TE-382000013W</v>
      </c>
      <c r="AE39" s="70"/>
    </row>
    <row r="40" spans="27:31">
      <c r="AA40" s="69" t="str">
        <v>B3405CVA-LY5150X</v>
      </c>
      <c r="AB40" s="70"/>
      <c r="AD40" s="69" t="str">
        <v>S500TE-385000002W</v>
      </c>
      <c r="AE40" s="70"/>
    </row>
    <row r="41" spans="27:31">
      <c r="AA41" s="69" t="str">
        <v>B3405CCA-LY7110X</v>
      </c>
      <c r="AB41" s="70"/>
      <c r="AD41" s="69" t="str">
        <v>S500TE-585000002W</v>
      </c>
      <c r="AE41" s="70"/>
    </row>
    <row r="42" spans="27:31">
      <c r="AA42" s="69" t="str">
        <v>B3405CCA-LY5150X</v>
      </c>
      <c r="AB42" s="70"/>
      <c r="AD42" s="69" t="str">
        <v>S500TE-585000050W</v>
      </c>
      <c r="AE42" s="70"/>
    </row>
    <row r="43" spans="27:31">
      <c r="AA43" s="69" t="str">
        <v>B3405CCA-LY5152X</v>
      </c>
      <c r="AB43" s="70"/>
      <c r="AD43" s="69" t="str">
        <v>S500TE-585030002W</v>
      </c>
      <c r="AE43" s="70"/>
    </row>
    <row r="44" spans="27:31">
      <c r="AA44" s="69" t="str">
        <v>B3405CCA-LY7150X</v>
      </c>
      <c r="AB44" s="70"/>
      <c r="AD44" s="69" t="str">
        <v>S500TE-715030000W</v>
      </c>
      <c r="AE44" s="70"/>
    </row>
    <row r="45" spans="27:31">
      <c r="AA45" s="69" t="str">
        <v>CX1405CTA-S65810</v>
      </c>
      <c r="AB45" s="70"/>
      <c r="AD45" s="69" t="str">
        <v>S500TE-715030002W</v>
      </c>
      <c r="AE45" s="70"/>
    </row>
    <row r="46" spans="27:31">
      <c r="AA46" s="69">
        <v>0</v>
      </c>
      <c r="AB46" s="70"/>
      <c r="AD46" s="69" t="str">
        <v>S500TE-785000000W</v>
      </c>
      <c r="AE46" s="70"/>
    </row>
    <row r="47" spans="27:31">
      <c r="AA47" s="69"/>
      <c r="AB47" s="70"/>
      <c r="AD47" s="69" t="str">
        <v>S500TE-785030002W</v>
      </c>
      <c r="AE47" s="70"/>
    </row>
    <row r="48" spans="27:31">
      <c r="AA48" s="69"/>
      <c r="AB48" s="70"/>
      <c r="AD48" s="69" t="str">
        <v>S501MER-385000003W</v>
      </c>
      <c r="AE48" s="70"/>
    </row>
    <row r="49" spans="27:31">
      <c r="AA49" s="69"/>
      <c r="AB49" s="70"/>
      <c r="AD49" s="69" t="str">
        <v>S501MER-585000003W</v>
      </c>
      <c r="AE49" s="70"/>
    </row>
    <row r="50" spans="27:31">
      <c r="AA50" s="69"/>
      <c r="AB50" s="70"/>
      <c r="AD50" s="69" t="str">
        <v>S501MER-585000003W</v>
      </c>
      <c r="AE50" s="70"/>
    </row>
    <row r="51" spans="27:31">
      <c r="AA51" s="69"/>
      <c r="AB51" s="70"/>
      <c r="AD51" s="69" t="str">
        <v>S501MER-785000005W</v>
      </c>
      <c r="AE51" s="70"/>
    </row>
    <row r="52" spans="27:31">
      <c r="AA52" s="69"/>
      <c r="AB52" s="70"/>
      <c r="AD52" s="69" t="str">
        <v>S503MER-385018WS</v>
      </c>
      <c r="AE52" s="70"/>
    </row>
    <row r="53" spans="27:31">
      <c r="AA53" s="69"/>
      <c r="AB53" s="70"/>
      <c r="AD53" s="69" t="str">
        <v>S503MER-585018WS</v>
      </c>
      <c r="AE53" s="70"/>
    </row>
    <row r="54" spans="27:31">
      <c r="AA54" s="69"/>
      <c r="AB54" s="70"/>
      <c r="AD54" s="69" t="str">
        <v>S503MER-785033WS</v>
      </c>
      <c r="AE54" s="70"/>
    </row>
    <row r="55" spans="27:31">
      <c r="AA55" s="69"/>
      <c r="AB55" s="70"/>
      <c r="AD55" s="69" t="str">
        <v>PG440VAK-BPC385W</v>
      </c>
      <c r="AE55" s="70"/>
    </row>
    <row r="56" spans="27:31">
      <c r="AA56" s="69"/>
      <c r="AB56" s="70"/>
      <c r="AD56" s="69" t="str">
        <v>PG440VAK-BPC585W</v>
      </c>
      <c r="AE56" s="70"/>
    </row>
    <row r="57" spans="27:31">
      <c r="AA57" s="69"/>
      <c r="AB57" s="70"/>
      <c r="AD57" s="69" t="str">
        <v>PG440VAK-BPC515W</v>
      </c>
      <c r="AE57" s="70"/>
    </row>
    <row r="58" spans="27:31">
      <c r="AA58" s="69"/>
      <c r="AB58" s="70"/>
      <c r="AD58" s="69" t="str">
        <v>PG440VAK-BPC711W</v>
      </c>
      <c r="AE58" s="70"/>
    </row>
    <row r="59" spans="27:31">
      <c r="AA59" s="69"/>
      <c r="AB59" s="70"/>
      <c r="AD59" s="69" t="str">
        <v>PG440VAK-BPC585X</v>
      </c>
      <c r="AE59" s="70"/>
    </row>
    <row r="60" spans="27:31">
      <c r="AA60" s="69"/>
      <c r="AB60" s="70"/>
      <c r="AD60" s="69" t="str">
        <v>PG440VAK-BPC515X</v>
      </c>
      <c r="AE60" s="70"/>
    </row>
    <row r="61" spans="27:31">
      <c r="AA61" s="69"/>
      <c r="AB61" s="70"/>
      <c r="AD61" s="69" t="str">
        <v>PG440VAK-BPC711X</v>
      </c>
      <c r="AE61" s="70"/>
    </row>
    <row r="62" spans="27:31">
      <c r="AA62" s="69"/>
      <c r="AB62" s="70"/>
      <c r="AD62" s="69" t="str">
        <v>PG500MV-385W</v>
      </c>
      <c r="AE62" s="70"/>
    </row>
    <row r="63" spans="27:31">
      <c r="AA63" s="69"/>
      <c r="AB63" s="70"/>
      <c r="AD63" s="69" t="str">
        <v>PG500MV-715W</v>
      </c>
      <c r="AE63" s="70"/>
    </row>
    <row r="64" spans="27:31">
      <c r="AA64" s="69"/>
      <c r="AB64" s="70"/>
      <c r="AD64" s="69" t="str">
        <v>PG500MV-7116W</v>
      </c>
      <c r="AE64" s="70"/>
    </row>
    <row r="65" spans="27:31">
      <c r="AA65" s="69"/>
      <c r="AB65" s="70"/>
      <c r="AD65" s="69" t="str">
        <v>PG500MV-585W</v>
      </c>
      <c r="AE65" s="70"/>
    </row>
    <row r="66" spans="27:31">
      <c r="AA66" s="69"/>
      <c r="AB66" s="70"/>
      <c r="AD66" s="69" t="str">
        <v>PG500MV-585X</v>
      </c>
      <c r="AE66" s="70"/>
    </row>
    <row r="67" spans="27:31">
      <c r="AA67" s="69"/>
      <c r="AB67" s="70"/>
      <c r="AD67" s="69" t="str">
        <v>E1600WKAT-BD182WF</v>
      </c>
      <c r="AE67" s="70"/>
    </row>
    <row r="68" spans="27:31">
      <c r="AA68" s="69"/>
      <c r="AB68" s="70"/>
      <c r="AD68" s="69" t="str">
        <v>A3402WVAK-WPC515WS</v>
      </c>
      <c r="AE68" s="70"/>
    </row>
    <row r="69" spans="27:31">
      <c r="AA69" s="69"/>
      <c r="AB69" s="70"/>
      <c r="AD69" s="69" t="str">
        <v>A3402WVAT-WPD515WS</v>
      </c>
      <c r="AE69" s="70"/>
    </row>
    <row r="70" spans="27:31">
      <c r="AA70" s="69"/>
      <c r="AB70" s="70"/>
      <c r="AD70" s="69" t="str">
        <v>A3402WVAT-WPD715WS</v>
      </c>
      <c r="AE70" s="70"/>
    </row>
    <row r="71" spans="27:31">
      <c r="AA71" s="69"/>
      <c r="AB71" s="70"/>
      <c r="AD71" s="69" t="str">
        <v>A3202WBAK-WPB382W</v>
      </c>
      <c r="AE71" s="70"/>
    </row>
    <row r="72" spans="27:31">
      <c r="AA72" s="69"/>
      <c r="AB72" s="70"/>
      <c r="AD72" s="69" t="str">
        <v>A3202WBAK-WPB385W</v>
      </c>
      <c r="AE72" s="70"/>
    </row>
    <row r="73" spans="27:31">
      <c r="AA73" s="69"/>
      <c r="AB73" s="70"/>
      <c r="AD73" s="69" t="str">
        <v>A3202WBAK-WPB585W</v>
      </c>
      <c r="AE73" s="70"/>
    </row>
    <row r="74" spans="27:31">
      <c r="AA74" s="69"/>
      <c r="AB74" s="70"/>
      <c r="AD74" s="69" t="str">
        <v>A3402WBAK-WPC515WS</v>
      </c>
      <c r="AE74" s="70"/>
    </row>
    <row r="75" spans="27:31">
      <c r="AA75" s="69"/>
      <c r="AB75" s="70"/>
      <c r="AD75" s="69" t="str">
        <v>A3402WBAT-WPD515WS</v>
      </c>
      <c r="AE75" s="70"/>
    </row>
    <row r="76" spans="27:31">
      <c r="AA76" s="69"/>
      <c r="AB76" s="70"/>
      <c r="AD76" s="69" t="str">
        <v>A3402WBAK-WPC715WS</v>
      </c>
      <c r="AE76" s="70"/>
    </row>
    <row r="77" spans="27:31">
      <c r="AA77" s="69"/>
      <c r="AB77" s="70"/>
      <c r="AD77" s="69" t="str">
        <v>A3402WBAT-WPD715WS</v>
      </c>
      <c r="AE77" s="70"/>
    </row>
    <row r="78" spans="27:31">
      <c r="AA78" s="69"/>
      <c r="AB78" s="70"/>
      <c r="AD78" s="69" t="str">
        <v>M3402WFAK-WPC511WS</v>
      </c>
      <c r="AE78" s="70"/>
    </row>
    <row r="79" spans="27:31">
      <c r="AA79" s="69"/>
      <c r="AB79" s="70"/>
      <c r="AD79" s="69" t="str">
        <v>A3202WVAK-WPB385WS</v>
      </c>
      <c r="AE79" s="70"/>
    </row>
    <row r="80" spans="27:31">
      <c r="AA80" s="69"/>
      <c r="AB80" s="70"/>
      <c r="AD80" s="69" t="str">
        <v>A3402WVAK-WPC385WS</v>
      </c>
      <c r="AE80" s="70"/>
    </row>
    <row r="81" spans="27:31">
      <c r="AA81" s="69"/>
      <c r="AB81" s="70"/>
      <c r="AD81" s="69" t="str">
        <v>A3202WVAK-WPB585WS</v>
      </c>
      <c r="AE81" s="70"/>
    </row>
    <row r="82" spans="27:31">
      <c r="AA82" s="69"/>
      <c r="AB82" s="70"/>
      <c r="AD82" s="69" t="str">
        <v>A3402WVAK-WPC515WS</v>
      </c>
      <c r="AE82" s="70"/>
    </row>
    <row r="83" spans="27:31">
      <c r="AA83" s="69"/>
      <c r="AB83" s="70"/>
      <c r="AD83" s="69" t="str">
        <v>A3402WVAT-WPD515WS</v>
      </c>
      <c r="AE83" s="70"/>
    </row>
    <row r="84" spans="27:31">
      <c r="AA84" s="69"/>
      <c r="AB84" s="70"/>
      <c r="AD84" s="69" t="str">
        <v>A3402WVAK-WPC715WS</v>
      </c>
      <c r="AE84" s="70"/>
    </row>
    <row r="85" spans="27:31">
      <c r="AA85" s="69"/>
      <c r="AB85" s="70"/>
      <c r="AD85" s="69" t="str">
        <v>A3402WVAT-WPD715WS</v>
      </c>
      <c r="AE85" s="70"/>
    </row>
    <row r="86" spans="27:31">
      <c r="AA86" s="69"/>
      <c r="AB86" s="70"/>
      <c r="AD86" s="69" t="str">
        <v>A5402WVART-WPD711WS</v>
      </c>
      <c r="AE86" s="70"/>
    </row>
    <row r="87" spans="27:31">
      <c r="AA87" s="69"/>
      <c r="AB87" s="70"/>
      <c r="AD87" s="69" t="str">
        <v>A5702WVART-BPF731WS</v>
      </c>
      <c r="AE87" s="70"/>
    </row>
    <row r="88" spans="27:31">
      <c r="AA88" s="69"/>
      <c r="AB88" s="70"/>
      <c r="AD88" s="69" t="str">
        <v>M3402WFAK-WPC385WS</v>
      </c>
      <c r="AE88" s="70"/>
    </row>
    <row r="89" spans="27:31">
      <c r="AA89" s="69"/>
      <c r="AB89" s="70"/>
      <c r="AD89" s="69" t="str">
        <v>M3402WFAK-WPC511WS</v>
      </c>
      <c r="AE89" s="70"/>
    </row>
    <row r="90" spans="27:31">
      <c r="AA90" s="69"/>
      <c r="AB90" s="70"/>
      <c r="AD90" s="69" t="str">
        <v>E3402WVAK-BPC785X</v>
      </c>
      <c r="AE90" s="70"/>
    </row>
    <row r="91" spans="27:31">
      <c r="AA91" s="69"/>
      <c r="AB91" s="70"/>
      <c r="AD91" s="69" t="str">
        <v>E3402WVAK-BPC585X</v>
      </c>
      <c r="AE91" s="70"/>
    </row>
    <row r="92" spans="27:31">
      <c r="AA92" s="69"/>
      <c r="AB92" s="70"/>
      <c r="AD92" s="69" t="str">
        <v>A3402WVAK-WPC5151WS</v>
      </c>
      <c r="AE92" s="70"/>
    </row>
    <row r="93" spans="27:31">
      <c r="AA93" s="69"/>
      <c r="AB93" s="70"/>
      <c r="AD93" s="69" t="str">
        <v>A3402WVAK-WPC7151WS</v>
      </c>
      <c r="AE93" s="70"/>
    </row>
    <row r="94" spans="27:31">
      <c r="AA94" s="69"/>
      <c r="AB94" s="70"/>
      <c r="AD94" s="69" t="str">
        <v>A3202WBAK-BPB3820W</v>
      </c>
      <c r="AE94" s="70"/>
    </row>
    <row r="95" spans="27:31">
      <c r="AA95" s="69"/>
      <c r="AB95" s="70"/>
      <c r="AD95" s="69" t="str">
        <v>A3202WBAK-BPB3850W</v>
      </c>
      <c r="AE95" s="70"/>
    </row>
    <row r="96" spans="27:31">
      <c r="AA96" s="69"/>
      <c r="AB96" s="70"/>
      <c r="AD96" s="69" t="str">
        <v>A3402WVAK-WPC5850WS</v>
      </c>
      <c r="AE96" s="70"/>
    </row>
    <row r="97" spans="27:31">
      <c r="AA97" s="69"/>
      <c r="AB97" s="70"/>
      <c r="AD97" s="69" t="str">
        <v>A3202WVAK-BPB5850WS</v>
      </c>
      <c r="AE97" s="70"/>
    </row>
    <row r="98" spans="27:31">
      <c r="AA98" s="69"/>
      <c r="AB98" s="70"/>
      <c r="AD98" s="69" t="str">
        <v>E1600WKAT-BMR182W</v>
      </c>
      <c r="AE98" s="70"/>
    </row>
    <row r="99" spans="27:31">
      <c r="AA99" s="69"/>
      <c r="AB99" s="70"/>
      <c r="AD99" s="69" t="str">
        <v>P440VAK-B3851WS</v>
      </c>
      <c r="AE99" s="70"/>
    </row>
    <row r="100" spans="27:31">
      <c r="AA100" s="69"/>
      <c r="AB100" s="70"/>
      <c r="AD100" s="69" t="str">
        <v>E3202WBAK-BA3805W</v>
      </c>
      <c r="AE100" s="70"/>
    </row>
    <row r="101" spans="27:31">
      <c r="AA101" s="69"/>
      <c r="AB101" s="70"/>
      <c r="AD101" s="69" t="str">
        <v>E3402WBAK-BA5805W</v>
      </c>
      <c r="AE101" s="70"/>
    </row>
    <row r="102" spans="27:31">
      <c r="AA102" s="69"/>
      <c r="AB102" s="70"/>
      <c r="AD102" s="69" t="str">
        <v>E3202WBAK-BA385W</v>
      </c>
      <c r="AE102" s="70"/>
    </row>
    <row r="103" spans="27:31">
      <c r="AA103" s="69"/>
      <c r="AB103" s="70"/>
      <c r="AD103" s="69" t="str">
        <v>E3202WBAK-BA585W</v>
      </c>
      <c r="AE103" s="70"/>
    </row>
    <row r="104" spans="27:31">
      <c r="AA104" s="69"/>
      <c r="AB104" s="70"/>
      <c r="AD104" s="69" t="str">
        <v>E3402WBAK-BA785W</v>
      </c>
      <c r="AE104" s="70"/>
    </row>
    <row r="105" spans="27:31">
      <c r="AA105" s="69"/>
      <c r="AB105" s="70"/>
      <c r="AD105" s="69" t="str">
        <v>E3402WVAK-BP585WS</v>
      </c>
      <c r="AE105" s="70"/>
    </row>
    <row r="106" spans="27:31">
      <c r="AA106" s="69"/>
      <c r="AB106" s="70"/>
      <c r="AD106" s="69" t="str">
        <v>E3402WVAK-BPC585WS</v>
      </c>
      <c r="AE106" s="70"/>
    </row>
    <row r="107" spans="27:31">
      <c r="AA107" s="69"/>
      <c r="AB107" s="70"/>
      <c r="AD107" s="69" t="str">
        <v>E3402WVAK-BPC785WS</v>
      </c>
      <c r="AE107" s="70"/>
    </row>
    <row r="108" spans="27:31">
      <c r="AA108" s="69"/>
      <c r="AB108" s="70"/>
      <c r="AD108" s="69" t="str">
        <v>A3202WBAK-WA585W</v>
      </c>
      <c r="AE108" s="70"/>
    </row>
    <row r="109" spans="27:31">
      <c r="AA109" s="69"/>
      <c r="AB109" s="70"/>
      <c r="AD109" s="69" t="str">
        <v>A3202WBAK-WA382W</v>
      </c>
      <c r="AE109" s="70"/>
    </row>
    <row r="110" spans="27:31">
      <c r="AA110" s="69"/>
      <c r="AB110" s="70"/>
      <c r="AD110" s="69" t="str">
        <v>A3202WBAK-WA385W</v>
      </c>
      <c r="AE110" s="70"/>
    </row>
    <row r="111" spans="27:31">
      <c r="AA111" s="69"/>
      <c r="AB111" s="70"/>
      <c r="AD111" s="69" t="str">
        <v>A3402WBAK-WA585WS</v>
      </c>
      <c r="AE111" s="70"/>
    </row>
    <row r="112" spans="27:31">
      <c r="AA112" s="69"/>
      <c r="AB112" s="70"/>
      <c r="AD112" s="69" t="str">
        <v>A3402WBAK-WA715WS</v>
      </c>
      <c r="AE112" s="70"/>
    </row>
    <row r="113" spans="27:31">
      <c r="AA113" s="69"/>
      <c r="AB113" s="70"/>
      <c r="AD113" s="69" t="str">
        <v>A3202WVAK-WPB382WS</v>
      </c>
      <c r="AE113" s="70"/>
    </row>
    <row r="114" spans="27:31">
      <c r="AA114" s="69"/>
      <c r="AB114" s="70"/>
      <c r="AD114" s="69" t="str">
        <v>P440VAK-B5851WS</v>
      </c>
      <c r="AE114" s="70"/>
    </row>
    <row r="115" spans="27:31">
      <c r="AA115" s="69"/>
      <c r="AB115" s="70"/>
      <c r="AD115" s="69" t="str">
        <v>P440VAK-B5151WS</v>
      </c>
      <c r="AE115" s="70"/>
    </row>
    <row r="116" spans="27:31">
      <c r="AA116" s="69"/>
      <c r="AB116" s="70"/>
      <c r="AD116" s="69" t="str">
        <v>P440VAK-W5851WS</v>
      </c>
      <c r="AE116" s="70"/>
    </row>
    <row r="117" spans="27:31">
      <c r="AA117" s="69"/>
      <c r="AB117" s="70"/>
      <c r="AD117" s="69" t="str">
        <v>P440VAK-W5151WS</v>
      </c>
      <c r="AE117" s="70"/>
    </row>
    <row r="118" spans="27:31">
      <c r="AA118" s="69"/>
      <c r="AB118" s="70"/>
      <c r="AD118" s="69" t="str">
        <v>P440VAK-B7851WS</v>
      </c>
      <c r="AE118" s="70"/>
    </row>
    <row r="119" spans="27:31">
      <c r="AA119" s="69"/>
      <c r="AB119" s="70"/>
      <c r="AD119" s="69" t="str">
        <v>P440VAK-W7851WS</v>
      </c>
      <c r="AE119" s="70"/>
    </row>
    <row r="120" spans="27:31">
      <c r="AA120" s="69"/>
      <c r="AB120" s="70"/>
      <c r="AD120" s="69" t="str">
        <v>P440VAK-W7151WS</v>
      </c>
      <c r="AE120" s="70"/>
    </row>
    <row r="121" spans="27:31">
      <c r="AA121" s="69"/>
      <c r="AB121" s="70"/>
      <c r="AD121" s="69" t="str">
        <v>P440VAT-B5151WS</v>
      </c>
      <c r="AE121" s="70"/>
    </row>
    <row r="122" spans="27:31">
      <c r="AA122" s="69"/>
      <c r="AB122" s="70"/>
      <c r="AD122" s="69" t="str">
        <v>P440VAT-W5151WS</v>
      </c>
      <c r="AE122" s="70"/>
    </row>
    <row r="123" spans="27:31">
      <c r="AA123" s="69"/>
      <c r="AB123" s="70"/>
      <c r="AD123" s="69" t="str">
        <v>P440VAT-B7151WS</v>
      </c>
      <c r="AE123" s="70"/>
    </row>
    <row r="124" spans="27:31">
      <c r="AA124" s="69"/>
      <c r="AB124" s="70"/>
      <c r="AD124" s="69" t="str">
        <v>P440VAT-W7151WS</v>
      </c>
      <c r="AE124" s="70"/>
    </row>
    <row r="125" spans="27:31">
      <c r="AA125" s="69"/>
      <c r="AB125" s="70"/>
      <c r="AD125" s="69" t="str">
        <v>P470VAK-B7151WS</v>
      </c>
      <c r="AE125" s="70"/>
    </row>
    <row r="126" spans="27:31">
      <c r="AA126" s="69"/>
      <c r="AB126" s="70"/>
      <c r="AD126" s="69" t="str">
        <v>P470VAK-B5151WS</v>
      </c>
      <c r="AE126" s="70"/>
    </row>
    <row r="127" spans="27:31">
      <c r="AA127" s="69"/>
      <c r="AB127" s="70"/>
      <c r="AD127" s="69" t="str">
        <v>P470VAT-B7151WS</v>
      </c>
      <c r="AE127" s="70"/>
    </row>
    <row r="128" spans="27:31">
      <c r="AA128" s="69"/>
      <c r="AB128" s="70"/>
      <c r="AD128" s="69" t="str">
        <v>P470VAT-W7151WS</v>
      </c>
      <c r="AE128" s="70"/>
    </row>
    <row r="129" spans="27:31">
      <c r="AA129" s="69"/>
      <c r="AB129" s="70"/>
      <c r="AD129" s="69" t="str">
        <v>P470VAT-B5151WS</v>
      </c>
      <c r="AE129" s="70"/>
    </row>
    <row r="130" spans="27:31">
      <c r="AA130" s="69"/>
      <c r="AB130" s="70"/>
      <c r="AD130" s="69" t="str">
        <v>P440VAK-W3851WS</v>
      </c>
      <c r="AE130" s="70"/>
    </row>
    <row r="131" spans="27:31">
      <c r="AA131" s="69"/>
      <c r="AB131" s="70"/>
      <c r="AD131" s="69" t="str">
        <v>P470VAT-B7110WSH</v>
      </c>
      <c r="AE131" s="70"/>
    </row>
    <row r="132" spans="27:31">
      <c r="AA132" s="69"/>
      <c r="AB132" s="70"/>
      <c r="AD132" s="69" t="str">
        <v>P470VAT-W7110WSH</v>
      </c>
      <c r="AE132" s="70"/>
    </row>
    <row r="133" spans="27:31">
      <c r="AA133" s="69"/>
      <c r="AB133" s="70"/>
      <c r="AD133" s="69" t="str">
        <v>S500TE-585000003W</v>
      </c>
      <c r="AE133" s="70"/>
    </row>
    <row r="134" spans="27:31">
      <c r="AA134" s="69"/>
      <c r="AB134" s="70"/>
      <c r="AD134" s="69" t="str">
        <v>S500TE-785030000W</v>
      </c>
      <c r="AE134" s="70"/>
    </row>
    <row r="135" spans="27:31">
      <c r="AA135" s="69"/>
      <c r="AB135" s="70"/>
      <c r="AD135" s="69" t="str">
        <v>S501ME-382000013W</v>
      </c>
      <c r="AE135" s="70"/>
    </row>
    <row r="136" spans="27:31">
      <c r="AA136" s="69"/>
      <c r="AB136" s="70"/>
      <c r="AD136" s="69" t="str">
        <v>S501ME-385000013W</v>
      </c>
      <c r="AE136" s="70"/>
    </row>
    <row r="137" spans="27:31">
      <c r="AA137" s="69"/>
      <c r="AB137" s="70"/>
      <c r="AD137" s="69" t="str">
        <v>S501ME-585000013W</v>
      </c>
      <c r="AE137" s="70"/>
    </row>
    <row r="138" spans="27:31">
      <c r="AA138" s="69"/>
      <c r="AB138" s="70"/>
      <c r="AD138" s="69" t="str">
        <v>S503MER-585033WS</v>
      </c>
      <c r="AE138" s="70"/>
    </row>
    <row r="139" spans="27:31">
      <c r="AA139" s="69"/>
      <c r="AB139" s="70"/>
      <c r="AD139" s="69" t="str">
        <v>P500MV-3850181WS</v>
      </c>
      <c r="AE139" s="70"/>
    </row>
    <row r="140" spans="27:31">
      <c r="AA140" s="69"/>
      <c r="AB140" s="70"/>
      <c r="AD140" s="69" t="str">
        <v>P500MV-5850331WS</v>
      </c>
      <c r="AE140" s="70"/>
    </row>
    <row r="141" spans="27:31">
      <c r="AA141" s="69"/>
      <c r="AB141" s="70"/>
      <c r="AD141" s="69" t="str">
        <v>P500MV-7850331WS</v>
      </c>
      <c r="AE141" s="70"/>
    </row>
    <row r="142" spans="27:31">
      <c r="AA142" s="69"/>
      <c r="AB142" s="70"/>
      <c r="AD142" s="69" t="str">
        <v>S503MER-3850331WS</v>
      </c>
      <c r="AE142" s="70"/>
    </row>
    <row r="143" spans="27:31">
      <c r="AA143" s="69"/>
      <c r="AB143" s="70"/>
      <c r="AD143" s="69" t="str">
        <v>S503MER-5850331WS</v>
      </c>
      <c r="AE143" s="70"/>
    </row>
    <row r="144" spans="27:31">
      <c r="AA144" s="69"/>
      <c r="AB144" s="70"/>
      <c r="AD144" s="69" t="str">
        <v>S503MER-7850501WS</v>
      </c>
      <c r="AE144" s="70"/>
    </row>
    <row r="145" spans="27:31">
      <c r="AA145" s="69"/>
      <c r="AB145" s="70"/>
      <c r="AD145" s="69" t="str">
        <v>B5405CCA-NZ5150X</v>
      </c>
      <c r="AE145" s="70"/>
    </row>
    <row r="146" spans="27:31">
      <c r="AA146" s="69"/>
      <c r="AB146" s="70"/>
      <c r="AD146" s="69" t="str">
        <v>BG1409CVA-S67150X</v>
      </c>
      <c r="AE146" s="70"/>
    </row>
    <row r="147" spans="27:31">
      <c r="AA147" s="69"/>
      <c r="AB147" s="70"/>
      <c r="AD147" s="69" t="str">
        <v>B5405CVA-NZ5150X</v>
      </c>
      <c r="AE147" s="70"/>
    </row>
    <row r="148" spans="27:31">
      <c r="AA148" s="69"/>
      <c r="AB148" s="70"/>
      <c r="AD148" s="69" t="str">
        <v>BG1409CVA-S65150X</v>
      </c>
      <c r="AE148" s="70"/>
    </row>
    <row r="149" spans="27:31">
      <c r="AA149" s="69"/>
      <c r="AB149" s="70"/>
      <c r="AD149" s="69" t="str">
        <v>B1400CBA-EK7150X</v>
      </c>
      <c r="AE149" s="70"/>
    </row>
    <row r="150" spans="27:31">
      <c r="AA150" s="69"/>
      <c r="AB150" s="70"/>
      <c r="AD150" s="69" t="str">
        <v>B1400CBA-EB5111X</v>
      </c>
      <c r="AE150" s="70"/>
    </row>
    <row r="151" spans="27:31">
      <c r="AA151" s="69"/>
      <c r="AB151" s="70"/>
      <c r="AD151" s="69" t="str">
        <v>B5402CBA-KI7110X</v>
      </c>
      <c r="AE151" s="70"/>
    </row>
    <row r="152" spans="27:31">
      <c r="AA152" s="69"/>
      <c r="AB152" s="70"/>
      <c r="AD152" s="69" t="str">
        <v>BG1409CVA-S67850X</v>
      </c>
      <c r="AE152" s="70"/>
    </row>
    <row r="153" spans="27:31">
      <c r="AA153" s="69"/>
      <c r="AB153" s="70"/>
      <c r="AD153" s="69" t="str">
        <v>B1400CBA-EB7111X</v>
      </c>
      <c r="AE153" s="70"/>
    </row>
    <row r="154" spans="27:31">
      <c r="AA154" s="69"/>
      <c r="AB154" s="70"/>
      <c r="AD154" s="69" t="str">
        <v>B5405CVA-NZ7110X</v>
      </c>
      <c r="AE154" s="70"/>
    </row>
    <row r="155" spans="27:31">
      <c r="AA155" s="69"/>
      <c r="AB155" s="70"/>
      <c r="AD155" s="69" t="str">
        <v>B5402FBA-HY7110WS</v>
      </c>
      <c r="AE155" s="70"/>
    </row>
    <row r="156" spans="27:31">
      <c r="AA156" s="69"/>
      <c r="AB156" s="70"/>
      <c r="AD156" s="69" t="str">
        <v>B1402CBA_ID-NK7850X</v>
      </c>
      <c r="AE156" s="70"/>
    </row>
    <row r="157" spans="27:31">
      <c r="AA157" s="69"/>
      <c r="AB157" s="70"/>
      <c r="AD157" s="69" t="str">
        <v>B5405CCA-NZ7310X</v>
      </c>
      <c r="AE157" s="70"/>
    </row>
    <row r="158" spans="27:31">
      <c r="AA158" s="69"/>
      <c r="AB158" s="70"/>
      <c r="AD158" s="69" t="str">
        <v>B5402FBA-HY7110X</v>
      </c>
      <c r="AE158" s="70"/>
    </row>
    <row r="159" spans="27:31">
      <c r="AA159" s="69"/>
      <c r="AB159" s="70"/>
      <c r="AD159" s="69" t="str">
        <v>B5302FBA-LG7110X</v>
      </c>
      <c r="AE159" s="70"/>
    </row>
    <row r="160" spans="27:31">
      <c r="AA160" s="69"/>
      <c r="AB160" s="70"/>
      <c r="AD160" s="69" t="str">
        <v>P440VAK-B3821W</v>
      </c>
      <c r="AE160" s="70"/>
    </row>
    <row r="161" spans="27:31">
      <c r="AA161" s="69"/>
      <c r="AB161" s="70"/>
      <c r="AD161" s="69" t="str">
        <v>P440VAK-B3851W</v>
      </c>
      <c r="AE161" s="70"/>
    </row>
    <row r="162" spans="27:31">
      <c r="AA162" s="69"/>
      <c r="AB162" s="70"/>
      <c r="AD162" s="69" t="str">
        <v>PM670KAK-W7310WS</v>
      </c>
      <c r="AE162" s="70"/>
    </row>
    <row r="163" spans="27:31">
      <c r="AA163" s="69"/>
      <c r="AB163" s="70"/>
      <c r="AD163" s="69" t="str">
        <v>A3202WBAK-BPB1850W</v>
      </c>
      <c r="AE163" s="70"/>
    </row>
    <row r="164" spans="27:31">
      <c r="AA164" s="69"/>
      <c r="AB164" s="70"/>
      <c r="AD164" s="69" t="str">
        <v>PM640KAK-B7150WS</v>
      </c>
      <c r="AE164" s="70"/>
    </row>
    <row r="165" spans="27:31">
      <c r="AA165" s="69"/>
      <c r="AB165" s="70"/>
      <c r="AD165" s="69" t="str">
        <v>PM640KAK-W5150WS</v>
      </c>
      <c r="AE165" s="70"/>
    </row>
    <row r="166" spans="27:31">
      <c r="AA166" s="69"/>
      <c r="AB166" s="70"/>
      <c r="AD166" s="69" t="str">
        <v>P440VAK-B5852WS</v>
      </c>
      <c r="AE166" s="70"/>
    </row>
    <row r="167" spans="27:31">
      <c r="AA167" s="69"/>
      <c r="AB167" s="70"/>
      <c r="AD167" s="69" t="str">
        <v>P440VAK-B5152WS</v>
      </c>
      <c r="AE167" s="70"/>
    </row>
    <row r="168" spans="27:31">
      <c r="AA168" s="69"/>
      <c r="AB168" s="70"/>
      <c r="AD168" s="69" t="str">
        <v>P440VAK-W5852WS</v>
      </c>
      <c r="AE168" s="70"/>
    </row>
    <row r="169" spans="27:31">
      <c r="AA169" s="69"/>
      <c r="AB169" s="70"/>
      <c r="AD169" s="69" t="str">
        <v>P440VAT-B5852WS</v>
      </c>
      <c r="AE169" s="70"/>
    </row>
    <row r="170" spans="27:31">
      <c r="AA170" s="69"/>
      <c r="AB170" s="70"/>
      <c r="AD170" s="69" t="str">
        <v>P440VAK-B7852WS</v>
      </c>
      <c r="AE170" s="70"/>
    </row>
    <row r="171" spans="27:31">
      <c r="AA171" s="69"/>
      <c r="AB171" s="70"/>
      <c r="AD171" s="69" t="str">
        <v>P440VAK-B7152WS</v>
      </c>
      <c r="AE171" s="70"/>
    </row>
    <row r="172" spans="27:31">
      <c r="AA172" s="69"/>
      <c r="AB172" s="70"/>
      <c r="AD172" s="69" t="str">
        <v>P440VAK-W7852WS</v>
      </c>
      <c r="AE172" s="70"/>
    </row>
    <row r="173" spans="27:31">
      <c r="AA173" s="69"/>
      <c r="AB173" s="70"/>
      <c r="AD173" s="69" t="str">
        <v>P440VAT-W7852WS</v>
      </c>
      <c r="AE173" s="70"/>
    </row>
    <row r="174" spans="27:31">
      <c r="AA174" s="69"/>
      <c r="AB174" s="70"/>
      <c r="AD174" s="69" t="str">
        <v>P470VAK-W7852WS</v>
      </c>
      <c r="AE174" s="70"/>
    </row>
    <row r="175" spans="27:31">
      <c r="AA175" s="69"/>
      <c r="AB175" s="70"/>
      <c r="AD175" s="69" t="str">
        <v>P470VAT-B7152WS</v>
      </c>
      <c r="AE175" s="70"/>
    </row>
    <row r="176" spans="27:31">
      <c r="AA176" s="69"/>
      <c r="AB176" s="70"/>
      <c r="AD176" s="69" t="str">
        <v>P470VAT-W7152WS</v>
      </c>
      <c r="AE176" s="70"/>
    </row>
    <row r="177" spans="27:31">
      <c r="AA177" s="69"/>
      <c r="AB177" s="70"/>
      <c r="AD177" s="69" t="str">
        <v>P470VAT-B7112WSH</v>
      </c>
      <c r="AE177" s="70"/>
    </row>
    <row r="178" spans="27:31">
      <c r="AA178" s="69"/>
      <c r="AB178" s="70"/>
      <c r="AD178" s="69" t="str">
        <v>P470VAT-W7112WSH</v>
      </c>
      <c r="AE178" s="70"/>
    </row>
    <row r="179" spans="27:31">
      <c r="AA179" s="69"/>
      <c r="AB179" s="70"/>
      <c r="AD179" s="69" t="str">
        <v>P470VAK-B5852WS</v>
      </c>
      <c r="AE179" s="70"/>
    </row>
    <row r="180" spans="27:31">
      <c r="AA180" s="69"/>
      <c r="AB180" s="70"/>
      <c r="AD180" s="69" t="str">
        <v>P470VAT-B5852WS</v>
      </c>
      <c r="AE180" s="70"/>
    </row>
    <row r="181" spans="27:31">
      <c r="AA181" s="69"/>
      <c r="AB181" s="70"/>
      <c r="AD181" s="69" t="str">
        <v>P500SV-3850181WS</v>
      </c>
      <c r="AE181" s="70"/>
    </row>
    <row r="182" spans="27:31">
      <c r="AA182" s="69"/>
      <c r="AB182" s="70"/>
      <c r="AD182" s="69" t="str">
        <v>P500MV-5850332WS</v>
      </c>
      <c r="AE182" s="70"/>
    </row>
    <row r="183" spans="27:31">
      <c r="AA183" s="69"/>
      <c r="AB183" s="70"/>
      <c r="AD183" s="69" t="str">
        <v>P500MV-5850332X</v>
      </c>
      <c r="AE183" s="70"/>
    </row>
    <row r="184" spans="27:31">
      <c r="AA184" s="69"/>
      <c r="AB184" s="70"/>
      <c r="AD184" s="69" t="str">
        <v>P500SV-5850182WS</v>
      </c>
      <c r="AE184" s="70"/>
    </row>
    <row r="185" spans="27:31">
      <c r="AA185" s="69"/>
      <c r="AB185" s="70"/>
      <c r="AD185" s="69" t="str">
        <v>P500SV-7850182WS</v>
      </c>
      <c r="AE185" s="70"/>
    </row>
    <row r="186" spans="27:31">
      <c r="AA186" s="69"/>
      <c r="AB186" s="70"/>
      <c r="AD186" s="69" t="str">
        <v>P500MV-7850332WS</v>
      </c>
      <c r="AE186" s="70"/>
    </row>
    <row r="187" spans="27:31">
      <c r="AA187" s="69"/>
      <c r="AB187" s="70"/>
      <c r="AD187" s="69" t="str">
        <v>P500MV-7850332X</v>
      </c>
      <c r="AE187" s="70"/>
    </row>
    <row r="188" spans="27:31">
      <c r="AA188" s="69"/>
      <c r="AB188" s="70"/>
      <c r="AD188" s="69" t="str">
        <v>P500MV-3850182WS</v>
      </c>
      <c r="AE188" s="70"/>
    </row>
    <row r="189" spans="27:31">
      <c r="AA189" s="69"/>
      <c r="AB189" s="70"/>
      <c r="AD189" s="69" t="str">
        <v>P500SV-3850182WS</v>
      </c>
      <c r="AE189" s="70"/>
    </row>
    <row r="190" spans="27:31">
      <c r="AA190" s="69"/>
      <c r="AB190" s="70"/>
      <c r="AD190" s="69" t="str">
        <v>P500MV-3850182X</v>
      </c>
      <c r="AE190" s="70"/>
    </row>
    <row r="191" spans="27:31">
      <c r="AA191" s="69"/>
      <c r="AB191" s="70"/>
      <c r="AD191" s="69" t="str">
        <v>BG1409CVA-S65851WR</v>
      </c>
      <c r="AE191" s="70"/>
    </row>
    <row r="192" spans="27:31">
      <c r="AA192" s="69"/>
      <c r="AB192" s="70"/>
      <c r="AD192" s="69" t="str">
        <v>BG1409CVA-S65851XR</v>
      </c>
      <c r="AE192" s="70"/>
    </row>
    <row r="193" spans="27:31">
      <c r="AA193" s="69"/>
      <c r="AB193" s="70"/>
      <c r="AD193" s="69" t="str">
        <v>BG1409CVA-S65151XR</v>
      </c>
      <c r="AE193" s="70"/>
    </row>
    <row r="194" spans="27:31">
      <c r="AA194" s="69"/>
      <c r="AB194" s="70"/>
      <c r="AD194" s="69" t="str">
        <v>BG1409CVA-S65151WR</v>
      </c>
      <c r="AE194" s="70"/>
    </row>
    <row r="195" spans="27:31">
      <c r="AA195" s="69"/>
      <c r="AB195" s="70"/>
      <c r="AD195" s="69" t="str">
        <v>BG1409CVA-S67851WR</v>
      </c>
      <c r="AE195" s="70"/>
    </row>
    <row r="196" spans="27:31">
      <c r="AA196" s="69"/>
      <c r="AB196" s="70"/>
      <c r="AD196" s="69" t="str">
        <v>BG1409CVA-S67851XR</v>
      </c>
      <c r="AE196" s="70"/>
    </row>
    <row r="197" spans="27:31">
      <c r="AA197" s="69"/>
      <c r="AB197" s="70"/>
      <c r="AD197" s="69" t="str">
        <v>BG1409CVA-S67151XR</v>
      </c>
      <c r="AE197" s="70"/>
    </row>
    <row r="198" spans="27:31">
      <c r="AA198" s="69"/>
      <c r="AB198" s="70"/>
      <c r="AD198" s="69" t="str">
        <v>BG1409CVA-S67151WR</v>
      </c>
      <c r="AE198" s="70"/>
    </row>
    <row r="199" spans="27:31">
      <c r="AA199" s="69"/>
      <c r="AB199" s="70"/>
      <c r="AD199" s="69" t="str">
        <v>BG1409CVA-S67111WR</v>
      </c>
      <c r="AE199" s="70"/>
    </row>
    <row r="200" spans="27:31">
      <c r="AA200" s="71"/>
      <c r="AB200" s="73"/>
      <c r="AC200" s="72"/>
      <c r="AD200" s="71" t="str">
        <v>BG1409CVA-S67111XR</v>
      </c>
      <c r="AE200" s="73"/>
    </row>
    <row r="201" spans="27:31">
      <c r="AD201" s="19" t="str">
        <v>BG1409CVA-S63850WR</v>
      </c>
    </row>
    <row r="202" spans="27:31">
      <c r="AD202" s="19" t="str">
        <v>BG1409CVA-S65850WR</v>
      </c>
    </row>
    <row r="203" spans="27:31">
      <c r="AD203" s="19" t="str">
        <v>BG1409CVA-S65850XR</v>
      </c>
    </row>
    <row r="204" spans="27:31">
      <c r="AD204" s="19" t="str">
        <v>BG1409CVA-S65150WR</v>
      </c>
    </row>
    <row r="205" spans="27:31">
      <c r="AD205" s="19" t="str">
        <v>BG1409CVA-S65150XR</v>
      </c>
    </row>
    <row r="206" spans="27:31">
      <c r="AD206" s="19" t="str">
        <v>BG1409CVA-S67850WR</v>
      </c>
    </row>
    <row r="207" spans="27:31">
      <c r="AD207" s="19" t="str">
        <v>BG1409CVA-S67850XR</v>
      </c>
    </row>
    <row r="208" spans="27:31">
      <c r="AD208" s="19" t="str">
        <v>BG1409CVA-S67150WR</v>
      </c>
    </row>
    <row r="209" spans="30:30">
      <c r="AD209" s="19" t="str">
        <v>BG1409CVA-S67150XR</v>
      </c>
    </row>
    <row r="210" spans="30:30">
      <c r="AD210" s="19" t="str">
        <v>BG1409CVA-S67110WR</v>
      </c>
    </row>
    <row r="211" spans="30:30">
      <c r="AD211" s="19" t="str">
        <v>BG1409CVA-S67110XR</v>
      </c>
    </row>
    <row r="212" spans="30:30">
      <c r="AD212" s="19" t="str">
        <v>PG500MV-385WR</v>
      </c>
    </row>
    <row r="213" spans="30:30">
      <c r="AD213" s="19" t="str">
        <v>PG500MV-585WR</v>
      </c>
    </row>
    <row r="214" spans="30:30">
      <c r="AD214" s="19" t="str">
        <v>PG500MV-585XR</v>
      </c>
    </row>
    <row r="215" spans="30:30">
      <c r="AD215" s="19" t="str">
        <v>PG500MV-7116WR</v>
      </c>
    </row>
    <row r="216" spans="30:30">
      <c r="AD216" s="19" t="str">
        <v>PG500MV-715WR</v>
      </c>
    </row>
    <row r="217" spans="30:30">
      <c r="AD217" s="19" t="str">
        <v>PG440VAK-BPC385WR</v>
      </c>
    </row>
    <row r="218" spans="30:30">
      <c r="AD218" s="19" t="str">
        <v>PG440VAK-BPC585WR</v>
      </c>
    </row>
    <row r="219" spans="30:30">
      <c r="AD219" s="19" t="str">
        <v>PG440VAK-BPC585XR</v>
      </c>
    </row>
    <row r="220" spans="30:30">
      <c r="AD220" s="19" t="str">
        <v>PG440VAK-BPC515WR</v>
      </c>
    </row>
    <row r="221" spans="30:30">
      <c r="AD221" s="19" t="str">
        <v>PG440VAK-BPC515XR</v>
      </c>
    </row>
    <row r="222" spans="30:30">
      <c r="AD222" s="19" t="str">
        <v>PG440VAK-BPC711WR</v>
      </c>
    </row>
    <row r="223" spans="30:30">
      <c r="AD223" s="19" t="str">
        <v>PG440VAK-BPC711XR</v>
      </c>
    </row>
    <row r="224" spans="30:30">
      <c r="AD224" s="19" t="str">
        <v>PG440VAK-BPC785WR</v>
      </c>
    </row>
    <row r="225" spans="30:30">
      <c r="AD225" s="19" t="str">
        <v>PG440VAK-BPC715WR</v>
      </c>
    </row>
    <row r="226" spans="30:30">
      <c r="AD226" s="19" t="str">
        <v>P1403CVA-S63822WS</v>
      </c>
    </row>
    <row r="227" spans="30:30">
      <c r="AD227" s="19" t="str">
        <v>P1403CVA-S63852WS</v>
      </c>
    </row>
    <row r="228" spans="30:30">
      <c r="AD228" s="19" t="str">
        <v>P1403CVA-S65852WS</v>
      </c>
    </row>
    <row r="229" spans="30:30">
      <c r="AD229" s="19" t="str">
        <v>P1403CVA-S65152WS</v>
      </c>
    </row>
    <row r="230" spans="30:30">
      <c r="AD230" s="19" t="str">
        <v>P1403CVA-S67852WS</v>
      </c>
    </row>
    <row r="231" spans="30:30">
      <c r="AD231" s="19" t="str">
        <v>P1403CVA-S63852X</v>
      </c>
    </row>
    <row r="232" spans="30:30">
      <c r="AD232" s="19" t="str">
        <v>P1403CVA-S65852X</v>
      </c>
    </row>
    <row r="233" spans="30:30">
      <c r="AD233" s="19" t="str">
        <v>P1403CVA-S65152X</v>
      </c>
    </row>
    <row r="234" spans="30:30">
      <c r="AD234" s="19" t="str">
        <v>P3406CCAP-LY5822WS</v>
      </c>
    </row>
    <row r="235" spans="30:30">
      <c r="AD235" s="19" t="str">
        <v>P3406CCAP-LY5852WS</v>
      </c>
    </row>
    <row r="236" spans="30:30">
      <c r="AD236" s="19" t="str">
        <v>P3406CCAP-LY7852WS</v>
      </c>
    </row>
    <row r="237" spans="30:30">
      <c r="AD237" s="19" t="str">
        <v>P5406CCA-SF5850WS</v>
      </c>
    </row>
    <row r="238" spans="30:30">
      <c r="AD238" s="19" t="str">
        <v>P5406CCA-SF7150WS</v>
      </c>
    </row>
    <row r="239" spans="30:30">
      <c r="AD239" s="19" t="str">
        <v>P5405CAA-NZ5150WS</v>
      </c>
    </row>
    <row r="240" spans="30:30">
      <c r="AD240" s="19" t="str">
        <v>P5405CAA-NZ7150WS</v>
      </c>
    </row>
    <row r="241" spans="30:30">
      <c r="AD241" s="19" t="str">
        <v>PM1403CDA-S65850WS</v>
      </c>
    </row>
    <row r="242" spans="30:30">
      <c r="AD242" s="19" t="str">
        <v>PM1403CDA-S65851WS</v>
      </c>
    </row>
    <row r="243" spans="30:30">
      <c r="AD243" s="19" t="str">
        <v>PM1403CDA-S65150WS</v>
      </c>
    </row>
    <row r="244" spans="30:30">
      <c r="AD244" s="19" t="str">
        <v>PM1403CDA-S65151WS</v>
      </c>
    </row>
    <row r="245" spans="30:30">
      <c r="AD245" s="19" t="str">
        <v>PM1403CDA-S67151WS</v>
      </c>
    </row>
    <row r="246" spans="30:30">
      <c r="AD246" s="19" t="str">
        <v>PM3406CHAP-LY7152WS</v>
      </c>
    </row>
    <row r="247" spans="30:30">
      <c r="AD247" s="19" t="str">
        <v>PM3406CKA-NZ5150WS</v>
      </c>
    </row>
    <row r="248" spans="30:30">
      <c r="AD248" s="19" t="str">
        <v>PM3406CKA-NZ7310WS</v>
      </c>
    </row>
    <row r="249" spans="30:30">
      <c r="AD249" s="19" t="str">
        <v>PM5406CGA-SF7150WS</v>
      </c>
    </row>
    <row r="250" spans="30:30">
      <c r="AD250" s="19" t="str">
        <v>B9406CAA-TG5153WS</v>
      </c>
    </row>
    <row r="251" spans="30:30">
      <c r="AD251" s="19" t="str">
        <v>B9406CAA-TG5152WS</v>
      </c>
    </row>
    <row r="252" spans="30:30">
      <c r="AD252" s="19" t="str">
        <v>P500SV-5850181WS</v>
      </c>
    </row>
    <row r="253" spans="30:30">
      <c r="AD253" s="19" t="str">
        <v>P500SV-7850181WS</v>
      </c>
    </row>
    <row r="254" spans="30:30">
      <c r="AD254" s="19" t="str">
        <v>PM640GAT-W7310WSH</v>
      </c>
    </row>
    <row r="255" spans="30:30">
      <c r="AD255" s="19" t="str">
        <v>PM640GAT-W5350WSH</v>
      </c>
    </row>
    <row r="256" spans="30:30">
      <c r="AD256" s="19" t="str">
        <v>PM640GAK-B7310WS</v>
      </c>
    </row>
    <row r="257" spans="30:30">
      <c r="AD257" s="19" t="str">
        <v>PM640GAK-B5350WS</v>
      </c>
    </row>
    <row r="258" spans="30:30">
      <c r="AD258" s="19" t="str">
        <v>PM670GAT-W7310WSH</v>
      </c>
    </row>
    <row r="259" spans="30:30">
      <c r="AD259" s="19" t="str">
        <v>PM670GAT-W5350WSH</v>
      </c>
    </row>
    <row r="260" spans="30:30">
      <c r="AD260" s="19" t="str">
        <v>PM670GAK-B7310WS</v>
      </c>
    </row>
    <row r="261" spans="30:30">
      <c r="AD261" s="19" t="str">
        <v>PM670GAK-B5350WS</v>
      </c>
    </row>
    <row r="262" spans="30:30">
      <c r="AD262" s="19" t="str">
        <v>P440VAK-W5152WS</v>
      </c>
    </row>
    <row r="263" spans="30:30">
      <c r="AD263" s="19" t="str">
        <v>P440VAT-W5152WS</v>
      </c>
    </row>
    <row r="264" spans="30:30">
      <c r="AD264" s="19" t="str">
        <v>P440VAK-W7152WS</v>
      </c>
    </row>
    <row r="265" spans="30:30">
      <c r="AD265" s="19" t="str">
        <v>P440VAT-W7152WS</v>
      </c>
    </row>
    <row r="266" spans="30:30">
      <c r="AD266" s="19" t="str">
        <v>P440VAK-B3852WS</v>
      </c>
    </row>
    <row r="267" spans="30:30">
      <c r="AD267" s="19" t="str">
        <v>P440VAK-B3852W</v>
      </c>
    </row>
    <row r="268" spans="30:30">
      <c r="AD268" s="19" t="str">
        <v>P440VAK-W3852W</v>
      </c>
    </row>
    <row r="269" spans="30:30">
      <c r="AD269" s="19" t="str">
        <v>P440VAK-B5852W</v>
      </c>
    </row>
    <row r="270" spans="30:30">
      <c r="AD270" s="19" t="str">
        <v>P470VAK-B7152WS</v>
      </c>
    </row>
    <row r="271" spans="30:30">
      <c r="AD271" s="19" t="str">
        <v>P470VAK-W7152WS</v>
      </c>
    </row>
    <row r="272" spans="30:30">
      <c r="AD272" s="19" t="str">
        <v>P470VAK-W5852WS</v>
      </c>
    </row>
    <row r="273" spans="30:30">
      <c r="AD273" s="19" t="str">
        <v>B1402CBA-NK4149X</v>
      </c>
    </row>
    <row r="274" spans="30:30">
      <c r="AD274" s="19" t="str">
        <v>B1402CBA-NK5853WS</v>
      </c>
    </row>
    <row r="275" spans="30:30">
      <c r="AD275" s="19" t="str">
        <v>B1402CVA-NK5151X</v>
      </c>
    </row>
    <row r="276" spans="30:30">
      <c r="AD276" s="19" t="str">
        <v>B1403CVA-S67150X</v>
      </c>
    </row>
    <row r="277" spans="30:30">
      <c r="AD277" s="19" t="str">
        <v>B1403CVA-S65853X</v>
      </c>
    </row>
    <row r="278" spans="30:30">
      <c r="AD278" s="19" t="str">
        <v>B1403CVA-S63854X</v>
      </c>
    </row>
    <row r="279" spans="30:30">
      <c r="AD279" s="19" t="str">
        <v>B1403CVA-S65152X</v>
      </c>
    </row>
    <row r="280" spans="30:30">
      <c r="AD280" s="19" t="str">
        <v>B1403CVA-S67151X</v>
      </c>
    </row>
    <row r="281" spans="30:30">
      <c r="AD281" s="19" t="str">
        <v>B3405CVA-LY7150X</v>
      </c>
    </row>
    <row r="282" spans="30:30">
      <c r="AD282" s="19" t="str">
        <v>B3405CVA-LY5150X</v>
      </c>
    </row>
    <row r="283" spans="30:30">
      <c r="AD283" s="19" t="str">
        <v>B3405CCA-LY7110X</v>
      </c>
    </row>
    <row r="284" spans="30:30">
      <c r="AD284" s="19" t="str">
        <v>B3405CCA-LY5150X</v>
      </c>
    </row>
    <row r="285" spans="30:30">
      <c r="AD285" s="19" t="str">
        <v>B3405CCA-LY5152X</v>
      </c>
    </row>
    <row r="286" spans="30:30">
      <c r="AD286" s="19" t="str">
        <v>B3405CCA-LY7150X</v>
      </c>
    </row>
    <row r="287" spans="30:30">
      <c r="AD287" s="19" t="str">
        <v>CX1405CKA-S64810</v>
      </c>
    </row>
    <row r="288" spans="30:30">
      <c r="AD288" s="19" t="str">
        <v>CX1405CTA-S65810</v>
      </c>
    </row>
    <row r="289" spans="30:30">
      <c r="AD289" s="19" t="str">
        <v>CX3402CVA-PQ3820</v>
      </c>
    </row>
    <row r="290" spans="30:30">
      <c r="AD290" s="19" t="str">
        <v>CX3402CVA-PQ3820N</v>
      </c>
    </row>
    <row r="291" spans="30:30">
      <c r="AD291" s="19" t="str">
        <v>CX3402CVA-PQ5820</v>
      </c>
    </row>
    <row r="292" spans="30:30">
      <c r="AD292" s="19" t="str">
        <v>CX3402CVA-PQ5150</v>
      </c>
    </row>
    <row r="293" spans="30:30">
      <c r="AD293" s="19">
        <v>0</v>
      </c>
    </row>
  </sheetData>
  <mergeCells count="12">
    <mergeCell ref="Q16:R16"/>
    <mergeCell ref="Q17:R17"/>
    <mergeCell ref="Q2:U2"/>
    <mergeCell ref="AA2:AE2"/>
    <mergeCell ref="AA3:AB3"/>
    <mergeCell ref="AD3:AE3"/>
    <mergeCell ref="Q13:U13"/>
    <mergeCell ref="Q4:S4"/>
    <mergeCell ref="Q5:S5"/>
    <mergeCell ref="Q3:S3"/>
    <mergeCell ref="Q15:R15"/>
    <mergeCell ref="Q14:R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C145-3992-46B3-B404-126CE37BE6D2}">
  <sheetPr>
    <tabColor rgb="FFC00000"/>
  </sheetPr>
  <dimension ref="A2:F28"/>
  <sheetViews>
    <sheetView showGridLines="0" zoomScale="85" zoomScaleNormal="85" workbookViewId="0">
      <selection activeCell="B4" sqref="B4"/>
    </sheetView>
  </sheetViews>
  <sheetFormatPr defaultColWidth="9.109375" defaultRowHeight="15" customHeight="1"/>
  <cols>
    <col min="1" max="1" width="4.109375" style="3" customWidth="1"/>
    <col min="2" max="2" width="29" style="19" customWidth="1"/>
    <col min="3" max="3" width="93.33203125" style="19" customWidth="1"/>
    <col min="4" max="4" width="4.33203125" style="19" customWidth="1"/>
    <col min="5" max="5" width="22.33203125" style="19" customWidth="1"/>
    <col min="6" max="6" width="73.88671875" style="19" customWidth="1"/>
    <col min="7" max="8" width="9.109375" style="19" bestFit="1" customWidth="1"/>
    <col min="9" max="9" width="8.33203125" style="19" bestFit="1" customWidth="1"/>
    <col min="10" max="10" width="17.5546875" style="19" bestFit="1" customWidth="1"/>
    <col min="11" max="16384" width="9.109375" style="19"/>
  </cols>
  <sheetData>
    <row r="2" spans="1:6" ht="22.5" customHeight="1"/>
    <row r="3" spans="1:6" s="34" customFormat="1" ht="22.5" customHeight="1">
      <c r="A3" s="32"/>
      <c r="B3" s="35" t="s">
        <v>74</v>
      </c>
      <c r="C3" s="31" t="s">
        <v>31</v>
      </c>
      <c r="D3" s="33"/>
    </row>
    <row r="4" spans="1:6" ht="14.7" customHeight="1">
      <c r="B4" s="3"/>
      <c r="E4" s="30"/>
    </row>
    <row r="5" spans="1:6" ht="41.25" customHeight="1">
      <c r="B5" s="36" t="s">
        <v>32</v>
      </c>
      <c r="C5" s="24" t="str" cm="1">
        <f t="array" ref="C5">IFERROR(TRANSPOSE(_xlfn._xlws.FILTER(ForWeb!B2:D2003,ForWeb!A2:A2003=B3)), "Coming Soon")</f>
        <v>Coming Soon</v>
      </c>
      <c r="E5" s="38" t="s">
        <v>33</v>
      </c>
      <c r="F5" s="40" t="str" cm="1">
        <f t="array" ref="F5">IFERROR(TRANSPOSE(_xlfn._xlws.FILTER(ForWeb!E2:E2003,ForWeb!A2:A2003=B3)), "Coming Soon")</f>
        <v>Coming Soon</v>
      </c>
    </row>
    <row r="6" spans="1:6" ht="14.4">
      <c r="B6" s="36" t="s">
        <v>34</v>
      </c>
      <c r="C6" s="24"/>
      <c r="E6" s="3"/>
      <c r="F6" s="20"/>
    </row>
    <row r="7" spans="1:6" ht="85.5" customHeight="1">
      <c r="B7" s="36" t="s">
        <v>35</v>
      </c>
      <c r="C7" s="24"/>
      <c r="E7" s="3"/>
      <c r="F7" s="20"/>
    </row>
    <row r="8" spans="1:6" ht="14.4">
      <c r="B8" s="36" t="s">
        <v>36</v>
      </c>
      <c r="C8" s="24" t="str" cm="1">
        <f t="array" ref="C8">IFERROR(TRANSPOSE(_xlfn._xlws.FILTER(ForWeb!G3:W2003,ForWeb!A2:A2003=B3)), "Coming Soon")</f>
        <v>Coming Soon</v>
      </c>
      <c r="E8" s="39"/>
      <c r="F8" s="20"/>
    </row>
    <row r="9" spans="1:6" ht="38.25" customHeight="1">
      <c r="B9" s="36" t="s">
        <v>37</v>
      </c>
      <c r="C9" s="24"/>
    </row>
    <row r="10" spans="1:6" ht="14.7" customHeight="1">
      <c r="B10" s="36" t="s">
        <v>39</v>
      </c>
      <c r="C10" s="24"/>
    </row>
    <row r="11" spans="1:6" ht="14.4">
      <c r="B11" s="36" t="s">
        <v>40</v>
      </c>
      <c r="C11" s="24"/>
    </row>
    <row r="12" spans="1:6" ht="14.4">
      <c r="B12" s="36" t="s">
        <v>41</v>
      </c>
      <c r="C12" s="24"/>
    </row>
    <row r="13" spans="1:6" ht="14.4">
      <c r="B13" s="36" t="s">
        <v>42</v>
      </c>
      <c r="C13" s="24"/>
    </row>
    <row r="14" spans="1:6" ht="14.4">
      <c r="B14" s="36" t="s">
        <v>38</v>
      </c>
      <c r="C14" s="24"/>
    </row>
    <row r="15" spans="1:6" ht="14.4">
      <c r="B15" s="36" t="s">
        <v>43</v>
      </c>
      <c r="C15" s="24"/>
    </row>
    <row r="16" spans="1:6" ht="21" customHeight="1">
      <c r="B16" s="36" t="s">
        <v>44</v>
      </c>
      <c r="C16" s="24"/>
    </row>
    <row r="17" spans="2:3" ht="356.25" customHeight="1">
      <c r="B17" s="36" t="s">
        <v>45</v>
      </c>
      <c r="C17" s="24"/>
    </row>
    <row r="18" spans="2:3" ht="18.75" customHeight="1">
      <c r="B18" s="36" t="s">
        <v>46</v>
      </c>
      <c r="C18" s="24"/>
    </row>
    <row r="19" spans="2:3" ht="42.45" customHeight="1">
      <c r="B19" s="36" t="s">
        <v>47</v>
      </c>
      <c r="C19" s="24"/>
    </row>
    <row r="20" spans="2:3" ht="92.25" customHeight="1">
      <c r="B20" s="36" t="s">
        <v>48</v>
      </c>
      <c r="C20" s="24"/>
    </row>
    <row r="21" spans="2:3" ht="47.25" customHeight="1">
      <c r="B21" s="36" t="s">
        <v>49</v>
      </c>
      <c r="C21" s="24"/>
    </row>
    <row r="22" spans="2:3" ht="31.5" customHeight="1">
      <c r="B22" s="36" t="s">
        <v>50</v>
      </c>
      <c r="C22" s="24"/>
    </row>
    <row r="23" spans="2:3" ht="27.75" customHeight="1">
      <c r="B23" s="36" t="s">
        <v>51</v>
      </c>
      <c r="C23" s="28"/>
    </row>
    <row r="24" spans="2:3" ht="318.75" customHeight="1">
      <c r="B24" s="37" t="s">
        <v>52</v>
      </c>
      <c r="C24" s="29"/>
    </row>
    <row r="25" spans="2:3" ht="30.75" customHeight="1"/>
    <row r="26" spans="2:3" ht="30.75" customHeight="1"/>
    <row r="27" spans="2:3" ht="37.5" customHeight="1"/>
    <row r="28" spans="2:3" ht="318" customHeight="1"/>
  </sheetData>
  <protectedRanges>
    <protectedRange sqref="B3 E1:F6 E7:F1048576" name="Range2_1"/>
  </protectedRanges>
  <phoneticPr fontId="14" type="noConversion"/>
  <conditionalFormatting sqref="B3">
    <cfRule type="duplicateValues" dxfId="10" priority="1"/>
  </conditionalFormatting>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649B-A938-461B-AB07-AA05E6375769}">
  <sheetPr>
    <tabColor rgb="FF7030A0"/>
  </sheetPr>
  <dimension ref="A1:CX1258"/>
  <sheetViews>
    <sheetView zoomScale="80" zoomScaleNormal="80" workbookViewId="0">
      <pane xSplit="5" ySplit="3" topLeftCell="F306" activePane="bottomRight" state="frozen"/>
      <selection pane="topRight" activeCell="F1" sqref="F1"/>
      <selection pane="bottomLeft" activeCell="A5" sqref="A5"/>
      <selection pane="bottomRight" activeCell="F331" sqref="F331"/>
    </sheetView>
  </sheetViews>
  <sheetFormatPr defaultColWidth="24.5546875" defaultRowHeight="15" customHeight="1"/>
  <cols>
    <col min="1" max="1" width="19.6640625" style="48" customWidth="1"/>
    <col min="2" max="3" width="29" style="19" customWidth="1"/>
    <col min="4" max="4" width="53.6640625" style="19" customWidth="1"/>
    <col min="5" max="5" width="9.6640625" style="19" hidden="1" customWidth="1"/>
    <col min="6" max="6" width="94.44140625" style="19" customWidth="1"/>
    <col min="7" max="7" width="20.109375" style="48" customWidth="1"/>
    <col min="8" max="8" width="22.88671875" style="19" customWidth="1"/>
    <col min="9" max="9" width="21" style="19" customWidth="1"/>
    <col min="10" max="70" width="31.109375" style="19" customWidth="1"/>
    <col min="71" max="100" width="24.5546875" style="19"/>
    <col min="101" max="102" width="24.5546875" style="19" customWidth="1"/>
    <col min="103" max="16384" width="24.5546875" style="19"/>
  </cols>
  <sheetData>
    <row r="1" spans="1:61" s="65" customFormat="1" ht="27" customHeight="1">
      <c r="A1" s="47"/>
      <c r="B1" s="62" t="s">
        <v>75</v>
      </c>
      <c r="C1" s="62" t="s">
        <v>75</v>
      </c>
      <c r="D1" s="63" t="s">
        <v>76</v>
      </c>
      <c r="E1" s="63" t="s">
        <v>76</v>
      </c>
      <c r="F1" s="63" t="s">
        <v>77</v>
      </c>
      <c r="G1" s="63"/>
      <c r="H1" s="63" t="s">
        <v>76</v>
      </c>
      <c r="J1" s="87"/>
    </row>
    <row r="2" spans="1:61" s="65" customFormat="1" ht="27" customHeight="1">
      <c r="A2" s="47" t="s">
        <v>78</v>
      </c>
      <c r="B2" s="62" t="s">
        <v>79</v>
      </c>
      <c r="C2" s="62" t="s">
        <v>80</v>
      </c>
      <c r="D2" s="63" t="s">
        <v>34</v>
      </c>
      <c r="E2" s="63" t="s">
        <v>35</v>
      </c>
      <c r="F2" s="63" t="s">
        <v>81</v>
      </c>
      <c r="G2" s="63"/>
      <c r="H2" s="64" t="s">
        <v>82</v>
      </c>
      <c r="J2" s="87"/>
    </row>
    <row r="3" spans="1:61" ht="16.95" customHeight="1">
      <c r="A3" s="48" t="str">
        <f t="shared" ref="A3:A66" si="0">IF(ISBLANK(I3),"",H3)</f>
        <v>90NX07K1-M00050</v>
      </c>
      <c r="B3" s="19" t="str">
        <f t="shared" ref="B3:B56" si="1">IF(ISBLANK(I3),"",I3)</f>
        <v>BG1408CVA-EB7150X</v>
      </c>
      <c r="C3" s="19" t="str">
        <f>IF(ISBLANK(I3),"",IF(LEFT(H3, 4) = "90PF",_xlfn.XLOOKUP(B3,'Auto-PF'!$A$2:$A$500,'Auto-PF'!$B$2:$B$500,"Not found",0),_xlfn.XLOOKUP(LEFT(B3,5),'MKT name rule'!$B$2:$B$322,'MKT name rule'!$C$2:$C$322, "Not found")))</f>
        <v>ASUS ExpertBook BG1</v>
      </c>
      <c r="D3" s="45" t="s">
        <v>83</v>
      </c>
      <c r="E3" s="19" t="s">
        <v>84</v>
      </c>
      <c r="F3" s="127" t="s">
        <v>85</v>
      </c>
      <c r="H3" s="56" t="s">
        <v>86</v>
      </c>
      <c r="I3" s="44" t="s">
        <v>74</v>
      </c>
      <c r="J3" s="44" t="s">
        <v>87</v>
      </c>
      <c r="K3" s="44" t="s">
        <v>88</v>
      </c>
      <c r="L3" s="44" t="s">
        <v>89</v>
      </c>
      <c r="M3" s="44" t="s">
        <v>90</v>
      </c>
      <c r="N3" s="44" t="s">
        <v>91</v>
      </c>
      <c r="O3" s="44" t="s">
        <v>92</v>
      </c>
      <c r="P3" s="44" t="s">
        <v>93</v>
      </c>
      <c r="Q3" s="44" t="s">
        <v>94</v>
      </c>
      <c r="R3" s="44" t="s">
        <v>95</v>
      </c>
      <c r="S3" s="44" t="s">
        <v>96</v>
      </c>
      <c r="T3" s="44" t="s">
        <v>97</v>
      </c>
      <c r="U3" s="44" t="s">
        <v>98</v>
      </c>
      <c r="V3" s="44" t="s">
        <v>99</v>
      </c>
      <c r="W3" s="44" t="s">
        <v>100</v>
      </c>
      <c r="X3" s="44" t="s">
        <v>101</v>
      </c>
      <c r="Y3" s="44" t="s">
        <v>102</v>
      </c>
      <c r="Z3" s="44" t="s">
        <v>103</v>
      </c>
      <c r="AA3" s="44" t="s">
        <v>104</v>
      </c>
      <c r="AB3" s="44" t="s">
        <v>105</v>
      </c>
      <c r="AC3" s="44" t="s">
        <v>106</v>
      </c>
      <c r="AD3" s="44" t="s">
        <v>107</v>
      </c>
      <c r="AE3" s="44" t="s">
        <v>108</v>
      </c>
      <c r="AF3" s="44" t="s">
        <v>109</v>
      </c>
      <c r="AG3" s="44" t="s">
        <v>110</v>
      </c>
      <c r="AH3" s="44" t="s">
        <v>111</v>
      </c>
      <c r="AI3" s="44" t="s">
        <v>112</v>
      </c>
      <c r="AJ3" s="44" t="s">
        <v>113</v>
      </c>
      <c r="AK3" s="44" t="s">
        <v>114</v>
      </c>
      <c r="AL3" s="44" t="s">
        <v>115</v>
      </c>
      <c r="AM3" s="49" t="s">
        <v>116</v>
      </c>
      <c r="AN3" s="44" t="s">
        <v>117</v>
      </c>
      <c r="AO3" s="44" t="s">
        <v>118</v>
      </c>
      <c r="AP3" s="44" t="s">
        <v>119</v>
      </c>
      <c r="AQ3" s="44" t="s">
        <v>120</v>
      </c>
      <c r="AR3" s="44" t="s">
        <v>121</v>
      </c>
      <c r="AS3" s="49" t="s">
        <v>116</v>
      </c>
      <c r="AT3" s="44" t="s">
        <v>122</v>
      </c>
    </row>
    <row r="4" spans="1:61" ht="16.95" customHeight="1">
      <c r="A4" s="48" t="str">
        <f t="shared" si="0"/>
        <v>90NX08Z1-M000S0</v>
      </c>
      <c r="B4" s="19" t="str">
        <f t="shared" si="1"/>
        <v>BG1409CVA-S63850W</v>
      </c>
      <c r="C4" s="19" t="str">
        <f>IF(ISBLANK(I4),"",IF(LEFT(H4, 4) = "90PF",_xlfn.XLOOKUP(B4,'Auto-PF'!$A$2:$A$500,'Auto-PF'!$B$2:$B$500,"Not found",0),_xlfn.XLOOKUP(LEFT(B4,5),'MKT name rule'!$B$2:$B$322,'MKT name rule'!$C$2:$C$322, "Not found")))</f>
        <v>ASUS ExpertBook BG1</v>
      </c>
      <c r="D4" s="45" t="s">
        <v>83</v>
      </c>
      <c r="E4" s="19" t="s">
        <v>84</v>
      </c>
      <c r="F4" s="127" t="s">
        <v>123</v>
      </c>
      <c r="H4" s="56" t="s">
        <v>124</v>
      </c>
      <c r="I4" s="44" t="s">
        <v>125</v>
      </c>
      <c r="J4" s="44" t="s">
        <v>126</v>
      </c>
      <c r="K4" s="44" t="s">
        <v>127</v>
      </c>
      <c r="L4" s="44" t="s">
        <v>128</v>
      </c>
      <c r="M4" s="44" t="s">
        <v>90</v>
      </c>
      <c r="N4" s="44" t="s">
        <v>91</v>
      </c>
      <c r="O4" s="44" t="s">
        <v>129</v>
      </c>
      <c r="P4" s="44" t="s">
        <v>93</v>
      </c>
      <c r="Q4" s="44" t="s">
        <v>130</v>
      </c>
      <c r="R4" s="44" t="s">
        <v>131</v>
      </c>
      <c r="S4" s="44" t="s">
        <v>96</v>
      </c>
      <c r="T4" s="44" t="s">
        <v>132</v>
      </c>
      <c r="U4" s="44" t="s">
        <v>133</v>
      </c>
      <c r="V4" s="44" t="s">
        <v>134</v>
      </c>
      <c r="W4" s="44" t="s">
        <v>100</v>
      </c>
      <c r="X4" s="44" t="s">
        <v>101</v>
      </c>
      <c r="Y4" s="44" t="s">
        <v>102</v>
      </c>
      <c r="Z4" s="44" t="s">
        <v>103</v>
      </c>
      <c r="AA4" s="44" t="s">
        <v>135</v>
      </c>
      <c r="AB4" s="44" t="s">
        <v>105</v>
      </c>
      <c r="AC4" s="44" t="s">
        <v>106</v>
      </c>
      <c r="AD4" s="44" t="s">
        <v>107</v>
      </c>
      <c r="AE4" s="44" t="s">
        <v>108</v>
      </c>
      <c r="AF4" s="44" t="s">
        <v>109</v>
      </c>
      <c r="AG4" s="44" t="s">
        <v>110</v>
      </c>
      <c r="AH4" s="44" t="s">
        <v>136</v>
      </c>
      <c r="AI4" s="44" t="s">
        <v>137</v>
      </c>
      <c r="AJ4" s="44" t="s">
        <v>138</v>
      </c>
      <c r="AK4" s="44" t="s">
        <v>114</v>
      </c>
      <c r="AL4" s="44" t="s">
        <v>115</v>
      </c>
      <c r="AM4" s="49" t="s">
        <v>116</v>
      </c>
      <c r="AN4" s="44" t="s">
        <v>117</v>
      </c>
      <c r="AO4" s="44" t="s">
        <v>118</v>
      </c>
      <c r="AP4" s="44" t="s">
        <v>119</v>
      </c>
      <c r="AQ4" s="44" t="s">
        <v>139</v>
      </c>
      <c r="AR4" s="44" t="s">
        <v>121</v>
      </c>
      <c r="AS4" s="49" t="s">
        <v>116</v>
      </c>
      <c r="AT4" s="44" t="s">
        <v>122</v>
      </c>
    </row>
    <row r="5" spans="1:61" ht="16.95" customHeight="1">
      <c r="A5" s="48" t="str">
        <f t="shared" si="0"/>
        <v>90NX08Z1-M001L0</v>
      </c>
      <c r="B5" s="19" t="str">
        <f t="shared" si="1"/>
        <v>BG1409CVA-S67110W</v>
      </c>
      <c r="C5" s="19" t="str">
        <f>IF(ISBLANK(I5),"",IF(LEFT(H5, 4) = "90PF",_xlfn.XLOOKUP(B5,'Auto-PF'!$A$2:$A$500,'Auto-PF'!$B$2:$B$500,"Not found",0),_xlfn.XLOOKUP(LEFT(B5,5),'MKT name rule'!$B$2:$B$322,'MKT name rule'!$C$2:$C$322, "Not found")))</f>
        <v>ASUS ExpertBook BG1</v>
      </c>
      <c r="D5" s="45" t="s">
        <v>83</v>
      </c>
      <c r="E5" s="19" t="s">
        <v>84</v>
      </c>
      <c r="F5" s="127" t="s">
        <v>140</v>
      </c>
      <c r="H5" s="56" t="s">
        <v>141</v>
      </c>
      <c r="I5" s="44" t="s">
        <v>142</v>
      </c>
      <c r="J5" s="44" t="s">
        <v>126</v>
      </c>
      <c r="K5" s="44" t="s">
        <v>88</v>
      </c>
      <c r="L5" s="44" t="s">
        <v>143</v>
      </c>
      <c r="M5" s="44" t="s">
        <v>144</v>
      </c>
      <c r="N5" s="44" t="s">
        <v>145</v>
      </c>
      <c r="O5" s="44" t="s">
        <v>129</v>
      </c>
      <c r="P5" s="44" t="s">
        <v>93</v>
      </c>
      <c r="Q5" s="44" t="s">
        <v>130</v>
      </c>
      <c r="R5" s="44" t="s">
        <v>131</v>
      </c>
      <c r="S5" s="44" t="s">
        <v>96</v>
      </c>
      <c r="T5" s="44" t="s">
        <v>132</v>
      </c>
      <c r="U5" s="44" t="s">
        <v>133</v>
      </c>
      <c r="V5" s="44" t="s">
        <v>134</v>
      </c>
      <c r="W5" s="44" t="s">
        <v>100</v>
      </c>
      <c r="X5" s="44" t="s">
        <v>101</v>
      </c>
      <c r="Y5" s="44" t="s">
        <v>102</v>
      </c>
      <c r="Z5" s="44" t="s">
        <v>103</v>
      </c>
      <c r="AA5" s="44" t="s">
        <v>135</v>
      </c>
      <c r="AB5" s="44" t="s">
        <v>105</v>
      </c>
      <c r="AC5" s="44" t="s">
        <v>106</v>
      </c>
      <c r="AD5" s="44" t="s">
        <v>107</v>
      </c>
      <c r="AE5" s="44" t="s">
        <v>108</v>
      </c>
      <c r="AF5" s="44" t="s">
        <v>109</v>
      </c>
      <c r="AG5" s="44" t="s">
        <v>110</v>
      </c>
      <c r="AH5" s="44" t="s">
        <v>146</v>
      </c>
      <c r="AI5" s="44" t="s">
        <v>137</v>
      </c>
      <c r="AJ5" s="44" t="s">
        <v>138</v>
      </c>
      <c r="AK5" s="44" t="s">
        <v>147</v>
      </c>
      <c r="AL5" s="44" t="s">
        <v>115</v>
      </c>
      <c r="AM5" s="49" t="s">
        <v>116</v>
      </c>
      <c r="AN5" s="44" t="s">
        <v>117</v>
      </c>
      <c r="AO5" s="44" t="s">
        <v>118</v>
      </c>
      <c r="AP5" s="44" t="s">
        <v>119</v>
      </c>
      <c r="AQ5" s="44" t="s">
        <v>139</v>
      </c>
      <c r="AR5" s="44" t="s">
        <v>121</v>
      </c>
      <c r="AS5" s="49" t="s">
        <v>116</v>
      </c>
      <c r="AT5" s="44" t="s">
        <v>122</v>
      </c>
    </row>
    <row r="6" spans="1:61" ht="16.95" customHeight="1">
      <c r="A6" s="48" t="str">
        <f t="shared" si="0"/>
        <v>90NX08Z1-M001A0</v>
      </c>
      <c r="B6" s="19" t="str">
        <f t="shared" si="1"/>
        <v>BG1409CVA-S65150W</v>
      </c>
      <c r="C6" s="19" t="str">
        <f>IF(ISBLANK(I6),"",IF(LEFT(H6, 4) = "90PF",_xlfn.XLOOKUP(B6,'Auto-PF'!$A$2:$A$500,'Auto-PF'!$B$2:$B$500,"Not found",0),_xlfn.XLOOKUP(LEFT(B6,5),'MKT name rule'!$B$2:$B$322,'MKT name rule'!$C$2:$C$322, "Not found")))</f>
        <v>ASUS ExpertBook BG1</v>
      </c>
      <c r="D6" s="45" t="s">
        <v>83</v>
      </c>
      <c r="E6" s="19" t="s">
        <v>84</v>
      </c>
      <c r="F6" s="127" t="s">
        <v>148</v>
      </c>
      <c r="H6" s="56" t="s">
        <v>149</v>
      </c>
      <c r="I6" s="44" t="s">
        <v>150</v>
      </c>
      <c r="J6" s="44" t="s">
        <v>126</v>
      </c>
      <c r="K6" s="44" t="s">
        <v>151</v>
      </c>
      <c r="L6" s="44" t="s">
        <v>143</v>
      </c>
      <c r="M6" s="44" t="s">
        <v>90</v>
      </c>
      <c r="N6" s="44" t="s">
        <v>145</v>
      </c>
      <c r="O6" s="44" t="s">
        <v>129</v>
      </c>
      <c r="P6" s="44" t="s">
        <v>93</v>
      </c>
      <c r="Q6" s="44" t="s">
        <v>130</v>
      </c>
      <c r="R6" s="44" t="s">
        <v>131</v>
      </c>
      <c r="S6" s="44" t="s">
        <v>96</v>
      </c>
      <c r="T6" s="44" t="s">
        <v>132</v>
      </c>
      <c r="U6" s="44" t="s">
        <v>133</v>
      </c>
      <c r="V6" s="44" t="s">
        <v>134</v>
      </c>
      <c r="W6" s="44" t="s">
        <v>100</v>
      </c>
      <c r="X6" s="44" t="s">
        <v>101</v>
      </c>
      <c r="Y6" s="44" t="s">
        <v>102</v>
      </c>
      <c r="Z6" s="44" t="s">
        <v>103</v>
      </c>
      <c r="AA6" s="44" t="s">
        <v>135</v>
      </c>
      <c r="AB6" s="44" t="s">
        <v>105</v>
      </c>
      <c r="AC6" s="44" t="s">
        <v>106</v>
      </c>
      <c r="AD6" s="44" t="s">
        <v>107</v>
      </c>
      <c r="AE6" s="44" t="s">
        <v>108</v>
      </c>
      <c r="AF6" s="44" t="s">
        <v>109</v>
      </c>
      <c r="AG6" s="44" t="s">
        <v>110</v>
      </c>
      <c r="AH6" s="44" t="s">
        <v>146</v>
      </c>
      <c r="AI6" s="44" t="s">
        <v>137</v>
      </c>
      <c r="AJ6" s="44" t="s">
        <v>138</v>
      </c>
      <c r="AK6" s="44" t="s">
        <v>147</v>
      </c>
      <c r="AL6" s="44" t="s">
        <v>115</v>
      </c>
      <c r="AM6" s="49" t="s">
        <v>116</v>
      </c>
      <c r="AN6" s="44" t="s">
        <v>117</v>
      </c>
      <c r="AO6" s="44" t="s">
        <v>118</v>
      </c>
      <c r="AP6" s="44" t="s">
        <v>119</v>
      </c>
      <c r="AQ6" s="44" t="s">
        <v>139</v>
      </c>
      <c r="AR6" s="44" t="s">
        <v>121</v>
      </c>
      <c r="AS6" s="49" t="s">
        <v>116</v>
      </c>
      <c r="AT6" s="44" t="s">
        <v>122</v>
      </c>
    </row>
    <row r="7" spans="1:61" ht="16.95" customHeight="1">
      <c r="A7" s="48" t="str">
        <f t="shared" si="0"/>
        <v>90NX08Z1-M00180</v>
      </c>
      <c r="B7" s="19" t="str">
        <f t="shared" si="1"/>
        <v>BG1409CVA-S65850W</v>
      </c>
      <c r="C7" s="19" t="str">
        <f>IF(ISBLANK(I7),"",IF(LEFT(H7, 4) = "90PF",_xlfn.XLOOKUP(B7,'Auto-PF'!$A$2:$A$500,'Auto-PF'!$B$2:$B$500,"Not found",0),_xlfn.XLOOKUP(LEFT(B7,5),'MKT name rule'!$B$2:$B$322,'MKT name rule'!$C$2:$C$322, "Not found")))</f>
        <v>ASUS ExpertBook BG1</v>
      </c>
      <c r="D7" s="45" t="s">
        <v>83</v>
      </c>
      <c r="E7" s="19" t="s">
        <v>84</v>
      </c>
      <c r="F7" s="127" t="s">
        <v>152</v>
      </c>
      <c r="H7" s="56" t="s">
        <v>153</v>
      </c>
      <c r="I7" s="44" t="s">
        <v>154</v>
      </c>
      <c r="J7" s="44" t="s">
        <v>126</v>
      </c>
      <c r="K7" s="44" t="s">
        <v>151</v>
      </c>
      <c r="L7" s="44" t="s">
        <v>128</v>
      </c>
      <c r="M7" s="44" t="s">
        <v>90</v>
      </c>
      <c r="N7" s="44" t="s">
        <v>91</v>
      </c>
      <c r="O7" s="44" t="s">
        <v>129</v>
      </c>
      <c r="P7" s="44" t="s">
        <v>93</v>
      </c>
      <c r="Q7" s="44" t="s">
        <v>130</v>
      </c>
      <c r="R7" s="44" t="s">
        <v>131</v>
      </c>
      <c r="S7" s="44" t="s">
        <v>96</v>
      </c>
      <c r="T7" s="44" t="s">
        <v>132</v>
      </c>
      <c r="U7" s="44" t="s">
        <v>133</v>
      </c>
      <c r="V7" s="44" t="s">
        <v>134</v>
      </c>
      <c r="W7" s="44" t="s">
        <v>100</v>
      </c>
      <c r="X7" s="44" t="s">
        <v>101</v>
      </c>
      <c r="Y7" s="44" t="s">
        <v>102</v>
      </c>
      <c r="Z7" s="44" t="s">
        <v>103</v>
      </c>
      <c r="AA7" s="44" t="s">
        <v>135</v>
      </c>
      <c r="AB7" s="44" t="s">
        <v>105</v>
      </c>
      <c r="AC7" s="44" t="s">
        <v>106</v>
      </c>
      <c r="AD7" s="44" t="s">
        <v>107</v>
      </c>
      <c r="AE7" s="44" t="s">
        <v>108</v>
      </c>
      <c r="AF7" s="44" t="s">
        <v>109</v>
      </c>
      <c r="AG7" s="44" t="s">
        <v>110</v>
      </c>
      <c r="AH7" s="44" t="s">
        <v>146</v>
      </c>
      <c r="AI7" s="44" t="s">
        <v>137</v>
      </c>
      <c r="AJ7" s="44" t="s">
        <v>138</v>
      </c>
      <c r="AK7" s="44" t="s">
        <v>147</v>
      </c>
      <c r="AL7" s="44" t="s">
        <v>115</v>
      </c>
      <c r="AM7" s="49" t="s">
        <v>116</v>
      </c>
      <c r="AN7" s="44" t="s">
        <v>117</v>
      </c>
      <c r="AO7" s="44" t="s">
        <v>118</v>
      </c>
      <c r="AP7" s="44" t="s">
        <v>119</v>
      </c>
      <c r="AQ7" s="44" t="s">
        <v>139</v>
      </c>
      <c r="AR7" s="44" t="s">
        <v>121</v>
      </c>
      <c r="AS7" s="49" t="s">
        <v>116</v>
      </c>
      <c r="AT7" s="44" t="s">
        <v>122</v>
      </c>
    </row>
    <row r="8" spans="1:61" ht="16.95" customHeight="1">
      <c r="A8" s="48" t="str">
        <f t="shared" si="0"/>
        <v>90NX07K1-M000J0</v>
      </c>
      <c r="B8" s="19" t="str">
        <f t="shared" si="1"/>
        <v>BG1408CVA-EB7150X</v>
      </c>
      <c r="C8" s="19" t="str">
        <f>IF(ISBLANK(I8),"",IF(LEFT(H8, 4) = "90PF",_xlfn.XLOOKUP(B8,'Auto-PF'!$A$2:$A$500,'Auto-PF'!$B$2:$B$500,"Not found",0),_xlfn.XLOOKUP(LEFT(B8,5),'MKT name rule'!$B$2:$B$322,'MKT name rule'!$C$2:$C$322, "Not found")))</f>
        <v>ASUS ExpertBook BG1</v>
      </c>
      <c r="D8" s="45" t="s">
        <v>83</v>
      </c>
      <c r="E8" s="19" t="s">
        <v>84</v>
      </c>
      <c r="F8" s="127" t="s">
        <v>85</v>
      </c>
      <c r="H8" s="56" t="s">
        <v>155</v>
      </c>
      <c r="I8" s="44" t="s">
        <v>74</v>
      </c>
      <c r="J8" s="44" t="s">
        <v>87</v>
      </c>
      <c r="K8" s="44" t="s">
        <v>88</v>
      </c>
      <c r="L8" s="44" t="s">
        <v>156</v>
      </c>
      <c r="M8" s="44" t="s">
        <v>90</v>
      </c>
      <c r="N8" s="44" t="s">
        <v>145</v>
      </c>
      <c r="O8" s="44" t="s">
        <v>92</v>
      </c>
      <c r="P8" s="44" t="s">
        <v>93</v>
      </c>
      <c r="Q8" s="44" t="s">
        <v>94</v>
      </c>
      <c r="R8" s="44" t="s">
        <v>95</v>
      </c>
      <c r="S8" s="44" t="s">
        <v>96</v>
      </c>
      <c r="T8" s="44" t="s">
        <v>97</v>
      </c>
      <c r="U8" s="44" t="s">
        <v>98</v>
      </c>
      <c r="V8" s="44" t="s">
        <v>99</v>
      </c>
      <c r="W8" s="44" t="s">
        <v>100</v>
      </c>
      <c r="X8" s="44" t="s">
        <v>101</v>
      </c>
      <c r="Y8" s="44" t="s">
        <v>102</v>
      </c>
      <c r="Z8" s="44" t="s">
        <v>103</v>
      </c>
      <c r="AA8" s="44" t="s">
        <v>104</v>
      </c>
      <c r="AB8" s="44" t="s">
        <v>105</v>
      </c>
      <c r="AC8" s="44" t="s">
        <v>106</v>
      </c>
      <c r="AD8" s="44" t="s">
        <v>107</v>
      </c>
      <c r="AE8" s="44" t="s">
        <v>108</v>
      </c>
      <c r="AF8" s="44" t="s">
        <v>109</v>
      </c>
      <c r="AG8" s="44" t="s">
        <v>110</v>
      </c>
      <c r="AH8" s="44" t="s">
        <v>111</v>
      </c>
      <c r="AI8" s="44" t="s">
        <v>112</v>
      </c>
      <c r="AJ8" s="44" t="s">
        <v>113</v>
      </c>
      <c r="AK8" s="44" t="s">
        <v>114</v>
      </c>
      <c r="AL8" s="44" t="s">
        <v>115</v>
      </c>
      <c r="AM8" s="49" t="s">
        <v>116</v>
      </c>
      <c r="AN8" s="44" t="s">
        <v>117</v>
      </c>
      <c r="AO8" s="44" t="s">
        <v>118</v>
      </c>
      <c r="AP8" s="44" t="s">
        <v>119</v>
      </c>
      <c r="AQ8" s="44" t="s">
        <v>120</v>
      </c>
      <c r="AR8" s="44" t="s">
        <v>121</v>
      </c>
      <c r="AS8" s="49" t="s">
        <v>116</v>
      </c>
      <c r="AT8" s="44" t="s">
        <v>122</v>
      </c>
    </row>
    <row r="9" spans="1:61" ht="16.95" customHeight="1">
      <c r="A9" s="48" t="str">
        <f t="shared" si="0"/>
        <v>90NX08Z1-M001F0</v>
      </c>
      <c r="B9" s="19" t="str">
        <f t="shared" si="1"/>
        <v>BG1409CVA-S67150W</v>
      </c>
      <c r="C9" s="19" t="str">
        <f>IF(ISBLANK(I9),"",IF(LEFT(H9, 4) = "90PF",_xlfn.XLOOKUP(B9,'Auto-PF'!$A$2:$A$500,'Auto-PF'!$B$2:$B$500,"Not found",0),_xlfn.XLOOKUP(LEFT(B9,5),'MKT name rule'!$B$2:$B$322,'MKT name rule'!$C$2:$C$322, "Not found")))</f>
        <v>ASUS ExpertBook BG1</v>
      </c>
      <c r="D9" s="45" t="s">
        <v>83</v>
      </c>
      <c r="E9" s="19" t="s">
        <v>84</v>
      </c>
      <c r="F9" s="127" t="s">
        <v>157</v>
      </c>
      <c r="H9" s="56" t="s">
        <v>158</v>
      </c>
      <c r="I9" s="44" t="s">
        <v>159</v>
      </c>
      <c r="J9" s="44" t="s">
        <v>126</v>
      </c>
      <c r="K9" s="44" t="s">
        <v>88</v>
      </c>
      <c r="L9" s="44" t="s">
        <v>143</v>
      </c>
      <c r="M9" s="44" t="s">
        <v>90</v>
      </c>
      <c r="N9" s="44" t="s">
        <v>145</v>
      </c>
      <c r="O9" s="44" t="s">
        <v>129</v>
      </c>
      <c r="P9" s="44" t="s">
        <v>93</v>
      </c>
      <c r="Q9" s="44" t="s">
        <v>130</v>
      </c>
      <c r="R9" s="44" t="s">
        <v>131</v>
      </c>
      <c r="S9" s="44" t="s">
        <v>96</v>
      </c>
      <c r="T9" s="44" t="s">
        <v>132</v>
      </c>
      <c r="U9" s="44" t="s">
        <v>133</v>
      </c>
      <c r="V9" s="44" t="s">
        <v>134</v>
      </c>
      <c r="W9" s="44" t="s">
        <v>100</v>
      </c>
      <c r="X9" s="44" t="s">
        <v>101</v>
      </c>
      <c r="Y9" s="44" t="s">
        <v>102</v>
      </c>
      <c r="Z9" s="44" t="s">
        <v>103</v>
      </c>
      <c r="AA9" s="44" t="s">
        <v>135</v>
      </c>
      <c r="AB9" s="44" t="s">
        <v>105</v>
      </c>
      <c r="AC9" s="44" t="s">
        <v>106</v>
      </c>
      <c r="AD9" s="44" t="s">
        <v>107</v>
      </c>
      <c r="AE9" s="44" t="s">
        <v>108</v>
      </c>
      <c r="AF9" s="44" t="s">
        <v>109</v>
      </c>
      <c r="AG9" s="44" t="s">
        <v>110</v>
      </c>
      <c r="AH9" s="44" t="s">
        <v>146</v>
      </c>
      <c r="AI9" s="44" t="s">
        <v>137</v>
      </c>
      <c r="AJ9" s="44" t="s">
        <v>138</v>
      </c>
      <c r="AK9" s="44" t="s">
        <v>147</v>
      </c>
      <c r="AL9" s="44" t="s">
        <v>115</v>
      </c>
      <c r="AM9" s="49" t="s">
        <v>116</v>
      </c>
      <c r="AN9" s="44" t="s">
        <v>117</v>
      </c>
      <c r="AO9" s="44" t="s">
        <v>118</v>
      </c>
      <c r="AP9" s="44" t="s">
        <v>119</v>
      </c>
      <c r="AQ9" s="44" t="s">
        <v>139</v>
      </c>
      <c r="AR9" s="44" t="s">
        <v>121</v>
      </c>
      <c r="AS9" s="49" t="s">
        <v>116</v>
      </c>
      <c r="AT9" s="44" t="s">
        <v>122</v>
      </c>
    </row>
    <row r="10" spans="1:61" ht="16.95" customHeight="1">
      <c r="A10" s="48" t="str">
        <f t="shared" si="0"/>
        <v>90NX08Z1-M001M0</v>
      </c>
      <c r="B10" s="19" t="str">
        <f t="shared" si="1"/>
        <v>BG1409CVA-S67110X</v>
      </c>
      <c r="C10" s="19" t="str">
        <f>IF(ISBLANK(I10),"",IF(LEFT(H10, 4) = "90PF",_xlfn.XLOOKUP(B10,'Auto-PF'!$A$2:$A$500,'Auto-PF'!$B$2:$B$500,"Not found",0),_xlfn.XLOOKUP(LEFT(B10,5),'MKT name rule'!$B$2:$B$322,'MKT name rule'!$C$2:$C$322, "Not found")))</f>
        <v>ASUS ExpertBook BG1</v>
      </c>
      <c r="D10" s="45" t="s">
        <v>83</v>
      </c>
      <c r="E10" s="19" t="s">
        <v>84</v>
      </c>
      <c r="F10" s="127" t="s">
        <v>160</v>
      </c>
      <c r="H10" s="56" t="s">
        <v>161</v>
      </c>
      <c r="I10" s="44" t="s">
        <v>162</v>
      </c>
      <c r="J10" s="44" t="s">
        <v>126</v>
      </c>
      <c r="K10" s="44" t="s">
        <v>88</v>
      </c>
      <c r="L10" s="44" t="s">
        <v>143</v>
      </c>
      <c r="M10" s="44" t="s">
        <v>144</v>
      </c>
      <c r="N10" s="44" t="s">
        <v>145</v>
      </c>
      <c r="O10" s="44" t="s">
        <v>92</v>
      </c>
      <c r="P10" s="44" t="s">
        <v>93</v>
      </c>
      <c r="Q10" s="44" t="s">
        <v>130</v>
      </c>
      <c r="R10" s="44" t="s">
        <v>131</v>
      </c>
      <c r="S10" s="44" t="s">
        <v>96</v>
      </c>
      <c r="T10" s="44" t="s">
        <v>132</v>
      </c>
      <c r="U10" s="44" t="s">
        <v>133</v>
      </c>
      <c r="V10" s="44" t="s">
        <v>134</v>
      </c>
      <c r="W10" s="44" t="s">
        <v>100</v>
      </c>
      <c r="X10" s="44" t="s">
        <v>101</v>
      </c>
      <c r="Y10" s="44" t="s">
        <v>102</v>
      </c>
      <c r="Z10" s="44" t="s">
        <v>103</v>
      </c>
      <c r="AA10" s="44" t="s">
        <v>135</v>
      </c>
      <c r="AB10" s="44" t="s">
        <v>105</v>
      </c>
      <c r="AC10" s="44" t="s">
        <v>106</v>
      </c>
      <c r="AD10" s="44" t="s">
        <v>107</v>
      </c>
      <c r="AE10" s="44" t="s">
        <v>108</v>
      </c>
      <c r="AF10" s="44" t="s">
        <v>109</v>
      </c>
      <c r="AG10" s="44" t="s">
        <v>110</v>
      </c>
      <c r="AH10" s="44" t="s">
        <v>146</v>
      </c>
      <c r="AI10" s="44" t="s">
        <v>137</v>
      </c>
      <c r="AJ10" s="44" t="s">
        <v>138</v>
      </c>
      <c r="AK10" s="44" t="s">
        <v>147</v>
      </c>
      <c r="AL10" s="44" t="s">
        <v>115</v>
      </c>
      <c r="AM10" s="49" t="s">
        <v>116</v>
      </c>
      <c r="AN10" s="44" t="s">
        <v>117</v>
      </c>
      <c r="AO10" s="44" t="s">
        <v>118</v>
      </c>
      <c r="AP10" s="44" t="s">
        <v>119</v>
      </c>
      <c r="AQ10" s="44" t="s">
        <v>139</v>
      </c>
      <c r="AR10" s="44" t="s">
        <v>121</v>
      </c>
      <c r="AS10" s="49" t="s">
        <v>116</v>
      </c>
      <c r="AT10" s="44" t="s">
        <v>122</v>
      </c>
    </row>
    <row r="11" spans="1:61" ht="16.95" customHeight="1">
      <c r="A11" s="48" t="str">
        <f t="shared" si="0"/>
        <v>90NX08Z1-M00190</v>
      </c>
      <c r="B11" s="19" t="str">
        <f t="shared" si="1"/>
        <v>BG1409CVA-S65850X</v>
      </c>
      <c r="C11" s="19" t="str">
        <f>IF(ISBLANK(I11),"",IF(LEFT(H11, 4) = "90PF",_xlfn.XLOOKUP(B11,'Auto-PF'!$A$2:$A$500,'Auto-PF'!$B$2:$B$500,"Not found",0),_xlfn.XLOOKUP(LEFT(B11,5),'MKT name rule'!$B$2:$B$322,'MKT name rule'!$C$2:$C$322, "Not found")))</f>
        <v>ASUS ExpertBook BG1</v>
      </c>
      <c r="D11" s="45" t="s">
        <v>83</v>
      </c>
      <c r="E11" s="19" t="s">
        <v>84</v>
      </c>
      <c r="F11" s="127" t="s">
        <v>163</v>
      </c>
      <c r="H11" s="56" t="s">
        <v>164</v>
      </c>
      <c r="I11" s="44" t="s">
        <v>165</v>
      </c>
      <c r="J11" s="44" t="s">
        <v>126</v>
      </c>
      <c r="K11" s="44" t="s">
        <v>151</v>
      </c>
      <c r="L11" s="44" t="s">
        <v>128</v>
      </c>
      <c r="M11" s="44" t="s">
        <v>90</v>
      </c>
      <c r="N11" s="44" t="s">
        <v>91</v>
      </c>
      <c r="O11" s="44" t="s">
        <v>92</v>
      </c>
      <c r="P11" s="44" t="s">
        <v>93</v>
      </c>
      <c r="Q11" s="44" t="s">
        <v>130</v>
      </c>
      <c r="R11" s="44" t="s">
        <v>131</v>
      </c>
      <c r="S11" s="44" t="s">
        <v>96</v>
      </c>
      <c r="T11" s="44" t="s">
        <v>132</v>
      </c>
      <c r="U11" s="44" t="s">
        <v>133</v>
      </c>
      <c r="V11" s="44" t="s">
        <v>134</v>
      </c>
      <c r="W11" s="44" t="s">
        <v>100</v>
      </c>
      <c r="X11" s="44" t="s">
        <v>101</v>
      </c>
      <c r="Y11" s="44" t="s">
        <v>102</v>
      </c>
      <c r="Z11" s="44" t="s">
        <v>103</v>
      </c>
      <c r="AA11" s="44" t="s">
        <v>135</v>
      </c>
      <c r="AB11" s="44" t="s">
        <v>105</v>
      </c>
      <c r="AC11" s="44" t="s">
        <v>106</v>
      </c>
      <c r="AD11" s="44" t="s">
        <v>107</v>
      </c>
      <c r="AE11" s="44" t="s">
        <v>108</v>
      </c>
      <c r="AF11" s="44" t="s">
        <v>109</v>
      </c>
      <c r="AG11" s="44" t="s">
        <v>110</v>
      </c>
      <c r="AH11" s="44" t="s">
        <v>146</v>
      </c>
      <c r="AI11" s="44" t="s">
        <v>137</v>
      </c>
      <c r="AJ11" s="44" t="s">
        <v>138</v>
      </c>
      <c r="AK11" s="44" t="s">
        <v>147</v>
      </c>
      <c r="AL11" s="44" t="s">
        <v>115</v>
      </c>
      <c r="AM11" s="49" t="s">
        <v>116</v>
      </c>
      <c r="AN11" s="44" t="s">
        <v>117</v>
      </c>
      <c r="AO11" s="44" t="s">
        <v>118</v>
      </c>
      <c r="AP11" s="44" t="s">
        <v>119</v>
      </c>
      <c r="AQ11" s="44" t="s">
        <v>139</v>
      </c>
      <c r="AR11" s="44" t="s">
        <v>121</v>
      </c>
      <c r="AS11" s="49" t="s">
        <v>116</v>
      </c>
      <c r="AT11" s="44" t="s">
        <v>122</v>
      </c>
    </row>
    <row r="12" spans="1:61" ht="16.95" customHeight="1">
      <c r="A12" s="48" t="str">
        <f t="shared" si="0"/>
        <v>90NX08Z1-M001D0</v>
      </c>
      <c r="B12" s="19" t="str">
        <f t="shared" si="1"/>
        <v>BG1409CVA-S67850W</v>
      </c>
      <c r="C12" s="19" t="str">
        <f>IF(ISBLANK(I12),"",IF(LEFT(H12, 4) = "90PF",_xlfn.XLOOKUP(B12,'Auto-PF'!$A$2:$A$500,'Auto-PF'!$B$2:$B$500,"Not found",0),_xlfn.XLOOKUP(LEFT(B12,5),'MKT name rule'!$B$2:$B$322,'MKT name rule'!$C$2:$C$322, "Not found")))</f>
        <v>ASUS ExpertBook BG1</v>
      </c>
      <c r="D12" s="45" t="s">
        <v>83</v>
      </c>
      <c r="E12" s="19" t="s">
        <v>84</v>
      </c>
      <c r="F12" s="127" t="s">
        <v>166</v>
      </c>
      <c r="H12" s="56" t="s">
        <v>167</v>
      </c>
      <c r="I12" s="44" t="s">
        <v>168</v>
      </c>
      <c r="J12" s="44" t="s">
        <v>126</v>
      </c>
      <c r="K12" s="44" t="s">
        <v>88</v>
      </c>
      <c r="L12" s="44" t="s">
        <v>128</v>
      </c>
      <c r="M12" s="44" t="s">
        <v>90</v>
      </c>
      <c r="N12" s="44" t="s">
        <v>91</v>
      </c>
      <c r="O12" s="44" t="s">
        <v>129</v>
      </c>
      <c r="P12" s="44" t="s">
        <v>93</v>
      </c>
      <c r="Q12" s="44" t="s">
        <v>130</v>
      </c>
      <c r="R12" s="44" t="s">
        <v>131</v>
      </c>
      <c r="S12" s="44" t="s">
        <v>96</v>
      </c>
      <c r="T12" s="44" t="s">
        <v>132</v>
      </c>
      <c r="U12" s="44" t="s">
        <v>133</v>
      </c>
      <c r="V12" s="44" t="s">
        <v>134</v>
      </c>
      <c r="W12" s="44" t="s">
        <v>100</v>
      </c>
      <c r="X12" s="44" t="s">
        <v>101</v>
      </c>
      <c r="Y12" s="44" t="s">
        <v>102</v>
      </c>
      <c r="Z12" s="44" t="s">
        <v>103</v>
      </c>
      <c r="AA12" s="44" t="s">
        <v>135</v>
      </c>
      <c r="AB12" s="44" t="s">
        <v>105</v>
      </c>
      <c r="AC12" s="44" t="s">
        <v>106</v>
      </c>
      <c r="AD12" s="44" t="s">
        <v>107</v>
      </c>
      <c r="AE12" s="44" t="s">
        <v>108</v>
      </c>
      <c r="AF12" s="44" t="s">
        <v>109</v>
      </c>
      <c r="AG12" s="44" t="s">
        <v>110</v>
      </c>
      <c r="AH12" s="44" t="s">
        <v>146</v>
      </c>
      <c r="AI12" s="44" t="s">
        <v>137</v>
      </c>
      <c r="AJ12" s="44" t="s">
        <v>138</v>
      </c>
      <c r="AK12" s="44" t="s">
        <v>147</v>
      </c>
      <c r="AL12" s="44" t="s">
        <v>115</v>
      </c>
      <c r="AM12" s="49" t="s">
        <v>116</v>
      </c>
      <c r="AN12" s="44" t="s">
        <v>117</v>
      </c>
      <c r="AO12" s="44" t="s">
        <v>118</v>
      </c>
      <c r="AP12" s="44" t="s">
        <v>119</v>
      </c>
      <c r="AQ12" s="44" t="s">
        <v>139</v>
      </c>
      <c r="AR12" s="44" t="s">
        <v>121</v>
      </c>
      <c r="AS12" s="49" t="s">
        <v>116</v>
      </c>
      <c r="AT12" s="44" t="s">
        <v>122</v>
      </c>
    </row>
    <row r="13" spans="1:61" ht="16.95" customHeight="1">
      <c r="A13" s="48" t="str">
        <f t="shared" si="0"/>
        <v>90NX</v>
      </c>
      <c r="B13" s="19" t="str">
        <f>IF(ISBLANK(I13),"",I13)</f>
        <v>B1402CBA_ID-NK7850X</v>
      </c>
      <c r="C13" s="19" t="str">
        <f>IF(ISBLANK(I13),"",IF(LEFT(H13, 4) = "90PF",_xlfn.XLOOKUP(B13,'Auto-PF'!$A$2:$A$500,'Auto-PF'!$B$2:$B$500,"Not found",0),_xlfn.XLOOKUP(LEFT(B13,5),'MKT name rule'!$B$2:$B$322,'MKT name rule'!$C$2:$C$322, "Not found")))</f>
        <v>ASUS ExpertBook B1</v>
      </c>
      <c r="D13" s="43" t="s">
        <v>169</v>
      </c>
      <c r="F13" s="41" t="s">
        <v>170</v>
      </c>
      <c r="H13" s="80" t="s">
        <v>171</v>
      </c>
      <c r="I13" s="82" t="s">
        <v>172</v>
      </c>
      <c r="J13" s="82" t="s">
        <v>173</v>
      </c>
      <c r="K13" s="82" t="s">
        <v>174</v>
      </c>
      <c r="L13" s="82" t="s">
        <v>175</v>
      </c>
      <c r="M13" s="82" t="s">
        <v>90</v>
      </c>
      <c r="N13" s="82" t="s">
        <v>91</v>
      </c>
      <c r="O13" s="82" t="s">
        <v>92</v>
      </c>
      <c r="P13" s="82" t="s">
        <v>93</v>
      </c>
      <c r="Q13" s="82" t="s">
        <v>94</v>
      </c>
      <c r="R13" s="82" t="s">
        <v>95</v>
      </c>
      <c r="S13" s="82" t="s">
        <v>96</v>
      </c>
      <c r="T13" s="82" t="s">
        <v>132</v>
      </c>
      <c r="U13" s="82" t="s">
        <v>98</v>
      </c>
      <c r="V13" s="82" t="s">
        <v>99</v>
      </c>
      <c r="W13" s="82" t="s">
        <v>100</v>
      </c>
      <c r="X13" s="82" t="s">
        <v>101</v>
      </c>
      <c r="Y13" s="82" t="s">
        <v>102</v>
      </c>
      <c r="Z13" s="82" t="s">
        <v>103</v>
      </c>
      <c r="AA13" s="82" t="s">
        <v>104</v>
      </c>
      <c r="AB13" s="82" t="s">
        <v>105</v>
      </c>
      <c r="AC13" s="82" t="s">
        <v>106</v>
      </c>
      <c r="AD13" s="82" t="s">
        <v>107</v>
      </c>
      <c r="AE13" s="82" t="s">
        <v>108</v>
      </c>
      <c r="AF13" s="82" t="s">
        <v>116</v>
      </c>
      <c r="AG13" s="82" t="s">
        <v>110</v>
      </c>
      <c r="AH13" s="82" t="s">
        <v>176</v>
      </c>
      <c r="AI13" s="82" t="s">
        <v>177</v>
      </c>
      <c r="AJ13" s="82" t="s">
        <v>113</v>
      </c>
      <c r="AK13" s="82" t="s">
        <v>114</v>
      </c>
      <c r="AL13" s="82" t="s">
        <v>115</v>
      </c>
      <c r="AM13" s="82" t="s">
        <v>116</v>
      </c>
      <c r="AN13" s="82" t="s">
        <v>117</v>
      </c>
      <c r="AO13" s="82" t="s">
        <v>118</v>
      </c>
      <c r="AP13" s="82" t="s">
        <v>119</v>
      </c>
      <c r="AQ13" s="82" t="s">
        <v>178</v>
      </c>
      <c r="AR13" s="82" t="s">
        <v>121</v>
      </c>
      <c r="AS13" s="82" t="s">
        <v>116</v>
      </c>
      <c r="AT13" s="82" t="s">
        <v>122</v>
      </c>
    </row>
    <row r="14" spans="1:61" ht="16.95" customHeight="1">
      <c r="A14" s="48" t="str">
        <f t="shared" si="0"/>
        <v>90PT03X5-M00PT0</v>
      </c>
      <c r="B14" s="19" t="str">
        <f t="shared" si="1"/>
        <v>P440VAK-B3820W</v>
      </c>
      <c r="C14" s="19" t="str">
        <f>IF(ISBLANK(I14),"",IF(LEFT(H14, 4) = "90PF",_xlfn.XLOOKUP(B14,'Auto-PF'!$A$2:$A$500,'Auto-PF'!$B$2:$B$500,"Not found",0),_xlfn.XLOOKUP(LEFT(B14,5),'MKT name rule'!$B$2:$B$322,'MKT name rule'!$C$2:$C$322, "Not found")))</f>
        <v>ASUS ExpertCenter P400</v>
      </c>
      <c r="D14" s="45" t="s">
        <v>83</v>
      </c>
      <c r="E14" s="83" t="s">
        <v>179</v>
      </c>
      <c r="F14" s="127" t="s">
        <v>180</v>
      </c>
      <c r="H14" s="19" t="s">
        <v>181</v>
      </c>
      <c r="I14" s="88" t="s">
        <v>182</v>
      </c>
      <c r="J14" s="19" t="s">
        <v>183</v>
      </c>
      <c r="K14" s="19" t="s">
        <v>184</v>
      </c>
      <c r="L14" s="19" t="s">
        <v>185</v>
      </c>
      <c r="M14" s="19" t="s">
        <v>186</v>
      </c>
      <c r="N14" s="19" t="s">
        <v>187</v>
      </c>
      <c r="O14" s="19" t="s">
        <v>188</v>
      </c>
      <c r="P14" s="19" t="s">
        <v>189</v>
      </c>
      <c r="Q14" s="19" t="s">
        <v>190</v>
      </c>
      <c r="R14" s="19" t="s">
        <v>104</v>
      </c>
      <c r="S14" s="19" t="s">
        <v>191</v>
      </c>
      <c r="T14" s="19" t="s">
        <v>192</v>
      </c>
      <c r="U14" s="19" t="s">
        <v>193</v>
      </c>
      <c r="V14" s="19" t="s">
        <v>194</v>
      </c>
      <c r="W14" s="19" t="s">
        <v>195</v>
      </c>
      <c r="X14" s="19" t="s">
        <v>196</v>
      </c>
      <c r="Y14" s="19" t="s">
        <v>197</v>
      </c>
      <c r="Z14" s="19" t="s">
        <v>198</v>
      </c>
      <c r="AA14" s="19" t="s">
        <v>199</v>
      </c>
      <c r="AB14" s="19" t="s">
        <v>200</v>
      </c>
      <c r="AC14" s="19" t="s">
        <v>184</v>
      </c>
      <c r="AD14" s="19" t="s">
        <v>117</v>
      </c>
      <c r="AE14" s="19" t="s">
        <v>117</v>
      </c>
      <c r="AF14" s="19" t="s">
        <v>201</v>
      </c>
      <c r="AG14" s="19" t="s">
        <v>202</v>
      </c>
      <c r="AH14" s="19" t="s">
        <v>203</v>
      </c>
      <c r="AI14" s="19" t="s">
        <v>204</v>
      </c>
      <c r="AJ14" s="19" t="s">
        <v>205</v>
      </c>
      <c r="AK14" s="19" t="s">
        <v>206</v>
      </c>
      <c r="AL14" s="19" t="s">
        <v>207</v>
      </c>
      <c r="AM14" s="19" t="s">
        <v>208</v>
      </c>
      <c r="AN14" s="19" t="s">
        <v>209</v>
      </c>
      <c r="AO14" s="19" t="s">
        <v>210</v>
      </c>
      <c r="AP14" s="19" t="s">
        <v>117</v>
      </c>
      <c r="AQ14" s="19" t="s">
        <v>211</v>
      </c>
      <c r="AR14" s="19" t="s">
        <v>212</v>
      </c>
      <c r="AS14" s="19" t="s">
        <v>213</v>
      </c>
      <c r="AT14" s="19" t="s">
        <v>214</v>
      </c>
      <c r="AU14" s="19" t="s">
        <v>215</v>
      </c>
      <c r="AV14" s="19" t="s">
        <v>216</v>
      </c>
      <c r="AW14" s="19" t="s">
        <v>217</v>
      </c>
      <c r="AX14" s="19" t="s">
        <v>218</v>
      </c>
      <c r="AY14" s="19" t="s">
        <v>219</v>
      </c>
      <c r="AZ14" s="19" t="s">
        <v>220</v>
      </c>
      <c r="BA14" s="19" t="s">
        <v>221</v>
      </c>
      <c r="BB14" s="19" t="s">
        <v>222</v>
      </c>
      <c r="BC14" s="19" t="s">
        <v>223</v>
      </c>
      <c r="BD14" s="19" t="s">
        <v>224</v>
      </c>
      <c r="BE14" s="19" t="s">
        <v>225</v>
      </c>
      <c r="BF14" s="19" t="s">
        <v>226</v>
      </c>
      <c r="BG14" s="19" t="s">
        <v>227</v>
      </c>
      <c r="BH14" s="19" t="s">
        <v>228</v>
      </c>
      <c r="BI14" s="19" t="s">
        <v>229</v>
      </c>
    </row>
    <row r="15" spans="1:61" ht="16.95" customHeight="1">
      <c r="A15" s="48" t="str">
        <f t="shared" si="0"/>
        <v>90PT03X5-M01380</v>
      </c>
      <c r="B15" s="19" t="str">
        <f t="shared" si="1"/>
        <v>P440VAK-B3850W</v>
      </c>
      <c r="C15" s="19" t="str">
        <f>IF(ISBLANK(I15),"",IF(LEFT(H15, 4) = "90PF",_xlfn.XLOOKUP(B15,'Auto-PF'!$A$2:$A$500,'Auto-PF'!$B$2:$B$500,"Not found",0),_xlfn.XLOOKUP(LEFT(B15,5),'MKT name rule'!$B$2:$B$322,'MKT name rule'!$C$2:$C$322, "Not found")))</f>
        <v>ASUS ExpertCenter P400</v>
      </c>
      <c r="D15" s="45" t="s">
        <v>83</v>
      </c>
      <c r="E15" s="83" t="s">
        <v>179</v>
      </c>
      <c r="F15" s="127" t="s">
        <v>230</v>
      </c>
      <c r="H15" s="19" t="s">
        <v>231</v>
      </c>
      <c r="I15" s="88" t="s">
        <v>232</v>
      </c>
      <c r="J15" s="19" t="s">
        <v>233</v>
      </c>
      <c r="K15" s="19" t="s">
        <v>234</v>
      </c>
      <c r="L15" s="19" t="s">
        <v>185</v>
      </c>
      <c r="M15" s="19" t="s">
        <v>186</v>
      </c>
      <c r="N15" s="19" t="s">
        <v>187</v>
      </c>
      <c r="O15" s="19" t="s">
        <v>188</v>
      </c>
      <c r="P15" s="19" t="s">
        <v>189</v>
      </c>
      <c r="Q15" s="19" t="s">
        <v>190</v>
      </c>
      <c r="R15" s="19" t="s">
        <v>104</v>
      </c>
      <c r="S15" s="19" t="s">
        <v>191</v>
      </c>
      <c r="T15" s="19" t="s">
        <v>192</v>
      </c>
      <c r="U15" s="19" t="s">
        <v>193</v>
      </c>
      <c r="V15" s="19" t="s">
        <v>194</v>
      </c>
      <c r="W15" s="19" t="s">
        <v>195</v>
      </c>
      <c r="X15" s="19" t="s">
        <v>196</v>
      </c>
      <c r="Y15" s="19" t="s">
        <v>197</v>
      </c>
      <c r="Z15" s="19" t="s">
        <v>198</v>
      </c>
      <c r="AA15" s="19" t="s">
        <v>199</v>
      </c>
      <c r="AB15" s="19" t="s">
        <v>200</v>
      </c>
      <c r="AC15" s="19" t="s">
        <v>184</v>
      </c>
      <c r="AD15" s="19" t="s">
        <v>117</v>
      </c>
      <c r="AE15" s="19" t="s">
        <v>117</v>
      </c>
      <c r="AF15" s="19" t="s">
        <v>201</v>
      </c>
      <c r="AG15" s="19" t="s">
        <v>202</v>
      </c>
      <c r="AH15" s="19" t="s">
        <v>203</v>
      </c>
      <c r="AI15" s="19" t="s">
        <v>235</v>
      </c>
      <c r="AJ15" s="19" t="s">
        <v>205</v>
      </c>
      <c r="AK15" s="19" t="s">
        <v>206</v>
      </c>
      <c r="AL15" s="19" t="s">
        <v>207</v>
      </c>
      <c r="AM15" s="19" t="s">
        <v>208</v>
      </c>
      <c r="AN15" s="19" t="s">
        <v>209</v>
      </c>
      <c r="AO15" s="19" t="s">
        <v>210</v>
      </c>
      <c r="AP15" s="19" t="s">
        <v>117</v>
      </c>
      <c r="AQ15" s="19" t="s">
        <v>211</v>
      </c>
      <c r="AR15" s="19" t="s">
        <v>236</v>
      </c>
      <c r="AS15" s="19" t="s">
        <v>213</v>
      </c>
      <c r="AT15" s="19" t="s">
        <v>214</v>
      </c>
      <c r="AU15" s="19" t="s">
        <v>215</v>
      </c>
      <c r="AV15" s="19" t="s">
        <v>216</v>
      </c>
      <c r="AW15" s="19" t="s">
        <v>217</v>
      </c>
      <c r="AX15" s="19" t="s">
        <v>218</v>
      </c>
      <c r="AY15" s="19" t="s">
        <v>219</v>
      </c>
      <c r="AZ15" s="19" t="s">
        <v>220</v>
      </c>
      <c r="BA15" s="19" t="s">
        <v>221</v>
      </c>
      <c r="BB15" s="19" t="s">
        <v>222</v>
      </c>
      <c r="BC15" s="19" t="s">
        <v>223</v>
      </c>
      <c r="BD15" s="19" t="s">
        <v>224</v>
      </c>
      <c r="BE15" s="19" t="s">
        <v>225</v>
      </c>
      <c r="BF15" s="19" t="s">
        <v>226</v>
      </c>
      <c r="BG15" s="19" t="s">
        <v>227</v>
      </c>
      <c r="BH15" s="19" t="s">
        <v>228</v>
      </c>
      <c r="BI15" s="19" t="s">
        <v>229</v>
      </c>
    </row>
    <row r="16" spans="1:61" ht="16.95" customHeight="1">
      <c r="A16" s="48" t="str">
        <f t="shared" si="0"/>
        <v>90PT03X5-M01390</v>
      </c>
      <c r="B16" s="19" t="str">
        <f t="shared" si="1"/>
        <v>P440VAK-B3850WS</v>
      </c>
      <c r="C16" s="19" t="str">
        <f>IF(ISBLANK(I16),"",IF(LEFT(H16, 4) = "90PF",_xlfn.XLOOKUP(B16,'Auto-PF'!$A$2:$A$500,'Auto-PF'!$B$2:$B$500,"Not found",0),_xlfn.XLOOKUP(LEFT(B16,5),'MKT name rule'!$B$2:$B$322,'MKT name rule'!$C$2:$C$322, "Not found")))</f>
        <v>ASUS ExpertCenter P400</v>
      </c>
      <c r="D16" s="45" t="s">
        <v>83</v>
      </c>
      <c r="E16" s="83" t="s">
        <v>179</v>
      </c>
      <c r="F16" s="127" t="s">
        <v>237</v>
      </c>
      <c r="H16" s="19" t="s">
        <v>238</v>
      </c>
      <c r="I16" s="88" t="s">
        <v>239</v>
      </c>
      <c r="J16" s="19" t="s">
        <v>240</v>
      </c>
      <c r="K16" s="19" t="s">
        <v>241</v>
      </c>
      <c r="L16" s="19" t="s">
        <v>185</v>
      </c>
      <c r="M16" s="19" t="s">
        <v>186</v>
      </c>
      <c r="N16" s="19" t="s">
        <v>187</v>
      </c>
      <c r="O16" s="19" t="s">
        <v>188</v>
      </c>
      <c r="P16" s="19" t="s">
        <v>189</v>
      </c>
      <c r="Q16" s="19" t="s">
        <v>190</v>
      </c>
      <c r="R16" s="19" t="s">
        <v>104</v>
      </c>
      <c r="S16" s="19" t="s">
        <v>191</v>
      </c>
      <c r="T16" s="19" t="s">
        <v>192</v>
      </c>
      <c r="U16" s="19" t="s">
        <v>193</v>
      </c>
      <c r="V16" s="19" t="s">
        <v>194</v>
      </c>
      <c r="W16" s="19" t="s">
        <v>195</v>
      </c>
      <c r="X16" s="19" t="s">
        <v>196</v>
      </c>
      <c r="Y16" s="19" t="s">
        <v>197</v>
      </c>
      <c r="Z16" s="19" t="s">
        <v>198</v>
      </c>
      <c r="AA16" s="19" t="s">
        <v>199</v>
      </c>
      <c r="AB16" s="19" t="s">
        <v>200</v>
      </c>
      <c r="AC16" s="19" t="s">
        <v>184</v>
      </c>
      <c r="AD16" s="19" t="s">
        <v>117</v>
      </c>
      <c r="AE16" s="19" t="s">
        <v>117</v>
      </c>
      <c r="AF16" s="19" t="s">
        <v>201</v>
      </c>
      <c r="AG16" s="19" t="s">
        <v>202</v>
      </c>
      <c r="AH16" s="19" t="s">
        <v>203</v>
      </c>
      <c r="AI16" s="19" t="s">
        <v>235</v>
      </c>
      <c r="AJ16" s="19" t="s">
        <v>205</v>
      </c>
      <c r="AK16" s="19" t="s">
        <v>206</v>
      </c>
      <c r="AL16" s="19" t="s">
        <v>207</v>
      </c>
      <c r="AM16" s="19" t="s">
        <v>208</v>
      </c>
      <c r="AN16" s="19" t="s">
        <v>209</v>
      </c>
      <c r="AO16" s="19" t="s">
        <v>210</v>
      </c>
      <c r="AP16" s="19" t="s">
        <v>117</v>
      </c>
      <c r="AQ16" s="19" t="s">
        <v>211</v>
      </c>
      <c r="AR16" s="19" t="s">
        <v>236</v>
      </c>
      <c r="AS16" s="19" t="s">
        <v>242</v>
      </c>
      <c r="AT16" s="19" t="s">
        <v>214</v>
      </c>
      <c r="AU16" s="19" t="s">
        <v>215</v>
      </c>
      <c r="AV16" s="19" t="s">
        <v>216</v>
      </c>
      <c r="AW16" s="19" t="s">
        <v>217</v>
      </c>
      <c r="AX16" s="19" t="s">
        <v>218</v>
      </c>
      <c r="AY16" s="19" t="s">
        <v>219</v>
      </c>
      <c r="AZ16" s="19" t="s">
        <v>220</v>
      </c>
      <c r="BA16" s="19" t="s">
        <v>221</v>
      </c>
      <c r="BB16" s="19" t="s">
        <v>222</v>
      </c>
      <c r="BC16" s="19" t="s">
        <v>223</v>
      </c>
      <c r="BD16" s="19" t="s">
        <v>224</v>
      </c>
      <c r="BE16" s="19" t="s">
        <v>225</v>
      </c>
      <c r="BF16" s="19" t="s">
        <v>226</v>
      </c>
      <c r="BG16" s="19" t="s">
        <v>227</v>
      </c>
      <c r="BH16" s="19" t="s">
        <v>228</v>
      </c>
      <c r="BI16" s="19" t="s">
        <v>229</v>
      </c>
    </row>
    <row r="17" spans="1:61" ht="16.95" customHeight="1">
      <c r="A17" s="48" t="str">
        <f t="shared" si="0"/>
        <v>90PT03X5-M013A0</v>
      </c>
      <c r="B17" s="19" t="str">
        <f t="shared" si="1"/>
        <v>P440VAK-B5850WS</v>
      </c>
      <c r="C17" s="19" t="str">
        <f>IF(ISBLANK(I17),"",IF(LEFT(H17, 4) = "90PF",_xlfn.XLOOKUP(B17,'Auto-PF'!$A$2:$A$500,'Auto-PF'!$B$2:$B$500,"Not found",0),_xlfn.XLOOKUP(LEFT(B17,5),'MKT name rule'!$B$2:$B$322,'MKT name rule'!$C$2:$C$322, "Not found")))</f>
        <v>ASUS ExpertCenter P400</v>
      </c>
      <c r="D17" s="45" t="s">
        <v>83</v>
      </c>
      <c r="E17" s="83" t="s">
        <v>179</v>
      </c>
      <c r="F17" s="127" t="s">
        <v>243</v>
      </c>
      <c r="H17" s="19" t="s">
        <v>244</v>
      </c>
      <c r="I17" s="88" t="s">
        <v>245</v>
      </c>
      <c r="J17" s="19" t="s">
        <v>246</v>
      </c>
      <c r="K17" s="19" t="s">
        <v>247</v>
      </c>
      <c r="L17" s="19" t="s">
        <v>185</v>
      </c>
      <c r="M17" s="19" t="s">
        <v>248</v>
      </c>
      <c r="N17" s="19" t="s">
        <v>187</v>
      </c>
      <c r="O17" s="19" t="s">
        <v>188</v>
      </c>
      <c r="P17" s="19" t="s">
        <v>189</v>
      </c>
      <c r="Q17" s="19" t="s">
        <v>190</v>
      </c>
      <c r="R17" s="19" t="s">
        <v>104</v>
      </c>
      <c r="S17" s="19" t="s">
        <v>191</v>
      </c>
      <c r="T17" s="19" t="s">
        <v>192</v>
      </c>
      <c r="U17" s="19" t="s">
        <v>193</v>
      </c>
      <c r="V17" s="19" t="s">
        <v>194</v>
      </c>
      <c r="W17" s="19" t="s">
        <v>195</v>
      </c>
      <c r="X17" s="19" t="s">
        <v>196</v>
      </c>
      <c r="Y17" s="19" t="s">
        <v>197</v>
      </c>
      <c r="Z17" s="19" t="s">
        <v>198</v>
      </c>
      <c r="AA17" s="19" t="s">
        <v>199</v>
      </c>
      <c r="AB17" s="19" t="s">
        <v>200</v>
      </c>
      <c r="AC17" s="19" t="s">
        <v>249</v>
      </c>
      <c r="AD17" s="19" t="s">
        <v>117</v>
      </c>
      <c r="AE17" s="19" t="s">
        <v>117</v>
      </c>
      <c r="AF17" s="19" t="s">
        <v>91</v>
      </c>
      <c r="AG17" s="19" t="s">
        <v>202</v>
      </c>
      <c r="AH17" s="19" t="s">
        <v>203</v>
      </c>
      <c r="AI17" s="19" t="s">
        <v>235</v>
      </c>
      <c r="AJ17" s="19" t="s">
        <v>205</v>
      </c>
      <c r="AK17" s="19" t="s">
        <v>206</v>
      </c>
      <c r="AL17" s="19" t="s">
        <v>207</v>
      </c>
      <c r="AM17" s="19" t="s">
        <v>208</v>
      </c>
      <c r="AN17" s="19" t="s">
        <v>209</v>
      </c>
      <c r="AO17" s="19" t="s">
        <v>210</v>
      </c>
      <c r="AP17" s="19" t="s">
        <v>117</v>
      </c>
      <c r="AQ17" s="19" t="s">
        <v>211</v>
      </c>
      <c r="AR17" s="19" t="s">
        <v>236</v>
      </c>
      <c r="AS17" s="19" t="s">
        <v>242</v>
      </c>
      <c r="AT17" s="19" t="s">
        <v>250</v>
      </c>
      <c r="AU17" s="19" t="s">
        <v>215</v>
      </c>
      <c r="AV17" s="19" t="s">
        <v>251</v>
      </c>
      <c r="AW17" s="19" t="s">
        <v>217</v>
      </c>
      <c r="AX17" s="19" t="s">
        <v>218</v>
      </c>
      <c r="AY17" s="19" t="s">
        <v>219</v>
      </c>
      <c r="AZ17" s="19" t="s">
        <v>220</v>
      </c>
      <c r="BA17" s="19" t="s">
        <v>221</v>
      </c>
      <c r="BB17" s="19" t="s">
        <v>222</v>
      </c>
      <c r="BC17" s="19" t="s">
        <v>223</v>
      </c>
      <c r="BD17" s="19" t="s">
        <v>224</v>
      </c>
      <c r="BE17" s="19" t="s">
        <v>225</v>
      </c>
      <c r="BF17" s="19" t="s">
        <v>226</v>
      </c>
      <c r="BG17" s="19" t="s">
        <v>227</v>
      </c>
      <c r="BH17" s="19" t="s">
        <v>228</v>
      </c>
      <c r="BI17" s="19" t="s">
        <v>229</v>
      </c>
    </row>
    <row r="18" spans="1:61" ht="16.95" customHeight="1">
      <c r="A18" s="48" t="str">
        <f t="shared" si="0"/>
        <v>90PT03X5-M013B0</v>
      </c>
      <c r="B18" s="19" t="str">
        <f t="shared" si="1"/>
        <v>P440VAK-B5150WS</v>
      </c>
      <c r="C18" s="19" t="str">
        <f>IF(ISBLANK(I18),"",IF(LEFT(H18, 4) = "90PF",_xlfn.XLOOKUP(B18,'Auto-PF'!$A$2:$A$500,'Auto-PF'!$B$2:$B$500,"Not found",0),_xlfn.XLOOKUP(LEFT(B18,5),'MKT name rule'!$B$2:$B$322,'MKT name rule'!$C$2:$C$322, "Not found")))</f>
        <v>ASUS ExpertCenter P400</v>
      </c>
      <c r="D18" s="45" t="s">
        <v>83</v>
      </c>
      <c r="E18" s="83" t="s">
        <v>179</v>
      </c>
      <c r="F18" s="127" t="s">
        <v>252</v>
      </c>
      <c r="H18" s="19" t="s">
        <v>253</v>
      </c>
      <c r="I18" s="88" t="s">
        <v>254</v>
      </c>
      <c r="J18" s="19" t="s">
        <v>116</v>
      </c>
      <c r="K18" s="19" t="s">
        <v>116</v>
      </c>
      <c r="L18" s="19" t="s">
        <v>255</v>
      </c>
      <c r="M18" s="19" t="s">
        <v>248</v>
      </c>
      <c r="N18" s="19" t="s">
        <v>187</v>
      </c>
      <c r="O18" s="19" t="s">
        <v>188</v>
      </c>
      <c r="P18" s="19" t="s">
        <v>189</v>
      </c>
      <c r="Q18" s="19" t="s">
        <v>190</v>
      </c>
      <c r="R18" s="19" t="s">
        <v>104</v>
      </c>
      <c r="S18" s="19" t="s">
        <v>191</v>
      </c>
      <c r="T18" s="19" t="s">
        <v>192</v>
      </c>
      <c r="U18" s="19" t="s">
        <v>193</v>
      </c>
      <c r="V18" s="19" t="s">
        <v>194</v>
      </c>
      <c r="W18" s="19" t="s">
        <v>195</v>
      </c>
      <c r="X18" s="19" t="s">
        <v>196</v>
      </c>
      <c r="Y18" s="19" t="s">
        <v>197</v>
      </c>
      <c r="Z18" s="19" t="s">
        <v>198</v>
      </c>
      <c r="AA18" s="19" t="s">
        <v>199</v>
      </c>
      <c r="AB18" s="19" t="s">
        <v>200</v>
      </c>
      <c r="AC18" s="19" t="s">
        <v>249</v>
      </c>
      <c r="AD18" s="19" t="s">
        <v>117</v>
      </c>
      <c r="AE18" s="19" t="s">
        <v>117</v>
      </c>
      <c r="AF18" s="19" t="s">
        <v>91</v>
      </c>
      <c r="AG18" s="19" t="s">
        <v>256</v>
      </c>
      <c r="AH18" s="19" t="s">
        <v>257</v>
      </c>
      <c r="AI18" s="19" t="s">
        <v>235</v>
      </c>
      <c r="AJ18" s="19" t="s">
        <v>205</v>
      </c>
      <c r="AK18" s="19" t="s">
        <v>206</v>
      </c>
      <c r="AL18" s="19" t="s">
        <v>207</v>
      </c>
      <c r="AM18" s="19" t="s">
        <v>208</v>
      </c>
      <c r="AN18" s="19" t="s">
        <v>209</v>
      </c>
      <c r="AO18" s="19" t="s">
        <v>210</v>
      </c>
      <c r="AP18" s="19" t="s">
        <v>117</v>
      </c>
      <c r="AQ18" s="19" t="s">
        <v>211</v>
      </c>
      <c r="AR18" s="19" t="s">
        <v>236</v>
      </c>
      <c r="AS18" s="19" t="s">
        <v>242</v>
      </c>
      <c r="AT18" s="19" t="s">
        <v>250</v>
      </c>
      <c r="AU18" s="19" t="s">
        <v>215</v>
      </c>
      <c r="AV18" s="19" t="s">
        <v>251</v>
      </c>
      <c r="AW18" s="19" t="s">
        <v>217</v>
      </c>
      <c r="AX18" s="19" t="s">
        <v>218</v>
      </c>
      <c r="AY18" s="19" t="s">
        <v>219</v>
      </c>
      <c r="AZ18" s="19" t="s">
        <v>220</v>
      </c>
      <c r="BA18" s="19" t="s">
        <v>221</v>
      </c>
      <c r="BB18" s="19" t="s">
        <v>222</v>
      </c>
      <c r="BC18" s="19" t="s">
        <v>223</v>
      </c>
      <c r="BD18" s="19" t="s">
        <v>224</v>
      </c>
      <c r="BE18" s="19" t="s">
        <v>225</v>
      </c>
      <c r="BF18" s="19" t="s">
        <v>226</v>
      </c>
      <c r="BG18" s="19" t="s">
        <v>227</v>
      </c>
      <c r="BH18" s="19" t="s">
        <v>228</v>
      </c>
      <c r="BI18" s="19" t="s">
        <v>229</v>
      </c>
    </row>
    <row r="19" spans="1:61" ht="16.95" customHeight="1">
      <c r="A19" s="48" t="str">
        <f t="shared" si="0"/>
        <v>90PT03X5-M013C0</v>
      </c>
      <c r="B19" s="19" t="str">
        <f t="shared" si="1"/>
        <v>P440VAK-B7150WS</v>
      </c>
      <c r="C19" s="19" t="str">
        <f>IF(ISBLANK(I19),"",IF(LEFT(H19, 4) = "90PF",_xlfn.XLOOKUP(B19,'Auto-PF'!$A$2:$A$500,'Auto-PF'!$B$2:$B$500,"Not found",0),_xlfn.XLOOKUP(LEFT(B19,5),'MKT name rule'!$B$2:$B$322,'MKT name rule'!$C$2:$C$322, "Not found")))</f>
        <v>ASUS ExpertCenter P400</v>
      </c>
      <c r="D19" s="45" t="s">
        <v>83</v>
      </c>
      <c r="E19" s="83" t="s">
        <v>179</v>
      </c>
      <c r="F19" s="127" t="s">
        <v>258</v>
      </c>
      <c r="H19" s="19" t="s">
        <v>259</v>
      </c>
      <c r="I19" s="88" t="s">
        <v>260</v>
      </c>
      <c r="J19" s="19" t="s">
        <v>116</v>
      </c>
      <c r="K19" s="19" t="s">
        <v>116</v>
      </c>
      <c r="L19" s="19" t="s">
        <v>255</v>
      </c>
      <c r="M19" s="19" t="s">
        <v>248</v>
      </c>
      <c r="N19" s="19" t="s">
        <v>187</v>
      </c>
      <c r="O19" s="19" t="s">
        <v>188</v>
      </c>
      <c r="P19" s="19" t="s">
        <v>189</v>
      </c>
      <c r="Q19" s="19" t="s">
        <v>190</v>
      </c>
      <c r="R19" s="19" t="s">
        <v>104</v>
      </c>
      <c r="S19" s="19" t="s">
        <v>191</v>
      </c>
      <c r="T19" s="19" t="s">
        <v>192</v>
      </c>
      <c r="U19" s="19" t="s">
        <v>193</v>
      </c>
      <c r="V19" s="19" t="s">
        <v>194</v>
      </c>
      <c r="W19" s="19" t="s">
        <v>195</v>
      </c>
      <c r="X19" s="19" t="s">
        <v>196</v>
      </c>
      <c r="Y19" s="19" t="s">
        <v>197</v>
      </c>
      <c r="Z19" s="19" t="s">
        <v>198</v>
      </c>
      <c r="AA19" s="19" t="s">
        <v>199</v>
      </c>
      <c r="AB19" s="19" t="s">
        <v>200</v>
      </c>
      <c r="AC19" s="19" t="s">
        <v>261</v>
      </c>
      <c r="AD19" s="19" t="s">
        <v>117</v>
      </c>
      <c r="AE19" s="19" t="s">
        <v>117</v>
      </c>
      <c r="AF19" s="19" t="s">
        <v>91</v>
      </c>
      <c r="AG19" s="19" t="s">
        <v>256</v>
      </c>
      <c r="AH19" s="19" t="s">
        <v>257</v>
      </c>
      <c r="AI19" s="19" t="s">
        <v>235</v>
      </c>
      <c r="AJ19" s="19" t="s">
        <v>205</v>
      </c>
      <c r="AK19" s="19" t="s">
        <v>206</v>
      </c>
      <c r="AL19" s="19" t="s">
        <v>207</v>
      </c>
      <c r="AM19" s="19" t="s">
        <v>208</v>
      </c>
      <c r="AN19" s="19" t="s">
        <v>209</v>
      </c>
      <c r="AO19" s="19" t="s">
        <v>210</v>
      </c>
      <c r="AP19" s="19" t="s">
        <v>117</v>
      </c>
      <c r="AQ19" s="19" t="s">
        <v>211</v>
      </c>
      <c r="AR19" s="19" t="s">
        <v>236</v>
      </c>
      <c r="AS19" s="19" t="s">
        <v>242</v>
      </c>
      <c r="AT19" s="19" t="s">
        <v>250</v>
      </c>
      <c r="AU19" s="19" t="s">
        <v>215</v>
      </c>
      <c r="AV19" s="19" t="s">
        <v>251</v>
      </c>
      <c r="AW19" s="19" t="s">
        <v>217</v>
      </c>
      <c r="AX19" s="19" t="s">
        <v>218</v>
      </c>
      <c r="AY19" s="19" t="s">
        <v>219</v>
      </c>
      <c r="AZ19" s="19" t="s">
        <v>220</v>
      </c>
      <c r="BA19" s="19" t="s">
        <v>221</v>
      </c>
      <c r="BB19" s="19" t="s">
        <v>222</v>
      </c>
      <c r="BC19" s="19" t="s">
        <v>223</v>
      </c>
      <c r="BD19" s="19" t="s">
        <v>224</v>
      </c>
      <c r="BE19" s="19" t="s">
        <v>225</v>
      </c>
      <c r="BF19" s="19" t="s">
        <v>226</v>
      </c>
      <c r="BG19" s="19" t="s">
        <v>227</v>
      </c>
      <c r="BH19" s="19" t="s">
        <v>228</v>
      </c>
      <c r="BI19" s="19" t="s">
        <v>229</v>
      </c>
    </row>
    <row r="20" spans="1:61" ht="16.95" customHeight="1">
      <c r="A20" s="48" t="str">
        <f t="shared" si="0"/>
        <v>90PT03X5-M013D0</v>
      </c>
      <c r="B20" s="19" t="str">
        <f t="shared" si="1"/>
        <v>P440VAK-B7850WS</v>
      </c>
      <c r="C20" s="19" t="str">
        <f>IF(ISBLANK(I20),"",IF(LEFT(H20, 4) = "90PF",_xlfn.XLOOKUP(B20,'Auto-PF'!$A$2:$A$500,'Auto-PF'!$B$2:$B$500,"Not found",0),_xlfn.XLOOKUP(LEFT(B20,5),'MKT name rule'!$B$2:$B$322,'MKT name rule'!$C$2:$C$322, "Not found")))</f>
        <v>ASUS ExpertCenter P400</v>
      </c>
      <c r="D20" s="45" t="s">
        <v>83</v>
      </c>
      <c r="E20" s="83" t="s">
        <v>179</v>
      </c>
      <c r="F20" s="127" t="s">
        <v>262</v>
      </c>
      <c r="H20" s="19" t="s">
        <v>263</v>
      </c>
      <c r="I20" s="88" t="s">
        <v>264</v>
      </c>
      <c r="J20" s="19" t="s">
        <v>265</v>
      </c>
      <c r="K20" s="19" t="s">
        <v>266</v>
      </c>
      <c r="L20" s="19" t="s">
        <v>185</v>
      </c>
      <c r="M20" s="19" t="s">
        <v>248</v>
      </c>
      <c r="N20" s="19" t="s">
        <v>187</v>
      </c>
      <c r="O20" s="19" t="s">
        <v>188</v>
      </c>
      <c r="P20" s="19" t="s">
        <v>189</v>
      </c>
      <c r="Q20" s="19" t="s">
        <v>190</v>
      </c>
      <c r="R20" s="19" t="s">
        <v>104</v>
      </c>
      <c r="S20" s="19" t="s">
        <v>191</v>
      </c>
      <c r="T20" s="19" t="s">
        <v>192</v>
      </c>
      <c r="U20" s="19" t="s">
        <v>193</v>
      </c>
      <c r="V20" s="19" t="s">
        <v>194</v>
      </c>
      <c r="W20" s="19" t="s">
        <v>195</v>
      </c>
      <c r="X20" s="19" t="s">
        <v>196</v>
      </c>
      <c r="Y20" s="19" t="s">
        <v>197</v>
      </c>
      <c r="Z20" s="19" t="s">
        <v>198</v>
      </c>
      <c r="AA20" s="19" t="s">
        <v>199</v>
      </c>
      <c r="AB20" s="19" t="s">
        <v>200</v>
      </c>
      <c r="AC20" s="19" t="s">
        <v>261</v>
      </c>
      <c r="AD20" s="19" t="s">
        <v>117</v>
      </c>
      <c r="AE20" s="19" t="s">
        <v>117</v>
      </c>
      <c r="AF20" s="19" t="s">
        <v>91</v>
      </c>
      <c r="AG20" s="19" t="s">
        <v>202</v>
      </c>
      <c r="AH20" s="19" t="s">
        <v>203</v>
      </c>
      <c r="AI20" s="19" t="s">
        <v>235</v>
      </c>
      <c r="AJ20" s="19" t="s">
        <v>205</v>
      </c>
      <c r="AK20" s="19" t="s">
        <v>206</v>
      </c>
      <c r="AL20" s="19" t="s">
        <v>207</v>
      </c>
      <c r="AM20" s="19" t="s">
        <v>208</v>
      </c>
      <c r="AN20" s="19" t="s">
        <v>209</v>
      </c>
      <c r="AO20" s="19" t="s">
        <v>210</v>
      </c>
      <c r="AP20" s="19" t="s">
        <v>117</v>
      </c>
      <c r="AQ20" s="19" t="s">
        <v>211</v>
      </c>
      <c r="AR20" s="19" t="s">
        <v>236</v>
      </c>
      <c r="AS20" s="19" t="s">
        <v>242</v>
      </c>
      <c r="AT20" s="19" t="s">
        <v>250</v>
      </c>
      <c r="AU20" s="19" t="s">
        <v>215</v>
      </c>
      <c r="AV20" s="19" t="s">
        <v>251</v>
      </c>
      <c r="AW20" s="19" t="s">
        <v>217</v>
      </c>
      <c r="AX20" s="19" t="s">
        <v>218</v>
      </c>
      <c r="AY20" s="19" t="s">
        <v>219</v>
      </c>
      <c r="AZ20" s="19" t="s">
        <v>220</v>
      </c>
      <c r="BA20" s="19" t="s">
        <v>221</v>
      </c>
      <c r="BB20" s="19" t="s">
        <v>222</v>
      </c>
      <c r="BC20" s="19" t="s">
        <v>223</v>
      </c>
      <c r="BD20" s="19" t="s">
        <v>224</v>
      </c>
      <c r="BE20" s="19" t="s">
        <v>225</v>
      </c>
      <c r="BF20" s="19" t="s">
        <v>226</v>
      </c>
      <c r="BG20" s="19" t="s">
        <v>227</v>
      </c>
      <c r="BH20" s="19" t="s">
        <v>228</v>
      </c>
      <c r="BI20" s="19" t="s">
        <v>229</v>
      </c>
    </row>
    <row r="21" spans="1:61" ht="16.95" customHeight="1">
      <c r="A21" s="48" t="str">
        <f t="shared" si="0"/>
        <v>90PT03X5-M013E0</v>
      </c>
      <c r="B21" s="19" t="str">
        <f t="shared" si="1"/>
        <v>P440VAT-B5850WS</v>
      </c>
      <c r="C21" s="19" t="str">
        <f>IF(ISBLANK(I21),"",IF(LEFT(H21, 4) = "90PF",_xlfn.XLOOKUP(B21,'Auto-PF'!$A$2:$A$500,'Auto-PF'!$B$2:$B$500,"Not found",0),_xlfn.XLOOKUP(LEFT(B21,5),'MKT name rule'!$B$2:$B$322,'MKT name rule'!$C$2:$C$322, "Not found")))</f>
        <v>ASUS ExpertCenter P400</v>
      </c>
      <c r="D21" s="45" t="s">
        <v>83</v>
      </c>
      <c r="E21" s="83" t="s">
        <v>267</v>
      </c>
      <c r="F21" s="127" t="s">
        <v>268</v>
      </c>
      <c r="H21" s="19" t="s">
        <v>269</v>
      </c>
      <c r="I21" s="88" t="s">
        <v>270</v>
      </c>
      <c r="J21" s="19" t="s">
        <v>271</v>
      </c>
      <c r="K21" s="19" t="s">
        <v>272</v>
      </c>
      <c r="L21" s="19" t="s">
        <v>273</v>
      </c>
      <c r="M21" s="19" t="s">
        <v>274</v>
      </c>
      <c r="N21" s="19" t="s">
        <v>187</v>
      </c>
      <c r="O21" s="19" t="s">
        <v>188</v>
      </c>
      <c r="P21" s="19" t="s">
        <v>189</v>
      </c>
      <c r="Q21" s="19" t="s">
        <v>190</v>
      </c>
      <c r="R21" s="19" t="s">
        <v>104</v>
      </c>
      <c r="S21" s="19" t="s">
        <v>191</v>
      </c>
      <c r="T21" s="19" t="s">
        <v>192</v>
      </c>
      <c r="U21" s="19" t="s">
        <v>193</v>
      </c>
      <c r="V21" s="19" t="s">
        <v>275</v>
      </c>
      <c r="W21" s="19" t="s">
        <v>195</v>
      </c>
      <c r="X21" s="19" t="s">
        <v>196</v>
      </c>
      <c r="Y21" s="19" t="s">
        <v>197</v>
      </c>
      <c r="Z21" s="19" t="s">
        <v>198</v>
      </c>
      <c r="AA21" s="19" t="s">
        <v>276</v>
      </c>
      <c r="AB21" s="19" t="s">
        <v>200</v>
      </c>
      <c r="AC21" s="19" t="s">
        <v>249</v>
      </c>
      <c r="AD21" s="19" t="s">
        <v>117</v>
      </c>
      <c r="AE21" s="19" t="s">
        <v>117</v>
      </c>
      <c r="AF21" s="19" t="s">
        <v>91</v>
      </c>
      <c r="AG21" s="19" t="s">
        <v>202</v>
      </c>
      <c r="AH21" s="19" t="s">
        <v>203</v>
      </c>
      <c r="AI21" s="19" t="s">
        <v>235</v>
      </c>
      <c r="AJ21" s="19" t="s">
        <v>205</v>
      </c>
      <c r="AK21" s="19" t="s">
        <v>206</v>
      </c>
      <c r="AL21" s="19" t="s">
        <v>207</v>
      </c>
      <c r="AM21" s="19" t="s">
        <v>208</v>
      </c>
      <c r="AN21" s="19" t="s">
        <v>209</v>
      </c>
      <c r="AO21" s="19" t="s">
        <v>210</v>
      </c>
      <c r="AP21" s="19" t="s">
        <v>117</v>
      </c>
      <c r="AQ21" s="19" t="s">
        <v>211</v>
      </c>
      <c r="AR21" s="19" t="s">
        <v>236</v>
      </c>
      <c r="AS21" s="19" t="s">
        <v>242</v>
      </c>
      <c r="AT21" s="19" t="s">
        <v>250</v>
      </c>
      <c r="AU21" s="19" t="s">
        <v>215</v>
      </c>
      <c r="AV21" s="19" t="s">
        <v>251</v>
      </c>
      <c r="AW21" s="19" t="s">
        <v>217</v>
      </c>
      <c r="AX21" s="19" t="s">
        <v>218</v>
      </c>
      <c r="AY21" s="19" t="s">
        <v>219</v>
      </c>
      <c r="AZ21" s="19" t="s">
        <v>220</v>
      </c>
      <c r="BA21" s="19" t="s">
        <v>221</v>
      </c>
      <c r="BB21" s="19" t="s">
        <v>222</v>
      </c>
      <c r="BC21" s="19" t="s">
        <v>223</v>
      </c>
      <c r="BD21" s="19" t="s">
        <v>224</v>
      </c>
      <c r="BE21" s="19" t="s">
        <v>225</v>
      </c>
      <c r="BF21" s="19" t="s">
        <v>226</v>
      </c>
      <c r="BG21" s="19" t="s">
        <v>227</v>
      </c>
      <c r="BH21" s="19" t="s">
        <v>228</v>
      </c>
      <c r="BI21" s="19" t="s">
        <v>229</v>
      </c>
    </row>
    <row r="22" spans="1:61" ht="16.95" customHeight="1">
      <c r="A22" s="48" t="str">
        <f t="shared" si="0"/>
        <v>90PT03X5-M013F0</v>
      </c>
      <c r="B22" s="19" t="str">
        <f t="shared" si="1"/>
        <v>P440VAT-B7150WS</v>
      </c>
      <c r="C22" s="19" t="str">
        <f>IF(ISBLANK(I22),"",IF(LEFT(H22, 4) = "90PF",_xlfn.XLOOKUP(B22,'Auto-PF'!$A$2:$A$500,'Auto-PF'!$B$2:$B$500,"Not found",0),_xlfn.XLOOKUP(LEFT(B22,5),'MKT name rule'!$B$2:$B$322,'MKT name rule'!$C$2:$C$322, "Not found")))</f>
        <v>ASUS ExpertCenter P400</v>
      </c>
      <c r="D22" s="45" t="s">
        <v>83</v>
      </c>
      <c r="E22" s="83" t="s">
        <v>267</v>
      </c>
      <c r="F22" s="127" t="s">
        <v>277</v>
      </c>
      <c r="H22" s="19" t="s">
        <v>278</v>
      </c>
      <c r="I22" s="88" t="s">
        <v>279</v>
      </c>
      <c r="J22" s="19" t="s">
        <v>116</v>
      </c>
      <c r="K22" s="19" t="s">
        <v>116</v>
      </c>
      <c r="L22" s="19" t="s">
        <v>280</v>
      </c>
      <c r="M22" s="19" t="s">
        <v>274</v>
      </c>
      <c r="N22" s="19" t="s">
        <v>187</v>
      </c>
      <c r="O22" s="19" t="s">
        <v>188</v>
      </c>
      <c r="P22" s="19" t="s">
        <v>189</v>
      </c>
      <c r="Q22" s="19" t="s">
        <v>190</v>
      </c>
      <c r="R22" s="19" t="s">
        <v>104</v>
      </c>
      <c r="S22" s="19" t="s">
        <v>191</v>
      </c>
      <c r="T22" s="19" t="s">
        <v>192</v>
      </c>
      <c r="U22" s="19" t="s">
        <v>193</v>
      </c>
      <c r="V22" s="19" t="s">
        <v>275</v>
      </c>
      <c r="W22" s="19" t="s">
        <v>195</v>
      </c>
      <c r="X22" s="19" t="s">
        <v>196</v>
      </c>
      <c r="Y22" s="19" t="s">
        <v>197</v>
      </c>
      <c r="Z22" s="19" t="s">
        <v>198</v>
      </c>
      <c r="AA22" s="19" t="s">
        <v>276</v>
      </c>
      <c r="AB22" s="19" t="s">
        <v>200</v>
      </c>
      <c r="AC22" s="19" t="s">
        <v>261</v>
      </c>
      <c r="AD22" s="19" t="s">
        <v>117</v>
      </c>
      <c r="AE22" s="19" t="s">
        <v>117</v>
      </c>
      <c r="AF22" s="19" t="s">
        <v>91</v>
      </c>
      <c r="AG22" s="19" t="s">
        <v>256</v>
      </c>
      <c r="AH22" s="19" t="s">
        <v>257</v>
      </c>
      <c r="AI22" s="19" t="s">
        <v>235</v>
      </c>
      <c r="AJ22" s="19" t="s">
        <v>205</v>
      </c>
      <c r="AK22" s="19" t="s">
        <v>206</v>
      </c>
      <c r="AL22" s="19" t="s">
        <v>207</v>
      </c>
      <c r="AM22" s="19" t="s">
        <v>208</v>
      </c>
      <c r="AN22" s="19" t="s">
        <v>209</v>
      </c>
      <c r="AO22" s="19" t="s">
        <v>210</v>
      </c>
      <c r="AP22" s="19" t="s">
        <v>117</v>
      </c>
      <c r="AQ22" s="19" t="s">
        <v>211</v>
      </c>
      <c r="AR22" s="19" t="s">
        <v>236</v>
      </c>
      <c r="AS22" s="19" t="s">
        <v>242</v>
      </c>
      <c r="AT22" s="19" t="s">
        <v>250</v>
      </c>
      <c r="AU22" s="19" t="s">
        <v>215</v>
      </c>
      <c r="AV22" s="19" t="s">
        <v>251</v>
      </c>
      <c r="AW22" s="19" t="s">
        <v>217</v>
      </c>
      <c r="AX22" s="19" t="s">
        <v>218</v>
      </c>
      <c r="AY22" s="19" t="s">
        <v>219</v>
      </c>
      <c r="AZ22" s="19" t="s">
        <v>220</v>
      </c>
      <c r="BA22" s="19" t="s">
        <v>221</v>
      </c>
      <c r="BB22" s="19" t="s">
        <v>222</v>
      </c>
      <c r="BC22" s="19" t="s">
        <v>223</v>
      </c>
      <c r="BD22" s="19" t="s">
        <v>224</v>
      </c>
      <c r="BE22" s="19" t="s">
        <v>225</v>
      </c>
      <c r="BF22" s="19" t="s">
        <v>226</v>
      </c>
      <c r="BG22" s="19" t="s">
        <v>227</v>
      </c>
      <c r="BH22" s="19" t="s">
        <v>228</v>
      </c>
      <c r="BI22" s="19" t="s">
        <v>229</v>
      </c>
    </row>
    <row r="23" spans="1:61" ht="16.95" customHeight="1">
      <c r="A23" s="48" t="str">
        <f t="shared" si="0"/>
        <v>90PT03X5-M015N0</v>
      </c>
      <c r="B23" s="19" t="str">
        <f t="shared" si="1"/>
        <v>P440VAT-B5150WS</v>
      </c>
      <c r="C23" s="19" t="str">
        <f>IF(ISBLANK(I23),"",IF(LEFT(H23, 4) = "90PF",_xlfn.XLOOKUP(B23,'Auto-PF'!$A$2:$A$500,'Auto-PF'!$B$2:$B$500,"Not found",0),_xlfn.XLOOKUP(LEFT(B23,5),'MKT name rule'!$B$2:$B$322,'MKT name rule'!$C$2:$C$322, "Not found")))</f>
        <v>ASUS ExpertCenter P400</v>
      </c>
      <c r="D23" s="45" t="s">
        <v>83</v>
      </c>
      <c r="E23" s="83" t="s">
        <v>267</v>
      </c>
      <c r="F23" s="127" t="s">
        <v>281</v>
      </c>
      <c r="H23" s="19" t="s">
        <v>282</v>
      </c>
      <c r="I23" s="88" t="s">
        <v>283</v>
      </c>
      <c r="J23" s="19" t="s">
        <v>116</v>
      </c>
      <c r="K23" s="19" t="s">
        <v>116</v>
      </c>
      <c r="L23" s="19" t="s">
        <v>280</v>
      </c>
      <c r="M23" s="19" t="s">
        <v>274</v>
      </c>
      <c r="N23" s="19" t="s">
        <v>187</v>
      </c>
      <c r="O23" s="19" t="s">
        <v>188</v>
      </c>
      <c r="P23" s="19" t="s">
        <v>189</v>
      </c>
      <c r="Q23" s="19" t="s">
        <v>190</v>
      </c>
      <c r="R23" s="19" t="s">
        <v>104</v>
      </c>
      <c r="S23" s="19" t="s">
        <v>191</v>
      </c>
      <c r="T23" s="19" t="s">
        <v>192</v>
      </c>
      <c r="U23" s="19" t="s">
        <v>193</v>
      </c>
      <c r="V23" s="19" t="s">
        <v>275</v>
      </c>
      <c r="W23" s="19" t="s">
        <v>195</v>
      </c>
      <c r="X23" s="19" t="s">
        <v>196</v>
      </c>
      <c r="Y23" s="19" t="s">
        <v>197</v>
      </c>
      <c r="Z23" s="19" t="s">
        <v>198</v>
      </c>
      <c r="AA23" s="19" t="s">
        <v>276</v>
      </c>
      <c r="AB23" s="19" t="s">
        <v>200</v>
      </c>
      <c r="AC23" s="19" t="s">
        <v>249</v>
      </c>
      <c r="AD23" s="19" t="s">
        <v>117</v>
      </c>
      <c r="AE23" s="19" t="s">
        <v>117</v>
      </c>
      <c r="AF23" s="19" t="s">
        <v>91</v>
      </c>
      <c r="AG23" s="19" t="s">
        <v>256</v>
      </c>
      <c r="AH23" s="19" t="s">
        <v>257</v>
      </c>
      <c r="AI23" s="19" t="s">
        <v>235</v>
      </c>
      <c r="AJ23" s="19" t="s">
        <v>205</v>
      </c>
      <c r="AK23" s="19" t="s">
        <v>206</v>
      </c>
      <c r="AL23" s="19" t="s">
        <v>207</v>
      </c>
      <c r="AM23" s="19" t="s">
        <v>208</v>
      </c>
      <c r="AN23" s="19" t="s">
        <v>209</v>
      </c>
      <c r="AO23" s="19" t="s">
        <v>210</v>
      </c>
      <c r="AP23" s="19" t="s">
        <v>117</v>
      </c>
      <c r="AQ23" s="19" t="s">
        <v>211</v>
      </c>
      <c r="AR23" s="19" t="s">
        <v>236</v>
      </c>
      <c r="AS23" s="19" t="s">
        <v>242</v>
      </c>
      <c r="AT23" s="19" t="s">
        <v>250</v>
      </c>
      <c r="AU23" s="19" t="s">
        <v>215</v>
      </c>
      <c r="AV23" s="19" t="s">
        <v>251</v>
      </c>
      <c r="AW23" s="19" t="s">
        <v>217</v>
      </c>
      <c r="AX23" s="19" t="s">
        <v>218</v>
      </c>
      <c r="AY23" s="19" t="s">
        <v>219</v>
      </c>
      <c r="AZ23" s="19" t="s">
        <v>220</v>
      </c>
      <c r="BA23" s="19" t="s">
        <v>221</v>
      </c>
      <c r="BB23" s="19" t="s">
        <v>222</v>
      </c>
      <c r="BC23" s="19" t="s">
        <v>223</v>
      </c>
      <c r="BD23" s="19" t="s">
        <v>224</v>
      </c>
      <c r="BE23" s="19" t="s">
        <v>225</v>
      </c>
      <c r="BF23" s="19" t="s">
        <v>226</v>
      </c>
      <c r="BG23" s="19" t="s">
        <v>227</v>
      </c>
      <c r="BH23" s="19" t="s">
        <v>228</v>
      </c>
      <c r="BI23" s="19" t="s">
        <v>229</v>
      </c>
    </row>
    <row r="24" spans="1:61" ht="16.95" customHeight="1">
      <c r="A24" s="48" t="str">
        <f t="shared" si="0"/>
        <v>90PT03W5-M00MW0</v>
      </c>
      <c r="B24" s="19" t="str">
        <f t="shared" si="1"/>
        <v>P470VAT-B7150WS</v>
      </c>
      <c r="C24" s="19" t="str">
        <f>IF(ISBLANK(I24),"",IF(LEFT(H24, 4) = "90PF",_xlfn.XLOOKUP(B24,'Auto-PF'!$A$2:$A$500,'Auto-PF'!$B$2:$B$500,"Not found",0),_xlfn.XLOOKUP(LEFT(B24,5),'MKT name rule'!$B$2:$B$322,'MKT name rule'!$C$2:$C$322, "Not found")))</f>
        <v>ASUS ExpertCenter P400</v>
      </c>
      <c r="D24" s="45" t="s">
        <v>83</v>
      </c>
      <c r="E24" s="83" t="s">
        <v>267</v>
      </c>
      <c r="F24" s="127" t="s">
        <v>284</v>
      </c>
      <c r="H24" s="19" t="s">
        <v>285</v>
      </c>
      <c r="I24" s="88" t="s">
        <v>286</v>
      </c>
      <c r="J24" s="19" t="s">
        <v>287</v>
      </c>
      <c r="K24" s="19" t="s">
        <v>288</v>
      </c>
      <c r="L24" s="19" t="s">
        <v>289</v>
      </c>
      <c r="M24" s="19" t="s">
        <v>290</v>
      </c>
      <c r="N24" s="19" t="s">
        <v>187</v>
      </c>
      <c r="O24" s="19" t="s">
        <v>291</v>
      </c>
      <c r="P24" s="19" t="s">
        <v>189</v>
      </c>
      <c r="Q24" s="19" t="s">
        <v>190</v>
      </c>
      <c r="R24" s="19" t="s">
        <v>135</v>
      </c>
      <c r="S24" s="19" t="s">
        <v>191</v>
      </c>
      <c r="T24" s="19" t="s">
        <v>192</v>
      </c>
      <c r="U24" s="19" t="s">
        <v>193</v>
      </c>
      <c r="V24" s="19" t="s">
        <v>275</v>
      </c>
      <c r="W24" s="19" t="s">
        <v>195</v>
      </c>
      <c r="X24" s="19" t="s">
        <v>196</v>
      </c>
      <c r="Y24" s="19" t="s">
        <v>197</v>
      </c>
      <c r="Z24" s="19" t="s">
        <v>198</v>
      </c>
      <c r="AA24" s="19" t="s">
        <v>276</v>
      </c>
      <c r="AB24" s="19" t="s">
        <v>200</v>
      </c>
      <c r="AC24" s="19" t="s">
        <v>261</v>
      </c>
      <c r="AD24" s="19" t="s">
        <v>117</v>
      </c>
      <c r="AE24" s="19" t="s">
        <v>117</v>
      </c>
      <c r="AF24" s="19" t="s">
        <v>91</v>
      </c>
      <c r="AG24" s="19" t="s">
        <v>256</v>
      </c>
      <c r="AH24" s="19" t="s">
        <v>257</v>
      </c>
      <c r="AI24" s="19" t="s">
        <v>235</v>
      </c>
      <c r="AJ24" s="19" t="s">
        <v>205</v>
      </c>
      <c r="AK24" s="19" t="s">
        <v>206</v>
      </c>
      <c r="AL24" s="19" t="s">
        <v>133</v>
      </c>
      <c r="AM24" s="19" t="s">
        <v>208</v>
      </c>
      <c r="AN24" s="19" t="s">
        <v>209</v>
      </c>
      <c r="AO24" s="19" t="s">
        <v>210</v>
      </c>
      <c r="AP24" s="19" t="s">
        <v>117</v>
      </c>
      <c r="AQ24" s="19" t="s">
        <v>211</v>
      </c>
      <c r="AR24" s="19" t="s">
        <v>236</v>
      </c>
      <c r="AS24" s="19" t="s">
        <v>242</v>
      </c>
      <c r="AT24" s="19" t="s">
        <v>250</v>
      </c>
      <c r="AU24" s="19" t="s">
        <v>215</v>
      </c>
      <c r="AV24" s="19" t="s">
        <v>251</v>
      </c>
      <c r="AW24" s="19" t="s">
        <v>292</v>
      </c>
      <c r="AX24" s="19" t="s">
        <v>293</v>
      </c>
      <c r="AY24" s="19" t="s">
        <v>219</v>
      </c>
      <c r="AZ24" s="19" t="s">
        <v>220</v>
      </c>
      <c r="BA24" s="19" t="s">
        <v>221</v>
      </c>
      <c r="BB24" s="19" t="s">
        <v>222</v>
      </c>
      <c r="BC24" s="19" t="s">
        <v>223</v>
      </c>
      <c r="BD24" s="19" t="s">
        <v>224</v>
      </c>
      <c r="BE24" s="19" t="s">
        <v>225</v>
      </c>
      <c r="BF24" s="19" t="s">
        <v>226</v>
      </c>
      <c r="BG24" s="19" t="s">
        <v>227</v>
      </c>
      <c r="BH24" s="19" t="s">
        <v>228</v>
      </c>
      <c r="BI24" s="19" t="s">
        <v>229</v>
      </c>
    </row>
    <row r="25" spans="1:61" ht="16.95" customHeight="1">
      <c r="A25" s="48" t="str">
        <f t="shared" si="0"/>
        <v>90PT03W5-M00PA0</v>
      </c>
      <c r="B25" s="19" t="str">
        <f t="shared" si="1"/>
        <v>P470VAK-B7150WS</v>
      </c>
      <c r="C25" s="19" t="str">
        <f>IF(ISBLANK(I25),"",IF(LEFT(H25, 4) = "90PF",_xlfn.XLOOKUP(B25,'Auto-PF'!$A$2:$A$500,'Auto-PF'!$B$2:$B$500,"Not found",0),_xlfn.XLOOKUP(LEFT(B25,5),'MKT name rule'!$B$2:$B$322,'MKT name rule'!$C$2:$C$322, "Not found")))</f>
        <v>ASUS ExpertCenter P400</v>
      </c>
      <c r="D25" s="45" t="s">
        <v>83</v>
      </c>
      <c r="E25" s="83" t="s">
        <v>179</v>
      </c>
      <c r="F25" s="127" t="s">
        <v>294</v>
      </c>
      <c r="H25" s="19" t="s">
        <v>295</v>
      </c>
      <c r="I25" s="88" t="s">
        <v>296</v>
      </c>
      <c r="J25" s="19" t="s">
        <v>297</v>
      </c>
      <c r="K25" s="19" t="s">
        <v>298</v>
      </c>
      <c r="L25" s="19" t="s">
        <v>299</v>
      </c>
      <c r="M25" s="19" t="s">
        <v>300</v>
      </c>
      <c r="N25" s="19" t="s">
        <v>187</v>
      </c>
      <c r="O25" s="19" t="s">
        <v>291</v>
      </c>
      <c r="P25" s="19" t="s">
        <v>189</v>
      </c>
      <c r="Q25" s="19" t="s">
        <v>190</v>
      </c>
      <c r="R25" s="19" t="s">
        <v>135</v>
      </c>
      <c r="S25" s="19" t="s">
        <v>191</v>
      </c>
      <c r="T25" s="19" t="s">
        <v>192</v>
      </c>
      <c r="U25" s="19" t="s">
        <v>193</v>
      </c>
      <c r="V25" s="19" t="s">
        <v>194</v>
      </c>
      <c r="W25" s="19" t="s">
        <v>195</v>
      </c>
      <c r="X25" s="19" t="s">
        <v>196</v>
      </c>
      <c r="Y25" s="19" t="s">
        <v>197</v>
      </c>
      <c r="Z25" s="19" t="s">
        <v>198</v>
      </c>
      <c r="AA25" s="19" t="s">
        <v>199</v>
      </c>
      <c r="AB25" s="19" t="s">
        <v>200</v>
      </c>
      <c r="AC25" s="19" t="s">
        <v>261</v>
      </c>
      <c r="AD25" s="19" t="s">
        <v>117</v>
      </c>
      <c r="AE25" s="19" t="s">
        <v>117</v>
      </c>
      <c r="AF25" s="19" t="s">
        <v>91</v>
      </c>
      <c r="AG25" s="19" t="s">
        <v>256</v>
      </c>
      <c r="AH25" s="19" t="s">
        <v>257</v>
      </c>
      <c r="AI25" s="19" t="s">
        <v>235</v>
      </c>
      <c r="AJ25" s="19" t="s">
        <v>205</v>
      </c>
      <c r="AK25" s="19" t="s">
        <v>206</v>
      </c>
      <c r="AL25" s="19" t="s">
        <v>133</v>
      </c>
      <c r="AM25" s="19" t="s">
        <v>208</v>
      </c>
      <c r="AN25" s="19" t="s">
        <v>209</v>
      </c>
      <c r="AO25" s="19" t="s">
        <v>210</v>
      </c>
      <c r="AP25" s="19" t="s">
        <v>117</v>
      </c>
      <c r="AQ25" s="19" t="s">
        <v>211</v>
      </c>
      <c r="AR25" s="19" t="s">
        <v>236</v>
      </c>
      <c r="AS25" s="19" t="s">
        <v>242</v>
      </c>
      <c r="AT25" s="19" t="s">
        <v>250</v>
      </c>
      <c r="AU25" s="19" t="s">
        <v>215</v>
      </c>
      <c r="AV25" s="19" t="s">
        <v>251</v>
      </c>
      <c r="AW25" s="19" t="s">
        <v>292</v>
      </c>
      <c r="AX25" s="19" t="s">
        <v>293</v>
      </c>
      <c r="AY25" s="19" t="s">
        <v>219</v>
      </c>
      <c r="AZ25" s="19" t="s">
        <v>220</v>
      </c>
      <c r="BA25" s="19" t="s">
        <v>221</v>
      </c>
      <c r="BB25" s="19" t="s">
        <v>222</v>
      </c>
      <c r="BC25" s="19" t="s">
        <v>223</v>
      </c>
      <c r="BD25" s="19" t="s">
        <v>224</v>
      </c>
      <c r="BE25" s="19" t="s">
        <v>225</v>
      </c>
      <c r="BF25" s="19" t="s">
        <v>226</v>
      </c>
      <c r="BG25" s="19" t="s">
        <v>227</v>
      </c>
      <c r="BH25" s="19" t="s">
        <v>228</v>
      </c>
      <c r="BI25" s="19" t="s">
        <v>229</v>
      </c>
    </row>
    <row r="26" spans="1:61" ht="16.95" customHeight="1">
      <c r="A26" s="48" t="str">
        <f t="shared" si="0"/>
        <v>90PT03W5-M00PB0</v>
      </c>
      <c r="B26" s="19" t="str">
        <f t="shared" si="1"/>
        <v>P470VAK-B5150WS</v>
      </c>
      <c r="C26" s="19" t="str">
        <f>IF(ISBLANK(I26),"",IF(LEFT(H26, 4) = "90PF",_xlfn.XLOOKUP(B26,'Auto-PF'!$A$2:$A$500,'Auto-PF'!$B$2:$B$500,"Not found",0),_xlfn.XLOOKUP(LEFT(B26,5),'MKT name rule'!$B$2:$B$322,'MKT name rule'!$C$2:$C$322, "Not found")))</f>
        <v>ASUS ExpertCenter P400</v>
      </c>
      <c r="D26" s="45" t="s">
        <v>83</v>
      </c>
      <c r="E26" s="83" t="s">
        <v>179</v>
      </c>
      <c r="F26" s="127" t="s">
        <v>301</v>
      </c>
      <c r="H26" s="19" t="s">
        <v>302</v>
      </c>
      <c r="I26" s="88" t="s">
        <v>303</v>
      </c>
      <c r="J26" s="19" t="s">
        <v>116</v>
      </c>
      <c r="K26" s="19" t="s">
        <v>116</v>
      </c>
      <c r="L26" s="19" t="s">
        <v>304</v>
      </c>
      <c r="M26" s="19" t="s">
        <v>300</v>
      </c>
      <c r="N26" s="19" t="s">
        <v>187</v>
      </c>
      <c r="O26" s="19" t="s">
        <v>291</v>
      </c>
      <c r="P26" s="19" t="s">
        <v>189</v>
      </c>
      <c r="Q26" s="19" t="s">
        <v>190</v>
      </c>
      <c r="R26" s="19" t="s">
        <v>135</v>
      </c>
      <c r="S26" s="19" t="s">
        <v>191</v>
      </c>
      <c r="T26" s="19" t="s">
        <v>192</v>
      </c>
      <c r="U26" s="19" t="s">
        <v>193</v>
      </c>
      <c r="V26" s="19" t="s">
        <v>194</v>
      </c>
      <c r="W26" s="19" t="s">
        <v>195</v>
      </c>
      <c r="X26" s="19" t="s">
        <v>196</v>
      </c>
      <c r="Y26" s="19" t="s">
        <v>197</v>
      </c>
      <c r="Z26" s="19" t="s">
        <v>198</v>
      </c>
      <c r="AA26" s="19" t="s">
        <v>199</v>
      </c>
      <c r="AB26" s="19" t="s">
        <v>200</v>
      </c>
      <c r="AC26" s="19" t="s">
        <v>249</v>
      </c>
      <c r="AD26" s="19" t="s">
        <v>117</v>
      </c>
      <c r="AE26" s="19" t="s">
        <v>117</v>
      </c>
      <c r="AF26" s="19" t="s">
        <v>91</v>
      </c>
      <c r="AG26" s="19" t="s">
        <v>256</v>
      </c>
      <c r="AH26" s="19" t="s">
        <v>257</v>
      </c>
      <c r="AI26" s="19" t="s">
        <v>235</v>
      </c>
      <c r="AJ26" s="19" t="s">
        <v>205</v>
      </c>
      <c r="AK26" s="19" t="s">
        <v>206</v>
      </c>
      <c r="AL26" s="19" t="s">
        <v>133</v>
      </c>
      <c r="AM26" s="19" t="s">
        <v>208</v>
      </c>
      <c r="AN26" s="19" t="s">
        <v>209</v>
      </c>
      <c r="AO26" s="19" t="s">
        <v>210</v>
      </c>
      <c r="AP26" s="19" t="s">
        <v>117</v>
      </c>
      <c r="AQ26" s="19" t="s">
        <v>211</v>
      </c>
      <c r="AR26" s="19" t="s">
        <v>236</v>
      </c>
      <c r="AS26" s="19" t="s">
        <v>242</v>
      </c>
      <c r="AT26" s="19" t="s">
        <v>250</v>
      </c>
      <c r="AU26" s="19" t="s">
        <v>215</v>
      </c>
      <c r="AV26" s="19" t="s">
        <v>251</v>
      </c>
      <c r="AW26" s="19" t="s">
        <v>292</v>
      </c>
      <c r="AX26" s="19" t="s">
        <v>293</v>
      </c>
      <c r="AY26" s="19" t="s">
        <v>219</v>
      </c>
      <c r="AZ26" s="19" t="s">
        <v>220</v>
      </c>
      <c r="BA26" s="19" t="s">
        <v>221</v>
      </c>
      <c r="BB26" s="19" t="s">
        <v>222</v>
      </c>
      <c r="BC26" s="19" t="s">
        <v>223</v>
      </c>
      <c r="BD26" s="19" t="s">
        <v>224</v>
      </c>
      <c r="BE26" s="19" t="s">
        <v>225</v>
      </c>
      <c r="BF26" s="19" t="s">
        <v>226</v>
      </c>
      <c r="BG26" s="19" t="s">
        <v>227</v>
      </c>
      <c r="BH26" s="19" t="s">
        <v>228</v>
      </c>
      <c r="BI26" s="19" t="s">
        <v>229</v>
      </c>
    </row>
    <row r="27" spans="1:61" ht="16.95" customHeight="1">
      <c r="A27" s="48" t="str">
        <f t="shared" si="0"/>
        <v>90PT03W6-M00PC0</v>
      </c>
      <c r="B27" s="19" t="str">
        <f t="shared" si="1"/>
        <v>P470VAT-B7310WSH</v>
      </c>
      <c r="C27" s="19" t="str">
        <f>IF(ISBLANK(I27),"",IF(LEFT(H27, 4) = "90PF",_xlfn.XLOOKUP(B27,'Auto-PF'!$A$2:$A$500,'Auto-PF'!$B$2:$B$500,"Not found",0),_xlfn.XLOOKUP(LEFT(B27,5),'MKT name rule'!$B$2:$B$322,'MKT name rule'!$C$2:$C$322, "Not found")))</f>
        <v>ASUS ExpertCenter P400</v>
      </c>
      <c r="D27" s="45" t="s">
        <v>83</v>
      </c>
      <c r="E27" s="83" t="s">
        <v>267</v>
      </c>
      <c r="F27" s="127" t="s">
        <v>305</v>
      </c>
      <c r="H27" s="19" t="s">
        <v>306</v>
      </c>
      <c r="I27" s="88" t="s">
        <v>307</v>
      </c>
      <c r="J27" s="19" t="s">
        <v>116</v>
      </c>
      <c r="L27" s="19" t="s">
        <v>308</v>
      </c>
      <c r="M27" s="19" t="s">
        <v>309</v>
      </c>
      <c r="N27" s="19" t="s">
        <v>187</v>
      </c>
      <c r="O27" s="19" t="s">
        <v>291</v>
      </c>
      <c r="P27" s="19" t="s">
        <v>189</v>
      </c>
      <c r="Q27" s="19" t="s">
        <v>190</v>
      </c>
      <c r="R27" s="19" t="s">
        <v>135</v>
      </c>
      <c r="S27" s="19" t="s">
        <v>191</v>
      </c>
      <c r="T27" s="19" t="s">
        <v>192</v>
      </c>
      <c r="U27" s="19" t="s">
        <v>193</v>
      </c>
      <c r="V27" s="19" t="s">
        <v>275</v>
      </c>
      <c r="W27" s="19" t="s">
        <v>195</v>
      </c>
      <c r="X27" s="19" t="s">
        <v>196</v>
      </c>
      <c r="Y27" s="19" t="s">
        <v>197</v>
      </c>
      <c r="Z27" s="19" t="s">
        <v>198</v>
      </c>
      <c r="AA27" s="19" t="s">
        <v>276</v>
      </c>
      <c r="AB27" s="19" t="s">
        <v>310</v>
      </c>
      <c r="AC27" s="19" t="s">
        <v>261</v>
      </c>
      <c r="AD27" s="19" t="s">
        <v>117</v>
      </c>
      <c r="AE27" s="19" t="s">
        <v>117</v>
      </c>
      <c r="AF27" s="19" t="s">
        <v>91</v>
      </c>
      <c r="AG27" s="19" t="s">
        <v>311</v>
      </c>
      <c r="AH27" s="19" t="s">
        <v>312</v>
      </c>
      <c r="AI27" s="19" t="s">
        <v>313</v>
      </c>
      <c r="AJ27" s="19" t="s">
        <v>205</v>
      </c>
      <c r="AK27" s="19" t="s">
        <v>206</v>
      </c>
      <c r="AL27" s="19" t="s">
        <v>133</v>
      </c>
      <c r="AM27" s="19" t="s">
        <v>208</v>
      </c>
      <c r="AN27" s="19" t="s">
        <v>209</v>
      </c>
      <c r="AO27" s="19" t="s">
        <v>210</v>
      </c>
      <c r="AP27" s="19" t="s">
        <v>117</v>
      </c>
      <c r="AQ27" s="19" t="s">
        <v>211</v>
      </c>
      <c r="AR27" s="19" t="s">
        <v>236</v>
      </c>
      <c r="AS27" s="19" t="s">
        <v>242</v>
      </c>
      <c r="AT27" s="19" t="s">
        <v>250</v>
      </c>
      <c r="AU27" s="19" t="s">
        <v>215</v>
      </c>
      <c r="AV27" s="19" t="s">
        <v>251</v>
      </c>
      <c r="AW27" s="19" t="s">
        <v>292</v>
      </c>
      <c r="AX27" s="19" t="s">
        <v>293</v>
      </c>
      <c r="AY27" s="19" t="s">
        <v>219</v>
      </c>
      <c r="AZ27" s="19" t="s">
        <v>220</v>
      </c>
      <c r="BA27" s="19" t="s">
        <v>221</v>
      </c>
      <c r="BB27" s="19" t="s">
        <v>222</v>
      </c>
      <c r="BC27" s="19" t="s">
        <v>223</v>
      </c>
      <c r="BD27" s="19" t="s">
        <v>224</v>
      </c>
      <c r="BE27" s="19" t="s">
        <v>225</v>
      </c>
      <c r="BF27" s="19" t="s">
        <v>226</v>
      </c>
      <c r="BG27" s="19" t="s">
        <v>227</v>
      </c>
      <c r="BH27" s="19" t="s">
        <v>228</v>
      </c>
      <c r="BI27" s="19" t="s">
        <v>229</v>
      </c>
    </row>
    <row r="28" spans="1:61" ht="16.95" customHeight="1">
      <c r="A28" s="48" t="str">
        <f t="shared" si="0"/>
        <v>90PT03X5-M01L20</v>
      </c>
      <c r="B28" s="19" t="str">
        <f t="shared" si="1"/>
        <v>P440VAT-B7850WS</v>
      </c>
      <c r="C28" s="19" t="str">
        <f>IF(ISBLANK(I28),"",IF(LEFT(H28, 4) = "90PF",_xlfn.XLOOKUP(B28,'Auto-PF'!$A$2:$A$500,'Auto-PF'!$B$2:$B$500,"Not found",0),_xlfn.XLOOKUP(LEFT(B28,5),'MKT name rule'!$B$2:$B$322,'MKT name rule'!$C$2:$C$322, "Not found")))</f>
        <v>ASUS ExpertCenter P400</v>
      </c>
      <c r="D28" s="45" t="s">
        <v>83</v>
      </c>
      <c r="E28" s="83" t="s">
        <v>267</v>
      </c>
      <c r="F28" s="127" t="s">
        <v>314</v>
      </c>
      <c r="H28" s="19" t="s">
        <v>315</v>
      </c>
      <c r="I28" s="88" t="s">
        <v>316</v>
      </c>
      <c r="J28" s="19" t="s">
        <v>317</v>
      </c>
      <c r="K28" s="19" t="s">
        <v>318</v>
      </c>
      <c r="L28" s="19" t="s">
        <v>273</v>
      </c>
      <c r="M28" s="19" t="s">
        <v>274</v>
      </c>
      <c r="N28" s="19" t="s">
        <v>187</v>
      </c>
      <c r="O28" s="19" t="s">
        <v>188</v>
      </c>
      <c r="P28" s="19" t="s">
        <v>189</v>
      </c>
      <c r="Q28" s="19" t="s">
        <v>190</v>
      </c>
      <c r="R28" s="19" t="s">
        <v>104</v>
      </c>
      <c r="S28" s="19" t="s">
        <v>191</v>
      </c>
      <c r="T28" s="19" t="s">
        <v>192</v>
      </c>
      <c r="U28" s="19" t="s">
        <v>193</v>
      </c>
      <c r="V28" s="19" t="s">
        <v>275</v>
      </c>
      <c r="W28" s="19" t="s">
        <v>195</v>
      </c>
      <c r="X28" s="19" t="s">
        <v>196</v>
      </c>
      <c r="Y28" s="19" t="s">
        <v>197</v>
      </c>
      <c r="Z28" s="19" t="s">
        <v>198</v>
      </c>
      <c r="AA28" s="19" t="s">
        <v>276</v>
      </c>
      <c r="AB28" s="19" t="s">
        <v>200</v>
      </c>
      <c r="AC28" s="19" t="s">
        <v>261</v>
      </c>
      <c r="AD28" s="19" t="s">
        <v>117</v>
      </c>
      <c r="AE28" s="19" t="s">
        <v>117</v>
      </c>
      <c r="AF28" s="19" t="s">
        <v>91</v>
      </c>
      <c r="AG28" s="19" t="s">
        <v>202</v>
      </c>
      <c r="AH28" s="19" t="s">
        <v>203</v>
      </c>
      <c r="AI28" s="19" t="s">
        <v>235</v>
      </c>
      <c r="AJ28" s="19" t="s">
        <v>205</v>
      </c>
      <c r="AK28" s="19" t="s">
        <v>206</v>
      </c>
      <c r="AL28" s="19" t="s">
        <v>207</v>
      </c>
      <c r="AM28" s="19" t="s">
        <v>208</v>
      </c>
      <c r="AN28" s="19" t="s">
        <v>209</v>
      </c>
      <c r="AO28" s="19" t="s">
        <v>210</v>
      </c>
      <c r="AP28" s="19" t="s">
        <v>117</v>
      </c>
      <c r="AQ28" s="19" t="s">
        <v>211</v>
      </c>
      <c r="AR28" s="19" t="s">
        <v>236</v>
      </c>
      <c r="AS28" s="19" t="s">
        <v>242</v>
      </c>
      <c r="AT28" s="19" t="s">
        <v>250</v>
      </c>
      <c r="AU28" s="19" t="s">
        <v>215</v>
      </c>
      <c r="AV28" s="19" t="s">
        <v>251</v>
      </c>
      <c r="AW28" s="19" t="s">
        <v>217</v>
      </c>
      <c r="AX28" s="19" t="s">
        <v>218</v>
      </c>
      <c r="AY28" s="19" t="s">
        <v>219</v>
      </c>
      <c r="AZ28" s="19" t="s">
        <v>220</v>
      </c>
      <c r="BA28" s="19" t="s">
        <v>221</v>
      </c>
      <c r="BB28" s="19" t="s">
        <v>222</v>
      </c>
      <c r="BC28" s="19" t="s">
        <v>223</v>
      </c>
      <c r="BD28" s="19" t="s">
        <v>224</v>
      </c>
      <c r="BE28" s="19" t="s">
        <v>225</v>
      </c>
      <c r="BF28" s="19" t="s">
        <v>226</v>
      </c>
      <c r="BG28" s="19" t="s">
        <v>227</v>
      </c>
      <c r="BH28" s="19" t="s">
        <v>228</v>
      </c>
      <c r="BI28" s="19" t="s">
        <v>229</v>
      </c>
    </row>
    <row r="29" spans="1:61" ht="16.95" customHeight="1">
      <c r="A29" s="48" t="str">
        <f t="shared" si="0"/>
        <v>90PT03X7-M025H0</v>
      </c>
      <c r="B29" s="19" t="str">
        <f t="shared" si="1"/>
        <v>P440VAK-W5850WS</v>
      </c>
      <c r="C29" s="19" t="str">
        <f>IF(ISBLANK(I29),"",IF(LEFT(H29, 4) = "90PF",_xlfn.XLOOKUP(B29,'Auto-PF'!$A$2:$A$500,'Auto-PF'!$B$2:$B$500,"Not found",0),_xlfn.XLOOKUP(LEFT(B29,5),'MKT name rule'!$B$2:$B$322,'MKT name rule'!$C$2:$C$322, "Not found")))</f>
        <v>ASUS ExpertCenter P400</v>
      </c>
      <c r="D29" s="45" t="s">
        <v>83</v>
      </c>
      <c r="E29" s="83" t="s">
        <v>179</v>
      </c>
      <c r="F29" s="127" t="s">
        <v>319</v>
      </c>
      <c r="H29" s="19" t="s">
        <v>320</v>
      </c>
      <c r="I29" s="88" t="s">
        <v>321</v>
      </c>
      <c r="J29" s="19" t="s">
        <v>116</v>
      </c>
      <c r="K29" s="19" t="s">
        <v>116</v>
      </c>
      <c r="L29" s="19" t="s">
        <v>322</v>
      </c>
      <c r="M29" s="19" t="s">
        <v>323</v>
      </c>
      <c r="N29" s="19" t="s">
        <v>324</v>
      </c>
      <c r="O29" s="19" t="s">
        <v>188</v>
      </c>
      <c r="P29" s="19" t="s">
        <v>189</v>
      </c>
      <c r="Q29" s="19" t="s">
        <v>190</v>
      </c>
      <c r="R29" s="19" t="s">
        <v>104</v>
      </c>
      <c r="S29" s="19" t="s">
        <v>191</v>
      </c>
      <c r="T29" s="19" t="s">
        <v>192</v>
      </c>
      <c r="U29" s="19" t="s">
        <v>193</v>
      </c>
      <c r="V29" s="19" t="s">
        <v>194</v>
      </c>
      <c r="W29" s="19" t="s">
        <v>195</v>
      </c>
      <c r="X29" s="19" t="s">
        <v>196</v>
      </c>
      <c r="Y29" s="19" t="s">
        <v>197</v>
      </c>
      <c r="Z29" s="19" t="s">
        <v>198</v>
      </c>
      <c r="AA29" s="19" t="s">
        <v>199</v>
      </c>
      <c r="AB29" s="19" t="s">
        <v>200</v>
      </c>
      <c r="AC29" s="19" t="s">
        <v>249</v>
      </c>
      <c r="AD29" s="19" t="s">
        <v>117</v>
      </c>
      <c r="AE29" s="19" t="s">
        <v>117</v>
      </c>
      <c r="AF29" s="19" t="s">
        <v>91</v>
      </c>
      <c r="AG29" s="19" t="s">
        <v>202</v>
      </c>
      <c r="AH29" s="19" t="s">
        <v>203</v>
      </c>
      <c r="AI29" s="19" t="s">
        <v>235</v>
      </c>
      <c r="AJ29" s="19" t="s">
        <v>205</v>
      </c>
      <c r="AK29" s="19" t="s">
        <v>206</v>
      </c>
      <c r="AL29" s="19" t="s">
        <v>207</v>
      </c>
      <c r="AM29" s="19" t="s">
        <v>208</v>
      </c>
      <c r="AN29" s="19" t="s">
        <v>209</v>
      </c>
      <c r="AO29" s="19" t="s">
        <v>210</v>
      </c>
      <c r="AP29" s="19" t="s">
        <v>117</v>
      </c>
      <c r="AQ29" s="19" t="s">
        <v>211</v>
      </c>
      <c r="AR29" s="19" t="s">
        <v>236</v>
      </c>
      <c r="AS29" s="19" t="s">
        <v>242</v>
      </c>
      <c r="AT29" s="19" t="s">
        <v>250</v>
      </c>
      <c r="AU29" s="19" t="s">
        <v>215</v>
      </c>
      <c r="AV29" s="19" t="s">
        <v>251</v>
      </c>
      <c r="AW29" s="19" t="s">
        <v>217</v>
      </c>
      <c r="AX29" s="19" t="s">
        <v>218</v>
      </c>
      <c r="AY29" s="19" t="s">
        <v>219</v>
      </c>
      <c r="AZ29" s="19" t="s">
        <v>220</v>
      </c>
      <c r="BA29" s="19" t="s">
        <v>221</v>
      </c>
      <c r="BB29" s="19" t="s">
        <v>222</v>
      </c>
      <c r="BC29" s="19" t="s">
        <v>223</v>
      </c>
      <c r="BD29" s="19" t="s">
        <v>325</v>
      </c>
      <c r="BE29" s="19" t="s">
        <v>225</v>
      </c>
      <c r="BF29" s="19" t="s">
        <v>226</v>
      </c>
      <c r="BG29" s="19" t="s">
        <v>227</v>
      </c>
      <c r="BH29" s="19" t="s">
        <v>228</v>
      </c>
      <c r="BI29" s="19" t="s">
        <v>229</v>
      </c>
    </row>
    <row r="30" spans="1:61" ht="16.95" customHeight="1">
      <c r="A30" s="48" t="str">
        <f t="shared" si="0"/>
        <v>90PT03W5-M00Z30</v>
      </c>
      <c r="B30" s="19" t="str">
        <f t="shared" si="1"/>
        <v>P470VAK-B5850WS</v>
      </c>
      <c r="C30" s="19" t="str">
        <f>IF(ISBLANK(I30),"",IF(LEFT(H30, 4) = "90PF",_xlfn.XLOOKUP(B30,'Auto-PF'!$A$2:$A$500,'Auto-PF'!$B$2:$B$500,"Not found",0),_xlfn.XLOOKUP(LEFT(B30,5),'MKT name rule'!$B$2:$B$322,'MKT name rule'!$C$2:$C$322, "Not found")))</f>
        <v>ASUS ExpertCenter P400</v>
      </c>
      <c r="D30" s="45" t="s">
        <v>83</v>
      </c>
      <c r="E30" s="83" t="s">
        <v>179</v>
      </c>
      <c r="F30" s="127" t="s">
        <v>326</v>
      </c>
      <c r="H30" s="19" t="s">
        <v>327</v>
      </c>
      <c r="I30" s="88" t="s">
        <v>328</v>
      </c>
      <c r="J30" s="19" t="s">
        <v>329</v>
      </c>
      <c r="K30" s="19" t="s">
        <v>330</v>
      </c>
      <c r="L30" s="19" t="s">
        <v>299</v>
      </c>
      <c r="M30" s="19" t="s">
        <v>300</v>
      </c>
      <c r="N30" s="19" t="s">
        <v>187</v>
      </c>
      <c r="O30" s="19" t="s">
        <v>291</v>
      </c>
      <c r="P30" s="19" t="s">
        <v>189</v>
      </c>
      <c r="Q30" s="19" t="s">
        <v>190</v>
      </c>
      <c r="R30" s="19" t="s">
        <v>135</v>
      </c>
      <c r="S30" s="19" t="s">
        <v>191</v>
      </c>
      <c r="T30" s="19" t="s">
        <v>192</v>
      </c>
      <c r="U30" s="19" t="s">
        <v>193</v>
      </c>
      <c r="V30" s="19" t="s">
        <v>194</v>
      </c>
      <c r="W30" s="19" t="s">
        <v>195</v>
      </c>
      <c r="X30" s="19" t="s">
        <v>196</v>
      </c>
      <c r="Y30" s="19" t="s">
        <v>197</v>
      </c>
      <c r="Z30" s="19" t="s">
        <v>198</v>
      </c>
      <c r="AA30" s="19" t="s">
        <v>199</v>
      </c>
      <c r="AB30" s="19" t="s">
        <v>200</v>
      </c>
      <c r="AC30" s="19" t="s">
        <v>249</v>
      </c>
      <c r="AD30" s="19" t="s">
        <v>117</v>
      </c>
      <c r="AE30" s="19" t="s">
        <v>117</v>
      </c>
      <c r="AF30" s="19" t="s">
        <v>91</v>
      </c>
      <c r="AG30" s="19" t="s">
        <v>202</v>
      </c>
      <c r="AH30" s="19" t="s">
        <v>203</v>
      </c>
      <c r="AI30" s="19" t="s">
        <v>235</v>
      </c>
      <c r="AJ30" s="19" t="s">
        <v>205</v>
      </c>
      <c r="AK30" s="19" t="s">
        <v>206</v>
      </c>
      <c r="AL30" s="19" t="s">
        <v>133</v>
      </c>
      <c r="AM30" s="19" t="s">
        <v>208</v>
      </c>
      <c r="AN30" s="19" t="s">
        <v>209</v>
      </c>
      <c r="AO30" s="19" t="s">
        <v>210</v>
      </c>
      <c r="AP30" s="19" t="s">
        <v>117</v>
      </c>
      <c r="AQ30" s="19" t="s">
        <v>211</v>
      </c>
      <c r="AR30" s="19" t="s">
        <v>236</v>
      </c>
      <c r="AS30" s="19" t="s">
        <v>242</v>
      </c>
      <c r="AT30" s="19" t="s">
        <v>250</v>
      </c>
      <c r="AU30" s="19" t="s">
        <v>215</v>
      </c>
      <c r="AV30" s="19" t="s">
        <v>251</v>
      </c>
      <c r="AW30" s="19" t="s">
        <v>292</v>
      </c>
      <c r="AX30" s="19" t="s">
        <v>293</v>
      </c>
      <c r="AY30" s="19" t="s">
        <v>219</v>
      </c>
      <c r="AZ30" s="19" t="s">
        <v>220</v>
      </c>
      <c r="BA30" s="19" t="s">
        <v>221</v>
      </c>
      <c r="BB30" s="19" t="s">
        <v>222</v>
      </c>
      <c r="BC30" s="19" t="s">
        <v>223</v>
      </c>
      <c r="BD30" s="19" t="s">
        <v>224</v>
      </c>
      <c r="BE30" s="19" t="s">
        <v>225</v>
      </c>
      <c r="BF30" s="19" t="s">
        <v>226</v>
      </c>
      <c r="BG30" s="19" t="s">
        <v>227</v>
      </c>
      <c r="BH30" s="19" t="s">
        <v>228</v>
      </c>
      <c r="BI30" s="19" t="s">
        <v>229</v>
      </c>
    </row>
    <row r="31" spans="1:61" ht="16.95" customHeight="1">
      <c r="A31" s="48" t="str">
        <f t="shared" si="0"/>
        <v>90PT03W5-M00Z40</v>
      </c>
      <c r="B31" s="19" t="str">
        <f t="shared" si="1"/>
        <v>P470VAK-B7850WS</v>
      </c>
      <c r="C31" s="19" t="str">
        <f>IF(ISBLANK(I31),"",IF(LEFT(H31, 4) = "90PF",_xlfn.XLOOKUP(B31,'Auto-PF'!$A$2:$A$500,'Auto-PF'!$B$2:$B$500,"Not found",0),_xlfn.XLOOKUP(LEFT(B31,5),'MKT name rule'!$B$2:$B$322,'MKT name rule'!$C$2:$C$322, "Not found")))</f>
        <v>ASUS ExpertCenter P400</v>
      </c>
      <c r="D31" s="45" t="s">
        <v>83</v>
      </c>
      <c r="E31" s="83" t="s">
        <v>179</v>
      </c>
      <c r="F31" s="127" t="s">
        <v>331</v>
      </c>
      <c r="H31" s="19" t="s">
        <v>332</v>
      </c>
      <c r="I31" s="88" t="s">
        <v>333</v>
      </c>
      <c r="J31" s="19" t="s">
        <v>116</v>
      </c>
      <c r="K31" s="19" t="s">
        <v>116</v>
      </c>
      <c r="L31" s="19" t="s">
        <v>304</v>
      </c>
      <c r="M31" s="19" t="s">
        <v>300</v>
      </c>
      <c r="N31" s="19" t="s">
        <v>187</v>
      </c>
      <c r="O31" s="19" t="s">
        <v>291</v>
      </c>
      <c r="P31" s="19" t="s">
        <v>189</v>
      </c>
      <c r="Q31" s="19" t="s">
        <v>190</v>
      </c>
      <c r="R31" s="19" t="s">
        <v>135</v>
      </c>
      <c r="S31" s="19" t="s">
        <v>191</v>
      </c>
      <c r="T31" s="19" t="s">
        <v>192</v>
      </c>
      <c r="U31" s="19" t="s">
        <v>193</v>
      </c>
      <c r="V31" s="19" t="s">
        <v>194</v>
      </c>
      <c r="W31" s="19" t="s">
        <v>195</v>
      </c>
      <c r="X31" s="19" t="s">
        <v>196</v>
      </c>
      <c r="Y31" s="19" t="s">
        <v>197</v>
      </c>
      <c r="Z31" s="19" t="s">
        <v>198</v>
      </c>
      <c r="AA31" s="19" t="s">
        <v>199</v>
      </c>
      <c r="AB31" s="19" t="s">
        <v>200</v>
      </c>
      <c r="AC31" s="19" t="s">
        <v>261</v>
      </c>
      <c r="AD31" s="19" t="s">
        <v>117</v>
      </c>
      <c r="AE31" s="19" t="s">
        <v>117</v>
      </c>
      <c r="AF31" s="19" t="s">
        <v>91</v>
      </c>
      <c r="AG31" s="19" t="s">
        <v>202</v>
      </c>
      <c r="AH31" s="19" t="s">
        <v>203</v>
      </c>
      <c r="AI31" s="19" t="s">
        <v>235</v>
      </c>
      <c r="AJ31" s="19" t="s">
        <v>205</v>
      </c>
      <c r="AK31" s="19" t="s">
        <v>206</v>
      </c>
      <c r="AL31" s="19" t="s">
        <v>133</v>
      </c>
      <c r="AM31" s="19" t="s">
        <v>208</v>
      </c>
      <c r="AN31" s="19" t="s">
        <v>209</v>
      </c>
      <c r="AO31" s="19" t="s">
        <v>210</v>
      </c>
      <c r="AP31" s="19" t="s">
        <v>117</v>
      </c>
      <c r="AQ31" s="19" t="s">
        <v>211</v>
      </c>
      <c r="AR31" s="19" t="s">
        <v>236</v>
      </c>
      <c r="AS31" s="19" t="s">
        <v>242</v>
      </c>
      <c r="AT31" s="19" t="s">
        <v>250</v>
      </c>
      <c r="AU31" s="19" t="s">
        <v>215</v>
      </c>
      <c r="AV31" s="19" t="s">
        <v>251</v>
      </c>
      <c r="AW31" s="19" t="s">
        <v>292</v>
      </c>
      <c r="AX31" s="19" t="s">
        <v>293</v>
      </c>
      <c r="AY31" s="19" t="s">
        <v>219</v>
      </c>
      <c r="AZ31" s="19" t="s">
        <v>220</v>
      </c>
      <c r="BA31" s="19" t="s">
        <v>221</v>
      </c>
      <c r="BB31" s="19" t="s">
        <v>222</v>
      </c>
      <c r="BC31" s="19" t="s">
        <v>223</v>
      </c>
      <c r="BD31" s="19" t="s">
        <v>224</v>
      </c>
      <c r="BE31" s="19" t="s">
        <v>225</v>
      </c>
      <c r="BF31" s="19" t="s">
        <v>226</v>
      </c>
      <c r="BG31" s="19" t="s">
        <v>227</v>
      </c>
      <c r="BH31" s="19" t="s">
        <v>228</v>
      </c>
      <c r="BI31" s="19" t="s">
        <v>229</v>
      </c>
    </row>
    <row r="32" spans="1:61" ht="16.95" customHeight="1">
      <c r="A32" s="48" t="str">
        <f t="shared" si="0"/>
        <v>90PT03W5-M00Z60</v>
      </c>
      <c r="B32" s="19" t="str">
        <f t="shared" si="1"/>
        <v>P470VAT-B7110WS</v>
      </c>
      <c r="C32" s="19" t="str">
        <f>IF(ISBLANK(I32),"",IF(LEFT(H32, 4) = "90PF",_xlfn.XLOOKUP(B32,'Auto-PF'!$A$2:$A$500,'Auto-PF'!$B$2:$B$500,"Not found",0),_xlfn.XLOOKUP(LEFT(B32,5),'MKT name rule'!$B$2:$B$322,'MKT name rule'!$C$2:$C$322, "Not found")))</f>
        <v>ASUS ExpertCenter P400</v>
      </c>
      <c r="D32" s="45" t="s">
        <v>83</v>
      </c>
      <c r="E32" s="83" t="s">
        <v>267</v>
      </c>
      <c r="F32" s="127" t="s">
        <v>334</v>
      </c>
      <c r="H32" s="19" t="s">
        <v>335</v>
      </c>
      <c r="I32" s="88" t="s">
        <v>336</v>
      </c>
      <c r="J32" s="19" t="s">
        <v>116</v>
      </c>
      <c r="K32" s="19" t="s">
        <v>116</v>
      </c>
      <c r="L32" s="19" t="s">
        <v>308</v>
      </c>
      <c r="M32" s="19" t="s">
        <v>290</v>
      </c>
      <c r="N32" s="19" t="s">
        <v>187</v>
      </c>
      <c r="O32" s="19" t="s">
        <v>291</v>
      </c>
      <c r="P32" s="19" t="s">
        <v>189</v>
      </c>
      <c r="Q32" s="19" t="s">
        <v>190</v>
      </c>
      <c r="R32" s="19" t="s">
        <v>135</v>
      </c>
      <c r="S32" s="19" t="s">
        <v>191</v>
      </c>
      <c r="T32" s="19" t="s">
        <v>192</v>
      </c>
      <c r="U32" s="19" t="s">
        <v>193</v>
      </c>
      <c r="V32" s="19" t="s">
        <v>275</v>
      </c>
      <c r="W32" s="19" t="s">
        <v>195</v>
      </c>
      <c r="X32" s="19" t="s">
        <v>196</v>
      </c>
      <c r="Y32" s="19" t="s">
        <v>197</v>
      </c>
      <c r="Z32" s="19" t="s">
        <v>198</v>
      </c>
      <c r="AA32" s="19" t="s">
        <v>276</v>
      </c>
      <c r="AB32" s="19" t="s">
        <v>200</v>
      </c>
      <c r="AC32" s="19" t="s">
        <v>261</v>
      </c>
      <c r="AD32" s="19" t="s">
        <v>117</v>
      </c>
      <c r="AE32" s="19" t="s">
        <v>117</v>
      </c>
      <c r="AF32" s="19" t="s">
        <v>91</v>
      </c>
      <c r="AG32" s="19" t="s">
        <v>256</v>
      </c>
      <c r="AH32" s="19" t="s">
        <v>257</v>
      </c>
      <c r="AI32" s="19" t="s">
        <v>313</v>
      </c>
      <c r="AJ32" s="19" t="s">
        <v>205</v>
      </c>
      <c r="AK32" s="19" t="s">
        <v>206</v>
      </c>
      <c r="AL32" s="19" t="s">
        <v>133</v>
      </c>
      <c r="AM32" s="19" t="s">
        <v>208</v>
      </c>
      <c r="AN32" s="19" t="s">
        <v>209</v>
      </c>
      <c r="AO32" s="19" t="s">
        <v>210</v>
      </c>
      <c r="AP32" s="19" t="s">
        <v>117</v>
      </c>
      <c r="AQ32" s="19" t="s">
        <v>211</v>
      </c>
      <c r="AR32" s="19" t="s">
        <v>236</v>
      </c>
      <c r="AS32" s="19" t="s">
        <v>242</v>
      </c>
      <c r="AT32" s="19" t="s">
        <v>250</v>
      </c>
      <c r="AU32" s="19" t="s">
        <v>215</v>
      </c>
      <c r="AV32" s="19" t="s">
        <v>251</v>
      </c>
      <c r="AW32" s="19" t="s">
        <v>292</v>
      </c>
      <c r="AX32" s="19" t="s">
        <v>293</v>
      </c>
      <c r="AY32" s="19" t="s">
        <v>219</v>
      </c>
      <c r="AZ32" s="19" t="s">
        <v>220</v>
      </c>
      <c r="BA32" s="19" t="s">
        <v>221</v>
      </c>
      <c r="BB32" s="19" t="s">
        <v>222</v>
      </c>
      <c r="BC32" s="19" t="s">
        <v>223</v>
      </c>
      <c r="BD32" s="19" t="s">
        <v>224</v>
      </c>
      <c r="BE32" s="19" t="s">
        <v>225</v>
      </c>
      <c r="BF32" s="19" t="s">
        <v>226</v>
      </c>
      <c r="BG32" s="19" t="s">
        <v>227</v>
      </c>
      <c r="BH32" s="19" t="s">
        <v>228</v>
      </c>
      <c r="BI32" s="19" t="s">
        <v>229</v>
      </c>
    </row>
    <row r="33" spans="1:61" ht="16.95" customHeight="1">
      <c r="A33" s="48" t="str">
        <f t="shared" si="0"/>
        <v>90PT03W5-M00Z70</v>
      </c>
      <c r="B33" s="19" t="str">
        <f t="shared" si="1"/>
        <v>P470VAT-B7850WS</v>
      </c>
      <c r="C33" s="19" t="str">
        <f>IF(ISBLANK(I33),"",IF(LEFT(H33, 4) = "90PF",_xlfn.XLOOKUP(B33,'Auto-PF'!$A$2:$A$500,'Auto-PF'!$B$2:$B$500,"Not found",0),_xlfn.XLOOKUP(LEFT(B33,5),'MKT name rule'!$B$2:$B$322,'MKT name rule'!$C$2:$C$322, "Not found")))</f>
        <v>ASUS ExpertCenter P400</v>
      </c>
      <c r="D33" s="45" t="s">
        <v>83</v>
      </c>
      <c r="E33" s="83" t="s">
        <v>267</v>
      </c>
      <c r="F33" s="127" t="s">
        <v>337</v>
      </c>
      <c r="H33" s="19" t="s">
        <v>338</v>
      </c>
      <c r="I33" s="88" t="s">
        <v>339</v>
      </c>
      <c r="J33" s="19" t="s">
        <v>116</v>
      </c>
      <c r="K33" s="19" t="s">
        <v>116</v>
      </c>
      <c r="L33" s="19" t="s">
        <v>308</v>
      </c>
      <c r="M33" s="19" t="s">
        <v>290</v>
      </c>
      <c r="N33" s="19" t="s">
        <v>187</v>
      </c>
      <c r="O33" s="19" t="s">
        <v>291</v>
      </c>
      <c r="P33" s="19" t="s">
        <v>189</v>
      </c>
      <c r="Q33" s="19" t="s">
        <v>190</v>
      </c>
      <c r="R33" s="19" t="s">
        <v>135</v>
      </c>
      <c r="S33" s="19" t="s">
        <v>191</v>
      </c>
      <c r="T33" s="19" t="s">
        <v>192</v>
      </c>
      <c r="U33" s="19" t="s">
        <v>193</v>
      </c>
      <c r="V33" s="19" t="s">
        <v>275</v>
      </c>
      <c r="W33" s="19" t="s">
        <v>195</v>
      </c>
      <c r="X33" s="19" t="s">
        <v>196</v>
      </c>
      <c r="Y33" s="19" t="s">
        <v>197</v>
      </c>
      <c r="Z33" s="19" t="s">
        <v>198</v>
      </c>
      <c r="AA33" s="19" t="s">
        <v>276</v>
      </c>
      <c r="AB33" s="19" t="s">
        <v>200</v>
      </c>
      <c r="AC33" s="19" t="s">
        <v>261</v>
      </c>
      <c r="AD33" s="19" t="s">
        <v>117</v>
      </c>
      <c r="AE33" s="19" t="s">
        <v>117</v>
      </c>
      <c r="AF33" s="19" t="s">
        <v>91</v>
      </c>
      <c r="AG33" s="19" t="s">
        <v>202</v>
      </c>
      <c r="AH33" s="19" t="s">
        <v>203</v>
      </c>
      <c r="AI33" s="19" t="s">
        <v>235</v>
      </c>
      <c r="AJ33" s="19" t="s">
        <v>205</v>
      </c>
      <c r="AK33" s="19" t="s">
        <v>206</v>
      </c>
      <c r="AL33" s="19" t="s">
        <v>133</v>
      </c>
      <c r="AM33" s="19" t="s">
        <v>208</v>
      </c>
      <c r="AN33" s="19" t="s">
        <v>209</v>
      </c>
      <c r="AO33" s="19" t="s">
        <v>210</v>
      </c>
      <c r="AP33" s="19" t="s">
        <v>117</v>
      </c>
      <c r="AQ33" s="19" t="s">
        <v>211</v>
      </c>
      <c r="AR33" s="19" t="s">
        <v>236</v>
      </c>
      <c r="AS33" s="19" t="s">
        <v>242</v>
      </c>
      <c r="AT33" s="19" t="s">
        <v>250</v>
      </c>
      <c r="AU33" s="19" t="s">
        <v>215</v>
      </c>
      <c r="AV33" s="19" t="s">
        <v>251</v>
      </c>
      <c r="AW33" s="19" t="s">
        <v>292</v>
      </c>
      <c r="AX33" s="19" t="s">
        <v>293</v>
      </c>
      <c r="AY33" s="19" t="s">
        <v>219</v>
      </c>
      <c r="AZ33" s="19" t="s">
        <v>220</v>
      </c>
      <c r="BA33" s="19" t="s">
        <v>221</v>
      </c>
      <c r="BB33" s="19" t="s">
        <v>222</v>
      </c>
      <c r="BC33" s="19" t="s">
        <v>223</v>
      </c>
      <c r="BD33" s="19" t="s">
        <v>224</v>
      </c>
      <c r="BE33" s="19" t="s">
        <v>225</v>
      </c>
      <c r="BF33" s="19" t="s">
        <v>226</v>
      </c>
      <c r="BG33" s="19" t="s">
        <v>227</v>
      </c>
      <c r="BH33" s="19" t="s">
        <v>228</v>
      </c>
      <c r="BI33" s="19" t="s">
        <v>229</v>
      </c>
    </row>
    <row r="34" spans="1:61" ht="16.95" customHeight="1">
      <c r="A34" s="48" t="str">
        <f t="shared" si="0"/>
        <v>90PT03W5-M00Z80</v>
      </c>
      <c r="B34" s="19" t="str">
        <f t="shared" si="1"/>
        <v>P470VAT-B5150WS</v>
      </c>
      <c r="C34" s="19" t="str">
        <f>IF(ISBLANK(I34),"",IF(LEFT(H34, 4) = "90PF",_xlfn.XLOOKUP(B34,'Auto-PF'!$A$2:$A$500,'Auto-PF'!$B$2:$B$500,"Not found",0),_xlfn.XLOOKUP(LEFT(B34,5),'MKT name rule'!$B$2:$B$322,'MKT name rule'!$C$2:$C$322, "Not found")))</f>
        <v>ASUS ExpertCenter P400</v>
      </c>
      <c r="D34" s="45" t="s">
        <v>83</v>
      </c>
      <c r="E34" s="83" t="s">
        <v>267</v>
      </c>
      <c r="F34" s="127" t="s">
        <v>340</v>
      </c>
      <c r="H34" s="19" t="s">
        <v>341</v>
      </c>
      <c r="I34" s="88" t="s">
        <v>342</v>
      </c>
      <c r="J34" s="19" t="s">
        <v>343</v>
      </c>
      <c r="K34" s="19" t="s">
        <v>344</v>
      </c>
      <c r="L34" s="19" t="s">
        <v>289</v>
      </c>
      <c r="M34" s="19" t="s">
        <v>290</v>
      </c>
      <c r="N34" s="19" t="s">
        <v>187</v>
      </c>
      <c r="O34" s="19" t="s">
        <v>291</v>
      </c>
      <c r="P34" s="19" t="s">
        <v>189</v>
      </c>
      <c r="Q34" s="19" t="s">
        <v>190</v>
      </c>
      <c r="R34" s="19" t="s">
        <v>135</v>
      </c>
      <c r="S34" s="19" t="s">
        <v>191</v>
      </c>
      <c r="T34" s="19" t="s">
        <v>192</v>
      </c>
      <c r="U34" s="19" t="s">
        <v>193</v>
      </c>
      <c r="V34" s="19" t="s">
        <v>275</v>
      </c>
      <c r="W34" s="19" t="s">
        <v>195</v>
      </c>
      <c r="X34" s="19" t="s">
        <v>196</v>
      </c>
      <c r="Y34" s="19" t="s">
        <v>197</v>
      </c>
      <c r="Z34" s="19" t="s">
        <v>198</v>
      </c>
      <c r="AA34" s="19" t="s">
        <v>276</v>
      </c>
      <c r="AB34" s="19" t="s">
        <v>200</v>
      </c>
      <c r="AC34" s="19" t="s">
        <v>249</v>
      </c>
      <c r="AD34" s="19" t="s">
        <v>117</v>
      </c>
      <c r="AE34" s="19" t="s">
        <v>117</v>
      </c>
      <c r="AF34" s="19" t="s">
        <v>91</v>
      </c>
      <c r="AG34" s="19" t="s">
        <v>256</v>
      </c>
      <c r="AH34" s="19" t="s">
        <v>257</v>
      </c>
      <c r="AI34" s="19" t="s">
        <v>235</v>
      </c>
      <c r="AJ34" s="19" t="s">
        <v>205</v>
      </c>
      <c r="AK34" s="19" t="s">
        <v>206</v>
      </c>
      <c r="AL34" s="19" t="s">
        <v>133</v>
      </c>
      <c r="AM34" s="19" t="s">
        <v>208</v>
      </c>
      <c r="AN34" s="19" t="s">
        <v>209</v>
      </c>
      <c r="AO34" s="19" t="s">
        <v>210</v>
      </c>
      <c r="AP34" s="19" t="s">
        <v>117</v>
      </c>
      <c r="AQ34" s="19" t="s">
        <v>211</v>
      </c>
      <c r="AR34" s="19" t="s">
        <v>236</v>
      </c>
      <c r="AS34" s="19" t="s">
        <v>242</v>
      </c>
      <c r="AT34" s="19" t="s">
        <v>250</v>
      </c>
      <c r="AU34" s="19" t="s">
        <v>215</v>
      </c>
      <c r="AV34" s="19" t="s">
        <v>251</v>
      </c>
      <c r="AW34" s="19" t="s">
        <v>292</v>
      </c>
      <c r="AX34" s="19" t="s">
        <v>293</v>
      </c>
      <c r="AY34" s="19" t="s">
        <v>219</v>
      </c>
      <c r="AZ34" s="19" t="s">
        <v>220</v>
      </c>
      <c r="BA34" s="19" t="s">
        <v>221</v>
      </c>
      <c r="BB34" s="19" t="s">
        <v>222</v>
      </c>
      <c r="BC34" s="19" t="s">
        <v>223</v>
      </c>
      <c r="BD34" s="19" t="s">
        <v>224</v>
      </c>
      <c r="BE34" s="19" t="s">
        <v>225</v>
      </c>
      <c r="BF34" s="19" t="s">
        <v>226</v>
      </c>
      <c r="BG34" s="19" t="s">
        <v>227</v>
      </c>
      <c r="BH34" s="19" t="s">
        <v>228</v>
      </c>
      <c r="BI34" s="19" t="s">
        <v>229</v>
      </c>
    </row>
    <row r="35" spans="1:61" ht="16.95" customHeight="1">
      <c r="A35" s="48" t="str">
        <f t="shared" si="0"/>
        <v>90PT03W5-M00Z90</v>
      </c>
      <c r="B35" s="19" t="str">
        <f t="shared" si="1"/>
        <v>P470VAT-B5850WS</v>
      </c>
      <c r="C35" s="19" t="str">
        <f>IF(ISBLANK(I35),"",IF(LEFT(H35, 4) = "90PF",_xlfn.XLOOKUP(B35,'Auto-PF'!$A$2:$A$500,'Auto-PF'!$B$2:$B$500,"Not found",0),_xlfn.XLOOKUP(LEFT(B35,5),'MKT name rule'!$B$2:$B$322,'MKT name rule'!$C$2:$C$322, "Not found")))</f>
        <v>ASUS ExpertCenter P400</v>
      </c>
      <c r="D35" s="45" t="s">
        <v>83</v>
      </c>
      <c r="E35" s="83" t="s">
        <v>267</v>
      </c>
      <c r="F35" s="127" t="s">
        <v>345</v>
      </c>
      <c r="H35" s="19" t="s">
        <v>346</v>
      </c>
      <c r="I35" s="88" t="s">
        <v>347</v>
      </c>
      <c r="J35" s="19" t="s">
        <v>116</v>
      </c>
      <c r="K35" s="19" t="s">
        <v>116</v>
      </c>
      <c r="L35" s="19" t="s">
        <v>308</v>
      </c>
      <c r="M35" s="19" t="s">
        <v>290</v>
      </c>
      <c r="N35" s="19" t="s">
        <v>187</v>
      </c>
      <c r="O35" s="19" t="s">
        <v>291</v>
      </c>
      <c r="P35" s="19" t="s">
        <v>189</v>
      </c>
      <c r="Q35" s="19" t="s">
        <v>190</v>
      </c>
      <c r="R35" s="19" t="s">
        <v>135</v>
      </c>
      <c r="S35" s="19" t="s">
        <v>191</v>
      </c>
      <c r="T35" s="19" t="s">
        <v>192</v>
      </c>
      <c r="U35" s="19" t="s">
        <v>193</v>
      </c>
      <c r="V35" s="19" t="s">
        <v>275</v>
      </c>
      <c r="W35" s="19" t="s">
        <v>195</v>
      </c>
      <c r="X35" s="19" t="s">
        <v>196</v>
      </c>
      <c r="Y35" s="19" t="s">
        <v>197</v>
      </c>
      <c r="Z35" s="19" t="s">
        <v>198</v>
      </c>
      <c r="AA35" s="19" t="s">
        <v>276</v>
      </c>
      <c r="AB35" s="19" t="s">
        <v>200</v>
      </c>
      <c r="AC35" s="19" t="s">
        <v>249</v>
      </c>
      <c r="AD35" s="19" t="s">
        <v>117</v>
      </c>
      <c r="AE35" s="19" t="s">
        <v>117</v>
      </c>
      <c r="AF35" s="19" t="s">
        <v>91</v>
      </c>
      <c r="AG35" s="19" t="s">
        <v>202</v>
      </c>
      <c r="AH35" s="19" t="s">
        <v>203</v>
      </c>
      <c r="AI35" s="19" t="s">
        <v>235</v>
      </c>
      <c r="AJ35" s="19" t="s">
        <v>205</v>
      </c>
      <c r="AK35" s="19" t="s">
        <v>206</v>
      </c>
      <c r="AL35" s="19" t="s">
        <v>133</v>
      </c>
      <c r="AM35" s="19" t="s">
        <v>208</v>
      </c>
      <c r="AN35" s="19" t="s">
        <v>209</v>
      </c>
      <c r="AO35" s="19" t="s">
        <v>210</v>
      </c>
      <c r="AP35" s="19" t="s">
        <v>117</v>
      </c>
      <c r="AQ35" s="19" t="s">
        <v>211</v>
      </c>
      <c r="AR35" s="19" t="s">
        <v>236</v>
      </c>
      <c r="AS35" s="19" t="s">
        <v>242</v>
      </c>
      <c r="AT35" s="19" t="s">
        <v>250</v>
      </c>
      <c r="AU35" s="19" t="s">
        <v>215</v>
      </c>
      <c r="AV35" s="19" t="s">
        <v>251</v>
      </c>
      <c r="AW35" s="19" t="s">
        <v>292</v>
      </c>
      <c r="AX35" s="19" t="s">
        <v>293</v>
      </c>
      <c r="AY35" s="19" t="s">
        <v>219</v>
      </c>
      <c r="AZ35" s="19" t="s">
        <v>220</v>
      </c>
      <c r="BA35" s="19" t="s">
        <v>221</v>
      </c>
      <c r="BB35" s="19" t="s">
        <v>222</v>
      </c>
      <c r="BC35" s="19" t="s">
        <v>223</v>
      </c>
      <c r="BD35" s="19" t="s">
        <v>224</v>
      </c>
      <c r="BE35" s="19" t="s">
        <v>225</v>
      </c>
      <c r="BF35" s="19" t="s">
        <v>226</v>
      </c>
      <c r="BG35" s="19" t="s">
        <v>227</v>
      </c>
      <c r="BH35" s="19" t="s">
        <v>228</v>
      </c>
      <c r="BI35" s="19" t="s">
        <v>229</v>
      </c>
    </row>
    <row r="36" spans="1:61" ht="16.95" customHeight="1">
      <c r="A36" s="48" t="str">
        <f t="shared" si="0"/>
        <v>90PT03W6-M00ZA0</v>
      </c>
      <c r="B36" s="19" t="str">
        <f t="shared" si="1"/>
        <v>P470VAT-B7150WSH</v>
      </c>
      <c r="C36" s="19" t="str">
        <f>IF(ISBLANK(I36),"",IF(LEFT(H36, 4) = "90PF",_xlfn.XLOOKUP(B36,'Auto-PF'!$A$2:$A$500,'Auto-PF'!$B$2:$B$500,"Not found",0),_xlfn.XLOOKUP(LEFT(B36,5),'MKT name rule'!$B$2:$B$322,'MKT name rule'!$C$2:$C$322, "Not found")))</f>
        <v>ASUS ExpertCenter P400</v>
      </c>
      <c r="D36" s="45" t="s">
        <v>83</v>
      </c>
      <c r="E36" s="83" t="s">
        <v>267</v>
      </c>
      <c r="F36" s="127" t="s">
        <v>348</v>
      </c>
      <c r="H36" s="19" t="s">
        <v>349</v>
      </c>
      <c r="I36" s="88" t="s">
        <v>350</v>
      </c>
      <c r="J36" s="19" t="s">
        <v>116</v>
      </c>
      <c r="K36" s="19" t="s">
        <v>116</v>
      </c>
      <c r="L36" s="19" t="s">
        <v>308</v>
      </c>
      <c r="M36" s="19" t="s">
        <v>309</v>
      </c>
      <c r="N36" s="19" t="s">
        <v>187</v>
      </c>
      <c r="O36" s="19" t="s">
        <v>291</v>
      </c>
      <c r="P36" s="19" t="s">
        <v>189</v>
      </c>
      <c r="Q36" s="19" t="s">
        <v>190</v>
      </c>
      <c r="R36" s="19" t="s">
        <v>135</v>
      </c>
      <c r="S36" s="19" t="s">
        <v>191</v>
      </c>
      <c r="T36" s="19" t="s">
        <v>192</v>
      </c>
      <c r="U36" s="19" t="s">
        <v>193</v>
      </c>
      <c r="V36" s="19" t="s">
        <v>275</v>
      </c>
      <c r="W36" s="19" t="s">
        <v>195</v>
      </c>
      <c r="X36" s="19" t="s">
        <v>196</v>
      </c>
      <c r="Y36" s="19" t="s">
        <v>197</v>
      </c>
      <c r="Z36" s="19" t="s">
        <v>198</v>
      </c>
      <c r="AA36" s="19" t="s">
        <v>276</v>
      </c>
      <c r="AB36" s="19" t="s">
        <v>310</v>
      </c>
      <c r="AC36" s="19" t="s">
        <v>261</v>
      </c>
      <c r="AD36" s="19" t="s">
        <v>117</v>
      </c>
      <c r="AE36" s="19" t="s">
        <v>117</v>
      </c>
      <c r="AF36" s="19" t="s">
        <v>91</v>
      </c>
      <c r="AG36" s="19" t="s">
        <v>256</v>
      </c>
      <c r="AH36" s="19" t="s">
        <v>257</v>
      </c>
      <c r="AI36" s="19" t="s">
        <v>235</v>
      </c>
      <c r="AJ36" s="19" t="s">
        <v>205</v>
      </c>
      <c r="AK36" s="19" t="s">
        <v>206</v>
      </c>
      <c r="AL36" s="19" t="s">
        <v>133</v>
      </c>
      <c r="AM36" s="19" t="s">
        <v>208</v>
      </c>
      <c r="AN36" s="19" t="s">
        <v>209</v>
      </c>
      <c r="AO36" s="19" t="s">
        <v>210</v>
      </c>
      <c r="AP36" s="19" t="s">
        <v>117</v>
      </c>
      <c r="AQ36" s="19" t="s">
        <v>211</v>
      </c>
      <c r="AR36" s="19" t="s">
        <v>236</v>
      </c>
      <c r="AS36" s="19" t="s">
        <v>242</v>
      </c>
      <c r="AT36" s="19" t="s">
        <v>250</v>
      </c>
      <c r="AU36" s="19" t="s">
        <v>215</v>
      </c>
      <c r="AV36" s="19" t="s">
        <v>251</v>
      </c>
      <c r="AW36" s="19" t="s">
        <v>292</v>
      </c>
      <c r="AX36" s="19" t="s">
        <v>293</v>
      </c>
      <c r="AY36" s="19" t="s">
        <v>219</v>
      </c>
      <c r="AZ36" s="19" t="s">
        <v>220</v>
      </c>
      <c r="BA36" s="19" t="s">
        <v>221</v>
      </c>
      <c r="BB36" s="19" t="s">
        <v>222</v>
      </c>
      <c r="BC36" s="19" t="s">
        <v>223</v>
      </c>
      <c r="BD36" s="19" t="s">
        <v>224</v>
      </c>
      <c r="BE36" s="19" t="s">
        <v>225</v>
      </c>
      <c r="BF36" s="19" t="s">
        <v>226</v>
      </c>
      <c r="BG36" s="19" t="s">
        <v>227</v>
      </c>
      <c r="BH36" s="19" t="s">
        <v>228</v>
      </c>
      <c r="BI36" s="19" t="s">
        <v>229</v>
      </c>
    </row>
    <row r="37" spans="1:61" ht="16.95" customHeight="1">
      <c r="A37" s="48" t="str">
        <f t="shared" si="0"/>
        <v>90PT03X5-M025P0</v>
      </c>
      <c r="B37" s="19" t="str">
        <f t="shared" si="1"/>
        <v>P440VAT-B7110WS</v>
      </c>
      <c r="C37" s="19" t="str">
        <f>IF(ISBLANK(I37),"",IF(LEFT(H37, 4) = "90PF",_xlfn.XLOOKUP(B37,'Auto-PF'!$A$2:$A$500,'Auto-PF'!$B$2:$B$500,"Not found",0),_xlfn.XLOOKUP(LEFT(B37,5),'MKT name rule'!$B$2:$B$322,'MKT name rule'!$C$2:$C$322, "Not found")))</f>
        <v>ASUS ExpertCenter P400</v>
      </c>
      <c r="D37" s="45" t="s">
        <v>83</v>
      </c>
      <c r="E37" s="83" t="s">
        <v>267</v>
      </c>
      <c r="F37" s="127" t="s">
        <v>351</v>
      </c>
      <c r="H37" s="19" t="s">
        <v>352</v>
      </c>
      <c r="I37" s="88" t="s">
        <v>353</v>
      </c>
      <c r="J37" s="19" t="s">
        <v>116</v>
      </c>
      <c r="K37" s="19" t="s">
        <v>116</v>
      </c>
      <c r="L37" s="19" t="s">
        <v>280</v>
      </c>
      <c r="M37" s="19" t="s">
        <v>274</v>
      </c>
      <c r="N37" s="19" t="s">
        <v>187</v>
      </c>
      <c r="O37" s="19" t="s">
        <v>188</v>
      </c>
      <c r="P37" s="19" t="s">
        <v>189</v>
      </c>
      <c r="Q37" s="19" t="s">
        <v>190</v>
      </c>
      <c r="R37" s="19" t="s">
        <v>104</v>
      </c>
      <c r="S37" s="19" t="s">
        <v>191</v>
      </c>
      <c r="T37" s="19" t="s">
        <v>192</v>
      </c>
      <c r="U37" s="19" t="s">
        <v>193</v>
      </c>
      <c r="V37" s="19" t="s">
        <v>275</v>
      </c>
      <c r="W37" s="19" t="s">
        <v>195</v>
      </c>
      <c r="X37" s="19" t="s">
        <v>196</v>
      </c>
      <c r="Y37" s="19" t="s">
        <v>197</v>
      </c>
      <c r="Z37" s="19" t="s">
        <v>198</v>
      </c>
      <c r="AA37" s="19" t="s">
        <v>276</v>
      </c>
      <c r="AB37" s="19" t="s">
        <v>200</v>
      </c>
      <c r="AC37" s="19" t="s">
        <v>261</v>
      </c>
      <c r="AD37" s="19" t="s">
        <v>117</v>
      </c>
      <c r="AE37" s="19" t="s">
        <v>117</v>
      </c>
      <c r="AF37" s="19" t="s">
        <v>91</v>
      </c>
      <c r="AG37" s="19" t="s">
        <v>256</v>
      </c>
      <c r="AH37" s="19" t="s">
        <v>257</v>
      </c>
      <c r="AI37" s="19" t="s">
        <v>313</v>
      </c>
      <c r="AJ37" s="19" t="s">
        <v>205</v>
      </c>
      <c r="AK37" s="19" t="s">
        <v>206</v>
      </c>
      <c r="AL37" s="19" t="s">
        <v>207</v>
      </c>
      <c r="AM37" s="19" t="s">
        <v>208</v>
      </c>
      <c r="AN37" s="19" t="s">
        <v>209</v>
      </c>
      <c r="AO37" s="19" t="s">
        <v>210</v>
      </c>
      <c r="AP37" s="19" t="s">
        <v>117</v>
      </c>
      <c r="AQ37" s="19" t="s">
        <v>211</v>
      </c>
      <c r="AR37" s="19" t="s">
        <v>236</v>
      </c>
      <c r="AS37" s="19" t="s">
        <v>242</v>
      </c>
      <c r="AT37" s="19" t="s">
        <v>250</v>
      </c>
      <c r="AU37" s="19" t="s">
        <v>215</v>
      </c>
      <c r="AV37" s="19" t="s">
        <v>251</v>
      </c>
      <c r="AW37" s="19" t="s">
        <v>217</v>
      </c>
      <c r="AX37" s="19" t="s">
        <v>218</v>
      </c>
      <c r="AY37" s="19" t="s">
        <v>219</v>
      </c>
      <c r="AZ37" s="19" t="s">
        <v>220</v>
      </c>
      <c r="BA37" s="19" t="s">
        <v>221</v>
      </c>
      <c r="BB37" s="19" t="s">
        <v>222</v>
      </c>
      <c r="BC37" s="19" t="s">
        <v>223</v>
      </c>
      <c r="BD37" s="19" t="s">
        <v>224</v>
      </c>
      <c r="BE37" s="19" t="s">
        <v>225</v>
      </c>
      <c r="BF37" s="19" t="s">
        <v>226</v>
      </c>
      <c r="BG37" s="19" t="s">
        <v>227</v>
      </c>
      <c r="BH37" s="19" t="s">
        <v>228</v>
      </c>
      <c r="BI37" s="19" t="s">
        <v>229</v>
      </c>
    </row>
    <row r="38" spans="1:61" ht="16.95" customHeight="1">
      <c r="A38" s="48" t="str">
        <f t="shared" si="0"/>
        <v>90PT03X5-M025S0</v>
      </c>
      <c r="B38" s="19" t="str">
        <f t="shared" si="1"/>
        <v>P440VAK-B7110WS</v>
      </c>
      <c r="C38" s="19" t="str">
        <f>IF(ISBLANK(I38),"",IF(LEFT(H38, 4) = "90PF",_xlfn.XLOOKUP(B38,'Auto-PF'!$A$2:$A$500,'Auto-PF'!$B$2:$B$500,"Not found",0),_xlfn.XLOOKUP(LEFT(B38,5),'MKT name rule'!$B$2:$B$322,'MKT name rule'!$C$2:$C$322, "Not found")))</f>
        <v>ASUS ExpertCenter P400</v>
      </c>
      <c r="D38" s="45" t="s">
        <v>83</v>
      </c>
      <c r="E38" s="83" t="s">
        <v>179</v>
      </c>
      <c r="F38" s="127" t="s">
        <v>354</v>
      </c>
      <c r="H38" s="19" t="s">
        <v>355</v>
      </c>
      <c r="I38" s="88" t="s">
        <v>356</v>
      </c>
      <c r="J38" s="19" t="s">
        <v>116</v>
      </c>
      <c r="K38" s="19" t="s">
        <v>116</v>
      </c>
      <c r="L38" s="19" t="s">
        <v>255</v>
      </c>
      <c r="M38" s="19" t="s">
        <v>248</v>
      </c>
      <c r="N38" s="19" t="s">
        <v>187</v>
      </c>
      <c r="O38" s="19" t="s">
        <v>188</v>
      </c>
      <c r="P38" s="19" t="s">
        <v>189</v>
      </c>
      <c r="Q38" s="19" t="s">
        <v>190</v>
      </c>
      <c r="R38" s="19" t="s">
        <v>104</v>
      </c>
      <c r="S38" s="19" t="s">
        <v>191</v>
      </c>
      <c r="T38" s="19" t="s">
        <v>192</v>
      </c>
      <c r="U38" s="19" t="s">
        <v>193</v>
      </c>
      <c r="V38" s="19" t="s">
        <v>194</v>
      </c>
      <c r="W38" s="19" t="s">
        <v>195</v>
      </c>
      <c r="X38" s="19" t="s">
        <v>196</v>
      </c>
      <c r="Y38" s="19" t="s">
        <v>197</v>
      </c>
      <c r="Z38" s="19" t="s">
        <v>198</v>
      </c>
      <c r="AA38" s="19" t="s">
        <v>199</v>
      </c>
      <c r="AB38" s="19" t="s">
        <v>200</v>
      </c>
      <c r="AC38" s="19" t="s">
        <v>261</v>
      </c>
      <c r="AD38" s="19" t="s">
        <v>117</v>
      </c>
      <c r="AE38" s="19" t="s">
        <v>117</v>
      </c>
      <c r="AF38" s="19" t="s">
        <v>91</v>
      </c>
      <c r="AG38" s="19" t="s">
        <v>256</v>
      </c>
      <c r="AH38" s="19" t="s">
        <v>257</v>
      </c>
      <c r="AI38" s="19" t="s">
        <v>313</v>
      </c>
      <c r="AJ38" s="19" t="s">
        <v>205</v>
      </c>
      <c r="AK38" s="19" t="s">
        <v>206</v>
      </c>
      <c r="AL38" s="19" t="s">
        <v>207</v>
      </c>
      <c r="AM38" s="19" t="s">
        <v>208</v>
      </c>
      <c r="AN38" s="19" t="s">
        <v>209</v>
      </c>
      <c r="AO38" s="19" t="s">
        <v>210</v>
      </c>
      <c r="AP38" s="19" t="s">
        <v>117</v>
      </c>
      <c r="AQ38" s="19" t="s">
        <v>211</v>
      </c>
      <c r="AR38" s="19" t="s">
        <v>236</v>
      </c>
      <c r="AS38" s="19" t="s">
        <v>242</v>
      </c>
      <c r="AT38" s="19" t="s">
        <v>250</v>
      </c>
      <c r="AU38" s="19" t="s">
        <v>215</v>
      </c>
      <c r="AV38" s="19" t="s">
        <v>251</v>
      </c>
      <c r="AW38" s="19" t="s">
        <v>217</v>
      </c>
      <c r="AX38" s="19" t="s">
        <v>218</v>
      </c>
      <c r="AY38" s="19" t="s">
        <v>219</v>
      </c>
      <c r="AZ38" s="19" t="s">
        <v>220</v>
      </c>
      <c r="BA38" s="19" t="s">
        <v>221</v>
      </c>
      <c r="BB38" s="19" t="s">
        <v>222</v>
      </c>
      <c r="BC38" s="19" t="s">
        <v>223</v>
      </c>
      <c r="BD38" s="19" t="s">
        <v>224</v>
      </c>
      <c r="BE38" s="19" t="s">
        <v>225</v>
      </c>
      <c r="BF38" s="19" t="s">
        <v>226</v>
      </c>
      <c r="BG38" s="19" t="s">
        <v>227</v>
      </c>
      <c r="BH38" s="19" t="s">
        <v>228</v>
      </c>
      <c r="BI38" s="19" t="s">
        <v>229</v>
      </c>
    </row>
    <row r="39" spans="1:61" ht="16.95" customHeight="1">
      <c r="A39" s="48" t="str">
        <f t="shared" si="0"/>
        <v>90PT03W5-M00ZT0</v>
      </c>
      <c r="B39" s="19" t="str">
        <f t="shared" si="1"/>
        <v>P470VAK-B7110WS</v>
      </c>
      <c r="C39" s="19" t="str">
        <f>IF(ISBLANK(I39),"",IF(LEFT(H39, 4) = "90PF",_xlfn.XLOOKUP(B39,'Auto-PF'!$A$2:$A$500,'Auto-PF'!$B$2:$B$500,"Not found",0),_xlfn.XLOOKUP(LEFT(B39,5),'MKT name rule'!$B$2:$B$322,'MKT name rule'!$C$2:$C$322, "Not found")))</f>
        <v>ASUS ExpertCenter P400</v>
      </c>
      <c r="D39" s="45" t="s">
        <v>83</v>
      </c>
      <c r="E39" s="83" t="s">
        <v>179</v>
      </c>
      <c r="F39" s="127" t="s">
        <v>357</v>
      </c>
      <c r="H39" s="19" t="s">
        <v>358</v>
      </c>
      <c r="I39" s="88" t="s">
        <v>359</v>
      </c>
      <c r="J39" s="19" t="s">
        <v>116</v>
      </c>
      <c r="K39" s="19" t="s">
        <v>116</v>
      </c>
      <c r="L39" s="19" t="s">
        <v>304</v>
      </c>
      <c r="M39" s="19" t="s">
        <v>300</v>
      </c>
      <c r="N39" s="19" t="s">
        <v>187</v>
      </c>
      <c r="O39" s="19" t="s">
        <v>291</v>
      </c>
      <c r="P39" s="19" t="s">
        <v>189</v>
      </c>
      <c r="Q39" s="19" t="s">
        <v>190</v>
      </c>
      <c r="R39" s="19" t="s">
        <v>135</v>
      </c>
      <c r="S39" s="19" t="s">
        <v>191</v>
      </c>
      <c r="T39" s="19" t="s">
        <v>192</v>
      </c>
      <c r="U39" s="19" t="s">
        <v>193</v>
      </c>
      <c r="V39" s="19" t="s">
        <v>194</v>
      </c>
      <c r="W39" s="19" t="s">
        <v>195</v>
      </c>
      <c r="X39" s="19" t="s">
        <v>196</v>
      </c>
      <c r="Y39" s="19" t="s">
        <v>197</v>
      </c>
      <c r="Z39" s="19" t="s">
        <v>198</v>
      </c>
      <c r="AA39" s="19" t="s">
        <v>199</v>
      </c>
      <c r="AB39" s="19" t="s">
        <v>200</v>
      </c>
      <c r="AC39" s="19" t="s">
        <v>261</v>
      </c>
      <c r="AD39" s="19" t="s">
        <v>117</v>
      </c>
      <c r="AE39" s="19" t="s">
        <v>117</v>
      </c>
      <c r="AF39" s="19" t="s">
        <v>91</v>
      </c>
      <c r="AG39" s="19" t="s">
        <v>256</v>
      </c>
      <c r="AH39" s="19" t="s">
        <v>257</v>
      </c>
      <c r="AI39" s="19" t="s">
        <v>313</v>
      </c>
      <c r="AJ39" s="19" t="s">
        <v>205</v>
      </c>
      <c r="AK39" s="19" t="s">
        <v>206</v>
      </c>
      <c r="AL39" s="19" t="s">
        <v>133</v>
      </c>
      <c r="AM39" s="19" t="s">
        <v>208</v>
      </c>
      <c r="AN39" s="19" t="s">
        <v>209</v>
      </c>
      <c r="AO39" s="19" t="s">
        <v>210</v>
      </c>
      <c r="AP39" s="19" t="s">
        <v>117</v>
      </c>
      <c r="AQ39" s="19" t="s">
        <v>211</v>
      </c>
      <c r="AR39" s="19" t="s">
        <v>236</v>
      </c>
      <c r="AS39" s="19" t="s">
        <v>242</v>
      </c>
      <c r="AT39" s="19" t="s">
        <v>250</v>
      </c>
      <c r="AU39" s="19" t="s">
        <v>215</v>
      </c>
      <c r="AV39" s="19" t="s">
        <v>251</v>
      </c>
      <c r="AW39" s="19" t="s">
        <v>292</v>
      </c>
      <c r="AX39" s="19" t="s">
        <v>293</v>
      </c>
      <c r="AY39" s="19" t="s">
        <v>219</v>
      </c>
      <c r="AZ39" s="19" t="s">
        <v>220</v>
      </c>
      <c r="BA39" s="19" t="s">
        <v>221</v>
      </c>
      <c r="BB39" s="19" t="s">
        <v>222</v>
      </c>
      <c r="BC39" s="19" t="s">
        <v>223</v>
      </c>
      <c r="BD39" s="19" t="s">
        <v>224</v>
      </c>
      <c r="BE39" s="19" t="s">
        <v>225</v>
      </c>
      <c r="BF39" s="19" t="s">
        <v>226</v>
      </c>
      <c r="BG39" s="19" t="s">
        <v>227</v>
      </c>
      <c r="BH39" s="19" t="s">
        <v>228</v>
      </c>
      <c r="BI39" s="19" t="s">
        <v>229</v>
      </c>
    </row>
    <row r="40" spans="1:61" ht="16.95" customHeight="1">
      <c r="A40" s="48" t="str">
        <f t="shared" si="0"/>
        <v>90PT03X7-M02840</v>
      </c>
      <c r="B40" s="19" t="str">
        <f t="shared" si="1"/>
        <v>P440VAK-W3850WS</v>
      </c>
      <c r="C40" s="19" t="str">
        <f>IF(ISBLANK(I40),"",IF(LEFT(H40, 4) = "90PF",_xlfn.XLOOKUP(B40,'Auto-PF'!$A$2:$A$500,'Auto-PF'!$B$2:$B$500,"Not found",0),_xlfn.XLOOKUP(LEFT(B40,5),'MKT name rule'!$B$2:$B$322,'MKT name rule'!$C$2:$C$322, "Not found")))</f>
        <v>ASUS ExpertCenter P400</v>
      </c>
      <c r="D40" s="45" t="s">
        <v>83</v>
      </c>
      <c r="E40" s="83" t="s">
        <v>179</v>
      </c>
      <c r="F40" s="127" t="s">
        <v>360</v>
      </c>
      <c r="H40" s="19" t="s">
        <v>361</v>
      </c>
      <c r="I40" s="88" t="s">
        <v>362</v>
      </c>
      <c r="J40" s="19" t="s">
        <v>116</v>
      </c>
      <c r="K40" s="19" t="s">
        <v>116</v>
      </c>
      <c r="L40" s="19" t="s">
        <v>322</v>
      </c>
      <c r="M40" s="19" t="s">
        <v>363</v>
      </c>
      <c r="N40" s="19" t="s">
        <v>324</v>
      </c>
      <c r="O40" s="19" t="s">
        <v>188</v>
      </c>
      <c r="P40" s="19" t="s">
        <v>189</v>
      </c>
      <c r="Q40" s="19" t="s">
        <v>190</v>
      </c>
      <c r="R40" s="19" t="s">
        <v>104</v>
      </c>
      <c r="S40" s="19" t="s">
        <v>191</v>
      </c>
      <c r="T40" s="19" t="s">
        <v>192</v>
      </c>
      <c r="U40" s="19" t="s">
        <v>193</v>
      </c>
      <c r="V40" s="19" t="s">
        <v>194</v>
      </c>
      <c r="W40" s="19" t="s">
        <v>195</v>
      </c>
      <c r="X40" s="19" t="s">
        <v>196</v>
      </c>
      <c r="Y40" s="19" t="s">
        <v>197</v>
      </c>
      <c r="Z40" s="19" t="s">
        <v>198</v>
      </c>
      <c r="AA40" s="19" t="s">
        <v>199</v>
      </c>
      <c r="AB40" s="19" t="s">
        <v>200</v>
      </c>
      <c r="AC40" s="19" t="s">
        <v>184</v>
      </c>
      <c r="AD40" s="19" t="s">
        <v>117</v>
      </c>
      <c r="AE40" s="19" t="s">
        <v>117</v>
      </c>
      <c r="AF40" s="19" t="s">
        <v>201</v>
      </c>
      <c r="AG40" s="19" t="s">
        <v>202</v>
      </c>
      <c r="AH40" s="19" t="s">
        <v>203</v>
      </c>
      <c r="AI40" s="19" t="s">
        <v>235</v>
      </c>
      <c r="AJ40" s="19" t="s">
        <v>205</v>
      </c>
      <c r="AK40" s="19" t="s">
        <v>206</v>
      </c>
      <c r="AL40" s="19" t="s">
        <v>207</v>
      </c>
      <c r="AM40" s="19" t="s">
        <v>208</v>
      </c>
      <c r="AN40" s="19" t="s">
        <v>209</v>
      </c>
      <c r="AO40" s="19" t="s">
        <v>210</v>
      </c>
      <c r="AP40" s="19" t="s">
        <v>117</v>
      </c>
      <c r="AQ40" s="19" t="s">
        <v>211</v>
      </c>
      <c r="AR40" s="19" t="s">
        <v>236</v>
      </c>
      <c r="AS40" s="19" t="s">
        <v>242</v>
      </c>
      <c r="AT40" s="19" t="s">
        <v>214</v>
      </c>
      <c r="AU40" s="19" t="s">
        <v>215</v>
      </c>
      <c r="AV40" s="19" t="s">
        <v>216</v>
      </c>
      <c r="AW40" s="19" t="s">
        <v>217</v>
      </c>
      <c r="AX40" s="19" t="s">
        <v>218</v>
      </c>
      <c r="AY40" s="19" t="s">
        <v>219</v>
      </c>
      <c r="AZ40" s="19" t="s">
        <v>220</v>
      </c>
      <c r="BA40" s="19" t="s">
        <v>221</v>
      </c>
      <c r="BB40" s="19" t="s">
        <v>222</v>
      </c>
      <c r="BC40" s="19" t="s">
        <v>223</v>
      </c>
      <c r="BD40" s="19" t="s">
        <v>325</v>
      </c>
      <c r="BE40" s="19" t="s">
        <v>225</v>
      </c>
      <c r="BF40" s="19" t="s">
        <v>226</v>
      </c>
      <c r="BG40" s="19" t="s">
        <v>227</v>
      </c>
      <c r="BH40" s="19" t="s">
        <v>228</v>
      </c>
      <c r="BI40" s="19" t="s">
        <v>229</v>
      </c>
    </row>
    <row r="41" spans="1:61" ht="16.95" customHeight="1">
      <c r="A41" s="48" t="str">
        <f t="shared" si="0"/>
        <v>90PT03X7-M02860</v>
      </c>
      <c r="B41" s="19" t="str">
        <f t="shared" si="1"/>
        <v>P440VAK-W7850WS</v>
      </c>
      <c r="C41" s="19" t="str">
        <f>IF(ISBLANK(I41),"",IF(LEFT(H41, 4) = "90PF",_xlfn.XLOOKUP(B41,'Auto-PF'!$A$2:$A$500,'Auto-PF'!$B$2:$B$500,"Not found",0),_xlfn.XLOOKUP(LEFT(B41,5),'MKT name rule'!$B$2:$B$322,'MKT name rule'!$C$2:$C$322, "Not found")))</f>
        <v>ASUS ExpertCenter P400</v>
      </c>
      <c r="D41" s="45" t="s">
        <v>83</v>
      </c>
      <c r="E41" s="83" t="s">
        <v>179</v>
      </c>
      <c r="F41" s="127" t="s">
        <v>364</v>
      </c>
      <c r="H41" s="19" t="s">
        <v>365</v>
      </c>
      <c r="I41" s="88" t="s">
        <v>366</v>
      </c>
      <c r="J41" s="19" t="s">
        <v>116</v>
      </c>
      <c r="K41" s="19" t="s">
        <v>116</v>
      </c>
      <c r="L41" s="19" t="s">
        <v>322</v>
      </c>
      <c r="M41" s="19" t="s">
        <v>323</v>
      </c>
      <c r="N41" s="19" t="s">
        <v>324</v>
      </c>
      <c r="O41" s="19" t="s">
        <v>188</v>
      </c>
      <c r="P41" s="19" t="s">
        <v>189</v>
      </c>
      <c r="Q41" s="19" t="s">
        <v>190</v>
      </c>
      <c r="R41" s="19" t="s">
        <v>104</v>
      </c>
      <c r="S41" s="19" t="s">
        <v>191</v>
      </c>
      <c r="T41" s="19" t="s">
        <v>192</v>
      </c>
      <c r="U41" s="19" t="s">
        <v>193</v>
      </c>
      <c r="V41" s="19" t="s">
        <v>194</v>
      </c>
      <c r="W41" s="19" t="s">
        <v>195</v>
      </c>
      <c r="X41" s="19" t="s">
        <v>196</v>
      </c>
      <c r="Y41" s="19" t="s">
        <v>197</v>
      </c>
      <c r="Z41" s="19" t="s">
        <v>198</v>
      </c>
      <c r="AA41" s="19" t="s">
        <v>199</v>
      </c>
      <c r="AB41" s="19" t="s">
        <v>200</v>
      </c>
      <c r="AC41" s="19" t="s">
        <v>261</v>
      </c>
      <c r="AD41" s="19" t="s">
        <v>117</v>
      </c>
      <c r="AE41" s="19" t="s">
        <v>117</v>
      </c>
      <c r="AF41" s="19" t="s">
        <v>91</v>
      </c>
      <c r="AG41" s="19" t="s">
        <v>202</v>
      </c>
      <c r="AH41" s="19" t="s">
        <v>203</v>
      </c>
      <c r="AI41" s="19" t="s">
        <v>235</v>
      </c>
      <c r="AJ41" s="19" t="s">
        <v>205</v>
      </c>
      <c r="AK41" s="19" t="s">
        <v>206</v>
      </c>
      <c r="AL41" s="19" t="s">
        <v>207</v>
      </c>
      <c r="AM41" s="19" t="s">
        <v>208</v>
      </c>
      <c r="AN41" s="19" t="s">
        <v>209</v>
      </c>
      <c r="AO41" s="19" t="s">
        <v>210</v>
      </c>
      <c r="AP41" s="19" t="s">
        <v>117</v>
      </c>
      <c r="AQ41" s="19" t="s">
        <v>211</v>
      </c>
      <c r="AR41" s="19" t="s">
        <v>236</v>
      </c>
      <c r="AS41" s="19" t="s">
        <v>242</v>
      </c>
      <c r="AT41" s="19" t="s">
        <v>250</v>
      </c>
      <c r="AU41" s="19" t="s">
        <v>215</v>
      </c>
      <c r="AV41" s="19" t="s">
        <v>251</v>
      </c>
      <c r="AW41" s="19" t="s">
        <v>217</v>
      </c>
      <c r="AX41" s="19" t="s">
        <v>218</v>
      </c>
      <c r="AY41" s="19" t="s">
        <v>219</v>
      </c>
      <c r="AZ41" s="19" t="s">
        <v>220</v>
      </c>
      <c r="BA41" s="19" t="s">
        <v>221</v>
      </c>
      <c r="BB41" s="19" t="s">
        <v>222</v>
      </c>
      <c r="BC41" s="19" t="s">
        <v>223</v>
      </c>
      <c r="BD41" s="19" t="s">
        <v>325</v>
      </c>
      <c r="BE41" s="19" t="s">
        <v>225</v>
      </c>
      <c r="BF41" s="19" t="s">
        <v>226</v>
      </c>
      <c r="BG41" s="19" t="s">
        <v>227</v>
      </c>
      <c r="BH41" s="19" t="s">
        <v>228</v>
      </c>
      <c r="BI41" s="19" t="s">
        <v>229</v>
      </c>
    </row>
    <row r="42" spans="1:61" ht="16.95" customHeight="1">
      <c r="A42" s="48" t="str">
        <f t="shared" si="0"/>
        <v>90PT03X7-M02880</v>
      </c>
      <c r="B42" s="19" t="str">
        <f t="shared" si="1"/>
        <v>P440VAT-W5850WS</v>
      </c>
      <c r="C42" s="19" t="str">
        <f>IF(ISBLANK(I42),"",IF(LEFT(H42, 4) = "90PF",_xlfn.XLOOKUP(B42,'Auto-PF'!$A$2:$A$500,'Auto-PF'!$B$2:$B$500,"Not found",0),_xlfn.XLOOKUP(LEFT(B42,5),'MKT name rule'!$B$2:$B$322,'MKT name rule'!$C$2:$C$322, "Not found")))</f>
        <v>ASUS ExpertCenter P400</v>
      </c>
      <c r="D42" s="45" t="s">
        <v>83</v>
      </c>
      <c r="E42" s="83" t="s">
        <v>267</v>
      </c>
      <c r="F42" s="127" t="s">
        <v>367</v>
      </c>
      <c r="H42" s="19" t="s">
        <v>368</v>
      </c>
      <c r="I42" s="88" t="s">
        <v>369</v>
      </c>
      <c r="J42" s="19" t="s">
        <v>116</v>
      </c>
      <c r="K42" s="19" t="s">
        <v>116</v>
      </c>
      <c r="L42" s="19" t="s">
        <v>322</v>
      </c>
      <c r="M42" s="19" t="s">
        <v>370</v>
      </c>
      <c r="N42" s="19" t="s">
        <v>324</v>
      </c>
      <c r="O42" s="19" t="s">
        <v>188</v>
      </c>
      <c r="P42" s="19" t="s">
        <v>189</v>
      </c>
      <c r="Q42" s="19" t="s">
        <v>190</v>
      </c>
      <c r="R42" s="19" t="s">
        <v>104</v>
      </c>
      <c r="S42" s="19" t="s">
        <v>191</v>
      </c>
      <c r="T42" s="19" t="s">
        <v>192</v>
      </c>
      <c r="U42" s="19" t="s">
        <v>193</v>
      </c>
      <c r="V42" s="19" t="s">
        <v>275</v>
      </c>
      <c r="W42" s="19" t="s">
        <v>195</v>
      </c>
      <c r="X42" s="19" t="s">
        <v>196</v>
      </c>
      <c r="Y42" s="19" t="s">
        <v>197</v>
      </c>
      <c r="Z42" s="19" t="s">
        <v>198</v>
      </c>
      <c r="AA42" s="19" t="s">
        <v>276</v>
      </c>
      <c r="AB42" s="19" t="s">
        <v>200</v>
      </c>
      <c r="AC42" s="19" t="s">
        <v>249</v>
      </c>
      <c r="AD42" s="19" t="s">
        <v>117</v>
      </c>
      <c r="AE42" s="19" t="s">
        <v>117</v>
      </c>
      <c r="AF42" s="19" t="s">
        <v>91</v>
      </c>
      <c r="AG42" s="19" t="s">
        <v>202</v>
      </c>
      <c r="AH42" s="19" t="s">
        <v>203</v>
      </c>
      <c r="AI42" s="19" t="s">
        <v>235</v>
      </c>
      <c r="AJ42" s="19" t="s">
        <v>205</v>
      </c>
      <c r="AK42" s="19" t="s">
        <v>206</v>
      </c>
      <c r="AL42" s="19" t="s">
        <v>207</v>
      </c>
      <c r="AM42" s="19" t="s">
        <v>208</v>
      </c>
      <c r="AN42" s="19" t="s">
        <v>209</v>
      </c>
      <c r="AO42" s="19" t="s">
        <v>210</v>
      </c>
      <c r="AP42" s="19" t="s">
        <v>117</v>
      </c>
      <c r="AQ42" s="19" t="s">
        <v>211</v>
      </c>
      <c r="AR42" s="19" t="s">
        <v>236</v>
      </c>
      <c r="AS42" s="19" t="s">
        <v>242</v>
      </c>
      <c r="AT42" s="19" t="s">
        <v>250</v>
      </c>
      <c r="AU42" s="19" t="s">
        <v>215</v>
      </c>
      <c r="AV42" s="19" t="s">
        <v>251</v>
      </c>
      <c r="AW42" s="19" t="s">
        <v>217</v>
      </c>
      <c r="AX42" s="19" t="s">
        <v>218</v>
      </c>
      <c r="AY42" s="19" t="s">
        <v>219</v>
      </c>
      <c r="AZ42" s="19" t="s">
        <v>220</v>
      </c>
      <c r="BA42" s="19" t="s">
        <v>221</v>
      </c>
      <c r="BB42" s="19" t="s">
        <v>222</v>
      </c>
      <c r="BC42" s="19" t="s">
        <v>223</v>
      </c>
      <c r="BD42" s="19" t="s">
        <v>325</v>
      </c>
      <c r="BE42" s="19" t="s">
        <v>225</v>
      </c>
      <c r="BF42" s="19" t="s">
        <v>226</v>
      </c>
      <c r="BG42" s="19" t="s">
        <v>227</v>
      </c>
      <c r="BH42" s="19" t="s">
        <v>228</v>
      </c>
      <c r="BI42" s="19" t="s">
        <v>229</v>
      </c>
    </row>
    <row r="43" spans="1:61" ht="16.95" customHeight="1">
      <c r="A43" s="48" t="str">
        <f t="shared" si="0"/>
        <v>90PT03X7-M02890</v>
      </c>
      <c r="B43" s="19" t="str">
        <f t="shared" si="1"/>
        <v>P440VAT-W7850WS</v>
      </c>
      <c r="C43" s="19" t="str">
        <f>IF(ISBLANK(I43),"",IF(LEFT(H43, 4) = "90PF",_xlfn.XLOOKUP(B43,'Auto-PF'!$A$2:$A$500,'Auto-PF'!$B$2:$B$500,"Not found",0),_xlfn.XLOOKUP(LEFT(B43,5),'MKT name rule'!$B$2:$B$322,'MKT name rule'!$C$2:$C$322, "Not found")))</f>
        <v>ASUS ExpertCenter P400</v>
      </c>
      <c r="D43" s="45" t="s">
        <v>83</v>
      </c>
      <c r="E43" s="83" t="s">
        <v>267</v>
      </c>
      <c r="F43" s="127" t="s">
        <v>314</v>
      </c>
      <c r="H43" s="19" t="s">
        <v>371</v>
      </c>
      <c r="I43" s="88" t="s">
        <v>372</v>
      </c>
      <c r="J43" s="19" t="s">
        <v>116</v>
      </c>
      <c r="K43" s="19" t="s">
        <v>116</v>
      </c>
      <c r="L43" s="19" t="s">
        <v>322</v>
      </c>
      <c r="M43" s="19" t="s">
        <v>370</v>
      </c>
      <c r="N43" s="19" t="s">
        <v>324</v>
      </c>
      <c r="O43" s="19" t="s">
        <v>188</v>
      </c>
      <c r="P43" s="19" t="s">
        <v>189</v>
      </c>
      <c r="Q43" s="19" t="s">
        <v>190</v>
      </c>
      <c r="R43" s="19" t="s">
        <v>104</v>
      </c>
      <c r="S43" s="19" t="s">
        <v>191</v>
      </c>
      <c r="T43" s="19" t="s">
        <v>192</v>
      </c>
      <c r="U43" s="19" t="s">
        <v>193</v>
      </c>
      <c r="V43" s="19" t="s">
        <v>275</v>
      </c>
      <c r="W43" s="19" t="s">
        <v>195</v>
      </c>
      <c r="X43" s="19" t="s">
        <v>196</v>
      </c>
      <c r="Y43" s="19" t="s">
        <v>197</v>
      </c>
      <c r="Z43" s="19" t="s">
        <v>198</v>
      </c>
      <c r="AA43" s="19" t="s">
        <v>276</v>
      </c>
      <c r="AB43" s="19" t="s">
        <v>200</v>
      </c>
      <c r="AC43" s="19" t="s">
        <v>261</v>
      </c>
      <c r="AD43" s="19" t="s">
        <v>117</v>
      </c>
      <c r="AE43" s="19" t="s">
        <v>117</v>
      </c>
      <c r="AF43" s="19" t="s">
        <v>91</v>
      </c>
      <c r="AG43" s="19" t="s">
        <v>202</v>
      </c>
      <c r="AH43" s="19" t="s">
        <v>203</v>
      </c>
      <c r="AI43" s="19" t="s">
        <v>235</v>
      </c>
      <c r="AJ43" s="19" t="s">
        <v>205</v>
      </c>
      <c r="AK43" s="19" t="s">
        <v>206</v>
      </c>
      <c r="AL43" s="19" t="s">
        <v>207</v>
      </c>
      <c r="AM43" s="19" t="s">
        <v>208</v>
      </c>
      <c r="AN43" s="19" t="s">
        <v>209</v>
      </c>
      <c r="AO43" s="19" t="s">
        <v>210</v>
      </c>
      <c r="AP43" s="19" t="s">
        <v>117</v>
      </c>
      <c r="AQ43" s="19" t="s">
        <v>211</v>
      </c>
      <c r="AR43" s="19" t="s">
        <v>236</v>
      </c>
      <c r="AS43" s="19" t="s">
        <v>242</v>
      </c>
      <c r="AT43" s="19" t="s">
        <v>250</v>
      </c>
      <c r="AU43" s="19" t="s">
        <v>215</v>
      </c>
      <c r="AV43" s="19" t="s">
        <v>251</v>
      </c>
      <c r="AW43" s="19" t="s">
        <v>217</v>
      </c>
      <c r="AX43" s="19" t="s">
        <v>218</v>
      </c>
      <c r="AY43" s="19" t="s">
        <v>219</v>
      </c>
      <c r="AZ43" s="19" t="s">
        <v>220</v>
      </c>
      <c r="BA43" s="19" t="s">
        <v>221</v>
      </c>
      <c r="BB43" s="19" t="s">
        <v>222</v>
      </c>
      <c r="BC43" s="19" t="s">
        <v>223</v>
      </c>
      <c r="BD43" s="19" t="s">
        <v>325</v>
      </c>
      <c r="BE43" s="19" t="s">
        <v>225</v>
      </c>
      <c r="BF43" s="19" t="s">
        <v>226</v>
      </c>
      <c r="BG43" s="19" t="s">
        <v>227</v>
      </c>
      <c r="BH43" s="19" t="s">
        <v>228</v>
      </c>
      <c r="BI43" s="19" t="s">
        <v>229</v>
      </c>
    </row>
    <row r="44" spans="1:61" ht="16.95" customHeight="1">
      <c r="A44" s="48" t="str">
        <f t="shared" si="0"/>
        <v>90PT03W7-M010B0</v>
      </c>
      <c r="B44" s="19" t="str">
        <f t="shared" si="1"/>
        <v>P470VAT-W5850WS</v>
      </c>
      <c r="C44" s="19" t="str">
        <f>IF(ISBLANK(I44),"",IF(LEFT(H44, 4) = "90PF",_xlfn.XLOOKUP(B44,'Auto-PF'!$A$2:$A$500,'Auto-PF'!$B$2:$B$500,"Not found",0),_xlfn.XLOOKUP(LEFT(B44,5),'MKT name rule'!$B$2:$B$322,'MKT name rule'!$C$2:$C$322, "Not found")))</f>
        <v>ASUS ExpertCenter P400</v>
      </c>
      <c r="D44" s="45" t="s">
        <v>83</v>
      </c>
      <c r="E44" s="83" t="s">
        <v>267</v>
      </c>
      <c r="F44" s="127" t="s">
        <v>373</v>
      </c>
      <c r="H44" s="19" t="s">
        <v>374</v>
      </c>
      <c r="I44" s="88" t="s">
        <v>375</v>
      </c>
      <c r="J44" s="19" t="s">
        <v>116</v>
      </c>
      <c r="K44" s="19" t="s">
        <v>116</v>
      </c>
      <c r="L44" s="19" t="s">
        <v>376</v>
      </c>
      <c r="M44" s="19" t="s">
        <v>377</v>
      </c>
      <c r="N44" s="19" t="s">
        <v>324</v>
      </c>
      <c r="O44" s="19" t="s">
        <v>291</v>
      </c>
      <c r="P44" s="19" t="s">
        <v>189</v>
      </c>
      <c r="Q44" s="19" t="s">
        <v>190</v>
      </c>
      <c r="R44" s="19" t="s">
        <v>135</v>
      </c>
      <c r="S44" s="19" t="s">
        <v>191</v>
      </c>
      <c r="T44" s="19" t="s">
        <v>192</v>
      </c>
      <c r="U44" s="19" t="s">
        <v>193</v>
      </c>
      <c r="V44" s="19" t="s">
        <v>275</v>
      </c>
      <c r="W44" s="19" t="s">
        <v>195</v>
      </c>
      <c r="X44" s="19" t="s">
        <v>196</v>
      </c>
      <c r="Y44" s="19" t="s">
        <v>197</v>
      </c>
      <c r="Z44" s="19" t="s">
        <v>198</v>
      </c>
      <c r="AA44" s="19" t="s">
        <v>276</v>
      </c>
      <c r="AB44" s="19" t="s">
        <v>200</v>
      </c>
      <c r="AC44" s="19" t="s">
        <v>249</v>
      </c>
      <c r="AD44" s="19" t="s">
        <v>117</v>
      </c>
      <c r="AE44" s="19" t="s">
        <v>117</v>
      </c>
      <c r="AF44" s="19" t="s">
        <v>91</v>
      </c>
      <c r="AG44" s="19" t="s">
        <v>202</v>
      </c>
      <c r="AH44" s="19" t="s">
        <v>203</v>
      </c>
      <c r="AI44" s="19" t="s">
        <v>235</v>
      </c>
      <c r="AJ44" s="19" t="s">
        <v>205</v>
      </c>
      <c r="AK44" s="19" t="s">
        <v>206</v>
      </c>
      <c r="AL44" s="19" t="s">
        <v>133</v>
      </c>
      <c r="AM44" s="19" t="s">
        <v>208</v>
      </c>
      <c r="AN44" s="19" t="s">
        <v>209</v>
      </c>
      <c r="AO44" s="19" t="s">
        <v>210</v>
      </c>
      <c r="AP44" s="19" t="s">
        <v>117</v>
      </c>
      <c r="AQ44" s="19" t="s">
        <v>211</v>
      </c>
      <c r="AR44" s="19" t="s">
        <v>236</v>
      </c>
      <c r="AS44" s="19" t="s">
        <v>242</v>
      </c>
      <c r="AT44" s="19" t="s">
        <v>250</v>
      </c>
      <c r="AU44" s="19" t="s">
        <v>215</v>
      </c>
      <c r="AV44" s="19" t="s">
        <v>251</v>
      </c>
      <c r="AW44" s="19" t="s">
        <v>292</v>
      </c>
      <c r="AX44" s="19" t="s">
        <v>293</v>
      </c>
      <c r="AY44" s="19" t="s">
        <v>219</v>
      </c>
      <c r="AZ44" s="19" t="s">
        <v>220</v>
      </c>
      <c r="BA44" s="19" t="s">
        <v>221</v>
      </c>
      <c r="BB44" s="19" t="s">
        <v>222</v>
      </c>
      <c r="BC44" s="19" t="s">
        <v>223</v>
      </c>
      <c r="BD44" s="19" t="s">
        <v>325</v>
      </c>
      <c r="BE44" s="19" t="s">
        <v>225</v>
      </c>
      <c r="BF44" s="19" t="s">
        <v>226</v>
      </c>
      <c r="BG44" s="19" t="s">
        <v>227</v>
      </c>
      <c r="BH44" s="19" t="s">
        <v>228</v>
      </c>
      <c r="BI44" s="19" t="s">
        <v>229</v>
      </c>
    </row>
    <row r="45" spans="1:61" ht="16.95" customHeight="1">
      <c r="A45" s="48" t="str">
        <f t="shared" si="0"/>
        <v>90PT03W7-M010C0</v>
      </c>
      <c r="B45" s="19" t="str">
        <f t="shared" si="1"/>
        <v>P470VAT-W7850WS</v>
      </c>
      <c r="C45" s="19" t="str">
        <f>IF(ISBLANK(I45),"",IF(LEFT(H45, 4) = "90PF",_xlfn.XLOOKUP(B45,'Auto-PF'!$A$2:$A$500,'Auto-PF'!$B$2:$B$500,"Not found",0),_xlfn.XLOOKUP(LEFT(B45,5),'MKT name rule'!$B$2:$B$322,'MKT name rule'!$C$2:$C$322, "Not found")))</f>
        <v>ASUS ExpertCenter P400</v>
      </c>
      <c r="D45" s="45" t="s">
        <v>83</v>
      </c>
      <c r="E45" s="83" t="s">
        <v>267</v>
      </c>
      <c r="F45" s="127" t="s">
        <v>378</v>
      </c>
      <c r="H45" s="19" t="s">
        <v>379</v>
      </c>
      <c r="I45" s="88" t="s">
        <v>380</v>
      </c>
      <c r="J45" s="19" t="s">
        <v>116</v>
      </c>
      <c r="K45" s="19" t="s">
        <v>116</v>
      </c>
      <c r="L45" s="19" t="s">
        <v>376</v>
      </c>
      <c r="M45" s="19" t="s">
        <v>377</v>
      </c>
      <c r="N45" s="19" t="s">
        <v>324</v>
      </c>
      <c r="O45" s="19" t="s">
        <v>291</v>
      </c>
      <c r="P45" s="19" t="s">
        <v>189</v>
      </c>
      <c r="Q45" s="19" t="s">
        <v>190</v>
      </c>
      <c r="R45" s="19" t="s">
        <v>135</v>
      </c>
      <c r="S45" s="19" t="s">
        <v>191</v>
      </c>
      <c r="T45" s="19" t="s">
        <v>192</v>
      </c>
      <c r="U45" s="19" t="s">
        <v>193</v>
      </c>
      <c r="V45" s="19" t="s">
        <v>275</v>
      </c>
      <c r="W45" s="19" t="s">
        <v>195</v>
      </c>
      <c r="X45" s="19" t="s">
        <v>196</v>
      </c>
      <c r="Y45" s="19" t="s">
        <v>197</v>
      </c>
      <c r="Z45" s="19" t="s">
        <v>198</v>
      </c>
      <c r="AA45" s="19" t="s">
        <v>276</v>
      </c>
      <c r="AB45" s="19" t="s">
        <v>200</v>
      </c>
      <c r="AC45" s="19" t="s">
        <v>261</v>
      </c>
      <c r="AD45" s="19" t="s">
        <v>117</v>
      </c>
      <c r="AE45" s="19" t="s">
        <v>117</v>
      </c>
      <c r="AF45" s="19" t="s">
        <v>91</v>
      </c>
      <c r="AG45" s="19" t="s">
        <v>202</v>
      </c>
      <c r="AH45" s="19" t="s">
        <v>203</v>
      </c>
      <c r="AI45" s="19" t="s">
        <v>235</v>
      </c>
      <c r="AJ45" s="19" t="s">
        <v>205</v>
      </c>
      <c r="AK45" s="19" t="s">
        <v>206</v>
      </c>
      <c r="AL45" s="19" t="s">
        <v>133</v>
      </c>
      <c r="AM45" s="19" t="s">
        <v>208</v>
      </c>
      <c r="AN45" s="19" t="s">
        <v>209</v>
      </c>
      <c r="AO45" s="19" t="s">
        <v>210</v>
      </c>
      <c r="AP45" s="19" t="s">
        <v>117</v>
      </c>
      <c r="AQ45" s="19" t="s">
        <v>211</v>
      </c>
      <c r="AR45" s="19" t="s">
        <v>236</v>
      </c>
      <c r="AS45" s="19" t="s">
        <v>242</v>
      </c>
      <c r="AT45" s="19" t="s">
        <v>250</v>
      </c>
      <c r="AU45" s="19" t="s">
        <v>215</v>
      </c>
      <c r="AV45" s="19" t="s">
        <v>251</v>
      </c>
      <c r="AW45" s="19" t="s">
        <v>292</v>
      </c>
      <c r="AX45" s="19" t="s">
        <v>293</v>
      </c>
      <c r="AY45" s="19" t="s">
        <v>219</v>
      </c>
      <c r="AZ45" s="19" t="s">
        <v>220</v>
      </c>
      <c r="BA45" s="19" t="s">
        <v>221</v>
      </c>
      <c r="BB45" s="19" t="s">
        <v>222</v>
      </c>
      <c r="BC45" s="19" t="s">
        <v>223</v>
      </c>
      <c r="BD45" s="19" t="s">
        <v>325</v>
      </c>
      <c r="BE45" s="19" t="s">
        <v>225</v>
      </c>
      <c r="BF45" s="19" t="s">
        <v>226</v>
      </c>
      <c r="BG45" s="19" t="s">
        <v>227</v>
      </c>
      <c r="BH45" s="19" t="s">
        <v>228</v>
      </c>
      <c r="BI45" s="19" t="s">
        <v>229</v>
      </c>
    </row>
    <row r="46" spans="1:61" ht="16.95" customHeight="1">
      <c r="A46" s="48" t="str">
        <f t="shared" si="0"/>
        <v>90PF0401-M00AY0</v>
      </c>
      <c r="B46" s="19" t="str">
        <f t="shared" si="1"/>
        <v>D500SE-380500031W</v>
      </c>
      <c r="C46" s="19" t="str">
        <f>IF(ISBLANK(I46),"",IF(LEFT(H46, 4) = "90PF",_xlfn.XLOOKUP(B46,'Auto-PF'!$A$2:$A$500,'Auto-PF'!$B$2:$B$500,"Not found",0),_xlfn.XLOOKUP(LEFT(B46,5),'MKT name rule'!$B$2:$B$322,'MKT name rule'!$C$2:$C$322, "Not found")))</f>
        <v>Not found SFF</v>
      </c>
      <c r="D46" s="45" t="s">
        <v>381</v>
      </c>
      <c r="E46" s="83" t="s">
        <v>382</v>
      </c>
      <c r="F46" s="128"/>
      <c r="H46" s="57" t="s">
        <v>383</v>
      </c>
      <c r="I46" s="46" t="s">
        <v>384</v>
      </c>
      <c r="J46" s="46" t="s">
        <v>385</v>
      </c>
      <c r="K46" s="46" t="s">
        <v>386</v>
      </c>
      <c r="L46" s="46" t="s">
        <v>187</v>
      </c>
      <c r="M46" s="46" t="s">
        <v>387</v>
      </c>
      <c r="N46" s="46" t="s">
        <v>212</v>
      </c>
      <c r="O46" s="46"/>
      <c r="P46" s="46" t="s">
        <v>388</v>
      </c>
      <c r="Q46" s="46" t="s">
        <v>116</v>
      </c>
      <c r="R46" s="46" t="s">
        <v>389</v>
      </c>
      <c r="S46" s="46" t="s">
        <v>390</v>
      </c>
      <c r="T46" s="46" t="s">
        <v>391</v>
      </c>
      <c r="U46" s="46" t="s">
        <v>392</v>
      </c>
      <c r="V46" s="46" t="s">
        <v>116</v>
      </c>
      <c r="W46" s="46" t="s">
        <v>393</v>
      </c>
      <c r="X46" s="46" t="s">
        <v>394</v>
      </c>
      <c r="Y46" s="46" t="s">
        <v>395</v>
      </c>
      <c r="Z46" s="46" t="s">
        <v>396</v>
      </c>
      <c r="AA46" s="46" t="s">
        <v>397</v>
      </c>
      <c r="AB46" s="46" t="s">
        <v>398</v>
      </c>
      <c r="AC46" s="46" t="s">
        <v>399</v>
      </c>
      <c r="AD46" s="46" t="s">
        <v>400</v>
      </c>
      <c r="AE46" s="46" t="s">
        <v>401</v>
      </c>
      <c r="AF46" s="46" t="s">
        <v>402</v>
      </c>
      <c r="AG46" s="46" t="s">
        <v>403</v>
      </c>
      <c r="AH46" s="46" t="s">
        <v>404</v>
      </c>
      <c r="AI46" s="46" t="s">
        <v>405</v>
      </c>
      <c r="AJ46" s="46" t="s">
        <v>406</v>
      </c>
      <c r="AK46" s="46" t="s">
        <v>407</v>
      </c>
      <c r="AL46" s="46" t="s">
        <v>408</v>
      </c>
      <c r="AM46" s="46" t="s">
        <v>409</v>
      </c>
      <c r="AN46" s="46" t="s">
        <v>410</v>
      </c>
      <c r="AO46" s="46" t="s">
        <v>411</v>
      </c>
      <c r="AP46" s="46" t="s">
        <v>220</v>
      </c>
      <c r="AQ46" s="46" t="s">
        <v>221</v>
      </c>
      <c r="AR46" s="46" t="s">
        <v>412</v>
      </c>
      <c r="AS46" s="46" t="s">
        <v>413</v>
      </c>
      <c r="AT46" s="46" t="s">
        <v>116</v>
      </c>
      <c r="AU46" s="46" t="s">
        <v>116</v>
      </c>
    </row>
    <row r="47" spans="1:61" ht="16.95" customHeight="1">
      <c r="A47" s="48" t="str">
        <f t="shared" si="0"/>
        <v>90PF0401-M03B00</v>
      </c>
      <c r="B47" s="19" t="str">
        <f t="shared" si="1"/>
        <v>D500SE-382000031W</v>
      </c>
      <c r="C47" s="19" t="str">
        <f>IF(ISBLANK(I47),"",IF(LEFT(H47, 4) = "90PF",_xlfn.XLOOKUP(B47,'Auto-PF'!$A$2:$A$500,'Auto-PF'!$B$2:$B$500,"Not found",0),_xlfn.XLOOKUP(LEFT(B47,5),'MKT name rule'!$B$2:$B$322,'MKT name rule'!$C$2:$C$322, "Not found")))</f>
        <v>Not found SFF</v>
      </c>
      <c r="D47" s="45" t="s">
        <v>381</v>
      </c>
      <c r="E47" s="83" t="s">
        <v>382</v>
      </c>
      <c r="H47" s="57" t="s">
        <v>414</v>
      </c>
      <c r="I47" s="46" t="s">
        <v>415</v>
      </c>
      <c r="J47" s="46" t="s">
        <v>385</v>
      </c>
      <c r="K47" s="46" t="s">
        <v>386</v>
      </c>
      <c r="L47" s="46" t="s">
        <v>187</v>
      </c>
      <c r="M47" s="46" t="s">
        <v>387</v>
      </c>
      <c r="N47" s="46" t="s">
        <v>212</v>
      </c>
      <c r="O47" s="46"/>
      <c r="P47" s="46" t="s">
        <v>388</v>
      </c>
      <c r="Q47" s="46" t="s">
        <v>116</v>
      </c>
      <c r="R47" s="46" t="s">
        <v>389</v>
      </c>
      <c r="S47" s="46" t="s">
        <v>390</v>
      </c>
      <c r="T47" s="46" t="s">
        <v>391</v>
      </c>
      <c r="U47" s="46" t="s">
        <v>392</v>
      </c>
      <c r="V47" s="46" t="s">
        <v>116</v>
      </c>
      <c r="W47" s="46" t="s">
        <v>393</v>
      </c>
      <c r="X47" s="46" t="s">
        <v>416</v>
      </c>
      <c r="Y47" s="46"/>
      <c r="Z47" s="46" t="s">
        <v>396</v>
      </c>
      <c r="AA47" s="46" t="s">
        <v>397</v>
      </c>
      <c r="AB47" s="46" t="s">
        <v>398</v>
      </c>
      <c r="AC47" s="46" t="s">
        <v>399</v>
      </c>
      <c r="AD47" s="46" t="s">
        <v>400</v>
      </c>
      <c r="AE47" s="46" t="s">
        <v>401</v>
      </c>
      <c r="AF47" s="46" t="s">
        <v>402</v>
      </c>
      <c r="AG47" s="46" t="s">
        <v>403</v>
      </c>
      <c r="AH47" s="46" t="s">
        <v>404</v>
      </c>
      <c r="AI47" s="46" t="s">
        <v>405</v>
      </c>
      <c r="AJ47" s="46" t="s">
        <v>417</v>
      </c>
      <c r="AK47" s="46" t="s">
        <v>407</v>
      </c>
      <c r="AL47" s="46" t="s">
        <v>408</v>
      </c>
      <c r="AM47" s="46" t="s">
        <v>409</v>
      </c>
      <c r="AN47" s="46" t="s">
        <v>410</v>
      </c>
      <c r="AO47" s="46" t="s">
        <v>411</v>
      </c>
      <c r="AP47" s="46" t="s">
        <v>220</v>
      </c>
      <c r="AQ47" s="46" t="s">
        <v>221</v>
      </c>
      <c r="AR47" s="46" t="s">
        <v>412</v>
      </c>
      <c r="AS47" s="46" t="s">
        <v>413</v>
      </c>
      <c r="AT47" s="46" t="s">
        <v>116</v>
      </c>
      <c r="AU47" s="46" t="s">
        <v>116</v>
      </c>
    </row>
    <row r="48" spans="1:61" ht="16.95" customHeight="1">
      <c r="A48" s="48" t="str">
        <f t="shared" si="0"/>
        <v>90PF0401-M03B10</v>
      </c>
      <c r="B48" s="19" t="str">
        <f t="shared" si="1"/>
        <v>D500SE-382000031X</v>
      </c>
      <c r="C48" s="19" t="str">
        <f>IF(ISBLANK(I48),"",IF(LEFT(H48, 4) = "90PF",_xlfn.XLOOKUP(B48,'Auto-PF'!$A$2:$A$500,'Auto-PF'!$B$2:$B$500,"Not found",0),_xlfn.XLOOKUP(LEFT(B48,5),'MKT name rule'!$B$2:$B$322,'MKT name rule'!$C$2:$C$322, "Not found")))</f>
        <v>Not found SFF</v>
      </c>
      <c r="D48" s="45" t="s">
        <v>381</v>
      </c>
      <c r="E48" s="83" t="s">
        <v>382</v>
      </c>
      <c r="H48" s="57" t="s">
        <v>418</v>
      </c>
      <c r="I48" s="46" t="s">
        <v>419</v>
      </c>
      <c r="J48" s="46" t="s">
        <v>385</v>
      </c>
      <c r="K48" s="46" t="s">
        <v>386</v>
      </c>
      <c r="L48" s="46" t="s">
        <v>187</v>
      </c>
      <c r="M48" s="46" t="s">
        <v>387</v>
      </c>
      <c r="N48" s="46" t="s">
        <v>212</v>
      </c>
      <c r="O48" s="46"/>
      <c r="P48" s="46" t="s">
        <v>388</v>
      </c>
      <c r="Q48" s="46" t="s">
        <v>116</v>
      </c>
      <c r="R48" s="46" t="s">
        <v>389</v>
      </c>
      <c r="S48" s="46" t="s">
        <v>390</v>
      </c>
      <c r="T48" s="46" t="s">
        <v>391</v>
      </c>
      <c r="U48" s="46" t="s">
        <v>392</v>
      </c>
      <c r="V48" s="46"/>
      <c r="W48" s="46" t="s">
        <v>393</v>
      </c>
      <c r="X48" s="46" t="s">
        <v>416</v>
      </c>
      <c r="Y48" s="46"/>
      <c r="Z48" s="46" t="s">
        <v>396</v>
      </c>
      <c r="AA48" s="46" t="s">
        <v>397</v>
      </c>
      <c r="AB48" s="46" t="s">
        <v>398</v>
      </c>
      <c r="AC48" s="46" t="s">
        <v>399</v>
      </c>
      <c r="AD48" s="46" t="s">
        <v>400</v>
      </c>
      <c r="AE48" s="46" t="s">
        <v>401</v>
      </c>
      <c r="AF48" s="46" t="s">
        <v>402</v>
      </c>
      <c r="AG48" s="46" t="s">
        <v>403</v>
      </c>
      <c r="AH48" s="46" t="s">
        <v>404</v>
      </c>
      <c r="AI48" s="46" t="s">
        <v>405</v>
      </c>
      <c r="AJ48" s="46" t="s">
        <v>417</v>
      </c>
      <c r="AK48" s="46" t="s">
        <v>407</v>
      </c>
      <c r="AL48" s="46" t="s">
        <v>408</v>
      </c>
      <c r="AM48" s="46" t="s">
        <v>409</v>
      </c>
      <c r="AN48" s="46" t="s">
        <v>410</v>
      </c>
      <c r="AO48" s="46" t="s">
        <v>411</v>
      </c>
      <c r="AP48" s="46" t="s">
        <v>220</v>
      </c>
      <c r="AQ48" s="46" t="s">
        <v>221</v>
      </c>
      <c r="AR48" s="46" t="s">
        <v>412</v>
      </c>
      <c r="AS48" s="46" t="s">
        <v>413</v>
      </c>
      <c r="AT48" s="46" t="s">
        <v>116</v>
      </c>
      <c r="AU48" s="46" t="s">
        <v>116</v>
      </c>
    </row>
    <row r="49" spans="1:47" ht="16.95" customHeight="1">
      <c r="A49" s="48" t="str">
        <f t="shared" si="0"/>
        <v>90PF0401-M03W50</v>
      </c>
      <c r="B49" s="19" t="str">
        <f t="shared" si="1"/>
        <v>D500SE-385000031W</v>
      </c>
      <c r="C49" s="19" t="str">
        <f>IF(ISBLANK(I49),"",IF(LEFT(H49, 4) = "90PF",_xlfn.XLOOKUP(B49,'Auto-PF'!$A$2:$A$500,'Auto-PF'!$B$2:$B$500,"Not found",0),_xlfn.XLOOKUP(LEFT(B49,5),'MKT name rule'!$B$2:$B$322,'MKT name rule'!$C$2:$C$322, "Not found")))</f>
        <v>Not found SFF</v>
      </c>
      <c r="D49" s="45" t="s">
        <v>381</v>
      </c>
      <c r="E49" s="83" t="s">
        <v>382</v>
      </c>
      <c r="H49" s="57" t="s">
        <v>420</v>
      </c>
      <c r="I49" s="46" t="s">
        <v>421</v>
      </c>
      <c r="J49" s="46" t="s">
        <v>385</v>
      </c>
      <c r="K49" s="46" t="s">
        <v>386</v>
      </c>
      <c r="L49" s="46" t="s">
        <v>187</v>
      </c>
      <c r="M49" s="46" t="s">
        <v>387</v>
      </c>
      <c r="N49" s="46" t="s">
        <v>212</v>
      </c>
      <c r="O49" s="46"/>
      <c r="P49" s="46" t="s">
        <v>388</v>
      </c>
      <c r="Q49" s="46" t="s">
        <v>116</v>
      </c>
      <c r="R49" s="46" t="s">
        <v>389</v>
      </c>
      <c r="S49" s="46" t="s">
        <v>390</v>
      </c>
      <c r="T49" s="46" t="s">
        <v>391</v>
      </c>
      <c r="U49" s="46" t="s">
        <v>392</v>
      </c>
      <c r="V49" s="46" t="s">
        <v>116</v>
      </c>
      <c r="W49" s="46" t="s">
        <v>393</v>
      </c>
      <c r="X49" s="46" t="s">
        <v>394</v>
      </c>
      <c r="Y49" s="46"/>
      <c r="Z49" s="46" t="s">
        <v>396</v>
      </c>
      <c r="AA49" s="46" t="s">
        <v>397</v>
      </c>
      <c r="AB49" s="46" t="s">
        <v>398</v>
      </c>
      <c r="AC49" s="46" t="s">
        <v>399</v>
      </c>
      <c r="AD49" s="46" t="s">
        <v>400</v>
      </c>
      <c r="AE49" s="46" t="s">
        <v>401</v>
      </c>
      <c r="AF49" s="46" t="s">
        <v>402</v>
      </c>
      <c r="AG49" s="46" t="s">
        <v>403</v>
      </c>
      <c r="AH49" s="46" t="s">
        <v>404</v>
      </c>
      <c r="AI49" s="46" t="s">
        <v>405</v>
      </c>
      <c r="AJ49" s="46" t="s">
        <v>417</v>
      </c>
      <c r="AK49" s="46" t="s">
        <v>407</v>
      </c>
      <c r="AL49" s="46" t="s">
        <v>408</v>
      </c>
      <c r="AM49" s="46" t="s">
        <v>409</v>
      </c>
      <c r="AN49" s="46" t="s">
        <v>410</v>
      </c>
      <c r="AO49" s="46" t="s">
        <v>411</v>
      </c>
      <c r="AP49" s="46" t="s">
        <v>220</v>
      </c>
      <c r="AQ49" s="46" t="s">
        <v>221</v>
      </c>
      <c r="AR49" s="46" t="s">
        <v>412</v>
      </c>
      <c r="AS49" s="46" t="s">
        <v>413</v>
      </c>
      <c r="AT49" s="46" t="s">
        <v>116</v>
      </c>
      <c r="AU49" s="46" t="s">
        <v>116</v>
      </c>
    </row>
    <row r="50" spans="1:47" ht="16.95" customHeight="1">
      <c r="A50" s="48" t="str">
        <f t="shared" si="0"/>
        <v>90PF0401-M044V0</v>
      </c>
      <c r="B50" s="19" t="str">
        <f t="shared" si="1"/>
        <v>D500SE-385000031X</v>
      </c>
      <c r="C50" s="19" t="str">
        <f>IF(ISBLANK(I50),"",IF(LEFT(H50, 4) = "90PF",_xlfn.XLOOKUP(B50,'Auto-PF'!$A$2:$A$500,'Auto-PF'!$B$2:$B$500,"Not found",0),_xlfn.XLOOKUP(LEFT(B50,5),'MKT name rule'!$B$2:$B$322,'MKT name rule'!$C$2:$C$322, "Not found")))</f>
        <v>Not found SFF</v>
      </c>
      <c r="D50" s="45" t="s">
        <v>381</v>
      </c>
      <c r="E50" s="83" t="s">
        <v>382</v>
      </c>
      <c r="H50" s="57" t="s">
        <v>422</v>
      </c>
      <c r="I50" s="46" t="s">
        <v>423</v>
      </c>
      <c r="J50" s="46" t="s">
        <v>385</v>
      </c>
      <c r="K50" s="46" t="s">
        <v>386</v>
      </c>
      <c r="L50" s="46" t="s">
        <v>187</v>
      </c>
      <c r="M50" s="46" t="s">
        <v>387</v>
      </c>
      <c r="N50" s="46" t="s">
        <v>212</v>
      </c>
      <c r="O50" s="46"/>
      <c r="P50" s="46" t="s">
        <v>388</v>
      </c>
      <c r="Q50" s="46" t="s">
        <v>116</v>
      </c>
      <c r="R50" s="46" t="s">
        <v>389</v>
      </c>
      <c r="S50" s="46" t="s">
        <v>390</v>
      </c>
      <c r="T50" s="46" t="s">
        <v>391</v>
      </c>
      <c r="U50" s="46" t="s">
        <v>392</v>
      </c>
      <c r="V50" s="46" t="s">
        <v>116</v>
      </c>
      <c r="W50" s="46" t="s">
        <v>393</v>
      </c>
      <c r="X50" s="46" t="s">
        <v>394</v>
      </c>
      <c r="Y50" s="46"/>
      <c r="Z50" s="46" t="s">
        <v>396</v>
      </c>
      <c r="AA50" s="46" t="s">
        <v>397</v>
      </c>
      <c r="AB50" s="46" t="s">
        <v>398</v>
      </c>
      <c r="AC50" s="46" t="s">
        <v>399</v>
      </c>
      <c r="AD50" s="46" t="s">
        <v>400</v>
      </c>
      <c r="AE50" s="46" t="s">
        <v>401</v>
      </c>
      <c r="AF50" s="46" t="s">
        <v>402</v>
      </c>
      <c r="AG50" s="46" t="s">
        <v>403</v>
      </c>
      <c r="AH50" s="46" t="s">
        <v>404</v>
      </c>
      <c r="AI50" s="46" t="s">
        <v>405</v>
      </c>
      <c r="AJ50" s="46" t="s">
        <v>417</v>
      </c>
      <c r="AK50" s="46" t="s">
        <v>407</v>
      </c>
      <c r="AL50" s="46" t="s">
        <v>408</v>
      </c>
      <c r="AM50" s="46" t="s">
        <v>409</v>
      </c>
      <c r="AN50" s="46" t="s">
        <v>410</v>
      </c>
      <c r="AO50" s="46" t="s">
        <v>411</v>
      </c>
      <c r="AP50" s="46" t="s">
        <v>220</v>
      </c>
      <c r="AQ50" s="46" t="s">
        <v>221</v>
      </c>
      <c r="AR50" s="46" t="s">
        <v>412</v>
      </c>
      <c r="AS50" s="46" t="s">
        <v>413</v>
      </c>
      <c r="AT50" s="46" t="s">
        <v>116</v>
      </c>
      <c r="AU50" s="46" t="s">
        <v>116</v>
      </c>
    </row>
    <row r="51" spans="1:47" ht="16.95" customHeight="1">
      <c r="A51" s="48" t="str">
        <f t="shared" si="0"/>
        <v>90PF0401-M00B00</v>
      </c>
      <c r="B51" s="19" t="str">
        <f t="shared" si="1"/>
        <v>D500SE-580500033W</v>
      </c>
      <c r="C51" s="19" t="str">
        <f>IF(ISBLANK(I51),"",IF(LEFT(H51, 4) = "90PF",_xlfn.XLOOKUP(B51,'Auto-PF'!$A$2:$A$500,'Auto-PF'!$B$2:$B$500,"Not found",0),_xlfn.XLOOKUP(LEFT(B51,5),'MKT name rule'!$B$2:$B$322,'MKT name rule'!$C$2:$C$322, "Not found")))</f>
        <v>Not found SFF</v>
      </c>
      <c r="D51" s="45" t="s">
        <v>381</v>
      </c>
      <c r="E51" s="83" t="s">
        <v>382</v>
      </c>
      <c r="H51" s="57" t="s">
        <v>424</v>
      </c>
      <c r="I51" s="46" t="s">
        <v>425</v>
      </c>
      <c r="J51" s="46" t="s">
        <v>385</v>
      </c>
      <c r="K51" s="46" t="s">
        <v>386</v>
      </c>
      <c r="L51" s="46" t="s">
        <v>187</v>
      </c>
      <c r="M51" s="46" t="s">
        <v>387</v>
      </c>
      <c r="N51" s="46" t="s">
        <v>212</v>
      </c>
      <c r="O51" s="46"/>
      <c r="P51" s="46" t="s">
        <v>426</v>
      </c>
      <c r="Q51" s="46"/>
      <c r="R51" s="46" t="s">
        <v>389</v>
      </c>
      <c r="S51" s="46" t="s">
        <v>390</v>
      </c>
      <c r="T51" s="46" t="s">
        <v>391</v>
      </c>
      <c r="U51" s="46" t="s">
        <v>392</v>
      </c>
      <c r="V51" s="46" t="s">
        <v>116</v>
      </c>
      <c r="W51" s="46" t="s">
        <v>393</v>
      </c>
      <c r="X51" s="46" t="s">
        <v>394</v>
      </c>
      <c r="Y51" s="46" t="s">
        <v>395</v>
      </c>
      <c r="Z51" s="46" t="s">
        <v>396</v>
      </c>
      <c r="AA51" s="46" t="s">
        <v>397</v>
      </c>
      <c r="AB51" s="46" t="s">
        <v>398</v>
      </c>
      <c r="AC51" s="46" t="s">
        <v>427</v>
      </c>
      <c r="AD51" s="46" t="s">
        <v>400</v>
      </c>
      <c r="AE51" s="46" t="s">
        <v>401</v>
      </c>
      <c r="AF51" s="46" t="s">
        <v>402</v>
      </c>
      <c r="AG51" s="46" t="s">
        <v>403</v>
      </c>
      <c r="AH51" s="46" t="s">
        <v>404</v>
      </c>
      <c r="AI51" s="46" t="s">
        <v>405</v>
      </c>
      <c r="AJ51" s="46" t="s">
        <v>406</v>
      </c>
      <c r="AK51" s="46" t="s">
        <v>407</v>
      </c>
      <c r="AL51" s="46" t="s">
        <v>408</v>
      </c>
      <c r="AM51" s="46" t="s">
        <v>409</v>
      </c>
      <c r="AN51" s="46" t="s">
        <v>410</v>
      </c>
      <c r="AO51" s="46" t="s">
        <v>411</v>
      </c>
      <c r="AP51" s="46" t="s">
        <v>220</v>
      </c>
      <c r="AQ51" s="46" t="s">
        <v>221</v>
      </c>
      <c r="AR51" s="46" t="s">
        <v>412</v>
      </c>
      <c r="AS51" s="46" t="s">
        <v>413</v>
      </c>
      <c r="AT51" s="46" t="s">
        <v>116</v>
      </c>
      <c r="AU51" s="46" t="s">
        <v>116</v>
      </c>
    </row>
    <row r="52" spans="1:47" ht="16.95" customHeight="1">
      <c r="A52" s="48" t="str">
        <f t="shared" si="0"/>
        <v>90PF0401-M00NY0</v>
      </c>
      <c r="B52" s="19" t="str">
        <f t="shared" si="1"/>
        <v>D500SE-580520033W</v>
      </c>
      <c r="C52" s="19" t="str">
        <f>IF(ISBLANK(I52),"",IF(LEFT(H52, 4) = "90PF",_xlfn.XLOOKUP(B52,'Auto-PF'!$A$2:$A$500,'Auto-PF'!$B$2:$B$500,"Not found",0),_xlfn.XLOOKUP(LEFT(B52,5),'MKT name rule'!$B$2:$B$322,'MKT name rule'!$C$2:$C$322, "Not found")))</f>
        <v>Not found SFF</v>
      </c>
      <c r="D52" s="45" t="s">
        <v>381</v>
      </c>
      <c r="E52" s="83" t="s">
        <v>382</v>
      </c>
      <c r="H52" s="57" t="s">
        <v>428</v>
      </c>
      <c r="I52" s="46" t="s">
        <v>429</v>
      </c>
      <c r="J52" s="46" t="s">
        <v>385</v>
      </c>
      <c r="K52" s="46" t="s">
        <v>386</v>
      </c>
      <c r="L52" s="46" t="s">
        <v>187</v>
      </c>
      <c r="M52" s="46" t="s">
        <v>387</v>
      </c>
      <c r="N52" s="46" t="s">
        <v>212</v>
      </c>
      <c r="O52" s="46"/>
      <c r="P52" s="46" t="s">
        <v>426</v>
      </c>
      <c r="Q52" s="46" t="s">
        <v>116</v>
      </c>
      <c r="R52" s="46" t="s">
        <v>389</v>
      </c>
      <c r="S52" s="46" t="s">
        <v>390</v>
      </c>
      <c r="T52" s="46" t="s">
        <v>391</v>
      </c>
      <c r="U52" s="46" t="s">
        <v>392</v>
      </c>
      <c r="V52" s="46" t="s">
        <v>430</v>
      </c>
      <c r="W52" s="46" t="s">
        <v>393</v>
      </c>
      <c r="X52" s="46" t="s">
        <v>394</v>
      </c>
      <c r="Y52" s="46" t="s">
        <v>395</v>
      </c>
      <c r="Z52" s="46" t="s">
        <v>396</v>
      </c>
      <c r="AA52" s="46" t="s">
        <v>397</v>
      </c>
      <c r="AB52" s="46" t="s">
        <v>398</v>
      </c>
      <c r="AC52" s="46" t="s">
        <v>427</v>
      </c>
      <c r="AD52" s="46" t="s">
        <v>400</v>
      </c>
      <c r="AE52" s="46" t="s">
        <v>401</v>
      </c>
      <c r="AF52" s="46" t="s">
        <v>402</v>
      </c>
      <c r="AG52" s="46" t="s">
        <v>403</v>
      </c>
      <c r="AH52" s="46" t="s">
        <v>404</v>
      </c>
      <c r="AI52" s="46" t="s">
        <v>405</v>
      </c>
      <c r="AJ52" s="46" t="s">
        <v>406</v>
      </c>
      <c r="AK52" s="46" t="s">
        <v>407</v>
      </c>
      <c r="AL52" s="46" t="s">
        <v>408</v>
      </c>
      <c r="AM52" s="46" t="s">
        <v>409</v>
      </c>
      <c r="AN52" s="46" t="s">
        <v>410</v>
      </c>
      <c r="AO52" s="46" t="s">
        <v>411</v>
      </c>
      <c r="AP52" s="46" t="s">
        <v>220</v>
      </c>
      <c r="AQ52" s="46" t="s">
        <v>221</v>
      </c>
      <c r="AR52" s="46" t="s">
        <v>412</v>
      </c>
      <c r="AS52" s="46" t="s">
        <v>413</v>
      </c>
      <c r="AT52" s="46" t="s">
        <v>116</v>
      </c>
      <c r="AU52" s="46" t="s">
        <v>116</v>
      </c>
    </row>
    <row r="53" spans="1:47" ht="16.95" customHeight="1">
      <c r="A53" s="48" t="str">
        <f t="shared" si="0"/>
        <v>90PF0401-M04F20</v>
      </c>
      <c r="B53" s="19" t="str">
        <f t="shared" si="1"/>
        <v>D500SE-585000031W</v>
      </c>
      <c r="C53" s="19" t="str">
        <f>IF(ISBLANK(I53),"",IF(LEFT(H53, 4) = "90PF",_xlfn.XLOOKUP(B53,'Auto-PF'!$A$2:$A$500,'Auto-PF'!$B$2:$B$500,"Not found",0),_xlfn.XLOOKUP(LEFT(B53,5),'MKT name rule'!$B$2:$B$322,'MKT name rule'!$C$2:$C$322, "Not found")))</f>
        <v>Not found SFF</v>
      </c>
      <c r="D53" s="45" t="s">
        <v>381</v>
      </c>
      <c r="E53" s="83" t="s">
        <v>382</v>
      </c>
      <c r="H53" s="57" t="s">
        <v>431</v>
      </c>
      <c r="I53" s="46" t="s">
        <v>432</v>
      </c>
      <c r="J53" s="46" t="s">
        <v>385</v>
      </c>
      <c r="K53" s="46" t="s">
        <v>386</v>
      </c>
      <c r="L53" s="46" t="s">
        <v>187</v>
      </c>
      <c r="M53" s="46" t="s">
        <v>387</v>
      </c>
      <c r="N53" s="46" t="s">
        <v>212</v>
      </c>
      <c r="O53" s="46"/>
      <c r="P53" s="46" t="s">
        <v>433</v>
      </c>
      <c r="Q53" s="46" t="s">
        <v>116</v>
      </c>
      <c r="R53" s="46" t="s">
        <v>389</v>
      </c>
      <c r="S53" s="46" t="s">
        <v>390</v>
      </c>
      <c r="T53" s="46" t="s">
        <v>391</v>
      </c>
      <c r="U53" s="46" t="s">
        <v>392</v>
      </c>
      <c r="V53" s="46" t="s">
        <v>116</v>
      </c>
      <c r="W53" s="46" t="s">
        <v>434</v>
      </c>
      <c r="X53" s="46" t="s">
        <v>394</v>
      </c>
      <c r="Y53" s="46"/>
      <c r="Z53" s="46" t="s">
        <v>396</v>
      </c>
      <c r="AA53" s="46" t="s">
        <v>397</v>
      </c>
      <c r="AB53" s="46" t="s">
        <v>398</v>
      </c>
      <c r="AC53" s="46" t="s">
        <v>399</v>
      </c>
      <c r="AD53" s="46" t="s">
        <v>400</v>
      </c>
      <c r="AE53" s="46" t="s">
        <v>401</v>
      </c>
      <c r="AF53" s="46" t="s">
        <v>402</v>
      </c>
      <c r="AG53" s="46" t="s">
        <v>403</v>
      </c>
      <c r="AH53" s="46" t="s">
        <v>404</v>
      </c>
      <c r="AI53" s="46" t="s">
        <v>405</v>
      </c>
      <c r="AJ53" s="46" t="s">
        <v>435</v>
      </c>
      <c r="AK53" s="46" t="s">
        <v>407</v>
      </c>
      <c r="AL53" s="46" t="s">
        <v>408</v>
      </c>
      <c r="AM53" s="46" t="s">
        <v>409</v>
      </c>
      <c r="AN53" s="46" t="s">
        <v>410</v>
      </c>
      <c r="AO53" s="46" t="s">
        <v>411</v>
      </c>
      <c r="AP53" s="46" t="s">
        <v>220</v>
      </c>
      <c r="AQ53" s="46" t="s">
        <v>221</v>
      </c>
      <c r="AR53" s="46" t="s">
        <v>412</v>
      </c>
      <c r="AS53" s="46" t="s">
        <v>413</v>
      </c>
      <c r="AT53" s="46" t="s">
        <v>116</v>
      </c>
      <c r="AU53" s="46" t="s">
        <v>116</v>
      </c>
    </row>
    <row r="54" spans="1:47" ht="16.95" customHeight="1">
      <c r="A54" s="48" t="str">
        <f t="shared" si="0"/>
        <v>90PF0401-M02EX0</v>
      </c>
      <c r="B54" s="19" t="str">
        <f t="shared" si="1"/>
        <v>D500SE-585000031X</v>
      </c>
      <c r="C54" s="19" t="str">
        <f>IF(ISBLANK(I54),"",IF(LEFT(H54, 4) = "90PF",_xlfn.XLOOKUP(B54,'Auto-PF'!$A$2:$A$500,'Auto-PF'!$B$2:$B$500,"Not found",0),_xlfn.XLOOKUP(LEFT(B54,5),'MKT name rule'!$B$2:$B$322,'MKT name rule'!$C$2:$C$322, "Not found")))</f>
        <v>Not found SFF</v>
      </c>
      <c r="D54" s="45" t="s">
        <v>381</v>
      </c>
      <c r="E54" s="83" t="s">
        <v>382</v>
      </c>
      <c r="H54" s="57" t="s">
        <v>436</v>
      </c>
      <c r="I54" s="46" t="s">
        <v>437</v>
      </c>
      <c r="J54" s="46" t="s">
        <v>385</v>
      </c>
      <c r="K54" s="46" t="s">
        <v>386</v>
      </c>
      <c r="L54" s="46" t="s">
        <v>187</v>
      </c>
      <c r="M54" s="46" t="s">
        <v>387</v>
      </c>
      <c r="N54" s="46" t="s">
        <v>212</v>
      </c>
      <c r="O54" s="46"/>
      <c r="P54" s="46" t="s">
        <v>433</v>
      </c>
      <c r="Q54" s="46" t="s">
        <v>116</v>
      </c>
      <c r="R54" s="46" t="s">
        <v>389</v>
      </c>
      <c r="S54" s="46" t="s">
        <v>390</v>
      </c>
      <c r="T54" s="46" t="s">
        <v>391</v>
      </c>
      <c r="U54" s="46" t="s">
        <v>392</v>
      </c>
      <c r="V54" s="46" t="s">
        <v>116</v>
      </c>
      <c r="W54" s="46" t="s">
        <v>434</v>
      </c>
      <c r="X54" s="46" t="s">
        <v>394</v>
      </c>
      <c r="Y54" s="46"/>
      <c r="Z54" s="46" t="s">
        <v>396</v>
      </c>
      <c r="AA54" s="46" t="s">
        <v>397</v>
      </c>
      <c r="AB54" s="46" t="s">
        <v>398</v>
      </c>
      <c r="AC54" s="46" t="s">
        <v>399</v>
      </c>
      <c r="AD54" s="46" t="s">
        <v>400</v>
      </c>
      <c r="AE54" s="46" t="s">
        <v>401</v>
      </c>
      <c r="AF54" s="46" t="s">
        <v>402</v>
      </c>
      <c r="AG54" s="46" t="s">
        <v>403</v>
      </c>
      <c r="AH54" s="46" t="s">
        <v>404</v>
      </c>
      <c r="AI54" s="46" t="s">
        <v>405</v>
      </c>
      <c r="AJ54" s="46" t="s">
        <v>435</v>
      </c>
      <c r="AK54" s="46" t="s">
        <v>407</v>
      </c>
      <c r="AL54" s="46" t="s">
        <v>408</v>
      </c>
      <c r="AM54" s="46" t="s">
        <v>409</v>
      </c>
      <c r="AN54" s="46" t="s">
        <v>410</v>
      </c>
      <c r="AO54" s="46" t="s">
        <v>411</v>
      </c>
      <c r="AP54" s="46" t="s">
        <v>220</v>
      </c>
      <c r="AQ54" s="46" t="s">
        <v>221</v>
      </c>
      <c r="AR54" s="46" t="s">
        <v>412</v>
      </c>
      <c r="AS54" s="46" t="s">
        <v>413</v>
      </c>
      <c r="AT54" s="46" t="s">
        <v>116</v>
      </c>
      <c r="AU54" s="46" t="s">
        <v>116</v>
      </c>
    </row>
    <row r="55" spans="1:47" ht="16.95" customHeight="1">
      <c r="A55" s="48" t="str">
        <f t="shared" si="0"/>
        <v>90PF0401-M03CM0</v>
      </c>
      <c r="B55" s="19" t="str">
        <f t="shared" si="1"/>
        <v>D500SE-785000033X</v>
      </c>
      <c r="C55" s="19" t="str">
        <f>IF(ISBLANK(I55),"",IF(LEFT(H55, 4) = "90PF",_xlfn.XLOOKUP(B55,'Auto-PF'!$A$2:$A$500,'Auto-PF'!$B$2:$B$500,"Not found",0),_xlfn.XLOOKUP(LEFT(B55,5),'MKT name rule'!$B$2:$B$322,'MKT name rule'!$C$2:$C$322, "Not found")))</f>
        <v>Not found SFF</v>
      </c>
      <c r="D55" s="45" t="s">
        <v>381</v>
      </c>
      <c r="E55" s="83" t="s">
        <v>382</v>
      </c>
      <c r="H55" s="57" t="s">
        <v>438</v>
      </c>
      <c r="I55" s="46" t="s">
        <v>439</v>
      </c>
      <c r="J55" s="46" t="s">
        <v>385</v>
      </c>
      <c r="K55" s="46" t="s">
        <v>386</v>
      </c>
      <c r="L55" s="46" t="s">
        <v>187</v>
      </c>
      <c r="M55" s="46" t="s">
        <v>387</v>
      </c>
      <c r="N55" s="46" t="s">
        <v>212</v>
      </c>
      <c r="O55" s="46"/>
      <c r="P55" s="46" t="s">
        <v>440</v>
      </c>
      <c r="Q55" s="46" t="s">
        <v>116</v>
      </c>
      <c r="R55" s="46" t="s">
        <v>389</v>
      </c>
      <c r="S55" s="46" t="s">
        <v>390</v>
      </c>
      <c r="T55" s="46" t="s">
        <v>391</v>
      </c>
      <c r="U55" s="46" t="s">
        <v>392</v>
      </c>
      <c r="V55" s="46" t="s">
        <v>116</v>
      </c>
      <c r="W55" s="46" t="s">
        <v>434</v>
      </c>
      <c r="X55" s="46" t="s">
        <v>394</v>
      </c>
      <c r="Y55" s="46"/>
      <c r="Z55" s="46" t="s">
        <v>396</v>
      </c>
      <c r="AA55" s="46" t="s">
        <v>397</v>
      </c>
      <c r="AB55" s="46" t="s">
        <v>398</v>
      </c>
      <c r="AC55" s="46" t="s">
        <v>427</v>
      </c>
      <c r="AD55" s="46" t="s">
        <v>400</v>
      </c>
      <c r="AE55" s="46" t="s">
        <v>401</v>
      </c>
      <c r="AF55" s="46" t="s">
        <v>402</v>
      </c>
      <c r="AG55" s="46" t="s">
        <v>403</v>
      </c>
      <c r="AH55" s="46" t="s">
        <v>404</v>
      </c>
      <c r="AI55" s="46" t="s">
        <v>405</v>
      </c>
      <c r="AJ55" s="46" t="s">
        <v>435</v>
      </c>
      <c r="AK55" s="46" t="s">
        <v>407</v>
      </c>
      <c r="AL55" s="46" t="s">
        <v>408</v>
      </c>
      <c r="AM55" s="46" t="s">
        <v>409</v>
      </c>
      <c r="AN55" s="46" t="s">
        <v>410</v>
      </c>
      <c r="AO55" s="46" t="s">
        <v>411</v>
      </c>
      <c r="AP55" s="46" t="s">
        <v>220</v>
      </c>
      <c r="AQ55" s="46" t="s">
        <v>221</v>
      </c>
      <c r="AR55" s="46" t="s">
        <v>412</v>
      </c>
      <c r="AS55" s="46" t="s">
        <v>413</v>
      </c>
      <c r="AT55" s="46" t="s">
        <v>116</v>
      </c>
      <c r="AU55" s="46" t="s">
        <v>116</v>
      </c>
    </row>
    <row r="56" spans="1:47" ht="16.95" customHeight="1">
      <c r="A56" s="48" t="str">
        <f t="shared" si="0"/>
        <v>90PF03Y2-M004J0</v>
      </c>
      <c r="B56" s="19" t="str">
        <f t="shared" si="1"/>
        <v>D500TE-380500033W</v>
      </c>
      <c r="C56" s="19" t="str">
        <f>IF(ISBLANK(I56),"",IF(LEFT(H56, 4) = "90PF",_xlfn.XLOOKUP(B56,'Auto-PF'!$A$2:$A$500,'Auto-PF'!$B$2:$B$500,"Not found",0),_xlfn.XLOOKUP(LEFT(B56,5),'MKT name rule'!$B$2:$B$322,'MKT name rule'!$C$2:$C$322, "Not found")))</f>
        <v>Not found Tower</v>
      </c>
      <c r="D56" s="45" t="s">
        <v>381</v>
      </c>
      <c r="E56" s="83" t="s">
        <v>441</v>
      </c>
      <c r="H56" s="57" t="s">
        <v>442</v>
      </c>
      <c r="I56" s="46" t="s">
        <v>443</v>
      </c>
      <c r="J56" s="46" t="s">
        <v>444</v>
      </c>
      <c r="K56" s="46" t="s">
        <v>445</v>
      </c>
      <c r="L56" s="46" t="s">
        <v>187</v>
      </c>
      <c r="M56" s="46" t="s">
        <v>446</v>
      </c>
      <c r="N56" s="46" t="s">
        <v>212</v>
      </c>
      <c r="O56" s="46"/>
      <c r="P56" s="46" t="s">
        <v>388</v>
      </c>
      <c r="Q56" s="46" t="s">
        <v>116</v>
      </c>
      <c r="R56" s="46" t="s">
        <v>389</v>
      </c>
      <c r="S56" s="46" t="s">
        <v>390</v>
      </c>
      <c r="T56" s="46" t="s">
        <v>391</v>
      </c>
      <c r="U56" s="46" t="s">
        <v>392</v>
      </c>
      <c r="V56" s="46" t="s">
        <v>116</v>
      </c>
      <c r="W56" s="46" t="s">
        <v>91</v>
      </c>
      <c r="X56" s="46" t="s">
        <v>394</v>
      </c>
      <c r="Y56" s="46" t="s">
        <v>395</v>
      </c>
      <c r="Z56" s="46" t="s">
        <v>396</v>
      </c>
      <c r="AA56" s="46" t="s">
        <v>397</v>
      </c>
      <c r="AB56" s="46" t="s">
        <v>98</v>
      </c>
      <c r="AC56" s="46" t="s">
        <v>447</v>
      </c>
      <c r="AD56" s="46" t="s">
        <v>448</v>
      </c>
      <c r="AE56" s="46" t="s">
        <v>449</v>
      </c>
      <c r="AF56" s="46" t="s">
        <v>450</v>
      </c>
      <c r="AG56" s="46" t="s">
        <v>403</v>
      </c>
      <c r="AH56" s="46" t="s">
        <v>404</v>
      </c>
      <c r="AI56" s="46" t="s">
        <v>451</v>
      </c>
      <c r="AJ56" s="46" t="s">
        <v>452</v>
      </c>
      <c r="AK56" s="46" t="s">
        <v>453</v>
      </c>
      <c r="AL56" s="46" t="s">
        <v>454</v>
      </c>
      <c r="AM56" s="46" t="s">
        <v>409</v>
      </c>
      <c r="AN56" s="46" t="s">
        <v>410</v>
      </c>
      <c r="AO56" s="46" t="s">
        <v>455</v>
      </c>
      <c r="AP56" s="46" t="s">
        <v>220</v>
      </c>
      <c r="AQ56" s="46" t="s">
        <v>221</v>
      </c>
      <c r="AR56" s="46" t="s">
        <v>456</v>
      </c>
      <c r="AS56" s="46" t="s">
        <v>413</v>
      </c>
      <c r="AT56" s="46" t="s">
        <v>116</v>
      </c>
      <c r="AU56" s="46" t="s">
        <v>116</v>
      </c>
    </row>
    <row r="57" spans="1:47" ht="16.95" customHeight="1">
      <c r="A57" s="48" t="str">
        <f t="shared" si="0"/>
        <v>90PF03Y2-M004L0</v>
      </c>
      <c r="B57" s="19" t="str">
        <f t="shared" ref="B57:B120" si="2">IF(ISBLANK(I57),"",I57)</f>
        <v>D500TE-580500035W</v>
      </c>
      <c r="C57" s="19" t="str">
        <f>IF(ISBLANK(I57),"",IF(LEFT(H57, 4) = "90PF",_xlfn.XLOOKUP(B57,'Auto-PF'!$A$2:$A$500,'Auto-PF'!$B$2:$B$500,"Not found",0),_xlfn.XLOOKUP(LEFT(B57,5),'MKT name rule'!$B$2:$B$322,'MKT name rule'!$C$2:$C$322, "Not found")))</f>
        <v>Not found Tower</v>
      </c>
      <c r="D57" s="45" t="s">
        <v>381</v>
      </c>
      <c r="E57" s="83" t="s">
        <v>441</v>
      </c>
      <c r="H57" s="57" t="s">
        <v>457</v>
      </c>
      <c r="I57" s="46" t="s">
        <v>458</v>
      </c>
      <c r="J57" s="46" t="s">
        <v>444</v>
      </c>
      <c r="K57" s="46" t="s">
        <v>445</v>
      </c>
      <c r="L57" s="46" t="s">
        <v>187</v>
      </c>
      <c r="M57" s="46" t="s">
        <v>446</v>
      </c>
      <c r="N57" s="46" t="s">
        <v>212</v>
      </c>
      <c r="O57" s="46"/>
      <c r="P57" s="46" t="s">
        <v>426</v>
      </c>
      <c r="Q57" s="46" t="s">
        <v>116</v>
      </c>
      <c r="R57" s="46" t="s">
        <v>389</v>
      </c>
      <c r="S57" s="46" t="s">
        <v>390</v>
      </c>
      <c r="T57" s="46" t="s">
        <v>391</v>
      </c>
      <c r="U57" s="46" t="s">
        <v>392</v>
      </c>
      <c r="V57" s="46" t="s">
        <v>116</v>
      </c>
      <c r="W57" s="46" t="s">
        <v>91</v>
      </c>
      <c r="X57" s="46" t="s">
        <v>394</v>
      </c>
      <c r="Y57" s="46" t="s">
        <v>395</v>
      </c>
      <c r="Z57" s="46" t="s">
        <v>396</v>
      </c>
      <c r="AA57" s="46" t="s">
        <v>397</v>
      </c>
      <c r="AB57" s="46" t="s">
        <v>98</v>
      </c>
      <c r="AC57" s="46" t="s">
        <v>459</v>
      </c>
      <c r="AD57" s="46" t="s">
        <v>448</v>
      </c>
      <c r="AE57" s="46" t="s">
        <v>449</v>
      </c>
      <c r="AF57" s="46" t="s">
        <v>450</v>
      </c>
      <c r="AG57" s="46" t="s">
        <v>403</v>
      </c>
      <c r="AH57" s="46" t="s">
        <v>404</v>
      </c>
      <c r="AI57" s="46" t="s">
        <v>451</v>
      </c>
      <c r="AJ57" s="46" t="s">
        <v>452</v>
      </c>
      <c r="AK57" s="46" t="s">
        <v>453</v>
      </c>
      <c r="AL57" s="46" t="s">
        <v>454</v>
      </c>
      <c r="AM57" s="46" t="s">
        <v>409</v>
      </c>
      <c r="AN57" s="46" t="s">
        <v>410</v>
      </c>
      <c r="AO57" s="46" t="s">
        <v>455</v>
      </c>
      <c r="AP57" s="46" t="s">
        <v>220</v>
      </c>
      <c r="AQ57" s="46" t="s">
        <v>221</v>
      </c>
      <c r="AR57" s="46" t="s">
        <v>456</v>
      </c>
      <c r="AS57" s="46" t="s">
        <v>413</v>
      </c>
      <c r="AT57" s="46" t="s">
        <v>116</v>
      </c>
      <c r="AU57" s="46" t="s">
        <v>116</v>
      </c>
    </row>
    <row r="58" spans="1:47" ht="16.95" customHeight="1">
      <c r="A58" s="48" t="str">
        <f t="shared" si="0"/>
        <v>90PF03Y2-M004M0</v>
      </c>
      <c r="B58" s="19" t="str">
        <f t="shared" si="2"/>
        <v>D500TE-580500035X</v>
      </c>
      <c r="C58" s="19" t="str">
        <f>IF(ISBLANK(I58),"",IF(LEFT(H58, 4) = "90PF",_xlfn.XLOOKUP(B58,'Auto-PF'!$A$2:$A$500,'Auto-PF'!$B$2:$B$500,"Not found",0),_xlfn.XLOOKUP(LEFT(B58,5),'MKT name rule'!$B$2:$B$322,'MKT name rule'!$C$2:$C$322, "Not found")))</f>
        <v>Not found Tower</v>
      </c>
      <c r="D58" s="45" t="s">
        <v>381</v>
      </c>
      <c r="E58" s="83" t="s">
        <v>441</v>
      </c>
      <c r="H58" s="57" t="s">
        <v>460</v>
      </c>
      <c r="I58" s="46" t="s">
        <v>461</v>
      </c>
      <c r="J58" s="46" t="s">
        <v>444</v>
      </c>
      <c r="K58" s="46" t="s">
        <v>445</v>
      </c>
      <c r="L58" s="46" t="s">
        <v>187</v>
      </c>
      <c r="M58" s="46" t="s">
        <v>446</v>
      </c>
      <c r="N58" s="46" t="s">
        <v>212</v>
      </c>
      <c r="O58" s="46"/>
      <c r="P58" s="46" t="s">
        <v>426</v>
      </c>
      <c r="Q58" s="46" t="s">
        <v>116</v>
      </c>
      <c r="R58" s="46" t="s">
        <v>389</v>
      </c>
      <c r="S58" s="46" t="s">
        <v>390</v>
      </c>
      <c r="T58" s="46" t="s">
        <v>391</v>
      </c>
      <c r="U58" s="46" t="s">
        <v>392</v>
      </c>
      <c r="V58" s="46" t="s">
        <v>116</v>
      </c>
      <c r="W58" s="46" t="s">
        <v>91</v>
      </c>
      <c r="X58" s="46" t="s">
        <v>394</v>
      </c>
      <c r="Y58" s="46" t="s">
        <v>395</v>
      </c>
      <c r="Z58" s="46" t="s">
        <v>396</v>
      </c>
      <c r="AA58" s="46" t="s">
        <v>397</v>
      </c>
      <c r="AB58" s="46" t="s">
        <v>98</v>
      </c>
      <c r="AC58" s="46" t="s">
        <v>459</v>
      </c>
      <c r="AD58" s="46" t="s">
        <v>448</v>
      </c>
      <c r="AE58" s="46" t="s">
        <v>449</v>
      </c>
      <c r="AF58" s="46" t="s">
        <v>450</v>
      </c>
      <c r="AG58" s="46" t="s">
        <v>403</v>
      </c>
      <c r="AH58" s="46" t="s">
        <v>404</v>
      </c>
      <c r="AI58" s="46" t="s">
        <v>451</v>
      </c>
      <c r="AJ58" s="46" t="s">
        <v>452</v>
      </c>
      <c r="AK58" s="46" t="s">
        <v>453</v>
      </c>
      <c r="AL58" s="46" t="s">
        <v>454</v>
      </c>
      <c r="AM58" s="46" t="s">
        <v>409</v>
      </c>
      <c r="AN58" s="46" t="s">
        <v>410</v>
      </c>
      <c r="AO58" s="46" t="s">
        <v>455</v>
      </c>
      <c r="AP58" s="46" t="s">
        <v>220</v>
      </c>
      <c r="AQ58" s="46" t="s">
        <v>221</v>
      </c>
      <c r="AR58" s="46" t="s">
        <v>456</v>
      </c>
      <c r="AS58" s="46" t="s">
        <v>413</v>
      </c>
      <c r="AT58" s="46" t="s">
        <v>116</v>
      </c>
      <c r="AU58" s="46" t="s">
        <v>116</v>
      </c>
    </row>
    <row r="59" spans="1:47" ht="16.95" customHeight="1">
      <c r="A59" s="48" t="str">
        <f t="shared" si="0"/>
        <v>90PF03Y2-M02LM0</v>
      </c>
      <c r="B59" s="19" t="str">
        <f t="shared" si="2"/>
        <v>D500TE-585000032W</v>
      </c>
      <c r="C59" s="19" t="str">
        <f>IF(ISBLANK(I59),"",IF(LEFT(H59, 4) = "90PF",_xlfn.XLOOKUP(B59,'Auto-PF'!$A$2:$A$500,'Auto-PF'!$B$2:$B$500,"Not found",0),_xlfn.XLOOKUP(LEFT(B59,5),'MKT name rule'!$B$2:$B$322,'MKT name rule'!$C$2:$C$322, "Not found")))</f>
        <v>Not found Tower</v>
      </c>
      <c r="D59" s="45" t="s">
        <v>381</v>
      </c>
      <c r="E59" s="83" t="s">
        <v>441</v>
      </c>
      <c r="H59" s="57" t="s">
        <v>462</v>
      </c>
      <c r="I59" s="46" t="s">
        <v>463</v>
      </c>
      <c r="J59" s="46" t="s">
        <v>444</v>
      </c>
      <c r="K59" s="46" t="s">
        <v>445</v>
      </c>
      <c r="L59" s="46" t="s">
        <v>187</v>
      </c>
      <c r="M59" s="46" t="s">
        <v>446</v>
      </c>
      <c r="N59" s="46" t="s">
        <v>212</v>
      </c>
      <c r="O59" s="46"/>
      <c r="P59" s="46" t="s">
        <v>433</v>
      </c>
      <c r="Q59" s="46" t="s">
        <v>116</v>
      </c>
      <c r="R59" s="46" t="s">
        <v>389</v>
      </c>
      <c r="S59" s="46" t="s">
        <v>390</v>
      </c>
      <c r="T59" s="46" t="s">
        <v>391</v>
      </c>
      <c r="U59" s="46" t="s">
        <v>392</v>
      </c>
      <c r="V59" s="46" t="s">
        <v>116</v>
      </c>
      <c r="W59" s="46" t="s">
        <v>434</v>
      </c>
      <c r="X59" s="46" t="s">
        <v>394</v>
      </c>
      <c r="Y59" s="46"/>
      <c r="Z59" s="46" t="s">
        <v>396</v>
      </c>
      <c r="AA59" s="46" t="s">
        <v>397</v>
      </c>
      <c r="AB59" s="46" t="s">
        <v>98</v>
      </c>
      <c r="AC59" s="46" t="s">
        <v>464</v>
      </c>
      <c r="AD59" s="46" t="s">
        <v>448</v>
      </c>
      <c r="AE59" s="46" t="s">
        <v>465</v>
      </c>
      <c r="AF59" s="46" t="s">
        <v>450</v>
      </c>
      <c r="AG59" s="46" t="s">
        <v>403</v>
      </c>
      <c r="AH59" s="46" t="s">
        <v>466</v>
      </c>
      <c r="AI59" s="46" t="s">
        <v>405</v>
      </c>
      <c r="AJ59" s="46" t="s">
        <v>467</v>
      </c>
      <c r="AK59" s="46" t="s">
        <v>453</v>
      </c>
      <c r="AL59" s="46" t="s">
        <v>454</v>
      </c>
      <c r="AM59" s="46" t="s">
        <v>409</v>
      </c>
      <c r="AN59" s="46" t="s">
        <v>410</v>
      </c>
      <c r="AO59" s="46" t="s">
        <v>455</v>
      </c>
      <c r="AP59" s="46" t="s">
        <v>220</v>
      </c>
      <c r="AQ59" s="46" t="s">
        <v>221</v>
      </c>
      <c r="AR59" s="46" t="s">
        <v>456</v>
      </c>
      <c r="AS59" s="46" t="s">
        <v>413</v>
      </c>
      <c r="AT59" s="46" t="s">
        <v>116</v>
      </c>
      <c r="AU59" s="46" t="s">
        <v>116</v>
      </c>
    </row>
    <row r="60" spans="1:47" ht="16.95" customHeight="1">
      <c r="A60" s="48" t="str">
        <f t="shared" si="0"/>
        <v>90PF03Y2-M02LN0</v>
      </c>
      <c r="B60" s="19" t="str">
        <f t="shared" si="2"/>
        <v>D500TE-585000032X</v>
      </c>
      <c r="C60" s="19" t="str">
        <f>IF(ISBLANK(I60),"",IF(LEFT(H60, 4) = "90PF",_xlfn.XLOOKUP(B60,'Auto-PF'!$A$2:$A$500,'Auto-PF'!$B$2:$B$500,"Not found",0),_xlfn.XLOOKUP(LEFT(B60,5),'MKT name rule'!$B$2:$B$322,'MKT name rule'!$C$2:$C$322, "Not found")))</f>
        <v>Not found Tower</v>
      </c>
      <c r="D60" s="45" t="s">
        <v>381</v>
      </c>
      <c r="E60" s="83" t="s">
        <v>441</v>
      </c>
      <c r="H60" s="57" t="s">
        <v>468</v>
      </c>
      <c r="I60" s="46" t="s">
        <v>469</v>
      </c>
      <c r="J60" s="46" t="s">
        <v>444</v>
      </c>
      <c r="K60" s="46" t="s">
        <v>445</v>
      </c>
      <c r="L60" s="46" t="s">
        <v>187</v>
      </c>
      <c r="M60" s="46" t="s">
        <v>446</v>
      </c>
      <c r="N60" s="46" t="s">
        <v>212</v>
      </c>
      <c r="O60" s="46"/>
      <c r="P60" s="46" t="s">
        <v>433</v>
      </c>
      <c r="Q60" s="46" t="s">
        <v>116</v>
      </c>
      <c r="R60" s="46" t="s">
        <v>389</v>
      </c>
      <c r="S60" s="46" t="s">
        <v>390</v>
      </c>
      <c r="T60" s="46" t="s">
        <v>391</v>
      </c>
      <c r="U60" s="46" t="s">
        <v>392</v>
      </c>
      <c r="V60" s="46" t="s">
        <v>116</v>
      </c>
      <c r="W60" s="46" t="s">
        <v>434</v>
      </c>
      <c r="X60" s="46" t="s">
        <v>394</v>
      </c>
      <c r="Y60" s="46"/>
      <c r="Z60" s="46" t="s">
        <v>396</v>
      </c>
      <c r="AA60" s="46" t="s">
        <v>397</v>
      </c>
      <c r="AB60" s="46" t="s">
        <v>98</v>
      </c>
      <c r="AC60" s="46" t="s">
        <v>464</v>
      </c>
      <c r="AD60" s="46" t="s">
        <v>448</v>
      </c>
      <c r="AE60" s="46" t="s">
        <v>465</v>
      </c>
      <c r="AF60" s="46" t="s">
        <v>450</v>
      </c>
      <c r="AG60" s="46" t="s">
        <v>403</v>
      </c>
      <c r="AH60" s="46" t="s">
        <v>466</v>
      </c>
      <c r="AI60" s="46" t="s">
        <v>405</v>
      </c>
      <c r="AJ60" s="46" t="s">
        <v>467</v>
      </c>
      <c r="AK60" s="46" t="s">
        <v>453</v>
      </c>
      <c r="AL60" s="46" t="s">
        <v>454</v>
      </c>
      <c r="AM60" s="46" t="s">
        <v>409</v>
      </c>
      <c r="AN60" s="46" t="s">
        <v>410</v>
      </c>
      <c r="AO60" s="46" t="s">
        <v>455</v>
      </c>
      <c r="AP60" s="46" t="s">
        <v>220</v>
      </c>
      <c r="AQ60" s="46" t="s">
        <v>221</v>
      </c>
      <c r="AR60" s="46" t="s">
        <v>456</v>
      </c>
      <c r="AS60" s="46" t="s">
        <v>413</v>
      </c>
      <c r="AT60" s="46" t="s">
        <v>116</v>
      </c>
      <c r="AU60" s="46" t="s">
        <v>116</v>
      </c>
    </row>
    <row r="61" spans="1:47" ht="16.95" customHeight="1">
      <c r="A61" s="48" t="str">
        <f t="shared" si="0"/>
        <v>90PF03Y2-M004N0</v>
      </c>
      <c r="B61" s="19" t="str">
        <f t="shared" si="2"/>
        <v>D500TE-780500035W</v>
      </c>
      <c r="C61" s="19" t="str">
        <f>IF(ISBLANK(I61),"",IF(LEFT(H61, 4) = "90PF",_xlfn.XLOOKUP(B61,'Auto-PF'!$A$2:$A$500,'Auto-PF'!$B$2:$B$500,"Not found",0),_xlfn.XLOOKUP(LEFT(B61,5),'MKT name rule'!$B$2:$B$322,'MKT name rule'!$C$2:$C$322, "Not found")))</f>
        <v>Not found Tower</v>
      </c>
      <c r="D61" s="45" t="s">
        <v>381</v>
      </c>
      <c r="E61" s="83" t="s">
        <v>441</v>
      </c>
      <c r="H61" s="57" t="s">
        <v>470</v>
      </c>
      <c r="I61" s="46" t="s">
        <v>471</v>
      </c>
      <c r="J61" s="46" t="s">
        <v>444</v>
      </c>
      <c r="K61" s="46" t="s">
        <v>445</v>
      </c>
      <c r="L61" s="46" t="s">
        <v>187</v>
      </c>
      <c r="M61" s="46" t="s">
        <v>446</v>
      </c>
      <c r="N61" s="46" t="s">
        <v>212</v>
      </c>
      <c r="O61" s="46"/>
      <c r="P61" s="46" t="s">
        <v>440</v>
      </c>
      <c r="Q61" s="46" t="s">
        <v>116</v>
      </c>
      <c r="R61" s="46" t="s">
        <v>389</v>
      </c>
      <c r="S61" s="46" t="s">
        <v>390</v>
      </c>
      <c r="T61" s="46" t="s">
        <v>391</v>
      </c>
      <c r="U61" s="46" t="s">
        <v>392</v>
      </c>
      <c r="V61" s="46" t="s">
        <v>116</v>
      </c>
      <c r="W61" s="46" t="s">
        <v>91</v>
      </c>
      <c r="X61" s="46" t="s">
        <v>394</v>
      </c>
      <c r="Y61" s="46" t="s">
        <v>395</v>
      </c>
      <c r="Z61" s="46" t="s">
        <v>396</v>
      </c>
      <c r="AA61" s="46" t="s">
        <v>397</v>
      </c>
      <c r="AB61" s="46" t="s">
        <v>98</v>
      </c>
      <c r="AC61" s="46" t="s">
        <v>459</v>
      </c>
      <c r="AD61" s="46" t="s">
        <v>448</v>
      </c>
      <c r="AE61" s="46" t="s">
        <v>449</v>
      </c>
      <c r="AF61" s="46" t="s">
        <v>450</v>
      </c>
      <c r="AG61" s="46" t="s">
        <v>403</v>
      </c>
      <c r="AH61" s="46" t="s">
        <v>404</v>
      </c>
      <c r="AI61" s="46" t="s">
        <v>451</v>
      </c>
      <c r="AJ61" s="46" t="s">
        <v>452</v>
      </c>
      <c r="AK61" s="46" t="s">
        <v>453</v>
      </c>
      <c r="AL61" s="46" t="s">
        <v>454</v>
      </c>
      <c r="AM61" s="46" t="s">
        <v>409</v>
      </c>
      <c r="AN61" s="46" t="s">
        <v>410</v>
      </c>
      <c r="AO61" s="46" t="s">
        <v>455</v>
      </c>
      <c r="AP61" s="46" t="s">
        <v>220</v>
      </c>
      <c r="AQ61" s="46" t="s">
        <v>221</v>
      </c>
      <c r="AR61" s="46" t="s">
        <v>456</v>
      </c>
      <c r="AS61" s="46" t="s">
        <v>413</v>
      </c>
      <c r="AT61" s="46" t="s">
        <v>116</v>
      </c>
      <c r="AU61" s="46" t="s">
        <v>116</v>
      </c>
    </row>
    <row r="62" spans="1:47" ht="16.95" customHeight="1">
      <c r="A62" s="48" t="str">
        <f t="shared" si="0"/>
        <v>90PF03Y2-M03620</v>
      </c>
      <c r="B62" s="19" t="str">
        <f t="shared" si="2"/>
        <v>D500TE-785000035W</v>
      </c>
      <c r="C62" s="19" t="str">
        <f>IF(ISBLANK(I62),"",IF(LEFT(H62, 4) = "90PF",_xlfn.XLOOKUP(B62,'Auto-PF'!$A$2:$A$500,'Auto-PF'!$B$2:$B$500,"Not found",0),_xlfn.XLOOKUP(LEFT(B62,5),'MKT name rule'!$B$2:$B$322,'MKT name rule'!$C$2:$C$322, "Not found")))</f>
        <v>Not found Tower</v>
      </c>
      <c r="D62" s="45" t="s">
        <v>381</v>
      </c>
      <c r="E62" s="83" t="s">
        <v>441</v>
      </c>
      <c r="H62" s="57" t="s">
        <v>472</v>
      </c>
      <c r="I62" s="46" t="s">
        <v>473</v>
      </c>
      <c r="J62" s="46" t="s">
        <v>444</v>
      </c>
      <c r="K62" s="46" t="s">
        <v>445</v>
      </c>
      <c r="L62" s="46" t="s">
        <v>187</v>
      </c>
      <c r="M62" s="46" t="s">
        <v>446</v>
      </c>
      <c r="N62" s="46" t="s">
        <v>212</v>
      </c>
      <c r="O62" s="46"/>
      <c r="P62" s="46" t="s">
        <v>440</v>
      </c>
      <c r="Q62" s="46" t="s">
        <v>116</v>
      </c>
      <c r="R62" s="46" t="s">
        <v>389</v>
      </c>
      <c r="S62" s="46" t="s">
        <v>390</v>
      </c>
      <c r="T62" s="46" t="s">
        <v>391</v>
      </c>
      <c r="U62" s="46" t="s">
        <v>392</v>
      </c>
      <c r="V62" s="46" t="s">
        <v>116</v>
      </c>
      <c r="W62" s="46" t="s">
        <v>91</v>
      </c>
      <c r="X62" s="46" t="s">
        <v>394</v>
      </c>
      <c r="Y62" s="46"/>
      <c r="Z62" s="46" t="s">
        <v>396</v>
      </c>
      <c r="AA62" s="46" t="s">
        <v>397</v>
      </c>
      <c r="AB62" s="46" t="s">
        <v>98</v>
      </c>
      <c r="AC62" s="46" t="s">
        <v>459</v>
      </c>
      <c r="AD62" s="46" t="s">
        <v>448</v>
      </c>
      <c r="AE62" s="46" t="s">
        <v>474</v>
      </c>
      <c r="AF62" s="46" t="s">
        <v>450</v>
      </c>
      <c r="AG62" s="46" t="s">
        <v>403</v>
      </c>
      <c r="AH62" s="46" t="s">
        <v>466</v>
      </c>
      <c r="AI62" s="46" t="s">
        <v>405</v>
      </c>
      <c r="AJ62" s="46" t="s">
        <v>467</v>
      </c>
      <c r="AK62" s="46" t="s">
        <v>453</v>
      </c>
      <c r="AL62" s="46" t="s">
        <v>454</v>
      </c>
      <c r="AM62" s="46" t="s">
        <v>409</v>
      </c>
      <c r="AN62" s="46" t="s">
        <v>410</v>
      </c>
      <c r="AO62" s="46" t="s">
        <v>455</v>
      </c>
      <c r="AP62" s="46" t="s">
        <v>220</v>
      </c>
      <c r="AQ62" s="46" t="s">
        <v>221</v>
      </c>
      <c r="AR62" s="46" t="s">
        <v>456</v>
      </c>
      <c r="AS62" s="46" t="s">
        <v>413</v>
      </c>
      <c r="AT62" s="46" t="s">
        <v>116</v>
      </c>
      <c r="AU62" s="46" t="s">
        <v>116</v>
      </c>
    </row>
    <row r="63" spans="1:47" ht="16.95" customHeight="1">
      <c r="A63" s="48" t="str">
        <f t="shared" si="0"/>
        <v>90PF03Y2-M02LP0</v>
      </c>
      <c r="B63" s="19" t="str">
        <f t="shared" si="2"/>
        <v>D500TE-785000035X</v>
      </c>
      <c r="C63" s="19" t="str">
        <f>IF(ISBLANK(I63),"",IF(LEFT(H63, 4) = "90PF",_xlfn.XLOOKUP(B63,'Auto-PF'!$A$2:$A$500,'Auto-PF'!$B$2:$B$500,"Not found",0),_xlfn.XLOOKUP(LEFT(B63,5),'MKT name rule'!$B$2:$B$322,'MKT name rule'!$C$2:$C$322, "Not found")))</f>
        <v>Not found Tower</v>
      </c>
      <c r="D63" s="45" t="s">
        <v>381</v>
      </c>
      <c r="E63" s="83" t="s">
        <v>441</v>
      </c>
      <c r="H63" s="57" t="s">
        <v>475</v>
      </c>
      <c r="I63" s="46" t="s">
        <v>476</v>
      </c>
      <c r="J63" s="46" t="s">
        <v>444</v>
      </c>
      <c r="K63" s="46" t="s">
        <v>445</v>
      </c>
      <c r="L63" s="46" t="s">
        <v>187</v>
      </c>
      <c r="M63" s="46" t="s">
        <v>446</v>
      </c>
      <c r="N63" s="46" t="s">
        <v>212</v>
      </c>
      <c r="O63" s="46"/>
      <c r="P63" s="46" t="s">
        <v>440</v>
      </c>
      <c r="Q63" s="46" t="s">
        <v>116</v>
      </c>
      <c r="R63" s="46" t="s">
        <v>389</v>
      </c>
      <c r="S63" s="46" t="s">
        <v>390</v>
      </c>
      <c r="T63" s="46" t="s">
        <v>391</v>
      </c>
      <c r="U63" s="46" t="s">
        <v>392</v>
      </c>
      <c r="V63" s="46" t="s">
        <v>116</v>
      </c>
      <c r="W63" s="46" t="s">
        <v>91</v>
      </c>
      <c r="X63" s="46" t="s">
        <v>394</v>
      </c>
      <c r="Y63" s="46"/>
      <c r="Z63" s="46" t="s">
        <v>396</v>
      </c>
      <c r="AA63" s="46" t="s">
        <v>397</v>
      </c>
      <c r="AB63" s="46" t="s">
        <v>98</v>
      </c>
      <c r="AC63" s="46" t="s">
        <v>459</v>
      </c>
      <c r="AD63" s="46" t="s">
        <v>448</v>
      </c>
      <c r="AE63" s="46" t="s">
        <v>465</v>
      </c>
      <c r="AF63" s="46" t="s">
        <v>450</v>
      </c>
      <c r="AG63" s="46" t="s">
        <v>403</v>
      </c>
      <c r="AH63" s="46" t="s">
        <v>466</v>
      </c>
      <c r="AI63" s="46" t="s">
        <v>405</v>
      </c>
      <c r="AJ63" s="46" t="s">
        <v>467</v>
      </c>
      <c r="AK63" s="46" t="s">
        <v>453</v>
      </c>
      <c r="AL63" s="46" t="s">
        <v>454</v>
      </c>
      <c r="AM63" s="46" t="s">
        <v>409</v>
      </c>
      <c r="AN63" s="46" t="s">
        <v>410</v>
      </c>
      <c r="AO63" s="46" t="s">
        <v>455</v>
      </c>
      <c r="AP63" s="46" t="s">
        <v>220</v>
      </c>
      <c r="AQ63" s="46" t="s">
        <v>221</v>
      </c>
      <c r="AR63" s="46" t="s">
        <v>456</v>
      </c>
      <c r="AS63" s="46" t="s">
        <v>413</v>
      </c>
      <c r="AT63" s="46" t="s">
        <v>116</v>
      </c>
      <c r="AU63" s="46" t="s">
        <v>116</v>
      </c>
    </row>
    <row r="64" spans="1:47" ht="16.95" customHeight="1">
      <c r="A64" s="48" t="str">
        <f t="shared" si="0"/>
        <v>90PF05M1-M01MP0</v>
      </c>
      <c r="B64" s="19" t="str">
        <f t="shared" si="2"/>
        <v>D501SER-385000001W</v>
      </c>
      <c r="C64" s="19" t="str">
        <f>IF(ISBLANK(I64),"",IF(LEFT(H64, 4) = "90PF",_xlfn.XLOOKUP(B64,'Auto-PF'!$A$2:$A$500,'Auto-PF'!$B$2:$B$500,"Not found",0),_xlfn.XLOOKUP(LEFT(B64,5),'MKT name rule'!$B$2:$B$322,'MKT name rule'!$C$2:$C$322, "Not found")))</f>
        <v>Not found SFF</v>
      </c>
      <c r="D64" s="45" t="s">
        <v>381</v>
      </c>
      <c r="E64" s="83" t="s">
        <v>382</v>
      </c>
      <c r="H64" s="57" t="s">
        <v>477</v>
      </c>
      <c r="I64" s="46" t="s">
        <v>478</v>
      </c>
      <c r="J64" s="46" t="s">
        <v>479</v>
      </c>
      <c r="K64" s="46" t="s">
        <v>480</v>
      </c>
      <c r="L64" s="46" t="s">
        <v>187</v>
      </c>
      <c r="M64" s="46" t="s">
        <v>387</v>
      </c>
      <c r="N64" s="46" t="s">
        <v>212</v>
      </c>
      <c r="O64" s="46"/>
      <c r="P64" s="46" t="s">
        <v>481</v>
      </c>
      <c r="Q64" s="46" t="s">
        <v>116</v>
      </c>
      <c r="R64" s="46" t="s">
        <v>389</v>
      </c>
      <c r="S64" s="46" t="s">
        <v>482</v>
      </c>
      <c r="T64" s="46" t="s">
        <v>483</v>
      </c>
      <c r="U64" s="46" t="s">
        <v>392</v>
      </c>
      <c r="V64" s="46" t="s">
        <v>116</v>
      </c>
      <c r="W64" s="46" t="s">
        <v>393</v>
      </c>
      <c r="X64" s="46" t="s">
        <v>394</v>
      </c>
      <c r="Y64" s="46"/>
      <c r="Z64" s="46" t="s">
        <v>396</v>
      </c>
      <c r="AA64" s="46" t="s">
        <v>397</v>
      </c>
      <c r="AB64" s="46" t="s">
        <v>398</v>
      </c>
      <c r="AC64" s="46" t="s">
        <v>399</v>
      </c>
      <c r="AD64" s="46" t="s">
        <v>484</v>
      </c>
      <c r="AE64" s="46" t="s">
        <v>485</v>
      </c>
      <c r="AF64" s="46" t="s">
        <v>402</v>
      </c>
      <c r="AG64" s="46" t="s">
        <v>403</v>
      </c>
      <c r="AH64" s="46" t="s">
        <v>486</v>
      </c>
      <c r="AI64" s="46" t="s">
        <v>451</v>
      </c>
      <c r="AJ64" s="46" t="s">
        <v>487</v>
      </c>
      <c r="AK64" s="46" t="s">
        <v>488</v>
      </c>
      <c r="AL64" s="46" t="s">
        <v>489</v>
      </c>
      <c r="AM64" s="46" t="s">
        <v>490</v>
      </c>
      <c r="AN64" s="46" t="s">
        <v>410</v>
      </c>
      <c r="AO64" s="46" t="s">
        <v>455</v>
      </c>
      <c r="AP64" s="46" t="s">
        <v>220</v>
      </c>
      <c r="AQ64" s="46" t="s">
        <v>221</v>
      </c>
      <c r="AR64" s="46" t="s">
        <v>491</v>
      </c>
      <c r="AS64" s="46" t="s">
        <v>413</v>
      </c>
      <c r="AT64" s="46" t="s">
        <v>492</v>
      </c>
      <c r="AU64" s="46" t="s">
        <v>116</v>
      </c>
    </row>
    <row r="65" spans="1:47" ht="16.95" customHeight="1">
      <c r="A65" s="48" t="str">
        <f t="shared" si="0"/>
        <v>90PF05M1-M01MW0</v>
      </c>
      <c r="B65" s="19" t="str">
        <f t="shared" si="2"/>
        <v>D501SER-385000001X</v>
      </c>
      <c r="C65" s="19" t="str">
        <f>IF(ISBLANK(I65),"",IF(LEFT(H65, 4) = "90PF",_xlfn.XLOOKUP(B65,'Auto-PF'!$A$2:$A$500,'Auto-PF'!$B$2:$B$500,"Not found",0),_xlfn.XLOOKUP(LEFT(B65,5),'MKT name rule'!$B$2:$B$322,'MKT name rule'!$C$2:$C$322, "Not found")))</f>
        <v>Not found SFF</v>
      </c>
      <c r="D65" s="45" t="s">
        <v>381</v>
      </c>
      <c r="E65" s="83" t="s">
        <v>382</v>
      </c>
      <c r="H65" s="57" t="s">
        <v>493</v>
      </c>
      <c r="I65" s="46" t="s">
        <v>494</v>
      </c>
      <c r="J65" s="46" t="s">
        <v>479</v>
      </c>
      <c r="K65" s="46" t="s">
        <v>480</v>
      </c>
      <c r="L65" s="46" t="s">
        <v>187</v>
      </c>
      <c r="M65" s="46" t="s">
        <v>387</v>
      </c>
      <c r="N65" s="46" t="s">
        <v>212</v>
      </c>
      <c r="O65" s="46"/>
      <c r="P65" s="46" t="s">
        <v>481</v>
      </c>
      <c r="Q65" s="46" t="s">
        <v>116</v>
      </c>
      <c r="R65" s="46" t="s">
        <v>389</v>
      </c>
      <c r="S65" s="46" t="s">
        <v>482</v>
      </c>
      <c r="T65" s="46" t="s">
        <v>483</v>
      </c>
      <c r="U65" s="46" t="s">
        <v>392</v>
      </c>
      <c r="V65" s="46" t="s">
        <v>116</v>
      </c>
      <c r="W65" s="46" t="s">
        <v>393</v>
      </c>
      <c r="X65" s="46" t="s">
        <v>394</v>
      </c>
      <c r="Y65" s="46"/>
      <c r="Z65" s="46" t="s">
        <v>396</v>
      </c>
      <c r="AA65" s="46" t="s">
        <v>397</v>
      </c>
      <c r="AB65" s="46" t="s">
        <v>398</v>
      </c>
      <c r="AC65" s="46" t="s">
        <v>399</v>
      </c>
      <c r="AD65" s="46" t="s">
        <v>484</v>
      </c>
      <c r="AE65" s="46" t="s">
        <v>485</v>
      </c>
      <c r="AF65" s="46" t="s">
        <v>402</v>
      </c>
      <c r="AG65" s="46" t="s">
        <v>403</v>
      </c>
      <c r="AH65" s="46" t="s">
        <v>486</v>
      </c>
      <c r="AI65" s="46" t="s">
        <v>451</v>
      </c>
      <c r="AJ65" s="46" t="s">
        <v>487</v>
      </c>
      <c r="AK65" s="46" t="s">
        <v>488</v>
      </c>
      <c r="AL65" s="46" t="s">
        <v>489</v>
      </c>
      <c r="AM65" s="46" t="s">
        <v>490</v>
      </c>
      <c r="AN65" s="46" t="s">
        <v>410</v>
      </c>
      <c r="AO65" s="46" t="s">
        <v>455</v>
      </c>
      <c r="AP65" s="46" t="s">
        <v>220</v>
      </c>
      <c r="AQ65" s="46" t="s">
        <v>221</v>
      </c>
      <c r="AR65" s="46" t="s">
        <v>491</v>
      </c>
      <c r="AS65" s="46" t="s">
        <v>413</v>
      </c>
      <c r="AT65" s="46" t="s">
        <v>492</v>
      </c>
      <c r="AU65" s="46" t="s">
        <v>116</v>
      </c>
    </row>
    <row r="66" spans="1:47" ht="16.95" customHeight="1">
      <c r="A66" s="48" t="str">
        <f t="shared" si="0"/>
        <v>90PF05M1-M01MX0</v>
      </c>
      <c r="B66" s="19" t="str">
        <f t="shared" si="2"/>
        <v>D501SER-585000001W</v>
      </c>
      <c r="C66" s="19" t="str">
        <f>IF(ISBLANK(I66),"",IF(LEFT(H66, 4) = "90PF",_xlfn.XLOOKUP(B66,'Auto-PF'!$A$2:$A$500,'Auto-PF'!$B$2:$B$500,"Not found",0),_xlfn.XLOOKUP(LEFT(B66,5),'MKT name rule'!$B$2:$B$322,'MKT name rule'!$C$2:$C$322, "Not found")))</f>
        <v>Not found SFF</v>
      </c>
      <c r="D66" s="45" t="s">
        <v>381</v>
      </c>
      <c r="E66" s="83" t="s">
        <v>382</v>
      </c>
      <c r="H66" s="57" t="s">
        <v>495</v>
      </c>
      <c r="I66" s="46" t="s">
        <v>496</v>
      </c>
      <c r="J66" s="46" t="s">
        <v>479</v>
      </c>
      <c r="K66" s="46" t="s">
        <v>480</v>
      </c>
      <c r="L66" s="46" t="s">
        <v>187</v>
      </c>
      <c r="M66" s="46" t="s">
        <v>387</v>
      </c>
      <c r="N66" s="46" t="s">
        <v>212</v>
      </c>
      <c r="O66" s="46"/>
      <c r="P66" s="46" t="s">
        <v>497</v>
      </c>
      <c r="Q66" s="46" t="s">
        <v>116</v>
      </c>
      <c r="R66" s="46" t="s">
        <v>389</v>
      </c>
      <c r="S66" s="46" t="s">
        <v>482</v>
      </c>
      <c r="T66" s="46" t="s">
        <v>483</v>
      </c>
      <c r="U66" s="46" t="s">
        <v>392</v>
      </c>
      <c r="V66" s="46" t="s">
        <v>116</v>
      </c>
      <c r="W66" s="46" t="s">
        <v>434</v>
      </c>
      <c r="X66" s="46" t="s">
        <v>394</v>
      </c>
      <c r="Y66" s="46"/>
      <c r="Z66" s="46" t="s">
        <v>396</v>
      </c>
      <c r="AA66" s="46" t="s">
        <v>397</v>
      </c>
      <c r="AB66" s="46" t="s">
        <v>398</v>
      </c>
      <c r="AC66" s="46" t="s">
        <v>399</v>
      </c>
      <c r="AD66" s="46" t="s">
        <v>484</v>
      </c>
      <c r="AE66" s="46" t="s">
        <v>485</v>
      </c>
      <c r="AF66" s="46" t="s">
        <v>402</v>
      </c>
      <c r="AG66" s="46" t="s">
        <v>403</v>
      </c>
      <c r="AH66" s="46" t="s">
        <v>486</v>
      </c>
      <c r="AI66" s="46" t="s">
        <v>451</v>
      </c>
      <c r="AJ66" s="46" t="s">
        <v>487</v>
      </c>
      <c r="AK66" s="46" t="s">
        <v>488</v>
      </c>
      <c r="AL66" s="46" t="s">
        <v>489</v>
      </c>
      <c r="AM66" s="46" t="s">
        <v>490</v>
      </c>
      <c r="AN66" s="46" t="s">
        <v>410</v>
      </c>
      <c r="AO66" s="46" t="s">
        <v>455</v>
      </c>
      <c r="AP66" s="46" t="s">
        <v>220</v>
      </c>
      <c r="AQ66" s="46" t="s">
        <v>221</v>
      </c>
      <c r="AR66" s="46" t="s">
        <v>491</v>
      </c>
      <c r="AS66" s="46" t="s">
        <v>413</v>
      </c>
      <c r="AT66" s="46" t="s">
        <v>492</v>
      </c>
      <c r="AU66" s="46" t="s">
        <v>116</v>
      </c>
    </row>
    <row r="67" spans="1:47" ht="16.95" customHeight="1">
      <c r="A67" s="48" t="str">
        <f t="shared" ref="A67:A130" si="3">IF(ISBLANK(I67),"",H67)</f>
        <v>90PF05M1-M01MY0</v>
      </c>
      <c r="B67" s="19" t="str">
        <f t="shared" si="2"/>
        <v>D501SER-585000001X</v>
      </c>
      <c r="C67" s="19" t="str">
        <f>IF(ISBLANK(I67),"",IF(LEFT(H67, 4) = "90PF",_xlfn.XLOOKUP(B67,'Auto-PF'!$A$2:$A$500,'Auto-PF'!$B$2:$B$500,"Not found",0),_xlfn.XLOOKUP(LEFT(B67,5),'MKT name rule'!$B$2:$B$322,'MKT name rule'!$C$2:$C$322, "Not found")))</f>
        <v>Not found SFF</v>
      </c>
      <c r="D67" s="45" t="s">
        <v>381</v>
      </c>
      <c r="E67" s="83" t="s">
        <v>382</v>
      </c>
      <c r="H67" s="57" t="s">
        <v>498</v>
      </c>
      <c r="I67" s="46" t="s">
        <v>499</v>
      </c>
      <c r="J67" s="46" t="s">
        <v>479</v>
      </c>
      <c r="K67" s="46" t="s">
        <v>480</v>
      </c>
      <c r="L67" s="46" t="s">
        <v>187</v>
      </c>
      <c r="M67" s="46" t="s">
        <v>387</v>
      </c>
      <c r="N67" s="46" t="s">
        <v>212</v>
      </c>
      <c r="O67" s="46"/>
      <c r="P67" s="46" t="s">
        <v>497</v>
      </c>
      <c r="Q67" s="46" t="s">
        <v>116</v>
      </c>
      <c r="R67" s="46" t="s">
        <v>389</v>
      </c>
      <c r="S67" s="46" t="s">
        <v>482</v>
      </c>
      <c r="T67" s="46" t="s">
        <v>483</v>
      </c>
      <c r="U67" s="46" t="s">
        <v>392</v>
      </c>
      <c r="V67" s="46" t="s">
        <v>116</v>
      </c>
      <c r="W67" s="46" t="s">
        <v>434</v>
      </c>
      <c r="X67" s="46" t="s">
        <v>394</v>
      </c>
      <c r="Y67" s="46"/>
      <c r="Z67" s="46" t="s">
        <v>396</v>
      </c>
      <c r="AA67" s="46" t="s">
        <v>397</v>
      </c>
      <c r="AB67" s="46" t="s">
        <v>398</v>
      </c>
      <c r="AC67" s="46" t="s">
        <v>399</v>
      </c>
      <c r="AD67" s="46" t="s">
        <v>484</v>
      </c>
      <c r="AE67" s="46" t="s">
        <v>485</v>
      </c>
      <c r="AF67" s="46" t="s">
        <v>402</v>
      </c>
      <c r="AG67" s="46" t="s">
        <v>403</v>
      </c>
      <c r="AH67" s="46" t="s">
        <v>486</v>
      </c>
      <c r="AI67" s="46" t="s">
        <v>451</v>
      </c>
      <c r="AJ67" s="46" t="s">
        <v>487</v>
      </c>
      <c r="AK67" s="46" t="s">
        <v>488</v>
      </c>
      <c r="AL67" s="46" t="s">
        <v>489</v>
      </c>
      <c r="AM67" s="46" t="s">
        <v>490</v>
      </c>
      <c r="AN67" s="46" t="s">
        <v>410</v>
      </c>
      <c r="AO67" s="46" t="s">
        <v>455</v>
      </c>
      <c r="AP67" s="46" t="s">
        <v>220</v>
      </c>
      <c r="AQ67" s="46" t="s">
        <v>221</v>
      </c>
      <c r="AR67" s="46" t="s">
        <v>491</v>
      </c>
      <c r="AS67" s="46" t="s">
        <v>413</v>
      </c>
      <c r="AT67" s="46" t="s">
        <v>492</v>
      </c>
      <c r="AU67" s="46" t="s">
        <v>116</v>
      </c>
    </row>
    <row r="68" spans="1:47" ht="16.95" customHeight="1">
      <c r="A68" s="48" t="str">
        <f t="shared" si="3"/>
        <v>90PF05M1-M01MZ0</v>
      </c>
      <c r="B68" s="19" t="str">
        <f t="shared" si="2"/>
        <v>D501SER-785000001W</v>
      </c>
      <c r="C68" s="19" t="str">
        <f>IF(ISBLANK(I68),"",IF(LEFT(H68, 4) = "90PF",_xlfn.XLOOKUP(B68,'Auto-PF'!$A$2:$A$500,'Auto-PF'!$B$2:$B$500,"Not found",0),_xlfn.XLOOKUP(LEFT(B68,5),'MKT name rule'!$B$2:$B$322,'MKT name rule'!$C$2:$C$322, "Not found")))</f>
        <v>Not found SFF</v>
      </c>
      <c r="D68" s="45" t="s">
        <v>381</v>
      </c>
      <c r="E68" s="83" t="s">
        <v>382</v>
      </c>
      <c r="H68" s="57" t="s">
        <v>500</v>
      </c>
      <c r="I68" s="46" t="s">
        <v>501</v>
      </c>
      <c r="J68" s="46" t="s">
        <v>479</v>
      </c>
      <c r="K68" s="46" t="s">
        <v>480</v>
      </c>
      <c r="L68" s="46" t="s">
        <v>187</v>
      </c>
      <c r="M68" s="46" t="s">
        <v>387</v>
      </c>
      <c r="N68" s="46" t="s">
        <v>212</v>
      </c>
      <c r="O68" s="46"/>
      <c r="P68" s="46" t="s">
        <v>502</v>
      </c>
      <c r="Q68" s="46" t="s">
        <v>116</v>
      </c>
      <c r="R68" s="46" t="s">
        <v>389</v>
      </c>
      <c r="S68" s="46" t="s">
        <v>482</v>
      </c>
      <c r="T68" s="46" t="s">
        <v>483</v>
      </c>
      <c r="U68" s="46" t="s">
        <v>392</v>
      </c>
      <c r="V68" s="46" t="s">
        <v>116</v>
      </c>
      <c r="W68" s="46" t="s">
        <v>434</v>
      </c>
      <c r="X68" s="46" t="s">
        <v>394</v>
      </c>
      <c r="Y68" s="46"/>
      <c r="Z68" s="46" t="s">
        <v>396</v>
      </c>
      <c r="AA68" s="46" t="s">
        <v>397</v>
      </c>
      <c r="AB68" s="46" t="s">
        <v>398</v>
      </c>
      <c r="AC68" s="46" t="s">
        <v>399</v>
      </c>
      <c r="AD68" s="46" t="s">
        <v>484</v>
      </c>
      <c r="AE68" s="46" t="s">
        <v>485</v>
      </c>
      <c r="AF68" s="46" t="s">
        <v>402</v>
      </c>
      <c r="AG68" s="46" t="s">
        <v>403</v>
      </c>
      <c r="AH68" s="46" t="s">
        <v>486</v>
      </c>
      <c r="AI68" s="46" t="s">
        <v>451</v>
      </c>
      <c r="AJ68" s="46" t="s">
        <v>487</v>
      </c>
      <c r="AK68" s="46" t="s">
        <v>488</v>
      </c>
      <c r="AL68" s="46" t="s">
        <v>489</v>
      </c>
      <c r="AM68" s="46" t="s">
        <v>490</v>
      </c>
      <c r="AN68" s="46" t="s">
        <v>410</v>
      </c>
      <c r="AO68" s="46" t="s">
        <v>455</v>
      </c>
      <c r="AP68" s="46" t="s">
        <v>220</v>
      </c>
      <c r="AQ68" s="46" t="s">
        <v>221</v>
      </c>
      <c r="AR68" s="46" t="s">
        <v>491</v>
      </c>
      <c r="AS68" s="46" t="s">
        <v>413</v>
      </c>
      <c r="AT68" s="46" t="s">
        <v>492</v>
      </c>
      <c r="AU68" s="46" t="s">
        <v>116</v>
      </c>
    </row>
    <row r="69" spans="1:47" ht="16.95" customHeight="1">
      <c r="A69" s="48" t="str">
        <f t="shared" si="3"/>
        <v>90PF05M1-M01N00</v>
      </c>
      <c r="B69" s="19" t="str">
        <f t="shared" si="2"/>
        <v>D501SER-785000001X</v>
      </c>
      <c r="C69" s="19" t="str">
        <f>IF(ISBLANK(I69),"",IF(LEFT(H69, 4) = "90PF",_xlfn.XLOOKUP(B69,'Auto-PF'!$A$2:$A$500,'Auto-PF'!$B$2:$B$500,"Not found",0),_xlfn.XLOOKUP(LEFT(B69,5),'MKT name rule'!$B$2:$B$322,'MKT name rule'!$C$2:$C$322, "Not found")))</f>
        <v>Not found SFF</v>
      </c>
      <c r="D69" s="45" t="s">
        <v>381</v>
      </c>
      <c r="E69" s="83" t="s">
        <v>382</v>
      </c>
      <c r="H69" s="57" t="s">
        <v>503</v>
      </c>
      <c r="I69" s="46" t="s">
        <v>504</v>
      </c>
      <c r="J69" s="46" t="s">
        <v>479</v>
      </c>
      <c r="K69" s="46" t="s">
        <v>480</v>
      </c>
      <c r="L69" s="46" t="s">
        <v>187</v>
      </c>
      <c r="M69" s="46" t="s">
        <v>387</v>
      </c>
      <c r="N69" s="46" t="s">
        <v>505</v>
      </c>
      <c r="O69" s="46"/>
      <c r="P69" s="46" t="s">
        <v>502</v>
      </c>
      <c r="Q69" s="46" t="s">
        <v>116</v>
      </c>
      <c r="R69" s="46" t="s">
        <v>389</v>
      </c>
      <c r="S69" s="46" t="s">
        <v>482</v>
      </c>
      <c r="T69" s="46" t="s">
        <v>483</v>
      </c>
      <c r="U69" s="46" t="s">
        <v>392</v>
      </c>
      <c r="V69" s="46" t="s">
        <v>116</v>
      </c>
      <c r="W69" s="46" t="s">
        <v>434</v>
      </c>
      <c r="X69" s="46" t="s">
        <v>394</v>
      </c>
      <c r="Y69" s="46"/>
      <c r="Z69" s="46" t="s">
        <v>396</v>
      </c>
      <c r="AA69" s="46" t="s">
        <v>397</v>
      </c>
      <c r="AB69" s="46" t="s">
        <v>398</v>
      </c>
      <c r="AC69" s="46" t="s">
        <v>399</v>
      </c>
      <c r="AD69" s="46" t="s">
        <v>484</v>
      </c>
      <c r="AE69" s="46" t="s">
        <v>485</v>
      </c>
      <c r="AF69" s="46" t="s">
        <v>402</v>
      </c>
      <c r="AG69" s="46" t="s">
        <v>403</v>
      </c>
      <c r="AH69" s="46" t="s">
        <v>486</v>
      </c>
      <c r="AI69" s="46" t="s">
        <v>451</v>
      </c>
      <c r="AJ69" s="46" t="s">
        <v>487</v>
      </c>
      <c r="AK69" s="46" t="s">
        <v>488</v>
      </c>
      <c r="AL69" s="46" t="s">
        <v>489</v>
      </c>
      <c r="AM69" s="46" t="s">
        <v>490</v>
      </c>
      <c r="AN69" s="46" t="s">
        <v>410</v>
      </c>
      <c r="AO69" s="46" t="s">
        <v>455</v>
      </c>
      <c r="AP69" s="46" t="s">
        <v>220</v>
      </c>
      <c r="AQ69" s="46" t="s">
        <v>221</v>
      </c>
      <c r="AR69" s="46" t="s">
        <v>491</v>
      </c>
      <c r="AS69" s="46" t="s">
        <v>413</v>
      </c>
      <c r="AT69" s="46" t="s">
        <v>492</v>
      </c>
      <c r="AU69" s="46" t="s">
        <v>116</v>
      </c>
    </row>
    <row r="70" spans="1:47" ht="16.95" customHeight="1">
      <c r="A70" s="48" t="str">
        <f t="shared" si="3"/>
        <v>90PF0551-M00020</v>
      </c>
      <c r="B70" s="19" t="str">
        <f t="shared" si="2"/>
        <v>DG500MER-385W</v>
      </c>
      <c r="C70" s="19" t="str">
        <f>IF(ISBLANK(I70),"",IF(LEFT(H70, 4) = "90PF",_xlfn.XLOOKUP(B70,'Auto-PF'!$A$2:$A$500,'Auto-PF'!$B$2:$B$500,"Not found",0),_xlfn.XLOOKUP(LEFT(B70,5),'MKT name rule'!$B$2:$B$322,'MKT name rule'!$C$2:$C$322, "Not found")))</f>
        <v>Not found Mini Tower</v>
      </c>
      <c r="D70" s="45" t="s">
        <v>381</v>
      </c>
      <c r="E70" s="83" t="s">
        <v>506</v>
      </c>
      <c r="F70" s="127" t="s">
        <v>507</v>
      </c>
      <c r="H70" s="57" t="s">
        <v>508</v>
      </c>
      <c r="I70" s="46" t="s">
        <v>509</v>
      </c>
      <c r="J70" s="46" t="s">
        <v>510</v>
      </c>
      <c r="K70" s="46" t="s">
        <v>511</v>
      </c>
      <c r="L70" s="46" t="s">
        <v>187</v>
      </c>
      <c r="M70" s="46" t="s">
        <v>512</v>
      </c>
      <c r="N70" s="46" t="s">
        <v>212</v>
      </c>
      <c r="O70" s="46"/>
      <c r="P70" s="46" t="s">
        <v>388</v>
      </c>
      <c r="Q70" s="46" t="s">
        <v>116</v>
      </c>
      <c r="R70" s="46" t="s">
        <v>389</v>
      </c>
      <c r="S70" s="46" t="s">
        <v>482</v>
      </c>
      <c r="T70" s="46" t="s">
        <v>513</v>
      </c>
      <c r="U70" s="46" t="s">
        <v>392</v>
      </c>
      <c r="V70" s="46"/>
      <c r="W70" s="46" t="s">
        <v>434</v>
      </c>
      <c r="X70" s="46" t="s">
        <v>394</v>
      </c>
      <c r="Y70" s="46"/>
      <c r="Z70" s="46" t="s">
        <v>396</v>
      </c>
      <c r="AA70" s="46" t="s">
        <v>397</v>
      </c>
      <c r="AB70" s="46" t="s">
        <v>398</v>
      </c>
      <c r="AC70" s="46" t="s">
        <v>514</v>
      </c>
      <c r="AD70" s="46" t="s">
        <v>515</v>
      </c>
      <c r="AE70" s="46" t="s">
        <v>516</v>
      </c>
      <c r="AF70" s="46" t="s">
        <v>517</v>
      </c>
      <c r="AG70" s="46" t="s">
        <v>403</v>
      </c>
      <c r="AH70" s="46" t="s">
        <v>518</v>
      </c>
      <c r="AI70" s="46" t="s">
        <v>405</v>
      </c>
      <c r="AJ70" s="46" t="s">
        <v>116</v>
      </c>
      <c r="AK70" s="46" t="s">
        <v>519</v>
      </c>
      <c r="AL70" s="46" t="s">
        <v>489</v>
      </c>
      <c r="AM70" s="46" t="s">
        <v>409</v>
      </c>
      <c r="AN70" s="46" t="s">
        <v>410</v>
      </c>
      <c r="AO70" s="46" t="s">
        <v>520</v>
      </c>
      <c r="AP70" s="46" t="s">
        <v>117</v>
      </c>
      <c r="AQ70" s="46" t="s">
        <v>221</v>
      </c>
      <c r="AR70" s="46" t="s">
        <v>225</v>
      </c>
      <c r="AS70" s="46" t="s">
        <v>521</v>
      </c>
      <c r="AT70" s="46" t="s">
        <v>116</v>
      </c>
      <c r="AU70" s="46" t="s">
        <v>116</v>
      </c>
    </row>
    <row r="71" spans="1:47" ht="16.95" customHeight="1">
      <c r="A71" s="48" t="str">
        <f t="shared" si="3"/>
        <v>90PF0551-M00030</v>
      </c>
      <c r="B71" s="19" t="str">
        <f t="shared" si="2"/>
        <v>DG500MER-585W</v>
      </c>
      <c r="C71" s="19" t="str">
        <f>IF(ISBLANK(I71),"",IF(LEFT(H71, 4) = "90PF",_xlfn.XLOOKUP(B71,'Auto-PF'!$A$2:$A$500,'Auto-PF'!$B$2:$B$500,"Not found",0),_xlfn.XLOOKUP(LEFT(B71,5),'MKT name rule'!$B$2:$B$322,'MKT name rule'!$C$2:$C$322, "Not found")))</f>
        <v>Not found Mini Tower</v>
      </c>
      <c r="D71" s="45" t="s">
        <v>381</v>
      </c>
      <c r="E71" s="83" t="s">
        <v>506</v>
      </c>
      <c r="F71" s="127" t="s">
        <v>522</v>
      </c>
      <c r="H71" s="57" t="s">
        <v>523</v>
      </c>
      <c r="I71" s="46" t="s">
        <v>524</v>
      </c>
      <c r="J71" s="46" t="s">
        <v>510</v>
      </c>
      <c r="K71" s="46" t="s">
        <v>511</v>
      </c>
      <c r="L71" s="46" t="s">
        <v>187</v>
      </c>
      <c r="M71" s="46" t="s">
        <v>512</v>
      </c>
      <c r="N71" s="46" t="s">
        <v>212</v>
      </c>
      <c r="O71" s="46"/>
      <c r="P71" s="46" t="s">
        <v>525</v>
      </c>
      <c r="Q71" s="46" t="s">
        <v>116</v>
      </c>
      <c r="R71" s="46" t="s">
        <v>389</v>
      </c>
      <c r="S71" s="46" t="s">
        <v>482</v>
      </c>
      <c r="T71" s="46" t="s">
        <v>513</v>
      </c>
      <c r="U71" s="46" t="s">
        <v>392</v>
      </c>
      <c r="V71" s="46"/>
      <c r="W71" s="46" t="s">
        <v>393</v>
      </c>
      <c r="X71" s="46" t="s">
        <v>394</v>
      </c>
      <c r="Y71" s="46"/>
      <c r="Z71" s="46" t="s">
        <v>396</v>
      </c>
      <c r="AA71" s="46" t="s">
        <v>397</v>
      </c>
      <c r="AB71" s="46" t="s">
        <v>398</v>
      </c>
      <c r="AC71" s="46" t="s">
        <v>514</v>
      </c>
      <c r="AD71" s="46" t="s">
        <v>515</v>
      </c>
      <c r="AE71" s="46" t="s">
        <v>516</v>
      </c>
      <c r="AF71" s="46" t="s">
        <v>517</v>
      </c>
      <c r="AG71" s="46" t="s">
        <v>403</v>
      </c>
      <c r="AH71" s="46" t="s">
        <v>518</v>
      </c>
      <c r="AI71" s="46" t="s">
        <v>405</v>
      </c>
      <c r="AJ71" s="46" t="s">
        <v>116</v>
      </c>
      <c r="AK71" s="46" t="s">
        <v>519</v>
      </c>
      <c r="AL71" s="46" t="s">
        <v>489</v>
      </c>
      <c r="AM71" s="46" t="s">
        <v>409</v>
      </c>
      <c r="AN71" s="46" t="s">
        <v>410</v>
      </c>
      <c r="AO71" s="46" t="s">
        <v>520</v>
      </c>
      <c r="AP71" s="46" t="s">
        <v>117</v>
      </c>
      <c r="AQ71" s="46" t="s">
        <v>221</v>
      </c>
      <c r="AR71" s="46" t="s">
        <v>225</v>
      </c>
      <c r="AS71" s="46" t="s">
        <v>521</v>
      </c>
      <c r="AT71" s="46" t="s">
        <v>116</v>
      </c>
      <c r="AU71" s="46" t="s">
        <v>116</v>
      </c>
    </row>
    <row r="72" spans="1:47" ht="16.95" customHeight="1">
      <c r="A72" s="48" t="str">
        <f t="shared" si="3"/>
        <v>90PF0551-M00040</v>
      </c>
      <c r="B72" s="19" t="str">
        <f t="shared" si="2"/>
        <v>DG500MER-585X</v>
      </c>
      <c r="C72" s="19" t="str">
        <f>IF(ISBLANK(I72),"",IF(LEFT(H72, 4) = "90PF",_xlfn.XLOOKUP(B72,'Auto-PF'!$A$2:$A$500,'Auto-PF'!$B$2:$B$500,"Not found",0),_xlfn.XLOOKUP(LEFT(B72,5),'MKT name rule'!$B$2:$B$322,'MKT name rule'!$C$2:$C$322, "Not found")))</f>
        <v>Not found Mini Tower</v>
      </c>
      <c r="D72" s="45" t="s">
        <v>381</v>
      </c>
      <c r="E72" s="83" t="s">
        <v>506</v>
      </c>
      <c r="F72" s="127" t="s">
        <v>526</v>
      </c>
      <c r="H72" s="57" t="s">
        <v>527</v>
      </c>
      <c r="I72" s="46" t="s">
        <v>528</v>
      </c>
      <c r="J72" s="46" t="s">
        <v>510</v>
      </c>
      <c r="K72" s="46" t="s">
        <v>511</v>
      </c>
      <c r="L72" s="46" t="s">
        <v>187</v>
      </c>
      <c r="M72" s="46" t="s">
        <v>512</v>
      </c>
      <c r="N72" s="46" t="s">
        <v>212</v>
      </c>
      <c r="O72" s="46"/>
      <c r="P72" s="46" t="s">
        <v>525</v>
      </c>
      <c r="Q72" s="46" t="s">
        <v>116</v>
      </c>
      <c r="R72" s="46" t="s">
        <v>389</v>
      </c>
      <c r="S72" s="46" t="s">
        <v>482</v>
      </c>
      <c r="T72" s="46" t="s">
        <v>513</v>
      </c>
      <c r="U72" s="46" t="s">
        <v>392</v>
      </c>
      <c r="V72" s="46"/>
      <c r="W72" s="46" t="s">
        <v>393</v>
      </c>
      <c r="X72" s="46" t="s">
        <v>394</v>
      </c>
      <c r="Y72" s="46"/>
      <c r="Z72" s="46" t="s">
        <v>396</v>
      </c>
      <c r="AA72" s="46" t="s">
        <v>397</v>
      </c>
      <c r="AB72" s="46" t="s">
        <v>398</v>
      </c>
      <c r="AC72" s="46" t="s">
        <v>514</v>
      </c>
      <c r="AD72" s="46" t="s">
        <v>515</v>
      </c>
      <c r="AE72" s="46" t="s">
        <v>516</v>
      </c>
      <c r="AF72" s="46" t="s">
        <v>517</v>
      </c>
      <c r="AG72" s="46" t="s">
        <v>403</v>
      </c>
      <c r="AH72" s="46" t="s">
        <v>518</v>
      </c>
      <c r="AI72" s="46" t="s">
        <v>405</v>
      </c>
      <c r="AJ72" s="46" t="s">
        <v>116</v>
      </c>
      <c r="AK72" s="46" t="s">
        <v>519</v>
      </c>
      <c r="AL72" s="46" t="s">
        <v>489</v>
      </c>
      <c r="AM72" s="46" t="s">
        <v>409</v>
      </c>
      <c r="AN72" s="46" t="s">
        <v>410</v>
      </c>
      <c r="AO72" s="46" t="s">
        <v>520</v>
      </c>
      <c r="AP72" s="46" t="s">
        <v>117</v>
      </c>
      <c r="AQ72" s="46" t="s">
        <v>221</v>
      </c>
      <c r="AR72" s="46" t="s">
        <v>225</v>
      </c>
      <c r="AS72" s="46" t="s">
        <v>521</v>
      </c>
      <c r="AT72" s="46" t="s">
        <v>116</v>
      </c>
      <c r="AU72" s="46" t="s">
        <v>116</v>
      </c>
    </row>
    <row r="73" spans="1:47" ht="16.95" customHeight="1">
      <c r="A73" s="48" t="str">
        <f t="shared" si="3"/>
        <v>90PF0551-M00050</v>
      </c>
      <c r="B73" s="19" t="str">
        <f t="shared" si="2"/>
        <v>DG500MER-715W</v>
      </c>
      <c r="C73" s="19" t="str">
        <f>IF(ISBLANK(I73),"",IF(LEFT(H73, 4) = "90PF",_xlfn.XLOOKUP(B73,'Auto-PF'!$A$2:$A$500,'Auto-PF'!$B$2:$B$500,"Not found",0),_xlfn.XLOOKUP(LEFT(B73,5),'MKT name rule'!$B$2:$B$322,'MKT name rule'!$C$2:$C$322, "Not found")))</f>
        <v>Not found Mini Tower</v>
      </c>
      <c r="D73" s="45" t="s">
        <v>381</v>
      </c>
      <c r="E73" s="83" t="s">
        <v>506</v>
      </c>
      <c r="F73" s="127" t="s">
        <v>529</v>
      </c>
      <c r="H73" s="57" t="s">
        <v>530</v>
      </c>
      <c r="I73" s="46" t="s">
        <v>531</v>
      </c>
      <c r="J73" s="46" t="s">
        <v>510</v>
      </c>
      <c r="K73" s="46" t="s">
        <v>511</v>
      </c>
      <c r="L73" s="46" t="s">
        <v>187</v>
      </c>
      <c r="M73" s="46" t="s">
        <v>512</v>
      </c>
      <c r="N73" s="46" t="s">
        <v>212</v>
      </c>
      <c r="O73" s="46"/>
      <c r="P73" s="46" t="s">
        <v>502</v>
      </c>
      <c r="Q73" s="46" t="s">
        <v>116</v>
      </c>
      <c r="R73" s="46" t="s">
        <v>389</v>
      </c>
      <c r="S73" s="46" t="s">
        <v>532</v>
      </c>
      <c r="T73" s="46" t="s">
        <v>513</v>
      </c>
      <c r="U73" s="46" t="s">
        <v>392</v>
      </c>
      <c r="V73" s="46"/>
      <c r="W73" s="46" t="s">
        <v>434</v>
      </c>
      <c r="X73" s="46" t="s">
        <v>394</v>
      </c>
      <c r="Y73" s="46"/>
      <c r="Z73" s="46" t="s">
        <v>396</v>
      </c>
      <c r="AA73" s="46" t="s">
        <v>397</v>
      </c>
      <c r="AB73" s="46" t="s">
        <v>398</v>
      </c>
      <c r="AC73" s="46" t="s">
        <v>514</v>
      </c>
      <c r="AD73" s="46" t="s">
        <v>515</v>
      </c>
      <c r="AE73" s="46" t="s">
        <v>516</v>
      </c>
      <c r="AF73" s="46" t="s">
        <v>517</v>
      </c>
      <c r="AG73" s="46" t="s">
        <v>403</v>
      </c>
      <c r="AH73" s="46" t="s">
        <v>518</v>
      </c>
      <c r="AI73" s="46" t="s">
        <v>405</v>
      </c>
      <c r="AJ73" s="46" t="s">
        <v>116</v>
      </c>
      <c r="AK73" s="46" t="s">
        <v>519</v>
      </c>
      <c r="AL73" s="46" t="s">
        <v>489</v>
      </c>
      <c r="AM73" s="46" t="s">
        <v>409</v>
      </c>
      <c r="AN73" s="46" t="s">
        <v>410</v>
      </c>
      <c r="AO73" s="46" t="s">
        <v>520</v>
      </c>
      <c r="AP73" s="46" t="s">
        <v>117</v>
      </c>
      <c r="AQ73" s="46" t="s">
        <v>221</v>
      </c>
      <c r="AR73" s="46" t="s">
        <v>225</v>
      </c>
      <c r="AS73" s="46" t="s">
        <v>521</v>
      </c>
      <c r="AT73" s="46" t="s">
        <v>116</v>
      </c>
      <c r="AU73" s="46" t="s">
        <v>116</v>
      </c>
    </row>
    <row r="74" spans="1:47" ht="16.95" customHeight="1">
      <c r="A74" s="48" t="str">
        <f t="shared" si="3"/>
        <v>90PF0551-M00060</v>
      </c>
      <c r="B74" s="19" t="str">
        <f t="shared" si="2"/>
        <v>DG500MER-715X</v>
      </c>
      <c r="C74" s="19" t="str">
        <f>IF(ISBLANK(I74),"",IF(LEFT(H74, 4) = "90PF",_xlfn.XLOOKUP(B74,'Auto-PF'!$A$2:$A$500,'Auto-PF'!$B$2:$B$500,"Not found",0),_xlfn.XLOOKUP(LEFT(B74,5),'MKT name rule'!$B$2:$B$322,'MKT name rule'!$C$2:$C$322, "Not found")))</f>
        <v>Not found Mini Tower</v>
      </c>
      <c r="D74" s="45" t="s">
        <v>381</v>
      </c>
      <c r="E74" s="83" t="s">
        <v>506</v>
      </c>
      <c r="F74" s="127"/>
      <c r="H74" s="57" t="s">
        <v>533</v>
      </c>
      <c r="I74" s="46" t="s">
        <v>534</v>
      </c>
      <c r="J74" s="46" t="s">
        <v>510</v>
      </c>
      <c r="K74" s="46" t="s">
        <v>511</v>
      </c>
      <c r="L74" s="46" t="s">
        <v>187</v>
      </c>
      <c r="M74" s="46" t="s">
        <v>512</v>
      </c>
      <c r="N74" s="46" t="s">
        <v>505</v>
      </c>
      <c r="O74" s="46" t="s">
        <v>213</v>
      </c>
      <c r="P74" s="46" t="s">
        <v>502</v>
      </c>
      <c r="R74" s="46" t="s">
        <v>389</v>
      </c>
      <c r="S74" s="46" t="s">
        <v>532</v>
      </c>
      <c r="T74" s="46" t="s">
        <v>513</v>
      </c>
      <c r="U74" s="46" t="s">
        <v>392</v>
      </c>
      <c r="V74" s="46" t="s">
        <v>117</v>
      </c>
      <c r="W74" s="46" t="s">
        <v>434</v>
      </c>
      <c r="X74" s="46" t="s">
        <v>394</v>
      </c>
      <c r="Y74" s="46" t="s">
        <v>535</v>
      </c>
      <c r="Z74" s="46" t="s">
        <v>396</v>
      </c>
      <c r="AA74" s="46" t="s">
        <v>397</v>
      </c>
      <c r="AB74" s="46" t="s">
        <v>133</v>
      </c>
      <c r="AC74" s="46" t="s">
        <v>514</v>
      </c>
      <c r="AD74" s="46" t="s">
        <v>515</v>
      </c>
      <c r="AE74" s="46" t="s">
        <v>516</v>
      </c>
      <c r="AF74" s="46" t="s">
        <v>517</v>
      </c>
      <c r="AG74" s="46" t="s">
        <v>403</v>
      </c>
      <c r="AH74" s="46" t="s">
        <v>518</v>
      </c>
      <c r="AI74" s="46" t="s">
        <v>405</v>
      </c>
      <c r="AK74" s="46" t="s">
        <v>519</v>
      </c>
      <c r="AL74" s="46" t="s">
        <v>489</v>
      </c>
      <c r="AM74" s="46" t="s">
        <v>409</v>
      </c>
      <c r="AN74" s="46" t="s">
        <v>410</v>
      </c>
      <c r="AO74" s="46" t="s">
        <v>520</v>
      </c>
      <c r="AP74" s="46" t="s">
        <v>117</v>
      </c>
      <c r="AQ74" s="46" t="s">
        <v>221</v>
      </c>
      <c r="AR74" s="46" t="s">
        <v>536</v>
      </c>
      <c r="AS74" s="46" t="s">
        <v>521</v>
      </c>
    </row>
    <row r="75" spans="1:47" ht="16.95" customHeight="1">
      <c r="A75" s="48" t="str">
        <f t="shared" si="3"/>
        <v>90PF05I1-M00V20</v>
      </c>
      <c r="B75" s="19" t="str">
        <f t="shared" si="2"/>
        <v>P500MV-385018WS</v>
      </c>
      <c r="C75" s="19" t="str">
        <f>IF(ISBLANK(I75),"",IF(LEFT(H75, 4) = "90PF",_xlfn.XLOOKUP(B75,'Auto-PF'!$A$2:$A$500,'Auto-PF'!$B$2:$B$500,"Not found",0),_xlfn.XLOOKUP(LEFT(B75,5),'MKT name rule'!$B$2:$B$322,'MKT name rule'!$C$2:$C$322, "Not found")))</f>
        <v>Not found Mini Tower</v>
      </c>
      <c r="D75" s="45" t="s">
        <v>537</v>
      </c>
      <c r="E75" s="83" t="s">
        <v>538</v>
      </c>
      <c r="F75" s="127" t="s">
        <v>539</v>
      </c>
      <c r="H75" s="57" t="s">
        <v>540</v>
      </c>
      <c r="I75" s="46" t="s">
        <v>541</v>
      </c>
      <c r="J75" s="46" t="s">
        <v>542</v>
      </c>
      <c r="K75" s="46" t="s">
        <v>511</v>
      </c>
      <c r="L75" s="46" t="s">
        <v>543</v>
      </c>
      <c r="M75" s="46" t="s">
        <v>512</v>
      </c>
      <c r="N75" s="46" t="s">
        <v>212</v>
      </c>
      <c r="O75" s="46" t="s">
        <v>242</v>
      </c>
      <c r="P75" s="46" t="s">
        <v>127</v>
      </c>
      <c r="Q75" s="46" t="s">
        <v>544</v>
      </c>
      <c r="R75" s="46" t="s">
        <v>116</v>
      </c>
      <c r="S75" s="46" t="s">
        <v>202</v>
      </c>
      <c r="T75" s="46" t="s">
        <v>545</v>
      </c>
      <c r="U75" s="46" t="s">
        <v>392</v>
      </c>
      <c r="V75" s="46"/>
      <c r="W75" s="46" t="s">
        <v>91</v>
      </c>
      <c r="X75" s="46" t="s">
        <v>394</v>
      </c>
      <c r="Y75" s="46"/>
      <c r="Z75" s="46" t="s">
        <v>396</v>
      </c>
      <c r="AA75" s="46" t="s">
        <v>397</v>
      </c>
      <c r="AB75" s="46" t="s">
        <v>207</v>
      </c>
      <c r="AC75" s="46" t="s">
        <v>399</v>
      </c>
      <c r="AD75" s="46" t="s">
        <v>546</v>
      </c>
      <c r="AE75" s="46" t="s">
        <v>547</v>
      </c>
      <c r="AF75" s="46" t="s">
        <v>517</v>
      </c>
      <c r="AG75" s="46" t="s">
        <v>548</v>
      </c>
      <c r="AH75" s="46" t="s">
        <v>549</v>
      </c>
      <c r="AI75" s="46" t="s">
        <v>451</v>
      </c>
      <c r="AJ75" s="46" t="s">
        <v>550</v>
      </c>
      <c r="AK75" s="46" t="s">
        <v>551</v>
      </c>
      <c r="AL75" s="46" t="s">
        <v>489</v>
      </c>
      <c r="AM75" s="46" t="s">
        <v>490</v>
      </c>
      <c r="AN75" s="46" t="s">
        <v>552</v>
      </c>
      <c r="AO75" s="46" t="s">
        <v>553</v>
      </c>
      <c r="AP75" s="46" t="s">
        <v>554</v>
      </c>
      <c r="AQ75" s="46" t="s">
        <v>116</v>
      </c>
      <c r="AR75" s="46" t="s">
        <v>412</v>
      </c>
      <c r="AS75" s="46" t="s">
        <v>555</v>
      </c>
      <c r="AT75" s="46" t="s">
        <v>556</v>
      </c>
      <c r="AU75" s="46" t="s">
        <v>557</v>
      </c>
    </row>
    <row r="76" spans="1:47" ht="16.95" customHeight="1">
      <c r="A76" s="48" t="str">
        <f t="shared" si="3"/>
        <v>90PF05I1-M00V30</v>
      </c>
      <c r="B76" s="19" t="str">
        <f t="shared" si="2"/>
        <v>P500MV-585018WS</v>
      </c>
      <c r="C76" s="19" t="str">
        <f>IF(ISBLANK(I76),"",IF(LEFT(H76, 4) = "90PF",_xlfn.XLOOKUP(B76,'Auto-PF'!$A$2:$A$500,'Auto-PF'!$B$2:$B$500,"Not found",0),_xlfn.XLOOKUP(LEFT(B76,5),'MKT name rule'!$B$2:$B$322,'MKT name rule'!$C$2:$C$322, "Not found")))</f>
        <v>Not found Mini Tower</v>
      </c>
      <c r="D76" s="45" t="s">
        <v>537</v>
      </c>
      <c r="E76" s="83" t="s">
        <v>538</v>
      </c>
      <c r="F76" s="127" t="s">
        <v>558</v>
      </c>
      <c r="H76" s="57" t="s">
        <v>559</v>
      </c>
      <c r="I76" s="46" t="s">
        <v>560</v>
      </c>
      <c r="J76" s="46" t="s">
        <v>542</v>
      </c>
      <c r="K76" s="46" t="s">
        <v>511</v>
      </c>
      <c r="L76" s="46" t="s">
        <v>543</v>
      </c>
      <c r="M76" s="46" t="s">
        <v>512</v>
      </c>
      <c r="N76" s="46" t="s">
        <v>212</v>
      </c>
      <c r="O76" s="46" t="s">
        <v>242</v>
      </c>
      <c r="P76" s="46" t="s">
        <v>249</v>
      </c>
      <c r="Q76" s="46" t="s">
        <v>544</v>
      </c>
      <c r="R76" s="46" t="s">
        <v>116</v>
      </c>
      <c r="S76" s="46" t="s">
        <v>202</v>
      </c>
      <c r="T76" s="46" t="s">
        <v>545</v>
      </c>
      <c r="U76" s="46" t="s">
        <v>392</v>
      </c>
      <c r="V76" s="46" t="s">
        <v>116</v>
      </c>
      <c r="W76" s="46" t="s">
        <v>91</v>
      </c>
      <c r="X76" s="46" t="s">
        <v>394</v>
      </c>
      <c r="Y76" s="46"/>
      <c r="Z76" s="46" t="s">
        <v>396</v>
      </c>
      <c r="AA76" s="46" t="s">
        <v>397</v>
      </c>
      <c r="AB76" s="46" t="s">
        <v>207</v>
      </c>
      <c r="AC76" s="46" t="s">
        <v>399</v>
      </c>
      <c r="AD76" s="46" t="s">
        <v>546</v>
      </c>
      <c r="AE76" s="46" t="s">
        <v>547</v>
      </c>
      <c r="AF76" s="46" t="s">
        <v>517</v>
      </c>
      <c r="AG76" s="46" t="s">
        <v>548</v>
      </c>
      <c r="AH76" s="46" t="s">
        <v>561</v>
      </c>
      <c r="AI76" s="46" t="s">
        <v>451</v>
      </c>
      <c r="AJ76" s="46" t="s">
        <v>550</v>
      </c>
      <c r="AK76" s="46" t="s">
        <v>551</v>
      </c>
      <c r="AL76" s="46" t="s">
        <v>489</v>
      </c>
      <c r="AM76" s="46" t="s">
        <v>490</v>
      </c>
      <c r="AN76" s="46" t="s">
        <v>552</v>
      </c>
      <c r="AO76" s="46" t="s">
        <v>553</v>
      </c>
      <c r="AP76" s="46" t="s">
        <v>554</v>
      </c>
      <c r="AQ76" s="46" t="s">
        <v>116</v>
      </c>
      <c r="AR76" s="46" t="s">
        <v>412</v>
      </c>
      <c r="AS76" s="46" t="s">
        <v>555</v>
      </c>
      <c r="AT76" s="46" t="s">
        <v>556</v>
      </c>
      <c r="AU76" s="46" t="s">
        <v>557</v>
      </c>
    </row>
    <row r="77" spans="1:47" ht="16.95" customHeight="1">
      <c r="A77" s="48" t="str">
        <f t="shared" si="3"/>
        <v>90PF05I1-M01ET0</v>
      </c>
      <c r="B77" s="19" t="str">
        <f t="shared" si="2"/>
        <v>P500MV-585033WS</v>
      </c>
      <c r="C77" s="19" t="str">
        <f>IF(ISBLANK(I77),"",IF(LEFT(H77, 4) = "90PF",_xlfn.XLOOKUP(B77,'Auto-PF'!$A$2:$A$500,'Auto-PF'!$B$2:$B$500,"Not found",0),_xlfn.XLOOKUP(LEFT(B77,5),'MKT name rule'!$B$2:$B$322,'MKT name rule'!$C$2:$C$322, "Not found")))</f>
        <v>Not found Mini Tower</v>
      </c>
      <c r="D77" s="45" t="s">
        <v>537</v>
      </c>
      <c r="E77" s="83" t="s">
        <v>538</v>
      </c>
      <c r="F77" s="127" t="s">
        <v>562</v>
      </c>
      <c r="H77" s="57" t="s">
        <v>563</v>
      </c>
      <c r="I77" s="46" t="s">
        <v>564</v>
      </c>
      <c r="J77" s="46" t="s">
        <v>542</v>
      </c>
      <c r="K77" s="46" t="s">
        <v>511</v>
      </c>
      <c r="L77" s="46" t="s">
        <v>543</v>
      </c>
      <c r="M77" s="46" t="s">
        <v>512</v>
      </c>
      <c r="N77" s="46" t="s">
        <v>212</v>
      </c>
      <c r="O77" s="46" t="s">
        <v>242</v>
      </c>
      <c r="P77" s="46" t="s">
        <v>249</v>
      </c>
      <c r="Q77" s="46" t="s">
        <v>544</v>
      </c>
      <c r="R77" s="46" t="s">
        <v>116</v>
      </c>
      <c r="S77" s="46" t="s">
        <v>202</v>
      </c>
      <c r="T77" s="46" t="s">
        <v>545</v>
      </c>
      <c r="U77" s="46" t="s">
        <v>392</v>
      </c>
      <c r="V77" s="46" t="s">
        <v>116</v>
      </c>
      <c r="W77" s="46" t="s">
        <v>91</v>
      </c>
      <c r="X77" s="46" t="s">
        <v>394</v>
      </c>
      <c r="Y77" s="46"/>
      <c r="Z77" s="46" t="s">
        <v>396</v>
      </c>
      <c r="AA77" s="46" t="s">
        <v>397</v>
      </c>
      <c r="AB77" s="46" t="s">
        <v>207</v>
      </c>
      <c r="AC77" s="46" t="s">
        <v>565</v>
      </c>
      <c r="AD77" s="46" t="s">
        <v>546</v>
      </c>
      <c r="AE77" s="46" t="s">
        <v>547</v>
      </c>
      <c r="AF77" s="46" t="s">
        <v>517</v>
      </c>
      <c r="AG77" s="46" t="s">
        <v>548</v>
      </c>
      <c r="AH77" s="46" t="s">
        <v>561</v>
      </c>
      <c r="AI77" s="46" t="s">
        <v>451</v>
      </c>
      <c r="AJ77" s="46" t="s">
        <v>550</v>
      </c>
      <c r="AK77" s="46" t="s">
        <v>551</v>
      </c>
      <c r="AL77" s="46" t="s">
        <v>489</v>
      </c>
      <c r="AM77" s="46" t="s">
        <v>490</v>
      </c>
      <c r="AN77" s="46" t="s">
        <v>552</v>
      </c>
      <c r="AO77" s="46" t="s">
        <v>553</v>
      </c>
      <c r="AP77" s="46" t="s">
        <v>554</v>
      </c>
      <c r="AQ77" s="46" t="s">
        <v>116</v>
      </c>
      <c r="AR77" s="46" t="s">
        <v>412</v>
      </c>
      <c r="AS77" s="46" t="s">
        <v>555</v>
      </c>
      <c r="AT77" s="46" t="s">
        <v>556</v>
      </c>
      <c r="AU77" s="46" t="s">
        <v>557</v>
      </c>
    </row>
    <row r="78" spans="1:47" ht="16.95" customHeight="1">
      <c r="A78" s="48" t="str">
        <f t="shared" si="3"/>
        <v>90PF05I1-M00V40</v>
      </c>
      <c r="B78" s="19" t="str">
        <f t="shared" si="2"/>
        <v>P500MV-785018WS</v>
      </c>
      <c r="C78" s="19" t="str">
        <f>IF(ISBLANK(I78),"",IF(LEFT(H78, 4) = "90PF",_xlfn.XLOOKUP(B78,'Auto-PF'!$A$2:$A$500,'Auto-PF'!$B$2:$B$500,"Not found",0),_xlfn.XLOOKUP(LEFT(B78,5),'MKT name rule'!$B$2:$B$322,'MKT name rule'!$C$2:$C$322, "Not found")))</f>
        <v>Not found Mini Tower</v>
      </c>
      <c r="D78" s="45" t="s">
        <v>537</v>
      </c>
      <c r="E78" s="83" t="s">
        <v>538</v>
      </c>
      <c r="F78" s="127" t="s">
        <v>566</v>
      </c>
      <c r="H78" s="57" t="s">
        <v>567</v>
      </c>
      <c r="I78" s="46" t="s">
        <v>568</v>
      </c>
      <c r="J78" s="46" t="s">
        <v>542</v>
      </c>
      <c r="K78" s="46" t="s">
        <v>511</v>
      </c>
      <c r="L78" s="46" t="s">
        <v>543</v>
      </c>
      <c r="M78" s="46" t="s">
        <v>512</v>
      </c>
      <c r="N78" s="46" t="s">
        <v>212</v>
      </c>
      <c r="O78" s="46" t="s">
        <v>242</v>
      </c>
      <c r="P78" s="46" t="s">
        <v>261</v>
      </c>
      <c r="Q78" s="46" t="s">
        <v>544</v>
      </c>
      <c r="R78" s="46" t="s">
        <v>116</v>
      </c>
      <c r="S78" s="46" t="s">
        <v>202</v>
      </c>
      <c r="T78" s="46" t="s">
        <v>545</v>
      </c>
      <c r="U78" s="46" t="s">
        <v>392</v>
      </c>
      <c r="V78" s="46" t="s">
        <v>116</v>
      </c>
      <c r="W78" s="46" t="s">
        <v>91</v>
      </c>
      <c r="X78" s="46" t="s">
        <v>394</v>
      </c>
      <c r="Y78" s="46"/>
      <c r="Z78" s="46" t="s">
        <v>396</v>
      </c>
      <c r="AA78" s="46" t="s">
        <v>397</v>
      </c>
      <c r="AB78" s="46" t="s">
        <v>207</v>
      </c>
      <c r="AC78" s="46" t="s">
        <v>399</v>
      </c>
      <c r="AD78" s="46" t="s">
        <v>546</v>
      </c>
      <c r="AE78" s="46" t="s">
        <v>547</v>
      </c>
      <c r="AF78" s="46" t="s">
        <v>517</v>
      </c>
      <c r="AG78" s="46" t="s">
        <v>548</v>
      </c>
      <c r="AH78" s="46" t="s">
        <v>561</v>
      </c>
      <c r="AI78" s="46" t="s">
        <v>451</v>
      </c>
      <c r="AJ78" s="46" t="s">
        <v>550</v>
      </c>
      <c r="AK78" s="46" t="s">
        <v>551</v>
      </c>
      <c r="AL78" s="46" t="s">
        <v>489</v>
      </c>
      <c r="AM78" s="46" t="s">
        <v>490</v>
      </c>
      <c r="AN78" s="46" t="s">
        <v>552</v>
      </c>
      <c r="AO78" s="46" t="s">
        <v>553</v>
      </c>
      <c r="AP78" s="46" t="s">
        <v>554</v>
      </c>
      <c r="AQ78" s="46" t="s">
        <v>116</v>
      </c>
      <c r="AR78" s="46" t="s">
        <v>412</v>
      </c>
      <c r="AS78" s="46" t="s">
        <v>555</v>
      </c>
      <c r="AT78" s="46" t="s">
        <v>556</v>
      </c>
      <c r="AU78" s="46" t="s">
        <v>557</v>
      </c>
    </row>
    <row r="79" spans="1:47" ht="16.95" customHeight="1">
      <c r="A79" s="48" t="str">
        <f t="shared" si="3"/>
        <v>90PF05I1-M012P0</v>
      </c>
      <c r="B79" s="19" t="str">
        <f t="shared" si="2"/>
        <v>P500MV-785033WS</v>
      </c>
      <c r="C79" s="19" t="str">
        <f>IF(ISBLANK(I79),"",IF(LEFT(H79, 4) = "90PF",_xlfn.XLOOKUP(B79,'Auto-PF'!$A$2:$A$500,'Auto-PF'!$B$2:$B$500,"Not found",0),_xlfn.XLOOKUP(LEFT(B79,5),'MKT name rule'!$B$2:$B$322,'MKT name rule'!$C$2:$C$322, "Not found")))</f>
        <v>Not found Mini Tower</v>
      </c>
      <c r="D79" s="45" t="s">
        <v>537</v>
      </c>
      <c r="E79" s="83" t="s">
        <v>538</v>
      </c>
      <c r="F79" s="127" t="s">
        <v>569</v>
      </c>
      <c r="H79" s="57" t="s">
        <v>570</v>
      </c>
      <c r="I79" s="46" t="s">
        <v>571</v>
      </c>
      <c r="J79" s="46" t="s">
        <v>542</v>
      </c>
      <c r="K79" s="46" t="s">
        <v>511</v>
      </c>
      <c r="L79" s="46" t="s">
        <v>543</v>
      </c>
      <c r="M79" s="46" t="s">
        <v>512</v>
      </c>
      <c r="N79" s="46" t="s">
        <v>212</v>
      </c>
      <c r="O79" s="46" t="s">
        <v>242</v>
      </c>
      <c r="P79" s="46" t="s">
        <v>261</v>
      </c>
      <c r="Q79" s="46" t="s">
        <v>544</v>
      </c>
      <c r="R79" s="46" t="s">
        <v>116</v>
      </c>
      <c r="S79" s="46" t="s">
        <v>202</v>
      </c>
      <c r="T79" s="46" t="s">
        <v>545</v>
      </c>
      <c r="U79" s="46" t="s">
        <v>392</v>
      </c>
      <c r="V79" s="46" t="s">
        <v>116</v>
      </c>
      <c r="W79" s="46" t="s">
        <v>91</v>
      </c>
      <c r="X79" s="46" t="s">
        <v>394</v>
      </c>
      <c r="Y79" s="46"/>
      <c r="Z79" s="46" t="s">
        <v>396</v>
      </c>
      <c r="AA79" s="46" t="s">
        <v>397</v>
      </c>
      <c r="AB79" s="46" t="s">
        <v>207</v>
      </c>
      <c r="AC79" s="46" t="s">
        <v>565</v>
      </c>
      <c r="AD79" s="46" t="s">
        <v>546</v>
      </c>
      <c r="AE79" s="46" t="s">
        <v>547</v>
      </c>
      <c r="AF79" s="46" t="s">
        <v>517</v>
      </c>
      <c r="AG79" s="46" t="s">
        <v>548</v>
      </c>
      <c r="AH79" s="46" t="s">
        <v>561</v>
      </c>
      <c r="AI79" s="46" t="s">
        <v>451</v>
      </c>
      <c r="AJ79" s="46" t="s">
        <v>550</v>
      </c>
      <c r="AK79" s="46" t="s">
        <v>551</v>
      </c>
      <c r="AL79" s="46" t="s">
        <v>489</v>
      </c>
      <c r="AM79" s="46" t="s">
        <v>490</v>
      </c>
      <c r="AN79" s="46" t="s">
        <v>552</v>
      </c>
      <c r="AO79" s="46" t="s">
        <v>553</v>
      </c>
      <c r="AP79" s="46" t="s">
        <v>554</v>
      </c>
      <c r="AQ79" s="46" t="s">
        <v>116</v>
      </c>
      <c r="AR79" s="46" t="s">
        <v>412</v>
      </c>
      <c r="AS79" s="46" t="s">
        <v>555</v>
      </c>
      <c r="AT79" s="46" t="s">
        <v>556</v>
      </c>
      <c r="AU79" s="46" t="s">
        <v>557</v>
      </c>
    </row>
    <row r="80" spans="1:47" ht="16.95" customHeight="1">
      <c r="A80" s="48" t="str">
        <f t="shared" si="3"/>
        <v>90PF0402-M038S0</v>
      </c>
      <c r="B80" s="19" t="str">
        <f t="shared" si="2"/>
        <v>S500SE-385000001W</v>
      </c>
      <c r="C80" s="19" t="str">
        <f>IF(ISBLANK(I80),"",IF(LEFT(H80, 4) = "90PF",_xlfn.XLOOKUP(B80,'Auto-PF'!$A$2:$A$500,'Auto-PF'!$B$2:$B$500,"Not found",0),_xlfn.XLOOKUP(LEFT(B80,5),'MKT name rule'!$B$2:$B$322,'MKT name rule'!$C$2:$C$322, "Not found")))</f>
        <v>Not found S500SE</v>
      </c>
      <c r="D80" s="19" t="s">
        <v>572</v>
      </c>
      <c r="E80" s="19" t="s">
        <v>573</v>
      </c>
      <c r="H80" s="57" t="s">
        <v>574</v>
      </c>
      <c r="I80" s="46" t="s">
        <v>575</v>
      </c>
      <c r="J80" s="46" t="s">
        <v>576</v>
      </c>
      <c r="K80" s="46" t="s">
        <v>386</v>
      </c>
      <c r="L80" s="46" t="s">
        <v>187</v>
      </c>
      <c r="M80" s="46" t="s">
        <v>387</v>
      </c>
      <c r="N80" s="46" t="s">
        <v>212</v>
      </c>
      <c r="O80" s="46"/>
      <c r="P80" s="46" t="s">
        <v>388</v>
      </c>
      <c r="Q80" s="46" t="s">
        <v>116</v>
      </c>
      <c r="R80" s="46" t="s">
        <v>389</v>
      </c>
      <c r="S80" s="46" t="s">
        <v>390</v>
      </c>
      <c r="T80" s="46" t="s">
        <v>391</v>
      </c>
      <c r="U80" s="46" t="s">
        <v>392</v>
      </c>
      <c r="V80" s="46" t="s">
        <v>116</v>
      </c>
      <c r="W80" s="46" t="s">
        <v>393</v>
      </c>
      <c r="X80" s="46" t="s">
        <v>394</v>
      </c>
      <c r="Y80" s="46"/>
      <c r="Z80" s="46" t="s">
        <v>396</v>
      </c>
      <c r="AA80" s="46" t="s">
        <v>397</v>
      </c>
      <c r="AB80" s="46" t="s">
        <v>98</v>
      </c>
      <c r="AC80" s="46" t="s">
        <v>399</v>
      </c>
      <c r="AD80" s="46" t="s">
        <v>400</v>
      </c>
      <c r="AE80" s="46" t="s">
        <v>577</v>
      </c>
      <c r="AF80" s="46" t="s">
        <v>402</v>
      </c>
      <c r="AG80" s="46" t="s">
        <v>403</v>
      </c>
      <c r="AH80" s="46" t="s">
        <v>404</v>
      </c>
      <c r="AI80" s="46" t="s">
        <v>405</v>
      </c>
      <c r="AJ80" s="46" t="s">
        <v>116</v>
      </c>
      <c r="AK80" s="46" t="s">
        <v>407</v>
      </c>
      <c r="AL80" s="46" t="s">
        <v>408</v>
      </c>
      <c r="AM80" s="46" t="s">
        <v>409</v>
      </c>
      <c r="AN80" s="46" t="s">
        <v>410</v>
      </c>
      <c r="AO80" s="46" t="s">
        <v>411</v>
      </c>
      <c r="AP80" s="46" t="s">
        <v>220</v>
      </c>
      <c r="AQ80" s="46" t="s">
        <v>116</v>
      </c>
      <c r="AR80" s="46" t="s">
        <v>412</v>
      </c>
      <c r="AS80" s="46" t="s">
        <v>555</v>
      </c>
      <c r="AT80" s="46" t="s">
        <v>116</v>
      </c>
      <c r="AU80" s="46" t="s">
        <v>116</v>
      </c>
    </row>
    <row r="81" spans="1:47" ht="16.95" customHeight="1">
      <c r="A81" s="48" t="str">
        <f t="shared" si="3"/>
        <v>90PF0402-M008J0</v>
      </c>
      <c r="B81" s="19" t="str">
        <f t="shared" si="2"/>
        <v>S500SE-585030000W</v>
      </c>
      <c r="C81" s="19" t="str">
        <f>IF(ISBLANK(I81),"",IF(LEFT(H81, 4) = "90PF",_xlfn.XLOOKUP(B81,'Auto-PF'!$A$2:$A$500,'Auto-PF'!$B$2:$B$500,"Not found",0),_xlfn.XLOOKUP(LEFT(B81,5),'MKT name rule'!$B$2:$B$322,'MKT name rule'!$C$2:$C$322, "Not found")))</f>
        <v>Not found S500SE</v>
      </c>
      <c r="D81" s="19" t="s">
        <v>572</v>
      </c>
      <c r="E81" s="19" t="s">
        <v>573</v>
      </c>
      <c r="H81" s="57" t="s">
        <v>578</v>
      </c>
      <c r="I81" s="46" t="s">
        <v>579</v>
      </c>
      <c r="J81" s="46" t="s">
        <v>576</v>
      </c>
      <c r="K81" s="46" t="s">
        <v>386</v>
      </c>
      <c r="L81" s="46" t="s">
        <v>187</v>
      </c>
      <c r="M81" s="46" t="s">
        <v>387</v>
      </c>
      <c r="N81" s="46" t="s">
        <v>212</v>
      </c>
      <c r="O81" s="46"/>
      <c r="P81" s="46" t="s">
        <v>426</v>
      </c>
      <c r="Q81" s="46" t="s">
        <v>116</v>
      </c>
      <c r="R81" s="46" t="s">
        <v>389</v>
      </c>
      <c r="S81" s="46" t="s">
        <v>390</v>
      </c>
      <c r="T81" s="46" t="s">
        <v>391</v>
      </c>
      <c r="U81" s="46" t="s">
        <v>392</v>
      </c>
      <c r="V81" s="46" t="s">
        <v>430</v>
      </c>
      <c r="W81" s="46" t="s">
        <v>393</v>
      </c>
      <c r="X81" s="46" t="s">
        <v>394</v>
      </c>
      <c r="Y81" s="46"/>
      <c r="Z81" s="46" t="s">
        <v>396</v>
      </c>
      <c r="AA81" s="46" t="s">
        <v>397</v>
      </c>
      <c r="AB81" s="46" t="s">
        <v>98</v>
      </c>
      <c r="AC81" s="46" t="s">
        <v>427</v>
      </c>
      <c r="AD81" s="46" t="s">
        <v>400</v>
      </c>
      <c r="AE81" s="46" t="s">
        <v>577</v>
      </c>
      <c r="AF81" s="46" t="s">
        <v>402</v>
      </c>
      <c r="AG81" s="46" t="s">
        <v>403</v>
      </c>
      <c r="AH81" s="46" t="s">
        <v>404</v>
      </c>
      <c r="AI81" s="46" t="s">
        <v>405</v>
      </c>
      <c r="AJ81" s="46" t="s">
        <v>580</v>
      </c>
      <c r="AK81" s="46" t="s">
        <v>407</v>
      </c>
      <c r="AL81" s="46" t="s">
        <v>408</v>
      </c>
      <c r="AM81" s="46" t="s">
        <v>409</v>
      </c>
      <c r="AN81" s="46" t="s">
        <v>410</v>
      </c>
      <c r="AO81" s="46" t="s">
        <v>411</v>
      </c>
      <c r="AP81" s="46" t="s">
        <v>220</v>
      </c>
      <c r="AQ81" s="46" t="s">
        <v>116</v>
      </c>
      <c r="AR81" s="46" t="s">
        <v>412</v>
      </c>
      <c r="AS81" s="46" t="s">
        <v>555</v>
      </c>
      <c r="AT81" s="46" t="s">
        <v>116</v>
      </c>
      <c r="AU81" s="46" t="s">
        <v>116</v>
      </c>
    </row>
    <row r="82" spans="1:47" ht="16.95" customHeight="1">
      <c r="A82" s="48" t="str">
        <f t="shared" si="3"/>
        <v>90PF0402-M008L0</v>
      </c>
      <c r="B82" s="19" t="str">
        <f t="shared" si="2"/>
        <v>S500SE-715030000W</v>
      </c>
      <c r="C82" s="19" t="str">
        <f>IF(ISBLANK(I82),"",IF(LEFT(H82, 4) = "90PF",_xlfn.XLOOKUP(B82,'Auto-PF'!$A$2:$A$500,'Auto-PF'!$B$2:$B$500,"Not found",0),_xlfn.XLOOKUP(LEFT(B82,5),'MKT name rule'!$B$2:$B$322,'MKT name rule'!$C$2:$C$322, "Not found")))</f>
        <v>Not found S500SE</v>
      </c>
      <c r="D82" s="19" t="s">
        <v>572</v>
      </c>
      <c r="E82" s="19" t="s">
        <v>573</v>
      </c>
      <c r="H82" s="57" t="s">
        <v>581</v>
      </c>
      <c r="I82" s="46" t="s">
        <v>582</v>
      </c>
      <c r="J82" s="46" t="s">
        <v>576</v>
      </c>
      <c r="K82" s="46" t="s">
        <v>386</v>
      </c>
      <c r="L82" s="46" t="s">
        <v>187</v>
      </c>
      <c r="M82" s="46" t="s">
        <v>387</v>
      </c>
      <c r="N82" s="46" t="s">
        <v>212</v>
      </c>
      <c r="O82" s="46"/>
      <c r="P82" s="46" t="s">
        <v>440</v>
      </c>
      <c r="Q82" s="46" t="s">
        <v>116</v>
      </c>
      <c r="R82" s="46" t="s">
        <v>389</v>
      </c>
      <c r="S82" s="46" t="s">
        <v>583</v>
      </c>
      <c r="T82" s="46" t="s">
        <v>391</v>
      </c>
      <c r="U82" s="46" t="s">
        <v>392</v>
      </c>
      <c r="V82" s="46" t="s">
        <v>430</v>
      </c>
      <c r="W82" s="46" t="s">
        <v>434</v>
      </c>
      <c r="X82" s="46" t="s">
        <v>394</v>
      </c>
      <c r="Y82" s="46"/>
      <c r="Z82" s="46" t="s">
        <v>396</v>
      </c>
      <c r="AA82" s="46" t="s">
        <v>397</v>
      </c>
      <c r="AB82" s="46" t="s">
        <v>98</v>
      </c>
      <c r="AC82" s="46" t="s">
        <v>427</v>
      </c>
      <c r="AD82" s="46" t="s">
        <v>400</v>
      </c>
      <c r="AE82" s="46" t="s">
        <v>577</v>
      </c>
      <c r="AF82" s="46" t="s">
        <v>402</v>
      </c>
      <c r="AG82" s="46" t="s">
        <v>403</v>
      </c>
      <c r="AH82" s="46" t="s">
        <v>404</v>
      </c>
      <c r="AI82" s="46" t="s">
        <v>405</v>
      </c>
      <c r="AJ82" s="46" t="s">
        <v>580</v>
      </c>
      <c r="AK82" s="46" t="s">
        <v>407</v>
      </c>
      <c r="AL82" s="46" t="s">
        <v>408</v>
      </c>
      <c r="AM82" s="46" t="s">
        <v>409</v>
      </c>
      <c r="AN82" s="46" t="s">
        <v>410</v>
      </c>
      <c r="AO82" s="46" t="s">
        <v>411</v>
      </c>
      <c r="AP82" s="46" t="s">
        <v>220</v>
      </c>
      <c r="AQ82" s="46" t="s">
        <v>116</v>
      </c>
      <c r="AR82" s="46" t="s">
        <v>412</v>
      </c>
      <c r="AS82" s="46" t="s">
        <v>555</v>
      </c>
      <c r="AT82" s="46" t="s">
        <v>116</v>
      </c>
      <c r="AU82" s="46" t="s">
        <v>116</v>
      </c>
    </row>
    <row r="83" spans="1:47" ht="16.95" customHeight="1">
      <c r="A83" s="48" t="str">
        <f t="shared" si="3"/>
        <v>90PF03Y3-M03S60</v>
      </c>
      <c r="B83" s="19" t="str">
        <f t="shared" si="2"/>
        <v>S500TE-3131000300</v>
      </c>
      <c r="C83" s="19" t="str">
        <f>IF(ISBLANK(I83),"",IF(LEFT(H83, 4) = "90PF",_xlfn.XLOOKUP(B83,'Auto-PF'!$A$2:$A$500,'Auto-PF'!$B$2:$B$500,"Not found",0),_xlfn.XLOOKUP(LEFT(B83,5),'MKT name rule'!$B$2:$B$322,'MKT name rule'!$C$2:$C$322, "Not found")))</f>
        <v>Not found S500TE</v>
      </c>
      <c r="D83" s="19" t="s">
        <v>584</v>
      </c>
      <c r="E83" s="19" t="s">
        <v>585</v>
      </c>
      <c r="H83" s="57" t="s">
        <v>586</v>
      </c>
      <c r="I83" s="46" t="s">
        <v>587</v>
      </c>
      <c r="J83" s="46" t="s">
        <v>588</v>
      </c>
      <c r="K83" s="46" t="s">
        <v>445</v>
      </c>
      <c r="L83" s="46" t="s">
        <v>187</v>
      </c>
      <c r="M83" s="46" t="s">
        <v>446</v>
      </c>
      <c r="N83" s="46" t="s">
        <v>212</v>
      </c>
      <c r="O83" s="46" t="s">
        <v>116</v>
      </c>
      <c r="P83" s="46" t="s">
        <v>388</v>
      </c>
      <c r="Q83" s="46" t="s">
        <v>116</v>
      </c>
      <c r="R83" s="46" t="s">
        <v>389</v>
      </c>
      <c r="S83" s="46" t="s">
        <v>390</v>
      </c>
      <c r="T83" s="46" t="s">
        <v>391</v>
      </c>
      <c r="U83" s="46" t="s">
        <v>392</v>
      </c>
      <c r="V83" s="46" t="s">
        <v>116</v>
      </c>
      <c r="W83" s="46" t="s">
        <v>91</v>
      </c>
      <c r="X83" s="46" t="s">
        <v>416</v>
      </c>
      <c r="Y83" s="46"/>
      <c r="Z83" s="46" t="s">
        <v>396</v>
      </c>
      <c r="AA83" s="46" t="s">
        <v>397</v>
      </c>
      <c r="AB83" s="46" t="s">
        <v>98</v>
      </c>
      <c r="AC83" s="46" t="s">
        <v>447</v>
      </c>
      <c r="AD83" s="46" t="s">
        <v>448</v>
      </c>
      <c r="AE83" s="46" t="s">
        <v>589</v>
      </c>
      <c r="AF83" s="46" t="s">
        <v>450</v>
      </c>
      <c r="AG83" s="46" t="s">
        <v>403</v>
      </c>
      <c r="AH83" s="46" t="s">
        <v>404</v>
      </c>
      <c r="AI83" s="46" t="s">
        <v>405</v>
      </c>
      <c r="AJ83" s="46" t="s">
        <v>580</v>
      </c>
      <c r="AK83" s="46" t="s">
        <v>453</v>
      </c>
      <c r="AL83" s="46" t="s">
        <v>454</v>
      </c>
      <c r="AM83" s="46" t="s">
        <v>409</v>
      </c>
      <c r="AN83" s="46" t="s">
        <v>410</v>
      </c>
      <c r="AO83" s="46" t="s">
        <v>455</v>
      </c>
      <c r="AP83" s="46" t="s">
        <v>116</v>
      </c>
      <c r="AQ83" s="46" t="s">
        <v>116</v>
      </c>
      <c r="AR83" s="46" t="s">
        <v>456</v>
      </c>
      <c r="AS83" s="46" t="s">
        <v>590</v>
      </c>
      <c r="AT83" s="46" t="s">
        <v>116</v>
      </c>
      <c r="AU83" s="46" t="s">
        <v>116</v>
      </c>
    </row>
    <row r="84" spans="1:47" ht="16.95" customHeight="1">
      <c r="A84" s="48" t="str">
        <f t="shared" si="3"/>
        <v>90PF03Y3-M02N30</v>
      </c>
      <c r="B84" s="19" t="str">
        <f t="shared" si="2"/>
        <v>S500TE-382000002W</v>
      </c>
      <c r="C84" s="19" t="str">
        <f>IF(ISBLANK(I84),"",IF(LEFT(H84, 4) = "90PF",_xlfn.XLOOKUP(B84,'Auto-PF'!$A$2:$A$500,'Auto-PF'!$B$2:$B$500,"Not found",0),_xlfn.XLOOKUP(LEFT(B84,5),'MKT name rule'!$B$2:$B$322,'MKT name rule'!$C$2:$C$322, "Not found")))</f>
        <v>Not found S500TE</v>
      </c>
      <c r="D84" s="19" t="s">
        <v>584</v>
      </c>
      <c r="E84" s="19" t="s">
        <v>585</v>
      </c>
      <c r="H84" s="57" t="s">
        <v>591</v>
      </c>
      <c r="I84" s="46" t="s">
        <v>592</v>
      </c>
      <c r="J84" s="46" t="s">
        <v>588</v>
      </c>
      <c r="K84" s="46" t="s">
        <v>445</v>
      </c>
      <c r="L84" s="46" t="s">
        <v>187</v>
      </c>
      <c r="M84" s="46" t="s">
        <v>446</v>
      </c>
      <c r="N84" s="46" t="s">
        <v>212</v>
      </c>
      <c r="O84" s="46"/>
      <c r="P84" s="46" t="s">
        <v>388</v>
      </c>
      <c r="Q84" s="46" t="s">
        <v>116</v>
      </c>
      <c r="R84" s="46" t="s">
        <v>389</v>
      </c>
      <c r="S84" s="46" t="s">
        <v>390</v>
      </c>
      <c r="T84" s="46" t="s">
        <v>391</v>
      </c>
      <c r="U84" s="46" t="s">
        <v>392</v>
      </c>
      <c r="V84" s="46" t="s">
        <v>116</v>
      </c>
      <c r="W84" s="46" t="s">
        <v>91</v>
      </c>
      <c r="X84" s="46" t="s">
        <v>416</v>
      </c>
      <c r="Y84" s="46"/>
      <c r="Z84" s="46" t="s">
        <v>396</v>
      </c>
      <c r="AA84" s="46" t="s">
        <v>397</v>
      </c>
      <c r="AB84" s="46" t="s">
        <v>98</v>
      </c>
      <c r="AC84" s="46" t="s">
        <v>464</v>
      </c>
      <c r="AD84" s="46" t="s">
        <v>448</v>
      </c>
      <c r="AE84" s="46" t="s">
        <v>474</v>
      </c>
      <c r="AF84" s="46" t="s">
        <v>450</v>
      </c>
      <c r="AG84" s="46" t="s">
        <v>403</v>
      </c>
      <c r="AH84" s="46" t="s">
        <v>466</v>
      </c>
      <c r="AI84" s="46" t="s">
        <v>405</v>
      </c>
      <c r="AJ84" s="46" t="s">
        <v>116</v>
      </c>
      <c r="AK84" s="46" t="s">
        <v>453</v>
      </c>
      <c r="AL84" s="46" t="s">
        <v>454</v>
      </c>
      <c r="AM84" s="46" t="s">
        <v>409</v>
      </c>
      <c r="AN84" s="46" t="s">
        <v>410</v>
      </c>
      <c r="AO84" s="46" t="s">
        <v>455</v>
      </c>
      <c r="AP84" s="46" t="s">
        <v>220</v>
      </c>
      <c r="AQ84" s="46" t="s">
        <v>116</v>
      </c>
      <c r="AR84" s="46" t="s">
        <v>456</v>
      </c>
      <c r="AS84" s="46" t="s">
        <v>555</v>
      </c>
      <c r="AT84" s="46" t="s">
        <v>116</v>
      </c>
      <c r="AU84" s="46" t="s">
        <v>116</v>
      </c>
    </row>
    <row r="85" spans="1:47" ht="16.95" customHeight="1">
      <c r="A85" s="48" t="str">
        <f t="shared" si="3"/>
        <v>90PF03Y3-M008P0</v>
      </c>
      <c r="B85" s="19" t="str">
        <f t="shared" si="2"/>
        <v>S500TE-382000003W</v>
      </c>
      <c r="C85" s="19" t="str">
        <f>IF(ISBLANK(I85),"",IF(LEFT(H85, 4) = "90PF",_xlfn.XLOOKUP(B85,'Auto-PF'!$A$2:$A$500,'Auto-PF'!$B$2:$B$500,"Not found",0),_xlfn.XLOOKUP(LEFT(B85,5),'MKT name rule'!$B$2:$B$322,'MKT name rule'!$C$2:$C$322, "Not found")))</f>
        <v>Not found S500TE</v>
      </c>
      <c r="D85" s="19" t="s">
        <v>584</v>
      </c>
      <c r="E85" s="19" t="s">
        <v>585</v>
      </c>
      <c r="H85" s="57" t="s">
        <v>593</v>
      </c>
      <c r="I85" s="46" t="s">
        <v>594</v>
      </c>
      <c r="J85" s="46" t="s">
        <v>588</v>
      </c>
      <c r="K85" s="46" t="s">
        <v>445</v>
      </c>
      <c r="L85" s="46" t="s">
        <v>187</v>
      </c>
      <c r="M85" s="46" t="s">
        <v>446</v>
      </c>
      <c r="N85" s="46" t="s">
        <v>212</v>
      </c>
      <c r="O85" s="46"/>
      <c r="P85" s="46" t="s">
        <v>388</v>
      </c>
      <c r="Q85" s="46" t="s">
        <v>116</v>
      </c>
      <c r="R85" s="46" t="s">
        <v>389</v>
      </c>
      <c r="S85" s="46" t="s">
        <v>390</v>
      </c>
      <c r="T85" s="46" t="s">
        <v>391</v>
      </c>
      <c r="U85" s="46" t="s">
        <v>392</v>
      </c>
      <c r="V85" s="46" t="s">
        <v>116</v>
      </c>
      <c r="W85" s="46" t="s">
        <v>91</v>
      </c>
      <c r="X85" s="46" t="s">
        <v>416</v>
      </c>
      <c r="Y85" s="46"/>
      <c r="Z85" s="46" t="s">
        <v>396</v>
      </c>
      <c r="AA85" s="46" t="s">
        <v>397</v>
      </c>
      <c r="AB85" s="46" t="s">
        <v>98</v>
      </c>
      <c r="AC85" s="46" t="s">
        <v>595</v>
      </c>
      <c r="AD85" s="46" t="s">
        <v>448</v>
      </c>
      <c r="AE85" s="46" t="s">
        <v>589</v>
      </c>
      <c r="AF85" s="46" t="s">
        <v>450</v>
      </c>
      <c r="AG85" s="46" t="s">
        <v>403</v>
      </c>
      <c r="AH85" s="46" t="s">
        <v>404</v>
      </c>
      <c r="AI85" s="46" t="s">
        <v>405</v>
      </c>
      <c r="AJ85" s="46" t="s">
        <v>580</v>
      </c>
      <c r="AK85" s="46" t="s">
        <v>453</v>
      </c>
      <c r="AL85" s="46" t="s">
        <v>454</v>
      </c>
      <c r="AM85" s="46" t="s">
        <v>409</v>
      </c>
      <c r="AN85" s="46" t="s">
        <v>410</v>
      </c>
      <c r="AO85" s="46" t="s">
        <v>455</v>
      </c>
      <c r="AP85" s="46" t="s">
        <v>220</v>
      </c>
      <c r="AQ85" s="46" t="s">
        <v>116</v>
      </c>
      <c r="AR85" s="46" t="s">
        <v>456</v>
      </c>
      <c r="AS85" s="46" t="s">
        <v>555</v>
      </c>
      <c r="AT85" s="46" t="s">
        <v>116</v>
      </c>
      <c r="AU85" s="46" t="s">
        <v>116</v>
      </c>
    </row>
    <row r="86" spans="1:47" ht="16.95" customHeight="1">
      <c r="A86" s="48" t="str">
        <f t="shared" si="3"/>
        <v>90PF03Y3-M00H60</v>
      </c>
      <c r="B86" s="19" t="str">
        <f t="shared" si="2"/>
        <v>S500TE-382000013W</v>
      </c>
      <c r="C86" s="19" t="str">
        <f>IF(ISBLANK(I86),"",IF(LEFT(H86, 4) = "90PF",_xlfn.XLOOKUP(B86,'Auto-PF'!$A$2:$A$500,'Auto-PF'!$B$2:$B$500,"Not found",0),_xlfn.XLOOKUP(LEFT(B86,5),'MKT name rule'!$B$2:$B$322,'MKT name rule'!$C$2:$C$322, "Not found")))</f>
        <v>Not found S500TE</v>
      </c>
      <c r="D86" s="19" t="s">
        <v>584</v>
      </c>
      <c r="E86" s="19" t="s">
        <v>585</v>
      </c>
      <c r="H86" s="57" t="s">
        <v>596</v>
      </c>
      <c r="I86" s="46" t="s">
        <v>597</v>
      </c>
      <c r="J86" s="46" t="s">
        <v>588</v>
      </c>
      <c r="K86" s="46" t="s">
        <v>445</v>
      </c>
      <c r="L86" s="46" t="s">
        <v>187</v>
      </c>
      <c r="M86" s="46" t="s">
        <v>446</v>
      </c>
      <c r="N86" s="46" t="s">
        <v>212</v>
      </c>
      <c r="O86" s="46"/>
      <c r="P86" s="46" t="s">
        <v>388</v>
      </c>
      <c r="Q86" s="46" t="s">
        <v>116</v>
      </c>
      <c r="R86" s="46" t="s">
        <v>389</v>
      </c>
      <c r="S86" s="46" t="s">
        <v>390</v>
      </c>
      <c r="T86" s="46" t="s">
        <v>391</v>
      </c>
      <c r="U86" s="46" t="s">
        <v>392</v>
      </c>
      <c r="V86" s="46" t="s">
        <v>116</v>
      </c>
      <c r="W86" s="46" t="s">
        <v>91</v>
      </c>
      <c r="X86" s="46" t="s">
        <v>416</v>
      </c>
      <c r="Y86" s="46"/>
      <c r="Z86" s="46" t="s">
        <v>396</v>
      </c>
      <c r="AA86" s="46" t="s">
        <v>397</v>
      </c>
      <c r="AB86" s="46" t="s">
        <v>98</v>
      </c>
      <c r="AC86" s="46" t="s">
        <v>447</v>
      </c>
      <c r="AD86" s="46" t="s">
        <v>448</v>
      </c>
      <c r="AE86" s="46" t="s">
        <v>589</v>
      </c>
      <c r="AF86" s="46" t="s">
        <v>450</v>
      </c>
      <c r="AG86" s="46" t="s">
        <v>403</v>
      </c>
      <c r="AH86" s="46" t="s">
        <v>404</v>
      </c>
      <c r="AI86" s="46" t="s">
        <v>405</v>
      </c>
      <c r="AJ86" s="46" t="s">
        <v>580</v>
      </c>
      <c r="AK86" s="46" t="s">
        <v>453</v>
      </c>
      <c r="AL86" s="46" t="s">
        <v>454</v>
      </c>
      <c r="AM86" s="46" t="s">
        <v>409</v>
      </c>
      <c r="AN86" s="46" t="s">
        <v>410</v>
      </c>
      <c r="AO86" s="46" t="s">
        <v>455</v>
      </c>
      <c r="AP86" s="46" t="s">
        <v>220</v>
      </c>
      <c r="AQ86" s="46" t="s">
        <v>116</v>
      </c>
      <c r="AR86" s="46" t="s">
        <v>456</v>
      </c>
      <c r="AS86" s="46" t="s">
        <v>555</v>
      </c>
      <c r="AT86" s="46" t="s">
        <v>116</v>
      </c>
      <c r="AU86" s="46" t="s">
        <v>116</v>
      </c>
    </row>
    <row r="87" spans="1:47" ht="16.95" customHeight="1">
      <c r="A87" s="48" t="str">
        <f t="shared" si="3"/>
        <v>90PF03Y3-M02N40</v>
      </c>
      <c r="B87" s="19" t="str">
        <f t="shared" si="2"/>
        <v>S500TE-385000002W</v>
      </c>
      <c r="C87" s="19" t="str">
        <f>IF(ISBLANK(I87),"",IF(LEFT(H87, 4) = "90PF",_xlfn.XLOOKUP(B87,'Auto-PF'!$A$2:$A$500,'Auto-PF'!$B$2:$B$500,"Not found",0),_xlfn.XLOOKUP(LEFT(B87,5),'MKT name rule'!$B$2:$B$322,'MKT name rule'!$C$2:$C$322, "Not found")))</f>
        <v>Not found S500TE</v>
      </c>
      <c r="D87" s="19" t="s">
        <v>584</v>
      </c>
      <c r="E87" s="19" t="s">
        <v>585</v>
      </c>
      <c r="H87" s="57" t="s">
        <v>598</v>
      </c>
      <c r="I87" s="46" t="s">
        <v>599</v>
      </c>
      <c r="J87" s="46" t="s">
        <v>588</v>
      </c>
      <c r="K87" s="46" t="s">
        <v>445</v>
      </c>
      <c r="L87" s="46" t="s">
        <v>187</v>
      </c>
      <c r="M87" s="46" t="s">
        <v>446</v>
      </c>
      <c r="N87" s="46" t="s">
        <v>212</v>
      </c>
      <c r="O87" s="46"/>
      <c r="P87" s="46" t="s">
        <v>388</v>
      </c>
      <c r="Q87" s="46" t="s">
        <v>116</v>
      </c>
      <c r="R87" s="46" t="s">
        <v>389</v>
      </c>
      <c r="S87" s="46" t="s">
        <v>390</v>
      </c>
      <c r="T87" s="46" t="s">
        <v>391</v>
      </c>
      <c r="U87" s="46" t="s">
        <v>392</v>
      </c>
      <c r="V87" s="46" t="s">
        <v>116</v>
      </c>
      <c r="W87" s="46" t="s">
        <v>91</v>
      </c>
      <c r="X87" s="46" t="s">
        <v>394</v>
      </c>
      <c r="Y87" s="46"/>
      <c r="Z87" s="46" t="s">
        <v>396</v>
      </c>
      <c r="AA87" s="46" t="s">
        <v>397</v>
      </c>
      <c r="AB87" s="46" t="s">
        <v>98</v>
      </c>
      <c r="AC87" s="46" t="s">
        <v>464</v>
      </c>
      <c r="AD87" s="46" t="s">
        <v>448</v>
      </c>
      <c r="AE87" s="46" t="s">
        <v>474</v>
      </c>
      <c r="AF87" s="46" t="s">
        <v>450</v>
      </c>
      <c r="AG87" s="46" t="s">
        <v>403</v>
      </c>
      <c r="AH87" s="46" t="s">
        <v>466</v>
      </c>
      <c r="AI87" s="46" t="s">
        <v>405</v>
      </c>
      <c r="AJ87" s="46" t="s">
        <v>116</v>
      </c>
      <c r="AK87" s="46" t="s">
        <v>453</v>
      </c>
      <c r="AL87" s="46" t="s">
        <v>454</v>
      </c>
      <c r="AM87" s="46" t="s">
        <v>409</v>
      </c>
      <c r="AN87" s="46" t="s">
        <v>410</v>
      </c>
      <c r="AO87" s="46" t="s">
        <v>455</v>
      </c>
      <c r="AP87" s="46" t="s">
        <v>220</v>
      </c>
      <c r="AQ87" s="46" t="s">
        <v>116</v>
      </c>
      <c r="AR87" s="46" t="s">
        <v>456</v>
      </c>
      <c r="AS87" s="46" t="s">
        <v>555</v>
      </c>
      <c r="AT87" s="46" t="s">
        <v>116</v>
      </c>
      <c r="AU87" s="46" t="s">
        <v>116</v>
      </c>
    </row>
    <row r="88" spans="1:47" ht="16.95" customHeight="1">
      <c r="A88" s="48" t="str">
        <f t="shared" si="3"/>
        <v>90PF03Y3-M02N50</v>
      </c>
      <c r="B88" s="19" t="str">
        <f t="shared" si="2"/>
        <v>S500TE-585000002W</v>
      </c>
      <c r="C88" s="19" t="str">
        <f>IF(ISBLANK(I88),"",IF(LEFT(H88, 4) = "90PF",_xlfn.XLOOKUP(B88,'Auto-PF'!$A$2:$A$500,'Auto-PF'!$B$2:$B$500,"Not found",0),_xlfn.XLOOKUP(LEFT(B88,5),'MKT name rule'!$B$2:$B$322,'MKT name rule'!$C$2:$C$322, "Not found")))</f>
        <v>Not found S500TE</v>
      </c>
      <c r="D88" s="19" t="s">
        <v>584</v>
      </c>
      <c r="E88" s="19" t="s">
        <v>585</v>
      </c>
      <c r="H88" s="57" t="s">
        <v>600</v>
      </c>
      <c r="I88" s="46" t="s">
        <v>601</v>
      </c>
      <c r="J88" s="46" t="s">
        <v>588</v>
      </c>
      <c r="K88" s="46" t="s">
        <v>445</v>
      </c>
      <c r="L88" s="46" t="s">
        <v>187</v>
      </c>
      <c r="M88" s="46" t="s">
        <v>446</v>
      </c>
      <c r="N88" s="46" t="s">
        <v>212</v>
      </c>
      <c r="O88" s="46"/>
      <c r="P88" s="46" t="s">
        <v>433</v>
      </c>
      <c r="Q88" s="46" t="s">
        <v>116</v>
      </c>
      <c r="R88" s="46" t="s">
        <v>389</v>
      </c>
      <c r="S88" s="46" t="s">
        <v>390</v>
      </c>
      <c r="T88" s="46" t="s">
        <v>391</v>
      </c>
      <c r="U88" s="46" t="s">
        <v>392</v>
      </c>
      <c r="V88" s="46" t="s">
        <v>116</v>
      </c>
      <c r="W88" s="46" t="s">
        <v>434</v>
      </c>
      <c r="X88" s="46" t="s">
        <v>394</v>
      </c>
      <c r="Y88" s="46"/>
      <c r="Z88" s="46" t="s">
        <v>396</v>
      </c>
      <c r="AA88" s="46" t="s">
        <v>397</v>
      </c>
      <c r="AB88" s="46" t="s">
        <v>98</v>
      </c>
      <c r="AC88" s="46" t="s">
        <v>464</v>
      </c>
      <c r="AD88" s="46" t="s">
        <v>448</v>
      </c>
      <c r="AE88" s="46" t="s">
        <v>474</v>
      </c>
      <c r="AF88" s="46" t="s">
        <v>450</v>
      </c>
      <c r="AG88" s="46" t="s">
        <v>403</v>
      </c>
      <c r="AH88" s="46" t="s">
        <v>466</v>
      </c>
      <c r="AI88" s="46" t="s">
        <v>405</v>
      </c>
      <c r="AJ88" s="46" t="s">
        <v>116</v>
      </c>
      <c r="AK88" s="46" t="s">
        <v>453</v>
      </c>
      <c r="AL88" s="46" t="s">
        <v>454</v>
      </c>
      <c r="AM88" s="46" t="s">
        <v>409</v>
      </c>
      <c r="AN88" s="46" t="s">
        <v>410</v>
      </c>
      <c r="AO88" s="46" t="s">
        <v>455</v>
      </c>
      <c r="AP88" s="46" t="s">
        <v>220</v>
      </c>
      <c r="AQ88" s="46" t="s">
        <v>116</v>
      </c>
      <c r="AR88" s="46" t="s">
        <v>456</v>
      </c>
      <c r="AS88" s="46" t="s">
        <v>555</v>
      </c>
      <c r="AT88" s="46" t="s">
        <v>116</v>
      </c>
      <c r="AU88" s="46" t="s">
        <v>116</v>
      </c>
    </row>
    <row r="89" spans="1:47" ht="16.95" customHeight="1">
      <c r="A89" s="48" t="str">
        <f t="shared" si="3"/>
        <v>90PF03Y3-M01C80</v>
      </c>
      <c r="B89" s="19" t="str">
        <f t="shared" si="2"/>
        <v>S500TE-585000050W</v>
      </c>
      <c r="C89" s="19" t="str">
        <f>IF(ISBLANK(I89),"",IF(LEFT(H89, 4) = "90PF",_xlfn.XLOOKUP(B89,'Auto-PF'!$A$2:$A$500,'Auto-PF'!$B$2:$B$500,"Not found",0),_xlfn.XLOOKUP(LEFT(B89,5),'MKT name rule'!$B$2:$B$322,'MKT name rule'!$C$2:$C$322, "Not found")))</f>
        <v>Not found S500TE</v>
      </c>
      <c r="D89" s="19" t="s">
        <v>584</v>
      </c>
      <c r="E89" s="19" t="s">
        <v>585</v>
      </c>
      <c r="H89" s="57" t="s">
        <v>602</v>
      </c>
      <c r="I89" s="46" t="s">
        <v>603</v>
      </c>
      <c r="J89" s="46" t="s">
        <v>588</v>
      </c>
      <c r="K89" s="46" t="s">
        <v>445</v>
      </c>
      <c r="L89" s="46" t="s">
        <v>187</v>
      </c>
      <c r="M89" s="46" t="s">
        <v>446</v>
      </c>
      <c r="N89" s="46" t="s">
        <v>212</v>
      </c>
      <c r="O89" s="46"/>
      <c r="P89" s="46" t="s">
        <v>433</v>
      </c>
      <c r="Q89" s="46" t="s">
        <v>116</v>
      </c>
      <c r="R89" s="46" t="s">
        <v>389</v>
      </c>
      <c r="S89" s="46" t="s">
        <v>390</v>
      </c>
      <c r="T89" s="46" t="s">
        <v>391</v>
      </c>
      <c r="U89" s="46" t="s">
        <v>392</v>
      </c>
      <c r="V89" s="46" t="s">
        <v>116</v>
      </c>
      <c r="W89" s="46" t="s">
        <v>434</v>
      </c>
      <c r="X89" s="46" t="s">
        <v>394</v>
      </c>
      <c r="Y89" s="46"/>
      <c r="Z89" s="46" t="s">
        <v>396</v>
      </c>
      <c r="AA89" s="46" t="s">
        <v>397</v>
      </c>
      <c r="AB89" s="46" t="s">
        <v>98</v>
      </c>
      <c r="AC89" s="46" t="s">
        <v>447</v>
      </c>
      <c r="AD89" s="46" t="s">
        <v>448</v>
      </c>
      <c r="AE89" s="46" t="s">
        <v>589</v>
      </c>
      <c r="AF89" s="46" t="s">
        <v>450</v>
      </c>
      <c r="AG89" s="46" t="s">
        <v>403</v>
      </c>
      <c r="AH89" s="46" t="s">
        <v>404</v>
      </c>
      <c r="AI89" s="46" t="s">
        <v>405</v>
      </c>
      <c r="AJ89" s="46" t="s">
        <v>580</v>
      </c>
      <c r="AK89" s="46" t="s">
        <v>453</v>
      </c>
      <c r="AL89" s="46" t="s">
        <v>454</v>
      </c>
      <c r="AM89" s="46" t="s">
        <v>409</v>
      </c>
      <c r="AN89" s="46" t="s">
        <v>410</v>
      </c>
      <c r="AO89" s="46" t="s">
        <v>455</v>
      </c>
      <c r="AP89" s="46" t="s">
        <v>220</v>
      </c>
      <c r="AQ89" s="46" t="s">
        <v>116</v>
      </c>
      <c r="AR89" s="46" t="s">
        <v>456</v>
      </c>
      <c r="AS89" s="46" t="s">
        <v>555</v>
      </c>
      <c r="AT89" s="46" t="s">
        <v>116</v>
      </c>
      <c r="AU89" s="46" t="s">
        <v>116</v>
      </c>
    </row>
    <row r="90" spans="1:47" ht="16.95" customHeight="1">
      <c r="A90" s="48" t="str">
        <f t="shared" si="3"/>
        <v>90PF03Y3-M02N60</v>
      </c>
      <c r="B90" s="19" t="str">
        <f t="shared" si="2"/>
        <v>S500TE-585030002W</v>
      </c>
      <c r="C90" s="19" t="str">
        <f>IF(ISBLANK(I90),"",IF(LEFT(H90, 4) = "90PF",_xlfn.XLOOKUP(B90,'Auto-PF'!$A$2:$A$500,'Auto-PF'!$B$2:$B$500,"Not found",0),_xlfn.XLOOKUP(LEFT(B90,5),'MKT name rule'!$B$2:$B$322,'MKT name rule'!$C$2:$C$322, "Not found")))</f>
        <v>Not found S500TE</v>
      </c>
      <c r="D90" s="19" t="s">
        <v>584</v>
      </c>
      <c r="E90" s="19" t="s">
        <v>585</v>
      </c>
      <c r="H90" s="57" t="s">
        <v>604</v>
      </c>
      <c r="I90" s="46" t="s">
        <v>605</v>
      </c>
      <c r="J90" s="46" t="s">
        <v>588</v>
      </c>
      <c r="K90" s="46" t="s">
        <v>445</v>
      </c>
      <c r="L90" s="46" t="s">
        <v>187</v>
      </c>
      <c r="M90" s="46" t="s">
        <v>446</v>
      </c>
      <c r="N90" s="46" t="s">
        <v>212</v>
      </c>
      <c r="O90" s="46"/>
      <c r="P90" s="46" t="s">
        <v>433</v>
      </c>
      <c r="Q90" s="46" t="s">
        <v>116</v>
      </c>
      <c r="R90" s="46" t="s">
        <v>389</v>
      </c>
      <c r="S90" s="46" t="s">
        <v>390</v>
      </c>
      <c r="T90" s="46" t="s">
        <v>391</v>
      </c>
      <c r="U90" s="46" t="s">
        <v>392</v>
      </c>
      <c r="V90" s="46" t="s">
        <v>430</v>
      </c>
      <c r="W90" s="46" t="s">
        <v>434</v>
      </c>
      <c r="X90" s="46" t="s">
        <v>394</v>
      </c>
      <c r="Y90" s="46"/>
      <c r="Z90" s="46" t="s">
        <v>396</v>
      </c>
      <c r="AA90" s="46" t="s">
        <v>397</v>
      </c>
      <c r="AB90" s="46" t="s">
        <v>98</v>
      </c>
      <c r="AC90" s="46" t="s">
        <v>464</v>
      </c>
      <c r="AD90" s="46" t="s">
        <v>448</v>
      </c>
      <c r="AE90" s="46" t="s">
        <v>474</v>
      </c>
      <c r="AF90" s="46" t="s">
        <v>450</v>
      </c>
      <c r="AG90" s="46" t="s">
        <v>403</v>
      </c>
      <c r="AH90" s="46" t="s">
        <v>466</v>
      </c>
      <c r="AI90" s="46" t="s">
        <v>405</v>
      </c>
      <c r="AJ90" s="46" t="s">
        <v>116</v>
      </c>
      <c r="AK90" s="46" t="s">
        <v>453</v>
      </c>
      <c r="AL90" s="46" t="s">
        <v>454</v>
      </c>
      <c r="AM90" s="46" t="s">
        <v>409</v>
      </c>
      <c r="AN90" s="46" t="s">
        <v>410</v>
      </c>
      <c r="AO90" s="46" t="s">
        <v>455</v>
      </c>
      <c r="AP90" s="46" t="s">
        <v>220</v>
      </c>
      <c r="AQ90" s="46" t="s">
        <v>116</v>
      </c>
      <c r="AR90" s="46" t="s">
        <v>456</v>
      </c>
      <c r="AS90" s="46" t="s">
        <v>555</v>
      </c>
      <c r="AT90" s="46" t="s">
        <v>116</v>
      </c>
      <c r="AU90" s="46" t="s">
        <v>116</v>
      </c>
    </row>
    <row r="91" spans="1:47" ht="16.95" customHeight="1">
      <c r="A91" s="48" t="str">
        <f t="shared" si="3"/>
        <v>90PF03Y3-M008W0</v>
      </c>
      <c r="B91" s="19" t="str">
        <f t="shared" si="2"/>
        <v>S500TE-715030000W</v>
      </c>
      <c r="C91" s="19" t="str">
        <f>IF(ISBLANK(I91),"",IF(LEFT(H91, 4) = "90PF",_xlfn.XLOOKUP(B91,'Auto-PF'!$A$2:$A$500,'Auto-PF'!$B$2:$B$500,"Not found",0),_xlfn.XLOOKUP(LEFT(B91,5),'MKT name rule'!$B$2:$B$322,'MKT name rule'!$C$2:$C$322, "Not found")))</f>
        <v>Not found S500TE</v>
      </c>
      <c r="D91" s="19" t="s">
        <v>584</v>
      </c>
      <c r="E91" s="19" t="s">
        <v>585</v>
      </c>
      <c r="H91" s="57" t="s">
        <v>606</v>
      </c>
      <c r="I91" s="46" t="s">
        <v>607</v>
      </c>
      <c r="J91" s="46" t="s">
        <v>588</v>
      </c>
      <c r="K91" s="46" t="s">
        <v>445</v>
      </c>
      <c r="L91" s="46" t="s">
        <v>187</v>
      </c>
      <c r="M91" s="46" t="s">
        <v>446</v>
      </c>
      <c r="N91" s="46" t="s">
        <v>212</v>
      </c>
      <c r="O91" s="46"/>
      <c r="P91" s="46" t="s">
        <v>440</v>
      </c>
      <c r="Q91" s="46" t="s">
        <v>116</v>
      </c>
      <c r="R91" s="46" t="s">
        <v>389</v>
      </c>
      <c r="S91" s="46" t="s">
        <v>583</v>
      </c>
      <c r="T91" s="46" t="s">
        <v>391</v>
      </c>
      <c r="U91" s="46" t="s">
        <v>392</v>
      </c>
      <c r="V91" s="46" t="s">
        <v>430</v>
      </c>
      <c r="W91" s="46" t="s">
        <v>91</v>
      </c>
      <c r="X91" s="46" t="s">
        <v>394</v>
      </c>
      <c r="Y91" s="46"/>
      <c r="Z91" s="46" t="s">
        <v>396</v>
      </c>
      <c r="AA91" s="46" t="s">
        <v>397</v>
      </c>
      <c r="AB91" s="46" t="s">
        <v>98</v>
      </c>
      <c r="AC91" s="46" t="s">
        <v>459</v>
      </c>
      <c r="AD91" s="46" t="s">
        <v>448</v>
      </c>
      <c r="AE91" s="46" t="s">
        <v>589</v>
      </c>
      <c r="AF91" s="46" t="s">
        <v>450</v>
      </c>
      <c r="AG91" s="46" t="s">
        <v>403</v>
      </c>
      <c r="AH91" s="46" t="s">
        <v>404</v>
      </c>
      <c r="AI91" s="46" t="s">
        <v>405</v>
      </c>
      <c r="AJ91" s="46" t="s">
        <v>580</v>
      </c>
      <c r="AK91" s="46" t="s">
        <v>453</v>
      </c>
      <c r="AL91" s="46" t="s">
        <v>454</v>
      </c>
      <c r="AM91" s="46" t="s">
        <v>409</v>
      </c>
      <c r="AN91" s="46" t="s">
        <v>410</v>
      </c>
      <c r="AO91" s="46" t="s">
        <v>455</v>
      </c>
      <c r="AP91" s="46" t="s">
        <v>220</v>
      </c>
      <c r="AQ91" s="46" t="s">
        <v>116</v>
      </c>
      <c r="AR91" s="46" t="s">
        <v>456</v>
      </c>
      <c r="AS91" s="46" t="s">
        <v>555</v>
      </c>
      <c r="AT91" s="46" t="s">
        <v>116</v>
      </c>
      <c r="AU91" s="46" t="s">
        <v>116</v>
      </c>
    </row>
    <row r="92" spans="1:47" ht="16.95" customHeight="1">
      <c r="A92" s="48" t="str">
        <f t="shared" si="3"/>
        <v>90PF03Y3-M02N90</v>
      </c>
      <c r="B92" s="19" t="str">
        <f t="shared" si="2"/>
        <v>S500TE-715030002W</v>
      </c>
      <c r="C92" s="19" t="str">
        <f>IF(ISBLANK(I92),"",IF(LEFT(H92, 4) = "90PF",_xlfn.XLOOKUP(B92,'Auto-PF'!$A$2:$A$500,'Auto-PF'!$B$2:$B$500,"Not found",0),_xlfn.XLOOKUP(LEFT(B92,5),'MKT name rule'!$B$2:$B$322,'MKT name rule'!$C$2:$C$322, "Not found")))</f>
        <v>Not found S500TE</v>
      </c>
      <c r="D92" s="19" t="s">
        <v>584</v>
      </c>
      <c r="E92" s="19" t="s">
        <v>585</v>
      </c>
      <c r="H92" s="57" t="s">
        <v>608</v>
      </c>
      <c r="I92" s="46" t="s">
        <v>609</v>
      </c>
      <c r="J92" s="46" t="s">
        <v>588</v>
      </c>
      <c r="K92" s="46" t="s">
        <v>445</v>
      </c>
      <c r="L92" s="46" t="s">
        <v>187</v>
      </c>
      <c r="M92" s="46" t="s">
        <v>446</v>
      </c>
      <c r="N92" s="46" t="s">
        <v>212</v>
      </c>
      <c r="O92" s="46"/>
      <c r="P92" s="46" t="s">
        <v>440</v>
      </c>
      <c r="Q92" s="46" t="s">
        <v>116</v>
      </c>
      <c r="R92" s="46" t="s">
        <v>389</v>
      </c>
      <c r="S92" s="46" t="s">
        <v>610</v>
      </c>
      <c r="T92" s="46" t="s">
        <v>391</v>
      </c>
      <c r="U92" s="46" t="s">
        <v>392</v>
      </c>
      <c r="V92" s="46" t="s">
        <v>430</v>
      </c>
      <c r="W92" s="46" t="s">
        <v>91</v>
      </c>
      <c r="X92" s="46" t="s">
        <v>394</v>
      </c>
      <c r="Y92" s="46"/>
      <c r="Z92" s="46" t="s">
        <v>396</v>
      </c>
      <c r="AA92" s="46" t="s">
        <v>397</v>
      </c>
      <c r="AB92" s="46" t="s">
        <v>98</v>
      </c>
      <c r="AC92" s="46" t="s">
        <v>464</v>
      </c>
      <c r="AD92" s="46" t="s">
        <v>448</v>
      </c>
      <c r="AE92" s="46" t="s">
        <v>474</v>
      </c>
      <c r="AF92" s="46" t="s">
        <v>450</v>
      </c>
      <c r="AG92" s="46" t="s">
        <v>403</v>
      </c>
      <c r="AH92" s="46" t="s">
        <v>466</v>
      </c>
      <c r="AI92" s="46" t="s">
        <v>405</v>
      </c>
      <c r="AJ92" s="46" t="s">
        <v>116</v>
      </c>
      <c r="AK92" s="46" t="s">
        <v>453</v>
      </c>
      <c r="AL92" s="46" t="s">
        <v>454</v>
      </c>
      <c r="AM92" s="46" t="s">
        <v>409</v>
      </c>
      <c r="AN92" s="46" t="s">
        <v>410</v>
      </c>
      <c r="AO92" s="46" t="s">
        <v>455</v>
      </c>
      <c r="AP92" s="46" t="s">
        <v>220</v>
      </c>
      <c r="AQ92" s="46" t="s">
        <v>116</v>
      </c>
      <c r="AR92" s="46" t="s">
        <v>456</v>
      </c>
      <c r="AS92" s="46" t="s">
        <v>555</v>
      </c>
      <c r="AT92" s="46" t="s">
        <v>116</v>
      </c>
      <c r="AU92" s="46" t="s">
        <v>116</v>
      </c>
    </row>
    <row r="93" spans="1:47" ht="16.95" customHeight="1">
      <c r="A93" s="48" t="str">
        <f t="shared" si="3"/>
        <v>90PF03Y3-M008U0</v>
      </c>
      <c r="B93" s="19" t="str">
        <f t="shared" si="2"/>
        <v>S500TE-785000000W</v>
      </c>
      <c r="C93" s="19" t="str">
        <f>IF(ISBLANK(I93),"",IF(LEFT(H93, 4) = "90PF",_xlfn.XLOOKUP(B93,'Auto-PF'!$A$2:$A$500,'Auto-PF'!$B$2:$B$500,"Not found",0),_xlfn.XLOOKUP(LEFT(B93,5),'MKT name rule'!$B$2:$B$322,'MKT name rule'!$C$2:$C$322, "Not found")))</f>
        <v>Not found S500TE</v>
      </c>
      <c r="D93" s="19" t="s">
        <v>584</v>
      </c>
      <c r="E93" s="19" t="s">
        <v>585</v>
      </c>
      <c r="H93" s="57" t="s">
        <v>611</v>
      </c>
      <c r="I93" s="46" t="s">
        <v>612</v>
      </c>
      <c r="J93" s="46" t="s">
        <v>588</v>
      </c>
      <c r="K93" s="46" t="s">
        <v>445</v>
      </c>
      <c r="L93" s="46" t="s">
        <v>187</v>
      </c>
      <c r="M93" s="46" t="s">
        <v>446</v>
      </c>
      <c r="N93" s="46" t="s">
        <v>212</v>
      </c>
      <c r="O93" s="46"/>
      <c r="P93" s="46" t="s">
        <v>440</v>
      </c>
      <c r="Q93" s="46" t="s">
        <v>116</v>
      </c>
      <c r="R93" s="46" t="s">
        <v>389</v>
      </c>
      <c r="S93" s="46" t="s">
        <v>390</v>
      </c>
      <c r="T93" s="46" t="s">
        <v>391</v>
      </c>
      <c r="U93" s="46" t="s">
        <v>392</v>
      </c>
      <c r="V93" s="46" t="s">
        <v>116</v>
      </c>
      <c r="W93" s="46" t="s">
        <v>91</v>
      </c>
      <c r="X93" s="46" t="s">
        <v>394</v>
      </c>
      <c r="Y93" s="46"/>
      <c r="Z93" s="46" t="s">
        <v>396</v>
      </c>
      <c r="AA93" s="46" t="s">
        <v>397</v>
      </c>
      <c r="AB93" s="46" t="s">
        <v>98</v>
      </c>
      <c r="AC93" s="46" t="s">
        <v>459</v>
      </c>
      <c r="AD93" s="46" t="s">
        <v>448</v>
      </c>
      <c r="AE93" s="46" t="s">
        <v>589</v>
      </c>
      <c r="AF93" s="46" t="s">
        <v>450</v>
      </c>
      <c r="AG93" s="46" t="s">
        <v>403</v>
      </c>
      <c r="AH93" s="46" t="s">
        <v>404</v>
      </c>
      <c r="AI93" s="46" t="s">
        <v>405</v>
      </c>
      <c r="AJ93" s="46" t="s">
        <v>580</v>
      </c>
      <c r="AK93" s="46" t="s">
        <v>453</v>
      </c>
      <c r="AL93" s="46" t="s">
        <v>454</v>
      </c>
      <c r="AM93" s="46" t="s">
        <v>409</v>
      </c>
      <c r="AN93" s="46" t="s">
        <v>410</v>
      </c>
      <c r="AO93" s="46" t="s">
        <v>455</v>
      </c>
      <c r="AP93" s="46" t="s">
        <v>220</v>
      </c>
      <c r="AQ93" s="46" t="s">
        <v>116</v>
      </c>
      <c r="AR93" s="46" t="s">
        <v>456</v>
      </c>
      <c r="AS93" s="46" t="s">
        <v>555</v>
      </c>
      <c r="AT93" s="46" t="s">
        <v>116</v>
      </c>
      <c r="AU93" s="46" t="s">
        <v>116</v>
      </c>
    </row>
    <row r="94" spans="1:47" ht="16.95" customHeight="1">
      <c r="A94" s="48" t="str">
        <f t="shared" si="3"/>
        <v>90PF03Y3-M02N80</v>
      </c>
      <c r="B94" s="19" t="str">
        <f t="shared" si="2"/>
        <v>S500TE-785030002W</v>
      </c>
      <c r="C94" s="19" t="str">
        <f>IF(ISBLANK(I94),"",IF(LEFT(H94, 4) = "90PF",_xlfn.XLOOKUP(B94,'Auto-PF'!$A$2:$A$500,'Auto-PF'!$B$2:$B$500,"Not found",0),_xlfn.XLOOKUP(LEFT(B94,5),'MKT name rule'!$B$2:$B$322,'MKT name rule'!$C$2:$C$322, "Not found")))</f>
        <v>Not found S500TE</v>
      </c>
      <c r="D94" s="19" t="s">
        <v>584</v>
      </c>
      <c r="E94" s="19" t="s">
        <v>585</v>
      </c>
      <c r="H94" s="57" t="s">
        <v>613</v>
      </c>
      <c r="I94" s="46" t="s">
        <v>614</v>
      </c>
      <c r="J94" s="46" t="s">
        <v>588</v>
      </c>
      <c r="K94" s="46" t="s">
        <v>445</v>
      </c>
      <c r="L94" s="46" t="s">
        <v>187</v>
      </c>
      <c r="M94" s="46" t="s">
        <v>446</v>
      </c>
      <c r="N94" s="46" t="s">
        <v>212</v>
      </c>
      <c r="O94" s="46"/>
      <c r="P94" s="46" t="s">
        <v>440</v>
      </c>
      <c r="Q94" s="46" t="s">
        <v>116</v>
      </c>
      <c r="R94" s="46" t="s">
        <v>389</v>
      </c>
      <c r="S94" s="46" t="s">
        <v>390</v>
      </c>
      <c r="T94" s="46" t="s">
        <v>391</v>
      </c>
      <c r="U94" s="46" t="s">
        <v>392</v>
      </c>
      <c r="V94" s="46" t="s">
        <v>430</v>
      </c>
      <c r="W94" s="46" t="s">
        <v>91</v>
      </c>
      <c r="X94" s="46" t="s">
        <v>394</v>
      </c>
      <c r="Y94" s="46"/>
      <c r="Z94" s="46" t="s">
        <v>396</v>
      </c>
      <c r="AA94" s="46" t="s">
        <v>397</v>
      </c>
      <c r="AB94" s="46" t="s">
        <v>98</v>
      </c>
      <c r="AC94" s="46" t="s">
        <v>464</v>
      </c>
      <c r="AD94" s="46" t="s">
        <v>448</v>
      </c>
      <c r="AE94" s="46" t="s">
        <v>474</v>
      </c>
      <c r="AF94" s="46" t="s">
        <v>450</v>
      </c>
      <c r="AG94" s="46" t="s">
        <v>403</v>
      </c>
      <c r="AH94" s="46" t="s">
        <v>466</v>
      </c>
      <c r="AI94" s="46" t="s">
        <v>405</v>
      </c>
      <c r="AJ94" s="46" t="s">
        <v>116</v>
      </c>
      <c r="AK94" s="46" t="s">
        <v>453</v>
      </c>
      <c r="AL94" s="46" t="s">
        <v>454</v>
      </c>
      <c r="AM94" s="46" t="s">
        <v>409</v>
      </c>
      <c r="AN94" s="46" t="s">
        <v>410</v>
      </c>
      <c r="AO94" s="46" t="s">
        <v>455</v>
      </c>
      <c r="AP94" s="46" t="s">
        <v>220</v>
      </c>
      <c r="AQ94" s="46" t="s">
        <v>116</v>
      </c>
      <c r="AR94" s="46" t="s">
        <v>456</v>
      </c>
      <c r="AS94" s="46" t="s">
        <v>555</v>
      </c>
      <c r="AT94" s="46" t="s">
        <v>116</v>
      </c>
      <c r="AU94" s="46" t="s">
        <v>116</v>
      </c>
    </row>
    <row r="95" spans="1:47" ht="16.95" customHeight="1">
      <c r="A95" s="48" t="str">
        <f t="shared" si="3"/>
        <v>90PF04W1-M00920</v>
      </c>
      <c r="B95" s="19" t="str">
        <f t="shared" si="2"/>
        <v>S501MER-385000003W</v>
      </c>
      <c r="C95" s="19" t="str">
        <f>IF(ISBLANK(I95),"",IF(LEFT(H95, 4) = "90PF",_xlfn.XLOOKUP(B95,'Auto-PF'!$A$2:$A$500,'Auto-PF'!$B$2:$B$500,"Not found",0),_xlfn.XLOOKUP(LEFT(B95,5),'MKT name rule'!$B$2:$B$322,'MKT name rule'!$C$2:$C$322, "Not found")))</f>
        <v>Not found S501MER</v>
      </c>
      <c r="D95" s="19" t="s">
        <v>615</v>
      </c>
      <c r="E95" s="19" t="s">
        <v>616</v>
      </c>
      <c r="H95" s="57" t="s">
        <v>617</v>
      </c>
      <c r="I95" s="46" t="s">
        <v>618</v>
      </c>
      <c r="J95" s="46" t="s">
        <v>619</v>
      </c>
      <c r="K95" s="46" t="s">
        <v>511</v>
      </c>
      <c r="L95" s="46" t="s">
        <v>187</v>
      </c>
      <c r="M95" s="46" t="s">
        <v>512</v>
      </c>
      <c r="N95" s="46" t="s">
        <v>212</v>
      </c>
      <c r="O95" s="46"/>
      <c r="P95" s="46" t="s">
        <v>388</v>
      </c>
      <c r="Q95" s="46" t="s">
        <v>544</v>
      </c>
      <c r="R95" s="46" t="s">
        <v>389</v>
      </c>
      <c r="S95" s="46" t="s">
        <v>482</v>
      </c>
      <c r="T95" s="46" t="s">
        <v>483</v>
      </c>
      <c r="U95" s="46" t="s">
        <v>392</v>
      </c>
      <c r="V95" s="46"/>
      <c r="W95" s="46" t="s">
        <v>434</v>
      </c>
      <c r="X95" s="46" t="s">
        <v>394</v>
      </c>
      <c r="Y95" s="46" t="s">
        <v>116</v>
      </c>
      <c r="Z95" s="46" t="s">
        <v>396</v>
      </c>
      <c r="AA95" s="46" t="s">
        <v>397</v>
      </c>
      <c r="AB95" s="46" t="s">
        <v>398</v>
      </c>
      <c r="AC95" s="46" t="s">
        <v>447</v>
      </c>
      <c r="AD95" s="46" t="s">
        <v>620</v>
      </c>
      <c r="AE95" s="46" t="s">
        <v>621</v>
      </c>
      <c r="AF95" s="46" t="s">
        <v>517</v>
      </c>
      <c r="AG95" s="46" t="s">
        <v>403</v>
      </c>
      <c r="AH95" s="46" t="s">
        <v>518</v>
      </c>
      <c r="AI95" s="46" t="s">
        <v>405</v>
      </c>
      <c r="AJ95" s="46" t="s">
        <v>116</v>
      </c>
      <c r="AK95" s="46" t="s">
        <v>622</v>
      </c>
      <c r="AL95" s="46" t="s">
        <v>623</v>
      </c>
      <c r="AM95" s="46" t="s">
        <v>624</v>
      </c>
      <c r="AN95" s="46" t="s">
        <v>552</v>
      </c>
      <c r="AO95" s="46" t="s">
        <v>625</v>
      </c>
      <c r="AP95" s="46" t="s">
        <v>220</v>
      </c>
      <c r="AQ95" s="46" t="s">
        <v>116</v>
      </c>
      <c r="AR95" s="46" t="s">
        <v>626</v>
      </c>
      <c r="AS95" s="46" t="s">
        <v>555</v>
      </c>
      <c r="AT95" s="46" t="s">
        <v>116</v>
      </c>
      <c r="AU95" s="46" t="s">
        <v>116</v>
      </c>
    </row>
    <row r="96" spans="1:47" ht="16.95" customHeight="1">
      <c r="A96" s="48" t="str">
        <f t="shared" si="3"/>
        <v>90PF04W1-M004A0</v>
      </c>
      <c r="B96" s="19" t="str">
        <f t="shared" si="2"/>
        <v>S501MER-585000003W</v>
      </c>
      <c r="C96" s="19" t="str">
        <f>IF(ISBLANK(I96),"",IF(LEFT(H96, 4) = "90PF",_xlfn.XLOOKUP(B96,'Auto-PF'!$A$2:$A$500,'Auto-PF'!$B$2:$B$500,"Not found",0),_xlfn.XLOOKUP(LEFT(B96,5),'MKT name rule'!$B$2:$B$322,'MKT name rule'!$C$2:$C$322, "Not found")))</f>
        <v>Not found S501MER</v>
      </c>
      <c r="D96" s="19" t="s">
        <v>615</v>
      </c>
      <c r="E96" s="19" t="s">
        <v>616</v>
      </c>
      <c r="H96" s="57" t="s">
        <v>627</v>
      </c>
      <c r="I96" s="46" t="s">
        <v>628</v>
      </c>
      <c r="J96" s="46" t="s">
        <v>619</v>
      </c>
      <c r="K96" s="46" t="s">
        <v>511</v>
      </c>
      <c r="L96" s="46" t="s">
        <v>187</v>
      </c>
      <c r="M96" s="46" t="s">
        <v>512</v>
      </c>
      <c r="N96" s="46" t="s">
        <v>212</v>
      </c>
      <c r="O96" s="46"/>
      <c r="P96" s="46" t="s">
        <v>525</v>
      </c>
      <c r="Q96" s="46" t="s">
        <v>544</v>
      </c>
      <c r="R96" s="46" t="s">
        <v>389</v>
      </c>
      <c r="S96" s="46" t="s">
        <v>482</v>
      </c>
      <c r="T96" s="46" t="s">
        <v>483</v>
      </c>
      <c r="U96" s="46" t="s">
        <v>392</v>
      </c>
      <c r="V96" s="46"/>
      <c r="W96" s="46" t="s">
        <v>393</v>
      </c>
      <c r="X96" s="46" t="s">
        <v>394</v>
      </c>
      <c r="Y96" s="46" t="s">
        <v>116</v>
      </c>
      <c r="Z96" s="46" t="s">
        <v>396</v>
      </c>
      <c r="AA96" s="46" t="s">
        <v>397</v>
      </c>
      <c r="AB96" s="46" t="s">
        <v>398</v>
      </c>
      <c r="AC96" s="46" t="s">
        <v>447</v>
      </c>
      <c r="AD96" s="46" t="s">
        <v>620</v>
      </c>
      <c r="AE96" s="46" t="s">
        <v>621</v>
      </c>
      <c r="AF96" s="46" t="s">
        <v>517</v>
      </c>
      <c r="AG96" s="46" t="s">
        <v>403</v>
      </c>
      <c r="AH96" s="46" t="s">
        <v>518</v>
      </c>
      <c r="AI96" s="46" t="s">
        <v>405</v>
      </c>
      <c r="AJ96" s="46" t="s">
        <v>580</v>
      </c>
      <c r="AK96" s="46" t="s">
        <v>622</v>
      </c>
      <c r="AL96" s="46" t="s">
        <v>623</v>
      </c>
      <c r="AM96" s="46" t="s">
        <v>624</v>
      </c>
      <c r="AN96" s="46" t="s">
        <v>552</v>
      </c>
      <c r="AO96" s="46" t="s">
        <v>625</v>
      </c>
      <c r="AP96" s="46" t="s">
        <v>220</v>
      </c>
      <c r="AQ96" s="46" t="s">
        <v>116</v>
      </c>
      <c r="AR96" s="46" t="s">
        <v>626</v>
      </c>
      <c r="AS96" s="46" t="s">
        <v>555</v>
      </c>
      <c r="AT96" s="46" t="s">
        <v>116</v>
      </c>
      <c r="AU96" s="46" t="s">
        <v>116</v>
      </c>
    </row>
    <row r="97" spans="1:61" ht="16.95" customHeight="1">
      <c r="A97" s="48" t="str">
        <f t="shared" si="3"/>
        <v>90PF04W1-M00930</v>
      </c>
      <c r="B97" s="19" t="str">
        <f t="shared" si="2"/>
        <v>S501MER-585000003W</v>
      </c>
      <c r="C97" s="19" t="str">
        <f>IF(ISBLANK(I97),"",IF(LEFT(H97, 4) = "90PF",_xlfn.XLOOKUP(B97,'Auto-PF'!$A$2:$A$500,'Auto-PF'!$B$2:$B$500,"Not found",0),_xlfn.XLOOKUP(LEFT(B97,5),'MKT name rule'!$B$2:$B$322,'MKT name rule'!$C$2:$C$322, "Not found")))</f>
        <v>Not found S501MER</v>
      </c>
      <c r="D97" s="19" t="s">
        <v>615</v>
      </c>
      <c r="E97" s="19" t="s">
        <v>616</v>
      </c>
      <c r="H97" s="57" t="s">
        <v>629</v>
      </c>
      <c r="I97" s="46" t="s">
        <v>628</v>
      </c>
      <c r="J97" s="46" t="s">
        <v>619</v>
      </c>
      <c r="K97" s="46" t="s">
        <v>511</v>
      </c>
      <c r="L97" s="46" t="s">
        <v>187</v>
      </c>
      <c r="M97" s="46" t="s">
        <v>512</v>
      </c>
      <c r="N97" s="46" t="s">
        <v>212</v>
      </c>
      <c r="O97" s="46"/>
      <c r="P97" s="46" t="s">
        <v>630</v>
      </c>
      <c r="Q97" s="46" t="s">
        <v>544</v>
      </c>
      <c r="R97" s="46" t="s">
        <v>389</v>
      </c>
      <c r="S97" s="46" t="s">
        <v>482</v>
      </c>
      <c r="T97" s="46" t="s">
        <v>483</v>
      </c>
      <c r="U97" s="46" t="s">
        <v>392</v>
      </c>
      <c r="V97" s="46"/>
      <c r="W97" s="46" t="s">
        <v>434</v>
      </c>
      <c r="X97" s="46" t="s">
        <v>394</v>
      </c>
      <c r="Y97" s="46" t="s">
        <v>116</v>
      </c>
      <c r="Z97" s="46" t="s">
        <v>396</v>
      </c>
      <c r="AA97" s="46" t="s">
        <v>397</v>
      </c>
      <c r="AB97" s="46" t="s">
        <v>398</v>
      </c>
      <c r="AC97" s="46" t="s">
        <v>447</v>
      </c>
      <c r="AD97" s="46" t="s">
        <v>620</v>
      </c>
      <c r="AE97" s="46" t="s">
        <v>621</v>
      </c>
      <c r="AF97" s="46" t="s">
        <v>517</v>
      </c>
      <c r="AG97" s="46" t="s">
        <v>403</v>
      </c>
      <c r="AH97" s="46" t="s">
        <v>518</v>
      </c>
      <c r="AI97" s="46" t="s">
        <v>405</v>
      </c>
      <c r="AJ97" s="46" t="s">
        <v>116</v>
      </c>
      <c r="AK97" s="46" t="s">
        <v>622</v>
      </c>
      <c r="AL97" s="46" t="s">
        <v>623</v>
      </c>
      <c r="AM97" s="46" t="s">
        <v>624</v>
      </c>
      <c r="AN97" s="46" t="s">
        <v>552</v>
      </c>
      <c r="AO97" s="46" t="s">
        <v>625</v>
      </c>
      <c r="AP97" s="46" t="s">
        <v>220</v>
      </c>
      <c r="AQ97" s="46" t="s">
        <v>116</v>
      </c>
      <c r="AR97" s="46" t="s">
        <v>626</v>
      </c>
      <c r="AS97" s="46" t="s">
        <v>555</v>
      </c>
      <c r="AT97" s="46" t="s">
        <v>116</v>
      </c>
      <c r="AU97" s="46" t="s">
        <v>116</v>
      </c>
    </row>
    <row r="98" spans="1:61" ht="16.95" customHeight="1">
      <c r="A98" s="48" t="str">
        <f t="shared" si="3"/>
        <v>90PF04W1-M00950</v>
      </c>
      <c r="B98" s="19" t="str">
        <f t="shared" si="2"/>
        <v>S501MER-785000005W</v>
      </c>
      <c r="C98" s="19" t="str">
        <f>IF(ISBLANK(I98),"",IF(LEFT(H98, 4) = "90PF",_xlfn.XLOOKUP(B98,'Auto-PF'!$A$2:$A$500,'Auto-PF'!$B$2:$B$500,"Not found",0),_xlfn.XLOOKUP(LEFT(B98,5),'MKT name rule'!$B$2:$B$322,'MKT name rule'!$C$2:$C$322, "Not found")))</f>
        <v>Not found S501MER</v>
      </c>
      <c r="D98" s="19" t="s">
        <v>615</v>
      </c>
      <c r="E98" s="19" t="s">
        <v>616</v>
      </c>
      <c r="H98" s="57" t="s">
        <v>631</v>
      </c>
      <c r="I98" s="46" t="s">
        <v>632</v>
      </c>
      <c r="J98" s="46" t="s">
        <v>619</v>
      </c>
      <c r="K98" s="46" t="s">
        <v>511</v>
      </c>
      <c r="L98" s="46" t="s">
        <v>187</v>
      </c>
      <c r="M98" s="46" t="s">
        <v>512</v>
      </c>
      <c r="N98" s="46" t="s">
        <v>212</v>
      </c>
      <c r="O98" s="46"/>
      <c r="P98" s="46" t="s">
        <v>440</v>
      </c>
      <c r="Q98" s="46" t="s">
        <v>544</v>
      </c>
      <c r="R98" s="46" t="s">
        <v>389</v>
      </c>
      <c r="S98" s="46" t="s">
        <v>482</v>
      </c>
      <c r="T98" s="46" t="s">
        <v>483</v>
      </c>
      <c r="U98" s="46" t="s">
        <v>392</v>
      </c>
      <c r="V98" s="46"/>
      <c r="W98" s="46" t="s">
        <v>434</v>
      </c>
      <c r="X98" s="46" t="s">
        <v>394</v>
      </c>
      <c r="Y98" s="46" t="s">
        <v>116</v>
      </c>
      <c r="Z98" s="46" t="s">
        <v>396</v>
      </c>
      <c r="AA98" s="46" t="s">
        <v>397</v>
      </c>
      <c r="AB98" s="46" t="s">
        <v>398</v>
      </c>
      <c r="AC98" s="46" t="s">
        <v>459</v>
      </c>
      <c r="AD98" s="46" t="s">
        <v>620</v>
      </c>
      <c r="AE98" s="46" t="s">
        <v>621</v>
      </c>
      <c r="AF98" s="46" t="s">
        <v>517</v>
      </c>
      <c r="AG98" s="46" t="s">
        <v>403</v>
      </c>
      <c r="AH98" s="46" t="s">
        <v>518</v>
      </c>
      <c r="AI98" s="46" t="s">
        <v>405</v>
      </c>
      <c r="AJ98" s="46" t="s">
        <v>116</v>
      </c>
      <c r="AK98" s="46" t="s">
        <v>622</v>
      </c>
      <c r="AL98" s="46" t="s">
        <v>623</v>
      </c>
      <c r="AM98" s="46" t="s">
        <v>624</v>
      </c>
      <c r="AN98" s="46" t="s">
        <v>552</v>
      </c>
      <c r="AO98" s="46" t="s">
        <v>625</v>
      </c>
      <c r="AP98" s="46" t="s">
        <v>220</v>
      </c>
      <c r="AQ98" s="46" t="s">
        <v>116</v>
      </c>
      <c r="AR98" s="46" t="s">
        <v>626</v>
      </c>
      <c r="AS98" s="46" t="s">
        <v>555</v>
      </c>
      <c r="AT98" s="46" t="s">
        <v>116</v>
      </c>
      <c r="AU98" s="46" t="s">
        <v>116</v>
      </c>
    </row>
    <row r="99" spans="1:61" ht="16.95" customHeight="1">
      <c r="A99" s="48" t="str">
        <f t="shared" si="3"/>
        <v>90PF05K2-M00N60</v>
      </c>
      <c r="B99" s="19" t="str">
        <f t="shared" si="2"/>
        <v>S503MER-385018WS</v>
      </c>
      <c r="C99" s="19" t="str">
        <f>IF(ISBLANK(I99),"",IF(LEFT(H99, 4) = "90PF",_xlfn.XLOOKUP(B99,'Auto-PF'!$A$2:$A$500,'Auto-PF'!$B$2:$B$500,"Not found",0),_xlfn.XLOOKUP(LEFT(B99,5),'MKT name rule'!$B$2:$B$322,'MKT name rule'!$C$2:$C$322, "Not found")))</f>
        <v>Not found S503MER</v>
      </c>
      <c r="D99" s="19" t="s">
        <v>633</v>
      </c>
      <c r="E99" s="83" t="s">
        <v>634</v>
      </c>
      <c r="H99" s="57" t="s">
        <v>635</v>
      </c>
      <c r="I99" s="46" t="s">
        <v>636</v>
      </c>
      <c r="J99" s="46" t="s">
        <v>637</v>
      </c>
      <c r="K99" s="46" t="s">
        <v>511</v>
      </c>
      <c r="L99" s="46" t="s">
        <v>543</v>
      </c>
      <c r="M99" s="46" t="s">
        <v>512</v>
      </c>
      <c r="N99" s="46" t="s">
        <v>212</v>
      </c>
      <c r="O99" s="46" t="s">
        <v>242</v>
      </c>
      <c r="P99" s="46" t="s">
        <v>481</v>
      </c>
      <c r="Q99" s="46" t="s">
        <v>116</v>
      </c>
      <c r="R99" s="46" t="s">
        <v>389</v>
      </c>
      <c r="S99" s="46" t="s">
        <v>482</v>
      </c>
      <c r="T99" s="46" t="s">
        <v>483</v>
      </c>
      <c r="U99" s="46" t="s">
        <v>392</v>
      </c>
      <c r="V99" s="46" t="s">
        <v>116</v>
      </c>
      <c r="W99" s="46" t="s">
        <v>393</v>
      </c>
      <c r="X99" s="46" t="s">
        <v>394</v>
      </c>
      <c r="Y99" s="46"/>
      <c r="Z99" s="46" t="s">
        <v>396</v>
      </c>
      <c r="AA99" s="46" t="s">
        <v>397</v>
      </c>
      <c r="AB99" s="46" t="s">
        <v>207</v>
      </c>
      <c r="AC99" s="46" t="s">
        <v>399</v>
      </c>
      <c r="AD99" s="46" t="s">
        <v>638</v>
      </c>
      <c r="AE99" s="46" t="s">
        <v>516</v>
      </c>
      <c r="AF99" s="46" t="s">
        <v>402</v>
      </c>
      <c r="AG99" s="46" t="s">
        <v>403</v>
      </c>
      <c r="AH99" s="46" t="s">
        <v>639</v>
      </c>
      <c r="AI99" s="46" t="s">
        <v>451</v>
      </c>
      <c r="AJ99" s="46" t="s">
        <v>550</v>
      </c>
      <c r="AK99" s="46" t="s">
        <v>551</v>
      </c>
      <c r="AL99" s="46" t="s">
        <v>489</v>
      </c>
      <c r="AM99" s="46" t="s">
        <v>490</v>
      </c>
      <c r="AN99" s="46" t="s">
        <v>410</v>
      </c>
      <c r="AO99" s="46" t="s">
        <v>455</v>
      </c>
      <c r="AP99" s="46" t="s">
        <v>220</v>
      </c>
      <c r="AQ99" s="46" t="s">
        <v>116</v>
      </c>
      <c r="AR99" s="46" t="s">
        <v>491</v>
      </c>
      <c r="AS99" s="46" t="s">
        <v>555</v>
      </c>
      <c r="AT99" s="46" t="s">
        <v>492</v>
      </c>
      <c r="AU99" s="46" t="s">
        <v>640</v>
      </c>
    </row>
    <row r="100" spans="1:61" ht="16.95" customHeight="1">
      <c r="A100" s="48" t="str">
        <f t="shared" si="3"/>
        <v>90PF05K2-M00N70</v>
      </c>
      <c r="B100" s="19" t="str">
        <f t="shared" si="2"/>
        <v>S503MER-585018WS</v>
      </c>
      <c r="C100" s="19" t="str">
        <f>IF(ISBLANK(I100),"",IF(LEFT(H100, 4) = "90PF",_xlfn.XLOOKUP(B100,'Auto-PF'!$A$2:$A$500,'Auto-PF'!$B$2:$B$500,"Not found",0),_xlfn.XLOOKUP(LEFT(B100,5),'MKT name rule'!$B$2:$B$322,'MKT name rule'!$C$2:$C$322, "Not found")))</f>
        <v>Not found S503MER</v>
      </c>
      <c r="D100" s="19" t="s">
        <v>633</v>
      </c>
      <c r="E100" s="83" t="s">
        <v>634</v>
      </c>
      <c r="H100" s="57" t="s">
        <v>641</v>
      </c>
      <c r="I100" s="46" t="s">
        <v>642</v>
      </c>
      <c r="J100" s="46" t="s">
        <v>637</v>
      </c>
      <c r="K100" s="46" t="s">
        <v>511</v>
      </c>
      <c r="L100" s="46" t="s">
        <v>543</v>
      </c>
      <c r="M100" s="46" t="s">
        <v>512</v>
      </c>
      <c r="N100" s="46" t="s">
        <v>212</v>
      </c>
      <c r="O100" s="46" t="s">
        <v>242</v>
      </c>
      <c r="P100" s="46" t="s">
        <v>497</v>
      </c>
      <c r="Q100" s="46" t="s">
        <v>116</v>
      </c>
      <c r="R100" s="46" t="s">
        <v>389</v>
      </c>
      <c r="S100" s="46" t="s">
        <v>482</v>
      </c>
      <c r="T100" s="46" t="s">
        <v>483</v>
      </c>
      <c r="U100" s="46" t="s">
        <v>392</v>
      </c>
      <c r="V100" s="46" t="s">
        <v>116</v>
      </c>
      <c r="W100" s="46" t="s">
        <v>434</v>
      </c>
      <c r="X100" s="46" t="s">
        <v>394</v>
      </c>
      <c r="Y100" s="46"/>
      <c r="Z100" s="46" t="s">
        <v>396</v>
      </c>
      <c r="AA100" s="46" t="s">
        <v>397</v>
      </c>
      <c r="AB100" s="46" t="s">
        <v>207</v>
      </c>
      <c r="AC100" s="46" t="s">
        <v>399</v>
      </c>
      <c r="AD100" s="46" t="s">
        <v>638</v>
      </c>
      <c r="AE100" s="46" t="s">
        <v>516</v>
      </c>
      <c r="AF100" s="46" t="s">
        <v>402</v>
      </c>
      <c r="AG100" s="46" t="s">
        <v>403</v>
      </c>
      <c r="AH100" s="46" t="s">
        <v>639</v>
      </c>
      <c r="AI100" s="46" t="s">
        <v>451</v>
      </c>
      <c r="AJ100" s="46" t="s">
        <v>550</v>
      </c>
      <c r="AK100" s="46" t="s">
        <v>551</v>
      </c>
      <c r="AL100" s="46" t="s">
        <v>489</v>
      </c>
      <c r="AM100" s="46" t="s">
        <v>490</v>
      </c>
      <c r="AN100" s="46" t="s">
        <v>410</v>
      </c>
      <c r="AO100" s="46" t="s">
        <v>455</v>
      </c>
      <c r="AP100" s="46" t="s">
        <v>220</v>
      </c>
      <c r="AQ100" s="46" t="s">
        <v>116</v>
      </c>
      <c r="AR100" s="46" t="s">
        <v>491</v>
      </c>
      <c r="AS100" s="46" t="s">
        <v>555</v>
      </c>
      <c r="AT100" s="46" t="s">
        <v>492</v>
      </c>
      <c r="AU100" s="46" t="s">
        <v>640</v>
      </c>
    </row>
    <row r="101" spans="1:61" ht="16.95" customHeight="1">
      <c r="A101" s="48" t="str">
        <f t="shared" si="3"/>
        <v>90PF05K2-M00V70</v>
      </c>
      <c r="B101" s="19" t="str">
        <f t="shared" si="2"/>
        <v>S503MER-785033WS</v>
      </c>
      <c r="C101" s="19" t="str">
        <f>IF(ISBLANK(I101),"",IF(LEFT(H101, 4) = "90PF",_xlfn.XLOOKUP(B101,'Auto-PF'!$A$2:$A$500,'Auto-PF'!$B$2:$B$500,"Not found",0),_xlfn.XLOOKUP(LEFT(B101,5),'MKT name rule'!$B$2:$B$322,'MKT name rule'!$C$2:$C$322, "Not found")))</f>
        <v>Not found S503MER</v>
      </c>
      <c r="D101" s="19" t="s">
        <v>633</v>
      </c>
      <c r="E101" s="83" t="s">
        <v>634</v>
      </c>
      <c r="H101" s="57" t="s">
        <v>643</v>
      </c>
      <c r="I101" s="46" t="s">
        <v>644</v>
      </c>
      <c r="J101" s="46" t="s">
        <v>637</v>
      </c>
      <c r="K101" s="46" t="s">
        <v>511</v>
      </c>
      <c r="L101" s="46" t="s">
        <v>543</v>
      </c>
      <c r="M101" s="46" t="s">
        <v>512</v>
      </c>
      <c r="N101" s="46" t="s">
        <v>212</v>
      </c>
      <c r="O101" s="46" t="s">
        <v>242</v>
      </c>
      <c r="P101" s="46" t="s">
        <v>502</v>
      </c>
      <c r="Q101" s="46" t="s">
        <v>116</v>
      </c>
      <c r="R101" s="46" t="s">
        <v>389</v>
      </c>
      <c r="S101" s="46" t="s">
        <v>482</v>
      </c>
      <c r="T101" s="46" t="s">
        <v>483</v>
      </c>
      <c r="U101" s="46" t="s">
        <v>392</v>
      </c>
      <c r="V101" s="46" t="s">
        <v>116</v>
      </c>
      <c r="W101" s="46" t="s">
        <v>434</v>
      </c>
      <c r="X101" s="46" t="s">
        <v>394</v>
      </c>
      <c r="Y101" s="46"/>
      <c r="Z101" s="46" t="s">
        <v>396</v>
      </c>
      <c r="AA101" s="46" t="s">
        <v>397</v>
      </c>
      <c r="AB101" s="46" t="s">
        <v>207</v>
      </c>
      <c r="AC101" s="46" t="s">
        <v>565</v>
      </c>
      <c r="AD101" s="46" t="s">
        <v>638</v>
      </c>
      <c r="AE101" s="46" t="s">
        <v>516</v>
      </c>
      <c r="AF101" s="46" t="s">
        <v>402</v>
      </c>
      <c r="AG101" s="46" t="s">
        <v>403</v>
      </c>
      <c r="AH101" s="46" t="s">
        <v>639</v>
      </c>
      <c r="AI101" s="46" t="s">
        <v>451</v>
      </c>
      <c r="AJ101" s="46" t="s">
        <v>550</v>
      </c>
      <c r="AK101" s="46" t="s">
        <v>551</v>
      </c>
      <c r="AL101" s="46" t="s">
        <v>489</v>
      </c>
      <c r="AM101" s="46" t="s">
        <v>490</v>
      </c>
      <c r="AN101" s="46" t="s">
        <v>410</v>
      </c>
      <c r="AO101" s="46" t="s">
        <v>455</v>
      </c>
      <c r="AP101" s="46" t="s">
        <v>220</v>
      </c>
      <c r="AQ101" s="46" t="s">
        <v>116</v>
      </c>
      <c r="AR101" s="46" t="s">
        <v>491</v>
      </c>
      <c r="AS101" s="46" t="s">
        <v>555</v>
      </c>
      <c r="AT101" s="46" t="s">
        <v>492</v>
      </c>
      <c r="AU101" s="46" t="s">
        <v>640</v>
      </c>
    </row>
    <row r="102" spans="1:61" ht="16.95" customHeight="1">
      <c r="A102" s="48" t="str">
        <f t="shared" si="3"/>
        <v>90PT03Y1-M00040</v>
      </c>
      <c r="B102" s="19" t="str">
        <f t="shared" si="2"/>
        <v>EG3408WVAK-BPC385W</v>
      </c>
      <c r="C102" s="19" t="str">
        <f>IF(ISBLANK(I102),"",IF(LEFT(H102, 4) = "90PF",_xlfn.XLOOKUP(B102,'Auto-PF'!$A$2:$A$500,'Auto-PF'!$B$2:$B$500,"Not found",0),_xlfn.XLOOKUP(LEFT(B102,5),'MKT name rule'!$B$2:$B$322,'MKT name rule'!$C$2:$C$322, "Not found")))</f>
        <v>ASUS AiO EG3408</v>
      </c>
      <c r="D102" s="19" t="s">
        <v>645</v>
      </c>
      <c r="F102" s="41" t="s">
        <v>646</v>
      </c>
      <c r="H102" s="57" t="s">
        <v>647</v>
      </c>
      <c r="I102" s="105" t="s">
        <v>648</v>
      </c>
      <c r="J102" s="46">
        <v>4711387710081</v>
      </c>
      <c r="K102" s="46">
        <v>197105710085</v>
      </c>
      <c r="L102" s="46">
        <v>5.4</v>
      </c>
      <c r="M102" s="46" t="s">
        <v>649</v>
      </c>
      <c r="N102" s="46" t="s">
        <v>187</v>
      </c>
      <c r="O102" s="46" t="s">
        <v>188</v>
      </c>
      <c r="P102" s="46" t="s">
        <v>189</v>
      </c>
      <c r="Q102" s="46" t="s">
        <v>190</v>
      </c>
      <c r="R102" s="46" t="s">
        <v>104</v>
      </c>
      <c r="S102" s="46" t="s">
        <v>191</v>
      </c>
      <c r="T102" s="46" t="s">
        <v>192</v>
      </c>
      <c r="U102" s="46" t="s">
        <v>193</v>
      </c>
      <c r="V102" s="46" t="s">
        <v>194</v>
      </c>
      <c r="W102" s="51">
        <v>41.667361111111113</v>
      </c>
      <c r="X102" s="52">
        <v>0.88</v>
      </c>
      <c r="Y102" s="46" t="s">
        <v>197</v>
      </c>
      <c r="Z102" s="46" t="s">
        <v>198</v>
      </c>
      <c r="AA102" s="46" t="s">
        <v>199</v>
      </c>
      <c r="AB102" s="46" t="s">
        <v>200</v>
      </c>
      <c r="AC102" s="46" t="s">
        <v>184</v>
      </c>
      <c r="AD102" s="19" t="s">
        <v>117</v>
      </c>
      <c r="AE102" s="19" t="s">
        <v>117</v>
      </c>
      <c r="AF102" s="19" t="s">
        <v>201</v>
      </c>
      <c r="AG102" s="19" t="s">
        <v>202</v>
      </c>
      <c r="AH102" s="19" t="s">
        <v>203</v>
      </c>
      <c r="AI102" s="19" t="s">
        <v>235</v>
      </c>
      <c r="AJ102" s="19" t="s">
        <v>650</v>
      </c>
      <c r="AL102" s="19" t="s">
        <v>133</v>
      </c>
      <c r="AM102" s="19" t="s">
        <v>208</v>
      </c>
      <c r="AN102" s="19" t="s">
        <v>651</v>
      </c>
      <c r="AO102" s="19" t="s">
        <v>210</v>
      </c>
      <c r="AP102" s="19" t="s">
        <v>117</v>
      </c>
      <c r="AQ102" s="19" t="s">
        <v>652</v>
      </c>
      <c r="AR102" s="19" t="s">
        <v>236</v>
      </c>
      <c r="AS102" s="19" t="s">
        <v>213</v>
      </c>
      <c r="AT102" s="19" t="s">
        <v>214</v>
      </c>
      <c r="AU102" s="19" t="s">
        <v>653</v>
      </c>
      <c r="AV102" s="19" t="s">
        <v>654</v>
      </c>
      <c r="AW102" s="19" t="s">
        <v>655</v>
      </c>
      <c r="AX102" s="19" t="s">
        <v>656</v>
      </c>
      <c r="AY102" s="19" t="s">
        <v>219</v>
      </c>
      <c r="AZ102" s="19" t="s">
        <v>117</v>
      </c>
      <c r="BA102" s="19" t="s">
        <v>657</v>
      </c>
      <c r="BB102" s="19" t="s">
        <v>658</v>
      </c>
      <c r="BC102" s="19" t="s">
        <v>223</v>
      </c>
      <c r="BD102" s="19" t="s">
        <v>224</v>
      </c>
      <c r="BE102" s="19" t="s">
        <v>626</v>
      </c>
      <c r="BF102" s="19" t="s">
        <v>521</v>
      </c>
      <c r="BG102" s="19" t="s">
        <v>659</v>
      </c>
      <c r="BH102" s="19" t="s">
        <v>227</v>
      </c>
      <c r="BI102" s="19" t="s">
        <v>228</v>
      </c>
    </row>
    <row r="103" spans="1:61" ht="16.95" customHeight="1">
      <c r="A103" s="48" t="str">
        <f t="shared" si="3"/>
        <v>90PT03Y1-M00060</v>
      </c>
      <c r="B103" s="19" t="str">
        <f t="shared" si="2"/>
        <v>EG3408WVAK-BPC585X</v>
      </c>
      <c r="C103" s="19" t="str">
        <f>IF(ISBLANK(I103),"",IF(LEFT(H103, 4) = "90PF",_xlfn.XLOOKUP(B103,'Auto-PF'!$A$2:$A$500,'Auto-PF'!$B$2:$B$500,"Not found",0),_xlfn.XLOOKUP(LEFT(B103,5),'MKT name rule'!$B$2:$B$322,'MKT name rule'!$C$2:$C$322, "Not found")))</f>
        <v>ASUS AiO EG3408</v>
      </c>
      <c r="D103" s="19" t="s">
        <v>645</v>
      </c>
      <c r="F103" s="41" t="s">
        <v>660</v>
      </c>
      <c r="H103" s="57" t="s">
        <v>661</v>
      </c>
      <c r="I103" s="105" t="s">
        <v>662</v>
      </c>
      <c r="J103" s="46">
        <v>4711387710128</v>
      </c>
      <c r="K103" s="46">
        <v>197105710122</v>
      </c>
      <c r="L103" s="46">
        <v>5.4</v>
      </c>
      <c r="M103" s="46" t="s">
        <v>649</v>
      </c>
      <c r="N103" s="46" t="s">
        <v>187</v>
      </c>
      <c r="O103" s="46" t="s">
        <v>188</v>
      </c>
      <c r="P103" s="46" t="s">
        <v>189</v>
      </c>
      <c r="Q103" s="46" t="s">
        <v>190</v>
      </c>
      <c r="R103" s="46" t="s">
        <v>104</v>
      </c>
      <c r="S103" s="46" t="s">
        <v>191</v>
      </c>
      <c r="T103" s="46" t="s">
        <v>192</v>
      </c>
      <c r="U103" s="46" t="s">
        <v>193</v>
      </c>
      <c r="V103" s="46" t="s">
        <v>194</v>
      </c>
      <c r="W103" s="51">
        <v>41.667361111111113</v>
      </c>
      <c r="X103" s="52">
        <v>0.88</v>
      </c>
      <c r="Y103" s="46" t="s">
        <v>197</v>
      </c>
      <c r="Z103" s="46" t="s">
        <v>198</v>
      </c>
      <c r="AA103" s="46" t="s">
        <v>199</v>
      </c>
      <c r="AB103" s="46" t="s">
        <v>200</v>
      </c>
      <c r="AC103" s="46" t="s">
        <v>663</v>
      </c>
      <c r="AD103" s="19" t="s">
        <v>117</v>
      </c>
      <c r="AE103" s="19" t="s">
        <v>117</v>
      </c>
      <c r="AF103" s="19" t="s">
        <v>201</v>
      </c>
      <c r="AG103" s="19" t="s">
        <v>202</v>
      </c>
      <c r="AH103" s="19" t="s">
        <v>203</v>
      </c>
      <c r="AI103" s="19" t="s">
        <v>235</v>
      </c>
      <c r="AJ103" s="19" t="s">
        <v>650</v>
      </c>
      <c r="AL103" s="19" t="s">
        <v>133</v>
      </c>
      <c r="AM103" s="19" t="s">
        <v>208</v>
      </c>
      <c r="AN103" s="19" t="s">
        <v>651</v>
      </c>
      <c r="AO103" s="19" t="s">
        <v>210</v>
      </c>
      <c r="AP103" s="19" t="s">
        <v>117</v>
      </c>
      <c r="AQ103" s="19" t="s">
        <v>652</v>
      </c>
      <c r="AR103" s="19" t="s">
        <v>505</v>
      </c>
      <c r="AS103" s="19" t="s">
        <v>213</v>
      </c>
      <c r="AT103" s="19" t="s">
        <v>214</v>
      </c>
      <c r="AU103" s="19" t="s">
        <v>653</v>
      </c>
      <c r="AV103" s="19" t="s">
        <v>654</v>
      </c>
      <c r="AW103" s="19" t="s">
        <v>655</v>
      </c>
      <c r="AX103" s="19" t="s">
        <v>656</v>
      </c>
      <c r="AY103" s="19" t="s">
        <v>219</v>
      </c>
      <c r="AZ103" s="19" t="s">
        <v>117</v>
      </c>
      <c r="BA103" s="19" t="s">
        <v>657</v>
      </c>
      <c r="BB103" s="19" t="s">
        <v>658</v>
      </c>
      <c r="BC103" s="19" t="s">
        <v>223</v>
      </c>
      <c r="BD103" s="19" t="s">
        <v>224</v>
      </c>
      <c r="BE103" s="19" t="s">
        <v>626</v>
      </c>
      <c r="BF103" s="19" t="s">
        <v>521</v>
      </c>
      <c r="BG103" s="19" t="s">
        <v>659</v>
      </c>
      <c r="BH103" s="19" t="s">
        <v>227</v>
      </c>
      <c r="BI103" s="19" t="s">
        <v>228</v>
      </c>
    </row>
    <row r="104" spans="1:61" ht="16.95" customHeight="1">
      <c r="A104" s="48" t="str">
        <f t="shared" si="3"/>
        <v>90PT03Y1-M00080</v>
      </c>
      <c r="B104" s="19" t="str">
        <f t="shared" si="2"/>
        <v>EG3408WVAK-BPC515X</v>
      </c>
      <c r="C104" s="19" t="str">
        <f>IF(ISBLANK(I104),"",IF(LEFT(H104, 4) = "90PF",_xlfn.XLOOKUP(B104,'Auto-PF'!$A$2:$A$500,'Auto-PF'!$B$2:$B$500,"Not found",0),_xlfn.XLOOKUP(LEFT(B104,5),'MKT name rule'!$B$2:$B$322,'MKT name rule'!$C$2:$C$322, "Not found")))</f>
        <v>ASUS AiO EG3408</v>
      </c>
      <c r="D104" s="19" t="s">
        <v>645</v>
      </c>
      <c r="F104" s="41" t="s">
        <v>664</v>
      </c>
      <c r="H104" s="57" t="s">
        <v>665</v>
      </c>
      <c r="I104" s="105" t="s">
        <v>666</v>
      </c>
      <c r="J104" s="46">
        <v>4711387710104</v>
      </c>
      <c r="K104" s="46">
        <v>197105710108</v>
      </c>
      <c r="L104" s="46">
        <v>5.4</v>
      </c>
      <c r="M104" s="46" t="s">
        <v>649</v>
      </c>
      <c r="N104" s="46" t="s">
        <v>187</v>
      </c>
      <c r="O104" s="46" t="s">
        <v>188</v>
      </c>
      <c r="P104" s="46" t="s">
        <v>189</v>
      </c>
      <c r="Q104" s="46" t="s">
        <v>190</v>
      </c>
      <c r="R104" s="46" t="s">
        <v>104</v>
      </c>
      <c r="S104" s="46" t="s">
        <v>191</v>
      </c>
      <c r="T104" s="46" t="s">
        <v>192</v>
      </c>
      <c r="U104" s="46" t="s">
        <v>193</v>
      </c>
      <c r="V104" s="46" t="s">
        <v>194</v>
      </c>
      <c r="W104" s="51">
        <v>41.667361111111113</v>
      </c>
      <c r="X104" s="52">
        <v>0.88</v>
      </c>
      <c r="Y104" s="46" t="s">
        <v>197</v>
      </c>
      <c r="Z104" s="46" t="s">
        <v>198</v>
      </c>
      <c r="AA104" s="46" t="s">
        <v>199</v>
      </c>
      <c r="AB104" s="46" t="s">
        <v>200</v>
      </c>
      <c r="AC104" s="46" t="s">
        <v>663</v>
      </c>
      <c r="AD104" s="19" t="s">
        <v>117</v>
      </c>
      <c r="AE104" s="19" t="s">
        <v>117</v>
      </c>
      <c r="AF104" s="19" t="s">
        <v>145</v>
      </c>
      <c r="AG104" s="19" t="s">
        <v>667</v>
      </c>
      <c r="AH104" s="19" t="s">
        <v>257</v>
      </c>
      <c r="AI104" s="19" t="s">
        <v>235</v>
      </c>
      <c r="AJ104" s="19" t="s">
        <v>650</v>
      </c>
      <c r="AL104" s="19" t="s">
        <v>133</v>
      </c>
      <c r="AM104" s="19" t="s">
        <v>208</v>
      </c>
      <c r="AN104" s="19" t="s">
        <v>651</v>
      </c>
      <c r="AO104" s="19" t="s">
        <v>210</v>
      </c>
      <c r="AP104" s="19" t="s">
        <v>117</v>
      </c>
      <c r="AQ104" s="19" t="s">
        <v>652</v>
      </c>
      <c r="AR104" s="19" t="s">
        <v>505</v>
      </c>
      <c r="AS104" s="19" t="s">
        <v>213</v>
      </c>
      <c r="AT104" s="19" t="s">
        <v>214</v>
      </c>
      <c r="AU104" s="19" t="s">
        <v>653</v>
      </c>
      <c r="AV104" s="19" t="s">
        <v>654</v>
      </c>
      <c r="AW104" s="19" t="s">
        <v>655</v>
      </c>
      <c r="AX104" s="19" t="s">
        <v>656</v>
      </c>
      <c r="AY104" s="19" t="s">
        <v>219</v>
      </c>
      <c r="AZ104" s="19" t="s">
        <v>117</v>
      </c>
      <c r="BA104" s="19" t="s">
        <v>657</v>
      </c>
      <c r="BB104" s="19" t="s">
        <v>658</v>
      </c>
      <c r="BC104" s="19" t="s">
        <v>223</v>
      </c>
      <c r="BD104" s="19" t="s">
        <v>224</v>
      </c>
      <c r="BE104" s="19" t="s">
        <v>626</v>
      </c>
      <c r="BF104" s="19" t="s">
        <v>521</v>
      </c>
      <c r="BG104" s="19" t="s">
        <v>659</v>
      </c>
      <c r="BH104" s="19" t="s">
        <v>227</v>
      </c>
      <c r="BI104" s="19" t="s">
        <v>228</v>
      </c>
    </row>
    <row r="105" spans="1:61" ht="16.95" customHeight="1">
      <c r="A105" s="48" t="str">
        <f t="shared" si="3"/>
        <v>90PT03Y1-M000C0</v>
      </c>
      <c r="B105" s="19" t="str">
        <f t="shared" si="2"/>
        <v>EG3408WVAK-BPC785X</v>
      </c>
      <c r="C105" s="19" t="str">
        <f>IF(ISBLANK(I105),"",IF(LEFT(H105, 4) = "90PF",_xlfn.XLOOKUP(B105,'Auto-PF'!$A$2:$A$500,'Auto-PF'!$B$2:$B$500,"Not found",0),_xlfn.XLOOKUP(LEFT(B105,5),'MKT name rule'!$B$2:$B$322,'MKT name rule'!$C$2:$C$322, "Not found")))</f>
        <v>ASUS AiO EG3408</v>
      </c>
      <c r="D105" s="19" t="s">
        <v>645</v>
      </c>
      <c r="F105" s="41" t="s">
        <v>668</v>
      </c>
      <c r="H105" s="57" t="s">
        <v>669</v>
      </c>
      <c r="I105" s="105" t="s">
        <v>670</v>
      </c>
      <c r="J105" s="46">
        <v>4711387710166</v>
      </c>
      <c r="K105" s="46">
        <v>197105710160</v>
      </c>
      <c r="L105" s="46">
        <v>5.4</v>
      </c>
      <c r="M105" s="46" t="s">
        <v>649</v>
      </c>
      <c r="N105" s="46" t="s">
        <v>187</v>
      </c>
      <c r="O105" s="46" t="s">
        <v>188</v>
      </c>
      <c r="P105" s="46" t="s">
        <v>189</v>
      </c>
      <c r="Q105" s="46" t="s">
        <v>190</v>
      </c>
      <c r="R105" s="46" t="s">
        <v>104</v>
      </c>
      <c r="S105" s="46" t="s">
        <v>191</v>
      </c>
      <c r="T105" s="46" t="s">
        <v>192</v>
      </c>
      <c r="U105" s="46" t="s">
        <v>193</v>
      </c>
      <c r="V105" s="46" t="s">
        <v>194</v>
      </c>
      <c r="W105" s="51">
        <v>41.667361111111113</v>
      </c>
      <c r="X105" s="52">
        <v>0.88</v>
      </c>
      <c r="Y105" s="46" t="s">
        <v>197</v>
      </c>
      <c r="Z105" s="46" t="s">
        <v>198</v>
      </c>
      <c r="AA105" s="46" t="s">
        <v>199</v>
      </c>
      <c r="AB105" s="46" t="s">
        <v>200</v>
      </c>
      <c r="AC105" s="46" t="s">
        <v>671</v>
      </c>
      <c r="AD105" s="19" t="s">
        <v>117</v>
      </c>
      <c r="AE105" s="19" t="s">
        <v>117</v>
      </c>
      <c r="AF105" s="19" t="s">
        <v>201</v>
      </c>
      <c r="AG105" s="19" t="s">
        <v>202</v>
      </c>
      <c r="AH105" s="19" t="s">
        <v>203</v>
      </c>
      <c r="AI105" s="19" t="s">
        <v>235</v>
      </c>
      <c r="AJ105" s="19" t="s">
        <v>650</v>
      </c>
      <c r="AL105" s="19" t="s">
        <v>133</v>
      </c>
      <c r="AM105" s="19" t="s">
        <v>208</v>
      </c>
      <c r="AN105" s="19" t="s">
        <v>651</v>
      </c>
      <c r="AO105" s="19" t="s">
        <v>210</v>
      </c>
      <c r="AP105" s="19" t="s">
        <v>117</v>
      </c>
      <c r="AQ105" s="19" t="s">
        <v>652</v>
      </c>
      <c r="AR105" s="19" t="s">
        <v>505</v>
      </c>
      <c r="AS105" s="19" t="s">
        <v>213</v>
      </c>
      <c r="AT105" s="19" t="s">
        <v>214</v>
      </c>
      <c r="AU105" s="19" t="s">
        <v>653</v>
      </c>
      <c r="AV105" s="19" t="s">
        <v>654</v>
      </c>
      <c r="AW105" s="19" t="s">
        <v>655</v>
      </c>
      <c r="AX105" s="19" t="s">
        <v>656</v>
      </c>
      <c r="AY105" s="19" t="s">
        <v>219</v>
      </c>
      <c r="AZ105" s="19" t="s">
        <v>117</v>
      </c>
      <c r="BA105" s="19" t="s">
        <v>657</v>
      </c>
      <c r="BB105" s="19" t="s">
        <v>658</v>
      </c>
      <c r="BC105" s="19" t="s">
        <v>223</v>
      </c>
      <c r="BD105" s="19" t="s">
        <v>224</v>
      </c>
      <c r="BE105" s="19" t="s">
        <v>626</v>
      </c>
      <c r="BF105" s="19" t="s">
        <v>521</v>
      </c>
      <c r="BG105" s="19" t="s">
        <v>659</v>
      </c>
      <c r="BH105" s="19" t="s">
        <v>227</v>
      </c>
      <c r="BI105" s="19" t="s">
        <v>228</v>
      </c>
    </row>
    <row r="106" spans="1:61" ht="16.95" customHeight="1">
      <c r="A106" s="48" t="str">
        <f t="shared" si="3"/>
        <v>90PT0411-M00020</v>
      </c>
      <c r="B106" s="19" t="str">
        <f t="shared" si="2"/>
        <v>PG440VAK-BPC385W</v>
      </c>
      <c r="C106" s="19" t="str">
        <f>IF(ISBLANK(I106),"",IF(LEFT(H106, 4) = "90PF",_xlfn.XLOOKUP(B106,'Auto-PF'!$A$2:$A$500,'Auto-PF'!$B$2:$B$500,"Not found",0),_xlfn.XLOOKUP(LEFT(B106,5),'MKT name rule'!$B$2:$B$322,'MKT name rule'!$C$2:$C$322, "Not found")))</f>
        <v>ASUS ExpertCenter P400</v>
      </c>
      <c r="D106" s="45" t="s">
        <v>83</v>
      </c>
      <c r="E106" s="19" t="s">
        <v>179</v>
      </c>
      <c r="H106" s="19" t="s">
        <v>672</v>
      </c>
      <c r="I106" s="88" t="s">
        <v>673</v>
      </c>
      <c r="J106" s="103">
        <v>4711636062817</v>
      </c>
      <c r="K106" s="103">
        <v>199291062818</v>
      </c>
      <c r="L106" s="19">
        <v>2.202</v>
      </c>
      <c r="M106" s="19" t="s">
        <v>674</v>
      </c>
      <c r="N106" s="19" t="s">
        <v>187</v>
      </c>
      <c r="O106" s="19" t="s">
        <v>188</v>
      </c>
      <c r="P106" s="19" t="s">
        <v>189</v>
      </c>
      <c r="Q106" s="19" t="s">
        <v>190</v>
      </c>
      <c r="R106" s="19" t="s">
        <v>104</v>
      </c>
      <c r="S106" s="19" t="s">
        <v>191</v>
      </c>
      <c r="T106" s="19" t="s">
        <v>192</v>
      </c>
      <c r="U106" s="19" t="s">
        <v>193</v>
      </c>
      <c r="V106" s="19" t="s">
        <v>275</v>
      </c>
      <c r="W106" s="19">
        <v>41.667361111111113</v>
      </c>
      <c r="X106" s="53">
        <v>0.93</v>
      </c>
      <c r="Y106" s="19" t="s">
        <v>197</v>
      </c>
      <c r="Z106" s="19" t="s">
        <v>198</v>
      </c>
      <c r="AA106" s="19" t="s">
        <v>199</v>
      </c>
      <c r="AB106" s="19" t="s">
        <v>675</v>
      </c>
      <c r="AC106" s="19" t="s">
        <v>184</v>
      </c>
      <c r="AD106" s="19" t="s">
        <v>117</v>
      </c>
      <c r="AE106" s="19" t="s">
        <v>117</v>
      </c>
      <c r="AF106" s="19" t="s">
        <v>91</v>
      </c>
      <c r="AG106" s="19" t="s">
        <v>202</v>
      </c>
      <c r="AH106" s="19" t="s">
        <v>203</v>
      </c>
      <c r="AI106" s="19" t="s">
        <v>235</v>
      </c>
      <c r="AJ106" s="19" t="s">
        <v>205</v>
      </c>
      <c r="AK106" s="19" t="s">
        <v>206</v>
      </c>
      <c r="AL106" s="19" t="s">
        <v>133</v>
      </c>
      <c r="AM106" s="19" t="s">
        <v>208</v>
      </c>
      <c r="AN106" s="19" t="s">
        <v>676</v>
      </c>
      <c r="AP106" s="19" t="s">
        <v>117</v>
      </c>
      <c r="AQ106" s="19" t="s">
        <v>211</v>
      </c>
      <c r="AR106" s="19" t="s">
        <v>236</v>
      </c>
      <c r="AS106" s="19" t="s">
        <v>213</v>
      </c>
      <c r="AT106" s="19" t="s">
        <v>214</v>
      </c>
      <c r="AU106" s="19" t="s">
        <v>215</v>
      </c>
      <c r="AV106" s="19" t="s">
        <v>251</v>
      </c>
      <c r="AW106" s="19" t="s">
        <v>217</v>
      </c>
      <c r="AX106" s="19" t="s">
        <v>218</v>
      </c>
      <c r="AY106" s="19" t="s">
        <v>219</v>
      </c>
      <c r="AZ106" s="19" t="s">
        <v>220</v>
      </c>
      <c r="BA106" s="19" t="s">
        <v>221</v>
      </c>
      <c r="BB106" s="19" t="s">
        <v>222</v>
      </c>
      <c r="BC106" s="19" t="s">
        <v>223</v>
      </c>
      <c r="BD106" s="19" t="s">
        <v>224</v>
      </c>
      <c r="BE106" s="19" t="s">
        <v>491</v>
      </c>
      <c r="BF106" s="19" t="s">
        <v>521</v>
      </c>
      <c r="BG106" s="19" t="s">
        <v>227</v>
      </c>
      <c r="BH106" s="19" t="s">
        <v>228</v>
      </c>
      <c r="BI106" s="53">
        <v>0.55000000000000004</v>
      </c>
    </row>
    <row r="107" spans="1:61" ht="16.95" customHeight="1">
      <c r="A107" s="48" t="str">
        <f t="shared" si="3"/>
        <v>90PT0411-M00030</v>
      </c>
      <c r="B107" s="19" t="str">
        <f t="shared" si="2"/>
        <v>PG440VAK-BPC585W</v>
      </c>
      <c r="C107" s="19" t="str">
        <f>IF(ISBLANK(I107),"",IF(LEFT(H107, 4) = "90PF",_xlfn.XLOOKUP(B107,'Auto-PF'!$A$2:$A$500,'Auto-PF'!$B$2:$B$500,"Not found",0),_xlfn.XLOOKUP(LEFT(B107,5),'MKT name rule'!$B$2:$B$322,'MKT name rule'!$C$2:$C$322, "Not found")))</f>
        <v>ASUS ExpertCenter P400</v>
      </c>
      <c r="D107" s="45" t="s">
        <v>83</v>
      </c>
      <c r="E107" s="19" t="s">
        <v>179</v>
      </c>
      <c r="H107" s="19" t="s">
        <v>677</v>
      </c>
      <c r="I107" s="88" t="s">
        <v>678</v>
      </c>
      <c r="J107" s="103">
        <v>4711636062800</v>
      </c>
      <c r="K107" s="103">
        <v>199291062801</v>
      </c>
      <c r="L107" s="19">
        <v>2.202</v>
      </c>
      <c r="M107" s="19" t="s">
        <v>679</v>
      </c>
      <c r="N107" s="19" t="s">
        <v>187</v>
      </c>
      <c r="O107" s="19" t="s">
        <v>188</v>
      </c>
      <c r="P107" s="19" t="s">
        <v>189</v>
      </c>
      <c r="Q107" s="19" t="s">
        <v>190</v>
      </c>
      <c r="R107" s="19" t="s">
        <v>104</v>
      </c>
      <c r="S107" s="19" t="s">
        <v>191</v>
      </c>
      <c r="T107" s="19" t="s">
        <v>192</v>
      </c>
      <c r="U107" s="19" t="s">
        <v>193</v>
      </c>
      <c r="V107" s="19" t="s">
        <v>275</v>
      </c>
      <c r="W107" s="19">
        <v>41.667361111111113</v>
      </c>
      <c r="X107" s="53">
        <v>0.93</v>
      </c>
      <c r="Y107" s="19" t="s">
        <v>197</v>
      </c>
      <c r="Z107" s="19" t="s">
        <v>198</v>
      </c>
      <c r="AA107" s="19" t="s">
        <v>199</v>
      </c>
      <c r="AB107" s="19" t="s">
        <v>675</v>
      </c>
      <c r="AC107" s="19" t="s">
        <v>249</v>
      </c>
      <c r="AD107" s="19" t="s">
        <v>117</v>
      </c>
      <c r="AE107" s="19" t="s">
        <v>117</v>
      </c>
      <c r="AF107" s="19" t="s">
        <v>201</v>
      </c>
      <c r="AG107" s="19" t="s">
        <v>202</v>
      </c>
      <c r="AH107" s="19" t="s">
        <v>203</v>
      </c>
      <c r="AI107" s="19" t="s">
        <v>235</v>
      </c>
      <c r="AK107" s="19" t="s">
        <v>206</v>
      </c>
      <c r="AL107" s="19" t="s">
        <v>133</v>
      </c>
      <c r="AM107" s="19" t="s">
        <v>208</v>
      </c>
      <c r="AN107" s="19" t="s">
        <v>676</v>
      </c>
      <c r="AP107" s="19" t="s">
        <v>117</v>
      </c>
      <c r="AQ107" s="19" t="s">
        <v>211</v>
      </c>
      <c r="AR107" s="19" t="s">
        <v>236</v>
      </c>
      <c r="AS107" s="19" t="s">
        <v>213</v>
      </c>
      <c r="AT107" s="19" t="s">
        <v>250</v>
      </c>
      <c r="AU107" s="19" t="s">
        <v>215</v>
      </c>
      <c r="AV107" s="19" t="s">
        <v>251</v>
      </c>
      <c r="AW107" s="19" t="s">
        <v>217</v>
      </c>
      <c r="AX107" s="19" t="s">
        <v>218</v>
      </c>
      <c r="AY107" s="19" t="s">
        <v>219</v>
      </c>
      <c r="AZ107" s="19" t="s">
        <v>220</v>
      </c>
      <c r="BA107" s="19" t="s">
        <v>221</v>
      </c>
      <c r="BB107" s="19" t="s">
        <v>222</v>
      </c>
      <c r="BC107" s="19" t="s">
        <v>223</v>
      </c>
      <c r="BD107" s="19" t="s">
        <v>224</v>
      </c>
      <c r="BE107" s="19" t="s">
        <v>491</v>
      </c>
      <c r="BF107" s="19" t="s">
        <v>521</v>
      </c>
      <c r="BG107" s="19" t="s">
        <v>227</v>
      </c>
      <c r="BH107" s="19" t="s">
        <v>228</v>
      </c>
      <c r="BI107" s="53">
        <v>0.55000000000000004</v>
      </c>
    </row>
    <row r="108" spans="1:61" ht="16.95" customHeight="1">
      <c r="A108" s="48" t="str">
        <f t="shared" si="3"/>
        <v>90PT0411-M00040</v>
      </c>
      <c r="B108" s="19" t="str">
        <f t="shared" si="2"/>
        <v>PG440VAK-BPC515W</v>
      </c>
      <c r="C108" s="19" t="str">
        <f>IF(ISBLANK(I108),"",IF(LEFT(H108, 4) = "90PF",_xlfn.XLOOKUP(B108,'Auto-PF'!$A$2:$A$500,'Auto-PF'!$B$2:$B$500,"Not found",0),_xlfn.XLOOKUP(LEFT(B108,5),'MKT name rule'!$B$2:$B$322,'MKT name rule'!$C$2:$C$322, "Not found")))</f>
        <v>ASUS ExpertCenter P400</v>
      </c>
      <c r="D108" s="45" t="s">
        <v>83</v>
      </c>
      <c r="E108" s="19" t="s">
        <v>179</v>
      </c>
      <c r="H108" s="19" t="s">
        <v>680</v>
      </c>
      <c r="I108" s="88" t="s">
        <v>681</v>
      </c>
      <c r="J108" s="103">
        <v>4711636062787</v>
      </c>
      <c r="K108" s="103">
        <v>199291062788</v>
      </c>
      <c r="L108" s="19">
        <v>2.202</v>
      </c>
      <c r="M108" s="19" t="s">
        <v>679</v>
      </c>
      <c r="N108" s="19" t="s">
        <v>187</v>
      </c>
      <c r="O108" s="19" t="s">
        <v>188</v>
      </c>
      <c r="P108" s="19" t="s">
        <v>189</v>
      </c>
      <c r="Q108" s="19" t="s">
        <v>190</v>
      </c>
      <c r="R108" s="19" t="s">
        <v>104</v>
      </c>
      <c r="S108" s="19" t="s">
        <v>191</v>
      </c>
      <c r="T108" s="19" t="s">
        <v>192</v>
      </c>
      <c r="U108" s="19" t="s">
        <v>193</v>
      </c>
      <c r="V108" s="19" t="s">
        <v>275</v>
      </c>
      <c r="W108" s="19">
        <v>41.667361111111113</v>
      </c>
      <c r="X108" s="53">
        <v>0.93</v>
      </c>
      <c r="Y108" s="19" t="s">
        <v>197</v>
      </c>
      <c r="Z108" s="19" t="s">
        <v>198</v>
      </c>
      <c r="AA108" s="19" t="s">
        <v>199</v>
      </c>
      <c r="AB108" s="19" t="s">
        <v>675</v>
      </c>
      <c r="AC108" s="19" t="s">
        <v>249</v>
      </c>
      <c r="AD108" s="19" t="s">
        <v>117</v>
      </c>
      <c r="AE108" s="19" t="s">
        <v>117</v>
      </c>
      <c r="AF108" s="19" t="s">
        <v>201</v>
      </c>
      <c r="AG108" s="19" t="s">
        <v>667</v>
      </c>
      <c r="AH108" s="19" t="s">
        <v>257</v>
      </c>
      <c r="AI108" s="19" t="s">
        <v>235</v>
      </c>
      <c r="AK108" s="19" t="s">
        <v>206</v>
      </c>
      <c r="AL108" s="19" t="s">
        <v>133</v>
      </c>
      <c r="AM108" s="19" t="s">
        <v>208</v>
      </c>
      <c r="AN108" s="19" t="s">
        <v>676</v>
      </c>
      <c r="AP108" s="19" t="s">
        <v>117</v>
      </c>
      <c r="AQ108" s="19" t="s">
        <v>211</v>
      </c>
      <c r="AR108" s="19" t="s">
        <v>236</v>
      </c>
      <c r="AS108" s="19" t="s">
        <v>213</v>
      </c>
      <c r="AT108" s="19" t="s">
        <v>250</v>
      </c>
      <c r="AU108" s="19" t="s">
        <v>215</v>
      </c>
      <c r="AV108" s="19" t="s">
        <v>251</v>
      </c>
      <c r="AW108" s="19" t="s">
        <v>217</v>
      </c>
      <c r="AX108" s="19" t="s">
        <v>218</v>
      </c>
      <c r="AY108" s="19" t="s">
        <v>219</v>
      </c>
      <c r="AZ108" s="19" t="s">
        <v>220</v>
      </c>
      <c r="BA108" s="19" t="s">
        <v>221</v>
      </c>
      <c r="BB108" s="19" t="s">
        <v>222</v>
      </c>
      <c r="BC108" s="19" t="s">
        <v>223</v>
      </c>
      <c r="BD108" s="19" t="s">
        <v>224</v>
      </c>
      <c r="BE108" s="19" t="s">
        <v>491</v>
      </c>
      <c r="BF108" s="19" t="s">
        <v>521</v>
      </c>
      <c r="BG108" s="19" t="s">
        <v>227</v>
      </c>
      <c r="BH108" s="19" t="s">
        <v>228</v>
      </c>
      <c r="BI108" s="53">
        <v>0.55000000000000004</v>
      </c>
    </row>
    <row r="109" spans="1:61" ht="16.95" customHeight="1">
      <c r="A109" s="48" t="str">
        <f t="shared" si="3"/>
        <v>90PT0411-M00050</v>
      </c>
      <c r="B109" s="19" t="str">
        <f t="shared" si="2"/>
        <v>PG440VAK-BPC711W</v>
      </c>
      <c r="C109" s="19" t="str">
        <f>IF(ISBLANK(I109),"",IF(LEFT(H109, 4) = "90PF",_xlfn.XLOOKUP(B109,'Auto-PF'!$A$2:$A$500,'Auto-PF'!$B$2:$B$500,"Not found",0),_xlfn.XLOOKUP(LEFT(B109,5),'MKT name rule'!$B$2:$B$322,'MKT name rule'!$C$2:$C$322, "Not found")))</f>
        <v>ASUS ExpertCenter P400</v>
      </c>
      <c r="D109" s="45" t="s">
        <v>83</v>
      </c>
      <c r="E109" s="19" t="s">
        <v>179</v>
      </c>
      <c r="H109" s="19" t="s">
        <v>682</v>
      </c>
      <c r="I109" s="88" t="s">
        <v>683</v>
      </c>
      <c r="J109" s="103">
        <v>4711636062763</v>
      </c>
      <c r="K109" s="103">
        <v>199291062764</v>
      </c>
      <c r="L109" s="19">
        <v>2.202</v>
      </c>
      <c r="M109" s="19" t="s">
        <v>679</v>
      </c>
      <c r="N109" s="19" t="s">
        <v>187</v>
      </c>
      <c r="O109" s="19" t="s">
        <v>188</v>
      </c>
      <c r="P109" s="19" t="s">
        <v>189</v>
      </c>
      <c r="Q109" s="19" t="s">
        <v>190</v>
      </c>
      <c r="R109" s="19" t="s">
        <v>104</v>
      </c>
      <c r="S109" s="19" t="s">
        <v>191</v>
      </c>
      <c r="T109" s="19" t="s">
        <v>192</v>
      </c>
      <c r="U109" s="19" t="s">
        <v>193</v>
      </c>
      <c r="V109" s="19" t="s">
        <v>275</v>
      </c>
      <c r="W109" s="19">
        <v>41.667361111111113</v>
      </c>
      <c r="X109" s="53">
        <v>0.93</v>
      </c>
      <c r="Y109" s="19" t="s">
        <v>197</v>
      </c>
      <c r="Z109" s="19" t="s">
        <v>198</v>
      </c>
      <c r="AA109" s="19" t="s">
        <v>199</v>
      </c>
      <c r="AB109" s="19" t="s">
        <v>675</v>
      </c>
      <c r="AC109" s="19" t="s">
        <v>261</v>
      </c>
      <c r="AD109" s="19" t="s">
        <v>117</v>
      </c>
      <c r="AE109" s="19" t="s">
        <v>117</v>
      </c>
      <c r="AF109" s="19" t="s">
        <v>201</v>
      </c>
      <c r="AG109" s="19" t="s">
        <v>667</v>
      </c>
      <c r="AH109" s="19" t="s">
        <v>257</v>
      </c>
      <c r="AI109" s="19" t="s">
        <v>684</v>
      </c>
      <c r="AJ109" s="19" t="s">
        <v>205</v>
      </c>
      <c r="AK109" s="19" t="s">
        <v>206</v>
      </c>
      <c r="AL109" s="19" t="s">
        <v>133</v>
      </c>
      <c r="AM109" s="19" t="s">
        <v>208</v>
      </c>
      <c r="AN109" s="19" t="s">
        <v>676</v>
      </c>
      <c r="AP109" s="19" t="s">
        <v>117</v>
      </c>
      <c r="AQ109" s="19" t="s">
        <v>211</v>
      </c>
      <c r="AR109" s="19" t="s">
        <v>236</v>
      </c>
      <c r="AS109" s="19" t="s">
        <v>213</v>
      </c>
      <c r="AT109" s="19" t="s">
        <v>250</v>
      </c>
      <c r="AU109" s="19" t="s">
        <v>215</v>
      </c>
      <c r="AV109" s="19" t="s">
        <v>251</v>
      </c>
      <c r="AW109" s="19" t="s">
        <v>217</v>
      </c>
      <c r="AX109" s="19" t="s">
        <v>218</v>
      </c>
      <c r="AY109" s="19" t="s">
        <v>219</v>
      </c>
      <c r="AZ109" s="19" t="s">
        <v>220</v>
      </c>
      <c r="BA109" s="19" t="s">
        <v>221</v>
      </c>
      <c r="BB109" s="19" t="s">
        <v>222</v>
      </c>
      <c r="BC109" s="19" t="s">
        <v>223</v>
      </c>
      <c r="BD109" s="19" t="s">
        <v>224</v>
      </c>
      <c r="BE109" s="19" t="s">
        <v>491</v>
      </c>
      <c r="BF109" s="19" t="s">
        <v>521</v>
      </c>
      <c r="BG109" s="19" t="s">
        <v>227</v>
      </c>
      <c r="BH109" s="19" t="s">
        <v>228</v>
      </c>
      <c r="BI109" s="53">
        <v>0.55000000000000004</v>
      </c>
    </row>
    <row r="110" spans="1:61" ht="16.95" customHeight="1">
      <c r="A110" s="48" t="str">
        <f t="shared" si="3"/>
        <v>90PT0411-M00070</v>
      </c>
      <c r="B110" s="19" t="str">
        <f t="shared" si="2"/>
        <v>PG440VAK-BPC585X</v>
      </c>
      <c r="C110" s="19" t="str">
        <f>IF(ISBLANK(I110),"",IF(LEFT(H110, 4) = "90PF",_xlfn.XLOOKUP(B110,'Auto-PF'!$A$2:$A$500,'Auto-PF'!$B$2:$B$500,"Not found",0),_xlfn.XLOOKUP(LEFT(B110,5),'MKT name rule'!$B$2:$B$322,'MKT name rule'!$C$2:$C$322, "Not found")))</f>
        <v>ASUS ExpertCenter P400</v>
      </c>
      <c r="D110" s="45" t="s">
        <v>83</v>
      </c>
      <c r="E110" s="19" t="s">
        <v>179</v>
      </c>
      <c r="H110" s="19" t="s">
        <v>685</v>
      </c>
      <c r="I110" s="88" t="s">
        <v>686</v>
      </c>
      <c r="J110" s="103">
        <v>4711636062794</v>
      </c>
      <c r="K110" s="103">
        <v>199291062795</v>
      </c>
      <c r="L110" s="19">
        <v>2.202</v>
      </c>
      <c r="M110" s="19" t="s">
        <v>679</v>
      </c>
      <c r="N110" s="19" t="s">
        <v>187</v>
      </c>
      <c r="O110" s="19" t="s">
        <v>188</v>
      </c>
      <c r="P110" s="19" t="s">
        <v>189</v>
      </c>
      <c r="Q110" s="19" t="s">
        <v>190</v>
      </c>
      <c r="R110" s="19" t="s">
        <v>104</v>
      </c>
      <c r="S110" s="19" t="s">
        <v>191</v>
      </c>
      <c r="T110" s="19" t="s">
        <v>192</v>
      </c>
      <c r="U110" s="19" t="s">
        <v>193</v>
      </c>
      <c r="V110" s="19" t="s">
        <v>275</v>
      </c>
      <c r="W110" s="19">
        <v>41.667361111111113</v>
      </c>
      <c r="X110" s="53">
        <v>0.93</v>
      </c>
      <c r="Y110" s="19" t="s">
        <v>197</v>
      </c>
      <c r="Z110" s="19" t="s">
        <v>198</v>
      </c>
      <c r="AA110" s="19" t="s">
        <v>199</v>
      </c>
      <c r="AB110" s="19" t="s">
        <v>675</v>
      </c>
      <c r="AC110" s="19" t="s">
        <v>249</v>
      </c>
      <c r="AD110" s="19" t="s">
        <v>117</v>
      </c>
      <c r="AE110" s="19" t="s">
        <v>117</v>
      </c>
      <c r="AF110" s="19" t="s">
        <v>201</v>
      </c>
      <c r="AG110" s="19" t="s">
        <v>202</v>
      </c>
      <c r="AH110" s="19" t="s">
        <v>203</v>
      </c>
      <c r="AI110" s="19" t="s">
        <v>235</v>
      </c>
      <c r="AK110" s="19" t="s">
        <v>206</v>
      </c>
      <c r="AL110" s="19" t="s">
        <v>133</v>
      </c>
      <c r="AM110" s="19" t="s">
        <v>208</v>
      </c>
      <c r="AN110" s="19" t="s">
        <v>676</v>
      </c>
      <c r="AP110" s="19" t="s">
        <v>117</v>
      </c>
      <c r="AQ110" s="19" t="s">
        <v>211</v>
      </c>
      <c r="AR110" s="19" t="s">
        <v>505</v>
      </c>
      <c r="AS110" s="19" t="s">
        <v>213</v>
      </c>
      <c r="AT110" s="19" t="s">
        <v>250</v>
      </c>
      <c r="AU110" s="19" t="s">
        <v>215</v>
      </c>
      <c r="AV110" s="19" t="s">
        <v>251</v>
      </c>
      <c r="AW110" s="19" t="s">
        <v>217</v>
      </c>
      <c r="AX110" s="19" t="s">
        <v>218</v>
      </c>
      <c r="AY110" s="19" t="s">
        <v>219</v>
      </c>
      <c r="AZ110" s="19" t="s">
        <v>220</v>
      </c>
      <c r="BA110" s="19" t="s">
        <v>221</v>
      </c>
      <c r="BB110" s="19" t="s">
        <v>222</v>
      </c>
      <c r="BC110" s="19" t="s">
        <v>223</v>
      </c>
      <c r="BD110" s="19" t="s">
        <v>224</v>
      </c>
      <c r="BE110" s="19" t="s">
        <v>491</v>
      </c>
      <c r="BF110" s="19" t="s">
        <v>521</v>
      </c>
      <c r="BG110" s="19" t="s">
        <v>227</v>
      </c>
      <c r="BH110" s="19" t="s">
        <v>228</v>
      </c>
      <c r="BI110" s="53">
        <v>0.55000000000000004</v>
      </c>
    </row>
    <row r="111" spans="1:61" ht="16.95" customHeight="1">
      <c r="A111" s="48" t="str">
        <f t="shared" si="3"/>
        <v>90PT0411-M00080</v>
      </c>
      <c r="B111" s="19" t="str">
        <f t="shared" si="2"/>
        <v>PG440VAK-BPC515X</v>
      </c>
      <c r="C111" s="19" t="str">
        <f>IF(ISBLANK(I111),"",IF(LEFT(H111, 4) = "90PF",_xlfn.XLOOKUP(B111,'Auto-PF'!$A$2:$A$500,'Auto-PF'!$B$2:$B$500,"Not found",0),_xlfn.XLOOKUP(LEFT(B111,5),'MKT name rule'!$B$2:$B$322,'MKT name rule'!$C$2:$C$322, "Not found")))</f>
        <v>ASUS ExpertCenter P400</v>
      </c>
      <c r="D111" s="45" t="s">
        <v>83</v>
      </c>
      <c r="E111" s="19" t="s">
        <v>179</v>
      </c>
      <c r="H111" s="19" t="s">
        <v>687</v>
      </c>
      <c r="I111" s="88" t="s">
        <v>688</v>
      </c>
      <c r="J111" s="103">
        <v>4711636062770</v>
      </c>
      <c r="K111" s="103">
        <v>199291062771</v>
      </c>
      <c r="L111" s="19">
        <v>2.202</v>
      </c>
      <c r="M111" s="19" t="s">
        <v>679</v>
      </c>
      <c r="N111" s="19" t="s">
        <v>187</v>
      </c>
      <c r="O111" s="19" t="s">
        <v>188</v>
      </c>
      <c r="P111" s="19" t="s">
        <v>189</v>
      </c>
      <c r="Q111" s="19" t="s">
        <v>190</v>
      </c>
      <c r="R111" s="19" t="s">
        <v>104</v>
      </c>
      <c r="S111" s="19" t="s">
        <v>191</v>
      </c>
      <c r="T111" s="19" t="s">
        <v>192</v>
      </c>
      <c r="U111" s="19" t="s">
        <v>193</v>
      </c>
      <c r="V111" s="19" t="s">
        <v>275</v>
      </c>
      <c r="W111" s="19">
        <v>41.667361111111113</v>
      </c>
      <c r="X111" s="53">
        <v>0.93</v>
      </c>
      <c r="Y111" s="19" t="s">
        <v>197</v>
      </c>
      <c r="Z111" s="19" t="s">
        <v>198</v>
      </c>
      <c r="AA111" s="19" t="s">
        <v>199</v>
      </c>
      <c r="AB111" s="19" t="s">
        <v>675</v>
      </c>
      <c r="AC111" s="19" t="s">
        <v>249</v>
      </c>
      <c r="AD111" s="19" t="s">
        <v>117</v>
      </c>
      <c r="AE111" s="19" t="s">
        <v>117</v>
      </c>
      <c r="AF111" s="19" t="s">
        <v>201</v>
      </c>
      <c r="AG111" s="19" t="s">
        <v>667</v>
      </c>
      <c r="AH111" s="19" t="s">
        <v>257</v>
      </c>
      <c r="AI111" s="19" t="s">
        <v>235</v>
      </c>
      <c r="AK111" s="19" t="s">
        <v>206</v>
      </c>
      <c r="AL111" s="19" t="s">
        <v>133</v>
      </c>
      <c r="AM111" s="19" t="s">
        <v>208</v>
      </c>
      <c r="AN111" s="19" t="s">
        <v>676</v>
      </c>
      <c r="AP111" s="19" t="s">
        <v>117</v>
      </c>
      <c r="AQ111" s="19" t="s">
        <v>211</v>
      </c>
      <c r="AR111" s="19" t="s">
        <v>505</v>
      </c>
      <c r="AS111" s="19" t="s">
        <v>213</v>
      </c>
      <c r="AT111" s="19" t="s">
        <v>250</v>
      </c>
      <c r="AU111" s="19" t="s">
        <v>215</v>
      </c>
      <c r="AV111" s="19" t="s">
        <v>251</v>
      </c>
      <c r="AW111" s="19" t="s">
        <v>217</v>
      </c>
      <c r="AX111" s="19" t="s">
        <v>218</v>
      </c>
      <c r="AY111" s="19" t="s">
        <v>219</v>
      </c>
      <c r="AZ111" s="19" t="s">
        <v>220</v>
      </c>
      <c r="BA111" s="19" t="s">
        <v>221</v>
      </c>
      <c r="BB111" s="19" t="s">
        <v>222</v>
      </c>
      <c r="BC111" s="19" t="s">
        <v>223</v>
      </c>
      <c r="BD111" s="19" t="s">
        <v>224</v>
      </c>
      <c r="BE111" s="19" t="s">
        <v>491</v>
      </c>
      <c r="BF111" s="19" t="s">
        <v>521</v>
      </c>
      <c r="BG111" s="19" t="s">
        <v>227</v>
      </c>
      <c r="BH111" s="19" t="s">
        <v>228</v>
      </c>
      <c r="BI111" s="53">
        <v>0.55000000000000004</v>
      </c>
    </row>
    <row r="112" spans="1:61" ht="16.95" customHeight="1">
      <c r="A112" s="48" t="str">
        <f t="shared" si="3"/>
        <v>90PT0411-M00090</v>
      </c>
      <c r="B112" s="19" t="str">
        <f t="shared" si="2"/>
        <v>PG440VAK-BPC711X</v>
      </c>
      <c r="C112" s="19" t="str">
        <f>IF(ISBLANK(I112),"",IF(LEFT(H112, 4) = "90PF",_xlfn.XLOOKUP(B112,'Auto-PF'!$A$2:$A$500,'Auto-PF'!$B$2:$B$500,"Not found",0),_xlfn.XLOOKUP(LEFT(B112,5),'MKT name rule'!$B$2:$B$322,'MKT name rule'!$C$2:$C$322, "Not found")))</f>
        <v>ASUS ExpertCenter P400</v>
      </c>
      <c r="D112" s="45" t="s">
        <v>83</v>
      </c>
      <c r="E112" s="19" t="s">
        <v>179</v>
      </c>
      <c r="H112" s="19" t="s">
        <v>689</v>
      </c>
      <c r="I112" s="88" t="s">
        <v>690</v>
      </c>
      <c r="J112" s="103">
        <v>4711636062756</v>
      </c>
      <c r="K112" s="103">
        <v>199291062757</v>
      </c>
      <c r="L112" s="19">
        <v>2.202</v>
      </c>
      <c r="M112" s="19" t="s">
        <v>679</v>
      </c>
      <c r="N112" s="19" t="s">
        <v>187</v>
      </c>
      <c r="O112" s="19" t="s">
        <v>188</v>
      </c>
      <c r="P112" s="19" t="s">
        <v>189</v>
      </c>
      <c r="Q112" s="19" t="s">
        <v>190</v>
      </c>
      <c r="R112" s="19" t="s">
        <v>104</v>
      </c>
      <c r="S112" s="19" t="s">
        <v>191</v>
      </c>
      <c r="T112" s="19" t="s">
        <v>192</v>
      </c>
      <c r="U112" s="19" t="s">
        <v>193</v>
      </c>
      <c r="V112" s="19" t="s">
        <v>275</v>
      </c>
      <c r="W112" s="19">
        <v>41.667361111111113</v>
      </c>
      <c r="X112" s="53">
        <v>0.93</v>
      </c>
      <c r="Y112" s="19" t="s">
        <v>197</v>
      </c>
      <c r="Z112" s="19" t="s">
        <v>198</v>
      </c>
      <c r="AA112" s="19" t="s">
        <v>199</v>
      </c>
      <c r="AB112" s="19" t="s">
        <v>675</v>
      </c>
      <c r="AC112" s="19" t="s">
        <v>261</v>
      </c>
      <c r="AD112" s="19" t="s">
        <v>117</v>
      </c>
      <c r="AE112" s="19" t="s">
        <v>117</v>
      </c>
      <c r="AF112" s="19" t="s">
        <v>201</v>
      </c>
      <c r="AG112" s="19" t="s">
        <v>667</v>
      </c>
      <c r="AH112" s="19" t="s">
        <v>257</v>
      </c>
      <c r="AI112" s="19" t="s">
        <v>684</v>
      </c>
      <c r="AJ112" s="19" t="s">
        <v>205</v>
      </c>
      <c r="AK112" s="19" t="s">
        <v>206</v>
      </c>
      <c r="AL112" s="19" t="s">
        <v>133</v>
      </c>
      <c r="AM112" s="19" t="s">
        <v>208</v>
      </c>
      <c r="AN112" s="19" t="s">
        <v>676</v>
      </c>
      <c r="AP112" s="19" t="s">
        <v>117</v>
      </c>
      <c r="AQ112" s="19" t="s">
        <v>211</v>
      </c>
      <c r="AR112" s="19" t="s">
        <v>505</v>
      </c>
      <c r="AS112" s="19" t="s">
        <v>213</v>
      </c>
      <c r="AT112" s="19" t="s">
        <v>250</v>
      </c>
      <c r="AU112" s="19" t="s">
        <v>215</v>
      </c>
      <c r="AV112" s="19" t="s">
        <v>251</v>
      </c>
      <c r="AW112" s="19" t="s">
        <v>217</v>
      </c>
      <c r="AX112" s="19" t="s">
        <v>218</v>
      </c>
      <c r="AY112" s="19" t="s">
        <v>219</v>
      </c>
      <c r="AZ112" s="19" t="s">
        <v>220</v>
      </c>
      <c r="BA112" s="19" t="s">
        <v>221</v>
      </c>
      <c r="BB112" s="19" t="s">
        <v>222</v>
      </c>
      <c r="BC112" s="19" t="s">
        <v>223</v>
      </c>
      <c r="BD112" s="19" t="s">
        <v>224</v>
      </c>
      <c r="BE112" s="19" t="s">
        <v>491</v>
      </c>
      <c r="BF112" s="19" t="s">
        <v>521</v>
      </c>
      <c r="BG112" s="19" t="s">
        <v>227</v>
      </c>
      <c r="BH112" s="19" t="s">
        <v>228</v>
      </c>
      <c r="BI112" s="53">
        <v>0.55000000000000004</v>
      </c>
    </row>
    <row r="113" spans="1:65" ht="16.95" customHeight="1">
      <c r="A113" s="48" t="str">
        <f t="shared" si="3"/>
        <v>90PF05U1-M00010</v>
      </c>
      <c r="B113" s="19" t="str">
        <f t="shared" si="2"/>
        <v>PG500MV-385W</v>
      </c>
      <c r="C113" s="19" t="str">
        <f>IF(ISBLANK(I113),"",IF(LEFT(H113, 4) = "90PF",_xlfn.XLOOKUP(B113,'Auto-PF'!$A$2:$A$500,'Auto-PF'!$B$2:$B$500,"Not found",0),_xlfn.XLOOKUP(LEFT(B113,5),'MKT name rule'!$B$2:$B$322,'MKT name rule'!$C$2:$C$322, "Not found")))</f>
        <v>Not found Mini Tower</v>
      </c>
      <c r="D113" s="45" t="s">
        <v>83</v>
      </c>
      <c r="E113" s="104" t="s">
        <v>691</v>
      </c>
      <c r="H113" s="19" t="s">
        <v>692</v>
      </c>
      <c r="I113" s="88" t="s">
        <v>693</v>
      </c>
      <c r="J113" s="19" t="s">
        <v>694</v>
      </c>
      <c r="K113" s="19" t="s">
        <v>511</v>
      </c>
      <c r="L113" s="19" t="s">
        <v>543</v>
      </c>
      <c r="M113" s="19" t="s">
        <v>512</v>
      </c>
      <c r="N113" s="19" t="s">
        <v>236</v>
      </c>
      <c r="O113" s="19" t="s">
        <v>213</v>
      </c>
      <c r="P113" s="19" t="s">
        <v>127</v>
      </c>
      <c r="Q113" s="19" t="s">
        <v>544</v>
      </c>
      <c r="S113" s="19" t="s">
        <v>482</v>
      </c>
      <c r="T113" s="19" t="s">
        <v>695</v>
      </c>
      <c r="U113" s="19" t="s">
        <v>392</v>
      </c>
      <c r="W113" s="19" t="s">
        <v>91</v>
      </c>
      <c r="X113" s="19" t="s">
        <v>394</v>
      </c>
      <c r="Y113" s="19" t="s">
        <v>535</v>
      </c>
      <c r="Z113" s="19" t="s">
        <v>396</v>
      </c>
      <c r="AA113" s="19" t="s">
        <v>397</v>
      </c>
      <c r="AB113" s="19" t="s">
        <v>207</v>
      </c>
      <c r="AC113" s="19" t="s">
        <v>399</v>
      </c>
      <c r="AD113" s="19" t="s">
        <v>696</v>
      </c>
      <c r="AE113" s="19" t="s">
        <v>697</v>
      </c>
      <c r="AF113" s="19" t="s">
        <v>517</v>
      </c>
      <c r="AG113" s="19" t="s">
        <v>548</v>
      </c>
      <c r="AH113" s="19" t="s">
        <v>698</v>
      </c>
      <c r="AI113" s="19" t="s">
        <v>451</v>
      </c>
      <c r="AJ113" s="19" t="s">
        <v>550</v>
      </c>
      <c r="AK113" s="19" t="s">
        <v>551</v>
      </c>
      <c r="AL113" s="19" t="s">
        <v>489</v>
      </c>
      <c r="AM113" s="19" t="s">
        <v>490</v>
      </c>
      <c r="AN113" s="19" t="s">
        <v>552</v>
      </c>
      <c r="AP113" s="19" t="s">
        <v>553</v>
      </c>
      <c r="AQ113" s="19" t="s">
        <v>554</v>
      </c>
      <c r="AR113" s="19" t="s">
        <v>412</v>
      </c>
      <c r="AS113" s="19" t="s">
        <v>521</v>
      </c>
      <c r="AT113" s="19" t="s">
        <v>699</v>
      </c>
      <c r="AY113" s="19" t="s">
        <v>521</v>
      </c>
      <c r="AZ113" s="19" t="s">
        <v>699</v>
      </c>
      <c r="BA113" s="19" t="s">
        <v>700</v>
      </c>
      <c r="BB113" s="19" t="s">
        <v>226</v>
      </c>
      <c r="BC113" s="19" t="s">
        <v>227</v>
      </c>
      <c r="BD113" s="19" t="s">
        <v>228</v>
      </c>
      <c r="BE113" s="19" t="s">
        <v>229</v>
      </c>
    </row>
    <row r="114" spans="1:65" ht="16.95" customHeight="1">
      <c r="A114" s="48" t="str">
        <f t="shared" si="3"/>
        <v>90PF05U1-M00050</v>
      </c>
      <c r="B114" s="19" t="str">
        <f t="shared" si="2"/>
        <v>PG500MV-715W</v>
      </c>
      <c r="C114" s="19" t="str">
        <f>IF(ISBLANK(I114),"",IF(LEFT(H114, 4) = "90PF",_xlfn.XLOOKUP(B114,'Auto-PF'!$A$2:$A$500,'Auto-PF'!$B$2:$B$500,"Not found",0),_xlfn.XLOOKUP(LEFT(B114,5),'MKT name rule'!$B$2:$B$322,'MKT name rule'!$C$2:$C$322, "Not found")))</f>
        <v>Not found Mini Tower</v>
      </c>
      <c r="D114" s="45" t="s">
        <v>83</v>
      </c>
      <c r="E114" s="104" t="s">
        <v>691</v>
      </c>
      <c r="H114" s="19" t="s">
        <v>701</v>
      </c>
      <c r="I114" s="88" t="s">
        <v>702</v>
      </c>
      <c r="J114" s="19" t="s">
        <v>694</v>
      </c>
      <c r="K114" s="19" t="s">
        <v>511</v>
      </c>
      <c r="L114" s="19" t="s">
        <v>543</v>
      </c>
      <c r="M114" s="19" t="s">
        <v>512</v>
      </c>
      <c r="N114" s="19" t="s">
        <v>236</v>
      </c>
      <c r="O114" s="19" t="s">
        <v>213</v>
      </c>
      <c r="P114" s="19" t="s">
        <v>261</v>
      </c>
      <c r="Q114" s="19" t="s">
        <v>544</v>
      </c>
      <c r="S114" s="19" t="s">
        <v>703</v>
      </c>
      <c r="T114" s="19" t="s">
        <v>545</v>
      </c>
      <c r="U114" s="19" t="s">
        <v>392</v>
      </c>
      <c r="W114" s="19" t="s">
        <v>91</v>
      </c>
      <c r="X114" s="19" t="s">
        <v>394</v>
      </c>
      <c r="Y114" s="19" t="s">
        <v>535</v>
      </c>
      <c r="Z114" s="19" t="s">
        <v>396</v>
      </c>
      <c r="AA114" s="19" t="s">
        <v>397</v>
      </c>
      <c r="AB114" s="19" t="s">
        <v>207</v>
      </c>
      <c r="AC114" s="19" t="s">
        <v>565</v>
      </c>
      <c r="AD114" s="19" t="s">
        <v>696</v>
      </c>
      <c r="AE114" s="19" t="s">
        <v>697</v>
      </c>
      <c r="AF114" s="19" t="s">
        <v>517</v>
      </c>
      <c r="AG114" s="19" t="s">
        <v>548</v>
      </c>
      <c r="AH114" s="19" t="s">
        <v>704</v>
      </c>
      <c r="AI114" s="19" t="s">
        <v>451</v>
      </c>
      <c r="AJ114" s="19" t="s">
        <v>550</v>
      </c>
      <c r="AK114" s="19" t="s">
        <v>551</v>
      </c>
      <c r="AL114" s="19" t="s">
        <v>489</v>
      </c>
      <c r="AM114" s="19" t="s">
        <v>490</v>
      </c>
      <c r="AN114" s="19" t="s">
        <v>552</v>
      </c>
      <c r="AP114" s="19" t="s">
        <v>553</v>
      </c>
      <c r="AQ114" s="19" t="s">
        <v>554</v>
      </c>
      <c r="AR114" s="19" t="s">
        <v>412</v>
      </c>
      <c r="AS114" s="19" t="s">
        <v>521</v>
      </c>
      <c r="AT114" s="19" t="s">
        <v>699</v>
      </c>
      <c r="AY114" s="19" t="s">
        <v>521</v>
      </c>
      <c r="AZ114" s="19" t="s">
        <v>699</v>
      </c>
      <c r="BA114" s="19" t="s">
        <v>700</v>
      </c>
    </row>
    <row r="115" spans="1:65" ht="16.95" customHeight="1">
      <c r="A115" s="48" t="str">
        <f t="shared" si="3"/>
        <v>90PF05U1-M00060</v>
      </c>
      <c r="B115" s="19" t="str">
        <f t="shared" si="2"/>
        <v>PG500MV-7116W</v>
      </c>
      <c r="C115" s="19" t="str">
        <f>IF(ISBLANK(I115),"",IF(LEFT(H115, 4) = "90PF",_xlfn.XLOOKUP(B115,'Auto-PF'!$A$2:$A$500,'Auto-PF'!$B$2:$B$500,"Not found",0),_xlfn.XLOOKUP(LEFT(B115,5),'MKT name rule'!$B$2:$B$322,'MKT name rule'!$C$2:$C$322, "Not found")))</f>
        <v>Not found Mini Tower</v>
      </c>
      <c r="D115" s="45" t="s">
        <v>83</v>
      </c>
      <c r="E115" s="104" t="s">
        <v>691</v>
      </c>
      <c r="H115" s="19" t="s">
        <v>705</v>
      </c>
      <c r="I115" s="88" t="s">
        <v>706</v>
      </c>
      <c r="J115" s="19" t="s">
        <v>694</v>
      </c>
      <c r="K115" s="19" t="s">
        <v>511</v>
      </c>
      <c r="L115" s="19" t="s">
        <v>543</v>
      </c>
      <c r="M115" s="19" t="s">
        <v>512</v>
      </c>
      <c r="N115" s="19" t="s">
        <v>236</v>
      </c>
      <c r="O115" s="19" t="s">
        <v>213</v>
      </c>
      <c r="P115" s="19" t="s">
        <v>261</v>
      </c>
      <c r="Q115" s="19" t="s">
        <v>544</v>
      </c>
      <c r="S115" s="19" t="s">
        <v>703</v>
      </c>
      <c r="T115" s="19" t="s">
        <v>545</v>
      </c>
      <c r="U115" s="19" t="s">
        <v>392</v>
      </c>
      <c r="V115" s="19" t="s">
        <v>707</v>
      </c>
      <c r="W115" s="19" t="s">
        <v>91</v>
      </c>
      <c r="X115" s="19" t="s">
        <v>708</v>
      </c>
      <c r="Y115" s="19" t="s">
        <v>535</v>
      </c>
      <c r="Z115" s="19" t="s">
        <v>396</v>
      </c>
      <c r="AA115" s="19" t="s">
        <v>397</v>
      </c>
      <c r="AB115" s="19" t="s">
        <v>207</v>
      </c>
      <c r="AC115" s="19" t="s">
        <v>565</v>
      </c>
      <c r="AD115" s="19" t="s">
        <v>696</v>
      </c>
      <c r="AE115" s="19" t="s">
        <v>697</v>
      </c>
      <c r="AF115" s="19" t="s">
        <v>517</v>
      </c>
      <c r="AG115" s="19" t="s">
        <v>548</v>
      </c>
      <c r="AH115" s="19" t="s">
        <v>704</v>
      </c>
      <c r="AI115" s="19" t="s">
        <v>451</v>
      </c>
      <c r="AJ115" s="19" t="s">
        <v>550</v>
      </c>
      <c r="AK115" s="19" t="s">
        <v>551</v>
      </c>
      <c r="AL115" s="19" t="s">
        <v>489</v>
      </c>
      <c r="AM115" s="19" t="s">
        <v>490</v>
      </c>
      <c r="AN115" s="19" t="s">
        <v>552</v>
      </c>
      <c r="AP115" s="19" t="s">
        <v>553</v>
      </c>
      <c r="AQ115" s="19" t="s">
        <v>554</v>
      </c>
      <c r="AR115" s="19" t="s">
        <v>412</v>
      </c>
      <c r="AS115" s="19" t="s">
        <v>521</v>
      </c>
      <c r="AT115" s="19" t="s">
        <v>699</v>
      </c>
      <c r="AY115" s="19" t="s">
        <v>521</v>
      </c>
      <c r="AZ115" s="19" t="s">
        <v>699</v>
      </c>
      <c r="BA115" s="19" t="s">
        <v>700</v>
      </c>
    </row>
    <row r="116" spans="1:65" ht="16.95" customHeight="1">
      <c r="A116" s="48" t="str">
        <f t="shared" si="3"/>
        <v>90PF05U1-M000C0</v>
      </c>
      <c r="B116" s="19" t="str">
        <f t="shared" si="2"/>
        <v>PG500MV-585W</v>
      </c>
      <c r="C116" s="19" t="str">
        <f>IF(ISBLANK(I116),"",IF(LEFT(H116, 4) = "90PF",_xlfn.XLOOKUP(B116,'Auto-PF'!$A$2:$A$500,'Auto-PF'!$B$2:$B$500,"Not found",0),_xlfn.XLOOKUP(LEFT(B116,5),'MKT name rule'!$B$2:$B$322,'MKT name rule'!$C$2:$C$322, "Not found")))</f>
        <v>Not found Mini Tower</v>
      </c>
      <c r="D116" s="45" t="s">
        <v>83</v>
      </c>
      <c r="E116" s="104" t="s">
        <v>691</v>
      </c>
      <c r="H116" s="19" t="s">
        <v>709</v>
      </c>
      <c r="I116" s="88" t="s">
        <v>710</v>
      </c>
      <c r="J116" s="19" t="s">
        <v>694</v>
      </c>
      <c r="K116" s="19" t="s">
        <v>511</v>
      </c>
      <c r="L116" s="19" t="s">
        <v>543</v>
      </c>
      <c r="M116" s="19" t="s">
        <v>512</v>
      </c>
      <c r="N116" s="19" t="s">
        <v>236</v>
      </c>
      <c r="O116" s="19" t="s">
        <v>213</v>
      </c>
      <c r="P116" s="19" t="s">
        <v>249</v>
      </c>
      <c r="Q116" s="19" t="s">
        <v>544</v>
      </c>
      <c r="S116" s="19" t="s">
        <v>482</v>
      </c>
      <c r="T116" s="19" t="s">
        <v>545</v>
      </c>
      <c r="U116" s="19" t="s">
        <v>392</v>
      </c>
      <c r="W116" s="19" t="s">
        <v>91</v>
      </c>
      <c r="X116" s="19" t="s">
        <v>394</v>
      </c>
      <c r="Y116" s="19" t="s">
        <v>535</v>
      </c>
      <c r="Z116" s="19" t="s">
        <v>396</v>
      </c>
      <c r="AA116" s="19" t="s">
        <v>397</v>
      </c>
      <c r="AB116" s="19" t="s">
        <v>207</v>
      </c>
      <c r="AC116" s="19" t="s">
        <v>565</v>
      </c>
      <c r="AD116" s="19" t="s">
        <v>696</v>
      </c>
      <c r="AE116" s="19" t="s">
        <v>697</v>
      </c>
      <c r="AF116" s="19" t="s">
        <v>517</v>
      </c>
      <c r="AG116" s="19" t="s">
        <v>548</v>
      </c>
      <c r="AH116" s="19" t="s">
        <v>698</v>
      </c>
      <c r="AI116" s="19" t="s">
        <v>451</v>
      </c>
      <c r="AJ116" s="19" t="s">
        <v>550</v>
      </c>
      <c r="AK116" s="19" t="s">
        <v>551</v>
      </c>
      <c r="AL116" s="19" t="s">
        <v>489</v>
      </c>
      <c r="AM116" s="19" t="s">
        <v>490</v>
      </c>
      <c r="AN116" s="19" t="s">
        <v>552</v>
      </c>
      <c r="AP116" s="19" t="s">
        <v>553</v>
      </c>
      <c r="AQ116" s="19" t="s">
        <v>554</v>
      </c>
      <c r="AR116" s="19" t="s">
        <v>412</v>
      </c>
      <c r="AS116" s="19" t="s">
        <v>521</v>
      </c>
      <c r="AT116" s="19" t="s">
        <v>699</v>
      </c>
      <c r="AY116" s="19" t="s">
        <v>521</v>
      </c>
      <c r="AZ116" s="19" t="s">
        <v>699</v>
      </c>
      <c r="BA116" s="19" t="s">
        <v>700</v>
      </c>
    </row>
    <row r="117" spans="1:65" ht="16.95" customHeight="1">
      <c r="A117" s="48" t="str">
        <f t="shared" si="3"/>
        <v>90PF05U1-M000D0</v>
      </c>
      <c r="B117" s="19" t="str">
        <f t="shared" si="2"/>
        <v>PG500MV-585X</v>
      </c>
      <c r="C117" s="19" t="str">
        <f>IF(ISBLANK(I117),"",IF(LEFT(H117, 4) = "90PF",_xlfn.XLOOKUP(B117,'Auto-PF'!$A$2:$A$500,'Auto-PF'!$B$2:$B$500,"Not found",0),_xlfn.XLOOKUP(LEFT(B117,5),'MKT name rule'!$B$2:$B$322,'MKT name rule'!$C$2:$C$322, "Not found")))</f>
        <v>Not found Mini Tower</v>
      </c>
      <c r="D117" s="45" t="s">
        <v>83</v>
      </c>
      <c r="E117" s="104" t="s">
        <v>691</v>
      </c>
      <c r="H117" s="19" t="s">
        <v>711</v>
      </c>
      <c r="I117" s="88" t="s">
        <v>712</v>
      </c>
      <c r="J117" s="19" t="s">
        <v>694</v>
      </c>
      <c r="K117" s="19" t="s">
        <v>511</v>
      </c>
      <c r="L117" s="19" t="s">
        <v>543</v>
      </c>
      <c r="M117" s="19" t="s">
        <v>512</v>
      </c>
      <c r="N117" s="19" t="s">
        <v>505</v>
      </c>
      <c r="O117" s="19" t="s">
        <v>213</v>
      </c>
      <c r="P117" s="19" t="s">
        <v>249</v>
      </c>
      <c r="Q117" s="19" t="s">
        <v>544</v>
      </c>
      <c r="S117" s="19" t="s">
        <v>482</v>
      </c>
      <c r="T117" s="19" t="s">
        <v>545</v>
      </c>
      <c r="U117" s="19" t="s">
        <v>392</v>
      </c>
      <c r="W117" s="19" t="s">
        <v>91</v>
      </c>
      <c r="X117" s="19" t="s">
        <v>394</v>
      </c>
      <c r="Y117" s="19" t="s">
        <v>535</v>
      </c>
      <c r="Z117" s="19" t="s">
        <v>396</v>
      </c>
      <c r="AA117" s="19" t="s">
        <v>397</v>
      </c>
      <c r="AB117" s="19" t="s">
        <v>207</v>
      </c>
      <c r="AC117" s="19" t="s">
        <v>565</v>
      </c>
      <c r="AD117" s="19" t="s">
        <v>696</v>
      </c>
      <c r="AE117" s="19" t="s">
        <v>697</v>
      </c>
      <c r="AF117" s="19" t="s">
        <v>517</v>
      </c>
      <c r="AG117" s="19" t="s">
        <v>548</v>
      </c>
      <c r="AH117" s="19" t="s">
        <v>698</v>
      </c>
      <c r="AI117" s="19" t="s">
        <v>451</v>
      </c>
      <c r="AJ117" s="19" t="s">
        <v>550</v>
      </c>
      <c r="AK117" s="19" t="s">
        <v>551</v>
      </c>
      <c r="AL117" s="19" t="s">
        <v>489</v>
      </c>
      <c r="AM117" s="19" t="s">
        <v>490</v>
      </c>
      <c r="AN117" s="19" t="s">
        <v>552</v>
      </c>
      <c r="AP117" s="19" t="s">
        <v>553</v>
      </c>
      <c r="AQ117" s="19" t="s">
        <v>554</v>
      </c>
      <c r="AR117" s="19" t="s">
        <v>412</v>
      </c>
      <c r="AS117" s="19" t="s">
        <v>521</v>
      </c>
      <c r="AT117" s="19" t="s">
        <v>699</v>
      </c>
      <c r="AY117" s="19" t="s">
        <v>521</v>
      </c>
      <c r="AZ117" s="19" t="s">
        <v>699</v>
      </c>
      <c r="BA117" s="19" t="s">
        <v>700</v>
      </c>
    </row>
    <row r="118" spans="1:65" ht="16.95" customHeight="1">
      <c r="A118" s="48" t="str">
        <f t="shared" si="3"/>
        <v>90PT0391-M00KA0</v>
      </c>
      <c r="B118" s="19" t="str">
        <f t="shared" si="2"/>
        <v>E1600WKAT-BD182WF</v>
      </c>
      <c r="C118" s="19" t="str">
        <f>IF(ISBLANK(I118),"",IF(LEFT(H118, 4) = "90PF",_xlfn.XLOOKUP(B118,'Auto-PF'!$A$2:$A$500,'Auto-PF'!$B$2:$B$500,"Not found",0),_xlfn.XLOOKUP(LEFT(B118,5),'MKT name rule'!$B$2:$B$322,'MKT name rule'!$C$2:$C$322, "Not found")))</f>
        <v>Not found</v>
      </c>
      <c r="D118" s="19" t="s">
        <v>713</v>
      </c>
      <c r="H118" s="57" t="s">
        <v>714</v>
      </c>
      <c r="I118" s="105" t="s">
        <v>715</v>
      </c>
      <c r="J118" s="46" t="s">
        <v>716</v>
      </c>
      <c r="K118" s="46" t="s">
        <v>717</v>
      </c>
      <c r="L118" s="46" t="s">
        <v>718</v>
      </c>
      <c r="M118" s="46" t="s">
        <v>719</v>
      </c>
      <c r="N118" s="46" t="s">
        <v>187</v>
      </c>
      <c r="O118" s="46" t="s">
        <v>720</v>
      </c>
      <c r="P118" s="46" t="s">
        <v>189</v>
      </c>
      <c r="Q118" s="46" t="s">
        <v>190</v>
      </c>
      <c r="R118" s="46" t="s">
        <v>104</v>
      </c>
      <c r="S118" s="46" t="s">
        <v>721</v>
      </c>
      <c r="T118" s="46" t="s">
        <v>722</v>
      </c>
      <c r="U118" s="46" t="s">
        <v>723</v>
      </c>
      <c r="V118" s="46" t="s">
        <v>724</v>
      </c>
      <c r="W118" s="46" t="s">
        <v>725</v>
      </c>
      <c r="X118" s="46" t="s">
        <v>726</v>
      </c>
      <c r="Y118" s="46" t="s">
        <v>727</v>
      </c>
      <c r="Z118" s="46" t="s">
        <v>728</v>
      </c>
      <c r="AA118" s="46" t="s">
        <v>276</v>
      </c>
      <c r="AB118" s="46" t="s">
        <v>729</v>
      </c>
      <c r="AC118" s="46" t="s">
        <v>730</v>
      </c>
      <c r="AD118" s="19" t="s">
        <v>117</v>
      </c>
      <c r="AE118" s="19" t="s">
        <v>117</v>
      </c>
      <c r="AF118" s="19" t="s">
        <v>91</v>
      </c>
      <c r="AG118" s="19" t="s">
        <v>731</v>
      </c>
      <c r="AH118" s="19" t="s">
        <v>732</v>
      </c>
      <c r="AI118" s="19" t="s">
        <v>733</v>
      </c>
      <c r="AJ118" s="19" t="s">
        <v>734</v>
      </c>
      <c r="AK118" s="19" t="s">
        <v>116</v>
      </c>
      <c r="AL118" s="19" t="s">
        <v>735</v>
      </c>
      <c r="AM118" s="19" t="s">
        <v>208</v>
      </c>
      <c r="AN118" s="19" t="s">
        <v>651</v>
      </c>
      <c r="AO118" s="19" t="s">
        <v>116</v>
      </c>
      <c r="AP118" s="19" t="s">
        <v>117</v>
      </c>
      <c r="AQ118" s="19" t="s">
        <v>736</v>
      </c>
      <c r="AR118" s="19" t="s">
        <v>236</v>
      </c>
      <c r="AS118" s="19" t="s">
        <v>213</v>
      </c>
      <c r="AT118" s="19" t="s">
        <v>737</v>
      </c>
      <c r="AU118" s="19" t="s">
        <v>738</v>
      </c>
      <c r="AV118" s="19" t="s">
        <v>739</v>
      </c>
      <c r="AW118" s="19" t="s">
        <v>740</v>
      </c>
      <c r="AX118" s="19" t="s">
        <v>741</v>
      </c>
      <c r="AY118" s="19" t="s">
        <v>219</v>
      </c>
      <c r="AZ118" s="19" t="s">
        <v>742</v>
      </c>
      <c r="BA118" s="19" t="s">
        <v>657</v>
      </c>
      <c r="BB118" s="19" t="s">
        <v>552</v>
      </c>
      <c r="BC118" s="19" t="s">
        <v>743</v>
      </c>
      <c r="BD118" s="19" t="s">
        <v>744</v>
      </c>
      <c r="BE118" s="19" t="s">
        <v>412</v>
      </c>
      <c r="BF118" s="19" t="s">
        <v>745</v>
      </c>
      <c r="BG118" s="19" t="s">
        <v>227</v>
      </c>
      <c r="BH118" s="19" t="s">
        <v>228</v>
      </c>
      <c r="BI118" s="19" t="s">
        <v>116</v>
      </c>
      <c r="BJ118" s="19" t="s">
        <v>116</v>
      </c>
      <c r="BK118" s="19" t="s">
        <v>116</v>
      </c>
      <c r="BL118" s="19" t="s">
        <v>116</v>
      </c>
      <c r="BM118" s="19" t="s">
        <v>116</v>
      </c>
    </row>
    <row r="119" spans="1:65" ht="16.95" customHeight="1">
      <c r="A119" s="48" t="str">
        <f t="shared" si="3"/>
        <v>90PT03H3-M01N50</v>
      </c>
      <c r="B119" s="19" t="str">
        <f t="shared" si="2"/>
        <v>A3202WBAK-BPB1820W</v>
      </c>
      <c r="C119" s="19" t="str">
        <f>IF(ISBLANK(I119),"",IF(LEFT(H119, 4) = "90PF",_xlfn.XLOOKUP(B119,'Auto-PF'!$A$2:$A$500,'Auto-PF'!$B$2:$B$500,"Not found",0),_xlfn.XLOOKUP(LEFT(B119,5),'MKT name rule'!$B$2:$B$322,'MKT name rule'!$C$2:$C$322, "Not found")))</f>
        <v>ASUS AiO A3202</v>
      </c>
      <c r="D119" s="19" t="s">
        <v>645</v>
      </c>
      <c r="E119" s="83" t="s">
        <v>746</v>
      </c>
      <c r="F119" s="41" t="s">
        <v>747</v>
      </c>
      <c r="H119" s="57" t="s">
        <v>748</v>
      </c>
      <c r="I119" s="105" t="s">
        <v>749</v>
      </c>
      <c r="J119" s="46" t="s">
        <v>750</v>
      </c>
      <c r="K119" s="46" t="s">
        <v>751</v>
      </c>
      <c r="L119" s="46" t="s">
        <v>752</v>
      </c>
      <c r="M119" s="46" t="s">
        <v>753</v>
      </c>
      <c r="N119" s="46" t="s">
        <v>187</v>
      </c>
      <c r="O119" s="46" t="s">
        <v>754</v>
      </c>
      <c r="P119" s="46" t="s">
        <v>189</v>
      </c>
      <c r="Q119" s="46" t="s">
        <v>190</v>
      </c>
      <c r="R119" s="46" t="s">
        <v>104</v>
      </c>
      <c r="S119" s="46" t="s">
        <v>191</v>
      </c>
      <c r="T119" s="46" t="s">
        <v>192</v>
      </c>
      <c r="U119" s="46" t="s">
        <v>193</v>
      </c>
      <c r="V119" s="46" t="s">
        <v>724</v>
      </c>
      <c r="W119" s="46" t="s">
        <v>195</v>
      </c>
      <c r="X119" s="46" t="s">
        <v>755</v>
      </c>
      <c r="Y119" s="46" t="s">
        <v>197</v>
      </c>
      <c r="Z119" s="46" t="s">
        <v>198</v>
      </c>
      <c r="AA119" s="46" t="s">
        <v>199</v>
      </c>
      <c r="AB119" s="46" t="s">
        <v>200</v>
      </c>
      <c r="AC119" s="46" t="s">
        <v>756</v>
      </c>
      <c r="AD119" s="19" t="s">
        <v>117</v>
      </c>
      <c r="AE119" s="19" t="s">
        <v>117</v>
      </c>
      <c r="AF119" s="19" t="s">
        <v>91</v>
      </c>
      <c r="AG119" s="19" t="s">
        <v>731</v>
      </c>
      <c r="AH119" s="19" t="s">
        <v>732</v>
      </c>
      <c r="AI119" s="19" t="s">
        <v>757</v>
      </c>
      <c r="AJ119" s="19" t="s">
        <v>758</v>
      </c>
      <c r="AK119" s="19" t="s">
        <v>206</v>
      </c>
      <c r="AL119" s="19" t="s">
        <v>98</v>
      </c>
      <c r="AM119" s="19" t="s">
        <v>208</v>
      </c>
      <c r="AN119" s="19" t="s">
        <v>651</v>
      </c>
      <c r="AO119" s="19" t="s">
        <v>210</v>
      </c>
      <c r="AP119" s="19" t="s">
        <v>117</v>
      </c>
      <c r="AQ119" s="19" t="s">
        <v>759</v>
      </c>
      <c r="AR119" s="19" t="s">
        <v>236</v>
      </c>
      <c r="AS119" s="19" t="s">
        <v>213</v>
      </c>
      <c r="AT119" s="19" t="s">
        <v>214</v>
      </c>
      <c r="AU119" s="19" t="s">
        <v>215</v>
      </c>
      <c r="AV119" s="19" t="s">
        <v>760</v>
      </c>
      <c r="AW119" s="19" t="s">
        <v>761</v>
      </c>
      <c r="AX119" s="19" t="s">
        <v>762</v>
      </c>
      <c r="AY119" s="19" t="s">
        <v>219</v>
      </c>
      <c r="AZ119" s="19" t="s">
        <v>742</v>
      </c>
      <c r="BA119" s="19" t="s">
        <v>763</v>
      </c>
      <c r="BB119" s="19" t="s">
        <v>658</v>
      </c>
      <c r="BC119" s="19" t="s">
        <v>223</v>
      </c>
      <c r="BD119" s="19" t="s">
        <v>764</v>
      </c>
      <c r="BE119" s="19" t="s">
        <v>626</v>
      </c>
      <c r="BF119" s="19" t="s">
        <v>226</v>
      </c>
      <c r="BG119" s="19" t="s">
        <v>116</v>
      </c>
      <c r="BH119" s="19" t="s">
        <v>116</v>
      </c>
      <c r="BI119" s="19" t="s">
        <v>116</v>
      </c>
      <c r="BJ119" s="19" t="s">
        <v>116</v>
      </c>
      <c r="BK119" s="19" t="s">
        <v>116</v>
      </c>
      <c r="BL119" s="19" t="s">
        <v>116</v>
      </c>
      <c r="BM119" s="19" t="s">
        <v>116</v>
      </c>
    </row>
    <row r="120" spans="1:65" ht="16.95" customHeight="1">
      <c r="A120" s="48" t="str">
        <f t="shared" si="3"/>
        <v>90PT03H4-M01N60</v>
      </c>
      <c r="B120" s="19" t="str">
        <f t="shared" si="2"/>
        <v>A3202WBAK-WPB182W</v>
      </c>
      <c r="C120" s="19" t="str">
        <f>IF(ISBLANK(I120),"",IF(LEFT(H120, 4) = "90PF",_xlfn.XLOOKUP(B120,'Auto-PF'!$A$2:$A$500,'Auto-PF'!$B$2:$B$500,"Not found",0),_xlfn.XLOOKUP(LEFT(B120,5),'MKT name rule'!$B$2:$B$322,'MKT name rule'!$C$2:$C$322, "Not found")))</f>
        <v>ASUS AiO A3202</v>
      </c>
      <c r="D120" s="19" t="s">
        <v>645</v>
      </c>
      <c r="E120" s="83" t="s">
        <v>746</v>
      </c>
      <c r="F120" s="41" t="s">
        <v>765</v>
      </c>
      <c r="H120" s="57" t="s">
        <v>766</v>
      </c>
      <c r="I120" s="105" t="s">
        <v>767</v>
      </c>
      <c r="J120" s="46" t="s">
        <v>768</v>
      </c>
      <c r="K120" s="46" t="s">
        <v>769</v>
      </c>
      <c r="L120" s="46" t="s">
        <v>752</v>
      </c>
      <c r="M120" s="46" t="s">
        <v>770</v>
      </c>
      <c r="N120" s="46" t="s">
        <v>324</v>
      </c>
      <c r="O120" s="46" t="s">
        <v>754</v>
      </c>
      <c r="P120" s="46" t="s">
        <v>189</v>
      </c>
      <c r="Q120" s="46" t="s">
        <v>190</v>
      </c>
      <c r="R120" s="46" t="s">
        <v>104</v>
      </c>
      <c r="S120" s="46" t="s">
        <v>191</v>
      </c>
      <c r="T120" s="46" t="s">
        <v>192</v>
      </c>
      <c r="U120" s="46" t="s">
        <v>193</v>
      </c>
      <c r="V120" s="46" t="s">
        <v>724</v>
      </c>
      <c r="W120" s="46" t="s">
        <v>195</v>
      </c>
      <c r="X120" s="46" t="s">
        <v>755</v>
      </c>
      <c r="Y120" s="46" t="s">
        <v>197</v>
      </c>
      <c r="Z120" s="46" t="s">
        <v>198</v>
      </c>
      <c r="AA120" s="46" t="s">
        <v>199</v>
      </c>
      <c r="AB120" s="46" t="s">
        <v>200</v>
      </c>
      <c r="AC120" s="46" t="s">
        <v>756</v>
      </c>
      <c r="AD120" s="19" t="s">
        <v>117</v>
      </c>
      <c r="AE120" s="19" t="s">
        <v>117</v>
      </c>
      <c r="AF120" s="19" t="s">
        <v>91</v>
      </c>
      <c r="AG120" s="19" t="s">
        <v>731</v>
      </c>
      <c r="AH120" s="19" t="s">
        <v>732</v>
      </c>
      <c r="AI120" s="19" t="s">
        <v>757</v>
      </c>
      <c r="AJ120" s="19" t="s">
        <v>758</v>
      </c>
      <c r="AK120" s="19" t="s">
        <v>206</v>
      </c>
      <c r="AL120" s="19" t="s">
        <v>98</v>
      </c>
      <c r="AM120" s="19" t="s">
        <v>208</v>
      </c>
      <c r="AN120" s="19" t="s">
        <v>651</v>
      </c>
      <c r="AO120" s="19" t="s">
        <v>210</v>
      </c>
      <c r="AP120" s="19" t="s">
        <v>117</v>
      </c>
      <c r="AQ120" s="19" t="s">
        <v>759</v>
      </c>
      <c r="AR120" s="19" t="s">
        <v>236</v>
      </c>
      <c r="AS120" s="19" t="s">
        <v>213</v>
      </c>
      <c r="AT120" s="19" t="s">
        <v>214</v>
      </c>
      <c r="AU120" s="19" t="s">
        <v>215</v>
      </c>
      <c r="AV120" s="19" t="s">
        <v>760</v>
      </c>
      <c r="AW120" s="19" t="s">
        <v>761</v>
      </c>
      <c r="AX120" s="19" t="s">
        <v>762</v>
      </c>
      <c r="AY120" s="19" t="s">
        <v>219</v>
      </c>
      <c r="AZ120" s="19" t="s">
        <v>742</v>
      </c>
      <c r="BA120" s="19" t="s">
        <v>763</v>
      </c>
      <c r="BB120" s="19" t="s">
        <v>658</v>
      </c>
      <c r="BC120" s="19" t="s">
        <v>223</v>
      </c>
      <c r="BD120" s="19" t="s">
        <v>771</v>
      </c>
      <c r="BE120" s="19" t="s">
        <v>626</v>
      </c>
      <c r="BF120" s="19" t="s">
        <v>226</v>
      </c>
      <c r="BG120" s="19" t="s">
        <v>116</v>
      </c>
      <c r="BH120" s="19" t="s">
        <v>116</v>
      </c>
      <c r="BI120" s="19" t="s">
        <v>116</v>
      </c>
      <c r="BJ120" s="19" t="s">
        <v>116</v>
      </c>
      <c r="BK120" s="19" t="s">
        <v>116</v>
      </c>
      <c r="BL120" s="19" t="s">
        <v>116</v>
      </c>
      <c r="BM120" s="19" t="s">
        <v>116</v>
      </c>
    </row>
    <row r="121" spans="1:65" ht="16.95" customHeight="1">
      <c r="A121" s="48" t="str">
        <f t="shared" si="3"/>
        <v>90PT03T1-M00BY0</v>
      </c>
      <c r="B121" s="19" t="str">
        <f t="shared" ref="B121:B184" si="4">IF(ISBLANK(I121),"",I121)</f>
        <v>A3402WVAK-WPC515WS</v>
      </c>
      <c r="C121" s="19" t="str">
        <f>IF(ISBLANK(I121),"",IF(LEFT(H121, 4) = "90PF",_xlfn.XLOOKUP(B121,'Auto-PF'!$A$2:$A$500,'Auto-PF'!$B$2:$B$500,"Not found",0),_xlfn.XLOOKUP(LEFT(B121,5),'MKT name rule'!$B$2:$B$322,'MKT name rule'!$C$2:$C$322, "Not found")))</f>
        <v>ASUS AiO A3402</v>
      </c>
      <c r="D121" s="19" t="s">
        <v>645</v>
      </c>
      <c r="E121" s="83" t="s">
        <v>746</v>
      </c>
      <c r="F121" s="41" t="s">
        <v>772</v>
      </c>
      <c r="H121" s="57" t="s">
        <v>773</v>
      </c>
      <c r="I121" s="105" t="s">
        <v>774</v>
      </c>
      <c r="J121" s="46" t="s">
        <v>775</v>
      </c>
      <c r="K121" s="46" t="s">
        <v>776</v>
      </c>
      <c r="L121" s="46" t="s">
        <v>777</v>
      </c>
      <c r="M121" s="46" t="s">
        <v>778</v>
      </c>
      <c r="N121" s="46" t="s">
        <v>324</v>
      </c>
      <c r="O121" s="46" t="s">
        <v>188</v>
      </c>
      <c r="P121" s="46" t="s">
        <v>189</v>
      </c>
      <c r="Q121" s="46" t="s">
        <v>190</v>
      </c>
      <c r="R121" s="46" t="s">
        <v>104</v>
      </c>
      <c r="S121" s="46" t="s">
        <v>191</v>
      </c>
      <c r="T121" s="46" t="s">
        <v>192</v>
      </c>
      <c r="U121" s="46" t="s">
        <v>193</v>
      </c>
      <c r="V121" s="46" t="s">
        <v>194</v>
      </c>
      <c r="W121" s="46" t="s">
        <v>195</v>
      </c>
      <c r="X121" s="46" t="s">
        <v>779</v>
      </c>
      <c r="Y121" s="46" t="s">
        <v>197</v>
      </c>
      <c r="Z121" s="46" t="s">
        <v>198</v>
      </c>
      <c r="AA121" s="46" t="s">
        <v>199</v>
      </c>
      <c r="AB121" s="46" t="s">
        <v>200</v>
      </c>
      <c r="AC121" s="46" t="s">
        <v>663</v>
      </c>
      <c r="AD121" s="19" t="s">
        <v>117</v>
      </c>
      <c r="AE121" s="19" t="s">
        <v>117</v>
      </c>
      <c r="AF121" s="19" t="s">
        <v>145</v>
      </c>
      <c r="AG121" s="19" t="s">
        <v>667</v>
      </c>
      <c r="AH121" s="19" t="s">
        <v>257</v>
      </c>
      <c r="AI121" s="19" t="s">
        <v>235</v>
      </c>
      <c r="AJ121" s="19" t="s">
        <v>650</v>
      </c>
      <c r="AK121" s="19" t="s">
        <v>116</v>
      </c>
      <c r="AL121" s="19" t="s">
        <v>133</v>
      </c>
      <c r="AM121" s="19" t="s">
        <v>208</v>
      </c>
      <c r="AN121" s="19" t="s">
        <v>651</v>
      </c>
      <c r="AO121" s="19" t="s">
        <v>210</v>
      </c>
      <c r="AP121" s="19" t="s">
        <v>117</v>
      </c>
      <c r="AQ121" s="19" t="s">
        <v>652</v>
      </c>
      <c r="AR121" s="19" t="s">
        <v>236</v>
      </c>
      <c r="AS121" s="19" t="s">
        <v>780</v>
      </c>
      <c r="AT121" s="19" t="s">
        <v>214</v>
      </c>
      <c r="AU121" s="19" t="s">
        <v>215</v>
      </c>
      <c r="AV121" s="19" t="s">
        <v>654</v>
      </c>
      <c r="AW121" s="19" t="s">
        <v>655</v>
      </c>
      <c r="AX121" s="19" t="s">
        <v>656</v>
      </c>
      <c r="AY121" s="19" t="s">
        <v>219</v>
      </c>
      <c r="AZ121" s="19" t="s">
        <v>220</v>
      </c>
      <c r="BA121" s="19" t="s">
        <v>763</v>
      </c>
      <c r="BB121" s="19" t="s">
        <v>658</v>
      </c>
      <c r="BC121" s="19" t="s">
        <v>223</v>
      </c>
      <c r="BD121" s="19" t="s">
        <v>781</v>
      </c>
      <c r="BE121" s="19" t="s">
        <v>626</v>
      </c>
      <c r="BF121" s="19" t="s">
        <v>226</v>
      </c>
      <c r="BG121" s="19" t="s">
        <v>116</v>
      </c>
      <c r="BH121" s="19" t="s">
        <v>116</v>
      </c>
      <c r="BI121" s="19" t="s">
        <v>116</v>
      </c>
      <c r="BJ121" s="19" t="s">
        <v>116</v>
      </c>
      <c r="BK121" s="19" t="s">
        <v>116</v>
      </c>
      <c r="BL121" s="19" t="s">
        <v>116</v>
      </c>
      <c r="BM121" s="19" t="s">
        <v>116</v>
      </c>
    </row>
    <row r="122" spans="1:65" ht="16.95" customHeight="1">
      <c r="A122" s="48" t="str">
        <f t="shared" si="3"/>
        <v>90PT03U2-M001N0</v>
      </c>
      <c r="B122" s="19" t="str">
        <f t="shared" si="4"/>
        <v>A3202WVAK-WPB385WS</v>
      </c>
      <c r="C122" s="19" t="str">
        <f>IF(ISBLANK(I122),"",IF(LEFT(H122, 4) = "90PF",_xlfn.XLOOKUP(B122,'Auto-PF'!$A$2:$A$500,'Auto-PF'!$B$2:$B$500,"Not found",0),_xlfn.XLOOKUP(LEFT(B122,5),'MKT name rule'!$B$2:$B$322,'MKT name rule'!$C$2:$C$322, "Not found")))</f>
        <v>ASUS AiO A3202</v>
      </c>
      <c r="D122" s="19" t="s">
        <v>645</v>
      </c>
      <c r="E122" s="83" t="s">
        <v>746</v>
      </c>
      <c r="F122" s="41" t="s">
        <v>782</v>
      </c>
      <c r="H122" s="57" t="s">
        <v>783</v>
      </c>
      <c r="I122" s="105" t="s">
        <v>784</v>
      </c>
      <c r="J122" s="46" t="s">
        <v>785</v>
      </c>
      <c r="K122" s="46" t="s">
        <v>786</v>
      </c>
      <c r="L122" s="46" t="s">
        <v>787</v>
      </c>
      <c r="M122" s="46" t="s">
        <v>788</v>
      </c>
      <c r="N122" s="46" t="s">
        <v>324</v>
      </c>
      <c r="O122" s="46" t="s">
        <v>754</v>
      </c>
      <c r="P122" s="46" t="s">
        <v>189</v>
      </c>
      <c r="Q122" s="46" t="s">
        <v>190</v>
      </c>
      <c r="R122" s="46" t="s">
        <v>104</v>
      </c>
      <c r="S122" s="46" t="s">
        <v>191</v>
      </c>
      <c r="T122" s="46" t="s">
        <v>192</v>
      </c>
      <c r="U122" s="46" t="s">
        <v>193</v>
      </c>
      <c r="V122" s="46" t="s">
        <v>275</v>
      </c>
      <c r="W122" s="46" t="s">
        <v>195</v>
      </c>
      <c r="X122" s="46" t="s">
        <v>755</v>
      </c>
      <c r="Y122" s="46" t="s">
        <v>197</v>
      </c>
      <c r="Z122" s="46" t="s">
        <v>198</v>
      </c>
      <c r="AA122" s="46" t="s">
        <v>199</v>
      </c>
      <c r="AB122" s="46" t="s">
        <v>200</v>
      </c>
      <c r="AC122" s="46" t="s">
        <v>789</v>
      </c>
      <c r="AD122" s="19" t="s">
        <v>117</v>
      </c>
      <c r="AE122" s="19" t="s">
        <v>117</v>
      </c>
      <c r="AF122" s="19" t="s">
        <v>201</v>
      </c>
      <c r="AG122" s="19" t="s">
        <v>202</v>
      </c>
      <c r="AH122" s="19" t="s">
        <v>203</v>
      </c>
      <c r="AI122" s="19" t="s">
        <v>235</v>
      </c>
      <c r="AJ122" s="19" t="s">
        <v>650</v>
      </c>
      <c r="AK122" s="19" t="s">
        <v>116</v>
      </c>
      <c r="AL122" s="19" t="s">
        <v>133</v>
      </c>
      <c r="AM122" s="19" t="s">
        <v>208</v>
      </c>
      <c r="AN122" s="19" t="s">
        <v>651</v>
      </c>
      <c r="AO122" s="19" t="s">
        <v>210</v>
      </c>
      <c r="AP122" s="19" t="s">
        <v>117</v>
      </c>
      <c r="AQ122" s="19" t="s">
        <v>652</v>
      </c>
      <c r="AR122" s="19" t="s">
        <v>236</v>
      </c>
      <c r="AS122" s="19" t="s">
        <v>780</v>
      </c>
      <c r="AT122" s="19" t="s">
        <v>214</v>
      </c>
      <c r="AU122" s="19" t="s">
        <v>215</v>
      </c>
      <c r="AV122" s="19" t="s">
        <v>760</v>
      </c>
      <c r="AW122" s="19" t="s">
        <v>761</v>
      </c>
      <c r="AX122" s="19" t="s">
        <v>762</v>
      </c>
      <c r="AY122" s="19" t="s">
        <v>219</v>
      </c>
      <c r="AZ122" s="19" t="s">
        <v>220</v>
      </c>
      <c r="BA122" s="19" t="s">
        <v>763</v>
      </c>
      <c r="BB122" s="19" t="s">
        <v>658</v>
      </c>
      <c r="BC122" s="19" t="s">
        <v>223</v>
      </c>
      <c r="BD122" s="19" t="s">
        <v>781</v>
      </c>
      <c r="BE122" s="19" t="s">
        <v>626</v>
      </c>
      <c r="BF122" s="19" t="s">
        <v>226</v>
      </c>
      <c r="BG122" s="19" t="s">
        <v>227</v>
      </c>
      <c r="BH122" s="19" t="s">
        <v>228</v>
      </c>
      <c r="BI122" s="19" t="s">
        <v>116</v>
      </c>
      <c r="BJ122" s="19" t="s">
        <v>116</v>
      </c>
      <c r="BK122" s="19" t="s">
        <v>116</v>
      </c>
      <c r="BL122" s="19" t="s">
        <v>116</v>
      </c>
      <c r="BM122" s="19" t="s">
        <v>116</v>
      </c>
    </row>
    <row r="123" spans="1:65" ht="16.95" customHeight="1">
      <c r="A123" s="48" t="str">
        <f t="shared" si="3"/>
        <v>90PT03T1-M00CR0</v>
      </c>
      <c r="B123" s="19" t="str">
        <f t="shared" si="4"/>
        <v>A3402WVAK-WPC515WS</v>
      </c>
      <c r="C123" s="19" t="str">
        <f>IF(ISBLANK(I123),"",IF(LEFT(H123, 4) = "90PF",_xlfn.XLOOKUP(B123,'Auto-PF'!$A$2:$A$500,'Auto-PF'!$B$2:$B$500,"Not found",0),_xlfn.XLOOKUP(LEFT(B123,5),'MKT name rule'!$B$2:$B$322,'MKT name rule'!$C$2:$C$322, "Not found")))</f>
        <v>ASUS AiO A3402</v>
      </c>
      <c r="D123" s="19" t="s">
        <v>645</v>
      </c>
      <c r="E123" s="83" t="s">
        <v>746</v>
      </c>
      <c r="H123" s="57" t="s">
        <v>790</v>
      </c>
      <c r="I123" s="105" t="s">
        <v>774</v>
      </c>
      <c r="J123" s="46" t="s">
        <v>791</v>
      </c>
      <c r="K123" s="46" t="s">
        <v>792</v>
      </c>
      <c r="L123" s="46" t="s">
        <v>777</v>
      </c>
      <c r="M123" s="46" t="s">
        <v>778</v>
      </c>
      <c r="N123" s="46" t="s">
        <v>324</v>
      </c>
      <c r="O123" s="46" t="s">
        <v>188</v>
      </c>
      <c r="P123" s="46" t="s">
        <v>189</v>
      </c>
      <c r="Q123" s="46" t="s">
        <v>190</v>
      </c>
      <c r="R123" s="46" t="s">
        <v>104</v>
      </c>
      <c r="S123" s="46" t="s">
        <v>191</v>
      </c>
      <c r="T123" s="46" t="s">
        <v>192</v>
      </c>
      <c r="U123" s="46" t="s">
        <v>193</v>
      </c>
      <c r="V123" s="46" t="s">
        <v>194</v>
      </c>
      <c r="W123" s="46" t="s">
        <v>195</v>
      </c>
      <c r="X123" s="46" t="s">
        <v>779</v>
      </c>
      <c r="Y123" s="46" t="s">
        <v>197</v>
      </c>
      <c r="Z123" s="46" t="s">
        <v>198</v>
      </c>
      <c r="AA123" s="46" t="s">
        <v>199</v>
      </c>
      <c r="AB123" s="46" t="s">
        <v>200</v>
      </c>
      <c r="AC123" s="46" t="s">
        <v>793</v>
      </c>
      <c r="AD123" s="19" t="s">
        <v>117</v>
      </c>
      <c r="AE123" s="19" t="s">
        <v>117</v>
      </c>
      <c r="AF123" s="19" t="s">
        <v>201</v>
      </c>
      <c r="AG123" s="19" t="s">
        <v>667</v>
      </c>
      <c r="AH123" s="19" t="s">
        <v>257</v>
      </c>
      <c r="AI123" s="19" t="s">
        <v>235</v>
      </c>
      <c r="AJ123" s="19" t="s">
        <v>650</v>
      </c>
      <c r="AK123" s="19" t="s">
        <v>116</v>
      </c>
      <c r="AL123" s="19" t="s">
        <v>133</v>
      </c>
      <c r="AM123" s="19" t="s">
        <v>208</v>
      </c>
      <c r="AN123" s="19" t="s">
        <v>651</v>
      </c>
      <c r="AO123" s="19" t="s">
        <v>210</v>
      </c>
      <c r="AP123" s="19" t="s">
        <v>117</v>
      </c>
      <c r="AQ123" s="19" t="s">
        <v>652</v>
      </c>
      <c r="AR123" s="19" t="s">
        <v>236</v>
      </c>
      <c r="AS123" s="19" t="s">
        <v>780</v>
      </c>
      <c r="AT123" s="19" t="s">
        <v>214</v>
      </c>
      <c r="AU123" s="19" t="s">
        <v>215</v>
      </c>
      <c r="AV123" s="19" t="s">
        <v>654</v>
      </c>
      <c r="AW123" s="19" t="s">
        <v>655</v>
      </c>
      <c r="AX123" s="19" t="s">
        <v>656</v>
      </c>
      <c r="AY123" s="19" t="s">
        <v>219</v>
      </c>
      <c r="AZ123" s="19" t="s">
        <v>220</v>
      </c>
      <c r="BA123" s="19" t="s">
        <v>763</v>
      </c>
      <c r="BB123" s="19" t="s">
        <v>658</v>
      </c>
      <c r="BC123" s="19" t="s">
        <v>223</v>
      </c>
      <c r="BD123" s="19" t="s">
        <v>781</v>
      </c>
      <c r="BE123" s="19" t="s">
        <v>626</v>
      </c>
      <c r="BF123" s="19" t="s">
        <v>226</v>
      </c>
      <c r="BG123" s="19" t="s">
        <v>116</v>
      </c>
      <c r="BH123" s="19" t="s">
        <v>116</v>
      </c>
      <c r="BI123" s="19" t="s">
        <v>116</v>
      </c>
      <c r="BJ123" s="19" t="s">
        <v>116</v>
      </c>
      <c r="BK123" s="19" t="s">
        <v>116</v>
      </c>
      <c r="BL123" s="19" t="s">
        <v>116</v>
      </c>
      <c r="BM123" s="19" t="s">
        <v>116</v>
      </c>
    </row>
    <row r="124" spans="1:65" ht="16.95" customHeight="1">
      <c r="A124" s="48" t="str">
        <f t="shared" si="3"/>
        <v>90PT03T1-M00CT0</v>
      </c>
      <c r="B124" s="19" t="str">
        <f t="shared" si="4"/>
        <v>A3402WVAT-WPD515WS</v>
      </c>
      <c r="C124" s="19" t="str">
        <f>IF(ISBLANK(I124),"",IF(LEFT(H124, 4) = "90PF",_xlfn.XLOOKUP(B124,'Auto-PF'!$A$2:$A$500,'Auto-PF'!$B$2:$B$500,"Not found",0),_xlfn.XLOOKUP(LEFT(B124,5),'MKT name rule'!$B$2:$B$322,'MKT name rule'!$C$2:$C$322, "Not found")))</f>
        <v>ASUS AiO A3402</v>
      </c>
      <c r="D124" s="19" t="s">
        <v>645</v>
      </c>
      <c r="E124" s="83" t="s">
        <v>746</v>
      </c>
      <c r="H124" s="57" t="s">
        <v>794</v>
      </c>
      <c r="I124" s="105" t="s">
        <v>795</v>
      </c>
      <c r="J124" s="46" t="s">
        <v>796</v>
      </c>
      <c r="K124" s="46" t="s">
        <v>797</v>
      </c>
      <c r="L124" s="46" t="s">
        <v>777</v>
      </c>
      <c r="M124" s="46" t="s">
        <v>798</v>
      </c>
      <c r="N124" s="46" t="s">
        <v>324</v>
      </c>
      <c r="O124" s="46" t="s">
        <v>188</v>
      </c>
      <c r="P124" s="46" t="s">
        <v>189</v>
      </c>
      <c r="Q124" s="46" t="s">
        <v>190</v>
      </c>
      <c r="R124" s="46" t="s">
        <v>104</v>
      </c>
      <c r="S124" s="46" t="s">
        <v>191</v>
      </c>
      <c r="T124" s="46" t="s">
        <v>192</v>
      </c>
      <c r="U124" s="46" t="s">
        <v>193</v>
      </c>
      <c r="V124" s="46" t="s">
        <v>275</v>
      </c>
      <c r="W124" s="46" t="s">
        <v>195</v>
      </c>
      <c r="X124" s="46" t="s">
        <v>779</v>
      </c>
      <c r="Y124" s="46" t="s">
        <v>197</v>
      </c>
      <c r="Z124" s="46" t="s">
        <v>198</v>
      </c>
      <c r="AA124" s="46" t="s">
        <v>276</v>
      </c>
      <c r="AB124" s="46" t="s">
        <v>200</v>
      </c>
      <c r="AC124" s="46" t="s">
        <v>663</v>
      </c>
      <c r="AD124" s="19" t="s">
        <v>117</v>
      </c>
      <c r="AE124" s="19" t="s">
        <v>117</v>
      </c>
      <c r="AF124" s="19" t="s">
        <v>145</v>
      </c>
      <c r="AG124" s="19" t="s">
        <v>667</v>
      </c>
      <c r="AH124" s="19" t="s">
        <v>257</v>
      </c>
      <c r="AI124" s="19" t="s">
        <v>235</v>
      </c>
      <c r="AJ124" s="19" t="s">
        <v>650</v>
      </c>
      <c r="AK124" s="19" t="s">
        <v>116</v>
      </c>
      <c r="AL124" s="19" t="s">
        <v>133</v>
      </c>
      <c r="AM124" s="19" t="s">
        <v>208</v>
      </c>
      <c r="AN124" s="19" t="s">
        <v>651</v>
      </c>
      <c r="AO124" s="19" t="s">
        <v>210</v>
      </c>
      <c r="AP124" s="19" t="s">
        <v>117</v>
      </c>
      <c r="AQ124" s="19" t="s">
        <v>652</v>
      </c>
      <c r="AR124" s="19" t="s">
        <v>236</v>
      </c>
      <c r="AS124" s="19" t="s">
        <v>780</v>
      </c>
      <c r="AT124" s="19" t="s">
        <v>214</v>
      </c>
      <c r="AU124" s="19" t="s">
        <v>215</v>
      </c>
      <c r="AV124" s="19" t="s">
        <v>654</v>
      </c>
      <c r="AW124" s="19" t="s">
        <v>655</v>
      </c>
      <c r="AX124" s="19" t="s">
        <v>656</v>
      </c>
      <c r="AY124" s="19" t="s">
        <v>219</v>
      </c>
      <c r="AZ124" s="19" t="s">
        <v>220</v>
      </c>
      <c r="BA124" s="19" t="s">
        <v>763</v>
      </c>
      <c r="BB124" s="19" t="s">
        <v>658</v>
      </c>
      <c r="BC124" s="19" t="s">
        <v>223</v>
      </c>
      <c r="BD124" s="19" t="s">
        <v>781</v>
      </c>
      <c r="BE124" s="19" t="s">
        <v>626</v>
      </c>
      <c r="BF124" s="19" t="s">
        <v>226</v>
      </c>
      <c r="BG124" s="19" t="s">
        <v>116</v>
      </c>
      <c r="BH124" s="19" t="s">
        <v>116</v>
      </c>
      <c r="BI124" s="19" t="s">
        <v>116</v>
      </c>
      <c r="BJ124" s="19" t="s">
        <v>116</v>
      </c>
      <c r="BK124" s="19" t="s">
        <v>116</v>
      </c>
      <c r="BL124" s="19" t="s">
        <v>116</v>
      </c>
      <c r="BM124" s="19" t="s">
        <v>116</v>
      </c>
    </row>
    <row r="125" spans="1:65" ht="16.95" customHeight="1">
      <c r="A125" s="48" t="str">
        <f t="shared" si="3"/>
        <v>90PT03T1-M00CU0</v>
      </c>
      <c r="B125" s="19" t="str">
        <f t="shared" si="4"/>
        <v>A3402WVAT-WPD715WS</v>
      </c>
      <c r="C125" s="19" t="str">
        <f>IF(ISBLANK(I125),"",IF(LEFT(H125, 4) = "90PF",_xlfn.XLOOKUP(B125,'Auto-PF'!$A$2:$A$500,'Auto-PF'!$B$2:$B$500,"Not found",0),_xlfn.XLOOKUP(LEFT(B125,5),'MKT name rule'!$B$2:$B$322,'MKT name rule'!$C$2:$C$322, "Not found")))</f>
        <v>ASUS AiO A3402</v>
      </c>
      <c r="D125" s="19" t="s">
        <v>645</v>
      </c>
      <c r="E125" s="83" t="s">
        <v>746</v>
      </c>
      <c r="H125" s="57" t="s">
        <v>799</v>
      </c>
      <c r="I125" s="105" t="s">
        <v>800</v>
      </c>
      <c r="J125" s="46" t="s">
        <v>801</v>
      </c>
      <c r="K125" s="46" t="s">
        <v>802</v>
      </c>
      <c r="L125" s="46" t="s">
        <v>777</v>
      </c>
      <c r="M125" s="46" t="s">
        <v>798</v>
      </c>
      <c r="N125" s="46" t="s">
        <v>324</v>
      </c>
      <c r="O125" s="46" t="s">
        <v>188</v>
      </c>
      <c r="P125" s="46" t="s">
        <v>189</v>
      </c>
      <c r="Q125" s="46" t="s">
        <v>190</v>
      </c>
      <c r="R125" s="46" t="s">
        <v>104</v>
      </c>
      <c r="S125" s="46" t="s">
        <v>191</v>
      </c>
      <c r="T125" s="46" t="s">
        <v>192</v>
      </c>
      <c r="U125" s="46" t="s">
        <v>193</v>
      </c>
      <c r="V125" s="46" t="s">
        <v>275</v>
      </c>
      <c r="W125" s="46" t="s">
        <v>195</v>
      </c>
      <c r="X125" s="46" t="s">
        <v>779</v>
      </c>
      <c r="Y125" s="46" t="s">
        <v>197</v>
      </c>
      <c r="Z125" s="46" t="s">
        <v>198</v>
      </c>
      <c r="AA125" s="46" t="s">
        <v>276</v>
      </c>
      <c r="AB125" s="46" t="s">
        <v>200</v>
      </c>
      <c r="AC125" s="46" t="s">
        <v>671</v>
      </c>
      <c r="AD125" s="19" t="s">
        <v>117</v>
      </c>
      <c r="AE125" s="19" t="s">
        <v>117</v>
      </c>
      <c r="AF125" s="19" t="s">
        <v>145</v>
      </c>
      <c r="AG125" s="19" t="s">
        <v>667</v>
      </c>
      <c r="AH125" s="19" t="s">
        <v>257</v>
      </c>
      <c r="AI125" s="19" t="s">
        <v>235</v>
      </c>
      <c r="AJ125" s="19" t="s">
        <v>650</v>
      </c>
      <c r="AK125" s="19" t="s">
        <v>116</v>
      </c>
      <c r="AL125" s="19" t="s">
        <v>133</v>
      </c>
      <c r="AM125" s="19" t="s">
        <v>208</v>
      </c>
      <c r="AN125" s="19" t="s">
        <v>651</v>
      </c>
      <c r="AO125" s="19" t="s">
        <v>210</v>
      </c>
      <c r="AP125" s="19" t="s">
        <v>117</v>
      </c>
      <c r="AQ125" s="19" t="s">
        <v>652</v>
      </c>
      <c r="AR125" s="19" t="s">
        <v>236</v>
      </c>
      <c r="AS125" s="19" t="s">
        <v>780</v>
      </c>
      <c r="AT125" s="19" t="s">
        <v>214</v>
      </c>
      <c r="AU125" s="19" t="s">
        <v>215</v>
      </c>
      <c r="AV125" s="19" t="s">
        <v>654</v>
      </c>
      <c r="AW125" s="19" t="s">
        <v>655</v>
      </c>
      <c r="AX125" s="19" t="s">
        <v>656</v>
      </c>
      <c r="AY125" s="19" t="s">
        <v>219</v>
      </c>
      <c r="AZ125" s="19" t="s">
        <v>220</v>
      </c>
      <c r="BA125" s="19" t="s">
        <v>763</v>
      </c>
      <c r="BB125" s="19" t="s">
        <v>658</v>
      </c>
      <c r="BC125" s="19" t="s">
        <v>223</v>
      </c>
      <c r="BD125" s="19" t="s">
        <v>781</v>
      </c>
      <c r="BE125" s="19" t="s">
        <v>626</v>
      </c>
      <c r="BF125" s="19" t="s">
        <v>226</v>
      </c>
      <c r="BG125" s="19" t="s">
        <v>116</v>
      </c>
      <c r="BH125" s="19" t="s">
        <v>116</v>
      </c>
      <c r="BI125" s="19" t="s">
        <v>116</v>
      </c>
      <c r="BJ125" s="19" t="s">
        <v>116</v>
      </c>
      <c r="BK125" s="19" t="s">
        <v>116</v>
      </c>
      <c r="BL125" s="19" t="s">
        <v>116</v>
      </c>
      <c r="BM125" s="19" t="s">
        <v>116</v>
      </c>
    </row>
    <row r="126" spans="1:65" ht="16.95" customHeight="1">
      <c r="A126" s="48" t="str">
        <f t="shared" si="3"/>
        <v>90PT03H4-M01P40</v>
      </c>
      <c r="B126" s="19" t="str">
        <f t="shared" si="4"/>
        <v>A3202WBAK-WPB382W</v>
      </c>
      <c r="C126" s="19" t="str">
        <f>IF(ISBLANK(I126),"",IF(LEFT(H126, 4) = "90PF",_xlfn.XLOOKUP(B126,'Auto-PF'!$A$2:$A$500,'Auto-PF'!$B$2:$B$500,"Not found",0),_xlfn.XLOOKUP(LEFT(B126,5),'MKT name rule'!$B$2:$B$322,'MKT name rule'!$C$2:$C$322, "Not found")))</f>
        <v>ASUS AiO A3202</v>
      </c>
      <c r="D126" s="19" t="s">
        <v>645</v>
      </c>
      <c r="E126" s="83" t="s">
        <v>746</v>
      </c>
      <c r="H126" s="57" t="s">
        <v>803</v>
      </c>
      <c r="I126" s="105" t="s">
        <v>804</v>
      </c>
      <c r="J126" s="46" t="s">
        <v>805</v>
      </c>
      <c r="K126" s="46" t="s">
        <v>806</v>
      </c>
      <c r="L126" s="46" t="s">
        <v>752</v>
      </c>
      <c r="M126" s="46" t="s">
        <v>770</v>
      </c>
      <c r="N126" s="46" t="s">
        <v>324</v>
      </c>
      <c r="O126" s="46" t="s">
        <v>754</v>
      </c>
      <c r="P126" s="46" t="s">
        <v>189</v>
      </c>
      <c r="Q126" s="46" t="s">
        <v>190</v>
      </c>
      <c r="R126" s="46" t="s">
        <v>104</v>
      </c>
      <c r="S126" s="46" t="s">
        <v>191</v>
      </c>
      <c r="T126" s="46" t="s">
        <v>192</v>
      </c>
      <c r="U126" s="46" t="s">
        <v>193</v>
      </c>
      <c r="V126" s="46" t="s">
        <v>724</v>
      </c>
      <c r="W126" s="46" t="s">
        <v>195</v>
      </c>
      <c r="X126" s="46" t="s">
        <v>755</v>
      </c>
      <c r="Y126" s="46" t="s">
        <v>197</v>
      </c>
      <c r="Z126" s="46" t="s">
        <v>198</v>
      </c>
      <c r="AA126" s="46" t="s">
        <v>199</v>
      </c>
      <c r="AB126" s="46" t="s">
        <v>200</v>
      </c>
      <c r="AC126" s="46" t="s">
        <v>807</v>
      </c>
      <c r="AD126" s="19" t="s">
        <v>117</v>
      </c>
      <c r="AE126" s="19" t="s">
        <v>117</v>
      </c>
      <c r="AF126" s="19" t="s">
        <v>91</v>
      </c>
      <c r="AG126" s="19" t="s">
        <v>731</v>
      </c>
      <c r="AH126" s="19" t="s">
        <v>732</v>
      </c>
      <c r="AI126" s="19" t="s">
        <v>733</v>
      </c>
      <c r="AJ126" s="19" t="s">
        <v>758</v>
      </c>
      <c r="AK126" s="19" t="s">
        <v>206</v>
      </c>
      <c r="AL126" s="19" t="s">
        <v>98</v>
      </c>
      <c r="AM126" s="19" t="s">
        <v>208</v>
      </c>
      <c r="AN126" s="19" t="s">
        <v>651</v>
      </c>
      <c r="AO126" s="19" t="s">
        <v>210</v>
      </c>
      <c r="AP126" s="19" t="s">
        <v>117</v>
      </c>
      <c r="AQ126" s="19" t="s">
        <v>759</v>
      </c>
      <c r="AR126" s="19" t="s">
        <v>236</v>
      </c>
      <c r="AS126" s="19" t="s">
        <v>213</v>
      </c>
      <c r="AT126" s="19" t="s">
        <v>214</v>
      </c>
      <c r="AU126" s="19" t="s">
        <v>215</v>
      </c>
      <c r="AV126" s="19" t="s">
        <v>760</v>
      </c>
      <c r="AW126" s="19" t="s">
        <v>761</v>
      </c>
      <c r="AX126" s="19" t="s">
        <v>762</v>
      </c>
      <c r="AY126" s="19" t="s">
        <v>219</v>
      </c>
      <c r="AZ126" s="19" t="s">
        <v>742</v>
      </c>
      <c r="BA126" s="19" t="s">
        <v>763</v>
      </c>
      <c r="BB126" s="19" t="s">
        <v>658</v>
      </c>
      <c r="BC126" s="19" t="s">
        <v>223</v>
      </c>
      <c r="BD126" s="19" t="s">
        <v>771</v>
      </c>
      <c r="BE126" s="19" t="s">
        <v>626</v>
      </c>
      <c r="BF126" s="19" t="s">
        <v>226</v>
      </c>
      <c r="BG126" s="19" t="s">
        <v>116</v>
      </c>
      <c r="BH126" s="19" t="s">
        <v>116</v>
      </c>
      <c r="BI126" s="19" t="s">
        <v>116</v>
      </c>
      <c r="BJ126" s="19" t="s">
        <v>116</v>
      </c>
      <c r="BK126" s="19" t="s">
        <v>116</v>
      </c>
      <c r="BL126" s="19" t="s">
        <v>116</v>
      </c>
      <c r="BM126" s="19" t="s">
        <v>116</v>
      </c>
    </row>
    <row r="127" spans="1:65" ht="16.95" customHeight="1">
      <c r="A127" s="48" t="str">
        <f t="shared" si="3"/>
        <v>90PT03H4-M01P50</v>
      </c>
      <c r="B127" s="19" t="str">
        <f t="shared" si="4"/>
        <v>A3202WBAK-WPB385W</v>
      </c>
      <c r="C127" s="19" t="str">
        <f>IF(ISBLANK(I127),"",IF(LEFT(H127, 4) = "90PF",_xlfn.XLOOKUP(B127,'Auto-PF'!$A$2:$A$500,'Auto-PF'!$B$2:$B$500,"Not found",0),_xlfn.XLOOKUP(LEFT(B127,5),'MKT name rule'!$B$2:$B$322,'MKT name rule'!$C$2:$C$322, "Not found")))</f>
        <v>ASUS AiO A3202</v>
      </c>
      <c r="D127" s="19" t="s">
        <v>645</v>
      </c>
      <c r="E127" s="83" t="s">
        <v>746</v>
      </c>
      <c r="H127" s="57" t="s">
        <v>808</v>
      </c>
      <c r="I127" s="105" t="s">
        <v>809</v>
      </c>
      <c r="J127" s="46" t="s">
        <v>810</v>
      </c>
      <c r="K127" s="46" t="s">
        <v>811</v>
      </c>
      <c r="L127" s="46" t="s">
        <v>752</v>
      </c>
      <c r="M127" s="46" t="s">
        <v>770</v>
      </c>
      <c r="N127" s="46" t="s">
        <v>324</v>
      </c>
      <c r="O127" s="46" t="s">
        <v>754</v>
      </c>
      <c r="P127" s="46" t="s">
        <v>189</v>
      </c>
      <c r="Q127" s="46" t="s">
        <v>190</v>
      </c>
      <c r="R127" s="46" t="s">
        <v>104</v>
      </c>
      <c r="S127" s="46" t="s">
        <v>191</v>
      </c>
      <c r="T127" s="46" t="s">
        <v>192</v>
      </c>
      <c r="U127" s="46" t="s">
        <v>193</v>
      </c>
      <c r="V127" s="46" t="s">
        <v>724</v>
      </c>
      <c r="W127" s="46" t="s">
        <v>195</v>
      </c>
      <c r="X127" s="46" t="s">
        <v>755</v>
      </c>
      <c r="Y127" s="46" t="s">
        <v>197</v>
      </c>
      <c r="Z127" s="46" t="s">
        <v>198</v>
      </c>
      <c r="AA127" s="46" t="s">
        <v>199</v>
      </c>
      <c r="AB127" s="46" t="s">
        <v>200</v>
      </c>
      <c r="AC127" s="46" t="s">
        <v>807</v>
      </c>
      <c r="AD127" s="19" t="s">
        <v>117</v>
      </c>
      <c r="AE127" s="19" t="s">
        <v>117</v>
      </c>
      <c r="AF127" s="19" t="s">
        <v>91</v>
      </c>
      <c r="AG127" s="19" t="s">
        <v>731</v>
      </c>
      <c r="AH127" s="19" t="s">
        <v>732</v>
      </c>
      <c r="AI127" s="19" t="s">
        <v>812</v>
      </c>
      <c r="AJ127" s="19" t="s">
        <v>758</v>
      </c>
      <c r="AK127" s="19" t="s">
        <v>206</v>
      </c>
      <c r="AL127" s="19" t="s">
        <v>98</v>
      </c>
      <c r="AM127" s="19" t="s">
        <v>208</v>
      </c>
      <c r="AN127" s="19" t="s">
        <v>651</v>
      </c>
      <c r="AO127" s="19" t="s">
        <v>210</v>
      </c>
      <c r="AP127" s="19" t="s">
        <v>117</v>
      </c>
      <c r="AQ127" s="19" t="s">
        <v>759</v>
      </c>
      <c r="AR127" s="19" t="s">
        <v>236</v>
      </c>
      <c r="AS127" s="19" t="s">
        <v>213</v>
      </c>
      <c r="AT127" s="19" t="s">
        <v>214</v>
      </c>
      <c r="AU127" s="19" t="s">
        <v>215</v>
      </c>
      <c r="AV127" s="19" t="s">
        <v>760</v>
      </c>
      <c r="AW127" s="19" t="s">
        <v>761</v>
      </c>
      <c r="AX127" s="19" t="s">
        <v>762</v>
      </c>
      <c r="AY127" s="19" t="s">
        <v>219</v>
      </c>
      <c r="AZ127" s="19" t="s">
        <v>742</v>
      </c>
      <c r="BA127" s="19" t="s">
        <v>763</v>
      </c>
      <c r="BB127" s="19" t="s">
        <v>658</v>
      </c>
      <c r="BC127" s="19" t="s">
        <v>223</v>
      </c>
      <c r="BD127" s="19" t="s">
        <v>771</v>
      </c>
      <c r="BE127" s="19" t="s">
        <v>626</v>
      </c>
      <c r="BF127" s="19" t="s">
        <v>226</v>
      </c>
      <c r="BG127" s="19" t="s">
        <v>116</v>
      </c>
      <c r="BH127" s="19" t="s">
        <v>116</v>
      </c>
      <c r="BI127" s="19" t="s">
        <v>116</v>
      </c>
      <c r="BJ127" s="19" t="s">
        <v>116</v>
      </c>
      <c r="BK127" s="19" t="s">
        <v>116</v>
      </c>
      <c r="BL127" s="19" t="s">
        <v>116</v>
      </c>
      <c r="BM127" s="19" t="s">
        <v>116</v>
      </c>
    </row>
    <row r="128" spans="1:65" ht="16.95" customHeight="1">
      <c r="A128" s="48" t="str">
        <f t="shared" si="3"/>
        <v>90PT03H4-M01P60</v>
      </c>
      <c r="B128" s="19" t="str">
        <f t="shared" si="4"/>
        <v>A3202WBAK-WPB585W</v>
      </c>
      <c r="C128" s="19" t="str">
        <f>IF(ISBLANK(I128),"",IF(LEFT(H128, 4) = "90PF",_xlfn.XLOOKUP(B128,'Auto-PF'!$A$2:$A$500,'Auto-PF'!$B$2:$B$500,"Not found",0),_xlfn.XLOOKUP(LEFT(B128,5),'MKT name rule'!$B$2:$B$322,'MKT name rule'!$C$2:$C$322, "Not found")))</f>
        <v>ASUS AiO A3202</v>
      </c>
      <c r="D128" s="19" t="s">
        <v>645</v>
      </c>
      <c r="E128" s="83" t="s">
        <v>746</v>
      </c>
      <c r="H128" s="57" t="s">
        <v>813</v>
      </c>
      <c r="I128" s="105" t="s">
        <v>814</v>
      </c>
      <c r="J128" s="46" t="s">
        <v>815</v>
      </c>
      <c r="K128" s="46" t="s">
        <v>816</v>
      </c>
      <c r="L128" s="46" t="s">
        <v>752</v>
      </c>
      <c r="M128" s="46" t="s">
        <v>770</v>
      </c>
      <c r="N128" s="46" t="s">
        <v>324</v>
      </c>
      <c r="O128" s="46" t="s">
        <v>754</v>
      </c>
      <c r="P128" s="46" t="s">
        <v>189</v>
      </c>
      <c r="Q128" s="46" t="s">
        <v>190</v>
      </c>
      <c r="R128" s="46" t="s">
        <v>104</v>
      </c>
      <c r="S128" s="46" t="s">
        <v>191</v>
      </c>
      <c r="T128" s="46" t="s">
        <v>192</v>
      </c>
      <c r="U128" s="46" t="s">
        <v>193</v>
      </c>
      <c r="V128" s="46" t="s">
        <v>724</v>
      </c>
      <c r="W128" s="46" t="s">
        <v>195</v>
      </c>
      <c r="X128" s="46" t="s">
        <v>755</v>
      </c>
      <c r="Y128" s="46" t="s">
        <v>197</v>
      </c>
      <c r="Z128" s="46" t="s">
        <v>198</v>
      </c>
      <c r="AA128" s="46" t="s">
        <v>199</v>
      </c>
      <c r="AB128" s="46" t="s">
        <v>200</v>
      </c>
      <c r="AC128" s="46" t="s">
        <v>817</v>
      </c>
      <c r="AD128" s="19" t="s">
        <v>117</v>
      </c>
      <c r="AE128" s="19" t="s">
        <v>117</v>
      </c>
      <c r="AF128" s="19" t="s">
        <v>91</v>
      </c>
      <c r="AG128" s="19" t="s">
        <v>731</v>
      </c>
      <c r="AH128" s="19" t="s">
        <v>732</v>
      </c>
      <c r="AI128" s="19" t="s">
        <v>812</v>
      </c>
      <c r="AJ128" s="19" t="s">
        <v>758</v>
      </c>
      <c r="AK128" s="19" t="s">
        <v>206</v>
      </c>
      <c r="AL128" s="19" t="s">
        <v>98</v>
      </c>
      <c r="AM128" s="19" t="s">
        <v>208</v>
      </c>
      <c r="AN128" s="19" t="s">
        <v>651</v>
      </c>
      <c r="AO128" s="19" t="s">
        <v>210</v>
      </c>
      <c r="AP128" s="19" t="s">
        <v>117</v>
      </c>
      <c r="AQ128" s="19" t="s">
        <v>759</v>
      </c>
      <c r="AR128" s="19" t="s">
        <v>236</v>
      </c>
      <c r="AS128" s="19" t="s">
        <v>213</v>
      </c>
      <c r="AT128" s="19" t="s">
        <v>214</v>
      </c>
      <c r="AU128" s="19" t="s">
        <v>215</v>
      </c>
      <c r="AV128" s="19" t="s">
        <v>760</v>
      </c>
      <c r="AW128" s="19" t="s">
        <v>761</v>
      </c>
      <c r="AX128" s="19" t="s">
        <v>762</v>
      </c>
      <c r="AY128" s="19" t="s">
        <v>219</v>
      </c>
      <c r="AZ128" s="19" t="s">
        <v>742</v>
      </c>
      <c r="BA128" s="19" t="s">
        <v>763</v>
      </c>
      <c r="BB128" s="19" t="s">
        <v>658</v>
      </c>
      <c r="BC128" s="19" t="s">
        <v>223</v>
      </c>
      <c r="BD128" s="19" t="s">
        <v>771</v>
      </c>
      <c r="BE128" s="19" t="s">
        <v>626</v>
      </c>
      <c r="BF128" s="19" t="s">
        <v>226</v>
      </c>
      <c r="BG128" s="19" t="s">
        <v>116</v>
      </c>
      <c r="BH128" s="19" t="s">
        <v>116</v>
      </c>
      <c r="BI128" s="19" t="s">
        <v>116</v>
      </c>
      <c r="BJ128" s="19" t="s">
        <v>116</v>
      </c>
      <c r="BK128" s="19" t="s">
        <v>116</v>
      </c>
      <c r="BL128" s="19" t="s">
        <v>116</v>
      </c>
      <c r="BM128" s="19" t="s">
        <v>116</v>
      </c>
    </row>
    <row r="129" spans="1:65" ht="16.95" customHeight="1">
      <c r="A129" s="48" t="str">
        <f t="shared" si="3"/>
        <v>90PT03G4-M06A20</v>
      </c>
      <c r="B129" s="19" t="str">
        <f t="shared" si="4"/>
        <v>A3402WBAK-WPC515WS</v>
      </c>
      <c r="C129" s="19" t="str">
        <f>IF(ISBLANK(I129),"",IF(LEFT(H129, 4) = "90PF",_xlfn.XLOOKUP(B129,'Auto-PF'!$A$2:$A$500,'Auto-PF'!$B$2:$B$500,"Not found",0),_xlfn.XLOOKUP(LEFT(B129,5),'MKT name rule'!$B$2:$B$322,'MKT name rule'!$C$2:$C$322, "Not found")))</f>
        <v>ASUS AiO A3402</v>
      </c>
      <c r="D129" s="19" t="s">
        <v>645</v>
      </c>
      <c r="E129" s="83" t="s">
        <v>746</v>
      </c>
      <c r="H129" s="57" t="s">
        <v>818</v>
      </c>
      <c r="I129" s="105" t="s">
        <v>819</v>
      </c>
      <c r="J129" s="46" t="s">
        <v>820</v>
      </c>
      <c r="K129" s="46" t="s">
        <v>821</v>
      </c>
      <c r="L129" s="46" t="s">
        <v>822</v>
      </c>
      <c r="M129" s="46" t="s">
        <v>823</v>
      </c>
      <c r="N129" s="46" t="s">
        <v>324</v>
      </c>
      <c r="O129" s="46" t="s">
        <v>188</v>
      </c>
      <c r="P129" s="46" t="s">
        <v>189</v>
      </c>
      <c r="Q129" s="46" t="s">
        <v>190</v>
      </c>
      <c r="R129" s="46" t="s">
        <v>104</v>
      </c>
      <c r="S129" s="46" t="s">
        <v>191</v>
      </c>
      <c r="T129" s="46" t="s">
        <v>192</v>
      </c>
      <c r="U129" s="46" t="s">
        <v>193</v>
      </c>
      <c r="V129" s="46" t="s">
        <v>724</v>
      </c>
      <c r="W129" s="46" t="s">
        <v>195</v>
      </c>
      <c r="X129" s="46" t="s">
        <v>779</v>
      </c>
      <c r="Y129" s="46" t="s">
        <v>197</v>
      </c>
      <c r="Z129" s="46" t="s">
        <v>198</v>
      </c>
      <c r="AA129" s="46" t="s">
        <v>199</v>
      </c>
      <c r="AB129" s="46" t="s">
        <v>200</v>
      </c>
      <c r="AC129" s="46" t="s">
        <v>817</v>
      </c>
      <c r="AD129" s="19" t="s">
        <v>117</v>
      </c>
      <c r="AE129" s="19" t="s">
        <v>117</v>
      </c>
      <c r="AF129" s="19" t="s">
        <v>145</v>
      </c>
      <c r="AG129" s="19" t="s">
        <v>824</v>
      </c>
      <c r="AH129" s="19" t="s">
        <v>825</v>
      </c>
      <c r="AI129" s="19" t="s">
        <v>812</v>
      </c>
      <c r="AJ129" s="19" t="s">
        <v>758</v>
      </c>
      <c r="AK129" s="19" t="s">
        <v>206</v>
      </c>
      <c r="AL129" s="19" t="s">
        <v>98</v>
      </c>
      <c r="AM129" s="19" t="s">
        <v>208</v>
      </c>
      <c r="AN129" s="19" t="s">
        <v>651</v>
      </c>
      <c r="AO129" s="19" t="s">
        <v>210</v>
      </c>
      <c r="AP129" s="19" t="s">
        <v>117</v>
      </c>
      <c r="AQ129" s="19" t="s">
        <v>759</v>
      </c>
      <c r="AR129" s="19" t="s">
        <v>236</v>
      </c>
      <c r="AS129" s="19" t="s">
        <v>826</v>
      </c>
      <c r="AT129" s="19" t="s">
        <v>214</v>
      </c>
      <c r="AU129" s="19" t="s">
        <v>215</v>
      </c>
      <c r="AV129" s="19" t="s">
        <v>654</v>
      </c>
      <c r="AW129" s="19" t="s">
        <v>655</v>
      </c>
      <c r="AX129" s="19" t="s">
        <v>656</v>
      </c>
      <c r="AY129" s="19" t="s">
        <v>219</v>
      </c>
      <c r="AZ129" s="19" t="s">
        <v>742</v>
      </c>
      <c r="BA129" s="19" t="s">
        <v>763</v>
      </c>
      <c r="BB129" s="19" t="s">
        <v>658</v>
      </c>
      <c r="BC129" s="19" t="s">
        <v>223</v>
      </c>
      <c r="BD129" s="19" t="s">
        <v>771</v>
      </c>
      <c r="BE129" s="19" t="s">
        <v>412</v>
      </c>
      <c r="BF129" s="19" t="s">
        <v>226</v>
      </c>
      <c r="BG129" s="19" t="s">
        <v>227</v>
      </c>
      <c r="BH129" s="19" t="s">
        <v>228</v>
      </c>
      <c r="BI129" s="19" t="s">
        <v>116</v>
      </c>
      <c r="BJ129" s="19" t="s">
        <v>116</v>
      </c>
      <c r="BK129" s="19" t="s">
        <v>116</v>
      </c>
      <c r="BL129" s="19" t="s">
        <v>116</v>
      </c>
      <c r="BM129" s="19" t="s">
        <v>116</v>
      </c>
    </row>
    <row r="130" spans="1:65" ht="16.95" customHeight="1">
      <c r="A130" s="48" t="str">
        <f t="shared" si="3"/>
        <v>90PT03G4-M06A30</v>
      </c>
      <c r="B130" s="19" t="str">
        <f t="shared" si="4"/>
        <v>A3402WBAT-WPD515WS</v>
      </c>
      <c r="C130" s="19" t="str">
        <f>IF(ISBLANK(I130),"",IF(LEFT(H130, 4) = "90PF",_xlfn.XLOOKUP(B130,'Auto-PF'!$A$2:$A$500,'Auto-PF'!$B$2:$B$500,"Not found",0),_xlfn.XLOOKUP(LEFT(B130,5),'MKT name rule'!$B$2:$B$322,'MKT name rule'!$C$2:$C$322, "Not found")))</f>
        <v>ASUS AiO A3402</v>
      </c>
      <c r="D130" s="19" t="s">
        <v>645</v>
      </c>
      <c r="E130" s="83" t="s">
        <v>746</v>
      </c>
      <c r="H130" s="57" t="s">
        <v>827</v>
      </c>
      <c r="I130" s="105" t="s">
        <v>828</v>
      </c>
      <c r="J130" s="46" t="s">
        <v>829</v>
      </c>
      <c r="K130" s="46" t="s">
        <v>830</v>
      </c>
      <c r="L130" s="46" t="s">
        <v>822</v>
      </c>
      <c r="M130" s="46" t="s">
        <v>831</v>
      </c>
      <c r="N130" s="46" t="s">
        <v>324</v>
      </c>
      <c r="O130" s="46" t="s">
        <v>188</v>
      </c>
      <c r="P130" s="46" t="s">
        <v>189</v>
      </c>
      <c r="Q130" s="46" t="s">
        <v>190</v>
      </c>
      <c r="R130" s="46" t="s">
        <v>104</v>
      </c>
      <c r="S130" s="46" t="s">
        <v>191</v>
      </c>
      <c r="T130" s="46" t="s">
        <v>192</v>
      </c>
      <c r="U130" s="46" t="s">
        <v>193</v>
      </c>
      <c r="V130" s="46" t="s">
        <v>724</v>
      </c>
      <c r="W130" s="46" t="s">
        <v>195</v>
      </c>
      <c r="X130" s="46" t="s">
        <v>779</v>
      </c>
      <c r="Y130" s="46" t="s">
        <v>197</v>
      </c>
      <c r="Z130" s="46" t="s">
        <v>198</v>
      </c>
      <c r="AA130" s="46" t="s">
        <v>276</v>
      </c>
      <c r="AB130" s="46" t="s">
        <v>200</v>
      </c>
      <c r="AC130" s="46" t="s">
        <v>817</v>
      </c>
      <c r="AD130" s="19" t="s">
        <v>117</v>
      </c>
      <c r="AE130" s="19" t="s">
        <v>117</v>
      </c>
      <c r="AF130" s="19" t="s">
        <v>145</v>
      </c>
      <c r="AG130" s="19" t="s">
        <v>824</v>
      </c>
      <c r="AH130" s="19" t="s">
        <v>825</v>
      </c>
      <c r="AI130" s="19" t="s">
        <v>812</v>
      </c>
      <c r="AJ130" s="19" t="s">
        <v>758</v>
      </c>
      <c r="AK130" s="19" t="s">
        <v>206</v>
      </c>
      <c r="AL130" s="19" t="s">
        <v>98</v>
      </c>
      <c r="AM130" s="19" t="s">
        <v>208</v>
      </c>
      <c r="AN130" s="19" t="s">
        <v>651</v>
      </c>
      <c r="AO130" s="19" t="s">
        <v>210</v>
      </c>
      <c r="AP130" s="19" t="s">
        <v>117</v>
      </c>
      <c r="AQ130" s="19" t="s">
        <v>759</v>
      </c>
      <c r="AR130" s="19" t="s">
        <v>236</v>
      </c>
      <c r="AS130" s="19" t="s">
        <v>826</v>
      </c>
      <c r="AT130" s="19" t="s">
        <v>214</v>
      </c>
      <c r="AU130" s="19" t="s">
        <v>215</v>
      </c>
      <c r="AV130" s="19" t="s">
        <v>654</v>
      </c>
      <c r="AW130" s="19" t="s">
        <v>655</v>
      </c>
      <c r="AX130" s="19" t="s">
        <v>656</v>
      </c>
      <c r="AY130" s="19" t="s">
        <v>219</v>
      </c>
      <c r="AZ130" s="19" t="s">
        <v>742</v>
      </c>
      <c r="BA130" s="19" t="s">
        <v>763</v>
      </c>
      <c r="BB130" s="19" t="s">
        <v>658</v>
      </c>
      <c r="BC130" s="19" t="s">
        <v>223</v>
      </c>
      <c r="BD130" s="19" t="s">
        <v>771</v>
      </c>
      <c r="BE130" s="19" t="s">
        <v>412</v>
      </c>
      <c r="BF130" s="19" t="s">
        <v>226</v>
      </c>
      <c r="BG130" s="19" t="s">
        <v>227</v>
      </c>
      <c r="BH130" s="19" t="s">
        <v>228</v>
      </c>
      <c r="BI130" s="19" t="s">
        <v>116</v>
      </c>
      <c r="BJ130" s="19" t="s">
        <v>116</v>
      </c>
      <c r="BK130" s="19" t="s">
        <v>116</v>
      </c>
      <c r="BL130" s="19" t="s">
        <v>116</v>
      </c>
      <c r="BM130" s="19" t="s">
        <v>116</v>
      </c>
    </row>
    <row r="131" spans="1:65" ht="16.95" customHeight="1">
      <c r="A131" s="48" t="str">
        <f t="shared" ref="A131:A194" si="5">IF(ISBLANK(I131),"",H131)</f>
        <v>90PT03G4-M06A40</v>
      </c>
      <c r="B131" s="19" t="str">
        <f t="shared" si="4"/>
        <v>A3402WBAK-WPC715WS</v>
      </c>
      <c r="C131" s="19" t="str">
        <f>IF(ISBLANK(I131),"",IF(LEFT(H131, 4) = "90PF",_xlfn.XLOOKUP(B131,'Auto-PF'!$A$2:$A$500,'Auto-PF'!$B$2:$B$500,"Not found",0),_xlfn.XLOOKUP(LEFT(B131,5),'MKT name rule'!$B$2:$B$322,'MKT name rule'!$C$2:$C$322, "Not found")))</f>
        <v>ASUS AiO A3402</v>
      </c>
      <c r="D131" s="19" t="s">
        <v>645</v>
      </c>
      <c r="E131" s="83" t="s">
        <v>746</v>
      </c>
      <c r="H131" s="57" t="s">
        <v>832</v>
      </c>
      <c r="I131" s="105" t="s">
        <v>833</v>
      </c>
      <c r="J131" s="46" t="s">
        <v>834</v>
      </c>
      <c r="K131" s="46" t="s">
        <v>835</v>
      </c>
      <c r="L131" s="46" t="s">
        <v>822</v>
      </c>
      <c r="M131" s="46" t="s">
        <v>823</v>
      </c>
      <c r="N131" s="46" t="s">
        <v>324</v>
      </c>
      <c r="O131" s="46" t="s">
        <v>188</v>
      </c>
      <c r="P131" s="46" t="s">
        <v>189</v>
      </c>
      <c r="Q131" s="46" t="s">
        <v>190</v>
      </c>
      <c r="R131" s="46" t="s">
        <v>104</v>
      </c>
      <c r="S131" s="46" t="s">
        <v>191</v>
      </c>
      <c r="T131" s="46" t="s">
        <v>192</v>
      </c>
      <c r="U131" s="46" t="s">
        <v>193</v>
      </c>
      <c r="V131" s="46" t="s">
        <v>724</v>
      </c>
      <c r="W131" s="46" t="s">
        <v>195</v>
      </c>
      <c r="X131" s="46" t="s">
        <v>779</v>
      </c>
      <c r="Y131" s="46" t="s">
        <v>197</v>
      </c>
      <c r="Z131" s="46" t="s">
        <v>198</v>
      </c>
      <c r="AA131" s="46" t="s">
        <v>199</v>
      </c>
      <c r="AB131" s="46" t="s">
        <v>200</v>
      </c>
      <c r="AC131" s="46" t="s">
        <v>174</v>
      </c>
      <c r="AD131" s="19" t="s">
        <v>117</v>
      </c>
      <c r="AE131" s="19" t="s">
        <v>117</v>
      </c>
      <c r="AF131" s="19" t="s">
        <v>145</v>
      </c>
      <c r="AG131" s="19" t="s">
        <v>824</v>
      </c>
      <c r="AH131" s="19" t="s">
        <v>825</v>
      </c>
      <c r="AI131" s="19" t="s">
        <v>812</v>
      </c>
      <c r="AJ131" s="19" t="s">
        <v>758</v>
      </c>
      <c r="AK131" s="19" t="s">
        <v>206</v>
      </c>
      <c r="AL131" s="19" t="s">
        <v>98</v>
      </c>
      <c r="AM131" s="19" t="s">
        <v>208</v>
      </c>
      <c r="AN131" s="19" t="s">
        <v>651</v>
      </c>
      <c r="AO131" s="19" t="s">
        <v>210</v>
      </c>
      <c r="AP131" s="19" t="s">
        <v>117</v>
      </c>
      <c r="AQ131" s="19" t="s">
        <v>759</v>
      </c>
      <c r="AR131" s="19" t="s">
        <v>236</v>
      </c>
      <c r="AS131" s="19" t="s">
        <v>826</v>
      </c>
      <c r="AT131" s="19" t="s">
        <v>214</v>
      </c>
      <c r="AU131" s="19" t="s">
        <v>215</v>
      </c>
      <c r="AV131" s="19" t="s">
        <v>654</v>
      </c>
      <c r="AW131" s="19" t="s">
        <v>655</v>
      </c>
      <c r="AX131" s="19" t="s">
        <v>656</v>
      </c>
      <c r="AY131" s="19" t="s">
        <v>219</v>
      </c>
      <c r="AZ131" s="19" t="s">
        <v>742</v>
      </c>
      <c r="BA131" s="19" t="s">
        <v>763</v>
      </c>
      <c r="BB131" s="19" t="s">
        <v>658</v>
      </c>
      <c r="BC131" s="19" t="s">
        <v>223</v>
      </c>
      <c r="BD131" s="19" t="s">
        <v>771</v>
      </c>
      <c r="BE131" s="19" t="s">
        <v>412</v>
      </c>
      <c r="BF131" s="19" t="s">
        <v>226</v>
      </c>
      <c r="BG131" s="19" t="s">
        <v>227</v>
      </c>
      <c r="BH131" s="19" t="s">
        <v>228</v>
      </c>
      <c r="BI131" s="19" t="s">
        <v>116</v>
      </c>
      <c r="BJ131" s="19" t="s">
        <v>116</v>
      </c>
      <c r="BK131" s="19" t="s">
        <v>116</v>
      </c>
      <c r="BL131" s="19" t="s">
        <v>116</v>
      </c>
      <c r="BM131" s="19" t="s">
        <v>116</v>
      </c>
    </row>
    <row r="132" spans="1:65" ht="16.95" customHeight="1">
      <c r="A132" s="48" t="str">
        <f t="shared" si="5"/>
        <v>90PT03G4-M06A50</v>
      </c>
      <c r="B132" s="19" t="str">
        <f t="shared" si="4"/>
        <v>A3402WBAT-WPD715WS</v>
      </c>
      <c r="C132" s="19" t="str">
        <f>IF(ISBLANK(I132),"",IF(LEFT(H132, 4) = "90PF",_xlfn.XLOOKUP(B132,'Auto-PF'!$A$2:$A$500,'Auto-PF'!$B$2:$B$500,"Not found",0),_xlfn.XLOOKUP(LEFT(B132,5),'MKT name rule'!$B$2:$B$322,'MKT name rule'!$C$2:$C$322, "Not found")))</f>
        <v>ASUS AiO A3402</v>
      </c>
      <c r="D132" s="19" t="s">
        <v>645</v>
      </c>
      <c r="E132" s="83" t="s">
        <v>746</v>
      </c>
      <c r="H132" s="57" t="s">
        <v>836</v>
      </c>
      <c r="I132" s="105" t="s">
        <v>837</v>
      </c>
      <c r="J132" s="46" t="s">
        <v>838</v>
      </c>
      <c r="K132" s="46" t="s">
        <v>839</v>
      </c>
      <c r="L132" s="46" t="s">
        <v>822</v>
      </c>
      <c r="M132" s="46" t="s">
        <v>831</v>
      </c>
      <c r="N132" s="46" t="s">
        <v>324</v>
      </c>
      <c r="O132" s="46" t="s">
        <v>188</v>
      </c>
      <c r="P132" s="46" t="s">
        <v>189</v>
      </c>
      <c r="Q132" s="46" t="s">
        <v>190</v>
      </c>
      <c r="R132" s="46" t="s">
        <v>104</v>
      </c>
      <c r="S132" s="46" t="s">
        <v>191</v>
      </c>
      <c r="T132" s="46" t="s">
        <v>192</v>
      </c>
      <c r="U132" s="46" t="s">
        <v>193</v>
      </c>
      <c r="V132" s="46" t="s">
        <v>724</v>
      </c>
      <c r="W132" s="46" t="s">
        <v>195</v>
      </c>
      <c r="X132" s="46" t="s">
        <v>779</v>
      </c>
      <c r="Y132" s="46" t="s">
        <v>197</v>
      </c>
      <c r="Z132" s="46" t="s">
        <v>198</v>
      </c>
      <c r="AA132" s="46" t="s">
        <v>276</v>
      </c>
      <c r="AB132" s="46" t="s">
        <v>200</v>
      </c>
      <c r="AC132" s="46" t="s">
        <v>174</v>
      </c>
      <c r="AD132" s="19" t="s">
        <v>117</v>
      </c>
      <c r="AE132" s="19" t="s">
        <v>117</v>
      </c>
      <c r="AF132" s="19" t="s">
        <v>145</v>
      </c>
      <c r="AG132" s="19" t="s">
        <v>824</v>
      </c>
      <c r="AH132" s="19" t="s">
        <v>825</v>
      </c>
      <c r="AI132" s="19" t="s">
        <v>812</v>
      </c>
      <c r="AJ132" s="19" t="s">
        <v>758</v>
      </c>
      <c r="AK132" s="19" t="s">
        <v>206</v>
      </c>
      <c r="AL132" s="19" t="s">
        <v>98</v>
      </c>
      <c r="AM132" s="19" t="s">
        <v>208</v>
      </c>
      <c r="AN132" s="19" t="s">
        <v>651</v>
      </c>
      <c r="AO132" s="19" t="s">
        <v>210</v>
      </c>
      <c r="AP132" s="19" t="s">
        <v>117</v>
      </c>
      <c r="AQ132" s="19" t="s">
        <v>759</v>
      </c>
      <c r="AR132" s="19" t="s">
        <v>236</v>
      </c>
      <c r="AS132" s="19" t="s">
        <v>826</v>
      </c>
      <c r="AT132" s="19" t="s">
        <v>214</v>
      </c>
      <c r="AU132" s="19" t="s">
        <v>215</v>
      </c>
      <c r="AV132" s="19" t="s">
        <v>654</v>
      </c>
      <c r="AW132" s="19" t="s">
        <v>655</v>
      </c>
      <c r="AX132" s="19" t="s">
        <v>656</v>
      </c>
      <c r="AY132" s="19" t="s">
        <v>219</v>
      </c>
      <c r="AZ132" s="19" t="s">
        <v>742</v>
      </c>
      <c r="BA132" s="19" t="s">
        <v>763</v>
      </c>
      <c r="BB132" s="19" t="s">
        <v>658</v>
      </c>
      <c r="BC132" s="19" t="s">
        <v>223</v>
      </c>
      <c r="BD132" s="19" t="s">
        <v>771</v>
      </c>
      <c r="BE132" s="19" t="s">
        <v>412</v>
      </c>
      <c r="BF132" s="19" t="s">
        <v>226</v>
      </c>
      <c r="BG132" s="19" t="s">
        <v>227</v>
      </c>
      <c r="BH132" s="19" t="s">
        <v>228</v>
      </c>
      <c r="BI132" s="19" t="s">
        <v>116</v>
      </c>
      <c r="BJ132" s="19" t="s">
        <v>116</v>
      </c>
      <c r="BK132" s="19" t="s">
        <v>116</v>
      </c>
      <c r="BL132" s="19" t="s">
        <v>116</v>
      </c>
      <c r="BM132" s="19" t="s">
        <v>116</v>
      </c>
    </row>
    <row r="133" spans="1:65" ht="16.95" customHeight="1">
      <c r="A133" s="48" t="str">
        <f t="shared" si="5"/>
        <v>90PT03L1-M00KW0</v>
      </c>
      <c r="B133" s="19" t="str">
        <f t="shared" si="4"/>
        <v>M3402WFAK-WPC511WS</v>
      </c>
      <c r="C133" s="19" t="str">
        <f>IF(ISBLANK(I133),"",IF(LEFT(H133, 4) = "90PF",_xlfn.XLOOKUP(B133,'Auto-PF'!$A$2:$A$500,'Auto-PF'!$B$2:$B$500,"Not found",0),_xlfn.XLOOKUP(LEFT(B133,5),'MKT name rule'!$B$2:$B$322,'MKT name rule'!$C$2:$C$322, "Not found")))</f>
        <v>ASUS AiO M3402WFA</v>
      </c>
      <c r="D133" s="19" t="s">
        <v>840</v>
      </c>
      <c r="E133" s="83" t="s">
        <v>746</v>
      </c>
      <c r="H133" s="57" t="s">
        <v>841</v>
      </c>
      <c r="I133" s="105" t="s">
        <v>842</v>
      </c>
      <c r="J133" s="46" t="s">
        <v>843</v>
      </c>
      <c r="K133" s="46" t="s">
        <v>844</v>
      </c>
      <c r="L133" s="46" t="s">
        <v>822</v>
      </c>
      <c r="M133" s="46" t="s">
        <v>845</v>
      </c>
      <c r="N133" s="46" t="s">
        <v>324</v>
      </c>
      <c r="O133" s="46" t="s">
        <v>188</v>
      </c>
      <c r="P133" s="46" t="s">
        <v>189</v>
      </c>
      <c r="Q133" s="46" t="s">
        <v>190</v>
      </c>
      <c r="R133" s="46" t="s">
        <v>104</v>
      </c>
      <c r="S133" s="46" t="s">
        <v>191</v>
      </c>
      <c r="T133" s="46" t="s">
        <v>192</v>
      </c>
      <c r="U133" s="46" t="s">
        <v>193</v>
      </c>
      <c r="V133" s="46" t="s">
        <v>275</v>
      </c>
      <c r="W133" s="46" t="s">
        <v>195</v>
      </c>
      <c r="X133" s="46" t="s">
        <v>779</v>
      </c>
      <c r="Y133" s="46" t="s">
        <v>197</v>
      </c>
      <c r="Z133" s="46" t="s">
        <v>198</v>
      </c>
      <c r="AA133" s="46" t="s">
        <v>199</v>
      </c>
      <c r="AB133" s="46" t="s">
        <v>200</v>
      </c>
      <c r="AC133" s="46" t="s">
        <v>846</v>
      </c>
      <c r="AD133" s="19" t="s">
        <v>117</v>
      </c>
      <c r="AE133" s="19" t="s">
        <v>117</v>
      </c>
      <c r="AF133" s="19" t="s">
        <v>847</v>
      </c>
      <c r="AG133" s="19" t="s">
        <v>116</v>
      </c>
      <c r="AH133" s="19" t="s">
        <v>848</v>
      </c>
      <c r="AI133" s="19" t="s">
        <v>849</v>
      </c>
      <c r="AJ133" s="19" t="s">
        <v>850</v>
      </c>
      <c r="AK133" s="19" t="s">
        <v>116</v>
      </c>
      <c r="AL133" s="19" t="s">
        <v>851</v>
      </c>
      <c r="AM133" s="19" t="s">
        <v>208</v>
      </c>
      <c r="AN133" s="19" t="s">
        <v>651</v>
      </c>
      <c r="AO133" s="19" t="s">
        <v>210</v>
      </c>
      <c r="AP133" s="19" t="s">
        <v>117</v>
      </c>
      <c r="AQ133" s="19" t="s">
        <v>652</v>
      </c>
      <c r="AR133" s="19" t="s">
        <v>236</v>
      </c>
      <c r="AS133" s="19" t="s">
        <v>780</v>
      </c>
      <c r="AT133" s="19" t="s">
        <v>214</v>
      </c>
      <c r="AU133" s="19" t="s">
        <v>653</v>
      </c>
      <c r="AV133" s="19" t="s">
        <v>852</v>
      </c>
      <c r="AW133" s="19" t="s">
        <v>853</v>
      </c>
      <c r="AX133" s="19" t="s">
        <v>656</v>
      </c>
      <c r="AY133" s="19" t="s">
        <v>219</v>
      </c>
      <c r="AZ133" s="19" t="s">
        <v>220</v>
      </c>
      <c r="BA133" s="19" t="s">
        <v>854</v>
      </c>
      <c r="BB133" s="19" t="s">
        <v>658</v>
      </c>
      <c r="BC133" s="19" t="s">
        <v>117</v>
      </c>
      <c r="BD133" s="19" t="s">
        <v>781</v>
      </c>
      <c r="BE133" s="19" t="s">
        <v>412</v>
      </c>
      <c r="BF133" s="19" t="s">
        <v>226</v>
      </c>
      <c r="BG133" s="19" t="s">
        <v>116</v>
      </c>
      <c r="BH133" s="19" t="s">
        <v>116</v>
      </c>
      <c r="BI133" s="19" t="s">
        <v>116</v>
      </c>
      <c r="BJ133" s="19" t="s">
        <v>116</v>
      </c>
      <c r="BK133" s="19" t="s">
        <v>116</v>
      </c>
      <c r="BL133" s="19" t="s">
        <v>116</v>
      </c>
      <c r="BM133" s="19" t="s">
        <v>116</v>
      </c>
    </row>
    <row r="134" spans="1:65" ht="16.95" customHeight="1">
      <c r="A134" s="48" t="str">
        <f t="shared" si="5"/>
        <v>90PT03U2-M008B0</v>
      </c>
      <c r="B134" s="19" t="str">
        <f t="shared" si="4"/>
        <v>A3202WVAK-WPB385WS</v>
      </c>
      <c r="C134" s="19" t="str">
        <f>IF(ISBLANK(I134),"",IF(LEFT(H134, 4) = "90PF",_xlfn.XLOOKUP(B134,'Auto-PF'!$A$2:$A$500,'Auto-PF'!$B$2:$B$500,"Not found",0),_xlfn.XLOOKUP(LEFT(B134,5),'MKT name rule'!$B$2:$B$322,'MKT name rule'!$C$2:$C$322, "Not found")))</f>
        <v>ASUS AiO A3202</v>
      </c>
      <c r="D134" s="19" t="s">
        <v>645</v>
      </c>
      <c r="E134" s="83" t="s">
        <v>746</v>
      </c>
      <c r="H134" s="57" t="s">
        <v>855</v>
      </c>
      <c r="I134" s="105" t="s">
        <v>784</v>
      </c>
      <c r="J134" s="46" t="s">
        <v>856</v>
      </c>
      <c r="K134" s="46" t="s">
        <v>857</v>
      </c>
      <c r="L134" s="46" t="s">
        <v>787</v>
      </c>
      <c r="M134" s="46" t="s">
        <v>788</v>
      </c>
      <c r="N134" s="46" t="s">
        <v>324</v>
      </c>
      <c r="O134" s="46" t="s">
        <v>754</v>
      </c>
      <c r="P134" s="46" t="s">
        <v>189</v>
      </c>
      <c r="Q134" s="46" t="s">
        <v>190</v>
      </c>
      <c r="R134" s="46" t="s">
        <v>104</v>
      </c>
      <c r="S134" s="46" t="s">
        <v>191</v>
      </c>
      <c r="T134" s="46" t="s">
        <v>192</v>
      </c>
      <c r="U134" s="46" t="s">
        <v>193</v>
      </c>
      <c r="V134" s="46" t="s">
        <v>275</v>
      </c>
      <c r="W134" s="46" t="s">
        <v>195</v>
      </c>
      <c r="X134" s="46" t="s">
        <v>755</v>
      </c>
      <c r="Y134" s="46" t="s">
        <v>197</v>
      </c>
      <c r="Z134" s="46" t="s">
        <v>198</v>
      </c>
      <c r="AA134" s="46" t="s">
        <v>199</v>
      </c>
      <c r="AB134" s="46" t="s">
        <v>200</v>
      </c>
      <c r="AC134" s="46" t="s">
        <v>184</v>
      </c>
      <c r="AD134" s="19" t="s">
        <v>117</v>
      </c>
      <c r="AE134" s="19" t="s">
        <v>117</v>
      </c>
      <c r="AF134" s="19" t="s">
        <v>201</v>
      </c>
      <c r="AG134" s="19" t="s">
        <v>202</v>
      </c>
      <c r="AH134" s="19" t="s">
        <v>203</v>
      </c>
      <c r="AI134" s="19" t="s">
        <v>235</v>
      </c>
      <c r="AJ134" s="19" t="s">
        <v>650</v>
      </c>
      <c r="AK134" s="19" t="s">
        <v>116</v>
      </c>
      <c r="AL134" s="19" t="s">
        <v>133</v>
      </c>
      <c r="AM134" s="19" t="s">
        <v>208</v>
      </c>
      <c r="AN134" s="19" t="s">
        <v>651</v>
      </c>
      <c r="AO134" s="19" t="s">
        <v>210</v>
      </c>
      <c r="AP134" s="19" t="s">
        <v>117</v>
      </c>
      <c r="AQ134" s="19" t="s">
        <v>652</v>
      </c>
      <c r="AR134" s="19" t="s">
        <v>236</v>
      </c>
      <c r="AS134" s="19" t="s">
        <v>858</v>
      </c>
      <c r="AT134" s="19" t="s">
        <v>214</v>
      </c>
      <c r="AU134" s="19" t="s">
        <v>215</v>
      </c>
      <c r="AV134" s="19" t="s">
        <v>760</v>
      </c>
      <c r="AW134" s="19" t="s">
        <v>761</v>
      </c>
      <c r="AX134" s="19" t="s">
        <v>762</v>
      </c>
      <c r="AY134" s="19" t="s">
        <v>219</v>
      </c>
      <c r="AZ134" s="19" t="s">
        <v>220</v>
      </c>
      <c r="BA134" s="19" t="s">
        <v>763</v>
      </c>
      <c r="BB134" s="19" t="s">
        <v>658</v>
      </c>
      <c r="BC134" s="19" t="s">
        <v>223</v>
      </c>
      <c r="BD134" s="19" t="s">
        <v>781</v>
      </c>
      <c r="BE134" s="19" t="s">
        <v>626</v>
      </c>
      <c r="BF134" s="19" t="s">
        <v>226</v>
      </c>
      <c r="BG134" s="19" t="s">
        <v>227</v>
      </c>
      <c r="BH134" s="19" t="s">
        <v>228</v>
      </c>
      <c r="BI134" s="19" t="s">
        <v>116</v>
      </c>
      <c r="BJ134" s="19" t="s">
        <v>116</v>
      </c>
      <c r="BK134" s="19" t="s">
        <v>116</v>
      </c>
      <c r="BL134" s="19" t="s">
        <v>116</v>
      </c>
      <c r="BM134" s="19" t="s">
        <v>116</v>
      </c>
    </row>
    <row r="135" spans="1:65" ht="16.95" customHeight="1">
      <c r="A135" s="48" t="str">
        <f t="shared" si="5"/>
        <v>90PT03T1-M018T0</v>
      </c>
      <c r="B135" s="19" t="str">
        <f t="shared" si="4"/>
        <v>A3402WVAK-WPC385WS</v>
      </c>
      <c r="C135" s="19" t="str">
        <f>IF(ISBLANK(I135),"",IF(LEFT(H135, 4) = "90PF",_xlfn.XLOOKUP(B135,'Auto-PF'!$A$2:$A$500,'Auto-PF'!$B$2:$B$500,"Not found",0),_xlfn.XLOOKUP(LEFT(B135,5),'MKT name rule'!$B$2:$B$322,'MKT name rule'!$C$2:$C$322, "Not found")))</f>
        <v>ASUS AiO A3402</v>
      </c>
      <c r="D135" s="19" t="s">
        <v>645</v>
      </c>
      <c r="E135" s="83" t="s">
        <v>746</v>
      </c>
      <c r="H135" s="57" t="s">
        <v>859</v>
      </c>
      <c r="I135" s="105" t="s">
        <v>860</v>
      </c>
      <c r="J135" s="46" t="s">
        <v>861</v>
      </c>
      <c r="K135" s="46" t="s">
        <v>862</v>
      </c>
      <c r="L135" s="46" t="s">
        <v>777</v>
      </c>
      <c r="M135" s="46" t="s">
        <v>778</v>
      </c>
      <c r="N135" s="46" t="s">
        <v>324</v>
      </c>
      <c r="O135" s="46" t="s">
        <v>188</v>
      </c>
      <c r="P135" s="46" t="s">
        <v>189</v>
      </c>
      <c r="Q135" s="46" t="s">
        <v>190</v>
      </c>
      <c r="R135" s="46" t="s">
        <v>104</v>
      </c>
      <c r="S135" s="46" t="s">
        <v>191</v>
      </c>
      <c r="T135" s="46" t="s">
        <v>192</v>
      </c>
      <c r="U135" s="46" t="s">
        <v>193</v>
      </c>
      <c r="V135" s="46" t="s">
        <v>194</v>
      </c>
      <c r="W135" s="46" t="s">
        <v>195</v>
      </c>
      <c r="X135" s="46" t="s">
        <v>779</v>
      </c>
      <c r="Y135" s="46" t="s">
        <v>197</v>
      </c>
      <c r="Z135" s="46" t="s">
        <v>198</v>
      </c>
      <c r="AA135" s="46" t="s">
        <v>199</v>
      </c>
      <c r="AB135" s="46" t="s">
        <v>200</v>
      </c>
      <c r="AC135" s="46" t="s">
        <v>184</v>
      </c>
      <c r="AD135" s="19" t="s">
        <v>117</v>
      </c>
      <c r="AE135" s="19" t="s">
        <v>117</v>
      </c>
      <c r="AF135" s="19" t="s">
        <v>201</v>
      </c>
      <c r="AG135" s="19" t="s">
        <v>202</v>
      </c>
      <c r="AH135" s="19" t="s">
        <v>203</v>
      </c>
      <c r="AI135" s="19" t="s">
        <v>235</v>
      </c>
      <c r="AJ135" s="19" t="s">
        <v>650</v>
      </c>
      <c r="AK135" s="19" t="s">
        <v>116</v>
      </c>
      <c r="AL135" s="19" t="s">
        <v>133</v>
      </c>
      <c r="AM135" s="19" t="s">
        <v>208</v>
      </c>
      <c r="AN135" s="19" t="s">
        <v>651</v>
      </c>
      <c r="AO135" s="19" t="s">
        <v>210</v>
      </c>
      <c r="AP135" s="19" t="s">
        <v>117</v>
      </c>
      <c r="AQ135" s="19" t="s">
        <v>652</v>
      </c>
      <c r="AR135" s="19" t="s">
        <v>236</v>
      </c>
      <c r="AS135" s="19" t="s">
        <v>858</v>
      </c>
      <c r="AT135" s="19" t="s">
        <v>214</v>
      </c>
      <c r="AU135" s="19" t="s">
        <v>215</v>
      </c>
      <c r="AV135" s="19" t="s">
        <v>654</v>
      </c>
      <c r="AW135" s="19" t="s">
        <v>655</v>
      </c>
      <c r="AX135" s="19" t="s">
        <v>656</v>
      </c>
      <c r="AY135" s="19" t="s">
        <v>219</v>
      </c>
      <c r="AZ135" s="19" t="s">
        <v>220</v>
      </c>
      <c r="BA135" s="19" t="s">
        <v>763</v>
      </c>
      <c r="BB135" s="19" t="s">
        <v>658</v>
      </c>
      <c r="BC135" s="19" t="s">
        <v>223</v>
      </c>
      <c r="BD135" s="19" t="s">
        <v>781</v>
      </c>
      <c r="BE135" s="19" t="s">
        <v>626</v>
      </c>
      <c r="BF135" s="19" t="s">
        <v>226</v>
      </c>
      <c r="BG135" s="19" t="s">
        <v>116</v>
      </c>
      <c r="BH135" s="19" t="s">
        <v>116</v>
      </c>
      <c r="BI135" s="19" t="s">
        <v>116</v>
      </c>
      <c r="BJ135" s="19" t="s">
        <v>116</v>
      </c>
      <c r="BK135" s="19" t="s">
        <v>116</v>
      </c>
      <c r="BL135" s="19" t="s">
        <v>116</v>
      </c>
      <c r="BM135" s="19" t="s">
        <v>116</v>
      </c>
    </row>
    <row r="136" spans="1:65" ht="16.95" customHeight="1">
      <c r="A136" s="48" t="str">
        <f t="shared" si="5"/>
        <v>90PT03U2-M008C0</v>
      </c>
      <c r="B136" s="19" t="str">
        <f t="shared" si="4"/>
        <v>A3202WVAK-WPB585WS</v>
      </c>
      <c r="C136" s="19" t="str">
        <f>IF(ISBLANK(I136),"",IF(LEFT(H136, 4) = "90PF",_xlfn.XLOOKUP(B136,'Auto-PF'!$A$2:$A$500,'Auto-PF'!$B$2:$B$500,"Not found",0),_xlfn.XLOOKUP(LEFT(B136,5),'MKT name rule'!$B$2:$B$322,'MKT name rule'!$C$2:$C$322, "Not found")))</f>
        <v>ASUS AiO A3202</v>
      </c>
      <c r="D136" s="19" t="s">
        <v>645</v>
      </c>
      <c r="E136" s="83" t="s">
        <v>746</v>
      </c>
      <c r="H136" s="57" t="s">
        <v>863</v>
      </c>
      <c r="I136" s="105" t="s">
        <v>864</v>
      </c>
      <c r="J136" s="46" t="s">
        <v>865</v>
      </c>
      <c r="K136" s="46" t="s">
        <v>866</v>
      </c>
      <c r="L136" s="46" t="s">
        <v>787</v>
      </c>
      <c r="M136" s="46" t="s">
        <v>788</v>
      </c>
      <c r="N136" s="46" t="s">
        <v>324</v>
      </c>
      <c r="O136" s="46" t="s">
        <v>754</v>
      </c>
      <c r="P136" s="46" t="s">
        <v>189</v>
      </c>
      <c r="Q136" s="46" t="s">
        <v>190</v>
      </c>
      <c r="R136" s="46" t="s">
        <v>104</v>
      </c>
      <c r="S136" s="46" t="s">
        <v>191</v>
      </c>
      <c r="T136" s="46" t="s">
        <v>192</v>
      </c>
      <c r="U136" s="46" t="s">
        <v>193</v>
      </c>
      <c r="V136" s="46" t="s">
        <v>275</v>
      </c>
      <c r="W136" s="46" t="s">
        <v>195</v>
      </c>
      <c r="X136" s="46" t="s">
        <v>755</v>
      </c>
      <c r="Y136" s="46" t="s">
        <v>197</v>
      </c>
      <c r="Z136" s="46" t="s">
        <v>198</v>
      </c>
      <c r="AA136" s="46" t="s">
        <v>199</v>
      </c>
      <c r="AB136" s="46" t="s">
        <v>200</v>
      </c>
      <c r="AC136" s="46" t="s">
        <v>663</v>
      </c>
      <c r="AD136" s="19" t="s">
        <v>117</v>
      </c>
      <c r="AE136" s="19" t="s">
        <v>117</v>
      </c>
      <c r="AF136" s="19" t="s">
        <v>201</v>
      </c>
      <c r="AG136" s="19" t="s">
        <v>202</v>
      </c>
      <c r="AH136" s="19" t="s">
        <v>203</v>
      </c>
      <c r="AI136" s="19" t="s">
        <v>235</v>
      </c>
      <c r="AJ136" s="19" t="s">
        <v>650</v>
      </c>
      <c r="AK136" s="19" t="s">
        <v>116</v>
      </c>
      <c r="AL136" s="19" t="s">
        <v>133</v>
      </c>
      <c r="AM136" s="19" t="s">
        <v>208</v>
      </c>
      <c r="AN136" s="19" t="s">
        <v>651</v>
      </c>
      <c r="AO136" s="19" t="s">
        <v>210</v>
      </c>
      <c r="AP136" s="19" t="s">
        <v>117</v>
      </c>
      <c r="AQ136" s="19" t="s">
        <v>652</v>
      </c>
      <c r="AR136" s="19" t="s">
        <v>236</v>
      </c>
      <c r="AS136" s="19" t="s">
        <v>858</v>
      </c>
      <c r="AT136" s="19" t="s">
        <v>214</v>
      </c>
      <c r="AU136" s="19" t="s">
        <v>215</v>
      </c>
      <c r="AV136" s="19" t="s">
        <v>760</v>
      </c>
      <c r="AW136" s="19" t="s">
        <v>761</v>
      </c>
      <c r="AX136" s="19" t="s">
        <v>762</v>
      </c>
      <c r="AY136" s="19" t="s">
        <v>219</v>
      </c>
      <c r="AZ136" s="19" t="s">
        <v>220</v>
      </c>
      <c r="BA136" s="19" t="s">
        <v>763</v>
      </c>
      <c r="BB136" s="19" t="s">
        <v>658</v>
      </c>
      <c r="BC136" s="19" t="s">
        <v>223</v>
      </c>
      <c r="BD136" s="19" t="s">
        <v>781</v>
      </c>
      <c r="BE136" s="19" t="s">
        <v>626</v>
      </c>
      <c r="BF136" s="19" t="s">
        <v>226</v>
      </c>
      <c r="BG136" s="19" t="s">
        <v>227</v>
      </c>
      <c r="BH136" s="19" t="s">
        <v>228</v>
      </c>
      <c r="BI136" s="19" t="s">
        <v>116</v>
      </c>
      <c r="BJ136" s="19" t="s">
        <v>116</v>
      </c>
      <c r="BK136" s="19" t="s">
        <v>116</v>
      </c>
      <c r="BL136" s="19" t="s">
        <v>116</v>
      </c>
      <c r="BM136" s="19" t="s">
        <v>116</v>
      </c>
    </row>
    <row r="137" spans="1:65" ht="16.95" customHeight="1">
      <c r="A137" s="48" t="str">
        <f t="shared" si="5"/>
        <v>90PT03T1-M018U0</v>
      </c>
      <c r="B137" s="19" t="str">
        <f t="shared" si="4"/>
        <v>A3402WVAK-WPC515WS</v>
      </c>
      <c r="C137" s="19" t="str">
        <f>IF(ISBLANK(I137),"",IF(LEFT(H137, 4) = "90PF",_xlfn.XLOOKUP(B137,'Auto-PF'!$A$2:$A$500,'Auto-PF'!$B$2:$B$500,"Not found",0),_xlfn.XLOOKUP(LEFT(B137,5),'MKT name rule'!$B$2:$B$322,'MKT name rule'!$C$2:$C$322, "Not found")))</f>
        <v>ASUS AiO A3402</v>
      </c>
      <c r="D137" s="19" t="s">
        <v>645</v>
      </c>
      <c r="E137" s="83" t="s">
        <v>746</v>
      </c>
      <c r="H137" s="57" t="s">
        <v>867</v>
      </c>
      <c r="I137" s="105" t="s">
        <v>774</v>
      </c>
      <c r="J137" s="46" t="s">
        <v>868</v>
      </c>
      <c r="K137" s="46" t="s">
        <v>869</v>
      </c>
      <c r="L137" s="46" t="s">
        <v>777</v>
      </c>
      <c r="M137" s="46" t="s">
        <v>778</v>
      </c>
      <c r="N137" s="46" t="s">
        <v>324</v>
      </c>
      <c r="O137" s="46" t="s">
        <v>188</v>
      </c>
      <c r="P137" s="46" t="s">
        <v>189</v>
      </c>
      <c r="Q137" s="46" t="s">
        <v>190</v>
      </c>
      <c r="R137" s="46" t="s">
        <v>104</v>
      </c>
      <c r="S137" s="46" t="s">
        <v>191</v>
      </c>
      <c r="T137" s="46" t="s">
        <v>192</v>
      </c>
      <c r="U137" s="46" t="s">
        <v>193</v>
      </c>
      <c r="V137" s="46" t="s">
        <v>194</v>
      </c>
      <c r="W137" s="46" t="s">
        <v>195</v>
      </c>
      <c r="X137" s="46" t="s">
        <v>779</v>
      </c>
      <c r="Y137" s="46" t="s">
        <v>197</v>
      </c>
      <c r="Z137" s="46" t="s">
        <v>198</v>
      </c>
      <c r="AA137" s="46" t="s">
        <v>199</v>
      </c>
      <c r="AB137" s="46" t="s">
        <v>200</v>
      </c>
      <c r="AC137" s="46" t="s">
        <v>663</v>
      </c>
      <c r="AD137" s="19" t="s">
        <v>117</v>
      </c>
      <c r="AE137" s="19" t="s">
        <v>117</v>
      </c>
      <c r="AF137" s="19" t="s">
        <v>145</v>
      </c>
      <c r="AG137" s="19" t="s">
        <v>667</v>
      </c>
      <c r="AH137" s="19" t="s">
        <v>257</v>
      </c>
      <c r="AI137" s="19" t="s">
        <v>235</v>
      </c>
      <c r="AJ137" s="19" t="s">
        <v>650</v>
      </c>
      <c r="AK137" s="19" t="s">
        <v>116</v>
      </c>
      <c r="AL137" s="19" t="s">
        <v>133</v>
      </c>
      <c r="AM137" s="19" t="s">
        <v>208</v>
      </c>
      <c r="AN137" s="19" t="s">
        <v>651</v>
      </c>
      <c r="AO137" s="19" t="s">
        <v>210</v>
      </c>
      <c r="AP137" s="19" t="s">
        <v>117</v>
      </c>
      <c r="AQ137" s="19" t="s">
        <v>652</v>
      </c>
      <c r="AR137" s="19" t="s">
        <v>236</v>
      </c>
      <c r="AS137" s="19" t="s">
        <v>858</v>
      </c>
      <c r="AT137" s="19" t="s">
        <v>214</v>
      </c>
      <c r="AU137" s="19" t="s">
        <v>215</v>
      </c>
      <c r="AV137" s="19" t="s">
        <v>654</v>
      </c>
      <c r="AW137" s="19" t="s">
        <v>655</v>
      </c>
      <c r="AX137" s="19" t="s">
        <v>656</v>
      </c>
      <c r="AY137" s="19" t="s">
        <v>219</v>
      </c>
      <c r="AZ137" s="19" t="s">
        <v>220</v>
      </c>
      <c r="BA137" s="19" t="s">
        <v>763</v>
      </c>
      <c r="BB137" s="19" t="s">
        <v>658</v>
      </c>
      <c r="BC137" s="19" t="s">
        <v>223</v>
      </c>
      <c r="BD137" s="19" t="s">
        <v>781</v>
      </c>
      <c r="BE137" s="19" t="s">
        <v>626</v>
      </c>
      <c r="BF137" s="19" t="s">
        <v>226</v>
      </c>
      <c r="BG137" s="19" t="s">
        <v>116</v>
      </c>
      <c r="BH137" s="19" t="s">
        <v>116</v>
      </c>
      <c r="BI137" s="19" t="s">
        <v>116</v>
      </c>
      <c r="BJ137" s="19" t="s">
        <v>116</v>
      </c>
      <c r="BK137" s="19" t="s">
        <v>116</v>
      </c>
      <c r="BL137" s="19" t="s">
        <v>116</v>
      </c>
      <c r="BM137" s="19" t="s">
        <v>116</v>
      </c>
    </row>
    <row r="138" spans="1:65" ht="16.95" customHeight="1">
      <c r="A138" s="48" t="str">
        <f t="shared" si="5"/>
        <v>90PT03T1-M018W0</v>
      </c>
      <c r="B138" s="19" t="str">
        <f t="shared" si="4"/>
        <v>A3402WVAT-WPD515WS</v>
      </c>
      <c r="C138" s="19" t="str">
        <f>IF(ISBLANK(I138),"",IF(LEFT(H138, 4) = "90PF",_xlfn.XLOOKUP(B138,'Auto-PF'!$A$2:$A$500,'Auto-PF'!$B$2:$B$500,"Not found",0),_xlfn.XLOOKUP(LEFT(B138,5),'MKT name rule'!$B$2:$B$322,'MKT name rule'!$C$2:$C$322, "Not found")))</f>
        <v>ASUS AiO A3402</v>
      </c>
      <c r="D138" s="19" t="s">
        <v>645</v>
      </c>
      <c r="E138" s="83" t="s">
        <v>746</v>
      </c>
      <c r="H138" s="57" t="s">
        <v>870</v>
      </c>
      <c r="I138" s="105" t="s">
        <v>795</v>
      </c>
      <c r="J138" s="46" t="s">
        <v>871</v>
      </c>
      <c r="K138" s="46" t="s">
        <v>872</v>
      </c>
      <c r="L138" s="46" t="s">
        <v>777</v>
      </c>
      <c r="M138" s="46" t="s">
        <v>798</v>
      </c>
      <c r="N138" s="46" t="s">
        <v>324</v>
      </c>
      <c r="O138" s="46" t="s">
        <v>188</v>
      </c>
      <c r="P138" s="46" t="s">
        <v>189</v>
      </c>
      <c r="Q138" s="46" t="s">
        <v>190</v>
      </c>
      <c r="R138" s="46" t="s">
        <v>104</v>
      </c>
      <c r="S138" s="46" t="s">
        <v>191</v>
      </c>
      <c r="T138" s="46" t="s">
        <v>192</v>
      </c>
      <c r="U138" s="46" t="s">
        <v>193</v>
      </c>
      <c r="V138" s="46" t="s">
        <v>275</v>
      </c>
      <c r="W138" s="46" t="s">
        <v>195</v>
      </c>
      <c r="X138" s="46" t="s">
        <v>779</v>
      </c>
      <c r="Y138" s="46" t="s">
        <v>197</v>
      </c>
      <c r="Z138" s="46" t="s">
        <v>198</v>
      </c>
      <c r="AA138" s="46" t="s">
        <v>276</v>
      </c>
      <c r="AB138" s="46" t="s">
        <v>200</v>
      </c>
      <c r="AC138" s="46" t="s">
        <v>663</v>
      </c>
      <c r="AD138" s="19" t="s">
        <v>117</v>
      </c>
      <c r="AE138" s="19" t="s">
        <v>117</v>
      </c>
      <c r="AF138" s="19" t="s">
        <v>145</v>
      </c>
      <c r="AG138" s="19" t="s">
        <v>667</v>
      </c>
      <c r="AH138" s="19" t="s">
        <v>257</v>
      </c>
      <c r="AI138" s="19" t="s">
        <v>235</v>
      </c>
      <c r="AJ138" s="19" t="s">
        <v>650</v>
      </c>
      <c r="AK138" s="19" t="s">
        <v>116</v>
      </c>
      <c r="AL138" s="19" t="s">
        <v>133</v>
      </c>
      <c r="AM138" s="19" t="s">
        <v>208</v>
      </c>
      <c r="AN138" s="19" t="s">
        <v>651</v>
      </c>
      <c r="AO138" s="19" t="s">
        <v>210</v>
      </c>
      <c r="AP138" s="19" t="s">
        <v>117</v>
      </c>
      <c r="AQ138" s="19" t="s">
        <v>652</v>
      </c>
      <c r="AR138" s="19" t="s">
        <v>236</v>
      </c>
      <c r="AS138" s="19" t="s">
        <v>858</v>
      </c>
      <c r="AT138" s="19" t="s">
        <v>214</v>
      </c>
      <c r="AU138" s="19" t="s">
        <v>215</v>
      </c>
      <c r="AV138" s="19" t="s">
        <v>654</v>
      </c>
      <c r="AW138" s="19" t="s">
        <v>655</v>
      </c>
      <c r="AX138" s="19" t="s">
        <v>656</v>
      </c>
      <c r="AY138" s="19" t="s">
        <v>219</v>
      </c>
      <c r="AZ138" s="19" t="s">
        <v>220</v>
      </c>
      <c r="BA138" s="19" t="s">
        <v>763</v>
      </c>
      <c r="BB138" s="19" t="s">
        <v>658</v>
      </c>
      <c r="BC138" s="19" t="s">
        <v>223</v>
      </c>
      <c r="BD138" s="19" t="s">
        <v>781</v>
      </c>
      <c r="BE138" s="19" t="s">
        <v>626</v>
      </c>
      <c r="BF138" s="19" t="s">
        <v>226</v>
      </c>
      <c r="BG138" s="19" t="s">
        <v>116</v>
      </c>
      <c r="BH138" s="19" t="s">
        <v>116</v>
      </c>
      <c r="BI138" s="19" t="s">
        <v>116</v>
      </c>
      <c r="BJ138" s="19" t="s">
        <v>116</v>
      </c>
      <c r="BK138" s="19" t="s">
        <v>116</v>
      </c>
      <c r="BL138" s="19" t="s">
        <v>116</v>
      </c>
      <c r="BM138" s="19" t="s">
        <v>116</v>
      </c>
    </row>
    <row r="139" spans="1:65" ht="16.95" customHeight="1">
      <c r="A139" s="48" t="str">
        <f t="shared" si="5"/>
        <v>90PT03T1-M018Y0</v>
      </c>
      <c r="B139" s="19" t="str">
        <f t="shared" si="4"/>
        <v>A3402WVAK-WPC715WS</v>
      </c>
      <c r="C139" s="19" t="str">
        <f>IF(ISBLANK(I139),"",IF(LEFT(H139, 4) = "90PF",_xlfn.XLOOKUP(B139,'Auto-PF'!$A$2:$A$500,'Auto-PF'!$B$2:$B$500,"Not found",0),_xlfn.XLOOKUP(LEFT(B139,5),'MKT name rule'!$B$2:$B$322,'MKT name rule'!$C$2:$C$322, "Not found")))</f>
        <v>ASUS AiO A3402</v>
      </c>
      <c r="D139" s="19" t="s">
        <v>645</v>
      </c>
      <c r="E139" s="83" t="s">
        <v>746</v>
      </c>
      <c r="H139" s="57" t="s">
        <v>873</v>
      </c>
      <c r="I139" s="105" t="s">
        <v>874</v>
      </c>
      <c r="J139" s="46" t="s">
        <v>875</v>
      </c>
      <c r="K139" s="46" t="s">
        <v>876</v>
      </c>
      <c r="L139" s="46" t="s">
        <v>777</v>
      </c>
      <c r="M139" s="46" t="s">
        <v>778</v>
      </c>
      <c r="N139" s="46" t="s">
        <v>324</v>
      </c>
      <c r="O139" s="46" t="s">
        <v>188</v>
      </c>
      <c r="P139" s="46" t="s">
        <v>189</v>
      </c>
      <c r="Q139" s="46" t="s">
        <v>190</v>
      </c>
      <c r="R139" s="46" t="s">
        <v>104</v>
      </c>
      <c r="S139" s="46" t="s">
        <v>191</v>
      </c>
      <c r="T139" s="46" t="s">
        <v>192</v>
      </c>
      <c r="U139" s="46" t="s">
        <v>193</v>
      </c>
      <c r="V139" s="46" t="s">
        <v>194</v>
      </c>
      <c r="W139" s="46" t="s">
        <v>195</v>
      </c>
      <c r="X139" s="46" t="s">
        <v>779</v>
      </c>
      <c r="Y139" s="46" t="s">
        <v>197</v>
      </c>
      <c r="Z139" s="46" t="s">
        <v>198</v>
      </c>
      <c r="AA139" s="46" t="s">
        <v>199</v>
      </c>
      <c r="AB139" s="46" t="s">
        <v>200</v>
      </c>
      <c r="AC139" s="46" t="s">
        <v>671</v>
      </c>
      <c r="AD139" s="19" t="s">
        <v>117</v>
      </c>
      <c r="AE139" s="19" t="s">
        <v>117</v>
      </c>
      <c r="AF139" s="19" t="s">
        <v>145</v>
      </c>
      <c r="AG139" s="19" t="s">
        <v>667</v>
      </c>
      <c r="AH139" s="19" t="s">
        <v>257</v>
      </c>
      <c r="AI139" s="19" t="s">
        <v>235</v>
      </c>
      <c r="AJ139" s="19" t="s">
        <v>650</v>
      </c>
      <c r="AK139" s="19" t="s">
        <v>116</v>
      </c>
      <c r="AL139" s="19" t="s">
        <v>133</v>
      </c>
      <c r="AM139" s="19" t="s">
        <v>208</v>
      </c>
      <c r="AN139" s="19" t="s">
        <v>651</v>
      </c>
      <c r="AO139" s="19" t="s">
        <v>210</v>
      </c>
      <c r="AP139" s="19" t="s">
        <v>117</v>
      </c>
      <c r="AQ139" s="19" t="s">
        <v>652</v>
      </c>
      <c r="AR139" s="19" t="s">
        <v>236</v>
      </c>
      <c r="AS139" s="19" t="s">
        <v>858</v>
      </c>
      <c r="AT139" s="19" t="s">
        <v>214</v>
      </c>
      <c r="AU139" s="19" t="s">
        <v>215</v>
      </c>
      <c r="AV139" s="19" t="s">
        <v>654</v>
      </c>
      <c r="AW139" s="19" t="s">
        <v>655</v>
      </c>
      <c r="AX139" s="19" t="s">
        <v>656</v>
      </c>
      <c r="AY139" s="19" t="s">
        <v>219</v>
      </c>
      <c r="AZ139" s="19" t="s">
        <v>220</v>
      </c>
      <c r="BA139" s="19" t="s">
        <v>763</v>
      </c>
      <c r="BB139" s="19" t="s">
        <v>658</v>
      </c>
      <c r="BC139" s="19" t="s">
        <v>223</v>
      </c>
      <c r="BD139" s="19" t="s">
        <v>781</v>
      </c>
      <c r="BE139" s="19" t="s">
        <v>626</v>
      </c>
      <c r="BF139" s="19" t="s">
        <v>226</v>
      </c>
      <c r="BG139" s="19" t="s">
        <v>116</v>
      </c>
      <c r="BH139" s="19" t="s">
        <v>116</v>
      </c>
      <c r="BI139" s="19" t="s">
        <v>116</v>
      </c>
      <c r="BJ139" s="19" t="s">
        <v>116</v>
      </c>
      <c r="BK139" s="19" t="s">
        <v>116</v>
      </c>
      <c r="BL139" s="19" t="s">
        <v>116</v>
      </c>
      <c r="BM139" s="19" t="s">
        <v>116</v>
      </c>
    </row>
    <row r="140" spans="1:65" ht="16.95" customHeight="1">
      <c r="A140" s="48" t="str">
        <f t="shared" si="5"/>
        <v>90PT03T1-M018Z0</v>
      </c>
      <c r="B140" s="19" t="str">
        <f t="shared" si="4"/>
        <v>A3402WVAT-WPD715WS</v>
      </c>
      <c r="C140" s="19" t="str">
        <f>IF(ISBLANK(I140),"",IF(LEFT(H140, 4) = "90PF",_xlfn.XLOOKUP(B140,'Auto-PF'!$A$2:$A$500,'Auto-PF'!$B$2:$B$500,"Not found",0),_xlfn.XLOOKUP(LEFT(B140,5),'MKT name rule'!$B$2:$B$322,'MKT name rule'!$C$2:$C$322, "Not found")))</f>
        <v>ASUS AiO A3402</v>
      </c>
      <c r="D140" s="19" t="s">
        <v>645</v>
      </c>
      <c r="E140" s="83" t="s">
        <v>746</v>
      </c>
      <c r="H140" s="57" t="s">
        <v>877</v>
      </c>
      <c r="I140" s="105" t="s">
        <v>800</v>
      </c>
      <c r="J140" s="46" t="s">
        <v>878</v>
      </c>
      <c r="K140" s="46" t="s">
        <v>879</v>
      </c>
      <c r="L140" s="46" t="s">
        <v>777</v>
      </c>
      <c r="M140" s="46" t="s">
        <v>798</v>
      </c>
      <c r="N140" s="46" t="s">
        <v>324</v>
      </c>
      <c r="O140" s="46" t="s">
        <v>188</v>
      </c>
      <c r="P140" s="46" t="s">
        <v>189</v>
      </c>
      <c r="Q140" s="46" t="s">
        <v>190</v>
      </c>
      <c r="R140" s="46" t="s">
        <v>104</v>
      </c>
      <c r="S140" s="46" t="s">
        <v>191</v>
      </c>
      <c r="T140" s="46" t="s">
        <v>192</v>
      </c>
      <c r="U140" s="46" t="s">
        <v>193</v>
      </c>
      <c r="V140" s="46" t="s">
        <v>275</v>
      </c>
      <c r="W140" s="46" t="s">
        <v>195</v>
      </c>
      <c r="X140" s="46" t="s">
        <v>779</v>
      </c>
      <c r="Y140" s="46" t="s">
        <v>197</v>
      </c>
      <c r="Z140" s="46" t="s">
        <v>198</v>
      </c>
      <c r="AA140" s="46" t="s">
        <v>276</v>
      </c>
      <c r="AB140" s="46" t="s">
        <v>200</v>
      </c>
      <c r="AC140" s="46" t="s">
        <v>671</v>
      </c>
      <c r="AD140" s="19" t="s">
        <v>117</v>
      </c>
      <c r="AE140" s="19" t="s">
        <v>117</v>
      </c>
      <c r="AF140" s="19" t="s">
        <v>145</v>
      </c>
      <c r="AG140" s="19" t="s">
        <v>667</v>
      </c>
      <c r="AH140" s="19" t="s">
        <v>257</v>
      </c>
      <c r="AI140" s="19" t="s">
        <v>235</v>
      </c>
      <c r="AJ140" s="19" t="s">
        <v>650</v>
      </c>
      <c r="AK140" s="19" t="s">
        <v>116</v>
      </c>
      <c r="AL140" s="19" t="s">
        <v>133</v>
      </c>
      <c r="AM140" s="19" t="s">
        <v>208</v>
      </c>
      <c r="AN140" s="19" t="s">
        <v>651</v>
      </c>
      <c r="AO140" s="19" t="s">
        <v>210</v>
      </c>
      <c r="AP140" s="19" t="s">
        <v>117</v>
      </c>
      <c r="AQ140" s="19" t="s">
        <v>652</v>
      </c>
      <c r="AR140" s="19" t="s">
        <v>236</v>
      </c>
      <c r="AS140" s="19" t="s">
        <v>858</v>
      </c>
      <c r="AT140" s="19" t="s">
        <v>214</v>
      </c>
      <c r="AU140" s="19" t="s">
        <v>215</v>
      </c>
      <c r="AV140" s="19" t="s">
        <v>654</v>
      </c>
      <c r="AW140" s="19" t="s">
        <v>655</v>
      </c>
      <c r="AX140" s="19" t="s">
        <v>656</v>
      </c>
      <c r="AY140" s="19" t="s">
        <v>219</v>
      </c>
      <c r="AZ140" s="19" t="s">
        <v>220</v>
      </c>
      <c r="BA140" s="19" t="s">
        <v>763</v>
      </c>
      <c r="BB140" s="19" t="s">
        <v>658</v>
      </c>
      <c r="BC140" s="19" t="s">
        <v>223</v>
      </c>
      <c r="BD140" s="19" t="s">
        <v>781</v>
      </c>
      <c r="BE140" s="19" t="s">
        <v>626</v>
      </c>
      <c r="BF140" s="19" t="s">
        <v>226</v>
      </c>
      <c r="BG140" s="19" t="s">
        <v>116</v>
      </c>
      <c r="BH140" s="19" t="s">
        <v>116</v>
      </c>
      <c r="BI140" s="19" t="s">
        <v>116</v>
      </c>
      <c r="BJ140" s="19" t="s">
        <v>116</v>
      </c>
      <c r="BK140" s="19" t="s">
        <v>116</v>
      </c>
      <c r="BL140" s="19" t="s">
        <v>116</v>
      </c>
      <c r="BM140" s="19" t="s">
        <v>116</v>
      </c>
    </row>
    <row r="141" spans="1:65" ht="16.95" customHeight="1">
      <c r="A141" s="48" t="str">
        <f t="shared" si="5"/>
        <v>90PT03J1-M02YU0</v>
      </c>
      <c r="B141" s="19" t="str">
        <f t="shared" si="4"/>
        <v>A5402WVART-WPD711WS</v>
      </c>
      <c r="C141" s="19" t="str">
        <f>IF(ISBLANK(I141),"",IF(LEFT(H141, 4) = "90PF",_xlfn.XLOOKUP(B141,'Auto-PF'!$A$2:$A$500,'Auto-PF'!$B$2:$B$500,"Not found",0),_xlfn.XLOOKUP(LEFT(B141,5),'MKT name rule'!$B$2:$B$322,'MKT name rule'!$C$2:$C$322, "Not found")))</f>
        <v>ASUS AiO A5402WVA</v>
      </c>
      <c r="D141" s="19" t="s">
        <v>880</v>
      </c>
      <c r="E141" s="83" t="s">
        <v>746</v>
      </c>
      <c r="H141" s="57" t="s">
        <v>881</v>
      </c>
      <c r="I141" s="105" t="s">
        <v>882</v>
      </c>
      <c r="J141" s="46" t="s">
        <v>883</v>
      </c>
      <c r="K141" s="46" t="s">
        <v>884</v>
      </c>
      <c r="L141" s="46" t="s">
        <v>885</v>
      </c>
      <c r="M141" s="46" t="s">
        <v>886</v>
      </c>
      <c r="N141" s="46" t="s">
        <v>324</v>
      </c>
      <c r="O141" s="46" t="s">
        <v>188</v>
      </c>
      <c r="P141" s="46" t="s">
        <v>189</v>
      </c>
      <c r="Q141" s="46" t="s">
        <v>190</v>
      </c>
      <c r="R141" s="46" t="s">
        <v>104</v>
      </c>
      <c r="S141" s="46" t="s">
        <v>191</v>
      </c>
      <c r="T141" s="46" t="s">
        <v>192</v>
      </c>
      <c r="U141" s="46" t="s">
        <v>193</v>
      </c>
      <c r="V141" s="46" t="s">
        <v>275</v>
      </c>
      <c r="W141" s="46" t="s">
        <v>195</v>
      </c>
      <c r="X141" s="46" t="s">
        <v>779</v>
      </c>
      <c r="Y141" s="46" t="s">
        <v>197</v>
      </c>
      <c r="Z141" s="46" t="s">
        <v>198</v>
      </c>
      <c r="AA141" s="46" t="s">
        <v>276</v>
      </c>
      <c r="AB141" s="46" t="s">
        <v>729</v>
      </c>
      <c r="AC141" s="46" t="s">
        <v>887</v>
      </c>
      <c r="AD141" s="19" t="s">
        <v>117</v>
      </c>
      <c r="AE141" s="19" t="s">
        <v>117</v>
      </c>
      <c r="AF141" s="19" t="s">
        <v>201</v>
      </c>
      <c r="AG141" s="19" t="s">
        <v>667</v>
      </c>
      <c r="AH141" s="19" t="s">
        <v>257</v>
      </c>
      <c r="AI141" s="19" t="s">
        <v>313</v>
      </c>
      <c r="AJ141" s="19" t="s">
        <v>888</v>
      </c>
      <c r="AK141" s="19" t="s">
        <v>889</v>
      </c>
      <c r="AL141" s="19" t="s">
        <v>133</v>
      </c>
      <c r="AM141" s="19" t="s">
        <v>208</v>
      </c>
      <c r="AN141" s="19" t="s">
        <v>209</v>
      </c>
      <c r="AO141" s="19" t="s">
        <v>210</v>
      </c>
      <c r="AP141" s="19" t="s">
        <v>117</v>
      </c>
      <c r="AQ141" s="19" t="s">
        <v>211</v>
      </c>
      <c r="AR141" s="19" t="s">
        <v>236</v>
      </c>
      <c r="AS141" s="19" t="s">
        <v>858</v>
      </c>
      <c r="AT141" s="19" t="s">
        <v>250</v>
      </c>
      <c r="AU141" s="19" t="s">
        <v>890</v>
      </c>
      <c r="AV141" s="19" t="s">
        <v>891</v>
      </c>
      <c r="AW141" s="19" t="s">
        <v>892</v>
      </c>
      <c r="AX141" s="19" t="s">
        <v>893</v>
      </c>
      <c r="AY141" s="19" t="s">
        <v>894</v>
      </c>
      <c r="AZ141" s="19" t="s">
        <v>220</v>
      </c>
      <c r="BA141" s="19" t="s">
        <v>763</v>
      </c>
      <c r="BB141" s="19" t="s">
        <v>658</v>
      </c>
      <c r="BC141" s="19" t="s">
        <v>895</v>
      </c>
      <c r="BD141" s="19" t="s">
        <v>781</v>
      </c>
      <c r="BE141" s="19" t="s">
        <v>412</v>
      </c>
      <c r="BF141" s="19" t="s">
        <v>226</v>
      </c>
      <c r="BG141" s="19" t="s">
        <v>116</v>
      </c>
      <c r="BH141" s="19" t="s">
        <v>116</v>
      </c>
      <c r="BI141" s="19" t="s">
        <v>116</v>
      </c>
      <c r="BJ141" s="19" t="s">
        <v>116</v>
      </c>
      <c r="BK141" s="19" t="s">
        <v>116</v>
      </c>
      <c r="BL141" s="19" t="s">
        <v>116</v>
      </c>
      <c r="BM141" s="19" t="s">
        <v>116</v>
      </c>
    </row>
    <row r="142" spans="1:65" ht="16.95" customHeight="1">
      <c r="A142" s="48" t="str">
        <f t="shared" si="5"/>
        <v>90PT03N1-M01AA0</v>
      </c>
      <c r="B142" s="19" t="str">
        <f t="shared" si="4"/>
        <v>A5702WVART-BPF731WS</v>
      </c>
      <c r="C142" s="19" t="str">
        <f>IF(ISBLANK(I142),"",IF(LEFT(H142, 4) = "90PF",_xlfn.XLOOKUP(B142,'Auto-PF'!$A$2:$A$500,'Auto-PF'!$B$2:$B$500,"Not found",0),_xlfn.XLOOKUP(LEFT(B142,5),'MKT name rule'!$B$2:$B$322,'MKT name rule'!$C$2:$C$322, "Not found")))</f>
        <v>ASUS AiO A5702WVA</v>
      </c>
      <c r="D142" s="19" t="s">
        <v>896</v>
      </c>
      <c r="E142" s="83" t="s">
        <v>746</v>
      </c>
      <c r="H142" s="57" t="s">
        <v>897</v>
      </c>
      <c r="I142" s="105" t="s">
        <v>898</v>
      </c>
      <c r="J142" s="46" t="s">
        <v>899</v>
      </c>
      <c r="K142" s="46" t="s">
        <v>900</v>
      </c>
      <c r="L142" s="46" t="s">
        <v>901</v>
      </c>
      <c r="M142" s="46" t="s">
        <v>902</v>
      </c>
      <c r="N142" s="46" t="s">
        <v>187</v>
      </c>
      <c r="O142" s="46" t="s">
        <v>291</v>
      </c>
      <c r="P142" s="46" t="s">
        <v>189</v>
      </c>
      <c r="Q142" s="46" t="s">
        <v>190</v>
      </c>
      <c r="R142" s="46" t="s">
        <v>104</v>
      </c>
      <c r="S142" s="46" t="s">
        <v>191</v>
      </c>
      <c r="T142" s="46" t="s">
        <v>192</v>
      </c>
      <c r="U142" s="46" t="s">
        <v>193</v>
      </c>
      <c r="V142" s="46" t="s">
        <v>724</v>
      </c>
      <c r="W142" s="46" t="s">
        <v>195</v>
      </c>
      <c r="X142" s="46" t="s">
        <v>903</v>
      </c>
      <c r="Y142" s="46" t="s">
        <v>197</v>
      </c>
      <c r="Z142" s="46" t="s">
        <v>198</v>
      </c>
      <c r="AA142" s="46" t="s">
        <v>276</v>
      </c>
      <c r="AB142" s="46" t="s">
        <v>729</v>
      </c>
      <c r="AC142" s="46" t="s">
        <v>887</v>
      </c>
      <c r="AD142" s="19" t="s">
        <v>117</v>
      </c>
      <c r="AE142" s="19" t="s">
        <v>117</v>
      </c>
      <c r="AF142" s="19" t="s">
        <v>201</v>
      </c>
      <c r="AG142" s="19" t="s">
        <v>311</v>
      </c>
      <c r="AH142" s="19" t="s">
        <v>312</v>
      </c>
      <c r="AI142" s="19" t="s">
        <v>313</v>
      </c>
      <c r="AJ142" s="19" t="s">
        <v>888</v>
      </c>
      <c r="AK142" s="19" t="s">
        <v>889</v>
      </c>
      <c r="AL142" s="19" t="s">
        <v>133</v>
      </c>
      <c r="AM142" s="19" t="s">
        <v>208</v>
      </c>
      <c r="AN142" s="19" t="s">
        <v>209</v>
      </c>
      <c r="AO142" s="19" t="s">
        <v>210</v>
      </c>
      <c r="AP142" s="19" t="s">
        <v>117</v>
      </c>
      <c r="AQ142" s="19" t="s">
        <v>211</v>
      </c>
      <c r="AR142" s="19" t="s">
        <v>236</v>
      </c>
      <c r="AS142" s="19" t="s">
        <v>858</v>
      </c>
      <c r="AT142" s="19" t="s">
        <v>250</v>
      </c>
      <c r="AU142" s="19" t="s">
        <v>890</v>
      </c>
      <c r="AV142" s="19" t="s">
        <v>891</v>
      </c>
      <c r="AW142" s="19" t="s">
        <v>904</v>
      </c>
      <c r="AX142" s="19" t="s">
        <v>905</v>
      </c>
      <c r="AY142" s="19" t="s">
        <v>894</v>
      </c>
      <c r="AZ142" s="19" t="s">
        <v>220</v>
      </c>
      <c r="BA142" s="19" t="s">
        <v>763</v>
      </c>
      <c r="BB142" s="19" t="s">
        <v>658</v>
      </c>
      <c r="BC142" s="19" t="s">
        <v>895</v>
      </c>
      <c r="BD142" s="19" t="s">
        <v>906</v>
      </c>
      <c r="BE142" s="19" t="s">
        <v>412</v>
      </c>
      <c r="BF142" s="19" t="s">
        <v>226</v>
      </c>
      <c r="BG142" s="19" t="s">
        <v>116</v>
      </c>
      <c r="BH142" s="19" t="s">
        <v>116</v>
      </c>
      <c r="BI142" s="19" t="s">
        <v>116</v>
      </c>
      <c r="BJ142" s="19" t="s">
        <v>116</v>
      </c>
      <c r="BK142" s="19" t="s">
        <v>116</v>
      </c>
      <c r="BL142" s="19" t="s">
        <v>116</v>
      </c>
      <c r="BM142" s="19" t="s">
        <v>116</v>
      </c>
    </row>
    <row r="143" spans="1:65" ht="16.95" customHeight="1">
      <c r="A143" s="48" t="str">
        <f t="shared" si="5"/>
        <v>90PT03L1-M00RK0</v>
      </c>
      <c r="B143" s="19" t="str">
        <f t="shared" si="4"/>
        <v>M3402WFAK-WPC385WS</v>
      </c>
      <c r="C143" s="19" t="str">
        <f>IF(ISBLANK(I143),"",IF(LEFT(H143, 4) = "90PF",_xlfn.XLOOKUP(B143,'Auto-PF'!$A$2:$A$500,'Auto-PF'!$B$2:$B$500,"Not found",0),_xlfn.XLOOKUP(LEFT(B143,5),'MKT name rule'!$B$2:$B$322,'MKT name rule'!$C$2:$C$322, "Not found")))</f>
        <v>ASUS AiO M3402WFA</v>
      </c>
      <c r="D143" s="19" t="s">
        <v>840</v>
      </c>
      <c r="E143" s="83" t="s">
        <v>746</v>
      </c>
      <c r="H143" s="57" t="s">
        <v>907</v>
      </c>
      <c r="I143" s="105" t="s">
        <v>908</v>
      </c>
      <c r="J143" s="46" t="s">
        <v>909</v>
      </c>
      <c r="K143" s="46" t="s">
        <v>910</v>
      </c>
      <c r="L143" s="46" t="s">
        <v>822</v>
      </c>
      <c r="M143" s="46" t="s">
        <v>845</v>
      </c>
      <c r="N143" s="46" t="s">
        <v>324</v>
      </c>
      <c r="O143" s="46" t="s">
        <v>188</v>
      </c>
      <c r="P143" s="46" t="s">
        <v>189</v>
      </c>
      <c r="Q143" s="46" t="s">
        <v>190</v>
      </c>
      <c r="R143" s="46" t="s">
        <v>104</v>
      </c>
      <c r="S143" s="46" t="s">
        <v>191</v>
      </c>
      <c r="T143" s="46" t="s">
        <v>192</v>
      </c>
      <c r="U143" s="46" t="s">
        <v>193</v>
      </c>
      <c r="V143" s="46" t="s">
        <v>275</v>
      </c>
      <c r="W143" s="46" t="s">
        <v>195</v>
      </c>
      <c r="X143" s="46" t="s">
        <v>779</v>
      </c>
      <c r="Y143" s="46" t="s">
        <v>197</v>
      </c>
      <c r="Z143" s="46" t="s">
        <v>198</v>
      </c>
      <c r="AA143" s="46" t="s">
        <v>199</v>
      </c>
      <c r="AB143" s="46" t="s">
        <v>200</v>
      </c>
      <c r="AC143" s="46" t="s">
        <v>911</v>
      </c>
      <c r="AD143" s="19" t="s">
        <v>117</v>
      </c>
      <c r="AE143" s="19" t="s">
        <v>117</v>
      </c>
      <c r="AF143" s="19" t="s">
        <v>847</v>
      </c>
      <c r="AG143" s="19" t="s">
        <v>116</v>
      </c>
      <c r="AH143" s="19" t="s">
        <v>912</v>
      </c>
      <c r="AI143" s="19" t="s">
        <v>812</v>
      </c>
      <c r="AJ143" s="19" t="s">
        <v>850</v>
      </c>
      <c r="AK143" s="19" t="s">
        <v>116</v>
      </c>
      <c r="AL143" s="19" t="s">
        <v>851</v>
      </c>
      <c r="AM143" s="19" t="s">
        <v>208</v>
      </c>
      <c r="AN143" s="19" t="s">
        <v>651</v>
      </c>
      <c r="AO143" s="19" t="s">
        <v>210</v>
      </c>
      <c r="AP143" s="19" t="s">
        <v>117</v>
      </c>
      <c r="AQ143" s="19" t="s">
        <v>652</v>
      </c>
      <c r="AR143" s="19" t="s">
        <v>236</v>
      </c>
      <c r="AS143" s="19" t="s">
        <v>858</v>
      </c>
      <c r="AT143" s="19" t="s">
        <v>214</v>
      </c>
      <c r="AU143" s="19" t="s">
        <v>653</v>
      </c>
      <c r="AV143" s="19" t="s">
        <v>852</v>
      </c>
      <c r="AW143" s="19" t="s">
        <v>853</v>
      </c>
      <c r="AX143" s="19" t="s">
        <v>656</v>
      </c>
      <c r="AY143" s="19" t="s">
        <v>219</v>
      </c>
      <c r="AZ143" s="19" t="s">
        <v>220</v>
      </c>
      <c r="BA143" s="19" t="s">
        <v>854</v>
      </c>
      <c r="BB143" s="19" t="s">
        <v>658</v>
      </c>
      <c r="BC143" s="19" t="s">
        <v>117</v>
      </c>
      <c r="BD143" s="19" t="s">
        <v>781</v>
      </c>
      <c r="BE143" s="19" t="s">
        <v>412</v>
      </c>
      <c r="BF143" s="19" t="s">
        <v>226</v>
      </c>
      <c r="BG143" s="19" t="s">
        <v>116</v>
      </c>
      <c r="BH143" s="19" t="s">
        <v>116</v>
      </c>
      <c r="BI143" s="19" t="s">
        <v>116</v>
      </c>
      <c r="BJ143" s="19" t="s">
        <v>116</v>
      </c>
      <c r="BK143" s="19" t="s">
        <v>116</v>
      </c>
      <c r="BL143" s="19" t="s">
        <v>116</v>
      </c>
      <c r="BM143" s="19" t="s">
        <v>116</v>
      </c>
    </row>
    <row r="144" spans="1:65" ht="16.95" customHeight="1">
      <c r="A144" s="48" t="str">
        <f t="shared" si="5"/>
        <v>90PT03L1-M00RL0</v>
      </c>
      <c r="B144" s="19" t="str">
        <f t="shared" si="4"/>
        <v>M3402WFAK-WPC511WS</v>
      </c>
      <c r="C144" s="19" t="str">
        <f>IF(ISBLANK(I144),"",IF(LEFT(H144, 4) = "90PF",_xlfn.XLOOKUP(B144,'Auto-PF'!$A$2:$A$500,'Auto-PF'!$B$2:$B$500,"Not found",0),_xlfn.XLOOKUP(LEFT(B144,5),'MKT name rule'!$B$2:$B$322,'MKT name rule'!$C$2:$C$322, "Not found")))</f>
        <v>ASUS AiO M3402WFA</v>
      </c>
      <c r="D144" s="19" t="s">
        <v>840</v>
      </c>
      <c r="E144" s="83" t="s">
        <v>746</v>
      </c>
      <c r="H144" s="19" t="s">
        <v>913</v>
      </c>
      <c r="I144" s="88" t="s">
        <v>842</v>
      </c>
      <c r="J144" s="19" t="s">
        <v>914</v>
      </c>
      <c r="K144" s="19" t="s">
        <v>915</v>
      </c>
      <c r="L144" s="19" t="s">
        <v>822</v>
      </c>
      <c r="M144" s="19" t="s">
        <v>845</v>
      </c>
      <c r="N144" s="19" t="s">
        <v>324</v>
      </c>
      <c r="O144" s="19" t="s">
        <v>188</v>
      </c>
      <c r="P144" s="19" t="s">
        <v>189</v>
      </c>
      <c r="Q144" s="19" t="s">
        <v>190</v>
      </c>
      <c r="R144" s="19" t="s">
        <v>104</v>
      </c>
      <c r="S144" s="19" t="s">
        <v>191</v>
      </c>
      <c r="T144" s="19" t="s">
        <v>192</v>
      </c>
      <c r="U144" s="19" t="s">
        <v>193</v>
      </c>
      <c r="V144" s="19" t="s">
        <v>275</v>
      </c>
      <c r="W144" s="19" t="s">
        <v>195</v>
      </c>
      <c r="X144" s="19" t="s">
        <v>779</v>
      </c>
      <c r="Y144" s="19" t="s">
        <v>197</v>
      </c>
      <c r="Z144" s="19" t="s">
        <v>198</v>
      </c>
      <c r="AA144" s="19" t="s">
        <v>199</v>
      </c>
      <c r="AB144" s="19" t="s">
        <v>200</v>
      </c>
      <c r="AC144" s="19" t="s">
        <v>846</v>
      </c>
      <c r="AD144" s="19" t="s">
        <v>117</v>
      </c>
      <c r="AE144" s="19" t="s">
        <v>117</v>
      </c>
      <c r="AF144" s="19" t="s">
        <v>847</v>
      </c>
      <c r="AG144" s="19" t="s">
        <v>116</v>
      </c>
      <c r="AH144" s="19" t="s">
        <v>848</v>
      </c>
      <c r="AI144" s="19" t="s">
        <v>849</v>
      </c>
      <c r="AJ144" s="19" t="s">
        <v>850</v>
      </c>
      <c r="AK144" s="19" t="s">
        <v>116</v>
      </c>
      <c r="AL144" s="19" t="s">
        <v>851</v>
      </c>
      <c r="AM144" s="19" t="s">
        <v>208</v>
      </c>
      <c r="AN144" s="19" t="s">
        <v>651</v>
      </c>
      <c r="AO144" s="19" t="s">
        <v>210</v>
      </c>
      <c r="AP144" s="19" t="s">
        <v>117</v>
      </c>
      <c r="AQ144" s="19" t="s">
        <v>652</v>
      </c>
      <c r="AR144" s="19" t="s">
        <v>236</v>
      </c>
      <c r="AS144" s="19" t="s">
        <v>858</v>
      </c>
      <c r="AT144" s="19" t="s">
        <v>214</v>
      </c>
      <c r="AU144" s="19" t="s">
        <v>653</v>
      </c>
      <c r="AV144" s="19" t="s">
        <v>852</v>
      </c>
      <c r="AW144" s="19" t="s">
        <v>853</v>
      </c>
      <c r="AX144" s="19" t="s">
        <v>656</v>
      </c>
      <c r="AY144" s="19" t="s">
        <v>219</v>
      </c>
      <c r="AZ144" s="19" t="s">
        <v>220</v>
      </c>
      <c r="BA144" s="19" t="s">
        <v>854</v>
      </c>
      <c r="BB144" s="19" t="s">
        <v>658</v>
      </c>
      <c r="BC144" s="19" t="s">
        <v>117</v>
      </c>
      <c r="BD144" s="19" t="s">
        <v>781</v>
      </c>
      <c r="BE144" s="19" t="s">
        <v>412</v>
      </c>
      <c r="BF144" s="19" t="s">
        <v>226</v>
      </c>
      <c r="BG144" s="19" t="s">
        <v>116</v>
      </c>
      <c r="BH144" s="19" t="s">
        <v>116</v>
      </c>
      <c r="BI144" s="19" t="s">
        <v>116</v>
      </c>
      <c r="BJ144" s="19" t="s">
        <v>116</v>
      </c>
      <c r="BK144" s="19" t="s">
        <v>116</v>
      </c>
      <c r="BL144" s="19" t="s">
        <v>116</v>
      </c>
      <c r="BM144" s="19" t="s">
        <v>116</v>
      </c>
    </row>
    <row r="145" spans="1:65" ht="16.95" customHeight="1">
      <c r="A145" s="48" t="str">
        <f t="shared" si="5"/>
        <v>90PT03T2-M01DX0</v>
      </c>
      <c r="B145" s="19" t="str">
        <f t="shared" si="4"/>
        <v>E3402WVAK-BPC785X</v>
      </c>
      <c r="C145" s="19" t="str">
        <f>IF(ISBLANK(I145),"",IF(LEFT(H145, 4) = "90PF",_xlfn.XLOOKUP(B145,'Auto-PF'!$A$2:$A$500,'Auto-PF'!$B$2:$B$500,"Not found",0),_xlfn.XLOOKUP(LEFT(B145,5),'MKT name rule'!$B$2:$B$322,'MKT name rule'!$C$2:$C$322, "Not found")))</f>
        <v>ASUS ExpertCenter E3 AiO 24</v>
      </c>
      <c r="D145" s="19" t="s">
        <v>645</v>
      </c>
      <c r="E145" s="19" t="s">
        <v>916</v>
      </c>
      <c r="H145" s="19" t="s">
        <v>917</v>
      </c>
      <c r="I145" s="88" t="s">
        <v>918</v>
      </c>
      <c r="J145" s="19" t="s">
        <v>919</v>
      </c>
      <c r="K145" s="19" t="s">
        <v>920</v>
      </c>
      <c r="L145" s="19" t="s">
        <v>777</v>
      </c>
      <c r="M145" s="19" t="s">
        <v>921</v>
      </c>
      <c r="N145" s="19" t="s">
        <v>187</v>
      </c>
      <c r="O145" s="19" t="s">
        <v>188</v>
      </c>
      <c r="P145" s="19" t="s">
        <v>189</v>
      </c>
      <c r="Q145" s="19" t="s">
        <v>190</v>
      </c>
      <c r="R145" s="19" t="s">
        <v>104</v>
      </c>
      <c r="S145" s="19" t="s">
        <v>191</v>
      </c>
      <c r="T145" s="19" t="s">
        <v>192</v>
      </c>
      <c r="U145" s="19" t="s">
        <v>193</v>
      </c>
      <c r="V145" s="19" t="s">
        <v>194</v>
      </c>
      <c r="W145" s="19" t="s">
        <v>195</v>
      </c>
      <c r="X145" s="19" t="s">
        <v>779</v>
      </c>
      <c r="Y145" s="19" t="s">
        <v>197</v>
      </c>
      <c r="Z145" s="19" t="s">
        <v>198</v>
      </c>
      <c r="AA145" s="19" t="s">
        <v>199</v>
      </c>
      <c r="AB145" s="19" t="s">
        <v>200</v>
      </c>
      <c r="AC145" s="19" t="s">
        <v>671</v>
      </c>
      <c r="AD145" s="19" t="s">
        <v>117</v>
      </c>
      <c r="AE145" s="19" t="s">
        <v>117</v>
      </c>
      <c r="AF145" s="19" t="s">
        <v>201</v>
      </c>
      <c r="AG145" s="19" t="s">
        <v>202</v>
      </c>
      <c r="AH145" s="19" t="s">
        <v>203</v>
      </c>
      <c r="AI145" s="19" t="s">
        <v>235</v>
      </c>
      <c r="AJ145" s="19" t="s">
        <v>650</v>
      </c>
      <c r="AK145" s="19" t="s">
        <v>116</v>
      </c>
      <c r="AL145" s="19" t="s">
        <v>133</v>
      </c>
      <c r="AM145" s="19" t="s">
        <v>208</v>
      </c>
      <c r="AN145" s="19" t="s">
        <v>651</v>
      </c>
      <c r="AO145" s="19" t="s">
        <v>210</v>
      </c>
      <c r="AP145" s="19" t="s">
        <v>117</v>
      </c>
      <c r="AQ145" s="19" t="s">
        <v>652</v>
      </c>
      <c r="AR145" s="19" t="s">
        <v>505</v>
      </c>
      <c r="AS145" s="19" t="s">
        <v>213</v>
      </c>
      <c r="AT145" s="19" t="s">
        <v>214</v>
      </c>
      <c r="AU145" s="19" t="s">
        <v>653</v>
      </c>
      <c r="AV145" s="19" t="s">
        <v>654</v>
      </c>
      <c r="AW145" s="19" t="s">
        <v>655</v>
      </c>
      <c r="AX145" s="19" t="s">
        <v>656</v>
      </c>
      <c r="AY145" s="19" t="s">
        <v>219</v>
      </c>
      <c r="AZ145" s="19" t="s">
        <v>220</v>
      </c>
      <c r="BA145" s="19" t="s">
        <v>657</v>
      </c>
      <c r="BB145" s="19" t="s">
        <v>658</v>
      </c>
      <c r="BC145" s="19" t="s">
        <v>223</v>
      </c>
      <c r="BD145" s="19" t="s">
        <v>224</v>
      </c>
      <c r="BE145" s="19" t="s">
        <v>626</v>
      </c>
      <c r="BF145" s="19" t="s">
        <v>922</v>
      </c>
      <c r="BG145" s="19" t="s">
        <v>116</v>
      </c>
      <c r="BH145" s="19" t="s">
        <v>116</v>
      </c>
      <c r="BI145" s="19" t="s">
        <v>116</v>
      </c>
      <c r="BJ145" s="19" t="s">
        <v>116</v>
      </c>
      <c r="BK145" s="19" t="s">
        <v>116</v>
      </c>
      <c r="BL145" s="19" t="s">
        <v>116</v>
      </c>
      <c r="BM145" s="19" t="s">
        <v>116</v>
      </c>
    </row>
    <row r="146" spans="1:65" ht="16.95" customHeight="1">
      <c r="A146" s="48" t="str">
        <f t="shared" si="5"/>
        <v>90PT03T2-M01DY0</v>
      </c>
      <c r="B146" s="19" t="str">
        <f t="shared" si="4"/>
        <v>E3402WVAK-BPC585X</v>
      </c>
      <c r="C146" s="19" t="str">
        <f>IF(ISBLANK(I146),"",IF(LEFT(H146, 4) = "90PF",_xlfn.XLOOKUP(B146,'Auto-PF'!$A$2:$A$500,'Auto-PF'!$B$2:$B$500,"Not found",0),_xlfn.XLOOKUP(LEFT(B146,5),'MKT name rule'!$B$2:$B$322,'MKT name rule'!$C$2:$C$322, "Not found")))</f>
        <v>ASUS ExpertCenter E3 AiO 24</v>
      </c>
      <c r="D146" s="19" t="s">
        <v>645</v>
      </c>
      <c r="E146" s="19" t="s">
        <v>916</v>
      </c>
      <c r="H146" s="19" t="s">
        <v>923</v>
      </c>
      <c r="I146" s="88" t="s">
        <v>924</v>
      </c>
      <c r="J146" s="19" t="s">
        <v>925</v>
      </c>
      <c r="K146" s="19" t="s">
        <v>926</v>
      </c>
      <c r="L146" s="19" t="s">
        <v>777</v>
      </c>
      <c r="M146" s="19" t="s">
        <v>921</v>
      </c>
      <c r="N146" s="19" t="s">
        <v>187</v>
      </c>
      <c r="O146" s="19" t="s">
        <v>188</v>
      </c>
      <c r="P146" s="19" t="s">
        <v>189</v>
      </c>
      <c r="Q146" s="19" t="s">
        <v>190</v>
      </c>
      <c r="R146" s="19" t="s">
        <v>104</v>
      </c>
      <c r="S146" s="19" t="s">
        <v>191</v>
      </c>
      <c r="T146" s="19" t="s">
        <v>192</v>
      </c>
      <c r="U146" s="19" t="s">
        <v>193</v>
      </c>
      <c r="V146" s="19" t="s">
        <v>194</v>
      </c>
      <c r="W146" s="19" t="s">
        <v>195</v>
      </c>
      <c r="X146" s="19" t="s">
        <v>779</v>
      </c>
      <c r="Y146" s="19" t="s">
        <v>197</v>
      </c>
      <c r="Z146" s="19" t="s">
        <v>198</v>
      </c>
      <c r="AA146" s="19" t="s">
        <v>199</v>
      </c>
      <c r="AB146" s="19" t="s">
        <v>200</v>
      </c>
      <c r="AC146" s="19" t="s">
        <v>663</v>
      </c>
      <c r="AD146" s="19" t="s">
        <v>117</v>
      </c>
      <c r="AE146" s="19" t="s">
        <v>117</v>
      </c>
      <c r="AF146" s="19" t="s">
        <v>201</v>
      </c>
      <c r="AG146" s="19" t="s">
        <v>202</v>
      </c>
      <c r="AH146" s="19" t="s">
        <v>203</v>
      </c>
      <c r="AI146" s="19" t="s">
        <v>235</v>
      </c>
      <c r="AJ146" s="19" t="s">
        <v>650</v>
      </c>
      <c r="AK146" s="19" t="s">
        <v>116</v>
      </c>
      <c r="AL146" s="19" t="s">
        <v>133</v>
      </c>
      <c r="AM146" s="19" t="s">
        <v>208</v>
      </c>
      <c r="AN146" s="19" t="s">
        <v>651</v>
      </c>
      <c r="AO146" s="19" t="s">
        <v>210</v>
      </c>
      <c r="AP146" s="19" t="s">
        <v>117</v>
      </c>
      <c r="AQ146" s="19" t="s">
        <v>652</v>
      </c>
      <c r="AR146" s="19" t="s">
        <v>505</v>
      </c>
      <c r="AS146" s="19" t="s">
        <v>213</v>
      </c>
      <c r="AT146" s="19" t="s">
        <v>214</v>
      </c>
      <c r="AU146" s="19" t="s">
        <v>653</v>
      </c>
      <c r="AV146" s="19" t="s">
        <v>654</v>
      </c>
      <c r="AW146" s="19" t="s">
        <v>655</v>
      </c>
      <c r="AX146" s="19" t="s">
        <v>656</v>
      </c>
      <c r="AY146" s="19" t="s">
        <v>219</v>
      </c>
      <c r="AZ146" s="19" t="s">
        <v>220</v>
      </c>
      <c r="BA146" s="19" t="s">
        <v>657</v>
      </c>
      <c r="BB146" s="19" t="s">
        <v>658</v>
      </c>
      <c r="BC146" s="19" t="s">
        <v>223</v>
      </c>
      <c r="BD146" s="19" t="s">
        <v>224</v>
      </c>
      <c r="BE146" s="19" t="s">
        <v>626</v>
      </c>
      <c r="BF146" s="19" t="s">
        <v>927</v>
      </c>
      <c r="BG146" s="19" t="s">
        <v>116</v>
      </c>
      <c r="BH146" s="19" t="s">
        <v>116</v>
      </c>
      <c r="BI146" s="19" t="s">
        <v>116</v>
      </c>
      <c r="BJ146" s="19" t="s">
        <v>116</v>
      </c>
      <c r="BK146" s="19" t="s">
        <v>116</v>
      </c>
      <c r="BL146" s="19" t="s">
        <v>116</v>
      </c>
      <c r="BM146" s="19" t="s">
        <v>116</v>
      </c>
    </row>
    <row r="147" spans="1:65" ht="16.95" customHeight="1">
      <c r="A147" s="48" t="str">
        <f t="shared" si="5"/>
        <v>90PT03T1-M02TV0</v>
      </c>
      <c r="B147" s="19" t="str">
        <f t="shared" si="4"/>
        <v>A3402WVAK-WPC5151WS</v>
      </c>
      <c r="C147" s="19" t="str">
        <f>IF(ISBLANK(I147),"",IF(LEFT(H147, 4) = "90PF",_xlfn.XLOOKUP(B147,'Auto-PF'!$A$2:$A$500,'Auto-PF'!$B$2:$B$500,"Not found",0),_xlfn.XLOOKUP(LEFT(B147,5),'MKT name rule'!$B$2:$B$322,'MKT name rule'!$C$2:$C$322, "Not found")))</f>
        <v>ASUS AiO A3402</v>
      </c>
      <c r="D147" s="19" t="s">
        <v>645</v>
      </c>
      <c r="E147" s="83" t="s">
        <v>746</v>
      </c>
      <c r="H147" s="19" t="s">
        <v>928</v>
      </c>
      <c r="I147" s="88" t="s">
        <v>929</v>
      </c>
      <c r="J147" s="19" t="s">
        <v>930</v>
      </c>
      <c r="K147" s="19" t="s">
        <v>931</v>
      </c>
      <c r="L147" s="19" t="s">
        <v>777</v>
      </c>
      <c r="M147" s="19" t="s">
        <v>932</v>
      </c>
      <c r="N147" s="19" t="s">
        <v>324</v>
      </c>
      <c r="O147" s="19" t="s">
        <v>188</v>
      </c>
      <c r="P147" s="19" t="s">
        <v>189</v>
      </c>
      <c r="Q147" s="19" t="s">
        <v>190</v>
      </c>
      <c r="R147" s="19" t="s">
        <v>104</v>
      </c>
      <c r="S147" s="19" t="s">
        <v>191</v>
      </c>
      <c r="T147" s="19" t="s">
        <v>192</v>
      </c>
      <c r="U147" s="19" t="s">
        <v>193</v>
      </c>
      <c r="V147" s="19" t="s">
        <v>194</v>
      </c>
      <c r="W147" s="19" t="s">
        <v>195</v>
      </c>
      <c r="X147" s="19" t="s">
        <v>779</v>
      </c>
      <c r="Y147" s="19" t="s">
        <v>197</v>
      </c>
      <c r="Z147" s="19" t="s">
        <v>198</v>
      </c>
      <c r="AA147" s="19" t="s">
        <v>199</v>
      </c>
      <c r="AB147" s="19" t="s">
        <v>200</v>
      </c>
      <c r="AC147" s="19" t="s">
        <v>793</v>
      </c>
      <c r="AD147" s="19" t="s">
        <v>117</v>
      </c>
      <c r="AE147" s="19" t="s">
        <v>117</v>
      </c>
      <c r="AF147" s="19" t="s">
        <v>201</v>
      </c>
      <c r="AG147" s="19" t="s">
        <v>667</v>
      </c>
      <c r="AH147" s="19" t="s">
        <v>257</v>
      </c>
      <c r="AI147" s="19" t="s">
        <v>235</v>
      </c>
      <c r="AJ147" s="19" t="s">
        <v>650</v>
      </c>
      <c r="AK147" s="19" t="s">
        <v>116</v>
      </c>
      <c r="AL147" s="19" t="s">
        <v>133</v>
      </c>
      <c r="AM147" s="19" t="s">
        <v>208</v>
      </c>
      <c r="AN147" s="19" t="s">
        <v>651</v>
      </c>
      <c r="AO147" s="19" t="s">
        <v>210</v>
      </c>
      <c r="AP147" s="19" t="s">
        <v>117</v>
      </c>
      <c r="AQ147" s="19" t="s">
        <v>652</v>
      </c>
      <c r="AR147" s="19" t="s">
        <v>236</v>
      </c>
      <c r="AS147" s="19" t="s">
        <v>242</v>
      </c>
      <c r="AT147" s="19" t="s">
        <v>214</v>
      </c>
      <c r="AU147" s="19" t="s">
        <v>653</v>
      </c>
      <c r="AV147" s="19" t="s">
        <v>654</v>
      </c>
      <c r="AW147" s="19" t="s">
        <v>655</v>
      </c>
      <c r="AX147" s="19" t="s">
        <v>656</v>
      </c>
      <c r="AY147" s="19" t="s">
        <v>219</v>
      </c>
      <c r="AZ147" s="19" t="s">
        <v>220</v>
      </c>
      <c r="BA147" s="19" t="s">
        <v>763</v>
      </c>
      <c r="BB147" s="19" t="s">
        <v>658</v>
      </c>
      <c r="BC147" s="19" t="s">
        <v>223</v>
      </c>
      <c r="BD147" s="19" t="s">
        <v>781</v>
      </c>
      <c r="BE147" s="19" t="s">
        <v>626</v>
      </c>
      <c r="BF147" s="19" t="s">
        <v>226</v>
      </c>
      <c r="BG147" s="19" t="s">
        <v>116</v>
      </c>
      <c r="BH147" s="19" t="s">
        <v>116</v>
      </c>
      <c r="BI147" s="19" t="s">
        <v>116</v>
      </c>
      <c r="BJ147" s="19" t="s">
        <v>116</v>
      </c>
      <c r="BK147" s="19" t="s">
        <v>116</v>
      </c>
      <c r="BL147" s="19" t="s">
        <v>116</v>
      </c>
      <c r="BM147" s="19" t="s">
        <v>116</v>
      </c>
    </row>
    <row r="148" spans="1:65" ht="16.95" customHeight="1">
      <c r="A148" s="48" t="str">
        <f t="shared" si="5"/>
        <v>90PT03T1-M02TW0</v>
      </c>
      <c r="B148" s="19" t="str">
        <f t="shared" si="4"/>
        <v>A3402WVAK-WPC7151WS</v>
      </c>
      <c r="C148" s="19" t="str">
        <f>IF(ISBLANK(I148),"",IF(LEFT(H148, 4) = "90PF",_xlfn.XLOOKUP(B148,'Auto-PF'!$A$2:$A$500,'Auto-PF'!$B$2:$B$500,"Not found",0),_xlfn.XLOOKUP(LEFT(B148,5),'MKT name rule'!$B$2:$B$322,'MKT name rule'!$C$2:$C$322, "Not found")))</f>
        <v>ASUS AiO A3402</v>
      </c>
      <c r="D148" s="19" t="s">
        <v>645</v>
      </c>
      <c r="E148" s="83" t="s">
        <v>746</v>
      </c>
      <c r="H148" s="19" t="s">
        <v>933</v>
      </c>
      <c r="I148" s="88" t="s">
        <v>934</v>
      </c>
      <c r="J148" s="19" t="s">
        <v>935</v>
      </c>
      <c r="K148" s="19" t="s">
        <v>936</v>
      </c>
      <c r="L148" s="19" t="s">
        <v>777</v>
      </c>
      <c r="M148" s="19" t="s">
        <v>932</v>
      </c>
      <c r="N148" s="19" t="s">
        <v>324</v>
      </c>
      <c r="O148" s="19" t="s">
        <v>188</v>
      </c>
      <c r="P148" s="19" t="s">
        <v>189</v>
      </c>
      <c r="Q148" s="19" t="s">
        <v>190</v>
      </c>
      <c r="R148" s="19" t="s">
        <v>104</v>
      </c>
      <c r="S148" s="19" t="s">
        <v>191</v>
      </c>
      <c r="T148" s="19" t="s">
        <v>192</v>
      </c>
      <c r="U148" s="19" t="s">
        <v>193</v>
      </c>
      <c r="V148" s="19" t="s">
        <v>194</v>
      </c>
      <c r="W148" s="19" t="s">
        <v>195</v>
      </c>
      <c r="X148" s="19" t="s">
        <v>779</v>
      </c>
      <c r="Y148" s="19" t="s">
        <v>197</v>
      </c>
      <c r="Z148" s="19" t="s">
        <v>198</v>
      </c>
      <c r="AA148" s="19" t="s">
        <v>199</v>
      </c>
      <c r="AB148" s="19" t="s">
        <v>200</v>
      </c>
      <c r="AC148" s="19" t="s">
        <v>887</v>
      </c>
      <c r="AD148" s="19" t="s">
        <v>117</v>
      </c>
      <c r="AE148" s="19" t="s">
        <v>117</v>
      </c>
      <c r="AF148" s="19" t="s">
        <v>201</v>
      </c>
      <c r="AG148" s="19" t="s">
        <v>667</v>
      </c>
      <c r="AH148" s="19" t="s">
        <v>257</v>
      </c>
      <c r="AI148" s="19" t="s">
        <v>235</v>
      </c>
      <c r="AJ148" s="19" t="s">
        <v>650</v>
      </c>
      <c r="AK148" s="19" t="s">
        <v>116</v>
      </c>
      <c r="AL148" s="19" t="s">
        <v>133</v>
      </c>
      <c r="AM148" s="19" t="s">
        <v>208</v>
      </c>
      <c r="AN148" s="19" t="s">
        <v>651</v>
      </c>
      <c r="AO148" s="19" t="s">
        <v>210</v>
      </c>
      <c r="AP148" s="19" t="s">
        <v>117</v>
      </c>
      <c r="AQ148" s="19" t="s">
        <v>652</v>
      </c>
      <c r="AR148" s="19" t="s">
        <v>236</v>
      </c>
      <c r="AS148" s="19" t="s">
        <v>242</v>
      </c>
      <c r="AT148" s="19" t="s">
        <v>214</v>
      </c>
      <c r="AU148" s="19" t="s">
        <v>653</v>
      </c>
      <c r="AV148" s="19" t="s">
        <v>654</v>
      </c>
      <c r="AW148" s="19" t="s">
        <v>655</v>
      </c>
      <c r="AX148" s="19" t="s">
        <v>656</v>
      </c>
      <c r="AY148" s="19" t="s">
        <v>219</v>
      </c>
      <c r="AZ148" s="19" t="s">
        <v>220</v>
      </c>
      <c r="BA148" s="19" t="s">
        <v>763</v>
      </c>
      <c r="BB148" s="19" t="s">
        <v>658</v>
      </c>
      <c r="BC148" s="19" t="s">
        <v>223</v>
      </c>
      <c r="BD148" s="19" t="s">
        <v>781</v>
      </c>
      <c r="BE148" s="19" t="s">
        <v>626</v>
      </c>
      <c r="BF148" s="19" t="s">
        <v>226</v>
      </c>
      <c r="BG148" s="19" t="s">
        <v>116</v>
      </c>
      <c r="BH148" s="19" t="s">
        <v>116</v>
      </c>
      <c r="BI148" s="19" t="s">
        <v>116</v>
      </c>
      <c r="BJ148" s="19" t="s">
        <v>116</v>
      </c>
      <c r="BK148" s="19" t="s">
        <v>116</v>
      </c>
      <c r="BL148" s="19" t="s">
        <v>116</v>
      </c>
      <c r="BM148" s="19" t="s">
        <v>116</v>
      </c>
    </row>
    <row r="149" spans="1:65" ht="16.95" customHeight="1">
      <c r="A149" s="48" t="str">
        <f t="shared" si="5"/>
        <v>90PT03H3-M01XE0</v>
      </c>
      <c r="B149" s="19" t="str">
        <f t="shared" si="4"/>
        <v>A3202WBAK-BPB3820W</v>
      </c>
      <c r="C149" s="19" t="str">
        <f>IF(ISBLANK(I149),"",IF(LEFT(H149, 4) = "90PF",_xlfn.XLOOKUP(B149,'Auto-PF'!$A$2:$A$500,'Auto-PF'!$B$2:$B$500,"Not found",0),_xlfn.XLOOKUP(LEFT(B149,5),'MKT name rule'!$B$2:$B$322,'MKT name rule'!$C$2:$C$322, "Not found")))</f>
        <v>ASUS AiO A3202</v>
      </c>
      <c r="D149" s="19" t="s">
        <v>645</v>
      </c>
      <c r="E149" s="83" t="s">
        <v>746</v>
      </c>
      <c r="H149" s="19" t="s">
        <v>937</v>
      </c>
      <c r="I149" s="88" t="s">
        <v>938</v>
      </c>
      <c r="J149" s="19" t="s">
        <v>939</v>
      </c>
      <c r="K149" s="19" t="s">
        <v>940</v>
      </c>
      <c r="L149" s="19" t="s">
        <v>752</v>
      </c>
      <c r="M149" s="19" t="s">
        <v>753</v>
      </c>
      <c r="N149" s="19" t="s">
        <v>187</v>
      </c>
      <c r="O149" s="19" t="s">
        <v>754</v>
      </c>
      <c r="P149" s="19" t="s">
        <v>189</v>
      </c>
      <c r="Q149" s="19" t="s">
        <v>190</v>
      </c>
      <c r="R149" s="19" t="s">
        <v>104</v>
      </c>
      <c r="S149" s="19" t="s">
        <v>191</v>
      </c>
      <c r="T149" s="19" t="s">
        <v>192</v>
      </c>
      <c r="U149" s="19" t="s">
        <v>193</v>
      </c>
      <c r="V149" s="19" t="s">
        <v>724</v>
      </c>
      <c r="W149" s="19" t="s">
        <v>195</v>
      </c>
      <c r="X149" s="19" t="s">
        <v>755</v>
      </c>
      <c r="Y149" s="19" t="s">
        <v>197</v>
      </c>
      <c r="Z149" s="19" t="s">
        <v>198</v>
      </c>
      <c r="AA149" s="19" t="s">
        <v>199</v>
      </c>
      <c r="AB149" s="19" t="s">
        <v>200</v>
      </c>
      <c r="AC149" s="19" t="s">
        <v>807</v>
      </c>
      <c r="AD149" s="19" t="s">
        <v>117</v>
      </c>
      <c r="AE149" s="19" t="s">
        <v>117</v>
      </c>
      <c r="AF149" s="19" t="s">
        <v>91</v>
      </c>
      <c r="AG149" s="19" t="s">
        <v>731</v>
      </c>
      <c r="AH149" s="19" t="s">
        <v>732</v>
      </c>
      <c r="AI149" s="19" t="s">
        <v>733</v>
      </c>
      <c r="AJ149" s="19" t="s">
        <v>758</v>
      </c>
      <c r="AK149" s="19" t="s">
        <v>206</v>
      </c>
      <c r="AL149" s="19" t="s">
        <v>98</v>
      </c>
      <c r="AM149" s="19" t="s">
        <v>208</v>
      </c>
      <c r="AN149" s="19" t="s">
        <v>651</v>
      </c>
      <c r="AO149" s="19" t="s">
        <v>210</v>
      </c>
      <c r="AP149" s="19" t="s">
        <v>117</v>
      </c>
      <c r="AQ149" s="19" t="s">
        <v>759</v>
      </c>
      <c r="AR149" s="19" t="s">
        <v>236</v>
      </c>
      <c r="AS149" s="19" t="s">
        <v>213</v>
      </c>
      <c r="AT149" s="19" t="s">
        <v>214</v>
      </c>
      <c r="AU149" s="19" t="s">
        <v>215</v>
      </c>
      <c r="AV149" s="19" t="s">
        <v>760</v>
      </c>
      <c r="AW149" s="19" t="s">
        <v>761</v>
      </c>
      <c r="AX149" s="19" t="s">
        <v>762</v>
      </c>
      <c r="AY149" s="19" t="s">
        <v>219</v>
      </c>
      <c r="AZ149" s="19" t="s">
        <v>742</v>
      </c>
      <c r="BA149" s="19" t="s">
        <v>763</v>
      </c>
      <c r="BB149" s="19" t="s">
        <v>658</v>
      </c>
      <c r="BC149" s="19" t="s">
        <v>223</v>
      </c>
      <c r="BD149" s="19" t="s">
        <v>764</v>
      </c>
      <c r="BE149" s="19" t="s">
        <v>626</v>
      </c>
      <c r="BF149" s="19" t="s">
        <v>226</v>
      </c>
      <c r="BG149" s="19" t="s">
        <v>116</v>
      </c>
      <c r="BH149" s="19" t="s">
        <v>116</v>
      </c>
      <c r="BI149" s="19" t="s">
        <v>116</v>
      </c>
      <c r="BJ149" s="19" t="s">
        <v>116</v>
      </c>
      <c r="BK149" s="19" t="s">
        <v>116</v>
      </c>
      <c r="BL149" s="19" t="s">
        <v>116</v>
      </c>
      <c r="BM149" s="19" t="s">
        <v>116</v>
      </c>
    </row>
    <row r="150" spans="1:65" ht="16.95" customHeight="1">
      <c r="A150" s="48" t="str">
        <f t="shared" si="5"/>
        <v>90PT03H3-M01XF0</v>
      </c>
      <c r="B150" s="19" t="str">
        <f t="shared" si="4"/>
        <v>A3202WBAK-BPB3850W</v>
      </c>
      <c r="C150" s="19" t="str">
        <f>IF(ISBLANK(I150),"",IF(LEFT(H150, 4) = "90PF",_xlfn.XLOOKUP(B150,'Auto-PF'!$A$2:$A$500,'Auto-PF'!$B$2:$B$500,"Not found",0),_xlfn.XLOOKUP(LEFT(B150,5),'MKT name rule'!$B$2:$B$322,'MKT name rule'!$C$2:$C$322, "Not found")))</f>
        <v>ASUS AiO A3202</v>
      </c>
      <c r="D150" s="19" t="s">
        <v>645</v>
      </c>
      <c r="E150" s="83" t="s">
        <v>746</v>
      </c>
      <c r="H150" s="19" t="s">
        <v>941</v>
      </c>
      <c r="I150" s="88" t="s">
        <v>942</v>
      </c>
      <c r="J150" s="19" t="s">
        <v>943</v>
      </c>
      <c r="K150" s="19" t="s">
        <v>944</v>
      </c>
      <c r="L150" s="19" t="s">
        <v>752</v>
      </c>
      <c r="M150" s="19" t="s">
        <v>753</v>
      </c>
      <c r="N150" s="19" t="s">
        <v>187</v>
      </c>
      <c r="O150" s="19" t="s">
        <v>754</v>
      </c>
      <c r="P150" s="19" t="s">
        <v>189</v>
      </c>
      <c r="Q150" s="19" t="s">
        <v>190</v>
      </c>
      <c r="R150" s="19" t="s">
        <v>104</v>
      </c>
      <c r="S150" s="19" t="s">
        <v>191</v>
      </c>
      <c r="T150" s="19" t="s">
        <v>192</v>
      </c>
      <c r="U150" s="19" t="s">
        <v>193</v>
      </c>
      <c r="V150" s="19" t="s">
        <v>724</v>
      </c>
      <c r="W150" s="19" t="s">
        <v>195</v>
      </c>
      <c r="X150" s="19" t="s">
        <v>755</v>
      </c>
      <c r="Y150" s="19" t="s">
        <v>197</v>
      </c>
      <c r="Z150" s="19" t="s">
        <v>198</v>
      </c>
      <c r="AA150" s="19" t="s">
        <v>199</v>
      </c>
      <c r="AB150" s="19" t="s">
        <v>200</v>
      </c>
      <c r="AC150" s="19" t="s">
        <v>807</v>
      </c>
      <c r="AD150" s="19" t="s">
        <v>117</v>
      </c>
      <c r="AE150" s="19" t="s">
        <v>117</v>
      </c>
      <c r="AF150" s="19" t="s">
        <v>91</v>
      </c>
      <c r="AG150" s="19" t="s">
        <v>731</v>
      </c>
      <c r="AH150" s="19" t="s">
        <v>732</v>
      </c>
      <c r="AI150" s="19" t="s">
        <v>812</v>
      </c>
      <c r="AJ150" s="19" t="s">
        <v>758</v>
      </c>
      <c r="AK150" s="19" t="s">
        <v>206</v>
      </c>
      <c r="AL150" s="19" t="s">
        <v>98</v>
      </c>
      <c r="AM150" s="19" t="s">
        <v>208</v>
      </c>
      <c r="AN150" s="19" t="s">
        <v>651</v>
      </c>
      <c r="AO150" s="19" t="s">
        <v>210</v>
      </c>
      <c r="AP150" s="19" t="s">
        <v>117</v>
      </c>
      <c r="AQ150" s="19" t="s">
        <v>759</v>
      </c>
      <c r="AR150" s="19" t="s">
        <v>236</v>
      </c>
      <c r="AS150" s="19" t="s">
        <v>213</v>
      </c>
      <c r="AT150" s="19" t="s">
        <v>214</v>
      </c>
      <c r="AU150" s="19" t="s">
        <v>215</v>
      </c>
      <c r="AV150" s="19" t="s">
        <v>760</v>
      </c>
      <c r="AW150" s="19" t="s">
        <v>761</v>
      </c>
      <c r="AX150" s="19" t="s">
        <v>762</v>
      </c>
      <c r="AY150" s="19" t="s">
        <v>219</v>
      </c>
      <c r="AZ150" s="19" t="s">
        <v>742</v>
      </c>
      <c r="BA150" s="19" t="s">
        <v>763</v>
      </c>
      <c r="BB150" s="19" t="s">
        <v>658</v>
      </c>
      <c r="BC150" s="19" t="s">
        <v>223</v>
      </c>
      <c r="BD150" s="19" t="s">
        <v>764</v>
      </c>
      <c r="BE150" s="19" t="s">
        <v>626</v>
      </c>
      <c r="BF150" s="19" t="s">
        <v>226</v>
      </c>
      <c r="BG150" s="19" t="s">
        <v>116</v>
      </c>
      <c r="BH150" s="19" t="s">
        <v>116</v>
      </c>
      <c r="BI150" s="19" t="s">
        <v>116</v>
      </c>
      <c r="BJ150" s="19" t="s">
        <v>116</v>
      </c>
      <c r="BK150" s="19" t="s">
        <v>116</v>
      </c>
      <c r="BL150" s="19" t="s">
        <v>116</v>
      </c>
      <c r="BM150" s="19" t="s">
        <v>116</v>
      </c>
    </row>
    <row r="151" spans="1:65" ht="16.95" customHeight="1">
      <c r="A151" s="48" t="str">
        <f t="shared" si="5"/>
        <v>90PT03T1-M031T0</v>
      </c>
      <c r="B151" s="19" t="str">
        <f t="shared" si="4"/>
        <v>A3402WVAK-WPC5850WS</v>
      </c>
      <c r="C151" s="19" t="str">
        <f>IF(ISBLANK(I151),"",IF(LEFT(H151, 4) = "90PF",_xlfn.XLOOKUP(B151,'Auto-PF'!$A$2:$A$500,'Auto-PF'!$B$2:$B$500,"Not found",0),_xlfn.XLOOKUP(LEFT(B151,5),'MKT name rule'!$B$2:$B$322,'MKT name rule'!$C$2:$C$322, "Not found")))</f>
        <v>ASUS AiO A3402</v>
      </c>
      <c r="D151" s="19" t="s">
        <v>645</v>
      </c>
      <c r="E151" s="83" t="s">
        <v>746</v>
      </c>
      <c r="H151" s="19" t="s">
        <v>945</v>
      </c>
      <c r="I151" s="88" t="s">
        <v>946</v>
      </c>
      <c r="J151" s="19" t="s">
        <v>947</v>
      </c>
      <c r="K151" s="19" t="s">
        <v>948</v>
      </c>
      <c r="L151" s="19" t="s">
        <v>777</v>
      </c>
      <c r="M151" s="19" t="s">
        <v>778</v>
      </c>
      <c r="N151" s="19" t="s">
        <v>324</v>
      </c>
      <c r="O151" s="19" t="s">
        <v>188</v>
      </c>
      <c r="P151" s="19" t="s">
        <v>189</v>
      </c>
      <c r="Q151" s="19" t="s">
        <v>190</v>
      </c>
      <c r="R151" s="19" t="s">
        <v>104</v>
      </c>
      <c r="S151" s="19" t="s">
        <v>191</v>
      </c>
      <c r="T151" s="19" t="s">
        <v>192</v>
      </c>
      <c r="U151" s="19" t="s">
        <v>193</v>
      </c>
      <c r="V151" s="19" t="s">
        <v>194</v>
      </c>
      <c r="W151" s="19" t="s">
        <v>195</v>
      </c>
      <c r="X151" s="19" t="s">
        <v>779</v>
      </c>
      <c r="Y151" s="19" t="s">
        <v>197</v>
      </c>
      <c r="Z151" s="19" t="s">
        <v>198</v>
      </c>
      <c r="AA151" s="19" t="s">
        <v>199</v>
      </c>
      <c r="AB151" s="19" t="s">
        <v>200</v>
      </c>
      <c r="AC151" s="19" t="s">
        <v>663</v>
      </c>
      <c r="AD151" s="19" t="s">
        <v>117</v>
      </c>
      <c r="AE151" s="19" t="s">
        <v>117</v>
      </c>
      <c r="AF151" s="19" t="s">
        <v>201</v>
      </c>
      <c r="AG151" s="19" t="s">
        <v>202</v>
      </c>
      <c r="AH151" s="19" t="s">
        <v>203</v>
      </c>
      <c r="AI151" s="19" t="s">
        <v>235</v>
      </c>
      <c r="AJ151" s="19" t="s">
        <v>650</v>
      </c>
      <c r="AK151" s="19" t="s">
        <v>116</v>
      </c>
      <c r="AL151" s="19" t="s">
        <v>133</v>
      </c>
      <c r="AM151" s="19" t="s">
        <v>208</v>
      </c>
      <c r="AN151" s="19" t="s">
        <v>651</v>
      </c>
      <c r="AO151" s="19" t="s">
        <v>210</v>
      </c>
      <c r="AP151" s="19" t="s">
        <v>117</v>
      </c>
      <c r="AQ151" s="19" t="s">
        <v>652</v>
      </c>
      <c r="AR151" s="19" t="s">
        <v>236</v>
      </c>
      <c r="AS151" s="19" t="s">
        <v>242</v>
      </c>
      <c r="AT151" s="19" t="s">
        <v>214</v>
      </c>
      <c r="AU151" s="19" t="s">
        <v>215</v>
      </c>
      <c r="AV151" s="19" t="s">
        <v>654</v>
      </c>
      <c r="AW151" s="19" t="s">
        <v>655</v>
      </c>
      <c r="AX151" s="19" t="s">
        <v>656</v>
      </c>
      <c r="AY151" s="19" t="s">
        <v>219</v>
      </c>
      <c r="AZ151" s="19" t="s">
        <v>220</v>
      </c>
      <c r="BA151" s="19" t="s">
        <v>763</v>
      </c>
      <c r="BB151" s="19" t="s">
        <v>658</v>
      </c>
      <c r="BC151" s="19" t="s">
        <v>223</v>
      </c>
      <c r="BD151" s="19" t="s">
        <v>781</v>
      </c>
      <c r="BE151" s="19" t="s">
        <v>626</v>
      </c>
      <c r="BF151" s="19" t="s">
        <v>226</v>
      </c>
      <c r="BG151" s="19" t="s">
        <v>116</v>
      </c>
      <c r="BH151" s="19" t="s">
        <v>116</v>
      </c>
      <c r="BI151" s="19" t="s">
        <v>116</v>
      </c>
      <c r="BJ151" s="19" t="s">
        <v>116</v>
      </c>
      <c r="BK151" s="19" t="s">
        <v>116</v>
      </c>
      <c r="BL151" s="19" t="s">
        <v>116</v>
      </c>
      <c r="BM151" s="19" t="s">
        <v>116</v>
      </c>
    </row>
    <row r="152" spans="1:65" ht="16.95" customHeight="1">
      <c r="A152" s="48" t="str">
        <f t="shared" si="5"/>
        <v>90PT03U1-M00MU0</v>
      </c>
      <c r="B152" s="19" t="str">
        <f t="shared" si="4"/>
        <v>A3202WVAK-BPB5850WS</v>
      </c>
      <c r="C152" s="19" t="str">
        <f>IF(ISBLANK(I152),"",IF(LEFT(H152, 4) = "90PF",_xlfn.XLOOKUP(B152,'Auto-PF'!$A$2:$A$500,'Auto-PF'!$B$2:$B$500,"Not found",0),_xlfn.XLOOKUP(LEFT(B152,5),'MKT name rule'!$B$2:$B$322,'MKT name rule'!$C$2:$C$322, "Not found")))</f>
        <v>ASUS AiO A3202</v>
      </c>
      <c r="D152" s="19" t="s">
        <v>645</v>
      </c>
      <c r="E152" s="83" t="s">
        <v>746</v>
      </c>
      <c r="H152" s="19" t="s">
        <v>949</v>
      </c>
      <c r="I152" s="88" t="s">
        <v>950</v>
      </c>
      <c r="J152" s="19" t="s">
        <v>951</v>
      </c>
      <c r="K152" s="19" t="s">
        <v>952</v>
      </c>
      <c r="L152" s="19" t="s">
        <v>752</v>
      </c>
      <c r="M152" s="19" t="s">
        <v>953</v>
      </c>
      <c r="N152" s="19" t="s">
        <v>187</v>
      </c>
      <c r="O152" s="19" t="s">
        <v>754</v>
      </c>
      <c r="P152" s="19" t="s">
        <v>189</v>
      </c>
      <c r="Q152" s="19" t="s">
        <v>190</v>
      </c>
      <c r="R152" s="19" t="s">
        <v>104</v>
      </c>
      <c r="S152" s="19" t="s">
        <v>191</v>
      </c>
      <c r="T152" s="19" t="s">
        <v>192</v>
      </c>
      <c r="U152" s="19" t="s">
        <v>193</v>
      </c>
      <c r="V152" s="19" t="s">
        <v>275</v>
      </c>
      <c r="W152" s="19" t="s">
        <v>195</v>
      </c>
      <c r="X152" s="19" t="s">
        <v>755</v>
      </c>
      <c r="Y152" s="19" t="s">
        <v>197</v>
      </c>
      <c r="Z152" s="19" t="s">
        <v>198</v>
      </c>
      <c r="AA152" s="19" t="s">
        <v>199</v>
      </c>
      <c r="AB152" s="19" t="s">
        <v>200</v>
      </c>
      <c r="AC152" s="19" t="s">
        <v>663</v>
      </c>
      <c r="AD152" s="19" t="s">
        <v>117</v>
      </c>
      <c r="AE152" s="19" t="s">
        <v>117</v>
      </c>
      <c r="AF152" s="19" t="s">
        <v>201</v>
      </c>
      <c r="AG152" s="19" t="s">
        <v>202</v>
      </c>
      <c r="AH152" s="19" t="s">
        <v>203</v>
      </c>
      <c r="AI152" s="19" t="s">
        <v>235</v>
      </c>
      <c r="AJ152" s="19" t="s">
        <v>650</v>
      </c>
      <c r="AK152" s="19" t="s">
        <v>116</v>
      </c>
      <c r="AL152" s="19" t="s">
        <v>133</v>
      </c>
      <c r="AM152" s="19" t="s">
        <v>208</v>
      </c>
      <c r="AN152" s="19" t="s">
        <v>651</v>
      </c>
      <c r="AO152" s="19" t="s">
        <v>210</v>
      </c>
      <c r="AP152" s="19" t="s">
        <v>117</v>
      </c>
      <c r="AQ152" s="19" t="s">
        <v>652</v>
      </c>
      <c r="AR152" s="19" t="s">
        <v>236</v>
      </c>
      <c r="AS152" s="19" t="s">
        <v>242</v>
      </c>
      <c r="AT152" s="19" t="s">
        <v>214</v>
      </c>
      <c r="AU152" s="19" t="s">
        <v>653</v>
      </c>
      <c r="AV152" s="19" t="s">
        <v>760</v>
      </c>
      <c r="AW152" s="19" t="s">
        <v>761</v>
      </c>
      <c r="AX152" s="19" t="s">
        <v>762</v>
      </c>
      <c r="AY152" s="19" t="s">
        <v>219</v>
      </c>
      <c r="AZ152" s="19" t="s">
        <v>117</v>
      </c>
      <c r="BA152" s="19" t="s">
        <v>763</v>
      </c>
      <c r="BB152" s="19" t="s">
        <v>658</v>
      </c>
      <c r="BC152" s="19" t="s">
        <v>223</v>
      </c>
      <c r="BD152" s="19" t="s">
        <v>224</v>
      </c>
      <c r="BE152" s="19" t="s">
        <v>626</v>
      </c>
      <c r="BF152" s="19" t="s">
        <v>226</v>
      </c>
      <c r="BG152" s="19" t="s">
        <v>227</v>
      </c>
      <c r="BH152" s="19" t="s">
        <v>228</v>
      </c>
      <c r="BI152" s="19" t="s">
        <v>116</v>
      </c>
      <c r="BJ152" s="19" t="s">
        <v>116</v>
      </c>
      <c r="BK152" s="19" t="s">
        <v>116</v>
      </c>
      <c r="BL152" s="19" t="s">
        <v>116</v>
      </c>
      <c r="BM152" s="19" t="s">
        <v>116</v>
      </c>
    </row>
    <row r="153" spans="1:65" ht="16.95" customHeight="1">
      <c r="A153" s="48" t="str">
        <f t="shared" si="5"/>
        <v>90PT0391-M014A0</v>
      </c>
      <c r="B153" s="19" t="str">
        <f t="shared" si="4"/>
        <v>E1600WKAT-BMR182W</v>
      </c>
      <c r="C153" s="19" t="str">
        <f>IF(ISBLANK(I153),"",IF(LEFT(H153, 4) = "90PF",_xlfn.XLOOKUP(B153,'Auto-PF'!$A$2:$A$500,'Auto-PF'!$B$2:$B$500,"Not found",0),_xlfn.XLOOKUP(LEFT(B153,5),'MKT name rule'!$B$2:$B$322,'MKT name rule'!$C$2:$C$322, "Not found")))</f>
        <v>Not found</v>
      </c>
      <c r="D153" s="19" t="s">
        <v>713</v>
      </c>
      <c r="E153" s="19" t="s">
        <v>954</v>
      </c>
      <c r="H153" s="19" t="s">
        <v>955</v>
      </c>
      <c r="I153" s="88" t="s">
        <v>956</v>
      </c>
      <c r="J153" s="19" t="s">
        <v>957</v>
      </c>
      <c r="K153" s="19" t="s">
        <v>958</v>
      </c>
      <c r="L153" s="19" t="s">
        <v>718</v>
      </c>
      <c r="M153" s="19" t="s">
        <v>719</v>
      </c>
      <c r="N153" s="19" t="s">
        <v>187</v>
      </c>
      <c r="O153" s="19" t="s">
        <v>720</v>
      </c>
      <c r="P153" s="19" t="s">
        <v>189</v>
      </c>
      <c r="Q153" s="19" t="s">
        <v>190</v>
      </c>
      <c r="R153" s="19" t="s">
        <v>104</v>
      </c>
      <c r="S153" s="19" t="s">
        <v>721</v>
      </c>
      <c r="T153" s="19" t="s">
        <v>722</v>
      </c>
      <c r="U153" s="19" t="s">
        <v>723</v>
      </c>
      <c r="V153" s="19" t="s">
        <v>724</v>
      </c>
      <c r="W153" s="19" t="s">
        <v>725</v>
      </c>
      <c r="X153" s="19" t="s">
        <v>726</v>
      </c>
      <c r="Y153" s="19" t="s">
        <v>727</v>
      </c>
      <c r="Z153" s="19" t="s">
        <v>728</v>
      </c>
      <c r="AA153" s="19" t="s">
        <v>276</v>
      </c>
      <c r="AB153" s="19" t="s">
        <v>729</v>
      </c>
      <c r="AC153" s="19" t="s">
        <v>730</v>
      </c>
      <c r="AD153" s="19" t="s">
        <v>117</v>
      </c>
      <c r="AE153" s="19" t="s">
        <v>117</v>
      </c>
      <c r="AF153" s="19" t="s">
        <v>91</v>
      </c>
      <c r="AG153" s="19" t="s">
        <v>731</v>
      </c>
      <c r="AH153" s="19" t="s">
        <v>732</v>
      </c>
      <c r="AI153" s="19" t="s">
        <v>733</v>
      </c>
      <c r="AJ153" s="19" t="s">
        <v>734</v>
      </c>
      <c r="AK153" s="19" t="s">
        <v>116</v>
      </c>
      <c r="AL153" s="19" t="s">
        <v>98</v>
      </c>
      <c r="AM153" s="19" t="s">
        <v>208</v>
      </c>
      <c r="AN153" s="19" t="s">
        <v>651</v>
      </c>
      <c r="AO153" s="19" t="s">
        <v>116</v>
      </c>
      <c r="AP153" s="19" t="s">
        <v>117</v>
      </c>
      <c r="AQ153" s="19" t="s">
        <v>736</v>
      </c>
      <c r="AR153" s="19" t="s">
        <v>236</v>
      </c>
      <c r="AS153" s="19" t="s">
        <v>213</v>
      </c>
      <c r="AT153" s="19" t="s">
        <v>737</v>
      </c>
      <c r="AU153" s="19" t="s">
        <v>738</v>
      </c>
      <c r="AV153" s="19" t="s">
        <v>739</v>
      </c>
      <c r="AW153" s="19" t="s">
        <v>740</v>
      </c>
      <c r="AX153" s="19" t="s">
        <v>741</v>
      </c>
      <c r="AY153" s="19" t="s">
        <v>219</v>
      </c>
      <c r="AZ153" s="19" t="s">
        <v>742</v>
      </c>
      <c r="BA153" s="19" t="s">
        <v>657</v>
      </c>
      <c r="BB153" s="19" t="s">
        <v>552</v>
      </c>
      <c r="BC153" s="19" t="s">
        <v>743</v>
      </c>
      <c r="BD153" s="19" t="s">
        <v>744</v>
      </c>
      <c r="BE153" s="19" t="s">
        <v>412</v>
      </c>
      <c r="BF153" s="19" t="s">
        <v>922</v>
      </c>
      <c r="BG153" s="19" t="s">
        <v>227</v>
      </c>
      <c r="BH153" s="19" t="s">
        <v>228</v>
      </c>
      <c r="BI153" s="19" t="s">
        <v>116</v>
      </c>
      <c r="BJ153" s="19" t="s">
        <v>116</v>
      </c>
      <c r="BK153" s="19" t="s">
        <v>116</v>
      </c>
      <c r="BL153" s="19" t="s">
        <v>116</v>
      </c>
      <c r="BM153" s="19" t="s">
        <v>116</v>
      </c>
    </row>
    <row r="154" spans="1:65" ht="16.95" customHeight="1">
      <c r="A154" s="48" t="str">
        <f t="shared" si="5"/>
        <v>90PT03X5-M03LN0</v>
      </c>
      <c r="B154" s="19" t="str">
        <f t="shared" si="4"/>
        <v>P440VAK-B3851WS</v>
      </c>
      <c r="C154" s="19" t="str">
        <f>IF(ISBLANK(I154),"",IF(LEFT(H154, 4) = "90PF",_xlfn.XLOOKUP(B154,'Auto-PF'!$A$2:$A$500,'Auto-PF'!$B$2:$B$500,"Not found",0),_xlfn.XLOOKUP(LEFT(B154,5),'MKT name rule'!$B$2:$B$322,'MKT name rule'!$C$2:$C$322, "Not found")))</f>
        <v>ASUS ExpertCenter P400</v>
      </c>
      <c r="D154" s="19" t="s">
        <v>83</v>
      </c>
      <c r="H154" s="19" t="s">
        <v>959</v>
      </c>
      <c r="I154" s="88" t="s">
        <v>960</v>
      </c>
      <c r="J154" s="19" t="s">
        <v>961</v>
      </c>
      <c r="K154" s="19" t="s">
        <v>962</v>
      </c>
      <c r="L154" s="19" t="s">
        <v>185</v>
      </c>
      <c r="M154" s="19" t="s">
        <v>186</v>
      </c>
      <c r="N154" s="19" t="s">
        <v>187</v>
      </c>
      <c r="O154" s="19" t="s">
        <v>188</v>
      </c>
      <c r="P154" s="19" t="s">
        <v>189</v>
      </c>
      <c r="Q154" s="19" t="s">
        <v>190</v>
      </c>
      <c r="R154" s="19" t="s">
        <v>104</v>
      </c>
      <c r="S154" s="19" t="s">
        <v>191</v>
      </c>
      <c r="T154" s="19" t="s">
        <v>192</v>
      </c>
      <c r="U154" s="19" t="s">
        <v>193</v>
      </c>
      <c r="V154" s="19" t="s">
        <v>194</v>
      </c>
      <c r="W154" s="19" t="s">
        <v>195</v>
      </c>
      <c r="X154" s="19" t="s">
        <v>196</v>
      </c>
      <c r="Y154" s="19" t="s">
        <v>197</v>
      </c>
      <c r="Z154" s="19" t="s">
        <v>198</v>
      </c>
      <c r="AA154" s="19" t="s">
        <v>199</v>
      </c>
      <c r="AB154" s="19" t="s">
        <v>200</v>
      </c>
      <c r="AC154" s="19" t="s">
        <v>184</v>
      </c>
      <c r="AD154" s="19" t="s">
        <v>117</v>
      </c>
      <c r="AE154" s="19" t="s">
        <v>117</v>
      </c>
      <c r="AF154" s="19" t="s">
        <v>201</v>
      </c>
      <c r="AG154" s="19" t="s">
        <v>202</v>
      </c>
      <c r="AH154" s="19" t="s">
        <v>203</v>
      </c>
      <c r="AI154" s="19" t="s">
        <v>235</v>
      </c>
      <c r="AJ154" s="19" t="s">
        <v>205</v>
      </c>
      <c r="AK154" s="19" t="s">
        <v>206</v>
      </c>
      <c r="AL154" s="19" t="s">
        <v>207</v>
      </c>
      <c r="AM154" s="19" t="s">
        <v>208</v>
      </c>
      <c r="AN154" s="19" t="s">
        <v>209</v>
      </c>
      <c r="AO154" s="19" t="s">
        <v>210</v>
      </c>
      <c r="AP154" s="19" t="s">
        <v>117</v>
      </c>
      <c r="AQ154" s="19" t="s">
        <v>211</v>
      </c>
      <c r="AR154" s="19" t="s">
        <v>236</v>
      </c>
      <c r="AS154" s="19" t="s">
        <v>242</v>
      </c>
      <c r="AT154" s="19" t="s">
        <v>214</v>
      </c>
      <c r="AU154" s="19" t="s">
        <v>215</v>
      </c>
      <c r="AV154" s="19" t="s">
        <v>216</v>
      </c>
      <c r="AW154" s="19" t="s">
        <v>217</v>
      </c>
      <c r="AX154" s="19" t="s">
        <v>218</v>
      </c>
      <c r="AY154" s="19" t="s">
        <v>219</v>
      </c>
      <c r="AZ154" s="19" t="s">
        <v>554</v>
      </c>
      <c r="BA154" s="19" t="s">
        <v>221</v>
      </c>
      <c r="BB154" s="19" t="s">
        <v>222</v>
      </c>
      <c r="BC154" s="19" t="s">
        <v>223</v>
      </c>
      <c r="BD154" s="19" t="s">
        <v>906</v>
      </c>
      <c r="BE154" s="19" t="s">
        <v>225</v>
      </c>
      <c r="BF154" s="19" t="s">
        <v>963</v>
      </c>
      <c r="BG154" s="19" t="s">
        <v>227</v>
      </c>
      <c r="BH154" s="19" t="s">
        <v>228</v>
      </c>
      <c r="BI154" s="19" t="s">
        <v>229</v>
      </c>
      <c r="BJ154" s="19" t="s">
        <v>229</v>
      </c>
      <c r="BK154" s="19" t="s">
        <v>229</v>
      </c>
      <c r="BL154" s="19" t="s">
        <v>229</v>
      </c>
      <c r="BM154" s="19" t="s">
        <v>229</v>
      </c>
    </row>
    <row r="155" spans="1:65" ht="16.95" customHeight="1">
      <c r="A155" s="48" t="str">
        <f t="shared" si="5"/>
        <v>90PT03H1-M00790</v>
      </c>
      <c r="B155" s="19" t="str">
        <f t="shared" si="4"/>
        <v>E3202WBAK-BA3805W</v>
      </c>
      <c r="C155" s="19" t="str">
        <f>IF(ISBLANK(I155),"",IF(LEFT(H155, 4) = "90PF",_xlfn.XLOOKUP(B155,'Auto-PF'!$A$2:$A$500,'Auto-PF'!$B$2:$B$500,"Not found",0),_xlfn.XLOOKUP(LEFT(B155,5),'MKT name rule'!$B$2:$B$322,'MKT name rule'!$C$2:$C$322, "Not found")))</f>
        <v>ASUS AiO E3202</v>
      </c>
      <c r="D155" s="19" t="s">
        <v>83</v>
      </c>
      <c r="E155" s="19" t="s">
        <v>964</v>
      </c>
      <c r="H155" s="84" t="s">
        <v>965</v>
      </c>
      <c r="I155" s="88" t="s">
        <v>966</v>
      </c>
      <c r="J155" s="19">
        <v>4711387083802</v>
      </c>
      <c r="K155" s="19">
        <v>197105083806</v>
      </c>
      <c r="L155" s="19">
        <v>4.7919999999999998</v>
      </c>
      <c r="M155" s="19" t="s">
        <v>967</v>
      </c>
      <c r="N155" s="19" t="s">
        <v>187</v>
      </c>
      <c r="O155" s="19" t="s">
        <v>754</v>
      </c>
      <c r="P155" s="19" t="s">
        <v>189</v>
      </c>
      <c r="Q155" s="19" t="s">
        <v>190</v>
      </c>
      <c r="R155" s="19" t="s">
        <v>104</v>
      </c>
      <c r="S155" s="19" t="s">
        <v>191</v>
      </c>
      <c r="T155" s="19" t="s">
        <v>192</v>
      </c>
      <c r="U155" s="19" t="s">
        <v>193</v>
      </c>
      <c r="V155" s="19" t="s">
        <v>724</v>
      </c>
      <c r="W155" s="61">
        <v>41.667361111111113</v>
      </c>
      <c r="X155" s="53">
        <v>0.86</v>
      </c>
      <c r="Y155" s="19" t="s">
        <v>197</v>
      </c>
      <c r="Z155" s="19" t="s">
        <v>198</v>
      </c>
      <c r="AA155" s="19" t="s">
        <v>199</v>
      </c>
      <c r="AB155" s="19" t="s">
        <v>200</v>
      </c>
      <c r="AC155" s="19" t="s">
        <v>807</v>
      </c>
      <c r="AD155" s="19" t="s">
        <v>117</v>
      </c>
      <c r="AE155" s="19" t="s">
        <v>117</v>
      </c>
      <c r="AF155" s="19" t="s">
        <v>91</v>
      </c>
      <c r="AG155" s="19" t="s">
        <v>731</v>
      </c>
      <c r="AH155" s="19" t="s">
        <v>732</v>
      </c>
      <c r="AI155" s="19" t="s">
        <v>812</v>
      </c>
      <c r="AJ155" s="19" t="s">
        <v>758</v>
      </c>
      <c r="AK155" s="19" t="s">
        <v>206</v>
      </c>
      <c r="AL155" s="19" t="s">
        <v>98</v>
      </c>
      <c r="AM155" s="19" t="s">
        <v>208</v>
      </c>
      <c r="AN155" s="19" t="s">
        <v>651</v>
      </c>
      <c r="AP155" s="19" t="s">
        <v>117</v>
      </c>
      <c r="AQ155" s="19" t="s">
        <v>759</v>
      </c>
      <c r="AR155" s="19" t="s">
        <v>236</v>
      </c>
      <c r="AS155" s="19" t="s">
        <v>213</v>
      </c>
      <c r="AT155" s="19" t="s">
        <v>214</v>
      </c>
      <c r="AU155" s="19" t="s">
        <v>653</v>
      </c>
      <c r="AV155" s="19" t="s">
        <v>760</v>
      </c>
      <c r="AW155" s="19" t="s">
        <v>761</v>
      </c>
      <c r="AX155" s="19" t="s">
        <v>762</v>
      </c>
      <c r="AY155" s="19" t="s">
        <v>219</v>
      </c>
      <c r="AZ155" s="19" t="s">
        <v>742</v>
      </c>
      <c r="BA155" s="19" t="s">
        <v>221</v>
      </c>
      <c r="BB155" s="19" t="s">
        <v>658</v>
      </c>
      <c r="BC155" s="19" t="s">
        <v>223</v>
      </c>
      <c r="BD155" s="19" t="s">
        <v>764</v>
      </c>
      <c r="BE155" s="19" t="s">
        <v>626</v>
      </c>
      <c r="BF155" s="19" t="s">
        <v>413</v>
      </c>
      <c r="BG155" s="19" t="s">
        <v>968</v>
      </c>
    </row>
    <row r="156" spans="1:65" ht="16.95" customHeight="1">
      <c r="A156" s="48" t="str">
        <f t="shared" si="5"/>
        <v>90PT03G1-M00MV0</v>
      </c>
      <c r="B156" s="19" t="str">
        <f t="shared" si="4"/>
        <v>E3402WBAK-BA5805W</v>
      </c>
      <c r="C156" s="19" t="str">
        <f>IF(ISBLANK(I156),"",IF(LEFT(H156, 4) = "90PF",_xlfn.XLOOKUP(B156,'Auto-PF'!$A$2:$A$500,'Auto-PF'!$B$2:$B$500,"Not found",0),_xlfn.XLOOKUP(LEFT(B156,5),'MKT name rule'!$B$2:$B$322,'MKT name rule'!$C$2:$C$322, "Not found")))</f>
        <v>ASUS ExpertCenter E3 AiO 24</v>
      </c>
      <c r="D156" s="19" t="s">
        <v>83</v>
      </c>
      <c r="E156" s="19" t="s">
        <v>916</v>
      </c>
      <c r="H156" s="84" t="s">
        <v>969</v>
      </c>
      <c r="I156" s="88" t="s">
        <v>970</v>
      </c>
      <c r="J156" s="19">
        <v>4711387083789</v>
      </c>
      <c r="K156" s="19">
        <v>197105083783</v>
      </c>
      <c r="L156" s="19">
        <v>5.3520000000000003</v>
      </c>
      <c r="M156" s="19" t="s">
        <v>971</v>
      </c>
      <c r="N156" s="19" t="s">
        <v>187</v>
      </c>
      <c r="O156" s="19" t="s">
        <v>188</v>
      </c>
      <c r="P156" s="19" t="s">
        <v>189</v>
      </c>
      <c r="Q156" s="19" t="s">
        <v>190</v>
      </c>
      <c r="R156" s="19" t="s">
        <v>104</v>
      </c>
      <c r="S156" s="19" t="s">
        <v>191</v>
      </c>
      <c r="T156" s="19" t="s">
        <v>192</v>
      </c>
      <c r="U156" s="19" t="s">
        <v>193</v>
      </c>
      <c r="V156" s="19" t="s">
        <v>724</v>
      </c>
      <c r="W156" s="61">
        <v>41.667361111111113</v>
      </c>
      <c r="X156" s="53">
        <v>0.88</v>
      </c>
      <c r="Y156" s="19" t="s">
        <v>197</v>
      </c>
      <c r="Z156" s="19" t="s">
        <v>198</v>
      </c>
      <c r="AA156" s="19" t="s">
        <v>199</v>
      </c>
      <c r="AB156" s="19" t="s">
        <v>200</v>
      </c>
      <c r="AC156" s="19" t="s">
        <v>817</v>
      </c>
      <c r="AD156" s="19" t="s">
        <v>117</v>
      </c>
      <c r="AE156" s="19" t="s">
        <v>117</v>
      </c>
      <c r="AF156" s="19" t="s">
        <v>91</v>
      </c>
      <c r="AG156" s="19" t="s">
        <v>731</v>
      </c>
      <c r="AH156" s="19" t="s">
        <v>732</v>
      </c>
      <c r="AI156" s="19" t="s">
        <v>812</v>
      </c>
      <c r="AJ156" s="19" t="s">
        <v>758</v>
      </c>
      <c r="AK156" s="19" t="s">
        <v>206</v>
      </c>
      <c r="AL156" s="19" t="s">
        <v>98</v>
      </c>
      <c r="AM156" s="19" t="s">
        <v>208</v>
      </c>
      <c r="AN156" s="19" t="s">
        <v>651</v>
      </c>
      <c r="AP156" s="19" t="s">
        <v>117</v>
      </c>
      <c r="AQ156" s="19" t="s">
        <v>759</v>
      </c>
      <c r="AR156" s="19" t="s">
        <v>236</v>
      </c>
      <c r="AS156" s="19" t="s">
        <v>213</v>
      </c>
      <c r="AT156" s="19" t="s">
        <v>214</v>
      </c>
      <c r="AU156" s="19" t="s">
        <v>653</v>
      </c>
      <c r="AV156" s="19" t="s">
        <v>654</v>
      </c>
      <c r="AW156" s="19" t="s">
        <v>655</v>
      </c>
      <c r="AX156" s="19" t="s">
        <v>656</v>
      </c>
      <c r="AY156" s="19" t="s">
        <v>219</v>
      </c>
      <c r="AZ156" s="19" t="s">
        <v>742</v>
      </c>
      <c r="BA156" s="19" t="s">
        <v>221</v>
      </c>
      <c r="BB156" s="19" t="s">
        <v>658</v>
      </c>
      <c r="BC156" s="19" t="s">
        <v>223</v>
      </c>
      <c r="BD156" s="19" t="s">
        <v>764</v>
      </c>
      <c r="BE156" s="19" t="s">
        <v>412</v>
      </c>
      <c r="BF156" s="19" t="s">
        <v>413</v>
      </c>
      <c r="BG156" s="19" t="s">
        <v>927</v>
      </c>
      <c r="BH156" s="19" t="s">
        <v>659</v>
      </c>
      <c r="BI156" s="19" t="s">
        <v>227</v>
      </c>
      <c r="BJ156" s="19" t="s">
        <v>228</v>
      </c>
      <c r="BK156" s="19" t="s">
        <v>228</v>
      </c>
    </row>
    <row r="157" spans="1:65" ht="16.95" customHeight="1">
      <c r="A157" s="48" t="str">
        <f t="shared" si="5"/>
        <v>90PT03H3-M00SL0</v>
      </c>
      <c r="B157" s="19" t="str">
        <f t="shared" si="4"/>
        <v>E3202WBAK-BA385W</v>
      </c>
      <c r="C157" s="19" t="str">
        <f>IF(ISBLANK(I157),"",IF(LEFT(H157, 4) = "90PF",_xlfn.XLOOKUP(B157,'Auto-PF'!$A$2:$A$500,'Auto-PF'!$B$2:$B$500,"Not found",0),_xlfn.XLOOKUP(LEFT(B157,5),'MKT name rule'!$B$2:$B$322,'MKT name rule'!$C$2:$C$322, "Not found")))</f>
        <v>ASUS AiO E3202</v>
      </c>
      <c r="D157" s="19" t="s">
        <v>83</v>
      </c>
      <c r="E157" s="19" t="s">
        <v>964</v>
      </c>
      <c r="H157" s="84" t="s">
        <v>972</v>
      </c>
      <c r="I157" s="88" t="s">
        <v>973</v>
      </c>
      <c r="J157" s="19">
        <v>4711387316825</v>
      </c>
      <c r="K157" s="19">
        <v>197105316829</v>
      </c>
      <c r="L157" s="19">
        <v>4.7919999999999998</v>
      </c>
      <c r="M157" s="19" t="s">
        <v>974</v>
      </c>
      <c r="N157" s="19" t="s">
        <v>187</v>
      </c>
      <c r="O157" s="19" t="s">
        <v>754</v>
      </c>
      <c r="P157" s="19" t="s">
        <v>189</v>
      </c>
      <c r="Q157" s="19" t="s">
        <v>190</v>
      </c>
      <c r="R157" s="19" t="s">
        <v>104</v>
      </c>
      <c r="S157" s="19" t="s">
        <v>191</v>
      </c>
      <c r="T157" s="19" t="s">
        <v>192</v>
      </c>
      <c r="U157" s="19" t="s">
        <v>193</v>
      </c>
      <c r="V157" s="19" t="s">
        <v>724</v>
      </c>
      <c r="W157" s="61">
        <v>41.667361111111113</v>
      </c>
      <c r="X157" s="53">
        <v>0.86</v>
      </c>
      <c r="Y157" s="19" t="s">
        <v>197</v>
      </c>
      <c r="Z157" s="19" t="s">
        <v>198</v>
      </c>
      <c r="AA157" s="19" t="s">
        <v>199</v>
      </c>
      <c r="AB157" s="19" t="s">
        <v>200</v>
      </c>
      <c r="AC157" s="19" t="s">
        <v>807</v>
      </c>
      <c r="AD157" s="19" t="s">
        <v>117</v>
      </c>
      <c r="AE157" s="19" t="s">
        <v>117</v>
      </c>
      <c r="AF157" s="19" t="s">
        <v>91</v>
      </c>
      <c r="AG157" s="19" t="s">
        <v>731</v>
      </c>
      <c r="AH157" s="19" t="s">
        <v>732</v>
      </c>
      <c r="AI157" s="19" t="s">
        <v>812</v>
      </c>
      <c r="AJ157" s="19" t="s">
        <v>758</v>
      </c>
      <c r="AK157" s="19" t="s">
        <v>206</v>
      </c>
      <c r="AL157" s="19" t="s">
        <v>98</v>
      </c>
      <c r="AM157" s="19" t="s">
        <v>208</v>
      </c>
      <c r="AN157" s="19" t="s">
        <v>651</v>
      </c>
      <c r="AO157" s="19" t="s">
        <v>210</v>
      </c>
      <c r="AP157" s="19" t="s">
        <v>117</v>
      </c>
      <c r="AQ157" s="19" t="s">
        <v>759</v>
      </c>
      <c r="AR157" s="19" t="s">
        <v>236</v>
      </c>
      <c r="AS157" s="19" t="s">
        <v>213</v>
      </c>
      <c r="AT157" s="19" t="s">
        <v>214</v>
      </c>
      <c r="AU157" s="19" t="s">
        <v>653</v>
      </c>
      <c r="AV157" s="19" t="s">
        <v>760</v>
      </c>
      <c r="AW157" s="19" t="s">
        <v>761</v>
      </c>
      <c r="AX157" s="19" t="s">
        <v>762</v>
      </c>
      <c r="AY157" s="19" t="s">
        <v>219</v>
      </c>
      <c r="AZ157" s="19" t="s">
        <v>742</v>
      </c>
      <c r="BA157" s="19" t="s">
        <v>221</v>
      </c>
      <c r="BB157" s="19" t="s">
        <v>658</v>
      </c>
      <c r="BC157" s="19" t="s">
        <v>223</v>
      </c>
      <c r="BD157" s="19" t="s">
        <v>764</v>
      </c>
      <c r="BE157" s="19" t="s">
        <v>626</v>
      </c>
      <c r="BF157" s="19" t="s">
        <v>413</v>
      </c>
      <c r="BG157" s="19" t="s">
        <v>927</v>
      </c>
    </row>
    <row r="158" spans="1:65" ht="16.95" customHeight="1">
      <c r="A158" s="48" t="str">
        <f t="shared" si="5"/>
        <v>90PT03H3-M00SM0</v>
      </c>
      <c r="B158" s="19" t="str">
        <f t="shared" si="4"/>
        <v>E3202WBAK-BA585W</v>
      </c>
      <c r="C158" s="19" t="str">
        <f>IF(ISBLANK(I158),"",IF(LEFT(H158, 4) = "90PF",_xlfn.XLOOKUP(B158,'Auto-PF'!$A$2:$A$500,'Auto-PF'!$B$2:$B$500,"Not found",0),_xlfn.XLOOKUP(LEFT(B158,5),'MKT name rule'!$B$2:$B$322,'MKT name rule'!$C$2:$C$322, "Not found")))</f>
        <v>ASUS AiO E3202</v>
      </c>
      <c r="D158" s="19" t="s">
        <v>83</v>
      </c>
      <c r="E158" s="19" t="s">
        <v>964</v>
      </c>
      <c r="H158" s="84" t="s">
        <v>975</v>
      </c>
      <c r="I158" s="88" t="s">
        <v>976</v>
      </c>
      <c r="J158" s="19">
        <v>4711387299791</v>
      </c>
      <c r="K158" s="19">
        <v>197105299795</v>
      </c>
      <c r="L158" s="19">
        <v>4.7919999999999998</v>
      </c>
      <c r="M158" s="19" t="s">
        <v>974</v>
      </c>
      <c r="N158" s="19" t="s">
        <v>187</v>
      </c>
      <c r="O158" s="19" t="s">
        <v>754</v>
      </c>
      <c r="P158" s="19" t="s">
        <v>189</v>
      </c>
      <c r="Q158" s="19" t="s">
        <v>190</v>
      </c>
      <c r="R158" s="19" t="s">
        <v>104</v>
      </c>
      <c r="S158" s="19" t="s">
        <v>191</v>
      </c>
      <c r="T158" s="19" t="s">
        <v>192</v>
      </c>
      <c r="U158" s="19" t="s">
        <v>193</v>
      </c>
      <c r="V158" s="19" t="s">
        <v>724</v>
      </c>
      <c r="W158" s="61">
        <v>41.667361111111113</v>
      </c>
      <c r="X158" s="53">
        <v>0.86</v>
      </c>
      <c r="Y158" s="19" t="s">
        <v>197</v>
      </c>
      <c r="Z158" s="19" t="s">
        <v>198</v>
      </c>
      <c r="AA158" s="19" t="s">
        <v>199</v>
      </c>
      <c r="AB158" s="19" t="s">
        <v>200</v>
      </c>
      <c r="AC158" s="19" t="s">
        <v>817</v>
      </c>
      <c r="AD158" s="19" t="s">
        <v>117</v>
      </c>
      <c r="AE158" s="19" t="s">
        <v>117</v>
      </c>
      <c r="AF158" s="19" t="s">
        <v>91</v>
      </c>
      <c r="AG158" s="19" t="s">
        <v>731</v>
      </c>
      <c r="AH158" s="19" t="s">
        <v>732</v>
      </c>
      <c r="AI158" s="19" t="s">
        <v>812</v>
      </c>
      <c r="AJ158" s="19" t="s">
        <v>758</v>
      </c>
      <c r="AK158" s="19" t="s">
        <v>206</v>
      </c>
      <c r="AL158" s="19" t="s">
        <v>98</v>
      </c>
      <c r="AM158" s="19" t="s">
        <v>208</v>
      </c>
      <c r="AN158" s="19" t="s">
        <v>651</v>
      </c>
      <c r="AO158" s="19" t="s">
        <v>210</v>
      </c>
      <c r="AP158" s="19" t="s">
        <v>117</v>
      </c>
      <c r="AQ158" s="19" t="s">
        <v>759</v>
      </c>
      <c r="AR158" s="19" t="s">
        <v>236</v>
      </c>
      <c r="AS158" s="19" t="s">
        <v>213</v>
      </c>
      <c r="AT158" s="19" t="s">
        <v>214</v>
      </c>
      <c r="AU158" s="19" t="s">
        <v>653</v>
      </c>
      <c r="AV158" s="19" t="s">
        <v>760</v>
      </c>
      <c r="AW158" s="19" t="s">
        <v>761</v>
      </c>
      <c r="AX158" s="19" t="s">
        <v>762</v>
      </c>
      <c r="AY158" s="19" t="s">
        <v>219</v>
      </c>
      <c r="AZ158" s="19" t="s">
        <v>742</v>
      </c>
      <c r="BA158" s="19" t="s">
        <v>221</v>
      </c>
      <c r="BB158" s="19" t="s">
        <v>658</v>
      </c>
      <c r="BC158" s="19" t="s">
        <v>223</v>
      </c>
      <c r="BD158" s="19" t="s">
        <v>764</v>
      </c>
      <c r="BE158" s="19" t="s">
        <v>626</v>
      </c>
      <c r="BF158" s="19" t="s">
        <v>413</v>
      </c>
      <c r="BG158" s="19" t="s">
        <v>927</v>
      </c>
    </row>
    <row r="159" spans="1:65" ht="16.95" customHeight="1">
      <c r="A159" s="48" t="str">
        <f t="shared" si="5"/>
        <v>90PT03G3-M05490</v>
      </c>
      <c r="B159" s="19" t="str">
        <f t="shared" si="4"/>
        <v>E3402WBAK-BA785W</v>
      </c>
      <c r="C159" s="19" t="str">
        <f>IF(ISBLANK(I159),"",IF(LEFT(H159, 4) = "90PF",_xlfn.XLOOKUP(B159,'Auto-PF'!$A$2:$A$500,'Auto-PF'!$B$2:$B$500,"Not found",0),_xlfn.XLOOKUP(LEFT(B159,5),'MKT name rule'!$B$2:$B$322,'MKT name rule'!$C$2:$C$322, "Not found")))</f>
        <v>ASUS ExpertCenter E3 AiO 24</v>
      </c>
      <c r="D159" s="19" t="s">
        <v>83</v>
      </c>
      <c r="E159" s="19" t="s">
        <v>916</v>
      </c>
      <c r="H159" s="84" t="s">
        <v>977</v>
      </c>
      <c r="I159" s="88" t="s">
        <v>978</v>
      </c>
      <c r="J159" s="19">
        <v>4711387306918</v>
      </c>
      <c r="K159" s="19">
        <v>197105306912</v>
      </c>
      <c r="L159" s="19">
        <v>5.3520000000000003</v>
      </c>
      <c r="M159" s="19" t="s">
        <v>979</v>
      </c>
      <c r="N159" s="19" t="s">
        <v>187</v>
      </c>
      <c r="O159" s="19" t="s">
        <v>188</v>
      </c>
      <c r="P159" s="19" t="s">
        <v>189</v>
      </c>
      <c r="Q159" s="19" t="s">
        <v>190</v>
      </c>
      <c r="R159" s="19" t="s">
        <v>104</v>
      </c>
      <c r="S159" s="19" t="s">
        <v>191</v>
      </c>
      <c r="T159" s="19" t="s">
        <v>192</v>
      </c>
      <c r="U159" s="19" t="s">
        <v>193</v>
      </c>
      <c r="V159" s="19" t="s">
        <v>724</v>
      </c>
      <c r="W159" s="61">
        <v>41.667361111111113</v>
      </c>
      <c r="X159" s="53">
        <v>0.88</v>
      </c>
      <c r="Y159" s="19" t="s">
        <v>197</v>
      </c>
      <c r="Z159" s="19" t="s">
        <v>198</v>
      </c>
      <c r="AA159" s="19" t="s">
        <v>199</v>
      </c>
      <c r="AB159" s="19" t="s">
        <v>200</v>
      </c>
      <c r="AC159" s="19" t="s">
        <v>174</v>
      </c>
      <c r="AD159" s="19" t="s">
        <v>117</v>
      </c>
      <c r="AE159" s="19" t="s">
        <v>117</v>
      </c>
      <c r="AF159" s="19" t="s">
        <v>91</v>
      </c>
      <c r="AG159" s="19" t="s">
        <v>731</v>
      </c>
      <c r="AH159" s="19" t="s">
        <v>732</v>
      </c>
      <c r="AI159" s="19" t="s">
        <v>812</v>
      </c>
      <c r="AJ159" s="19" t="s">
        <v>758</v>
      </c>
      <c r="AK159" s="19" t="s">
        <v>206</v>
      </c>
      <c r="AL159" s="19" t="s">
        <v>98</v>
      </c>
      <c r="AM159" s="19" t="s">
        <v>208</v>
      </c>
      <c r="AN159" s="19" t="s">
        <v>651</v>
      </c>
      <c r="AO159" s="19" t="s">
        <v>210</v>
      </c>
      <c r="AP159" s="19" t="s">
        <v>117</v>
      </c>
      <c r="AQ159" s="19" t="s">
        <v>759</v>
      </c>
      <c r="AR159" s="19" t="s">
        <v>236</v>
      </c>
      <c r="AS159" s="19" t="s">
        <v>213</v>
      </c>
      <c r="AT159" s="19" t="s">
        <v>214</v>
      </c>
      <c r="AU159" s="19" t="s">
        <v>653</v>
      </c>
      <c r="AV159" s="19" t="s">
        <v>654</v>
      </c>
      <c r="AW159" s="19" t="s">
        <v>655</v>
      </c>
      <c r="AX159" s="19" t="s">
        <v>656</v>
      </c>
      <c r="AY159" s="19" t="s">
        <v>219</v>
      </c>
      <c r="AZ159" s="19" t="s">
        <v>742</v>
      </c>
      <c r="BA159" s="19" t="s">
        <v>221</v>
      </c>
      <c r="BB159" s="19" t="s">
        <v>658</v>
      </c>
      <c r="BC159" s="19" t="s">
        <v>223</v>
      </c>
      <c r="BD159" s="19" t="s">
        <v>224</v>
      </c>
      <c r="BE159" s="19" t="s">
        <v>412</v>
      </c>
      <c r="BF159" s="19" t="s">
        <v>413</v>
      </c>
      <c r="BG159" s="19" t="s">
        <v>922</v>
      </c>
      <c r="BH159" s="19" t="s">
        <v>659</v>
      </c>
      <c r="BI159" s="19" t="s">
        <v>227</v>
      </c>
      <c r="BJ159" s="19" t="s">
        <v>228</v>
      </c>
      <c r="BK159" s="19" t="s">
        <v>228</v>
      </c>
    </row>
    <row r="160" spans="1:65" ht="16.95" customHeight="1">
      <c r="A160" s="48" t="str">
        <f t="shared" si="5"/>
        <v>90PT03T2-M00YX0</v>
      </c>
      <c r="B160" s="19" t="str">
        <f t="shared" si="4"/>
        <v>E3402WVAK-BP585WS</v>
      </c>
      <c r="C160" s="19" t="str">
        <f>IF(ISBLANK(I160),"",IF(LEFT(H160, 4) = "90PF",_xlfn.XLOOKUP(B160,'Auto-PF'!$A$2:$A$500,'Auto-PF'!$B$2:$B$500,"Not found",0),_xlfn.XLOOKUP(LEFT(B160,5),'MKT name rule'!$B$2:$B$322,'MKT name rule'!$C$2:$C$322, "Not found")))</f>
        <v>ASUS ExpertCenter E3 AiO 24</v>
      </c>
      <c r="D160" s="19" t="s">
        <v>83</v>
      </c>
      <c r="E160" s="19" t="s">
        <v>916</v>
      </c>
      <c r="H160" s="84" t="s">
        <v>980</v>
      </c>
      <c r="I160" s="88" t="s">
        <v>981</v>
      </c>
      <c r="J160" s="19">
        <v>4711387604878</v>
      </c>
      <c r="K160" s="19">
        <v>197105604872</v>
      </c>
      <c r="L160" s="19">
        <v>5.3970000000000002</v>
      </c>
      <c r="M160" s="19" t="s">
        <v>921</v>
      </c>
      <c r="N160" s="19" t="s">
        <v>187</v>
      </c>
      <c r="O160" s="19" t="s">
        <v>188</v>
      </c>
      <c r="P160" s="19" t="s">
        <v>189</v>
      </c>
      <c r="Q160" s="19" t="s">
        <v>190</v>
      </c>
      <c r="R160" s="19" t="s">
        <v>104</v>
      </c>
      <c r="S160" s="19" t="s">
        <v>191</v>
      </c>
      <c r="T160" s="19" t="s">
        <v>192</v>
      </c>
      <c r="U160" s="19" t="s">
        <v>193</v>
      </c>
      <c r="V160" s="19" t="s">
        <v>194</v>
      </c>
      <c r="W160" s="61">
        <v>41.667361111111113</v>
      </c>
      <c r="X160" s="53">
        <v>0.88</v>
      </c>
      <c r="Y160" s="19" t="s">
        <v>197</v>
      </c>
      <c r="Z160" s="19" t="s">
        <v>198</v>
      </c>
      <c r="AA160" s="19" t="s">
        <v>199</v>
      </c>
      <c r="AB160" s="19" t="s">
        <v>200</v>
      </c>
      <c r="AC160" s="19" t="s">
        <v>663</v>
      </c>
      <c r="AD160" s="19" t="s">
        <v>117</v>
      </c>
      <c r="AE160" s="19" t="s">
        <v>117</v>
      </c>
      <c r="AF160" s="19" t="s">
        <v>201</v>
      </c>
      <c r="AG160" s="19" t="s">
        <v>202</v>
      </c>
      <c r="AH160" s="19" t="s">
        <v>203</v>
      </c>
      <c r="AI160" s="19" t="s">
        <v>235</v>
      </c>
      <c r="AJ160" s="19" t="s">
        <v>650</v>
      </c>
      <c r="AL160" s="19" t="s">
        <v>133</v>
      </c>
      <c r="AM160" s="19" t="s">
        <v>208</v>
      </c>
      <c r="AN160" s="19" t="s">
        <v>651</v>
      </c>
      <c r="AO160" s="19" t="s">
        <v>210</v>
      </c>
      <c r="AP160" s="19" t="s">
        <v>117</v>
      </c>
      <c r="AQ160" s="19" t="s">
        <v>652</v>
      </c>
      <c r="AR160" s="19" t="s">
        <v>236</v>
      </c>
      <c r="AS160" s="19" t="s">
        <v>780</v>
      </c>
      <c r="AT160" s="19" t="s">
        <v>214</v>
      </c>
      <c r="AU160" s="19" t="s">
        <v>653</v>
      </c>
      <c r="AV160" s="19" t="s">
        <v>654</v>
      </c>
      <c r="AW160" s="19" t="s">
        <v>655</v>
      </c>
      <c r="AX160" s="19" t="s">
        <v>656</v>
      </c>
      <c r="AY160" s="19" t="s">
        <v>219</v>
      </c>
      <c r="AZ160" s="19" t="s">
        <v>117</v>
      </c>
      <c r="BA160" s="19" t="s">
        <v>657</v>
      </c>
      <c r="BB160" s="19" t="s">
        <v>658</v>
      </c>
      <c r="BC160" s="19" t="s">
        <v>223</v>
      </c>
      <c r="BD160" s="19" t="s">
        <v>224</v>
      </c>
      <c r="BE160" s="19" t="s">
        <v>626</v>
      </c>
      <c r="BF160" s="19" t="s">
        <v>413</v>
      </c>
      <c r="BG160" s="19" t="s">
        <v>927</v>
      </c>
    </row>
    <row r="161" spans="1:65" ht="16.95" customHeight="1">
      <c r="A161" s="48" t="str">
        <f t="shared" si="5"/>
        <v>90PT03T2-M01A00</v>
      </c>
      <c r="B161" s="19" t="str">
        <f t="shared" si="4"/>
        <v>E3402WVAK-BPC585WS</v>
      </c>
      <c r="C161" s="19" t="str">
        <f>IF(ISBLANK(I161),"",IF(LEFT(H161, 4) = "90PF",_xlfn.XLOOKUP(B161,'Auto-PF'!$A$2:$A$500,'Auto-PF'!$B$2:$B$500,"Not found",0),_xlfn.XLOOKUP(LEFT(B161,5),'MKT name rule'!$B$2:$B$322,'MKT name rule'!$C$2:$C$322, "Not found")))</f>
        <v>ASUS ExpertCenter E3 AiO 24</v>
      </c>
      <c r="D161" s="19" t="s">
        <v>83</v>
      </c>
      <c r="E161" s="19" t="s">
        <v>916</v>
      </c>
      <c r="H161" s="84" t="s">
        <v>982</v>
      </c>
      <c r="I161" s="88" t="s">
        <v>983</v>
      </c>
      <c r="J161" s="19">
        <v>4711387693483</v>
      </c>
      <c r="K161" s="19">
        <v>197105693487</v>
      </c>
      <c r="L161" s="19">
        <v>5.3970000000000002</v>
      </c>
      <c r="M161" s="19" t="s">
        <v>921</v>
      </c>
      <c r="N161" s="19" t="s">
        <v>187</v>
      </c>
      <c r="O161" s="19" t="s">
        <v>188</v>
      </c>
      <c r="P161" s="19" t="s">
        <v>189</v>
      </c>
      <c r="Q161" s="19" t="s">
        <v>190</v>
      </c>
      <c r="R161" s="19" t="s">
        <v>104</v>
      </c>
      <c r="S161" s="19" t="s">
        <v>191</v>
      </c>
      <c r="T161" s="19" t="s">
        <v>192</v>
      </c>
      <c r="U161" s="19" t="s">
        <v>193</v>
      </c>
      <c r="V161" s="19" t="s">
        <v>194</v>
      </c>
      <c r="W161" s="61">
        <v>41.667361111111113</v>
      </c>
      <c r="X161" s="53">
        <v>0.88</v>
      </c>
      <c r="Y161" s="19" t="s">
        <v>197</v>
      </c>
      <c r="Z161" s="19" t="s">
        <v>198</v>
      </c>
      <c r="AA161" s="19" t="s">
        <v>199</v>
      </c>
      <c r="AB161" s="19" t="s">
        <v>200</v>
      </c>
      <c r="AC161" s="19" t="s">
        <v>663</v>
      </c>
      <c r="AD161" s="19" t="s">
        <v>117</v>
      </c>
      <c r="AE161" s="19" t="s">
        <v>117</v>
      </c>
      <c r="AF161" s="19" t="s">
        <v>201</v>
      </c>
      <c r="AG161" s="19" t="s">
        <v>202</v>
      </c>
      <c r="AH161" s="19" t="s">
        <v>203</v>
      </c>
      <c r="AI161" s="19" t="s">
        <v>235</v>
      </c>
      <c r="AJ161" s="19" t="s">
        <v>650</v>
      </c>
      <c r="AL161" s="19" t="s">
        <v>133</v>
      </c>
      <c r="AM161" s="19" t="s">
        <v>208</v>
      </c>
      <c r="AN161" s="19" t="s">
        <v>651</v>
      </c>
      <c r="AO161" s="19" t="s">
        <v>210</v>
      </c>
      <c r="AP161" s="19" t="s">
        <v>117</v>
      </c>
      <c r="AQ161" s="19" t="s">
        <v>652</v>
      </c>
      <c r="AR161" s="19" t="s">
        <v>236</v>
      </c>
      <c r="AS161" s="19" t="s">
        <v>858</v>
      </c>
      <c r="AT161" s="19" t="s">
        <v>214</v>
      </c>
      <c r="AU161" s="19" t="s">
        <v>653</v>
      </c>
      <c r="AV161" s="19" t="s">
        <v>654</v>
      </c>
      <c r="AW161" s="19" t="s">
        <v>655</v>
      </c>
      <c r="AX161" s="19" t="s">
        <v>656</v>
      </c>
      <c r="AY161" s="19" t="s">
        <v>219</v>
      </c>
      <c r="AZ161" s="19" t="s">
        <v>220</v>
      </c>
      <c r="BA161" s="19" t="s">
        <v>657</v>
      </c>
      <c r="BB161" s="19" t="s">
        <v>658</v>
      </c>
      <c r="BC161" s="19" t="s">
        <v>223</v>
      </c>
      <c r="BD161" s="19" t="s">
        <v>224</v>
      </c>
      <c r="BE161" s="19" t="s">
        <v>626</v>
      </c>
      <c r="BF161" s="19" t="s">
        <v>413</v>
      </c>
      <c r="BG161" s="19" t="s">
        <v>984</v>
      </c>
    </row>
    <row r="162" spans="1:65" ht="16.95" customHeight="1">
      <c r="A162" s="48" t="str">
        <f t="shared" si="5"/>
        <v>90PT03T2-M01RJ0</v>
      </c>
      <c r="B162" s="19" t="str">
        <f t="shared" si="4"/>
        <v>E3402WVAK-BPC785WS</v>
      </c>
      <c r="C162" s="19" t="str">
        <f>IF(ISBLANK(I162),"",IF(LEFT(H162, 4) = "90PF",_xlfn.XLOOKUP(B162,'Auto-PF'!$A$2:$A$500,'Auto-PF'!$B$2:$B$500,"Not found",0),_xlfn.XLOOKUP(LEFT(B162,5),'MKT name rule'!$B$2:$B$322,'MKT name rule'!$C$2:$C$322, "Not found")))</f>
        <v>ASUS ExpertCenter E3 AiO 24</v>
      </c>
      <c r="D162" s="19" t="s">
        <v>83</v>
      </c>
      <c r="E162" s="19" t="s">
        <v>916</v>
      </c>
      <c r="H162" s="84" t="s">
        <v>985</v>
      </c>
      <c r="I162" s="88" t="s">
        <v>986</v>
      </c>
      <c r="J162" s="19">
        <v>4711387693506</v>
      </c>
      <c r="K162" s="19">
        <v>197105693500</v>
      </c>
      <c r="L162" s="19">
        <v>5.3970000000000002</v>
      </c>
      <c r="M162" s="19" t="s">
        <v>921</v>
      </c>
      <c r="N162" s="19" t="s">
        <v>187</v>
      </c>
      <c r="O162" s="19" t="s">
        <v>188</v>
      </c>
      <c r="P162" s="19" t="s">
        <v>189</v>
      </c>
      <c r="Q162" s="19" t="s">
        <v>190</v>
      </c>
      <c r="R162" s="19" t="s">
        <v>104</v>
      </c>
      <c r="S162" s="19" t="s">
        <v>191</v>
      </c>
      <c r="T162" s="19" t="s">
        <v>192</v>
      </c>
      <c r="U162" s="19" t="s">
        <v>193</v>
      </c>
      <c r="V162" s="19" t="s">
        <v>194</v>
      </c>
      <c r="W162" s="61">
        <v>41.667361111111113</v>
      </c>
      <c r="X162" s="53">
        <v>0.88</v>
      </c>
      <c r="Y162" s="19" t="s">
        <v>197</v>
      </c>
      <c r="Z162" s="19" t="s">
        <v>198</v>
      </c>
      <c r="AA162" s="19" t="s">
        <v>199</v>
      </c>
      <c r="AB162" s="19" t="s">
        <v>200</v>
      </c>
      <c r="AC162" s="19" t="s">
        <v>671</v>
      </c>
      <c r="AD162" s="19" t="s">
        <v>117</v>
      </c>
      <c r="AE162" s="19" t="s">
        <v>117</v>
      </c>
      <c r="AF162" s="19" t="s">
        <v>201</v>
      </c>
      <c r="AG162" s="19" t="s">
        <v>202</v>
      </c>
      <c r="AH162" s="19" t="s">
        <v>203</v>
      </c>
      <c r="AI162" s="19" t="s">
        <v>235</v>
      </c>
      <c r="AJ162" s="19" t="s">
        <v>650</v>
      </c>
      <c r="AL162" s="19" t="s">
        <v>133</v>
      </c>
      <c r="AM162" s="19" t="s">
        <v>208</v>
      </c>
      <c r="AN162" s="19" t="s">
        <v>651</v>
      </c>
      <c r="AO162" s="19" t="s">
        <v>210</v>
      </c>
      <c r="AP162" s="19" t="s">
        <v>117</v>
      </c>
      <c r="AQ162" s="19" t="s">
        <v>652</v>
      </c>
      <c r="AR162" s="19" t="s">
        <v>236</v>
      </c>
      <c r="AS162" s="19" t="s">
        <v>858</v>
      </c>
      <c r="AT162" s="19" t="s">
        <v>214</v>
      </c>
      <c r="AU162" s="19" t="s">
        <v>653</v>
      </c>
      <c r="AV162" s="19" t="s">
        <v>654</v>
      </c>
      <c r="AW162" s="19" t="s">
        <v>655</v>
      </c>
      <c r="AX162" s="19" t="s">
        <v>656</v>
      </c>
      <c r="AY162" s="19" t="s">
        <v>219</v>
      </c>
      <c r="AZ162" s="19" t="s">
        <v>220</v>
      </c>
      <c r="BA162" s="19" t="s">
        <v>657</v>
      </c>
      <c r="BB162" s="19" t="s">
        <v>658</v>
      </c>
      <c r="BC162" s="19" t="s">
        <v>223</v>
      </c>
      <c r="BD162" s="19" t="s">
        <v>224</v>
      </c>
      <c r="BE162" s="19" t="s">
        <v>626</v>
      </c>
      <c r="BF162" s="19" t="s">
        <v>413</v>
      </c>
      <c r="BG162" s="19" t="s">
        <v>987</v>
      </c>
    </row>
    <row r="163" spans="1:65" ht="16.95" customHeight="1">
      <c r="A163" s="48" t="str">
        <f t="shared" si="5"/>
        <v>90PT03H4-M00X50</v>
      </c>
      <c r="B163" s="19" t="str">
        <f t="shared" si="4"/>
        <v>A3202WBAK-WA585W</v>
      </c>
      <c r="C163" s="19" t="str">
        <f>IF(ISBLANK(I163),"",IF(LEFT(H163, 4) = "90PF",_xlfn.XLOOKUP(B163,'Auto-PF'!$A$2:$A$500,'Auto-PF'!$B$2:$B$500,"Not found",0),_xlfn.XLOOKUP(LEFT(B163,5),'MKT name rule'!$B$2:$B$322,'MKT name rule'!$C$2:$C$322, "Not found")))</f>
        <v>ASUS AiO A3202</v>
      </c>
      <c r="D163" s="19" t="s">
        <v>83</v>
      </c>
      <c r="E163" s="83" t="s">
        <v>746</v>
      </c>
      <c r="H163" s="19" t="s">
        <v>988</v>
      </c>
      <c r="I163" s="88" t="s">
        <v>989</v>
      </c>
      <c r="J163" s="19" t="s">
        <v>990</v>
      </c>
      <c r="K163" s="19" t="s">
        <v>991</v>
      </c>
      <c r="L163" s="19" t="s">
        <v>752</v>
      </c>
      <c r="M163" s="19" t="s">
        <v>770</v>
      </c>
      <c r="N163" s="19" t="s">
        <v>324</v>
      </c>
      <c r="O163" s="19" t="s">
        <v>754</v>
      </c>
      <c r="P163" s="19" t="s">
        <v>189</v>
      </c>
      <c r="Q163" s="19" t="s">
        <v>190</v>
      </c>
      <c r="R163" s="19" t="s">
        <v>104</v>
      </c>
      <c r="S163" s="19" t="s">
        <v>191</v>
      </c>
      <c r="T163" s="19" t="s">
        <v>192</v>
      </c>
      <c r="U163" s="19" t="s">
        <v>193</v>
      </c>
      <c r="V163" s="19" t="s">
        <v>724</v>
      </c>
      <c r="W163" s="19" t="s">
        <v>195</v>
      </c>
      <c r="X163" s="19" t="s">
        <v>755</v>
      </c>
      <c r="Y163" s="19" t="s">
        <v>197</v>
      </c>
      <c r="Z163" s="19" t="s">
        <v>198</v>
      </c>
      <c r="AA163" s="19" t="s">
        <v>199</v>
      </c>
      <c r="AB163" s="19" t="s">
        <v>200</v>
      </c>
      <c r="AC163" s="19" t="s">
        <v>817</v>
      </c>
      <c r="AD163" s="19" t="s">
        <v>117</v>
      </c>
      <c r="AE163" s="19" t="s">
        <v>117</v>
      </c>
      <c r="AF163" s="19" t="s">
        <v>91</v>
      </c>
      <c r="AG163" s="19" t="s">
        <v>731</v>
      </c>
      <c r="AH163" s="19" t="s">
        <v>732</v>
      </c>
      <c r="AI163" s="19" t="s">
        <v>812</v>
      </c>
      <c r="AJ163" s="19" t="s">
        <v>758</v>
      </c>
      <c r="AK163" s="19" t="s">
        <v>206</v>
      </c>
      <c r="AL163" s="19" t="s">
        <v>98</v>
      </c>
      <c r="AM163" s="19" t="s">
        <v>208</v>
      </c>
      <c r="AN163" s="19" t="s">
        <v>651</v>
      </c>
      <c r="AO163" s="19" t="s">
        <v>210</v>
      </c>
      <c r="AP163" s="19" t="s">
        <v>117</v>
      </c>
      <c r="AQ163" s="19" t="s">
        <v>759</v>
      </c>
      <c r="AR163" s="19" t="s">
        <v>236</v>
      </c>
      <c r="AS163" s="19" t="s">
        <v>213</v>
      </c>
      <c r="AT163" s="19" t="s">
        <v>116</v>
      </c>
      <c r="AU163" s="19" t="s">
        <v>214</v>
      </c>
      <c r="AV163" s="19" t="s">
        <v>215</v>
      </c>
      <c r="AW163" s="19" t="s">
        <v>760</v>
      </c>
      <c r="AX163" s="19" t="s">
        <v>761</v>
      </c>
      <c r="AY163" s="19" t="s">
        <v>762</v>
      </c>
      <c r="AZ163" s="19" t="s">
        <v>116</v>
      </c>
      <c r="BA163" s="19" t="s">
        <v>219</v>
      </c>
      <c r="BB163" s="19" t="s">
        <v>742</v>
      </c>
      <c r="BC163" s="19" t="s">
        <v>763</v>
      </c>
      <c r="BD163" s="19" t="s">
        <v>658</v>
      </c>
      <c r="BE163" s="19" t="s">
        <v>223</v>
      </c>
      <c r="BF163" s="19" t="s">
        <v>771</v>
      </c>
      <c r="BG163" s="19" t="s">
        <v>626</v>
      </c>
      <c r="BH163" s="19" t="s">
        <v>413</v>
      </c>
      <c r="BI163" s="19" t="s">
        <v>992</v>
      </c>
      <c r="BJ163" s="19" t="s">
        <v>116</v>
      </c>
      <c r="BK163" s="19" t="s">
        <v>116</v>
      </c>
      <c r="BL163" s="19" t="s">
        <v>116</v>
      </c>
      <c r="BM163" s="19" t="s">
        <v>116</v>
      </c>
    </row>
    <row r="164" spans="1:65" ht="16.95" customHeight="1">
      <c r="A164" s="48" t="str">
        <f t="shared" si="5"/>
        <v>90PT03H4-M00Y30</v>
      </c>
      <c r="B164" s="19" t="str">
        <f t="shared" si="4"/>
        <v>A3202WBAK-WA382W</v>
      </c>
      <c r="C164" s="19" t="str">
        <f>IF(ISBLANK(I164),"",IF(LEFT(H164, 4) = "90PF",_xlfn.XLOOKUP(B164,'Auto-PF'!$A$2:$A$500,'Auto-PF'!$B$2:$B$500,"Not found",0),_xlfn.XLOOKUP(LEFT(B164,5),'MKT name rule'!$B$2:$B$322,'MKT name rule'!$C$2:$C$322, "Not found")))</f>
        <v>ASUS AiO A3202</v>
      </c>
      <c r="D164" s="19" t="s">
        <v>83</v>
      </c>
      <c r="E164" s="83" t="s">
        <v>746</v>
      </c>
      <c r="H164" s="19" t="s">
        <v>993</v>
      </c>
      <c r="I164" s="88" t="s">
        <v>994</v>
      </c>
      <c r="J164" s="19" t="s">
        <v>995</v>
      </c>
      <c r="K164" s="19" t="s">
        <v>996</v>
      </c>
      <c r="L164" s="19" t="s">
        <v>752</v>
      </c>
      <c r="M164" s="19" t="s">
        <v>770</v>
      </c>
      <c r="N164" s="19" t="s">
        <v>324</v>
      </c>
      <c r="O164" s="19" t="s">
        <v>754</v>
      </c>
      <c r="P164" s="19" t="s">
        <v>189</v>
      </c>
      <c r="Q164" s="19" t="s">
        <v>190</v>
      </c>
      <c r="R164" s="19" t="s">
        <v>104</v>
      </c>
      <c r="S164" s="19" t="s">
        <v>191</v>
      </c>
      <c r="T164" s="19" t="s">
        <v>192</v>
      </c>
      <c r="U164" s="19" t="s">
        <v>193</v>
      </c>
      <c r="V164" s="19" t="s">
        <v>724</v>
      </c>
      <c r="W164" s="19" t="s">
        <v>195</v>
      </c>
      <c r="X164" s="19" t="s">
        <v>755</v>
      </c>
      <c r="Y164" s="19" t="s">
        <v>197</v>
      </c>
      <c r="Z164" s="19" t="s">
        <v>198</v>
      </c>
      <c r="AA164" s="19" t="s">
        <v>199</v>
      </c>
      <c r="AB164" s="19" t="s">
        <v>200</v>
      </c>
      <c r="AC164" s="19" t="s">
        <v>807</v>
      </c>
      <c r="AD164" s="19" t="s">
        <v>117</v>
      </c>
      <c r="AE164" s="19" t="s">
        <v>117</v>
      </c>
      <c r="AF164" s="19" t="s">
        <v>91</v>
      </c>
      <c r="AG164" s="19" t="s">
        <v>731</v>
      </c>
      <c r="AH164" s="19" t="s">
        <v>732</v>
      </c>
      <c r="AI164" s="19" t="s">
        <v>733</v>
      </c>
      <c r="AJ164" s="19" t="s">
        <v>758</v>
      </c>
      <c r="AK164" s="19" t="s">
        <v>206</v>
      </c>
      <c r="AL164" s="19" t="s">
        <v>98</v>
      </c>
      <c r="AM164" s="19" t="s">
        <v>208</v>
      </c>
      <c r="AN164" s="19" t="s">
        <v>651</v>
      </c>
      <c r="AO164" s="19" t="s">
        <v>210</v>
      </c>
      <c r="AP164" s="19" t="s">
        <v>117</v>
      </c>
      <c r="AQ164" s="19" t="s">
        <v>759</v>
      </c>
      <c r="AR164" s="19" t="s">
        <v>236</v>
      </c>
      <c r="AS164" s="19" t="s">
        <v>213</v>
      </c>
      <c r="AT164" s="19" t="s">
        <v>116</v>
      </c>
      <c r="AU164" s="19" t="s">
        <v>214</v>
      </c>
      <c r="AV164" s="19" t="s">
        <v>215</v>
      </c>
      <c r="AW164" s="19" t="s">
        <v>760</v>
      </c>
      <c r="AX164" s="19" t="s">
        <v>761</v>
      </c>
      <c r="AY164" s="19" t="s">
        <v>762</v>
      </c>
      <c r="AZ164" s="19" t="s">
        <v>116</v>
      </c>
      <c r="BA164" s="19" t="s">
        <v>219</v>
      </c>
      <c r="BB164" s="19" t="s">
        <v>742</v>
      </c>
      <c r="BC164" s="19" t="s">
        <v>763</v>
      </c>
      <c r="BD164" s="19" t="s">
        <v>658</v>
      </c>
      <c r="BE164" s="19" t="s">
        <v>223</v>
      </c>
      <c r="BF164" s="19" t="s">
        <v>771</v>
      </c>
      <c r="BG164" s="19" t="s">
        <v>626</v>
      </c>
      <c r="BH164" s="19" t="s">
        <v>413</v>
      </c>
      <c r="BI164" s="19" t="s">
        <v>992</v>
      </c>
      <c r="BJ164" s="19" t="s">
        <v>116</v>
      </c>
      <c r="BK164" s="19" t="s">
        <v>116</v>
      </c>
      <c r="BL164" s="19" t="s">
        <v>116</v>
      </c>
      <c r="BM164" s="19" t="s">
        <v>116</v>
      </c>
    </row>
    <row r="165" spans="1:65" ht="16.95" customHeight="1">
      <c r="A165" s="48" t="str">
        <f t="shared" si="5"/>
        <v>90PT03H4-M00Y40</v>
      </c>
      <c r="B165" s="19" t="str">
        <f t="shared" si="4"/>
        <v>A3202WBAK-WA385W</v>
      </c>
      <c r="C165" s="19" t="str">
        <f>IF(ISBLANK(I165),"",IF(LEFT(H165, 4) = "90PF",_xlfn.XLOOKUP(B165,'Auto-PF'!$A$2:$A$500,'Auto-PF'!$B$2:$B$500,"Not found",0),_xlfn.XLOOKUP(LEFT(B165,5),'MKT name rule'!$B$2:$B$322,'MKT name rule'!$C$2:$C$322, "Not found")))</f>
        <v>ASUS AiO A3202</v>
      </c>
      <c r="D165" s="19" t="s">
        <v>83</v>
      </c>
      <c r="E165" s="83" t="s">
        <v>746</v>
      </c>
      <c r="H165" s="57" t="s">
        <v>997</v>
      </c>
      <c r="I165" s="105" t="s">
        <v>998</v>
      </c>
      <c r="J165" s="46" t="s">
        <v>999</v>
      </c>
      <c r="K165" s="46" t="s">
        <v>1000</v>
      </c>
      <c r="L165" s="46" t="s">
        <v>752</v>
      </c>
      <c r="M165" s="46" t="s">
        <v>770</v>
      </c>
      <c r="N165" s="46" t="s">
        <v>324</v>
      </c>
      <c r="O165" s="46" t="s">
        <v>754</v>
      </c>
      <c r="P165" s="46" t="s">
        <v>189</v>
      </c>
      <c r="Q165" s="46" t="s">
        <v>190</v>
      </c>
      <c r="R165" s="46" t="s">
        <v>104</v>
      </c>
      <c r="S165" s="46" t="s">
        <v>191</v>
      </c>
      <c r="T165" s="46" t="s">
        <v>192</v>
      </c>
      <c r="U165" s="46" t="s">
        <v>193</v>
      </c>
      <c r="V165" s="46" t="s">
        <v>724</v>
      </c>
      <c r="W165" s="51" t="s">
        <v>195</v>
      </c>
      <c r="X165" s="52" t="s">
        <v>755</v>
      </c>
      <c r="Y165" s="46" t="s">
        <v>197</v>
      </c>
      <c r="Z165" s="46" t="s">
        <v>198</v>
      </c>
      <c r="AA165" s="46" t="s">
        <v>199</v>
      </c>
      <c r="AB165" s="46" t="s">
        <v>200</v>
      </c>
      <c r="AC165" s="46" t="s">
        <v>807</v>
      </c>
      <c r="AD165" s="19" t="s">
        <v>117</v>
      </c>
      <c r="AE165" s="19" t="s">
        <v>117</v>
      </c>
      <c r="AF165" s="19" t="s">
        <v>91</v>
      </c>
      <c r="AG165" s="19" t="s">
        <v>731</v>
      </c>
      <c r="AH165" s="19" t="s">
        <v>732</v>
      </c>
      <c r="AI165" s="19" t="s">
        <v>812</v>
      </c>
      <c r="AJ165" s="19" t="s">
        <v>758</v>
      </c>
      <c r="AK165" s="19" t="s">
        <v>206</v>
      </c>
      <c r="AL165" s="19" t="s">
        <v>98</v>
      </c>
      <c r="AM165" s="19" t="s">
        <v>208</v>
      </c>
      <c r="AN165" s="19" t="s">
        <v>651</v>
      </c>
      <c r="AO165" s="19" t="s">
        <v>210</v>
      </c>
      <c r="AP165" s="19" t="s">
        <v>117</v>
      </c>
      <c r="AQ165" s="19" t="s">
        <v>759</v>
      </c>
      <c r="AR165" s="19" t="s">
        <v>236</v>
      </c>
      <c r="AS165" s="19" t="s">
        <v>213</v>
      </c>
      <c r="AT165" s="19" t="s">
        <v>116</v>
      </c>
      <c r="AU165" s="19" t="s">
        <v>214</v>
      </c>
      <c r="AV165" s="19" t="s">
        <v>215</v>
      </c>
      <c r="AW165" s="19" t="s">
        <v>760</v>
      </c>
      <c r="AX165" s="19" t="s">
        <v>761</v>
      </c>
      <c r="AY165" s="19" t="s">
        <v>762</v>
      </c>
      <c r="AZ165" s="19" t="s">
        <v>116</v>
      </c>
      <c r="BA165" s="19" t="s">
        <v>219</v>
      </c>
      <c r="BB165" s="19" t="s">
        <v>742</v>
      </c>
      <c r="BC165" s="19" t="s">
        <v>763</v>
      </c>
      <c r="BD165" s="19" t="s">
        <v>658</v>
      </c>
      <c r="BE165" s="19" t="s">
        <v>223</v>
      </c>
      <c r="BF165" s="19" t="s">
        <v>771</v>
      </c>
      <c r="BG165" s="19" t="s">
        <v>626</v>
      </c>
      <c r="BH165" s="19" t="s">
        <v>413</v>
      </c>
      <c r="BI165" s="53" t="s">
        <v>992</v>
      </c>
      <c r="BJ165" s="19" t="s">
        <v>116</v>
      </c>
      <c r="BK165" s="19" t="s">
        <v>116</v>
      </c>
      <c r="BL165" s="19" t="s">
        <v>116</v>
      </c>
      <c r="BM165" s="19" t="s">
        <v>116</v>
      </c>
    </row>
    <row r="166" spans="1:65" ht="16.95" customHeight="1">
      <c r="A166" s="48" t="str">
        <f t="shared" si="5"/>
        <v>90PT03G4-M043X0</v>
      </c>
      <c r="B166" s="19" t="str">
        <f t="shared" si="4"/>
        <v>A3402WBAK-WA585WS</v>
      </c>
      <c r="C166" s="19" t="str">
        <f>IF(ISBLANK(I166),"",IF(LEFT(H166, 4) = "90PF",_xlfn.XLOOKUP(B166,'Auto-PF'!$A$2:$A$500,'Auto-PF'!$B$2:$B$500,"Not found",0),_xlfn.XLOOKUP(LEFT(B166,5),'MKT name rule'!$B$2:$B$322,'MKT name rule'!$C$2:$C$322, "Not found")))</f>
        <v>ASUS AiO A3402</v>
      </c>
      <c r="D166" s="19" t="s">
        <v>83</v>
      </c>
      <c r="E166" s="83" t="s">
        <v>746</v>
      </c>
      <c r="H166" s="19" t="s">
        <v>1001</v>
      </c>
      <c r="I166" s="88" t="s">
        <v>1002</v>
      </c>
      <c r="J166" s="19" t="s">
        <v>1003</v>
      </c>
      <c r="K166" s="19" t="s">
        <v>1004</v>
      </c>
      <c r="L166" s="19" t="s">
        <v>822</v>
      </c>
      <c r="M166" s="19" t="s">
        <v>823</v>
      </c>
      <c r="N166" s="19" t="s">
        <v>324</v>
      </c>
      <c r="O166" s="19" t="s">
        <v>188</v>
      </c>
      <c r="P166" s="19" t="s">
        <v>189</v>
      </c>
      <c r="Q166" s="19" t="s">
        <v>190</v>
      </c>
      <c r="R166" s="19" t="s">
        <v>104</v>
      </c>
      <c r="S166" s="19" t="s">
        <v>191</v>
      </c>
      <c r="T166" s="19" t="s">
        <v>192</v>
      </c>
      <c r="U166" s="19" t="s">
        <v>193</v>
      </c>
      <c r="V166" s="19" t="s">
        <v>724</v>
      </c>
      <c r="W166" s="19" t="s">
        <v>195</v>
      </c>
      <c r="X166" s="19" t="s">
        <v>779</v>
      </c>
      <c r="Y166" s="19" t="s">
        <v>197</v>
      </c>
      <c r="Z166" s="19" t="s">
        <v>198</v>
      </c>
      <c r="AA166" s="19" t="s">
        <v>199</v>
      </c>
      <c r="AB166" s="19" t="s">
        <v>200</v>
      </c>
      <c r="AC166" s="19" t="s">
        <v>817</v>
      </c>
      <c r="AD166" s="19" t="s">
        <v>117</v>
      </c>
      <c r="AE166" s="19" t="s">
        <v>117</v>
      </c>
      <c r="AF166" s="19" t="s">
        <v>91</v>
      </c>
      <c r="AG166" s="19" t="s">
        <v>731</v>
      </c>
      <c r="AH166" s="19" t="s">
        <v>732</v>
      </c>
      <c r="AI166" s="19" t="s">
        <v>812</v>
      </c>
      <c r="AJ166" s="19" t="s">
        <v>758</v>
      </c>
      <c r="AK166" s="19" t="s">
        <v>206</v>
      </c>
      <c r="AL166" s="19" t="s">
        <v>98</v>
      </c>
      <c r="AM166" s="19" t="s">
        <v>208</v>
      </c>
      <c r="AN166" s="19" t="s">
        <v>651</v>
      </c>
      <c r="AO166" s="19" t="s">
        <v>210</v>
      </c>
      <c r="AP166" s="19" t="s">
        <v>117</v>
      </c>
      <c r="AQ166" s="19" t="s">
        <v>759</v>
      </c>
      <c r="AR166" s="19" t="s">
        <v>236</v>
      </c>
      <c r="AS166" s="19" t="s">
        <v>826</v>
      </c>
      <c r="AT166" s="19" t="s">
        <v>116</v>
      </c>
      <c r="AU166" s="19" t="s">
        <v>214</v>
      </c>
      <c r="AV166" s="19" t="s">
        <v>215</v>
      </c>
      <c r="AW166" s="19" t="s">
        <v>654</v>
      </c>
      <c r="AX166" s="19" t="s">
        <v>655</v>
      </c>
      <c r="AY166" s="19" t="s">
        <v>656</v>
      </c>
      <c r="AZ166" s="19" t="s">
        <v>116</v>
      </c>
      <c r="BA166" s="19" t="s">
        <v>219</v>
      </c>
      <c r="BB166" s="19" t="s">
        <v>742</v>
      </c>
      <c r="BC166" s="19" t="s">
        <v>763</v>
      </c>
      <c r="BD166" s="19" t="s">
        <v>658</v>
      </c>
      <c r="BE166" s="19" t="s">
        <v>223</v>
      </c>
      <c r="BF166" s="19" t="s">
        <v>771</v>
      </c>
      <c r="BG166" s="19" t="s">
        <v>412</v>
      </c>
      <c r="BH166" s="19" t="s">
        <v>413</v>
      </c>
      <c r="BI166" s="19" t="s">
        <v>992</v>
      </c>
      <c r="BJ166" s="19" t="s">
        <v>659</v>
      </c>
      <c r="BK166" s="19" t="s">
        <v>227</v>
      </c>
      <c r="BL166" s="19" t="s">
        <v>228</v>
      </c>
      <c r="BM166" s="19" t="s">
        <v>116</v>
      </c>
    </row>
    <row r="167" spans="1:65" ht="16.95" customHeight="1">
      <c r="A167" s="48" t="str">
        <f t="shared" si="5"/>
        <v>90PT03G4-M055N0</v>
      </c>
      <c r="B167" s="19" t="str">
        <f t="shared" si="4"/>
        <v>A3402WBAK-WA715WS</v>
      </c>
      <c r="C167" s="19" t="str">
        <f>IF(ISBLANK(I167),"",IF(LEFT(H167, 4) = "90PF",_xlfn.XLOOKUP(B167,'Auto-PF'!$A$2:$A$500,'Auto-PF'!$B$2:$B$500,"Not found",0),_xlfn.XLOOKUP(LEFT(B167,5),'MKT name rule'!$B$2:$B$322,'MKT name rule'!$C$2:$C$322, "Not found")))</f>
        <v>ASUS AiO A3402</v>
      </c>
      <c r="D167" s="19" t="s">
        <v>83</v>
      </c>
      <c r="E167" s="83" t="s">
        <v>746</v>
      </c>
      <c r="H167" s="19" t="s">
        <v>1005</v>
      </c>
      <c r="I167" s="88" t="s">
        <v>1006</v>
      </c>
      <c r="J167" s="19" t="s">
        <v>1007</v>
      </c>
      <c r="K167" s="19" t="s">
        <v>1008</v>
      </c>
      <c r="L167" s="19" t="s">
        <v>822</v>
      </c>
      <c r="M167" s="19" t="s">
        <v>823</v>
      </c>
      <c r="N167" s="19" t="s">
        <v>324</v>
      </c>
      <c r="O167" s="19" t="s">
        <v>188</v>
      </c>
      <c r="P167" s="19" t="s">
        <v>189</v>
      </c>
      <c r="Q167" s="19" t="s">
        <v>190</v>
      </c>
      <c r="R167" s="19" t="s">
        <v>104</v>
      </c>
      <c r="S167" s="19" t="s">
        <v>191</v>
      </c>
      <c r="T167" s="19" t="s">
        <v>192</v>
      </c>
      <c r="U167" s="19" t="s">
        <v>193</v>
      </c>
      <c r="V167" s="19" t="s">
        <v>724</v>
      </c>
      <c r="W167" s="19" t="s">
        <v>195</v>
      </c>
      <c r="X167" s="19" t="s">
        <v>779</v>
      </c>
      <c r="Y167" s="19" t="s">
        <v>197</v>
      </c>
      <c r="Z167" s="19" t="s">
        <v>198</v>
      </c>
      <c r="AA167" s="19" t="s">
        <v>199</v>
      </c>
      <c r="AB167" s="19" t="s">
        <v>200</v>
      </c>
      <c r="AC167" s="19" t="s">
        <v>174</v>
      </c>
      <c r="AD167" s="19" t="s">
        <v>117</v>
      </c>
      <c r="AE167" s="19" t="s">
        <v>117</v>
      </c>
      <c r="AF167" s="19" t="s">
        <v>145</v>
      </c>
      <c r="AG167" s="19" t="s">
        <v>824</v>
      </c>
      <c r="AH167" s="19" t="s">
        <v>825</v>
      </c>
      <c r="AI167" s="19" t="s">
        <v>812</v>
      </c>
      <c r="AJ167" s="19" t="s">
        <v>758</v>
      </c>
      <c r="AK167" s="19" t="s">
        <v>206</v>
      </c>
      <c r="AL167" s="19" t="s">
        <v>98</v>
      </c>
      <c r="AM167" s="19" t="s">
        <v>208</v>
      </c>
      <c r="AN167" s="19" t="s">
        <v>651</v>
      </c>
      <c r="AO167" s="19" t="s">
        <v>210</v>
      </c>
      <c r="AP167" s="19" t="s">
        <v>117</v>
      </c>
      <c r="AQ167" s="19" t="s">
        <v>759</v>
      </c>
      <c r="AR167" s="19" t="s">
        <v>236</v>
      </c>
      <c r="AS167" s="19" t="s">
        <v>826</v>
      </c>
      <c r="AT167" s="19" t="s">
        <v>116</v>
      </c>
      <c r="AU167" s="19" t="s">
        <v>214</v>
      </c>
      <c r="AV167" s="19" t="s">
        <v>215</v>
      </c>
      <c r="AW167" s="19" t="s">
        <v>654</v>
      </c>
      <c r="AX167" s="19" t="s">
        <v>655</v>
      </c>
      <c r="AY167" s="19" t="s">
        <v>656</v>
      </c>
      <c r="AZ167" s="19" t="s">
        <v>116</v>
      </c>
      <c r="BA167" s="19" t="s">
        <v>219</v>
      </c>
      <c r="BB167" s="19" t="s">
        <v>742</v>
      </c>
      <c r="BC167" s="19" t="s">
        <v>763</v>
      </c>
      <c r="BD167" s="19" t="s">
        <v>658</v>
      </c>
      <c r="BE167" s="19" t="s">
        <v>223</v>
      </c>
      <c r="BF167" s="19" t="s">
        <v>771</v>
      </c>
      <c r="BG167" s="19" t="s">
        <v>412</v>
      </c>
      <c r="BH167" s="19" t="s">
        <v>413</v>
      </c>
      <c r="BI167" s="19" t="s">
        <v>992</v>
      </c>
      <c r="BJ167" s="19" t="s">
        <v>659</v>
      </c>
      <c r="BK167" s="19" t="s">
        <v>227</v>
      </c>
      <c r="BL167" s="19" t="s">
        <v>228</v>
      </c>
      <c r="BM167" s="19" t="s">
        <v>116</v>
      </c>
    </row>
    <row r="168" spans="1:65" ht="16.95" customHeight="1">
      <c r="A168" s="48" t="str">
        <f t="shared" si="5"/>
        <v>90PT03U2-M00JL0</v>
      </c>
      <c r="B168" s="19" t="str">
        <f t="shared" si="4"/>
        <v>A3202WVAK-WPB382WS</v>
      </c>
      <c r="C168" s="19" t="str">
        <f>IF(ISBLANK(I168),"",IF(LEFT(H168, 4) = "90PF",_xlfn.XLOOKUP(B168,'Auto-PF'!$A$2:$A$500,'Auto-PF'!$B$2:$B$500,"Not found",0),_xlfn.XLOOKUP(LEFT(B168,5),'MKT name rule'!$B$2:$B$322,'MKT name rule'!$C$2:$C$322, "Not found")))</f>
        <v>ASUS AiO A3202</v>
      </c>
      <c r="D168" s="19" t="s">
        <v>83</v>
      </c>
      <c r="E168" s="83" t="s">
        <v>746</v>
      </c>
      <c r="H168" s="19" t="s">
        <v>1009</v>
      </c>
      <c r="I168" s="88" t="s">
        <v>1010</v>
      </c>
      <c r="J168" s="19" t="s">
        <v>1011</v>
      </c>
      <c r="K168" s="19" t="s">
        <v>1012</v>
      </c>
      <c r="L168" s="19" t="s">
        <v>787</v>
      </c>
      <c r="M168" s="19" t="s">
        <v>788</v>
      </c>
      <c r="N168" s="19" t="s">
        <v>324</v>
      </c>
      <c r="O168" s="19" t="s">
        <v>754</v>
      </c>
      <c r="P168" s="19" t="s">
        <v>189</v>
      </c>
      <c r="Q168" s="19" t="s">
        <v>190</v>
      </c>
      <c r="R168" s="19" t="s">
        <v>104</v>
      </c>
      <c r="S168" s="19" t="s">
        <v>191</v>
      </c>
      <c r="T168" s="19" t="s">
        <v>192</v>
      </c>
      <c r="U168" s="19" t="s">
        <v>193</v>
      </c>
      <c r="V168" s="19" t="s">
        <v>275</v>
      </c>
      <c r="W168" s="19" t="s">
        <v>195</v>
      </c>
      <c r="X168" s="19" t="s">
        <v>755</v>
      </c>
      <c r="Y168" s="19" t="s">
        <v>197</v>
      </c>
      <c r="Z168" s="19" t="s">
        <v>198</v>
      </c>
      <c r="AA168" s="19" t="s">
        <v>199</v>
      </c>
      <c r="AB168" s="19" t="s">
        <v>200</v>
      </c>
      <c r="AC168" s="19" t="s">
        <v>184</v>
      </c>
      <c r="AD168" s="19" t="s">
        <v>117</v>
      </c>
      <c r="AE168" s="19" t="s">
        <v>117</v>
      </c>
      <c r="AF168" s="19" t="s">
        <v>201</v>
      </c>
      <c r="AG168" s="19" t="s">
        <v>202</v>
      </c>
      <c r="AH168" s="19" t="s">
        <v>203</v>
      </c>
      <c r="AI168" s="19" t="s">
        <v>204</v>
      </c>
      <c r="AJ168" s="19" t="s">
        <v>650</v>
      </c>
      <c r="AK168" s="19" t="s">
        <v>116</v>
      </c>
      <c r="AL168" s="19" t="s">
        <v>133</v>
      </c>
      <c r="AM168" s="19" t="s">
        <v>208</v>
      </c>
      <c r="AN168" s="19" t="s">
        <v>651</v>
      </c>
      <c r="AO168" s="19" t="s">
        <v>210</v>
      </c>
      <c r="AP168" s="19" t="s">
        <v>117</v>
      </c>
      <c r="AQ168" s="19" t="s">
        <v>652</v>
      </c>
      <c r="AR168" s="19" t="s">
        <v>236</v>
      </c>
      <c r="AS168" s="19" t="s">
        <v>242</v>
      </c>
      <c r="AT168" s="19" t="s">
        <v>117</v>
      </c>
      <c r="AU168" s="19" t="s">
        <v>214</v>
      </c>
      <c r="AV168" s="19" t="s">
        <v>215</v>
      </c>
      <c r="AW168" s="19" t="s">
        <v>760</v>
      </c>
      <c r="AX168" s="19" t="s">
        <v>761</v>
      </c>
      <c r="AY168" s="19" t="s">
        <v>762</v>
      </c>
      <c r="AZ168" s="19" t="s">
        <v>1013</v>
      </c>
      <c r="BA168" s="19" t="s">
        <v>219</v>
      </c>
      <c r="BB168" s="19" t="s">
        <v>220</v>
      </c>
      <c r="BC168" s="19" t="s">
        <v>763</v>
      </c>
      <c r="BD168" s="19" t="s">
        <v>658</v>
      </c>
      <c r="BE168" s="19" t="s">
        <v>223</v>
      </c>
      <c r="BF168" s="19" t="s">
        <v>781</v>
      </c>
      <c r="BG168" s="19" t="s">
        <v>626</v>
      </c>
      <c r="BH168" s="19" t="s">
        <v>116</v>
      </c>
      <c r="BI168" s="19" t="s">
        <v>1014</v>
      </c>
      <c r="BJ168" s="19" t="s">
        <v>659</v>
      </c>
      <c r="BK168" s="19" t="s">
        <v>227</v>
      </c>
      <c r="BL168" s="19" t="s">
        <v>228</v>
      </c>
      <c r="BM168" s="19" t="s">
        <v>116</v>
      </c>
    </row>
    <row r="169" spans="1:65" ht="16.95" customHeight="1">
      <c r="A169" s="48" t="str">
        <f t="shared" si="5"/>
        <v>90PT03X5-M03KE0</v>
      </c>
      <c r="B169" s="19" t="str">
        <f t="shared" si="4"/>
        <v>P440VAK-B5851WS</v>
      </c>
      <c r="C169" s="19" t="str">
        <f>IF(ISBLANK(I169),"",IF(LEFT(H169, 4) = "90PF",_xlfn.XLOOKUP(B169,'Auto-PF'!$A$2:$A$500,'Auto-PF'!$B$2:$B$500,"Not found",0),_xlfn.XLOOKUP(LEFT(B169,5),'MKT name rule'!$B$2:$B$322,'MKT name rule'!$C$2:$C$322, "Not found")))</f>
        <v>ASUS ExpertCenter P400</v>
      </c>
      <c r="D169" s="19" t="s">
        <v>83</v>
      </c>
      <c r="E169" s="19" t="s">
        <v>179</v>
      </c>
      <c r="H169" s="19" t="s">
        <v>1015</v>
      </c>
      <c r="I169" s="88" t="s">
        <v>1016</v>
      </c>
      <c r="J169" s="19" t="s">
        <v>1017</v>
      </c>
      <c r="K169" s="19" t="s">
        <v>1018</v>
      </c>
      <c r="L169" s="19" t="s">
        <v>185</v>
      </c>
      <c r="M169" s="19" t="s">
        <v>248</v>
      </c>
      <c r="N169" s="19" t="s">
        <v>187</v>
      </c>
      <c r="O169" s="19" t="s">
        <v>188</v>
      </c>
      <c r="P169" s="19" t="s">
        <v>189</v>
      </c>
      <c r="Q169" s="19" t="s">
        <v>190</v>
      </c>
      <c r="R169" s="19" t="s">
        <v>104</v>
      </c>
      <c r="S169" s="19" t="s">
        <v>191</v>
      </c>
      <c r="T169" s="19" t="s">
        <v>192</v>
      </c>
      <c r="U169" s="19" t="s">
        <v>193</v>
      </c>
      <c r="V169" s="19" t="s">
        <v>194</v>
      </c>
      <c r="W169" s="19" t="s">
        <v>195</v>
      </c>
      <c r="X169" s="19" t="s">
        <v>196</v>
      </c>
      <c r="Y169" s="19" t="s">
        <v>197</v>
      </c>
      <c r="Z169" s="19" t="s">
        <v>198</v>
      </c>
      <c r="AA169" s="19" t="s">
        <v>199</v>
      </c>
      <c r="AB169" s="19" t="s">
        <v>200</v>
      </c>
      <c r="AC169" s="19" t="s">
        <v>249</v>
      </c>
      <c r="AD169" s="19" t="s">
        <v>117</v>
      </c>
      <c r="AE169" s="19" t="s">
        <v>117</v>
      </c>
      <c r="AF169" s="19" t="s">
        <v>91</v>
      </c>
      <c r="AG169" s="19" t="s">
        <v>202</v>
      </c>
      <c r="AH169" s="19" t="s">
        <v>203</v>
      </c>
      <c r="AI169" s="19" t="s">
        <v>235</v>
      </c>
      <c r="AJ169" s="19" t="s">
        <v>205</v>
      </c>
      <c r="AK169" s="19" t="s">
        <v>206</v>
      </c>
      <c r="AL169" s="19" t="s">
        <v>207</v>
      </c>
      <c r="AM169" s="19" t="s">
        <v>208</v>
      </c>
      <c r="AN169" s="19" t="s">
        <v>209</v>
      </c>
      <c r="AO169" s="19" t="s">
        <v>210</v>
      </c>
      <c r="AP169" s="19" t="s">
        <v>117</v>
      </c>
      <c r="AQ169" s="19" t="s">
        <v>211</v>
      </c>
      <c r="AR169" s="19" t="s">
        <v>236</v>
      </c>
      <c r="AS169" s="19" t="s">
        <v>242</v>
      </c>
      <c r="AT169" s="19" t="s">
        <v>250</v>
      </c>
      <c r="AU169" s="19" t="s">
        <v>215</v>
      </c>
      <c r="AV169" s="19" t="s">
        <v>251</v>
      </c>
      <c r="AW169" s="19" t="s">
        <v>217</v>
      </c>
      <c r="AX169" s="19" t="s">
        <v>218</v>
      </c>
      <c r="AY169" s="19" t="s">
        <v>219</v>
      </c>
      <c r="AZ169" s="19" t="s">
        <v>554</v>
      </c>
      <c r="BA169" s="19" t="s">
        <v>221</v>
      </c>
      <c r="BB169" s="19" t="s">
        <v>222</v>
      </c>
      <c r="BC169" s="19" t="s">
        <v>223</v>
      </c>
      <c r="BD169" s="19" t="s">
        <v>906</v>
      </c>
      <c r="BE169" s="19" t="s">
        <v>225</v>
      </c>
      <c r="BF169" s="19" t="s">
        <v>1019</v>
      </c>
      <c r="BG169" s="19" t="s">
        <v>225</v>
      </c>
      <c r="BI169" s="19" t="s">
        <v>1020</v>
      </c>
      <c r="BJ169" s="19" t="s">
        <v>116</v>
      </c>
      <c r="BK169" s="19" t="s">
        <v>227</v>
      </c>
      <c r="BL169" s="19" t="s">
        <v>228</v>
      </c>
      <c r="BM169" s="19" t="s">
        <v>229</v>
      </c>
    </row>
    <row r="170" spans="1:65" ht="16.95" customHeight="1">
      <c r="A170" s="48" t="str">
        <f t="shared" si="5"/>
        <v>90PT03X5-M03KF0</v>
      </c>
      <c r="B170" s="19" t="str">
        <f t="shared" si="4"/>
        <v>P440VAK-B5151WS</v>
      </c>
      <c r="C170" s="19" t="str">
        <f>IF(ISBLANK(I170),"",IF(LEFT(H170, 4) = "90PF",_xlfn.XLOOKUP(B170,'Auto-PF'!$A$2:$A$500,'Auto-PF'!$B$2:$B$500,"Not found",0),_xlfn.XLOOKUP(LEFT(B170,5),'MKT name rule'!$B$2:$B$322,'MKT name rule'!$C$2:$C$322, "Not found")))</f>
        <v>ASUS ExpertCenter P400</v>
      </c>
      <c r="D170" s="19" t="s">
        <v>83</v>
      </c>
      <c r="E170" s="19" t="s">
        <v>179</v>
      </c>
      <c r="H170" s="19" t="s">
        <v>1021</v>
      </c>
      <c r="I170" s="88" t="s">
        <v>1022</v>
      </c>
      <c r="J170" s="19" t="s">
        <v>1023</v>
      </c>
      <c r="K170" s="19" t="s">
        <v>1024</v>
      </c>
      <c r="L170" s="19" t="s">
        <v>185</v>
      </c>
      <c r="M170" s="19" t="s">
        <v>248</v>
      </c>
      <c r="N170" s="19" t="s">
        <v>187</v>
      </c>
      <c r="O170" s="19" t="s">
        <v>188</v>
      </c>
      <c r="P170" s="19" t="s">
        <v>189</v>
      </c>
      <c r="Q170" s="19" t="s">
        <v>190</v>
      </c>
      <c r="R170" s="19" t="s">
        <v>104</v>
      </c>
      <c r="S170" s="19" t="s">
        <v>191</v>
      </c>
      <c r="T170" s="19" t="s">
        <v>192</v>
      </c>
      <c r="U170" s="19" t="s">
        <v>193</v>
      </c>
      <c r="V170" s="19" t="s">
        <v>194</v>
      </c>
      <c r="W170" s="19" t="s">
        <v>195</v>
      </c>
      <c r="X170" s="19" t="s">
        <v>196</v>
      </c>
      <c r="Y170" s="19" t="s">
        <v>197</v>
      </c>
      <c r="Z170" s="19" t="s">
        <v>198</v>
      </c>
      <c r="AA170" s="19" t="s">
        <v>199</v>
      </c>
      <c r="AB170" s="19" t="s">
        <v>200</v>
      </c>
      <c r="AC170" s="19" t="s">
        <v>249</v>
      </c>
      <c r="AD170" s="19" t="s">
        <v>117</v>
      </c>
      <c r="AE170" s="19" t="s">
        <v>117</v>
      </c>
      <c r="AF170" s="19" t="s">
        <v>91</v>
      </c>
      <c r="AG170" s="19" t="s">
        <v>256</v>
      </c>
      <c r="AH170" s="19" t="s">
        <v>257</v>
      </c>
      <c r="AI170" s="19" t="s">
        <v>235</v>
      </c>
      <c r="AJ170" s="19" t="s">
        <v>205</v>
      </c>
      <c r="AK170" s="19" t="s">
        <v>206</v>
      </c>
      <c r="AL170" s="19" t="s">
        <v>207</v>
      </c>
      <c r="AM170" s="19" t="s">
        <v>208</v>
      </c>
      <c r="AN170" s="19" t="s">
        <v>209</v>
      </c>
      <c r="AO170" s="19" t="s">
        <v>210</v>
      </c>
      <c r="AP170" s="19" t="s">
        <v>117</v>
      </c>
      <c r="AQ170" s="19" t="s">
        <v>211</v>
      </c>
      <c r="AR170" s="19" t="s">
        <v>236</v>
      </c>
      <c r="AS170" s="19" t="s">
        <v>242</v>
      </c>
      <c r="AT170" s="19" t="s">
        <v>250</v>
      </c>
      <c r="AU170" s="19" t="s">
        <v>215</v>
      </c>
      <c r="AV170" s="19" t="s">
        <v>251</v>
      </c>
      <c r="AW170" s="19" t="s">
        <v>217</v>
      </c>
      <c r="AX170" s="19" t="s">
        <v>218</v>
      </c>
      <c r="AY170" s="19" t="s">
        <v>219</v>
      </c>
      <c r="AZ170" s="19" t="s">
        <v>554</v>
      </c>
      <c r="BA170" s="19" t="s">
        <v>221</v>
      </c>
      <c r="BB170" s="19" t="s">
        <v>222</v>
      </c>
      <c r="BC170" s="19" t="s">
        <v>223</v>
      </c>
      <c r="BD170" s="19" t="s">
        <v>906</v>
      </c>
      <c r="BE170" s="19" t="s">
        <v>225</v>
      </c>
      <c r="BF170" s="19" t="s">
        <v>1019</v>
      </c>
      <c r="BG170" s="19" t="s">
        <v>225</v>
      </c>
      <c r="BI170" s="19" t="s">
        <v>1020</v>
      </c>
      <c r="BJ170" s="19" t="s">
        <v>116</v>
      </c>
      <c r="BK170" s="19" t="s">
        <v>227</v>
      </c>
      <c r="BL170" s="19" t="s">
        <v>228</v>
      </c>
      <c r="BM170" s="19" t="s">
        <v>229</v>
      </c>
    </row>
    <row r="171" spans="1:65" ht="16.95" customHeight="1">
      <c r="A171" s="48" t="str">
        <f t="shared" si="5"/>
        <v>90PT03X7-M03KH0</v>
      </c>
      <c r="B171" s="19" t="str">
        <f t="shared" si="4"/>
        <v>P440VAK-W5851WS</v>
      </c>
      <c r="C171" s="19" t="str">
        <f>IF(ISBLANK(I171),"",IF(LEFT(H171, 4) = "90PF",_xlfn.XLOOKUP(B171,'Auto-PF'!$A$2:$A$500,'Auto-PF'!$B$2:$B$500,"Not found",0),_xlfn.XLOOKUP(LEFT(B171,5),'MKT name rule'!$B$2:$B$322,'MKT name rule'!$C$2:$C$322, "Not found")))</f>
        <v>ASUS ExpertCenter P400</v>
      </c>
      <c r="D171" s="19" t="s">
        <v>83</v>
      </c>
      <c r="E171" s="19" t="s">
        <v>179</v>
      </c>
      <c r="H171" s="19" t="s">
        <v>1025</v>
      </c>
      <c r="I171" s="88" t="s">
        <v>1026</v>
      </c>
      <c r="J171" s="19" t="s">
        <v>1027</v>
      </c>
      <c r="K171" s="19" t="s">
        <v>1028</v>
      </c>
      <c r="L171" s="19" t="s">
        <v>322</v>
      </c>
      <c r="M171" s="19" t="s">
        <v>323</v>
      </c>
      <c r="N171" s="19" t="s">
        <v>324</v>
      </c>
      <c r="O171" s="19" t="s">
        <v>188</v>
      </c>
      <c r="P171" s="19" t="s">
        <v>189</v>
      </c>
      <c r="Q171" s="19" t="s">
        <v>190</v>
      </c>
      <c r="R171" s="19" t="s">
        <v>104</v>
      </c>
      <c r="S171" s="19" t="s">
        <v>191</v>
      </c>
      <c r="T171" s="19" t="s">
        <v>192</v>
      </c>
      <c r="U171" s="19" t="s">
        <v>193</v>
      </c>
      <c r="V171" s="19" t="s">
        <v>194</v>
      </c>
      <c r="W171" s="19" t="s">
        <v>195</v>
      </c>
      <c r="X171" s="19" t="s">
        <v>196</v>
      </c>
      <c r="Y171" s="19" t="s">
        <v>197</v>
      </c>
      <c r="Z171" s="19" t="s">
        <v>198</v>
      </c>
      <c r="AA171" s="19" t="s">
        <v>199</v>
      </c>
      <c r="AB171" s="19" t="s">
        <v>200</v>
      </c>
      <c r="AC171" s="19" t="s">
        <v>249</v>
      </c>
      <c r="AD171" s="19" t="s">
        <v>117</v>
      </c>
      <c r="AE171" s="19" t="s">
        <v>117</v>
      </c>
      <c r="AF171" s="19" t="s">
        <v>91</v>
      </c>
      <c r="AG171" s="19" t="s">
        <v>202</v>
      </c>
      <c r="AH171" s="19" t="s">
        <v>203</v>
      </c>
      <c r="AI171" s="19" t="s">
        <v>235</v>
      </c>
      <c r="AJ171" s="19" t="s">
        <v>205</v>
      </c>
      <c r="AK171" s="19" t="s">
        <v>206</v>
      </c>
      <c r="AL171" s="19" t="s">
        <v>207</v>
      </c>
      <c r="AM171" s="19" t="s">
        <v>208</v>
      </c>
      <c r="AN171" s="19" t="s">
        <v>209</v>
      </c>
      <c r="AO171" s="19" t="s">
        <v>210</v>
      </c>
      <c r="AP171" s="19" t="s">
        <v>117</v>
      </c>
      <c r="AQ171" s="19" t="s">
        <v>211</v>
      </c>
      <c r="AR171" s="19" t="s">
        <v>236</v>
      </c>
      <c r="AS171" s="19" t="s">
        <v>242</v>
      </c>
      <c r="AT171" s="19" t="s">
        <v>250</v>
      </c>
      <c r="AU171" s="19" t="s">
        <v>215</v>
      </c>
      <c r="AV171" s="19" t="s">
        <v>251</v>
      </c>
      <c r="AW171" s="19" t="s">
        <v>217</v>
      </c>
      <c r="AX171" s="19" t="s">
        <v>218</v>
      </c>
      <c r="AY171" s="19" t="s">
        <v>219</v>
      </c>
      <c r="AZ171" s="19" t="s">
        <v>554</v>
      </c>
      <c r="BA171" s="19" t="s">
        <v>221</v>
      </c>
      <c r="BB171" s="19" t="s">
        <v>222</v>
      </c>
      <c r="BC171" s="19" t="s">
        <v>223</v>
      </c>
      <c r="BD171" s="19" t="s">
        <v>325</v>
      </c>
      <c r="BE171" s="19" t="s">
        <v>225</v>
      </c>
      <c r="BF171" s="19" t="s">
        <v>1019</v>
      </c>
      <c r="BG171" s="19" t="s">
        <v>225</v>
      </c>
      <c r="BI171" s="19" t="s">
        <v>1020</v>
      </c>
      <c r="BJ171" s="19" t="s">
        <v>116</v>
      </c>
      <c r="BK171" s="19" t="s">
        <v>227</v>
      </c>
      <c r="BL171" s="19" t="s">
        <v>228</v>
      </c>
      <c r="BM171" s="19" t="s">
        <v>229</v>
      </c>
    </row>
    <row r="172" spans="1:65" ht="16.95" customHeight="1">
      <c r="A172" s="48" t="str">
        <f t="shared" si="5"/>
        <v>90PT03X7-M03KJ0</v>
      </c>
      <c r="B172" s="19" t="str">
        <f t="shared" si="4"/>
        <v>P440VAK-W5151WS</v>
      </c>
      <c r="C172" s="19" t="str">
        <f>IF(ISBLANK(I172),"",IF(LEFT(H172, 4) = "90PF",_xlfn.XLOOKUP(B172,'Auto-PF'!$A$2:$A$500,'Auto-PF'!$B$2:$B$500,"Not found",0),_xlfn.XLOOKUP(LEFT(B172,5),'MKT name rule'!$B$2:$B$322,'MKT name rule'!$C$2:$C$322, "Not found")))</f>
        <v>ASUS ExpertCenter P400</v>
      </c>
      <c r="D172" s="19" t="s">
        <v>83</v>
      </c>
      <c r="E172" s="19" t="s">
        <v>179</v>
      </c>
      <c r="H172" s="19" t="s">
        <v>1029</v>
      </c>
      <c r="I172" s="88" t="s">
        <v>1030</v>
      </c>
      <c r="J172" s="19" t="s">
        <v>1031</v>
      </c>
      <c r="K172" s="19" t="s">
        <v>1032</v>
      </c>
      <c r="L172" s="19" t="s">
        <v>322</v>
      </c>
      <c r="M172" s="19" t="s">
        <v>323</v>
      </c>
      <c r="N172" s="19" t="s">
        <v>324</v>
      </c>
      <c r="O172" s="19" t="s">
        <v>188</v>
      </c>
      <c r="P172" s="19" t="s">
        <v>189</v>
      </c>
      <c r="Q172" s="19" t="s">
        <v>190</v>
      </c>
      <c r="R172" s="19" t="s">
        <v>104</v>
      </c>
      <c r="S172" s="19" t="s">
        <v>191</v>
      </c>
      <c r="T172" s="19" t="s">
        <v>192</v>
      </c>
      <c r="U172" s="19" t="s">
        <v>193</v>
      </c>
      <c r="V172" s="19" t="s">
        <v>194</v>
      </c>
      <c r="W172" s="19" t="s">
        <v>195</v>
      </c>
      <c r="X172" s="19" t="s">
        <v>196</v>
      </c>
      <c r="Y172" s="19" t="s">
        <v>197</v>
      </c>
      <c r="Z172" s="19" t="s">
        <v>198</v>
      </c>
      <c r="AA172" s="19" t="s">
        <v>199</v>
      </c>
      <c r="AB172" s="19" t="s">
        <v>200</v>
      </c>
      <c r="AC172" s="19" t="s">
        <v>249</v>
      </c>
      <c r="AD172" s="19" t="s">
        <v>117</v>
      </c>
      <c r="AE172" s="19" t="s">
        <v>117</v>
      </c>
      <c r="AF172" s="19" t="s">
        <v>91</v>
      </c>
      <c r="AG172" s="19" t="s">
        <v>256</v>
      </c>
      <c r="AH172" s="19" t="s">
        <v>257</v>
      </c>
      <c r="AI172" s="19" t="s">
        <v>235</v>
      </c>
      <c r="AJ172" s="19" t="s">
        <v>205</v>
      </c>
      <c r="AK172" s="19" t="s">
        <v>206</v>
      </c>
      <c r="AL172" s="19" t="s">
        <v>207</v>
      </c>
      <c r="AM172" s="19" t="s">
        <v>208</v>
      </c>
      <c r="AN172" s="19" t="s">
        <v>209</v>
      </c>
      <c r="AO172" s="19" t="s">
        <v>210</v>
      </c>
      <c r="AP172" s="19" t="s">
        <v>117</v>
      </c>
      <c r="AQ172" s="19" t="s">
        <v>211</v>
      </c>
      <c r="AR172" s="19" t="s">
        <v>236</v>
      </c>
      <c r="AS172" s="19" t="s">
        <v>242</v>
      </c>
      <c r="AT172" s="19" t="s">
        <v>250</v>
      </c>
      <c r="AU172" s="19" t="s">
        <v>215</v>
      </c>
      <c r="AV172" s="19" t="s">
        <v>251</v>
      </c>
      <c r="AW172" s="19" t="s">
        <v>217</v>
      </c>
      <c r="AX172" s="19" t="s">
        <v>218</v>
      </c>
      <c r="AY172" s="19" t="s">
        <v>219</v>
      </c>
      <c r="AZ172" s="19" t="s">
        <v>554</v>
      </c>
      <c r="BA172" s="19" t="s">
        <v>221</v>
      </c>
      <c r="BB172" s="19" t="s">
        <v>222</v>
      </c>
      <c r="BC172" s="19" t="s">
        <v>223</v>
      </c>
      <c r="BD172" s="19" t="s">
        <v>325</v>
      </c>
      <c r="BE172" s="19" t="s">
        <v>225</v>
      </c>
      <c r="BF172" s="19" t="s">
        <v>1019</v>
      </c>
      <c r="BG172" s="19" t="s">
        <v>225</v>
      </c>
      <c r="BI172" s="19" t="s">
        <v>1020</v>
      </c>
      <c r="BJ172" s="19" t="s">
        <v>116</v>
      </c>
      <c r="BK172" s="19" t="s">
        <v>227</v>
      </c>
      <c r="BL172" s="19" t="s">
        <v>228</v>
      </c>
      <c r="BM172" s="19" t="s">
        <v>229</v>
      </c>
    </row>
    <row r="173" spans="1:65" ht="16.95" customHeight="1">
      <c r="A173" s="48" t="str">
        <f t="shared" si="5"/>
        <v>90PT03X5-M03KK0</v>
      </c>
      <c r="B173" s="19" t="str">
        <f t="shared" si="4"/>
        <v>P440VAK-B7851WS</v>
      </c>
      <c r="C173" s="19" t="str">
        <f>IF(ISBLANK(I173),"",IF(LEFT(H173, 4) = "90PF",_xlfn.XLOOKUP(B173,'Auto-PF'!$A$2:$A$500,'Auto-PF'!$B$2:$B$500,"Not found",0),_xlfn.XLOOKUP(LEFT(B173,5),'MKT name rule'!$B$2:$B$322,'MKT name rule'!$C$2:$C$322, "Not found")))</f>
        <v>ASUS ExpertCenter P400</v>
      </c>
      <c r="D173" s="19" t="s">
        <v>83</v>
      </c>
      <c r="E173" s="19" t="s">
        <v>179</v>
      </c>
      <c r="H173" s="19" t="s">
        <v>1033</v>
      </c>
      <c r="I173" s="88" t="s">
        <v>1034</v>
      </c>
      <c r="J173" s="19" t="s">
        <v>1035</v>
      </c>
      <c r="K173" s="19" t="s">
        <v>1036</v>
      </c>
      <c r="L173" s="19" t="s">
        <v>185</v>
      </c>
      <c r="M173" s="19" t="s">
        <v>248</v>
      </c>
      <c r="N173" s="19" t="s">
        <v>187</v>
      </c>
      <c r="O173" s="19" t="s">
        <v>188</v>
      </c>
      <c r="P173" s="19" t="s">
        <v>189</v>
      </c>
      <c r="Q173" s="19" t="s">
        <v>190</v>
      </c>
      <c r="R173" s="19" t="s">
        <v>104</v>
      </c>
      <c r="S173" s="19" t="s">
        <v>191</v>
      </c>
      <c r="T173" s="19" t="s">
        <v>192</v>
      </c>
      <c r="U173" s="19" t="s">
        <v>193</v>
      </c>
      <c r="V173" s="19" t="s">
        <v>194</v>
      </c>
      <c r="W173" s="19" t="s">
        <v>195</v>
      </c>
      <c r="X173" s="19" t="s">
        <v>196</v>
      </c>
      <c r="Y173" s="19" t="s">
        <v>197</v>
      </c>
      <c r="Z173" s="19" t="s">
        <v>198</v>
      </c>
      <c r="AA173" s="19" t="s">
        <v>199</v>
      </c>
      <c r="AB173" s="19" t="s">
        <v>200</v>
      </c>
      <c r="AC173" s="19" t="s">
        <v>261</v>
      </c>
      <c r="AD173" s="19" t="s">
        <v>117</v>
      </c>
      <c r="AE173" s="19" t="s">
        <v>117</v>
      </c>
      <c r="AF173" s="19" t="s">
        <v>91</v>
      </c>
      <c r="AG173" s="19" t="s">
        <v>202</v>
      </c>
      <c r="AH173" s="19" t="s">
        <v>203</v>
      </c>
      <c r="AI173" s="19" t="s">
        <v>235</v>
      </c>
      <c r="AJ173" s="19" t="s">
        <v>205</v>
      </c>
      <c r="AK173" s="19" t="s">
        <v>206</v>
      </c>
      <c r="AL173" s="19" t="s">
        <v>207</v>
      </c>
      <c r="AM173" s="19" t="s">
        <v>208</v>
      </c>
      <c r="AN173" s="19" t="s">
        <v>209</v>
      </c>
      <c r="AO173" s="19" t="s">
        <v>210</v>
      </c>
      <c r="AP173" s="19" t="s">
        <v>117</v>
      </c>
      <c r="AQ173" s="19" t="s">
        <v>211</v>
      </c>
      <c r="AR173" s="19" t="s">
        <v>236</v>
      </c>
      <c r="AS173" s="19" t="s">
        <v>242</v>
      </c>
      <c r="AT173" s="19" t="s">
        <v>250</v>
      </c>
      <c r="AU173" s="19" t="s">
        <v>215</v>
      </c>
      <c r="AV173" s="19" t="s">
        <v>251</v>
      </c>
      <c r="AW173" s="19" t="s">
        <v>217</v>
      </c>
      <c r="AX173" s="19" t="s">
        <v>218</v>
      </c>
      <c r="AY173" s="19" t="s">
        <v>219</v>
      </c>
      <c r="AZ173" s="19" t="s">
        <v>554</v>
      </c>
      <c r="BA173" s="19" t="s">
        <v>221</v>
      </c>
      <c r="BB173" s="19" t="s">
        <v>222</v>
      </c>
      <c r="BC173" s="19" t="s">
        <v>223</v>
      </c>
      <c r="BD173" s="19" t="s">
        <v>906</v>
      </c>
      <c r="BE173" s="19" t="s">
        <v>225</v>
      </c>
      <c r="BF173" s="19" t="s">
        <v>1019</v>
      </c>
      <c r="BG173" s="19" t="s">
        <v>225</v>
      </c>
      <c r="BI173" s="19" t="s">
        <v>1020</v>
      </c>
      <c r="BJ173" s="19" t="s">
        <v>116</v>
      </c>
      <c r="BK173" s="19" t="s">
        <v>227</v>
      </c>
      <c r="BL173" s="19" t="s">
        <v>228</v>
      </c>
      <c r="BM173" s="19" t="s">
        <v>229</v>
      </c>
    </row>
    <row r="174" spans="1:65" ht="16.95" customHeight="1">
      <c r="A174" s="48" t="str">
        <f t="shared" si="5"/>
        <v>90PT03X7-M03KP0</v>
      </c>
      <c r="B174" s="19" t="str">
        <f t="shared" si="4"/>
        <v>P440VAK-W7851WS</v>
      </c>
      <c r="C174" s="19" t="str">
        <f>IF(ISBLANK(I174),"",IF(LEFT(H174, 4) = "90PF",_xlfn.XLOOKUP(B174,'Auto-PF'!$A$2:$A$500,'Auto-PF'!$B$2:$B$500,"Not found",0),_xlfn.XLOOKUP(LEFT(B174,5),'MKT name rule'!$B$2:$B$322,'MKT name rule'!$C$2:$C$322, "Not found")))</f>
        <v>ASUS ExpertCenter P400</v>
      </c>
      <c r="D174" s="19" t="s">
        <v>83</v>
      </c>
      <c r="E174" s="19" t="s">
        <v>179</v>
      </c>
      <c r="H174" s="19" t="s">
        <v>1037</v>
      </c>
      <c r="I174" s="88" t="s">
        <v>1038</v>
      </c>
      <c r="J174" s="19" t="s">
        <v>1039</v>
      </c>
      <c r="K174" s="19" t="s">
        <v>1040</v>
      </c>
      <c r="L174" s="19" t="s">
        <v>322</v>
      </c>
      <c r="M174" s="19" t="s">
        <v>323</v>
      </c>
      <c r="N174" s="19" t="s">
        <v>324</v>
      </c>
      <c r="O174" s="19" t="s">
        <v>188</v>
      </c>
      <c r="P174" s="19" t="s">
        <v>189</v>
      </c>
      <c r="Q174" s="19" t="s">
        <v>190</v>
      </c>
      <c r="R174" s="19" t="s">
        <v>104</v>
      </c>
      <c r="S174" s="19" t="s">
        <v>191</v>
      </c>
      <c r="T174" s="19" t="s">
        <v>192</v>
      </c>
      <c r="U174" s="19" t="s">
        <v>193</v>
      </c>
      <c r="V174" s="19" t="s">
        <v>194</v>
      </c>
      <c r="W174" s="19" t="s">
        <v>195</v>
      </c>
      <c r="X174" s="19" t="s">
        <v>196</v>
      </c>
      <c r="Y174" s="19" t="s">
        <v>197</v>
      </c>
      <c r="Z174" s="19" t="s">
        <v>198</v>
      </c>
      <c r="AA174" s="19" t="s">
        <v>199</v>
      </c>
      <c r="AB174" s="19" t="s">
        <v>200</v>
      </c>
      <c r="AC174" s="19" t="s">
        <v>261</v>
      </c>
      <c r="AD174" s="19" t="s">
        <v>117</v>
      </c>
      <c r="AE174" s="19" t="s">
        <v>117</v>
      </c>
      <c r="AF174" s="19" t="s">
        <v>91</v>
      </c>
      <c r="AG174" s="19" t="s">
        <v>202</v>
      </c>
      <c r="AH174" s="19" t="s">
        <v>203</v>
      </c>
      <c r="AI174" s="19" t="s">
        <v>235</v>
      </c>
      <c r="AJ174" s="19" t="s">
        <v>205</v>
      </c>
      <c r="AK174" s="19" t="s">
        <v>206</v>
      </c>
      <c r="AL174" s="19" t="s">
        <v>207</v>
      </c>
      <c r="AM174" s="19" t="s">
        <v>208</v>
      </c>
      <c r="AN174" s="19" t="s">
        <v>209</v>
      </c>
      <c r="AO174" s="19" t="s">
        <v>210</v>
      </c>
      <c r="AP174" s="19" t="s">
        <v>117</v>
      </c>
      <c r="AQ174" s="19" t="s">
        <v>211</v>
      </c>
      <c r="AR174" s="19" t="s">
        <v>236</v>
      </c>
      <c r="AS174" s="19" t="s">
        <v>242</v>
      </c>
      <c r="AT174" s="19" t="s">
        <v>250</v>
      </c>
      <c r="AU174" s="19" t="s">
        <v>215</v>
      </c>
      <c r="AV174" s="19" t="s">
        <v>251</v>
      </c>
      <c r="AW174" s="19" t="s">
        <v>217</v>
      </c>
      <c r="AX174" s="19" t="s">
        <v>218</v>
      </c>
      <c r="AY174" s="19" t="s">
        <v>219</v>
      </c>
      <c r="AZ174" s="19" t="s">
        <v>554</v>
      </c>
      <c r="BA174" s="19" t="s">
        <v>221</v>
      </c>
      <c r="BB174" s="19" t="s">
        <v>222</v>
      </c>
      <c r="BC174" s="19" t="s">
        <v>223</v>
      </c>
      <c r="BD174" s="19" t="s">
        <v>325</v>
      </c>
      <c r="BE174" s="19" t="s">
        <v>225</v>
      </c>
      <c r="BF174" s="19" t="s">
        <v>1019</v>
      </c>
      <c r="BG174" s="19" t="s">
        <v>225</v>
      </c>
      <c r="BI174" s="19" t="s">
        <v>1020</v>
      </c>
      <c r="BJ174" s="19" t="s">
        <v>116</v>
      </c>
      <c r="BK174" s="19" t="s">
        <v>227</v>
      </c>
      <c r="BL174" s="19" t="s">
        <v>228</v>
      </c>
      <c r="BM174" s="19" t="s">
        <v>229</v>
      </c>
    </row>
    <row r="175" spans="1:65" ht="16.95" customHeight="1">
      <c r="A175" s="48" t="str">
        <f t="shared" si="5"/>
        <v>90PT03X7-M03KR0</v>
      </c>
      <c r="B175" s="19" t="str">
        <f t="shared" si="4"/>
        <v>P440VAK-W7151WS</v>
      </c>
      <c r="C175" s="19" t="str">
        <f>IF(ISBLANK(I175),"",IF(LEFT(H175, 4) = "90PF",_xlfn.XLOOKUP(B175,'Auto-PF'!$A$2:$A$500,'Auto-PF'!$B$2:$B$500,"Not found",0),_xlfn.XLOOKUP(LEFT(B175,5),'MKT name rule'!$B$2:$B$322,'MKT name rule'!$C$2:$C$322, "Not found")))</f>
        <v>ASUS ExpertCenter P400</v>
      </c>
      <c r="D175" s="19" t="s">
        <v>83</v>
      </c>
      <c r="E175" s="19" t="s">
        <v>179</v>
      </c>
      <c r="H175" s="19" t="s">
        <v>1041</v>
      </c>
      <c r="I175" s="88" t="s">
        <v>1042</v>
      </c>
      <c r="J175" s="19" t="s">
        <v>1043</v>
      </c>
      <c r="K175" s="19" t="s">
        <v>1044</v>
      </c>
      <c r="L175" s="19" t="s">
        <v>322</v>
      </c>
      <c r="M175" s="19" t="s">
        <v>323</v>
      </c>
      <c r="N175" s="19" t="s">
        <v>324</v>
      </c>
      <c r="O175" s="19" t="s">
        <v>188</v>
      </c>
      <c r="P175" s="19" t="s">
        <v>189</v>
      </c>
      <c r="Q175" s="19" t="s">
        <v>190</v>
      </c>
      <c r="R175" s="19" t="s">
        <v>104</v>
      </c>
      <c r="S175" s="19" t="s">
        <v>191</v>
      </c>
      <c r="T175" s="19" t="s">
        <v>192</v>
      </c>
      <c r="U175" s="19" t="s">
        <v>193</v>
      </c>
      <c r="V175" s="19" t="s">
        <v>194</v>
      </c>
      <c r="W175" s="19" t="s">
        <v>195</v>
      </c>
      <c r="X175" s="19" t="s">
        <v>196</v>
      </c>
      <c r="Y175" s="19" t="s">
        <v>197</v>
      </c>
      <c r="Z175" s="19" t="s">
        <v>198</v>
      </c>
      <c r="AA175" s="19" t="s">
        <v>199</v>
      </c>
      <c r="AB175" s="19" t="s">
        <v>200</v>
      </c>
      <c r="AC175" s="19" t="s">
        <v>261</v>
      </c>
      <c r="AD175" s="19" t="s">
        <v>117</v>
      </c>
      <c r="AE175" s="19" t="s">
        <v>117</v>
      </c>
      <c r="AF175" s="19" t="s">
        <v>91</v>
      </c>
      <c r="AG175" s="19" t="s">
        <v>256</v>
      </c>
      <c r="AH175" s="19" t="s">
        <v>257</v>
      </c>
      <c r="AI175" s="19" t="s">
        <v>235</v>
      </c>
      <c r="AJ175" s="19" t="s">
        <v>205</v>
      </c>
      <c r="AK175" s="19" t="s">
        <v>206</v>
      </c>
      <c r="AL175" s="19" t="s">
        <v>207</v>
      </c>
      <c r="AM175" s="19" t="s">
        <v>208</v>
      </c>
      <c r="AN175" s="19" t="s">
        <v>209</v>
      </c>
      <c r="AO175" s="19" t="s">
        <v>210</v>
      </c>
      <c r="AP175" s="19" t="s">
        <v>117</v>
      </c>
      <c r="AQ175" s="19" t="s">
        <v>211</v>
      </c>
      <c r="AR175" s="19" t="s">
        <v>236</v>
      </c>
      <c r="AS175" s="19" t="s">
        <v>242</v>
      </c>
      <c r="AT175" s="19" t="s">
        <v>250</v>
      </c>
      <c r="AU175" s="19" t="s">
        <v>215</v>
      </c>
      <c r="AV175" s="19" t="s">
        <v>251</v>
      </c>
      <c r="AW175" s="19" t="s">
        <v>217</v>
      </c>
      <c r="AX175" s="19" t="s">
        <v>218</v>
      </c>
      <c r="AY175" s="19" t="s">
        <v>219</v>
      </c>
      <c r="AZ175" s="19" t="s">
        <v>554</v>
      </c>
      <c r="BA175" s="19" t="s">
        <v>221</v>
      </c>
      <c r="BB175" s="19" t="s">
        <v>222</v>
      </c>
      <c r="BC175" s="19" t="s">
        <v>223</v>
      </c>
      <c r="BD175" s="19" t="s">
        <v>325</v>
      </c>
      <c r="BE175" s="19" t="s">
        <v>225</v>
      </c>
      <c r="BF175" s="19" t="s">
        <v>1019</v>
      </c>
      <c r="BG175" s="19" t="s">
        <v>225</v>
      </c>
      <c r="BI175" s="19" t="s">
        <v>1020</v>
      </c>
      <c r="BJ175" s="19" t="s">
        <v>116</v>
      </c>
      <c r="BK175" s="19" t="s">
        <v>227</v>
      </c>
      <c r="BL175" s="19" t="s">
        <v>228</v>
      </c>
      <c r="BM175" s="19" t="s">
        <v>229</v>
      </c>
    </row>
    <row r="176" spans="1:65" ht="16.95" customHeight="1">
      <c r="A176" s="48" t="str">
        <f t="shared" si="5"/>
        <v>90PT03X5-M03KV0</v>
      </c>
      <c r="B176" s="19" t="str">
        <f t="shared" si="4"/>
        <v>P440VAT-B5151WS</v>
      </c>
      <c r="C176" s="19" t="str">
        <f>IF(ISBLANK(I176),"",IF(LEFT(H176, 4) = "90PF",_xlfn.XLOOKUP(B176,'Auto-PF'!$A$2:$A$500,'Auto-PF'!$B$2:$B$500,"Not found",0),_xlfn.XLOOKUP(LEFT(B176,5),'MKT name rule'!$B$2:$B$322,'MKT name rule'!$C$2:$C$322, "Not found")))</f>
        <v>ASUS ExpertCenter P400</v>
      </c>
      <c r="D176" s="19" t="s">
        <v>83</v>
      </c>
      <c r="E176" s="19" t="s">
        <v>179</v>
      </c>
      <c r="H176" s="19" t="s">
        <v>1045</v>
      </c>
      <c r="I176" s="88" t="s">
        <v>1046</v>
      </c>
      <c r="J176" s="19" t="s">
        <v>1047</v>
      </c>
      <c r="K176" s="19" t="s">
        <v>1048</v>
      </c>
      <c r="L176" s="19" t="s">
        <v>273</v>
      </c>
      <c r="M176" s="19" t="s">
        <v>274</v>
      </c>
      <c r="N176" s="19" t="s">
        <v>187</v>
      </c>
      <c r="O176" s="19" t="s">
        <v>188</v>
      </c>
      <c r="P176" s="19" t="s">
        <v>189</v>
      </c>
      <c r="Q176" s="19" t="s">
        <v>190</v>
      </c>
      <c r="R176" s="19" t="s">
        <v>104</v>
      </c>
      <c r="S176" s="19" t="s">
        <v>191</v>
      </c>
      <c r="T176" s="19" t="s">
        <v>192</v>
      </c>
      <c r="U176" s="19" t="s">
        <v>193</v>
      </c>
      <c r="V176" s="19" t="s">
        <v>275</v>
      </c>
      <c r="W176" s="19" t="s">
        <v>195</v>
      </c>
      <c r="X176" s="19" t="s">
        <v>196</v>
      </c>
      <c r="Y176" s="19" t="s">
        <v>197</v>
      </c>
      <c r="Z176" s="19" t="s">
        <v>198</v>
      </c>
      <c r="AA176" s="19" t="s">
        <v>276</v>
      </c>
      <c r="AB176" s="19" t="s">
        <v>200</v>
      </c>
      <c r="AC176" s="19" t="s">
        <v>249</v>
      </c>
      <c r="AD176" s="19" t="s">
        <v>117</v>
      </c>
      <c r="AE176" s="19" t="s">
        <v>117</v>
      </c>
      <c r="AF176" s="19" t="s">
        <v>91</v>
      </c>
      <c r="AG176" s="19" t="s">
        <v>256</v>
      </c>
      <c r="AH176" s="19" t="s">
        <v>257</v>
      </c>
      <c r="AI176" s="19" t="s">
        <v>235</v>
      </c>
      <c r="AJ176" s="19" t="s">
        <v>205</v>
      </c>
      <c r="AK176" s="19" t="s">
        <v>206</v>
      </c>
      <c r="AL176" s="19" t="s">
        <v>207</v>
      </c>
      <c r="AM176" s="19" t="s">
        <v>208</v>
      </c>
      <c r="AN176" s="19" t="s">
        <v>209</v>
      </c>
      <c r="AO176" s="19" t="s">
        <v>210</v>
      </c>
      <c r="AP176" s="19" t="s">
        <v>117</v>
      </c>
      <c r="AQ176" s="19" t="s">
        <v>211</v>
      </c>
      <c r="AR176" s="19" t="s">
        <v>236</v>
      </c>
      <c r="AS176" s="19" t="s">
        <v>242</v>
      </c>
      <c r="AT176" s="19" t="s">
        <v>250</v>
      </c>
      <c r="AU176" s="19" t="s">
        <v>215</v>
      </c>
      <c r="AV176" s="19" t="s">
        <v>251</v>
      </c>
      <c r="AW176" s="19" t="s">
        <v>217</v>
      </c>
      <c r="AX176" s="19" t="s">
        <v>218</v>
      </c>
      <c r="AY176" s="19" t="s">
        <v>219</v>
      </c>
      <c r="AZ176" s="19" t="s">
        <v>554</v>
      </c>
      <c r="BA176" s="19" t="s">
        <v>221</v>
      </c>
      <c r="BB176" s="19" t="s">
        <v>222</v>
      </c>
      <c r="BC176" s="19" t="s">
        <v>223</v>
      </c>
      <c r="BD176" s="19" t="s">
        <v>906</v>
      </c>
      <c r="BE176" s="19" t="s">
        <v>225</v>
      </c>
      <c r="BF176" s="19" t="s">
        <v>1019</v>
      </c>
      <c r="BG176" s="19" t="s">
        <v>225</v>
      </c>
      <c r="BI176" s="19" t="s">
        <v>1020</v>
      </c>
      <c r="BJ176" s="19" t="s">
        <v>116</v>
      </c>
      <c r="BK176" s="19" t="s">
        <v>227</v>
      </c>
      <c r="BL176" s="19" t="s">
        <v>228</v>
      </c>
      <c r="BM176" s="19" t="s">
        <v>229</v>
      </c>
    </row>
    <row r="177" spans="1:65" ht="16.95" customHeight="1">
      <c r="A177" s="48" t="str">
        <f t="shared" si="5"/>
        <v>90PT03X7-M03KZ0</v>
      </c>
      <c r="B177" s="19" t="str">
        <f t="shared" si="4"/>
        <v>P440VAT-W5151WS</v>
      </c>
      <c r="C177" s="19" t="str">
        <f>IF(ISBLANK(I177),"",IF(LEFT(H177, 4) = "90PF",_xlfn.XLOOKUP(B177,'Auto-PF'!$A$2:$A$500,'Auto-PF'!$B$2:$B$500,"Not found",0),_xlfn.XLOOKUP(LEFT(B177,5),'MKT name rule'!$B$2:$B$322,'MKT name rule'!$C$2:$C$322, "Not found")))</f>
        <v>ASUS ExpertCenter P400</v>
      </c>
      <c r="D177" s="19" t="s">
        <v>83</v>
      </c>
      <c r="E177" s="19" t="s">
        <v>179</v>
      </c>
      <c r="H177" s="19" t="s">
        <v>1049</v>
      </c>
      <c r="I177" s="88" t="s">
        <v>1050</v>
      </c>
      <c r="J177" s="19" t="s">
        <v>1051</v>
      </c>
      <c r="K177" s="19" t="s">
        <v>1052</v>
      </c>
      <c r="L177" s="19" t="s">
        <v>322</v>
      </c>
      <c r="M177" s="19" t="s">
        <v>370</v>
      </c>
      <c r="N177" s="19" t="s">
        <v>324</v>
      </c>
      <c r="O177" s="19" t="s">
        <v>188</v>
      </c>
      <c r="P177" s="19" t="s">
        <v>189</v>
      </c>
      <c r="Q177" s="19" t="s">
        <v>190</v>
      </c>
      <c r="R177" s="19" t="s">
        <v>104</v>
      </c>
      <c r="S177" s="19" t="s">
        <v>191</v>
      </c>
      <c r="T177" s="19" t="s">
        <v>192</v>
      </c>
      <c r="U177" s="19" t="s">
        <v>193</v>
      </c>
      <c r="V177" s="19" t="s">
        <v>275</v>
      </c>
      <c r="W177" s="19" t="s">
        <v>195</v>
      </c>
      <c r="X177" s="19" t="s">
        <v>196</v>
      </c>
      <c r="Y177" s="19" t="s">
        <v>197</v>
      </c>
      <c r="Z177" s="19" t="s">
        <v>198</v>
      </c>
      <c r="AA177" s="19" t="s">
        <v>276</v>
      </c>
      <c r="AB177" s="19" t="s">
        <v>200</v>
      </c>
      <c r="AC177" s="19" t="s">
        <v>249</v>
      </c>
      <c r="AD177" s="19" t="s">
        <v>117</v>
      </c>
      <c r="AE177" s="19" t="s">
        <v>117</v>
      </c>
      <c r="AF177" s="19" t="s">
        <v>91</v>
      </c>
      <c r="AG177" s="19" t="s">
        <v>256</v>
      </c>
      <c r="AH177" s="19" t="s">
        <v>257</v>
      </c>
      <c r="AI177" s="19" t="s">
        <v>235</v>
      </c>
      <c r="AJ177" s="19" t="s">
        <v>205</v>
      </c>
      <c r="AK177" s="19" t="s">
        <v>206</v>
      </c>
      <c r="AL177" s="19" t="s">
        <v>207</v>
      </c>
      <c r="AM177" s="19" t="s">
        <v>208</v>
      </c>
      <c r="AN177" s="19" t="s">
        <v>209</v>
      </c>
      <c r="AO177" s="19" t="s">
        <v>210</v>
      </c>
      <c r="AP177" s="19" t="s">
        <v>117</v>
      </c>
      <c r="AQ177" s="19" t="s">
        <v>211</v>
      </c>
      <c r="AR177" s="19" t="s">
        <v>236</v>
      </c>
      <c r="AS177" s="19" t="s">
        <v>242</v>
      </c>
      <c r="AT177" s="19" t="s">
        <v>250</v>
      </c>
      <c r="AU177" s="19" t="s">
        <v>215</v>
      </c>
      <c r="AV177" s="19" t="s">
        <v>251</v>
      </c>
      <c r="AW177" s="19" t="s">
        <v>217</v>
      </c>
      <c r="AX177" s="19" t="s">
        <v>218</v>
      </c>
      <c r="AY177" s="19" t="s">
        <v>219</v>
      </c>
      <c r="AZ177" s="19" t="s">
        <v>554</v>
      </c>
      <c r="BA177" s="19" t="s">
        <v>221</v>
      </c>
      <c r="BB177" s="19" t="s">
        <v>222</v>
      </c>
      <c r="BC177" s="19" t="s">
        <v>223</v>
      </c>
      <c r="BD177" s="19" t="s">
        <v>325</v>
      </c>
      <c r="BE177" s="19" t="s">
        <v>225</v>
      </c>
      <c r="BF177" s="19" t="s">
        <v>1019</v>
      </c>
      <c r="BG177" s="19" t="s">
        <v>225</v>
      </c>
      <c r="BI177" s="19" t="s">
        <v>1020</v>
      </c>
      <c r="BJ177" s="19" t="s">
        <v>116</v>
      </c>
      <c r="BK177" s="19" t="s">
        <v>227</v>
      </c>
      <c r="BL177" s="19" t="s">
        <v>228</v>
      </c>
      <c r="BM177" s="19" t="s">
        <v>229</v>
      </c>
    </row>
    <row r="178" spans="1:65" ht="16.95" customHeight="1">
      <c r="A178" s="48" t="str">
        <f t="shared" si="5"/>
        <v>90PT03X5-M03L10</v>
      </c>
      <c r="B178" s="19" t="str">
        <f t="shared" si="4"/>
        <v>P440VAT-B7151WS</v>
      </c>
      <c r="C178" s="19" t="str">
        <f>IF(ISBLANK(I178),"",IF(LEFT(H178, 4) = "90PF",_xlfn.XLOOKUP(B178,'Auto-PF'!$A$2:$A$500,'Auto-PF'!$B$2:$B$500,"Not found",0),_xlfn.XLOOKUP(LEFT(B178,5),'MKT name rule'!$B$2:$B$322,'MKT name rule'!$C$2:$C$322, "Not found")))</f>
        <v>ASUS ExpertCenter P400</v>
      </c>
      <c r="D178" s="19" t="s">
        <v>83</v>
      </c>
      <c r="E178" s="19" t="s">
        <v>179</v>
      </c>
      <c r="H178" s="19" t="s">
        <v>1053</v>
      </c>
      <c r="I178" s="88" t="s">
        <v>1054</v>
      </c>
      <c r="J178" s="19" t="s">
        <v>1055</v>
      </c>
      <c r="K178" s="19" t="s">
        <v>1056</v>
      </c>
      <c r="L178" s="19" t="s">
        <v>273</v>
      </c>
      <c r="M178" s="19" t="s">
        <v>274</v>
      </c>
      <c r="N178" s="19" t="s">
        <v>187</v>
      </c>
      <c r="O178" s="19" t="s">
        <v>188</v>
      </c>
      <c r="P178" s="19" t="s">
        <v>189</v>
      </c>
      <c r="Q178" s="19" t="s">
        <v>190</v>
      </c>
      <c r="R178" s="19" t="s">
        <v>104</v>
      </c>
      <c r="S178" s="19" t="s">
        <v>191</v>
      </c>
      <c r="T178" s="19" t="s">
        <v>192</v>
      </c>
      <c r="U178" s="19" t="s">
        <v>193</v>
      </c>
      <c r="V178" s="19" t="s">
        <v>275</v>
      </c>
      <c r="W178" s="19" t="s">
        <v>195</v>
      </c>
      <c r="X178" s="19" t="s">
        <v>196</v>
      </c>
      <c r="Y178" s="19" t="s">
        <v>197</v>
      </c>
      <c r="Z178" s="19" t="s">
        <v>198</v>
      </c>
      <c r="AA178" s="19" t="s">
        <v>276</v>
      </c>
      <c r="AB178" s="19" t="s">
        <v>200</v>
      </c>
      <c r="AC178" s="19" t="s">
        <v>261</v>
      </c>
      <c r="AD178" s="19" t="s">
        <v>117</v>
      </c>
      <c r="AE178" s="19" t="s">
        <v>117</v>
      </c>
      <c r="AF178" s="19" t="s">
        <v>91</v>
      </c>
      <c r="AG178" s="19" t="s">
        <v>256</v>
      </c>
      <c r="AH178" s="19" t="s">
        <v>257</v>
      </c>
      <c r="AI178" s="19" t="s">
        <v>235</v>
      </c>
      <c r="AJ178" s="19" t="s">
        <v>205</v>
      </c>
      <c r="AK178" s="19" t="s">
        <v>206</v>
      </c>
      <c r="AL178" s="19" t="s">
        <v>207</v>
      </c>
      <c r="AM178" s="19" t="s">
        <v>208</v>
      </c>
      <c r="AN178" s="19" t="s">
        <v>209</v>
      </c>
      <c r="AO178" s="19" t="s">
        <v>210</v>
      </c>
      <c r="AP178" s="19" t="s">
        <v>117</v>
      </c>
      <c r="AQ178" s="19" t="s">
        <v>211</v>
      </c>
      <c r="AR178" s="19" t="s">
        <v>236</v>
      </c>
      <c r="AS178" s="19" t="s">
        <v>242</v>
      </c>
      <c r="AT178" s="19" t="s">
        <v>250</v>
      </c>
      <c r="AU178" s="19" t="s">
        <v>215</v>
      </c>
      <c r="AV178" s="19" t="s">
        <v>251</v>
      </c>
      <c r="AW178" s="19" t="s">
        <v>217</v>
      </c>
      <c r="AX178" s="19" t="s">
        <v>218</v>
      </c>
      <c r="AY178" s="19" t="s">
        <v>219</v>
      </c>
      <c r="AZ178" s="19" t="s">
        <v>554</v>
      </c>
      <c r="BA178" s="19" t="s">
        <v>221</v>
      </c>
      <c r="BB178" s="19" t="s">
        <v>222</v>
      </c>
      <c r="BC178" s="19" t="s">
        <v>223</v>
      </c>
      <c r="BD178" s="19" t="s">
        <v>906</v>
      </c>
      <c r="BE178" s="19" t="s">
        <v>225</v>
      </c>
      <c r="BF178" s="19" t="s">
        <v>1019</v>
      </c>
      <c r="BG178" s="19" t="s">
        <v>225</v>
      </c>
      <c r="BI178" s="19" t="s">
        <v>1020</v>
      </c>
      <c r="BJ178" s="19" t="s">
        <v>116</v>
      </c>
      <c r="BK178" s="19" t="s">
        <v>227</v>
      </c>
      <c r="BL178" s="19" t="s">
        <v>228</v>
      </c>
      <c r="BM178" s="19" t="s">
        <v>229</v>
      </c>
    </row>
    <row r="179" spans="1:65" ht="16.95" customHeight="1">
      <c r="A179" s="48" t="str">
        <f t="shared" si="5"/>
        <v>90PT03X7-M03L30</v>
      </c>
      <c r="B179" s="19" t="str">
        <f t="shared" si="4"/>
        <v>P440VAT-W7151WS</v>
      </c>
      <c r="C179" s="19" t="str">
        <f>IF(ISBLANK(I179),"",IF(LEFT(H179, 4) = "90PF",_xlfn.XLOOKUP(B179,'Auto-PF'!$A$2:$A$500,'Auto-PF'!$B$2:$B$500,"Not found",0),_xlfn.XLOOKUP(LEFT(B179,5),'MKT name rule'!$B$2:$B$322,'MKT name rule'!$C$2:$C$322, "Not found")))</f>
        <v>ASUS ExpertCenter P400</v>
      </c>
      <c r="D179" s="19" t="s">
        <v>83</v>
      </c>
      <c r="E179" s="19" t="s">
        <v>179</v>
      </c>
      <c r="H179" s="19" t="s">
        <v>1057</v>
      </c>
      <c r="I179" s="88" t="s">
        <v>1058</v>
      </c>
      <c r="J179" s="19" t="s">
        <v>1059</v>
      </c>
      <c r="K179" s="19" t="s">
        <v>1060</v>
      </c>
      <c r="L179" s="19" t="s">
        <v>322</v>
      </c>
      <c r="M179" s="19" t="s">
        <v>370</v>
      </c>
      <c r="N179" s="19" t="s">
        <v>324</v>
      </c>
      <c r="O179" s="19" t="s">
        <v>188</v>
      </c>
      <c r="P179" s="19" t="s">
        <v>189</v>
      </c>
      <c r="Q179" s="19" t="s">
        <v>190</v>
      </c>
      <c r="R179" s="19" t="s">
        <v>104</v>
      </c>
      <c r="S179" s="19" t="s">
        <v>191</v>
      </c>
      <c r="T179" s="19" t="s">
        <v>192</v>
      </c>
      <c r="U179" s="19" t="s">
        <v>193</v>
      </c>
      <c r="V179" s="19" t="s">
        <v>275</v>
      </c>
      <c r="W179" s="19" t="s">
        <v>195</v>
      </c>
      <c r="X179" s="19" t="s">
        <v>196</v>
      </c>
      <c r="Y179" s="19" t="s">
        <v>197</v>
      </c>
      <c r="Z179" s="19" t="s">
        <v>198</v>
      </c>
      <c r="AA179" s="19" t="s">
        <v>276</v>
      </c>
      <c r="AB179" s="19" t="s">
        <v>200</v>
      </c>
      <c r="AC179" s="19" t="s">
        <v>261</v>
      </c>
      <c r="AD179" s="19" t="s">
        <v>117</v>
      </c>
      <c r="AE179" s="19" t="s">
        <v>117</v>
      </c>
      <c r="AF179" s="19" t="s">
        <v>91</v>
      </c>
      <c r="AG179" s="19" t="s">
        <v>256</v>
      </c>
      <c r="AH179" s="19" t="s">
        <v>257</v>
      </c>
      <c r="AI179" s="19" t="s">
        <v>235</v>
      </c>
      <c r="AJ179" s="19" t="s">
        <v>205</v>
      </c>
      <c r="AK179" s="19" t="s">
        <v>206</v>
      </c>
      <c r="AL179" s="19" t="s">
        <v>207</v>
      </c>
      <c r="AM179" s="19" t="s">
        <v>208</v>
      </c>
      <c r="AN179" s="19" t="s">
        <v>209</v>
      </c>
      <c r="AO179" s="19" t="s">
        <v>210</v>
      </c>
      <c r="AP179" s="19" t="s">
        <v>117</v>
      </c>
      <c r="AQ179" s="19" t="s">
        <v>211</v>
      </c>
      <c r="AR179" s="19" t="s">
        <v>236</v>
      </c>
      <c r="AS179" s="19" t="s">
        <v>242</v>
      </c>
      <c r="AT179" s="19" t="s">
        <v>250</v>
      </c>
      <c r="AU179" s="19" t="s">
        <v>215</v>
      </c>
      <c r="AV179" s="19" t="s">
        <v>251</v>
      </c>
      <c r="AW179" s="19" t="s">
        <v>217</v>
      </c>
      <c r="AX179" s="19" t="s">
        <v>218</v>
      </c>
      <c r="AY179" s="19" t="s">
        <v>219</v>
      </c>
      <c r="AZ179" s="19" t="s">
        <v>554</v>
      </c>
      <c r="BA179" s="19" t="s">
        <v>221</v>
      </c>
      <c r="BB179" s="19" t="s">
        <v>222</v>
      </c>
      <c r="BC179" s="19" t="s">
        <v>223</v>
      </c>
      <c r="BD179" s="19" t="s">
        <v>325</v>
      </c>
      <c r="BE179" s="19" t="s">
        <v>225</v>
      </c>
      <c r="BF179" s="19" t="s">
        <v>1019</v>
      </c>
      <c r="BG179" s="19" t="s">
        <v>225</v>
      </c>
      <c r="BI179" s="19" t="s">
        <v>1020</v>
      </c>
      <c r="BJ179" s="19" t="s">
        <v>116</v>
      </c>
      <c r="BK179" s="19" t="s">
        <v>227</v>
      </c>
      <c r="BL179" s="19" t="s">
        <v>228</v>
      </c>
      <c r="BM179" s="19" t="s">
        <v>229</v>
      </c>
    </row>
    <row r="180" spans="1:65" ht="16.95" customHeight="1">
      <c r="A180" s="48" t="str">
        <f t="shared" si="5"/>
        <v>90PT03W5-M01J30</v>
      </c>
      <c r="B180" s="19" t="str">
        <f t="shared" si="4"/>
        <v>P470VAK-B7151WS</v>
      </c>
      <c r="C180" s="19" t="str">
        <f>IF(ISBLANK(I180),"",IF(LEFT(H180, 4) = "90PF",_xlfn.XLOOKUP(B180,'Auto-PF'!$A$2:$A$500,'Auto-PF'!$B$2:$B$500,"Not found",0),_xlfn.XLOOKUP(LEFT(B180,5),'MKT name rule'!$B$2:$B$322,'MKT name rule'!$C$2:$C$322, "Not found")))</f>
        <v>ASUS ExpertCenter P400</v>
      </c>
      <c r="D180" s="19" t="s">
        <v>83</v>
      </c>
      <c r="E180" s="19" t="s">
        <v>179</v>
      </c>
      <c r="H180" s="19" t="s">
        <v>1061</v>
      </c>
      <c r="I180" s="88" t="s">
        <v>1062</v>
      </c>
      <c r="J180" s="19" t="s">
        <v>1063</v>
      </c>
      <c r="K180" s="19" t="s">
        <v>1064</v>
      </c>
      <c r="L180" s="19" t="s">
        <v>299</v>
      </c>
      <c r="M180" s="19" t="s">
        <v>300</v>
      </c>
      <c r="N180" s="19" t="s">
        <v>187</v>
      </c>
      <c r="O180" s="19" t="s">
        <v>291</v>
      </c>
      <c r="P180" s="19" t="s">
        <v>189</v>
      </c>
      <c r="Q180" s="19" t="s">
        <v>190</v>
      </c>
      <c r="R180" s="19" t="s">
        <v>135</v>
      </c>
      <c r="S180" s="19" t="s">
        <v>191</v>
      </c>
      <c r="T180" s="19" t="s">
        <v>192</v>
      </c>
      <c r="U180" s="19" t="s">
        <v>193</v>
      </c>
      <c r="V180" s="19" t="s">
        <v>194</v>
      </c>
      <c r="W180" s="19" t="s">
        <v>195</v>
      </c>
      <c r="X180" s="19" t="s">
        <v>196</v>
      </c>
      <c r="Y180" s="19" t="s">
        <v>197</v>
      </c>
      <c r="Z180" s="19" t="s">
        <v>198</v>
      </c>
      <c r="AA180" s="19" t="s">
        <v>199</v>
      </c>
      <c r="AB180" s="19" t="s">
        <v>200</v>
      </c>
      <c r="AC180" s="19" t="s">
        <v>261</v>
      </c>
      <c r="AD180" s="19" t="s">
        <v>117</v>
      </c>
      <c r="AE180" s="19" t="s">
        <v>117</v>
      </c>
      <c r="AF180" s="19" t="s">
        <v>91</v>
      </c>
      <c r="AG180" s="19" t="s">
        <v>256</v>
      </c>
      <c r="AH180" s="19" t="s">
        <v>257</v>
      </c>
      <c r="AI180" s="19" t="s">
        <v>235</v>
      </c>
      <c r="AJ180" s="19" t="s">
        <v>205</v>
      </c>
      <c r="AK180" s="19" t="s">
        <v>206</v>
      </c>
      <c r="AL180" s="19" t="s">
        <v>133</v>
      </c>
      <c r="AM180" s="19" t="s">
        <v>208</v>
      </c>
      <c r="AN180" s="19" t="s">
        <v>209</v>
      </c>
      <c r="AO180" s="19" t="s">
        <v>210</v>
      </c>
      <c r="AP180" s="19" t="s">
        <v>117</v>
      </c>
      <c r="AQ180" s="19" t="s">
        <v>211</v>
      </c>
      <c r="AR180" s="19" t="s">
        <v>236</v>
      </c>
      <c r="AS180" s="19" t="s">
        <v>242</v>
      </c>
      <c r="AT180" s="19" t="s">
        <v>250</v>
      </c>
      <c r="AU180" s="19" t="s">
        <v>215</v>
      </c>
      <c r="AV180" s="19" t="s">
        <v>251</v>
      </c>
      <c r="AW180" s="19" t="s">
        <v>292</v>
      </c>
      <c r="AX180" s="19" t="s">
        <v>293</v>
      </c>
      <c r="AY180" s="19" t="s">
        <v>219</v>
      </c>
      <c r="AZ180" s="19" t="s">
        <v>554</v>
      </c>
      <c r="BA180" s="19" t="s">
        <v>221</v>
      </c>
      <c r="BB180" s="19" t="s">
        <v>222</v>
      </c>
      <c r="BC180" s="19" t="s">
        <v>223</v>
      </c>
      <c r="BD180" s="19" t="s">
        <v>906</v>
      </c>
      <c r="BE180" s="19" t="s">
        <v>225</v>
      </c>
      <c r="BF180" s="19" t="s">
        <v>1019</v>
      </c>
      <c r="BG180" s="19" t="s">
        <v>225</v>
      </c>
      <c r="BI180" s="19" t="s">
        <v>1020</v>
      </c>
      <c r="BJ180" s="19" t="s">
        <v>116</v>
      </c>
      <c r="BK180" s="19" t="s">
        <v>227</v>
      </c>
      <c r="BL180" s="19" t="s">
        <v>228</v>
      </c>
      <c r="BM180" s="19" t="s">
        <v>229</v>
      </c>
    </row>
    <row r="181" spans="1:65" ht="16.95" customHeight="1">
      <c r="A181" s="48" t="str">
        <f t="shared" si="5"/>
        <v>90PT03W5-M01J70</v>
      </c>
      <c r="B181" s="19" t="str">
        <f t="shared" si="4"/>
        <v>P470VAK-B5151WS</v>
      </c>
      <c r="C181" s="19" t="str">
        <f>IF(ISBLANK(I181),"",IF(LEFT(H181, 4) = "90PF",_xlfn.XLOOKUP(B181,'Auto-PF'!$A$2:$A$500,'Auto-PF'!$B$2:$B$500,"Not found",0),_xlfn.XLOOKUP(LEFT(B181,5),'MKT name rule'!$B$2:$B$322,'MKT name rule'!$C$2:$C$322, "Not found")))</f>
        <v>ASUS ExpertCenter P400</v>
      </c>
      <c r="D181" s="19" t="s">
        <v>83</v>
      </c>
      <c r="E181" s="19" t="s">
        <v>179</v>
      </c>
      <c r="H181" s="19" t="s">
        <v>1065</v>
      </c>
      <c r="I181" s="88" t="s">
        <v>1066</v>
      </c>
      <c r="J181" s="19" t="s">
        <v>1067</v>
      </c>
      <c r="K181" s="19" t="s">
        <v>1068</v>
      </c>
      <c r="L181" s="19" t="s">
        <v>299</v>
      </c>
      <c r="M181" s="19" t="s">
        <v>300</v>
      </c>
      <c r="N181" s="19" t="s">
        <v>187</v>
      </c>
      <c r="O181" s="19" t="s">
        <v>291</v>
      </c>
      <c r="P181" s="19" t="s">
        <v>189</v>
      </c>
      <c r="Q181" s="19" t="s">
        <v>190</v>
      </c>
      <c r="R181" s="19" t="s">
        <v>135</v>
      </c>
      <c r="S181" s="19" t="s">
        <v>191</v>
      </c>
      <c r="T181" s="19" t="s">
        <v>192</v>
      </c>
      <c r="U181" s="19" t="s">
        <v>193</v>
      </c>
      <c r="V181" s="19" t="s">
        <v>194</v>
      </c>
      <c r="W181" s="19" t="s">
        <v>195</v>
      </c>
      <c r="X181" s="19" t="s">
        <v>196</v>
      </c>
      <c r="Y181" s="19" t="s">
        <v>197</v>
      </c>
      <c r="Z181" s="19" t="s">
        <v>198</v>
      </c>
      <c r="AA181" s="19" t="s">
        <v>199</v>
      </c>
      <c r="AB181" s="19" t="s">
        <v>200</v>
      </c>
      <c r="AC181" s="19" t="s">
        <v>249</v>
      </c>
      <c r="AD181" s="19" t="s">
        <v>117</v>
      </c>
      <c r="AE181" s="19" t="s">
        <v>117</v>
      </c>
      <c r="AF181" s="19" t="s">
        <v>91</v>
      </c>
      <c r="AG181" s="19" t="s">
        <v>256</v>
      </c>
      <c r="AH181" s="19" t="s">
        <v>257</v>
      </c>
      <c r="AI181" s="19" t="s">
        <v>235</v>
      </c>
      <c r="AJ181" s="19" t="s">
        <v>205</v>
      </c>
      <c r="AK181" s="19" t="s">
        <v>206</v>
      </c>
      <c r="AL181" s="19" t="s">
        <v>133</v>
      </c>
      <c r="AM181" s="19" t="s">
        <v>208</v>
      </c>
      <c r="AN181" s="19" t="s">
        <v>209</v>
      </c>
      <c r="AO181" s="19" t="s">
        <v>210</v>
      </c>
      <c r="AP181" s="19" t="s">
        <v>117</v>
      </c>
      <c r="AQ181" s="19" t="s">
        <v>211</v>
      </c>
      <c r="AR181" s="19" t="s">
        <v>236</v>
      </c>
      <c r="AS181" s="19" t="s">
        <v>242</v>
      </c>
      <c r="AT181" s="19" t="s">
        <v>250</v>
      </c>
      <c r="AU181" s="19" t="s">
        <v>215</v>
      </c>
      <c r="AV181" s="19" t="s">
        <v>251</v>
      </c>
      <c r="AW181" s="19" t="s">
        <v>292</v>
      </c>
      <c r="AX181" s="19" t="s">
        <v>293</v>
      </c>
      <c r="AY181" s="19" t="s">
        <v>219</v>
      </c>
      <c r="AZ181" s="19" t="s">
        <v>554</v>
      </c>
      <c r="BA181" s="19" t="s">
        <v>221</v>
      </c>
      <c r="BB181" s="19" t="s">
        <v>222</v>
      </c>
      <c r="BC181" s="19" t="s">
        <v>223</v>
      </c>
      <c r="BD181" s="19" t="s">
        <v>906</v>
      </c>
      <c r="BE181" s="19" t="s">
        <v>225</v>
      </c>
      <c r="BF181" s="19" t="s">
        <v>1019</v>
      </c>
      <c r="BG181" s="19" t="s">
        <v>225</v>
      </c>
      <c r="BI181" s="19" t="s">
        <v>1020</v>
      </c>
      <c r="BJ181" s="19" t="s">
        <v>116</v>
      </c>
      <c r="BK181" s="19" t="s">
        <v>227</v>
      </c>
      <c r="BL181" s="19" t="s">
        <v>228</v>
      </c>
      <c r="BM181" s="19" t="s">
        <v>229</v>
      </c>
    </row>
    <row r="182" spans="1:65" ht="16.95" customHeight="1">
      <c r="A182" s="48" t="str">
        <f t="shared" si="5"/>
        <v>90PT03W5-M01JB0</v>
      </c>
      <c r="B182" s="19" t="str">
        <f t="shared" si="4"/>
        <v>P470VAT-B7151WS</v>
      </c>
      <c r="C182" s="19" t="str">
        <f>IF(ISBLANK(I182),"",IF(LEFT(H182, 4) = "90PF",_xlfn.XLOOKUP(B182,'Auto-PF'!$A$2:$A$500,'Auto-PF'!$B$2:$B$500,"Not found",0),_xlfn.XLOOKUP(LEFT(B182,5),'MKT name rule'!$B$2:$B$322,'MKT name rule'!$C$2:$C$322, "Not found")))</f>
        <v>ASUS ExpertCenter P400</v>
      </c>
      <c r="D182" s="19" t="s">
        <v>83</v>
      </c>
      <c r="E182" s="19" t="s">
        <v>179</v>
      </c>
      <c r="H182" s="19" t="s">
        <v>1069</v>
      </c>
      <c r="I182" s="88" t="s">
        <v>1070</v>
      </c>
      <c r="J182" s="19" t="s">
        <v>1071</v>
      </c>
      <c r="K182" s="19" t="s">
        <v>1072</v>
      </c>
      <c r="L182" s="19" t="s">
        <v>289</v>
      </c>
      <c r="M182" s="19" t="s">
        <v>290</v>
      </c>
      <c r="N182" s="19" t="s">
        <v>187</v>
      </c>
      <c r="O182" s="19" t="s">
        <v>291</v>
      </c>
      <c r="P182" s="19" t="s">
        <v>189</v>
      </c>
      <c r="Q182" s="19" t="s">
        <v>190</v>
      </c>
      <c r="R182" s="19" t="s">
        <v>135</v>
      </c>
      <c r="S182" s="19" t="s">
        <v>191</v>
      </c>
      <c r="T182" s="19" t="s">
        <v>192</v>
      </c>
      <c r="U182" s="19" t="s">
        <v>193</v>
      </c>
      <c r="V182" s="19" t="s">
        <v>275</v>
      </c>
      <c r="W182" s="19" t="s">
        <v>195</v>
      </c>
      <c r="X182" s="19" t="s">
        <v>196</v>
      </c>
      <c r="Y182" s="19" t="s">
        <v>197</v>
      </c>
      <c r="Z182" s="19" t="s">
        <v>198</v>
      </c>
      <c r="AA182" s="19" t="s">
        <v>276</v>
      </c>
      <c r="AB182" s="19" t="s">
        <v>200</v>
      </c>
      <c r="AC182" s="19" t="s">
        <v>261</v>
      </c>
      <c r="AD182" s="19" t="s">
        <v>117</v>
      </c>
      <c r="AE182" s="19" t="s">
        <v>117</v>
      </c>
      <c r="AF182" s="19" t="s">
        <v>91</v>
      </c>
      <c r="AG182" s="19" t="s">
        <v>256</v>
      </c>
      <c r="AH182" s="19" t="s">
        <v>257</v>
      </c>
      <c r="AI182" s="19" t="s">
        <v>235</v>
      </c>
      <c r="AJ182" s="19" t="s">
        <v>205</v>
      </c>
      <c r="AK182" s="19" t="s">
        <v>206</v>
      </c>
      <c r="AL182" s="19" t="s">
        <v>133</v>
      </c>
      <c r="AM182" s="19" t="s">
        <v>208</v>
      </c>
      <c r="AN182" s="19" t="s">
        <v>209</v>
      </c>
      <c r="AO182" s="19" t="s">
        <v>210</v>
      </c>
      <c r="AP182" s="19" t="s">
        <v>117</v>
      </c>
      <c r="AQ182" s="19" t="s">
        <v>211</v>
      </c>
      <c r="AR182" s="19" t="s">
        <v>236</v>
      </c>
      <c r="AS182" s="19" t="s">
        <v>242</v>
      </c>
      <c r="AT182" s="19" t="s">
        <v>250</v>
      </c>
      <c r="AU182" s="19" t="s">
        <v>215</v>
      </c>
      <c r="AV182" s="19" t="s">
        <v>251</v>
      </c>
      <c r="AW182" s="19" t="s">
        <v>292</v>
      </c>
      <c r="AX182" s="19" t="s">
        <v>293</v>
      </c>
      <c r="AY182" s="19" t="s">
        <v>219</v>
      </c>
      <c r="AZ182" s="19" t="s">
        <v>554</v>
      </c>
      <c r="BA182" s="19" t="s">
        <v>221</v>
      </c>
      <c r="BB182" s="19" t="s">
        <v>222</v>
      </c>
      <c r="BC182" s="19" t="s">
        <v>223</v>
      </c>
      <c r="BD182" s="19" t="s">
        <v>906</v>
      </c>
      <c r="BE182" s="19" t="s">
        <v>225</v>
      </c>
      <c r="BF182" s="19" t="s">
        <v>1019</v>
      </c>
      <c r="BG182" s="19" t="s">
        <v>225</v>
      </c>
      <c r="BI182" s="19" t="s">
        <v>1020</v>
      </c>
      <c r="BJ182" s="19" t="s">
        <v>116</v>
      </c>
      <c r="BK182" s="19" t="s">
        <v>227</v>
      </c>
      <c r="BL182" s="19" t="s">
        <v>228</v>
      </c>
      <c r="BM182" s="19" t="s">
        <v>229</v>
      </c>
    </row>
    <row r="183" spans="1:65" ht="16.95" customHeight="1">
      <c r="A183" s="48" t="str">
        <f t="shared" si="5"/>
        <v>90PT03W7-M01JD0</v>
      </c>
      <c r="B183" s="19" t="str">
        <f t="shared" si="4"/>
        <v>P470VAT-W7151WS</v>
      </c>
      <c r="C183" s="19" t="str">
        <f>IF(ISBLANK(I183),"",IF(LEFT(H183, 4) = "90PF",_xlfn.XLOOKUP(B183,'Auto-PF'!$A$2:$A$500,'Auto-PF'!$B$2:$B$500,"Not found",0),_xlfn.XLOOKUP(LEFT(B183,5),'MKT name rule'!$B$2:$B$322,'MKT name rule'!$C$2:$C$322, "Not found")))</f>
        <v>ASUS ExpertCenter P400</v>
      </c>
      <c r="D183" s="19" t="s">
        <v>83</v>
      </c>
      <c r="E183" s="19" t="s">
        <v>179</v>
      </c>
      <c r="H183" s="19" t="s">
        <v>1073</v>
      </c>
      <c r="I183" s="88" t="s">
        <v>1074</v>
      </c>
      <c r="J183" s="19" t="s">
        <v>1075</v>
      </c>
      <c r="K183" s="19" t="s">
        <v>1076</v>
      </c>
      <c r="L183" s="19" t="s">
        <v>376</v>
      </c>
      <c r="M183" s="19" t="s">
        <v>377</v>
      </c>
      <c r="N183" s="19" t="s">
        <v>324</v>
      </c>
      <c r="O183" s="19" t="s">
        <v>291</v>
      </c>
      <c r="P183" s="19" t="s">
        <v>189</v>
      </c>
      <c r="Q183" s="19" t="s">
        <v>190</v>
      </c>
      <c r="R183" s="19" t="s">
        <v>135</v>
      </c>
      <c r="S183" s="19" t="s">
        <v>191</v>
      </c>
      <c r="T183" s="19" t="s">
        <v>192</v>
      </c>
      <c r="U183" s="19" t="s">
        <v>193</v>
      </c>
      <c r="V183" s="19" t="s">
        <v>275</v>
      </c>
      <c r="W183" s="19" t="s">
        <v>195</v>
      </c>
      <c r="X183" s="19" t="s">
        <v>196</v>
      </c>
      <c r="Y183" s="19" t="s">
        <v>197</v>
      </c>
      <c r="Z183" s="19" t="s">
        <v>198</v>
      </c>
      <c r="AA183" s="19" t="s">
        <v>276</v>
      </c>
      <c r="AB183" s="19" t="s">
        <v>200</v>
      </c>
      <c r="AC183" s="19" t="s">
        <v>261</v>
      </c>
      <c r="AD183" s="19" t="s">
        <v>117</v>
      </c>
      <c r="AE183" s="19" t="s">
        <v>117</v>
      </c>
      <c r="AF183" s="19" t="s">
        <v>91</v>
      </c>
      <c r="AG183" s="19" t="s">
        <v>256</v>
      </c>
      <c r="AH183" s="19" t="s">
        <v>257</v>
      </c>
      <c r="AI183" s="19" t="s">
        <v>235</v>
      </c>
      <c r="AJ183" s="19" t="s">
        <v>205</v>
      </c>
      <c r="AK183" s="19" t="s">
        <v>206</v>
      </c>
      <c r="AL183" s="19" t="s">
        <v>133</v>
      </c>
      <c r="AM183" s="19" t="s">
        <v>208</v>
      </c>
      <c r="AN183" s="19" t="s">
        <v>209</v>
      </c>
      <c r="AO183" s="19" t="s">
        <v>210</v>
      </c>
      <c r="AP183" s="19" t="s">
        <v>117</v>
      </c>
      <c r="AQ183" s="19" t="s">
        <v>211</v>
      </c>
      <c r="AR183" s="19" t="s">
        <v>236</v>
      </c>
      <c r="AS183" s="19" t="s">
        <v>242</v>
      </c>
      <c r="AT183" s="19" t="s">
        <v>250</v>
      </c>
      <c r="AU183" s="19" t="s">
        <v>215</v>
      </c>
      <c r="AV183" s="19" t="s">
        <v>251</v>
      </c>
      <c r="AW183" s="19" t="s">
        <v>292</v>
      </c>
      <c r="AX183" s="19" t="s">
        <v>293</v>
      </c>
      <c r="AY183" s="19" t="s">
        <v>219</v>
      </c>
      <c r="AZ183" s="19" t="s">
        <v>554</v>
      </c>
      <c r="BA183" s="19" t="s">
        <v>221</v>
      </c>
      <c r="BB183" s="19" t="s">
        <v>222</v>
      </c>
      <c r="BC183" s="19" t="s">
        <v>223</v>
      </c>
      <c r="BD183" s="19" t="s">
        <v>325</v>
      </c>
      <c r="BE183" s="19" t="s">
        <v>225</v>
      </c>
      <c r="BF183" s="19" t="s">
        <v>1019</v>
      </c>
      <c r="BG183" s="19" t="s">
        <v>225</v>
      </c>
      <c r="BI183" s="19" t="s">
        <v>1020</v>
      </c>
      <c r="BJ183" s="19" t="s">
        <v>116</v>
      </c>
      <c r="BK183" s="19" t="s">
        <v>227</v>
      </c>
      <c r="BL183" s="19" t="s">
        <v>228</v>
      </c>
      <c r="BM183" s="19" t="s">
        <v>229</v>
      </c>
    </row>
    <row r="184" spans="1:65" ht="16.95" customHeight="1">
      <c r="A184" s="48" t="str">
        <f t="shared" si="5"/>
        <v>90PT03W5-M01JF0</v>
      </c>
      <c r="B184" s="19" t="str">
        <f t="shared" si="4"/>
        <v>P470VAT-B5151WS</v>
      </c>
      <c r="C184" s="19" t="str">
        <f>IF(ISBLANK(I184),"",IF(LEFT(H184, 4) = "90PF",_xlfn.XLOOKUP(B184,'Auto-PF'!$A$2:$A$500,'Auto-PF'!$B$2:$B$500,"Not found",0),_xlfn.XLOOKUP(LEFT(B184,5),'MKT name rule'!$B$2:$B$322,'MKT name rule'!$C$2:$C$322, "Not found")))</f>
        <v>ASUS ExpertCenter P400</v>
      </c>
      <c r="D184" s="19" t="s">
        <v>83</v>
      </c>
      <c r="E184" s="19" t="s">
        <v>179</v>
      </c>
      <c r="H184" s="19" t="s">
        <v>1077</v>
      </c>
      <c r="I184" s="88" t="s">
        <v>1078</v>
      </c>
      <c r="J184" s="19" t="s">
        <v>1079</v>
      </c>
      <c r="K184" s="19" t="s">
        <v>1080</v>
      </c>
      <c r="L184" s="19" t="s">
        <v>289</v>
      </c>
      <c r="M184" s="19" t="s">
        <v>290</v>
      </c>
      <c r="N184" s="19" t="s">
        <v>187</v>
      </c>
      <c r="O184" s="19" t="s">
        <v>291</v>
      </c>
      <c r="P184" s="19" t="s">
        <v>189</v>
      </c>
      <c r="Q184" s="19" t="s">
        <v>190</v>
      </c>
      <c r="R184" s="19" t="s">
        <v>135</v>
      </c>
      <c r="S184" s="19" t="s">
        <v>191</v>
      </c>
      <c r="T184" s="19" t="s">
        <v>192</v>
      </c>
      <c r="U184" s="19" t="s">
        <v>193</v>
      </c>
      <c r="V184" s="19" t="s">
        <v>275</v>
      </c>
      <c r="W184" s="19" t="s">
        <v>195</v>
      </c>
      <c r="X184" s="19" t="s">
        <v>196</v>
      </c>
      <c r="Y184" s="19" t="s">
        <v>197</v>
      </c>
      <c r="Z184" s="19" t="s">
        <v>198</v>
      </c>
      <c r="AA184" s="19" t="s">
        <v>276</v>
      </c>
      <c r="AB184" s="19" t="s">
        <v>200</v>
      </c>
      <c r="AC184" s="19" t="s">
        <v>249</v>
      </c>
      <c r="AD184" s="19" t="s">
        <v>117</v>
      </c>
      <c r="AE184" s="19" t="s">
        <v>117</v>
      </c>
      <c r="AF184" s="19" t="s">
        <v>91</v>
      </c>
      <c r="AG184" s="19" t="s">
        <v>256</v>
      </c>
      <c r="AH184" s="19" t="s">
        <v>257</v>
      </c>
      <c r="AI184" s="19" t="s">
        <v>235</v>
      </c>
      <c r="AJ184" s="19" t="s">
        <v>205</v>
      </c>
      <c r="AK184" s="19" t="s">
        <v>206</v>
      </c>
      <c r="AL184" s="19" t="s">
        <v>133</v>
      </c>
      <c r="AM184" s="19" t="s">
        <v>208</v>
      </c>
      <c r="AN184" s="19" t="s">
        <v>209</v>
      </c>
      <c r="AO184" s="19" t="s">
        <v>210</v>
      </c>
      <c r="AP184" s="19" t="s">
        <v>117</v>
      </c>
      <c r="AQ184" s="19" t="s">
        <v>211</v>
      </c>
      <c r="AR184" s="19" t="s">
        <v>236</v>
      </c>
      <c r="AS184" s="19" t="s">
        <v>242</v>
      </c>
      <c r="AT184" s="19" t="s">
        <v>250</v>
      </c>
      <c r="AU184" s="19" t="s">
        <v>215</v>
      </c>
      <c r="AV184" s="19" t="s">
        <v>251</v>
      </c>
      <c r="AW184" s="19" t="s">
        <v>292</v>
      </c>
      <c r="AX184" s="19" t="s">
        <v>293</v>
      </c>
      <c r="AY184" s="19" t="s">
        <v>219</v>
      </c>
      <c r="AZ184" s="19" t="s">
        <v>554</v>
      </c>
      <c r="BA184" s="19" t="s">
        <v>221</v>
      </c>
      <c r="BB184" s="19" t="s">
        <v>222</v>
      </c>
      <c r="BC184" s="19" t="s">
        <v>223</v>
      </c>
      <c r="BD184" s="19" t="s">
        <v>906</v>
      </c>
      <c r="BE184" s="19" t="s">
        <v>225</v>
      </c>
      <c r="BF184" s="19" t="s">
        <v>1019</v>
      </c>
      <c r="BG184" s="19" t="s">
        <v>225</v>
      </c>
      <c r="BI184" s="19" t="s">
        <v>1020</v>
      </c>
      <c r="BJ184" s="19" t="s">
        <v>116</v>
      </c>
      <c r="BK184" s="19" t="s">
        <v>227</v>
      </c>
      <c r="BL184" s="19" t="s">
        <v>228</v>
      </c>
      <c r="BM184" s="19" t="s">
        <v>229</v>
      </c>
    </row>
    <row r="185" spans="1:65" ht="16.95" customHeight="1">
      <c r="A185" s="48" t="str">
        <f t="shared" si="5"/>
        <v>90PT03X7-M03LP0</v>
      </c>
      <c r="B185" s="19" t="str">
        <f t="shared" ref="B185:B246" si="6">IF(ISBLANK(I185),"",I185)</f>
        <v>P440VAK-W3851WS</v>
      </c>
      <c r="C185" s="19" t="str">
        <f>IF(ISBLANK(I185),"",IF(LEFT(H185, 4) = "90PF",_xlfn.XLOOKUP(B185,'Auto-PF'!$A$2:$A$500,'Auto-PF'!$B$2:$B$500,"Not found",0),_xlfn.XLOOKUP(LEFT(B185,5),'MKT name rule'!$B$2:$B$322,'MKT name rule'!$C$2:$C$322, "Not found")))</f>
        <v>ASUS ExpertCenter P400</v>
      </c>
      <c r="D185" s="19" t="s">
        <v>83</v>
      </c>
      <c r="E185" s="19" t="s">
        <v>179</v>
      </c>
      <c r="H185" s="19" t="s">
        <v>1081</v>
      </c>
      <c r="I185" s="88" t="s">
        <v>1082</v>
      </c>
      <c r="J185" s="19" t="s">
        <v>1083</v>
      </c>
      <c r="K185" s="19" t="s">
        <v>1084</v>
      </c>
      <c r="L185" s="19" t="s">
        <v>322</v>
      </c>
      <c r="M185" s="19" t="s">
        <v>363</v>
      </c>
      <c r="N185" s="19" t="s">
        <v>324</v>
      </c>
      <c r="O185" s="19" t="s">
        <v>188</v>
      </c>
      <c r="P185" s="19" t="s">
        <v>189</v>
      </c>
      <c r="Q185" s="19" t="s">
        <v>190</v>
      </c>
      <c r="R185" s="19" t="s">
        <v>104</v>
      </c>
      <c r="S185" s="19" t="s">
        <v>191</v>
      </c>
      <c r="T185" s="19" t="s">
        <v>192</v>
      </c>
      <c r="U185" s="19" t="s">
        <v>193</v>
      </c>
      <c r="V185" s="19" t="s">
        <v>194</v>
      </c>
      <c r="W185" s="19" t="s">
        <v>195</v>
      </c>
      <c r="X185" s="19" t="s">
        <v>196</v>
      </c>
      <c r="Y185" s="19" t="s">
        <v>197</v>
      </c>
      <c r="Z185" s="19" t="s">
        <v>198</v>
      </c>
      <c r="AA185" s="19" t="s">
        <v>199</v>
      </c>
      <c r="AB185" s="19" t="s">
        <v>200</v>
      </c>
      <c r="AC185" s="19" t="s">
        <v>184</v>
      </c>
      <c r="AD185" s="19" t="s">
        <v>117</v>
      </c>
      <c r="AE185" s="19" t="s">
        <v>117</v>
      </c>
      <c r="AF185" s="19" t="s">
        <v>201</v>
      </c>
      <c r="AG185" s="19" t="s">
        <v>202</v>
      </c>
      <c r="AH185" s="19" t="s">
        <v>203</v>
      </c>
      <c r="AI185" s="19" t="s">
        <v>235</v>
      </c>
      <c r="AJ185" s="19" t="s">
        <v>205</v>
      </c>
      <c r="AK185" s="19" t="s">
        <v>206</v>
      </c>
      <c r="AL185" s="19" t="s">
        <v>207</v>
      </c>
      <c r="AM185" s="19" t="s">
        <v>208</v>
      </c>
      <c r="AN185" s="19" t="s">
        <v>209</v>
      </c>
      <c r="AO185" s="19" t="s">
        <v>210</v>
      </c>
      <c r="AP185" s="19" t="s">
        <v>117</v>
      </c>
      <c r="AQ185" s="19" t="s">
        <v>211</v>
      </c>
      <c r="AR185" s="19" t="s">
        <v>236</v>
      </c>
      <c r="AS185" s="19" t="s">
        <v>242</v>
      </c>
      <c r="AT185" s="19" t="s">
        <v>214</v>
      </c>
      <c r="AU185" s="19" t="s">
        <v>215</v>
      </c>
      <c r="AV185" s="19" t="s">
        <v>216</v>
      </c>
      <c r="AW185" s="19" t="s">
        <v>217</v>
      </c>
      <c r="AX185" s="19" t="s">
        <v>218</v>
      </c>
      <c r="AY185" s="19" t="s">
        <v>219</v>
      </c>
      <c r="AZ185" s="19" t="s">
        <v>554</v>
      </c>
      <c r="BA185" s="19" t="s">
        <v>221</v>
      </c>
      <c r="BB185" s="19" t="s">
        <v>222</v>
      </c>
      <c r="BC185" s="19" t="s">
        <v>223</v>
      </c>
      <c r="BD185" s="19" t="s">
        <v>325</v>
      </c>
      <c r="BE185" s="19" t="s">
        <v>225</v>
      </c>
      <c r="BF185" s="19" t="s">
        <v>1019</v>
      </c>
      <c r="BG185" s="19" t="s">
        <v>225</v>
      </c>
      <c r="BI185" s="19" t="s">
        <v>1020</v>
      </c>
      <c r="BJ185" s="19" t="s">
        <v>116</v>
      </c>
      <c r="BK185" s="19" t="s">
        <v>227</v>
      </c>
      <c r="BL185" s="19" t="s">
        <v>228</v>
      </c>
      <c r="BM185" s="19" t="s">
        <v>229</v>
      </c>
    </row>
    <row r="186" spans="1:65" ht="16.95" customHeight="1">
      <c r="A186" s="48" t="str">
        <f t="shared" si="5"/>
        <v>90PT03W6-M023M0</v>
      </c>
      <c r="B186" s="19" t="str">
        <f t="shared" si="6"/>
        <v>P470VAT-B7110WSH</v>
      </c>
      <c r="C186" s="19" t="str">
        <f>IF(ISBLANK(I186),"",IF(LEFT(H186, 4) = "90PF",_xlfn.XLOOKUP(B186,'Auto-PF'!$A$2:$A$500,'Auto-PF'!$B$2:$B$500,"Not found",0),_xlfn.XLOOKUP(LEFT(B186,5),'MKT name rule'!$B$2:$B$322,'MKT name rule'!$C$2:$C$322, "Not found")))</f>
        <v>ASUS ExpertCenter P400</v>
      </c>
      <c r="D186" s="19" t="s">
        <v>83</v>
      </c>
      <c r="E186" s="19" t="s">
        <v>179</v>
      </c>
      <c r="H186" s="19" t="s">
        <v>1085</v>
      </c>
      <c r="I186" s="88" t="s">
        <v>1086</v>
      </c>
      <c r="J186" s="19" t="s">
        <v>1087</v>
      </c>
      <c r="K186" s="19" t="s">
        <v>1088</v>
      </c>
      <c r="L186" s="19" t="s">
        <v>289</v>
      </c>
      <c r="M186" s="19" t="s">
        <v>1089</v>
      </c>
      <c r="N186" s="19" t="s">
        <v>187</v>
      </c>
      <c r="O186" s="19" t="s">
        <v>291</v>
      </c>
      <c r="P186" s="19" t="s">
        <v>189</v>
      </c>
      <c r="Q186" s="19" t="s">
        <v>190</v>
      </c>
      <c r="R186" s="19" t="s">
        <v>135</v>
      </c>
      <c r="S186" s="19" t="s">
        <v>191</v>
      </c>
      <c r="T186" s="19" t="s">
        <v>192</v>
      </c>
      <c r="U186" s="19" t="s">
        <v>193</v>
      </c>
      <c r="V186" s="19" t="s">
        <v>275</v>
      </c>
      <c r="W186" s="19" t="s">
        <v>195</v>
      </c>
      <c r="X186" s="19" t="s">
        <v>196</v>
      </c>
      <c r="Y186" s="19" t="s">
        <v>197</v>
      </c>
      <c r="Z186" s="19" t="s">
        <v>198</v>
      </c>
      <c r="AA186" s="19" t="s">
        <v>276</v>
      </c>
      <c r="AB186" s="19" t="s">
        <v>310</v>
      </c>
      <c r="AC186" s="19" t="s">
        <v>261</v>
      </c>
      <c r="AD186" s="19" t="s">
        <v>117</v>
      </c>
      <c r="AE186" s="19" t="s">
        <v>117</v>
      </c>
      <c r="AF186" s="19" t="s">
        <v>91</v>
      </c>
      <c r="AG186" s="19" t="s">
        <v>256</v>
      </c>
      <c r="AH186" s="19" t="s">
        <v>257</v>
      </c>
      <c r="AI186" s="19" t="s">
        <v>313</v>
      </c>
      <c r="AJ186" s="19" t="s">
        <v>205</v>
      </c>
      <c r="AK186" s="19" t="s">
        <v>206</v>
      </c>
      <c r="AL186" s="19" t="s">
        <v>133</v>
      </c>
      <c r="AM186" s="19" t="s">
        <v>208</v>
      </c>
      <c r="AN186" s="19" t="s">
        <v>676</v>
      </c>
      <c r="AO186" s="19" t="s">
        <v>210</v>
      </c>
      <c r="AP186" s="19" t="s">
        <v>117</v>
      </c>
      <c r="AQ186" s="19" t="s">
        <v>211</v>
      </c>
      <c r="AR186" s="19" t="s">
        <v>236</v>
      </c>
      <c r="AS186" s="19" t="s">
        <v>242</v>
      </c>
      <c r="AT186" s="19" t="s">
        <v>250</v>
      </c>
      <c r="AU186" s="19" t="s">
        <v>215</v>
      </c>
      <c r="AV186" s="19" t="s">
        <v>251</v>
      </c>
      <c r="AW186" s="19" t="s">
        <v>292</v>
      </c>
      <c r="AX186" s="19" t="s">
        <v>293</v>
      </c>
      <c r="AY186" s="19" t="s">
        <v>219</v>
      </c>
      <c r="AZ186" s="19" t="s">
        <v>554</v>
      </c>
      <c r="BA186" s="19" t="s">
        <v>221</v>
      </c>
      <c r="BB186" s="19" t="s">
        <v>222</v>
      </c>
      <c r="BC186" s="19" t="s">
        <v>223</v>
      </c>
      <c r="BD186" s="19" t="s">
        <v>906</v>
      </c>
      <c r="BE186" s="19" t="s">
        <v>225</v>
      </c>
      <c r="BF186" s="19" t="s">
        <v>1019</v>
      </c>
      <c r="BG186" s="19" t="s">
        <v>225</v>
      </c>
      <c r="BI186" s="19" t="s">
        <v>1020</v>
      </c>
      <c r="BJ186" s="19" t="s">
        <v>116</v>
      </c>
      <c r="BK186" s="19" t="s">
        <v>227</v>
      </c>
      <c r="BL186" s="19" t="s">
        <v>228</v>
      </c>
      <c r="BM186" s="19" t="s">
        <v>229</v>
      </c>
    </row>
    <row r="187" spans="1:65" ht="16.95" customHeight="1">
      <c r="A187" s="48" t="str">
        <f t="shared" si="5"/>
        <v>90PT03W8-M023N0</v>
      </c>
      <c r="B187" s="19" t="str">
        <f t="shared" si="6"/>
        <v>P470VAT-W7110WSH</v>
      </c>
      <c r="C187" s="19" t="str">
        <f>IF(ISBLANK(I187),"",IF(LEFT(H187, 4) = "90PF",_xlfn.XLOOKUP(B187,'Auto-PF'!$A$2:$A$500,'Auto-PF'!$B$2:$B$500,"Not found",0),_xlfn.XLOOKUP(LEFT(B187,5),'MKT name rule'!$B$2:$B$322,'MKT name rule'!$C$2:$C$322, "Not found")))</f>
        <v>ASUS ExpertCenter P400</v>
      </c>
      <c r="D187" s="19" t="s">
        <v>83</v>
      </c>
      <c r="E187" s="83" t="s">
        <v>1090</v>
      </c>
      <c r="H187" s="19" t="s">
        <v>1091</v>
      </c>
      <c r="I187" s="88" t="s">
        <v>1092</v>
      </c>
      <c r="J187" s="19" t="s">
        <v>1093</v>
      </c>
      <c r="K187" s="19" t="s">
        <v>1094</v>
      </c>
      <c r="L187" s="19" t="s">
        <v>376</v>
      </c>
      <c r="M187" s="19" t="s">
        <v>1095</v>
      </c>
      <c r="N187" s="19" t="s">
        <v>324</v>
      </c>
      <c r="O187" s="19" t="s">
        <v>291</v>
      </c>
      <c r="P187" s="19" t="s">
        <v>189</v>
      </c>
      <c r="Q187" s="19" t="s">
        <v>190</v>
      </c>
      <c r="R187" s="19" t="s">
        <v>135</v>
      </c>
      <c r="S187" s="19" t="s">
        <v>191</v>
      </c>
      <c r="T187" s="19" t="s">
        <v>192</v>
      </c>
      <c r="U187" s="19" t="s">
        <v>193</v>
      </c>
      <c r="V187" s="19" t="s">
        <v>275</v>
      </c>
      <c r="W187" s="19" t="s">
        <v>195</v>
      </c>
      <c r="X187" s="19" t="s">
        <v>196</v>
      </c>
      <c r="Y187" s="19" t="s">
        <v>197</v>
      </c>
      <c r="Z187" s="19" t="s">
        <v>198</v>
      </c>
      <c r="AA187" s="19" t="s">
        <v>276</v>
      </c>
      <c r="AB187" s="19" t="s">
        <v>310</v>
      </c>
      <c r="AC187" s="19" t="s">
        <v>261</v>
      </c>
      <c r="AD187" s="19" t="s">
        <v>117</v>
      </c>
      <c r="AE187" s="19" t="s">
        <v>117</v>
      </c>
      <c r="AF187" s="19" t="s">
        <v>91</v>
      </c>
      <c r="AG187" s="19" t="s">
        <v>256</v>
      </c>
      <c r="AH187" s="19" t="s">
        <v>257</v>
      </c>
      <c r="AI187" s="19" t="s">
        <v>313</v>
      </c>
      <c r="AJ187" s="19" t="s">
        <v>205</v>
      </c>
      <c r="AK187" s="19" t="s">
        <v>206</v>
      </c>
      <c r="AL187" s="19" t="s">
        <v>133</v>
      </c>
      <c r="AM187" s="19" t="s">
        <v>208</v>
      </c>
      <c r="AN187" s="19" t="s">
        <v>676</v>
      </c>
      <c r="AO187" s="19" t="s">
        <v>210</v>
      </c>
      <c r="AP187" s="19" t="s">
        <v>117</v>
      </c>
      <c r="AQ187" s="19" t="s">
        <v>211</v>
      </c>
      <c r="AR187" s="19" t="s">
        <v>236</v>
      </c>
      <c r="AS187" s="19" t="s">
        <v>242</v>
      </c>
      <c r="AT187" s="19" t="s">
        <v>250</v>
      </c>
      <c r="AU187" s="19" t="s">
        <v>215</v>
      </c>
      <c r="AV187" s="19" t="s">
        <v>251</v>
      </c>
      <c r="AW187" s="19" t="s">
        <v>292</v>
      </c>
      <c r="AX187" s="19" t="s">
        <v>293</v>
      </c>
      <c r="AY187" s="19" t="s">
        <v>219</v>
      </c>
      <c r="AZ187" s="19" t="s">
        <v>554</v>
      </c>
      <c r="BA187" s="19" t="s">
        <v>221</v>
      </c>
      <c r="BB187" s="19" t="s">
        <v>222</v>
      </c>
      <c r="BC187" s="19" t="s">
        <v>223</v>
      </c>
      <c r="BD187" s="19" t="s">
        <v>325</v>
      </c>
      <c r="BE187" s="19" t="s">
        <v>225</v>
      </c>
      <c r="BF187" s="19" t="s">
        <v>1019</v>
      </c>
      <c r="BG187" s="19" t="s">
        <v>225</v>
      </c>
      <c r="BI187" s="19" t="s">
        <v>1020</v>
      </c>
      <c r="BJ187" s="19" t="s">
        <v>116</v>
      </c>
      <c r="BK187" s="19" t="s">
        <v>227</v>
      </c>
      <c r="BL187" s="19" t="s">
        <v>228</v>
      </c>
      <c r="BM187" s="19" t="s">
        <v>229</v>
      </c>
    </row>
    <row r="188" spans="1:65" ht="16.95" customHeight="1">
      <c r="A188" s="48" t="str">
        <f t="shared" si="5"/>
        <v>90PF03Y3-M008S0</v>
      </c>
      <c r="B188" s="19" t="str">
        <f t="shared" si="6"/>
        <v>S500TE-585000003W</v>
      </c>
      <c r="C188" s="19" t="str">
        <f>IF(ISBLANK(I188),"",IF(LEFT(H188, 4) = "90PF",_xlfn.XLOOKUP(B188,'Auto-PF'!$A$2:$A$500,'Auto-PF'!$B$2:$B$500,"Not found",0),_xlfn.XLOOKUP(LEFT(B188,5),'MKT name rule'!$B$2:$B$322,'MKT name rule'!$C$2:$C$322, "Not found")))</f>
        <v>Not found S500TE</v>
      </c>
      <c r="D188" s="19" t="s">
        <v>83</v>
      </c>
      <c r="E188" s="19" t="s">
        <v>585</v>
      </c>
      <c r="H188" s="19" t="s">
        <v>1096</v>
      </c>
      <c r="I188" s="19" t="s">
        <v>1097</v>
      </c>
      <c r="J188" s="19" t="s">
        <v>1098</v>
      </c>
      <c r="K188" s="19" t="s">
        <v>1099</v>
      </c>
      <c r="L188" s="19" t="s">
        <v>1100</v>
      </c>
      <c r="M188" s="19" t="s">
        <v>588</v>
      </c>
      <c r="N188" s="19" t="s">
        <v>445</v>
      </c>
      <c r="O188" s="19" t="s">
        <v>187</v>
      </c>
      <c r="P188" s="19" t="s">
        <v>446</v>
      </c>
      <c r="Q188" s="19" t="s">
        <v>236</v>
      </c>
      <c r="R188" s="19" t="s">
        <v>213</v>
      </c>
      <c r="S188" s="19" t="s">
        <v>426</v>
      </c>
      <c r="T188" s="19" t="s">
        <v>116</v>
      </c>
      <c r="U188" s="19" t="s">
        <v>389</v>
      </c>
      <c r="V188" s="19" t="s">
        <v>390</v>
      </c>
      <c r="W188" s="19" t="s">
        <v>391</v>
      </c>
      <c r="X188" s="19" t="s">
        <v>392</v>
      </c>
      <c r="Y188" s="19" t="s">
        <v>116</v>
      </c>
      <c r="Z188" s="19" t="s">
        <v>91</v>
      </c>
      <c r="AA188" s="19" t="s">
        <v>394</v>
      </c>
      <c r="AB188" s="19" t="s">
        <v>535</v>
      </c>
      <c r="AC188" s="19" t="s">
        <v>396</v>
      </c>
      <c r="AD188" s="19" t="s">
        <v>397</v>
      </c>
      <c r="AE188" s="19" t="s">
        <v>98</v>
      </c>
      <c r="AF188" s="19" t="s">
        <v>447</v>
      </c>
      <c r="AG188" s="19" t="s">
        <v>448</v>
      </c>
      <c r="AH188" s="19" t="s">
        <v>589</v>
      </c>
      <c r="AI188" s="19" t="s">
        <v>450</v>
      </c>
      <c r="AJ188" s="19" t="s">
        <v>403</v>
      </c>
      <c r="AK188" s="19" t="s">
        <v>404</v>
      </c>
      <c r="AL188" s="19" t="s">
        <v>405</v>
      </c>
      <c r="AM188" s="19" t="s">
        <v>580</v>
      </c>
      <c r="AN188" s="19" t="s">
        <v>453</v>
      </c>
      <c r="AO188" s="19" t="s">
        <v>454</v>
      </c>
      <c r="AP188" s="19" t="s">
        <v>409</v>
      </c>
      <c r="AQ188" s="19" t="s">
        <v>410</v>
      </c>
      <c r="AR188" s="19" t="s">
        <v>116</v>
      </c>
      <c r="AS188" s="19" t="s">
        <v>411</v>
      </c>
      <c r="AT188" s="19" t="s">
        <v>220</v>
      </c>
      <c r="AU188" s="19" t="s">
        <v>456</v>
      </c>
      <c r="AV188" s="19" t="s">
        <v>555</v>
      </c>
      <c r="AW188" s="19" t="s">
        <v>1101</v>
      </c>
      <c r="AX188" s="19" t="s">
        <v>116</v>
      </c>
      <c r="AY188" s="19" t="s">
        <v>116</v>
      </c>
      <c r="AZ188" s="19" t="s">
        <v>116</v>
      </c>
    </row>
    <row r="189" spans="1:65" ht="16.95" customHeight="1">
      <c r="A189" s="48" t="str">
        <f t="shared" si="5"/>
        <v>90PF03Y3-M008V0</v>
      </c>
      <c r="B189" s="19" t="str">
        <f t="shared" si="6"/>
        <v>S500TE-785030000W</v>
      </c>
      <c r="C189" s="19" t="str">
        <f>IF(ISBLANK(I189),"",IF(LEFT(H189, 4) = "90PF",_xlfn.XLOOKUP(B189,'Auto-PF'!$A$2:$A$500,'Auto-PF'!$B$2:$B$500,"Not found",0),_xlfn.XLOOKUP(LEFT(B189,5),'MKT name rule'!$B$2:$B$322,'MKT name rule'!$C$2:$C$322, "Not found")))</f>
        <v>Not found S500TE</v>
      </c>
      <c r="D189" s="19" t="s">
        <v>83</v>
      </c>
      <c r="E189" s="19" t="s">
        <v>585</v>
      </c>
      <c r="H189" s="19" t="s">
        <v>1102</v>
      </c>
      <c r="I189" s="19" t="s">
        <v>1103</v>
      </c>
      <c r="J189" s="19" t="s">
        <v>1104</v>
      </c>
      <c r="K189" s="19" t="s">
        <v>1105</v>
      </c>
      <c r="L189" s="19" t="s">
        <v>1100</v>
      </c>
      <c r="M189" s="19" t="s">
        <v>588</v>
      </c>
      <c r="N189" s="19" t="s">
        <v>445</v>
      </c>
      <c r="O189" s="19" t="s">
        <v>187</v>
      </c>
      <c r="P189" s="19" t="s">
        <v>446</v>
      </c>
      <c r="Q189" s="19" t="s">
        <v>236</v>
      </c>
      <c r="R189" s="19" t="s">
        <v>213</v>
      </c>
      <c r="S189" s="19" t="s">
        <v>440</v>
      </c>
      <c r="T189" s="19" t="s">
        <v>116</v>
      </c>
      <c r="U189" s="19" t="s">
        <v>389</v>
      </c>
      <c r="V189" s="19" t="s">
        <v>390</v>
      </c>
      <c r="W189" s="19" t="s">
        <v>391</v>
      </c>
      <c r="X189" s="19" t="s">
        <v>392</v>
      </c>
      <c r="Y189" s="19" t="s">
        <v>430</v>
      </c>
      <c r="Z189" s="19" t="s">
        <v>91</v>
      </c>
      <c r="AA189" s="19" t="s">
        <v>394</v>
      </c>
      <c r="AB189" s="19" t="s">
        <v>535</v>
      </c>
      <c r="AC189" s="19" t="s">
        <v>396</v>
      </c>
      <c r="AD189" s="19" t="s">
        <v>397</v>
      </c>
      <c r="AE189" s="19" t="s">
        <v>98</v>
      </c>
      <c r="AF189" s="19" t="s">
        <v>459</v>
      </c>
      <c r="AG189" s="19" t="s">
        <v>448</v>
      </c>
      <c r="AH189" s="19" t="s">
        <v>589</v>
      </c>
      <c r="AI189" s="19" t="s">
        <v>450</v>
      </c>
      <c r="AJ189" s="19" t="s">
        <v>403</v>
      </c>
      <c r="AK189" s="19" t="s">
        <v>404</v>
      </c>
      <c r="AL189" s="19" t="s">
        <v>405</v>
      </c>
      <c r="AM189" s="19" t="s">
        <v>580</v>
      </c>
      <c r="AN189" s="19" t="s">
        <v>453</v>
      </c>
      <c r="AO189" s="19" t="s">
        <v>454</v>
      </c>
      <c r="AP189" s="19" t="s">
        <v>409</v>
      </c>
      <c r="AQ189" s="19" t="s">
        <v>410</v>
      </c>
      <c r="AR189" s="19" t="s">
        <v>116</v>
      </c>
      <c r="AS189" s="19" t="s">
        <v>411</v>
      </c>
      <c r="AT189" s="19" t="s">
        <v>220</v>
      </c>
      <c r="AU189" s="19" t="s">
        <v>456</v>
      </c>
      <c r="AV189" s="19" t="s">
        <v>555</v>
      </c>
      <c r="AW189" s="19" t="s">
        <v>1101</v>
      </c>
      <c r="AX189" s="19" t="s">
        <v>116</v>
      </c>
      <c r="AY189" s="19" t="s">
        <v>116</v>
      </c>
      <c r="AZ189" s="19" t="s">
        <v>116</v>
      </c>
    </row>
    <row r="190" spans="1:65" ht="16.95" customHeight="1">
      <c r="A190" s="48" t="str">
        <f t="shared" si="5"/>
        <v>90PF0461-M00C20</v>
      </c>
      <c r="B190" s="19" t="str">
        <f t="shared" si="6"/>
        <v>S501ME-382000013W</v>
      </c>
      <c r="C190" s="19" t="str">
        <f>IF(ISBLANK(I190),"",IF(LEFT(H190, 4) = "90PF",_xlfn.XLOOKUP(B190,'Auto-PF'!$A$2:$A$500,'Auto-PF'!$B$2:$B$500,"Not found",0),_xlfn.XLOOKUP(LEFT(B190,5),'MKT name rule'!$B$2:$B$322,'MKT name rule'!$C$2:$C$322, "Not found")))</f>
        <v>Not found S501ME</v>
      </c>
      <c r="D190" s="19" t="s">
        <v>83</v>
      </c>
      <c r="H190" s="19" t="s">
        <v>1106</v>
      </c>
      <c r="I190" s="19" t="s">
        <v>1107</v>
      </c>
      <c r="J190" s="19" t="s">
        <v>1108</v>
      </c>
      <c r="K190" s="19" t="s">
        <v>1109</v>
      </c>
      <c r="L190" s="19" t="s">
        <v>1110</v>
      </c>
      <c r="M190" s="19" t="s">
        <v>1111</v>
      </c>
      <c r="N190" s="19" t="s">
        <v>511</v>
      </c>
      <c r="O190" s="19" t="s">
        <v>187</v>
      </c>
      <c r="P190" s="19" t="s">
        <v>512</v>
      </c>
      <c r="Q190" s="19" t="s">
        <v>236</v>
      </c>
      <c r="R190" s="19" t="s">
        <v>213</v>
      </c>
      <c r="S190" s="19" t="s">
        <v>388</v>
      </c>
      <c r="T190" s="19" t="s">
        <v>544</v>
      </c>
      <c r="U190" s="19" t="s">
        <v>389</v>
      </c>
      <c r="V190" s="19" t="s">
        <v>390</v>
      </c>
      <c r="W190" s="19" t="s">
        <v>391</v>
      </c>
      <c r="X190" s="19" t="s">
        <v>392</v>
      </c>
      <c r="Y190" s="19" t="s">
        <v>117</v>
      </c>
      <c r="Z190" s="19" t="s">
        <v>434</v>
      </c>
      <c r="AA190" s="19" t="s">
        <v>416</v>
      </c>
      <c r="AB190" s="19" t="s">
        <v>535</v>
      </c>
      <c r="AC190" s="19" t="s">
        <v>396</v>
      </c>
      <c r="AD190" s="19" t="s">
        <v>397</v>
      </c>
      <c r="AE190" s="19" t="s">
        <v>98</v>
      </c>
      <c r="AF190" s="19" t="s">
        <v>447</v>
      </c>
      <c r="AG190" s="19" t="s">
        <v>448</v>
      </c>
      <c r="AH190" s="19" t="s">
        <v>589</v>
      </c>
      <c r="AI190" s="19" t="s">
        <v>517</v>
      </c>
      <c r="AJ190" s="19" t="s">
        <v>403</v>
      </c>
      <c r="AK190" s="19" t="s">
        <v>404</v>
      </c>
      <c r="AL190" s="19" t="s">
        <v>405</v>
      </c>
      <c r="AM190" s="19" t="s">
        <v>580</v>
      </c>
      <c r="AN190" s="19" t="s">
        <v>622</v>
      </c>
      <c r="AO190" s="19" t="s">
        <v>623</v>
      </c>
      <c r="AP190" s="19" t="s">
        <v>624</v>
      </c>
      <c r="AQ190" s="19" t="s">
        <v>1112</v>
      </c>
      <c r="AR190" s="19" t="s">
        <v>116</v>
      </c>
      <c r="AS190" s="19" t="s">
        <v>1113</v>
      </c>
      <c r="AT190" s="19" t="s">
        <v>220</v>
      </c>
      <c r="AU190" s="19" t="s">
        <v>626</v>
      </c>
      <c r="AV190" s="19" t="s">
        <v>555</v>
      </c>
      <c r="AW190" s="19" t="s">
        <v>1101</v>
      </c>
      <c r="AX190" s="19" t="s">
        <v>116</v>
      </c>
      <c r="AY190" s="19" t="s">
        <v>116</v>
      </c>
      <c r="AZ190" s="19" t="s">
        <v>116</v>
      </c>
    </row>
    <row r="191" spans="1:65" ht="16.95" customHeight="1">
      <c r="A191" s="48" t="str">
        <f t="shared" si="5"/>
        <v>90PF0461-M00C30</v>
      </c>
      <c r="B191" s="19" t="str">
        <f t="shared" si="6"/>
        <v>S501ME-385000013W</v>
      </c>
      <c r="C191" s="19" t="str">
        <f>IF(ISBLANK(I191),"",IF(LEFT(H191, 4) = "90PF",_xlfn.XLOOKUP(B191,'Auto-PF'!$A$2:$A$500,'Auto-PF'!$B$2:$B$500,"Not found",0),_xlfn.XLOOKUP(LEFT(B191,5),'MKT name rule'!$B$2:$B$322,'MKT name rule'!$C$2:$C$322, "Not found")))</f>
        <v>Not found S501ME</v>
      </c>
      <c r="D191" s="19" t="s">
        <v>83</v>
      </c>
      <c r="H191" s="19" t="s">
        <v>1114</v>
      </c>
      <c r="I191" s="19" t="s">
        <v>1115</v>
      </c>
      <c r="J191" s="19" t="s">
        <v>1116</v>
      </c>
      <c r="K191" s="19" t="s">
        <v>1117</v>
      </c>
      <c r="L191" s="19" t="s">
        <v>1110</v>
      </c>
      <c r="M191" s="19" t="s">
        <v>1111</v>
      </c>
      <c r="N191" s="19" t="s">
        <v>511</v>
      </c>
      <c r="O191" s="19" t="s">
        <v>187</v>
      </c>
      <c r="P191" s="19" t="s">
        <v>512</v>
      </c>
      <c r="Q191" s="19" t="s">
        <v>236</v>
      </c>
      <c r="R191" s="19" t="s">
        <v>213</v>
      </c>
      <c r="S191" s="19" t="s">
        <v>388</v>
      </c>
      <c r="T191" s="19" t="s">
        <v>544</v>
      </c>
      <c r="U191" s="19" t="s">
        <v>389</v>
      </c>
      <c r="V191" s="19" t="s">
        <v>390</v>
      </c>
      <c r="W191" s="19" t="s">
        <v>391</v>
      </c>
      <c r="X191" s="19" t="s">
        <v>392</v>
      </c>
      <c r="Y191" s="19" t="s">
        <v>117</v>
      </c>
      <c r="Z191" s="19" t="s">
        <v>434</v>
      </c>
      <c r="AA191" s="19" t="s">
        <v>394</v>
      </c>
      <c r="AB191" s="19" t="s">
        <v>535</v>
      </c>
      <c r="AC191" s="19" t="s">
        <v>396</v>
      </c>
      <c r="AD191" s="19" t="s">
        <v>397</v>
      </c>
      <c r="AE191" s="19" t="s">
        <v>98</v>
      </c>
      <c r="AF191" s="19" t="s">
        <v>447</v>
      </c>
      <c r="AG191" s="19" t="s">
        <v>448</v>
      </c>
      <c r="AH191" s="19" t="s">
        <v>589</v>
      </c>
      <c r="AI191" s="19" t="s">
        <v>517</v>
      </c>
      <c r="AJ191" s="19" t="s">
        <v>403</v>
      </c>
      <c r="AK191" s="19" t="s">
        <v>404</v>
      </c>
      <c r="AL191" s="19" t="s">
        <v>405</v>
      </c>
      <c r="AM191" s="19" t="s">
        <v>580</v>
      </c>
      <c r="AN191" s="19" t="s">
        <v>622</v>
      </c>
      <c r="AO191" s="19" t="s">
        <v>623</v>
      </c>
      <c r="AP191" s="19" t="s">
        <v>624</v>
      </c>
      <c r="AQ191" s="19" t="s">
        <v>1112</v>
      </c>
      <c r="AR191" s="19" t="s">
        <v>116</v>
      </c>
      <c r="AS191" s="19" t="s">
        <v>1113</v>
      </c>
      <c r="AT191" s="19" t="s">
        <v>220</v>
      </c>
      <c r="AU191" s="19" t="s">
        <v>626</v>
      </c>
      <c r="AV191" s="19" t="s">
        <v>555</v>
      </c>
      <c r="AW191" s="19" t="s">
        <v>1101</v>
      </c>
      <c r="AX191" s="19" t="s">
        <v>116</v>
      </c>
      <c r="AY191" s="19" t="s">
        <v>116</v>
      </c>
      <c r="AZ191" s="19" t="s">
        <v>116</v>
      </c>
    </row>
    <row r="192" spans="1:65" ht="16.95" customHeight="1">
      <c r="A192" s="48" t="str">
        <f t="shared" si="5"/>
        <v>90PF0461-M00C40</v>
      </c>
      <c r="B192" s="19" t="str">
        <f t="shared" si="6"/>
        <v>S501ME-585000013W</v>
      </c>
      <c r="C192" s="19" t="str">
        <f>IF(ISBLANK(I192),"",IF(LEFT(H192, 4) = "90PF",_xlfn.XLOOKUP(B192,'Auto-PF'!$A$2:$A$500,'Auto-PF'!$B$2:$B$500,"Not found",0),_xlfn.XLOOKUP(LEFT(B192,5),'MKT name rule'!$B$2:$B$322,'MKT name rule'!$C$2:$C$322, "Not found")))</f>
        <v>Not found S501ME</v>
      </c>
      <c r="D192" s="19" t="s">
        <v>83</v>
      </c>
      <c r="H192" s="19" t="s">
        <v>1118</v>
      </c>
      <c r="I192" s="19" t="s">
        <v>1119</v>
      </c>
      <c r="J192" s="19" t="s">
        <v>1120</v>
      </c>
      <c r="K192" s="19" t="s">
        <v>1121</v>
      </c>
      <c r="L192" s="19" t="s">
        <v>1110</v>
      </c>
      <c r="M192" s="19" t="s">
        <v>1111</v>
      </c>
      <c r="N192" s="19" t="s">
        <v>511</v>
      </c>
      <c r="O192" s="19" t="s">
        <v>187</v>
      </c>
      <c r="P192" s="19" t="s">
        <v>512</v>
      </c>
      <c r="Q192" s="19" t="s">
        <v>236</v>
      </c>
      <c r="R192" s="19" t="s">
        <v>213</v>
      </c>
      <c r="S192" s="19" t="s">
        <v>426</v>
      </c>
      <c r="T192" s="19" t="s">
        <v>544</v>
      </c>
      <c r="U192" s="19" t="s">
        <v>389</v>
      </c>
      <c r="V192" s="19" t="s">
        <v>390</v>
      </c>
      <c r="W192" s="19" t="s">
        <v>391</v>
      </c>
      <c r="X192" s="19" t="s">
        <v>392</v>
      </c>
      <c r="Y192" s="19" t="s">
        <v>117</v>
      </c>
      <c r="Z192" s="19" t="s">
        <v>434</v>
      </c>
      <c r="AA192" s="19" t="s">
        <v>394</v>
      </c>
      <c r="AB192" s="19" t="s">
        <v>535</v>
      </c>
      <c r="AC192" s="19" t="s">
        <v>396</v>
      </c>
      <c r="AD192" s="19" t="s">
        <v>397</v>
      </c>
      <c r="AE192" s="19" t="s">
        <v>98</v>
      </c>
      <c r="AF192" s="19" t="s">
        <v>447</v>
      </c>
      <c r="AG192" s="19" t="s">
        <v>448</v>
      </c>
      <c r="AH192" s="19" t="s">
        <v>589</v>
      </c>
      <c r="AI192" s="19" t="s">
        <v>517</v>
      </c>
      <c r="AJ192" s="19" t="s">
        <v>403</v>
      </c>
      <c r="AK192" s="19" t="s">
        <v>404</v>
      </c>
      <c r="AL192" s="19" t="s">
        <v>405</v>
      </c>
      <c r="AM192" s="19" t="s">
        <v>580</v>
      </c>
      <c r="AN192" s="19" t="s">
        <v>622</v>
      </c>
      <c r="AO192" s="19" t="s">
        <v>623</v>
      </c>
      <c r="AP192" s="19" t="s">
        <v>624</v>
      </c>
      <c r="AQ192" s="19" t="s">
        <v>1112</v>
      </c>
      <c r="AR192" s="19" t="s">
        <v>116</v>
      </c>
      <c r="AS192" s="19" t="s">
        <v>1113</v>
      </c>
      <c r="AT192" s="19" t="s">
        <v>220</v>
      </c>
      <c r="AU192" s="19" t="s">
        <v>626</v>
      </c>
      <c r="AV192" s="19" t="s">
        <v>555</v>
      </c>
      <c r="AW192" s="19" t="s">
        <v>1101</v>
      </c>
      <c r="AX192" s="19" t="s">
        <v>116</v>
      </c>
      <c r="AY192" s="19" t="s">
        <v>116</v>
      </c>
      <c r="AZ192" s="19" t="s">
        <v>116</v>
      </c>
    </row>
    <row r="193" spans="1:52" ht="16.95" customHeight="1">
      <c r="A193" s="48" t="str">
        <f t="shared" si="5"/>
        <v>90PF05K2-M01VE0</v>
      </c>
      <c r="B193" s="19" t="str">
        <f t="shared" si="6"/>
        <v>S503MER-585033WS</v>
      </c>
      <c r="C193" s="19" t="str">
        <f>IF(ISBLANK(I193),"",IF(LEFT(H193, 4) = "90PF",_xlfn.XLOOKUP(B193,'Auto-PF'!$A$2:$A$500,'Auto-PF'!$B$2:$B$500,"Not found",0),_xlfn.XLOOKUP(LEFT(B193,5),'MKT name rule'!$B$2:$B$322,'MKT name rule'!$C$2:$C$322, "Not found")))</f>
        <v>Not found S503MER</v>
      </c>
      <c r="D193" s="19" t="s">
        <v>83</v>
      </c>
      <c r="E193" s="83" t="s">
        <v>634</v>
      </c>
      <c r="H193" s="19" t="s">
        <v>1122</v>
      </c>
      <c r="I193" s="19" t="s">
        <v>1123</v>
      </c>
      <c r="J193" s="19" t="s">
        <v>1124</v>
      </c>
      <c r="K193" s="19" t="s">
        <v>1125</v>
      </c>
      <c r="L193" s="19" t="s">
        <v>1126</v>
      </c>
      <c r="M193" s="19" t="s">
        <v>637</v>
      </c>
      <c r="N193" s="19" t="s">
        <v>511</v>
      </c>
      <c r="O193" s="19" t="s">
        <v>543</v>
      </c>
      <c r="P193" s="19" t="s">
        <v>512</v>
      </c>
      <c r="Q193" s="19" t="s">
        <v>236</v>
      </c>
      <c r="R193" s="19" t="s">
        <v>242</v>
      </c>
      <c r="S193" s="19" t="s">
        <v>497</v>
      </c>
      <c r="T193" s="19" t="s">
        <v>116</v>
      </c>
      <c r="U193" s="19" t="s">
        <v>389</v>
      </c>
      <c r="V193" s="19" t="s">
        <v>482</v>
      </c>
      <c r="W193" s="19" t="s">
        <v>483</v>
      </c>
      <c r="X193" s="19" t="s">
        <v>392</v>
      </c>
      <c r="Y193" s="19" t="s">
        <v>116</v>
      </c>
      <c r="Z193" s="19" t="s">
        <v>434</v>
      </c>
      <c r="AA193" s="19" t="s">
        <v>394</v>
      </c>
      <c r="AB193" s="19" t="s">
        <v>535</v>
      </c>
      <c r="AC193" s="19" t="s">
        <v>396</v>
      </c>
      <c r="AD193" s="19" t="s">
        <v>397</v>
      </c>
      <c r="AE193" s="19" t="s">
        <v>207</v>
      </c>
      <c r="AF193" s="19" t="s">
        <v>565</v>
      </c>
      <c r="AG193" s="19" t="s">
        <v>1127</v>
      </c>
      <c r="AH193" s="19" t="s">
        <v>516</v>
      </c>
      <c r="AI193" s="19" t="s">
        <v>402</v>
      </c>
      <c r="AJ193" s="19" t="s">
        <v>403</v>
      </c>
      <c r="AK193" s="19" t="s">
        <v>639</v>
      </c>
      <c r="AL193" s="19" t="s">
        <v>451</v>
      </c>
      <c r="AM193" s="19" t="s">
        <v>550</v>
      </c>
      <c r="AN193" s="19" t="s">
        <v>551</v>
      </c>
      <c r="AO193" s="19" t="s">
        <v>489</v>
      </c>
      <c r="AP193" s="19" t="s">
        <v>490</v>
      </c>
      <c r="AQ193" s="19" t="s">
        <v>410</v>
      </c>
      <c r="AR193" s="19" t="s">
        <v>116</v>
      </c>
      <c r="AS193" s="19" t="s">
        <v>411</v>
      </c>
      <c r="AT193" s="19" t="s">
        <v>220</v>
      </c>
      <c r="AU193" s="19" t="s">
        <v>117</v>
      </c>
      <c r="AV193" s="19" t="s">
        <v>555</v>
      </c>
      <c r="AW193" s="19" t="s">
        <v>1101</v>
      </c>
      <c r="AX193" s="19" t="s">
        <v>492</v>
      </c>
      <c r="AY193" s="19" t="s">
        <v>640</v>
      </c>
      <c r="AZ193" s="19" t="s">
        <v>1128</v>
      </c>
    </row>
    <row r="194" spans="1:52" ht="16.95" customHeight="1">
      <c r="A194" s="48" t="str">
        <f t="shared" si="5"/>
        <v>90PF05I1-M021M0</v>
      </c>
      <c r="B194" s="19" t="str">
        <f t="shared" si="6"/>
        <v>P500MV-3850181WS</v>
      </c>
      <c r="C194" s="19" t="str">
        <f>IF(ISBLANK(I194),"",IF(LEFT(H194, 4) = "90PF",_xlfn.XLOOKUP(B194,'Auto-PF'!$A$2:$A$500,'Auto-PF'!$B$2:$B$500,"Not found",0),_xlfn.XLOOKUP(LEFT(B194,5),'MKT name rule'!$B$2:$B$322,'MKT name rule'!$C$2:$C$322, "Not found")))</f>
        <v>Not found Mini Tower</v>
      </c>
      <c r="D194" s="19" t="s">
        <v>83</v>
      </c>
      <c r="E194" s="83" t="s">
        <v>538</v>
      </c>
      <c r="H194" s="19" t="s">
        <v>1129</v>
      </c>
      <c r="I194" s="19" t="s">
        <v>1130</v>
      </c>
      <c r="J194" s="19" t="s">
        <v>1131</v>
      </c>
      <c r="K194" s="19" t="s">
        <v>1132</v>
      </c>
      <c r="L194" s="19" t="s">
        <v>1126</v>
      </c>
      <c r="M194" s="19" t="s">
        <v>542</v>
      </c>
      <c r="N194" s="19" t="s">
        <v>511</v>
      </c>
      <c r="O194" s="19" t="s">
        <v>543</v>
      </c>
      <c r="P194" s="19" t="s">
        <v>512</v>
      </c>
      <c r="Q194" s="19" t="s">
        <v>236</v>
      </c>
      <c r="R194" s="19" t="s">
        <v>242</v>
      </c>
      <c r="S194" s="19" t="s">
        <v>127</v>
      </c>
      <c r="T194" s="19" t="s">
        <v>544</v>
      </c>
      <c r="U194" s="19" t="s">
        <v>116</v>
      </c>
      <c r="V194" s="19" t="s">
        <v>202</v>
      </c>
      <c r="W194" s="19" t="s">
        <v>545</v>
      </c>
      <c r="X194" s="19" t="s">
        <v>392</v>
      </c>
      <c r="Y194" s="19" t="s">
        <v>116</v>
      </c>
      <c r="Z194" s="19" t="s">
        <v>91</v>
      </c>
      <c r="AA194" s="19" t="s">
        <v>394</v>
      </c>
      <c r="AB194" s="19" t="s">
        <v>535</v>
      </c>
      <c r="AC194" s="19" t="s">
        <v>396</v>
      </c>
      <c r="AD194" s="19" t="s">
        <v>397</v>
      </c>
      <c r="AE194" s="19" t="s">
        <v>207</v>
      </c>
      <c r="AF194" s="19" t="s">
        <v>399</v>
      </c>
      <c r="AG194" s="19" t="s">
        <v>1133</v>
      </c>
      <c r="AH194" s="19" t="s">
        <v>547</v>
      </c>
      <c r="AI194" s="19" t="s">
        <v>517</v>
      </c>
      <c r="AJ194" s="19" t="s">
        <v>548</v>
      </c>
      <c r="AK194" s="19" t="s">
        <v>549</v>
      </c>
      <c r="AL194" s="19" t="s">
        <v>451</v>
      </c>
      <c r="AM194" s="19" t="s">
        <v>550</v>
      </c>
      <c r="AN194" s="19" t="s">
        <v>551</v>
      </c>
      <c r="AO194" s="19" t="s">
        <v>489</v>
      </c>
      <c r="AP194" s="19" t="s">
        <v>490</v>
      </c>
      <c r="AQ194" s="19" t="s">
        <v>552</v>
      </c>
      <c r="AR194" s="19" t="s">
        <v>1134</v>
      </c>
      <c r="AS194" s="19" t="s">
        <v>553</v>
      </c>
      <c r="AT194" s="19" t="s">
        <v>554</v>
      </c>
      <c r="AU194" s="19" t="s">
        <v>412</v>
      </c>
      <c r="AV194" s="19" t="s">
        <v>1019</v>
      </c>
      <c r="AW194" s="19" t="s">
        <v>1101</v>
      </c>
      <c r="AX194" s="19" t="s">
        <v>556</v>
      </c>
      <c r="AY194" s="19" t="s">
        <v>557</v>
      </c>
      <c r="AZ194" s="19" t="s">
        <v>116</v>
      </c>
    </row>
    <row r="195" spans="1:52" ht="16.95" customHeight="1">
      <c r="A195" s="48" t="str">
        <f t="shared" ref="A195:A257" si="7">IF(ISBLANK(I195),"",H195)</f>
        <v>90PF05I1-M021N0</v>
      </c>
      <c r="B195" s="19" t="str">
        <f t="shared" si="6"/>
        <v>P500MV-5850331WS</v>
      </c>
      <c r="C195" s="19" t="str">
        <f>IF(ISBLANK(I195),"",IF(LEFT(H195, 4) = "90PF",_xlfn.XLOOKUP(B195,'Auto-PF'!$A$2:$A$500,'Auto-PF'!$B$2:$B$500,"Not found",0),_xlfn.XLOOKUP(LEFT(B195,5),'MKT name rule'!$B$2:$B$322,'MKT name rule'!$C$2:$C$322, "Not found")))</f>
        <v>Not found Mini Tower</v>
      </c>
      <c r="D195" s="19" t="s">
        <v>83</v>
      </c>
      <c r="E195" s="83" t="s">
        <v>538</v>
      </c>
      <c r="H195" s="19" t="s">
        <v>1135</v>
      </c>
      <c r="I195" s="19" t="s">
        <v>1136</v>
      </c>
      <c r="J195" s="19" t="s">
        <v>1137</v>
      </c>
      <c r="K195" s="19" t="s">
        <v>1138</v>
      </c>
      <c r="L195" s="19" t="s">
        <v>1126</v>
      </c>
      <c r="M195" s="19" t="s">
        <v>542</v>
      </c>
      <c r="N195" s="19" t="s">
        <v>511</v>
      </c>
      <c r="O195" s="19" t="s">
        <v>543</v>
      </c>
      <c r="P195" s="19" t="s">
        <v>512</v>
      </c>
      <c r="Q195" s="19" t="s">
        <v>236</v>
      </c>
      <c r="R195" s="19" t="s">
        <v>242</v>
      </c>
      <c r="S195" s="19" t="s">
        <v>249</v>
      </c>
      <c r="T195" s="19" t="s">
        <v>544</v>
      </c>
      <c r="U195" s="19" t="s">
        <v>116</v>
      </c>
      <c r="V195" s="19" t="s">
        <v>202</v>
      </c>
      <c r="W195" s="19" t="s">
        <v>545</v>
      </c>
      <c r="X195" s="19" t="s">
        <v>392</v>
      </c>
      <c r="Y195" s="19" t="s">
        <v>116</v>
      </c>
      <c r="Z195" s="19" t="s">
        <v>91</v>
      </c>
      <c r="AA195" s="19" t="s">
        <v>394</v>
      </c>
      <c r="AB195" s="19" t="s">
        <v>535</v>
      </c>
      <c r="AC195" s="19" t="s">
        <v>396</v>
      </c>
      <c r="AD195" s="19" t="s">
        <v>397</v>
      </c>
      <c r="AE195" s="19" t="s">
        <v>207</v>
      </c>
      <c r="AF195" s="19" t="s">
        <v>565</v>
      </c>
      <c r="AG195" s="19" t="s">
        <v>1133</v>
      </c>
      <c r="AH195" s="19" t="s">
        <v>547</v>
      </c>
      <c r="AI195" s="19" t="s">
        <v>517</v>
      </c>
      <c r="AJ195" s="19" t="s">
        <v>548</v>
      </c>
      <c r="AK195" s="19" t="s">
        <v>561</v>
      </c>
      <c r="AL195" s="19" t="s">
        <v>451</v>
      </c>
      <c r="AM195" s="19" t="s">
        <v>1139</v>
      </c>
      <c r="AN195" s="19" t="s">
        <v>551</v>
      </c>
      <c r="AO195" s="19" t="s">
        <v>489</v>
      </c>
      <c r="AP195" s="19" t="s">
        <v>490</v>
      </c>
      <c r="AQ195" s="19" t="s">
        <v>552</v>
      </c>
      <c r="AR195" s="19" t="s">
        <v>1134</v>
      </c>
      <c r="AS195" s="19" t="s">
        <v>553</v>
      </c>
      <c r="AT195" s="19" t="s">
        <v>554</v>
      </c>
      <c r="AU195" s="19" t="s">
        <v>412</v>
      </c>
      <c r="AV195" s="19" t="s">
        <v>1019</v>
      </c>
      <c r="AW195" s="19" t="s">
        <v>1101</v>
      </c>
      <c r="AX195" s="19" t="s">
        <v>556</v>
      </c>
      <c r="AY195" s="19" t="s">
        <v>557</v>
      </c>
      <c r="AZ195" s="19" t="s">
        <v>116</v>
      </c>
    </row>
    <row r="196" spans="1:52" ht="16.95" customHeight="1">
      <c r="A196" s="48" t="str">
        <f t="shared" si="7"/>
        <v>90PF05I1-M021P0</v>
      </c>
      <c r="B196" s="19" t="str">
        <f t="shared" si="6"/>
        <v>P500MV-7850331WS</v>
      </c>
      <c r="C196" s="19" t="str">
        <f>IF(ISBLANK(I196),"",IF(LEFT(H196, 4) = "90PF",_xlfn.XLOOKUP(B196,'Auto-PF'!$A$2:$A$500,'Auto-PF'!$B$2:$B$500,"Not found",0),_xlfn.XLOOKUP(LEFT(B196,5),'MKT name rule'!$B$2:$B$322,'MKT name rule'!$C$2:$C$322, "Not found")))</f>
        <v>Not found Mini Tower</v>
      </c>
      <c r="D196" s="19" t="s">
        <v>83</v>
      </c>
      <c r="E196" s="83" t="s">
        <v>1140</v>
      </c>
      <c r="H196" s="19" t="s">
        <v>1141</v>
      </c>
      <c r="I196" s="19" t="s">
        <v>1142</v>
      </c>
      <c r="J196" s="19" t="s">
        <v>1143</v>
      </c>
      <c r="K196" s="19" t="s">
        <v>1144</v>
      </c>
      <c r="L196" s="19" t="s">
        <v>1126</v>
      </c>
      <c r="M196" s="19" t="s">
        <v>542</v>
      </c>
      <c r="N196" s="19" t="s">
        <v>511</v>
      </c>
      <c r="O196" s="19" t="s">
        <v>543</v>
      </c>
      <c r="P196" s="19" t="s">
        <v>512</v>
      </c>
      <c r="Q196" s="19" t="s">
        <v>236</v>
      </c>
      <c r="R196" s="19" t="s">
        <v>242</v>
      </c>
      <c r="S196" s="19" t="s">
        <v>261</v>
      </c>
      <c r="T196" s="19" t="s">
        <v>544</v>
      </c>
      <c r="U196" s="19" t="s">
        <v>116</v>
      </c>
      <c r="V196" s="19" t="s">
        <v>202</v>
      </c>
      <c r="W196" s="19" t="s">
        <v>545</v>
      </c>
      <c r="X196" s="19" t="s">
        <v>392</v>
      </c>
      <c r="Y196" s="19" t="s">
        <v>116</v>
      </c>
      <c r="Z196" s="19" t="s">
        <v>91</v>
      </c>
      <c r="AA196" s="19" t="s">
        <v>394</v>
      </c>
      <c r="AB196" s="19" t="s">
        <v>535</v>
      </c>
      <c r="AC196" s="19" t="s">
        <v>396</v>
      </c>
      <c r="AD196" s="19" t="s">
        <v>397</v>
      </c>
      <c r="AE196" s="19" t="s">
        <v>207</v>
      </c>
      <c r="AF196" s="19" t="s">
        <v>565</v>
      </c>
      <c r="AG196" s="19" t="s">
        <v>1133</v>
      </c>
      <c r="AH196" s="19" t="s">
        <v>547</v>
      </c>
      <c r="AI196" s="19" t="s">
        <v>517</v>
      </c>
      <c r="AJ196" s="19" t="s">
        <v>548</v>
      </c>
      <c r="AK196" s="19" t="s">
        <v>561</v>
      </c>
      <c r="AL196" s="19" t="s">
        <v>451</v>
      </c>
      <c r="AM196" s="19" t="s">
        <v>1139</v>
      </c>
      <c r="AN196" s="19" t="s">
        <v>551</v>
      </c>
      <c r="AO196" s="19" t="s">
        <v>489</v>
      </c>
      <c r="AP196" s="19" t="s">
        <v>490</v>
      </c>
      <c r="AQ196" s="19" t="s">
        <v>552</v>
      </c>
      <c r="AR196" s="19" t="s">
        <v>1134</v>
      </c>
      <c r="AS196" s="19" t="s">
        <v>553</v>
      </c>
      <c r="AT196" s="19" t="s">
        <v>554</v>
      </c>
      <c r="AU196" s="19" t="s">
        <v>412</v>
      </c>
      <c r="AV196" s="19" t="s">
        <v>1019</v>
      </c>
      <c r="AW196" s="19" t="s">
        <v>1101</v>
      </c>
      <c r="AX196" s="19" t="s">
        <v>556</v>
      </c>
      <c r="AY196" s="19" t="s">
        <v>557</v>
      </c>
      <c r="AZ196" s="19" t="s">
        <v>116</v>
      </c>
    </row>
    <row r="197" spans="1:52" ht="16.95" customHeight="1">
      <c r="A197" s="48" t="str">
        <f t="shared" si="7"/>
        <v>90PF05K2-M022T0</v>
      </c>
      <c r="B197" s="19" t="str">
        <f t="shared" si="6"/>
        <v>S503MER-3850331WS</v>
      </c>
      <c r="C197" s="19" t="str">
        <f>IF(ISBLANK(I197),"",IF(LEFT(H197, 4) = "90PF",_xlfn.XLOOKUP(B197,'Auto-PF'!$A$2:$A$500,'Auto-PF'!$B$2:$B$500,"Not found",0),_xlfn.XLOOKUP(LEFT(B197,5),'MKT name rule'!$B$2:$B$322,'MKT name rule'!$C$2:$C$322, "Not found")))</f>
        <v>Not found S503MER</v>
      </c>
      <c r="D197" s="19" t="s">
        <v>83</v>
      </c>
      <c r="E197" s="83" t="s">
        <v>634</v>
      </c>
      <c r="H197" s="19" t="s">
        <v>1145</v>
      </c>
      <c r="I197" s="19" t="s">
        <v>1146</v>
      </c>
      <c r="J197" s="19" t="s">
        <v>1147</v>
      </c>
      <c r="K197" s="19" t="s">
        <v>1148</v>
      </c>
      <c r="L197" s="19" t="s">
        <v>1126</v>
      </c>
      <c r="M197" s="19" t="s">
        <v>637</v>
      </c>
      <c r="N197" s="19" t="s">
        <v>511</v>
      </c>
      <c r="O197" s="19" t="s">
        <v>543</v>
      </c>
      <c r="P197" s="19" t="s">
        <v>512</v>
      </c>
      <c r="Q197" s="19" t="s">
        <v>236</v>
      </c>
      <c r="R197" s="19" t="s">
        <v>242</v>
      </c>
      <c r="S197" s="19" t="s">
        <v>481</v>
      </c>
      <c r="T197" s="19" t="s">
        <v>116</v>
      </c>
      <c r="U197" s="19" t="s">
        <v>389</v>
      </c>
      <c r="V197" s="19" t="s">
        <v>482</v>
      </c>
      <c r="W197" s="19" t="s">
        <v>483</v>
      </c>
      <c r="X197" s="19" t="s">
        <v>392</v>
      </c>
      <c r="Y197" s="19" t="s">
        <v>116</v>
      </c>
      <c r="Z197" s="19" t="s">
        <v>393</v>
      </c>
      <c r="AA197" s="19" t="s">
        <v>394</v>
      </c>
      <c r="AB197" s="19" t="s">
        <v>535</v>
      </c>
      <c r="AC197" s="19" t="s">
        <v>396</v>
      </c>
      <c r="AD197" s="19" t="s">
        <v>397</v>
      </c>
      <c r="AE197" s="19" t="s">
        <v>207</v>
      </c>
      <c r="AF197" s="19" t="s">
        <v>565</v>
      </c>
      <c r="AG197" s="19" t="s">
        <v>1127</v>
      </c>
      <c r="AH197" s="19" t="s">
        <v>516</v>
      </c>
      <c r="AI197" s="19" t="s">
        <v>402</v>
      </c>
      <c r="AJ197" s="19" t="s">
        <v>403</v>
      </c>
      <c r="AK197" s="19" t="s">
        <v>639</v>
      </c>
      <c r="AL197" s="19" t="s">
        <v>451</v>
      </c>
      <c r="AM197" s="19" t="s">
        <v>1149</v>
      </c>
      <c r="AN197" s="19" t="s">
        <v>551</v>
      </c>
      <c r="AO197" s="19" t="s">
        <v>489</v>
      </c>
      <c r="AP197" s="19" t="s">
        <v>490</v>
      </c>
      <c r="AQ197" s="19" t="s">
        <v>410</v>
      </c>
      <c r="AR197" s="19" t="s">
        <v>116</v>
      </c>
      <c r="AS197" s="19" t="s">
        <v>411</v>
      </c>
      <c r="AT197" s="19" t="s">
        <v>220</v>
      </c>
      <c r="AU197" s="19" t="s">
        <v>117</v>
      </c>
      <c r="AV197" s="19" t="s">
        <v>1019</v>
      </c>
      <c r="AW197" s="19" t="s">
        <v>1101</v>
      </c>
      <c r="AX197" s="19" t="s">
        <v>492</v>
      </c>
      <c r="AY197" s="19" t="s">
        <v>640</v>
      </c>
      <c r="AZ197" s="19" t="s">
        <v>1128</v>
      </c>
    </row>
    <row r="198" spans="1:52" ht="16.95" customHeight="1">
      <c r="A198" s="48" t="str">
        <f t="shared" si="7"/>
        <v>90PF05K2-M022V0</v>
      </c>
      <c r="B198" s="19" t="str">
        <f t="shared" si="6"/>
        <v>S503MER-5850331WS</v>
      </c>
      <c r="C198" s="19" t="str">
        <f>IF(ISBLANK(I198),"",IF(LEFT(H198, 4) = "90PF",_xlfn.XLOOKUP(B198,'Auto-PF'!$A$2:$A$500,'Auto-PF'!$B$2:$B$500,"Not found",0),_xlfn.XLOOKUP(LEFT(B198,5),'MKT name rule'!$B$2:$B$322,'MKT name rule'!$C$2:$C$322, "Not found")))</f>
        <v>Not found S503MER</v>
      </c>
      <c r="D198" s="19" t="s">
        <v>83</v>
      </c>
      <c r="E198" s="83" t="s">
        <v>634</v>
      </c>
      <c r="H198" s="19" t="s">
        <v>1150</v>
      </c>
      <c r="I198" s="19" t="s">
        <v>1151</v>
      </c>
      <c r="J198" s="19" t="s">
        <v>1152</v>
      </c>
      <c r="K198" s="19" t="s">
        <v>1153</v>
      </c>
      <c r="L198" s="19" t="s">
        <v>1126</v>
      </c>
      <c r="M198" s="19" t="s">
        <v>637</v>
      </c>
      <c r="N198" s="19" t="s">
        <v>511</v>
      </c>
      <c r="O198" s="19" t="s">
        <v>543</v>
      </c>
      <c r="P198" s="19" t="s">
        <v>512</v>
      </c>
      <c r="Q198" s="19" t="s">
        <v>236</v>
      </c>
      <c r="R198" s="19" t="s">
        <v>242</v>
      </c>
      <c r="S198" s="19" t="s">
        <v>497</v>
      </c>
      <c r="T198" s="19" t="s">
        <v>116</v>
      </c>
      <c r="U198" s="19" t="s">
        <v>389</v>
      </c>
      <c r="V198" s="19" t="s">
        <v>482</v>
      </c>
      <c r="W198" s="19" t="s">
        <v>483</v>
      </c>
      <c r="X198" s="19" t="s">
        <v>392</v>
      </c>
      <c r="Y198" s="19" t="s">
        <v>116</v>
      </c>
      <c r="Z198" s="19" t="s">
        <v>434</v>
      </c>
      <c r="AA198" s="19" t="s">
        <v>394</v>
      </c>
      <c r="AB198" s="19" t="s">
        <v>535</v>
      </c>
      <c r="AC198" s="19" t="s">
        <v>396</v>
      </c>
      <c r="AD198" s="19" t="s">
        <v>397</v>
      </c>
      <c r="AE198" s="19" t="s">
        <v>207</v>
      </c>
      <c r="AF198" s="19" t="s">
        <v>565</v>
      </c>
      <c r="AG198" s="19" t="s">
        <v>1127</v>
      </c>
      <c r="AH198" s="19" t="s">
        <v>516</v>
      </c>
      <c r="AI198" s="19" t="s">
        <v>402</v>
      </c>
      <c r="AJ198" s="19" t="s">
        <v>403</v>
      </c>
      <c r="AK198" s="19" t="s">
        <v>639</v>
      </c>
      <c r="AL198" s="19" t="s">
        <v>451</v>
      </c>
      <c r="AM198" s="19" t="s">
        <v>1149</v>
      </c>
      <c r="AN198" s="19" t="s">
        <v>551</v>
      </c>
      <c r="AO198" s="19" t="s">
        <v>489</v>
      </c>
      <c r="AP198" s="19" t="s">
        <v>490</v>
      </c>
      <c r="AQ198" s="19" t="s">
        <v>410</v>
      </c>
      <c r="AR198" s="19" t="s">
        <v>116</v>
      </c>
      <c r="AS198" s="19" t="s">
        <v>411</v>
      </c>
      <c r="AT198" s="19" t="s">
        <v>220</v>
      </c>
      <c r="AU198" s="19" t="s">
        <v>117</v>
      </c>
      <c r="AV198" s="19" t="s">
        <v>1019</v>
      </c>
      <c r="AW198" s="19" t="s">
        <v>1101</v>
      </c>
      <c r="AX198" s="19" t="s">
        <v>492</v>
      </c>
      <c r="AY198" s="19" t="s">
        <v>640</v>
      </c>
      <c r="AZ198" s="19" t="s">
        <v>1128</v>
      </c>
    </row>
    <row r="199" spans="1:52" ht="16.95" customHeight="1">
      <c r="A199" s="48" t="str">
        <f t="shared" si="7"/>
        <v>90PF05K2-M022X0</v>
      </c>
      <c r="B199" s="19" t="str">
        <f t="shared" si="6"/>
        <v>S503MER-7850501WS</v>
      </c>
      <c r="C199" s="19" t="str">
        <f>IF(ISBLANK(I199),"",IF(LEFT(H199, 4) = "90PF",_xlfn.XLOOKUP(B199,'Auto-PF'!$A$2:$A$500,'Auto-PF'!$B$2:$B$500,"Not found",0),_xlfn.XLOOKUP(LEFT(B199,5),'MKT name rule'!$B$2:$B$322,'MKT name rule'!$C$2:$C$322, "Not found")))</f>
        <v>Not found S503MER</v>
      </c>
      <c r="D199" s="19" t="s">
        <v>83</v>
      </c>
      <c r="E199" s="83" t="s">
        <v>634</v>
      </c>
      <c r="H199" s="19" t="s">
        <v>1154</v>
      </c>
      <c r="I199" s="19" t="s">
        <v>1155</v>
      </c>
      <c r="J199" s="19" t="s">
        <v>1156</v>
      </c>
      <c r="K199" s="19" t="s">
        <v>1157</v>
      </c>
      <c r="L199" s="19" t="s">
        <v>1126</v>
      </c>
      <c r="M199" s="19" t="s">
        <v>637</v>
      </c>
      <c r="N199" s="19" t="s">
        <v>511</v>
      </c>
      <c r="O199" s="19" t="s">
        <v>543</v>
      </c>
      <c r="P199" s="19" t="s">
        <v>512</v>
      </c>
      <c r="Q199" s="19" t="s">
        <v>236</v>
      </c>
      <c r="R199" s="19" t="s">
        <v>242</v>
      </c>
      <c r="S199" s="19" t="s">
        <v>502</v>
      </c>
      <c r="T199" s="19" t="s">
        <v>116</v>
      </c>
      <c r="U199" s="19" t="s">
        <v>389</v>
      </c>
      <c r="V199" s="19" t="s">
        <v>482</v>
      </c>
      <c r="W199" s="19" t="s">
        <v>483</v>
      </c>
      <c r="X199" s="19" t="s">
        <v>392</v>
      </c>
      <c r="Y199" s="19" t="s">
        <v>116</v>
      </c>
      <c r="Z199" s="19" t="s">
        <v>434</v>
      </c>
      <c r="AA199" s="19" t="s">
        <v>394</v>
      </c>
      <c r="AB199" s="19" t="s">
        <v>535</v>
      </c>
      <c r="AC199" s="19" t="s">
        <v>396</v>
      </c>
      <c r="AD199" s="19" t="s">
        <v>397</v>
      </c>
      <c r="AE199" s="19" t="s">
        <v>207</v>
      </c>
      <c r="AF199" s="19" t="s">
        <v>1158</v>
      </c>
      <c r="AG199" s="19" t="s">
        <v>1127</v>
      </c>
      <c r="AH199" s="19" t="s">
        <v>516</v>
      </c>
      <c r="AI199" s="19" t="s">
        <v>402</v>
      </c>
      <c r="AJ199" s="19" t="s">
        <v>403</v>
      </c>
      <c r="AK199" s="19" t="s">
        <v>639</v>
      </c>
      <c r="AL199" s="19" t="s">
        <v>451</v>
      </c>
      <c r="AM199" s="19" t="s">
        <v>1149</v>
      </c>
      <c r="AN199" s="19" t="s">
        <v>551</v>
      </c>
      <c r="AO199" s="19" t="s">
        <v>489</v>
      </c>
      <c r="AP199" s="19" t="s">
        <v>490</v>
      </c>
      <c r="AQ199" s="19" t="s">
        <v>410</v>
      </c>
      <c r="AR199" s="19" t="s">
        <v>116</v>
      </c>
      <c r="AS199" s="19" t="s">
        <v>411</v>
      </c>
      <c r="AT199" s="19" t="s">
        <v>220</v>
      </c>
      <c r="AU199" s="19" t="s">
        <v>117</v>
      </c>
      <c r="AV199" s="19" t="s">
        <v>1019</v>
      </c>
      <c r="AW199" s="19" t="s">
        <v>1101</v>
      </c>
      <c r="AX199" s="19" t="s">
        <v>492</v>
      </c>
      <c r="AY199" s="19" t="s">
        <v>640</v>
      </c>
      <c r="AZ199" s="19" t="s">
        <v>1128</v>
      </c>
    </row>
    <row r="200" spans="1:52" ht="16.95" customHeight="1">
      <c r="A200" s="48" t="str">
        <f t="shared" si="7"/>
        <v>90NX08I1-M013L0</v>
      </c>
      <c r="B200" s="19" t="str">
        <f t="shared" si="6"/>
        <v>B5405CCA-NZ5150X</v>
      </c>
      <c r="C200" s="19" t="str">
        <f>IF(ISBLANK(I200),"",IF(LEFT(H200, 4) = "90PF",_xlfn.XLOOKUP(B200,'Auto-PF'!$A$2:$A$500,'Auto-PF'!$B$2:$B$500,"Not found",0),_xlfn.XLOOKUP(LEFT(B200,5),'MKT name rule'!$B$2:$B$322,'MKT name rule'!$C$2:$C$322, "Not found")))</f>
        <v>ASUS ExpertBook B5 Gen 3</v>
      </c>
      <c r="D200" s="129" t="s">
        <v>1159</v>
      </c>
      <c r="H200" s="78" t="s">
        <v>1160</v>
      </c>
      <c r="I200" s="78" t="s">
        <v>1161</v>
      </c>
      <c r="J200" s="78" t="s">
        <v>1162</v>
      </c>
      <c r="K200" s="78" t="s">
        <v>1163</v>
      </c>
      <c r="L200" s="78" t="s">
        <v>1164</v>
      </c>
      <c r="M200" s="78" t="s">
        <v>90</v>
      </c>
      <c r="N200" s="78" t="s">
        <v>1165</v>
      </c>
      <c r="O200" s="78" t="s">
        <v>92</v>
      </c>
      <c r="P200" s="78" t="s">
        <v>93</v>
      </c>
      <c r="Q200" s="78" t="s">
        <v>1166</v>
      </c>
      <c r="R200" s="78" t="s">
        <v>1167</v>
      </c>
      <c r="S200" s="78" t="s">
        <v>1168</v>
      </c>
      <c r="T200" s="78" t="s">
        <v>1169</v>
      </c>
      <c r="U200" s="78" t="s">
        <v>1170</v>
      </c>
      <c r="V200" s="78" t="s">
        <v>1171</v>
      </c>
      <c r="W200" s="78" t="s">
        <v>1172</v>
      </c>
      <c r="X200" s="78" t="s">
        <v>1173</v>
      </c>
      <c r="Y200" s="78">
        <v>14</v>
      </c>
      <c r="Z200" s="78" t="s">
        <v>1174</v>
      </c>
      <c r="AA200" s="78" t="s">
        <v>1175</v>
      </c>
      <c r="AB200" s="78" t="s">
        <v>1176</v>
      </c>
      <c r="AC200" s="78" t="s">
        <v>106</v>
      </c>
      <c r="AD200" s="78" t="s">
        <v>1177</v>
      </c>
      <c r="AE200" s="78" t="s">
        <v>108</v>
      </c>
      <c r="AF200" s="78" t="s">
        <v>109</v>
      </c>
      <c r="AG200" s="78" t="s">
        <v>1178</v>
      </c>
      <c r="AH200" s="78" t="s">
        <v>1179</v>
      </c>
      <c r="AI200" s="78">
        <v>1.1599999999999999</v>
      </c>
      <c r="AJ200" s="78" t="s">
        <v>1180</v>
      </c>
      <c r="AK200" s="78" t="s">
        <v>147</v>
      </c>
      <c r="AL200" s="78" t="s">
        <v>115</v>
      </c>
      <c r="AM200" s="85"/>
      <c r="AN200" s="78" t="s">
        <v>1181</v>
      </c>
      <c r="AO200" s="78" t="s">
        <v>118</v>
      </c>
      <c r="AP200" s="78" t="s">
        <v>119</v>
      </c>
      <c r="AQ200" s="78" t="s">
        <v>1182</v>
      </c>
      <c r="AR200" s="78" t="s">
        <v>121</v>
      </c>
      <c r="AS200" s="85" t="s">
        <v>1183</v>
      </c>
      <c r="AT200" s="78" t="s">
        <v>122</v>
      </c>
    </row>
    <row r="201" spans="1:52" ht="16.95" customHeight="1">
      <c r="A201" s="48" t="str">
        <f t="shared" si="7"/>
        <v>90NX08Z1-M001H0</v>
      </c>
      <c r="B201" s="19" t="str">
        <f t="shared" si="6"/>
        <v>BG1409CVA-S67150X</v>
      </c>
      <c r="C201" s="19" t="str">
        <f>IF(ISBLANK(I201),"",IF(LEFT(H201, 4) = "90PF",_xlfn.XLOOKUP(B201,'Auto-PF'!$A$2:$A$500,'Auto-PF'!$B$2:$B$500,"Not found",0),_xlfn.XLOOKUP(LEFT(B201,5),'MKT name rule'!$B$2:$B$322,'MKT name rule'!$C$2:$C$322, "Not found")))</f>
        <v>ASUS ExpertBook BG1</v>
      </c>
      <c r="D201" s="45" t="s">
        <v>83</v>
      </c>
      <c r="E201" s="19" t="s">
        <v>84</v>
      </c>
      <c r="H201" s="78" t="s">
        <v>1184</v>
      </c>
      <c r="I201" s="78" t="s">
        <v>1185</v>
      </c>
      <c r="J201" s="78" t="s">
        <v>126</v>
      </c>
      <c r="K201" s="78" t="s">
        <v>88</v>
      </c>
      <c r="L201" s="78" t="s">
        <v>143</v>
      </c>
      <c r="M201" s="78" t="s">
        <v>90</v>
      </c>
      <c r="N201" s="78" t="s">
        <v>145</v>
      </c>
      <c r="O201" s="78" t="s">
        <v>92</v>
      </c>
      <c r="P201" s="78" t="s">
        <v>93</v>
      </c>
      <c r="Q201" s="78" t="s">
        <v>130</v>
      </c>
      <c r="R201" s="78" t="s">
        <v>131</v>
      </c>
      <c r="S201" s="78" t="s">
        <v>96</v>
      </c>
      <c r="T201" s="78" t="s">
        <v>132</v>
      </c>
      <c r="U201" s="78" t="s">
        <v>133</v>
      </c>
      <c r="V201" s="78" t="s">
        <v>134</v>
      </c>
      <c r="W201" s="78" t="s">
        <v>100</v>
      </c>
      <c r="X201" s="78" t="s">
        <v>101</v>
      </c>
      <c r="Y201" s="78">
        <v>14</v>
      </c>
      <c r="Z201" s="78" t="s">
        <v>103</v>
      </c>
      <c r="AA201" s="78" t="s">
        <v>135</v>
      </c>
      <c r="AB201" s="78" t="s">
        <v>105</v>
      </c>
      <c r="AC201" s="78" t="s">
        <v>106</v>
      </c>
      <c r="AD201" s="78" t="s">
        <v>107</v>
      </c>
      <c r="AE201" s="78" t="s">
        <v>108</v>
      </c>
      <c r="AF201" s="78" t="s">
        <v>109</v>
      </c>
      <c r="AG201" s="78" t="s">
        <v>110</v>
      </c>
      <c r="AH201" s="78" t="s">
        <v>146</v>
      </c>
      <c r="AI201" s="78">
        <v>1.2150000000000001</v>
      </c>
      <c r="AJ201" s="78" t="s">
        <v>138</v>
      </c>
      <c r="AK201" s="78" t="s">
        <v>147</v>
      </c>
      <c r="AL201" s="78" t="s">
        <v>115</v>
      </c>
      <c r="AM201" s="85"/>
      <c r="AN201" s="78" t="s">
        <v>117</v>
      </c>
      <c r="AO201" s="78" t="s">
        <v>118</v>
      </c>
      <c r="AP201" s="78" t="s">
        <v>119</v>
      </c>
      <c r="AQ201" s="78" t="s">
        <v>139</v>
      </c>
      <c r="AR201" s="78" t="s">
        <v>121</v>
      </c>
      <c r="AS201" s="85"/>
      <c r="AT201" s="78" t="s">
        <v>122</v>
      </c>
    </row>
    <row r="202" spans="1:52" ht="16.95" customHeight="1">
      <c r="A202" s="48" t="str">
        <f t="shared" si="7"/>
        <v>90NX08G1-M00HA0</v>
      </c>
      <c r="B202" s="19" t="str">
        <f t="shared" si="6"/>
        <v>B5405CVA-NZ5150X</v>
      </c>
      <c r="C202" s="19" t="str">
        <f>IF(ISBLANK(I202),"",IF(LEFT(H202, 4) = "90PF",_xlfn.XLOOKUP(B202,'Auto-PF'!$A$2:$A$500,'Auto-PF'!$B$2:$B$500,"Not found",0),_xlfn.XLOOKUP(LEFT(B202,5),'MKT name rule'!$B$2:$B$322,'MKT name rule'!$C$2:$C$322, "Not found")))</f>
        <v>ASUS ExpertBook B5 Gen 3</v>
      </c>
      <c r="D202" s="129" t="s">
        <v>1159</v>
      </c>
      <c r="H202" s="78" t="s">
        <v>1186</v>
      </c>
      <c r="I202" s="78" t="s">
        <v>1187</v>
      </c>
      <c r="J202" s="78" t="s">
        <v>1188</v>
      </c>
      <c r="K202" s="78" t="s">
        <v>1189</v>
      </c>
      <c r="L202" s="78" t="s">
        <v>1164</v>
      </c>
      <c r="M202" s="78" t="s">
        <v>90</v>
      </c>
      <c r="N202" s="78" t="s">
        <v>201</v>
      </c>
      <c r="O202" s="78" t="s">
        <v>92</v>
      </c>
      <c r="P202" s="78" t="s">
        <v>93</v>
      </c>
      <c r="Q202" s="78" t="s">
        <v>1166</v>
      </c>
      <c r="R202" s="78" t="s">
        <v>1167</v>
      </c>
      <c r="S202" s="78" t="s">
        <v>1168</v>
      </c>
      <c r="T202" s="78" t="s">
        <v>1169</v>
      </c>
      <c r="U202" s="78" t="s">
        <v>133</v>
      </c>
      <c r="V202" s="78" t="s">
        <v>1171</v>
      </c>
      <c r="W202" s="78" t="s">
        <v>1190</v>
      </c>
      <c r="X202" s="78" t="s">
        <v>1173</v>
      </c>
      <c r="Y202" s="78">
        <v>14</v>
      </c>
      <c r="Z202" s="78" t="s">
        <v>1174</v>
      </c>
      <c r="AA202" s="78" t="s">
        <v>1175</v>
      </c>
      <c r="AB202" s="78" t="s">
        <v>1176</v>
      </c>
      <c r="AC202" s="78" t="s">
        <v>106</v>
      </c>
      <c r="AD202" s="78" t="s">
        <v>1177</v>
      </c>
      <c r="AE202" s="78" t="s">
        <v>108</v>
      </c>
      <c r="AF202" s="78" t="s">
        <v>109</v>
      </c>
      <c r="AG202" s="78" t="s">
        <v>1178</v>
      </c>
      <c r="AH202" s="78" t="s">
        <v>1179</v>
      </c>
      <c r="AI202" s="78">
        <v>1.1599999999999999</v>
      </c>
      <c r="AJ202" s="78" t="s">
        <v>1180</v>
      </c>
      <c r="AK202" s="78" t="s">
        <v>147</v>
      </c>
      <c r="AL202" s="78" t="s">
        <v>115</v>
      </c>
      <c r="AM202" s="85"/>
      <c r="AN202" s="78" t="s">
        <v>1181</v>
      </c>
      <c r="AO202" s="78" t="s">
        <v>118</v>
      </c>
      <c r="AP202" s="78" t="s">
        <v>119</v>
      </c>
      <c r="AQ202" s="78" t="s">
        <v>1182</v>
      </c>
      <c r="AR202" s="78" t="s">
        <v>121</v>
      </c>
      <c r="AS202" s="85"/>
      <c r="AT202" s="78" t="s">
        <v>122</v>
      </c>
    </row>
    <row r="203" spans="1:52" ht="16.95" customHeight="1">
      <c r="A203" s="48" t="str">
        <f t="shared" si="7"/>
        <v>90NX08Z1-M001B0</v>
      </c>
      <c r="B203" s="19" t="str">
        <f t="shared" si="6"/>
        <v>BG1409CVA-S65150X</v>
      </c>
      <c r="C203" s="19" t="str">
        <f>IF(ISBLANK(I203),"",IF(LEFT(H203, 4) = "90PF",_xlfn.XLOOKUP(B203,'Auto-PF'!$A$2:$A$500,'Auto-PF'!$B$2:$B$500,"Not found",0),_xlfn.XLOOKUP(LEFT(B203,5),'MKT name rule'!$B$2:$B$322,'MKT name rule'!$C$2:$C$322, "Not found")))</f>
        <v>ASUS ExpertBook BG1</v>
      </c>
      <c r="D203" s="45" t="s">
        <v>83</v>
      </c>
      <c r="E203" s="19" t="s">
        <v>84</v>
      </c>
      <c r="H203" s="78" t="s">
        <v>1191</v>
      </c>
      <c r="I203" s="78" t="s">
        <v>1192</v>
      </c>
      <c r="J203" s="78" t="s">
        <v>126</v>
      </c>
      <c r="K203" s="78" t="s">
        <v>151</v>
      </c>
      <c r="L203" s="78" t="s">
        <v>143</v>
      </c>
      <c r="M203" s="78" t="s">
        <v>90</v>
      </c>
      <c r="N203" s="78" t="s">
        <v>145</v>
      </c>
      <c r="O203" s="78" t="s">
        <v>92</v>
      </c>
      <c r="P203" s="78" t="s">
        <v>93</v>
      </c>
      <c r="Q203" s="78" t="s">
        <v>130</v>
      </c>
      <c r="R203" s="78" t="s">
        <v>131</v>
      </c>
      <c r="S203" s="78" t="s">
        <v>96</v>
      </c>
      <c r="T203" s="78" t="s">
        <v>132</v>
      </c>
      <c r="U203" s="78" t="s">
        <v>133</v>
      </c>
      <c r="V203" s="78" t="s">
        <v>134</v>
      </c>
      <c r="W203" s="78" t="s">
        <v>100</v>
      </c>
      <c r="X203" s="78" t="s">
        <v>101</v>
      </c>
      <c r="Y203" s="78">
        <v>14</v>
      </c>
      <c r="Z203" s="78" t="s">
        <v>103</v>
      </c>
      <c r="AA203" s="78" t="s">
        <v>135</v>
      </c>
      <c r="AB203" s="78" t="s">
        <v>105</v>
      </c>
      <c r="AC203" s="78" t="s">
        <v>106</v>
      </c>
      <c r="AD203" s="78" t="s">
        <v>107</v>
      </c>
      <c r="AE203" s="78" t="s">
        <v>108</v>
      </c>
      <c r="AF203" s="78" t="s">
        <v>109</v>
      </c>
      <c r="AG203" s="78" t="s">
        <v>110</v>
      </c>
      <c r="AH203" s="78" t="s">
        <v>146</v>
      </c>
      <c r="AI203" s="78">
        <v>1.2150000000000001</v>
      </c>
      <c r="AJ203" s="78" t="s">
        <v>138</v>
      </c>
      <c r="AK203" s="78" t="s">
        <v>147</v>
      </c>
      <c r="AL203" s="78" t="s">
        <v>115</v>
      </c>
      <c r="AM203" s="85"/>
      <c r="AN203" s="78" t="s">
        <v>117</v>
      </c>
      <c r="AO203" s="78" t="s">
        <v>118</v>
      </c>
      <c r="AP203" s="78" t="s">
        <v>119</v>
      </c>
      <c r="AQ203" s="78" t="s">
        <v>139</v>
      </c>
      <c r="AR203" s="78" t="s">
        <v>121</v>
      </c>
      <c r="AS203" s="85"/>
      <c r="AT203" s="78" t="s">
        <v>122</v>
      </c>
    </row>
    <row r="204" spans="1:52" ht="16.95" customHeight="1">
      <c r="A204" s="48" t="str">
        <f t="shared" si="7"/>
        <v>90NX0571-M00M60</v>
      </c>
      <c r="B204" s="19" t="str">
        <f t="shared" si="6"/>
        <v>B1400CBA-EK7150X</v>
      </c>
      <c r="C204" s="19" t="str">
        <f>IF(ISBLANK(I204),"",IF(LEFT(H204, 4) = "90PF",_xlfn.XLOOKUP(B204,'Auto-PF'!$A$2:$A$500,'Auto-PF'!$B$2:$B$500,"Not found",0),_xlfn.XLOOKUP(LEFT(B204,5),'MKT name rule'!$B$2:$B$322,'MKT name rule'!$C$2:$C$322, "Not found")))</f>
        <v>ASUS ExpertBook B1</v>
      </c>
      <c r="D204" s="19" t="s">
        <v>169</v>
      </c>
      <c r="H204" s="78" t="s">
        <v>1193</v>
      </c>
      <c r="I204" s="78" t="s">
        <v>1194</v>
      </c>
      <c r="J204" s="78" t="s">
        <v>1195</v>
      </c>
      <c r="K204" s="78" t="s">
        <v>174</v>
      </c>
      <c r="L204" s="78" t="s">
        <v>156</v>
      </c>
      <c r="M204" s="78" t="s">
        <v>90</v>
      </c>
      <c r="N204" s="78" t="s">
        <v>145</v>
      </c>
      <c r="O204" s="78" t="s">
        <v>92</v>
      </c>
      <c r="P204" s="78" t="s">
        <v>1196</v>
      </c>
      <c r="Q204" s="78" t="s">
        <v>1197</v>
      </c>
      <c r="R204" s="78" t="s">
        <v>1198</v>
      </c>
      <c r="S204" s="78" t="s">
        <v>96</v>
      </c>
      <c r="T204" s="78" t="s">
        <v>1199</v>
      </c>
      <c r="U204" s="78" t="s">
        <v>98</v>
      </c>
      <c r="V204" s="78" t="s">
        <v>1200</v>
      </c>
      <c r="W204" s="78" t="s">
        <v>1201</v>
      </c>
      <c r="X204" s="78" t="s">
        <v>1173</v>
      </c>
      <c r="Y204" s="78">
        <v>14</v>
      </c>
      <c r="Z204" s="78" t="s">
        <v>103</v>
      </c>
      <c r="AA204" s="78" t="s">
        <v>1202</v>
      </c>
      <c r="AB204" s="78" t="s">
        <v>105</v>
      </c>
      <c r="AC204" s="78" t="s">
        <v>106</v>
      </c>
      <c r="AD204" s="78" t="s">
        <v>107</v>
      </c>
      <c r="AE204" s="78" t="s">
        <v>108</v>
      </c>
      <c r="AF204" s="78"/>
      <c r="AG204" s="78" t="s">
        <v>1203</v>
      </c>
      <c r="AH204" s="78" t="s">
        <v>1204</v>
      </c>
      <c r="AI204" s="78">
        <v>1.37</v>
      </c>
      <c r="AJ204" s="78" t="s">
        <v>1205</v>
      </c>
      <c r="AK204" s="78" t="s">
        <v>114</v>
      </c>
      <c r="AL204" s="78" t="s">
        <v>737</v>
      </c>
      <c r="AM204" s="85" t="s">
        <v>1206</v>
      </c>
      <c r="AN204" s="78" t="s">
        <v>117</v>
      </c>
      <c r="AO204" s="78" t="s">
        <v>118</v>
      </c>
      <c r="AP204" s="78" t="s">
        <v>119</v>
      </c>
      <c r="AQ204" s="78" t="s">
        <v>1207</v>
      </c>
      <c r="AR204" s="78" t="s">
        <v>121</v>
      </c>
      <c r="AS204" s="85"/>
      <c r="AT204" s="78" t="s">
        <v>122</v>
      </c>
    </row>
    <row r="205" spans="1:52" ht="16.95" customHeight="1">
      <c r="A205" s="48" t="str">
        <f t="shared" si="7"/>
        <v>90NX0571-M01TR0</v>
      </c>
      <c r="B205" s="19" t="str">
        <f t="shared" si="6"/>
        <v>B1400CBA-EB5111X</v>
      </c>
      <c r="C205" s="19" t="str">
        <f>IF(ISBLANK(I205),"",IF(LEFT(H205, 4) = "90PF",_xlfn.XLOOKUP(B205,'Auto-PF'!$A$2:$A$500,'Auto-PF'!$B$2:$B$500,"Not found",0),_xlfn.XLOOKUP(LEFT(B205,5),'MKT name rule'!$B$2:$B$322,'MKT name rule'!$C$2:$C$322, "Not found")))</f>
        <v>ASUS ExpertBook B1</v>
      </c>
      <c r="D205" s="19" t="s">
        <v>169</v>
      </c>
      <c r="H205" s="78" t="s">
        <v>1208</v>
      </c>
      <c r="I205" s="78" t="s">
        <v>1209</v>
      </c>
      <c r="J205" s="78" t="s">
        <v>1210</v>
      </c>
      <c r="K205" s="78" t="s">
        <v>817</v>
      </c>
      <c r="L205" s="78" t="s">
        <v>156</v>
      </c>
      <c r="M205" s="78" t="s">
        <v>144</v>
      </c>
      <c r="N205" s="78" t="s">
        <v>145</v>
      </c>
      <c r="O205" s="78" t="s">
        <v>92</v>
      </c>
      <c r="P205" s="78" t="s">
        <v>1196</v>
      </c>
      <c r="Q205" s="78" t="s">
        <v>1197</v>
      </c>
      <c r="R205" s="78" t="s">
        <v>1198</v>
      </c>
      <c r="S205" s="78" t="s">
        <v>96</v>
      </c>
      <c r="T205" s="78" t="s">
        <v>1199</v>
      </c>
      <c r="U205" s="78" t="s">
        <v>98</v>
      </c>
      <c r="V205" s="78" t="s">
        <v>1200</v>
      </c>
      <c r="W205" s="78" t="s">
        <v>1201</v>
      </c>
      <c r="X205" s="78" t="s">
        <v>1211</v>
      </c>
      <c r="Y205" s="78">
        <v>14</v>
      </c>
      <c r="Z205" s="78" t="s">
        <v>103</v>
      </c>
      <c r="AA205" s="78" t="s">
        <v>104</v>
      </c>
      <c r="AB205" s="78" t="s">
        <v>105</v>
      </c>
      <c r="AC205" s="78" t="s">
        <v>106</v>
      </c>
      <c r="AD205" s="78" t="s">
        <v>107</v>
      </c>
      <c r="AE205" s="78" t="s">
        <v>108</v>
      </c>
      <c r="AF205" s="78" t="s">
        <v>109</v>
      </c>
      <c r="AG205" s="78" t="s">
        <v>1178</v>
      </c>
      <c r="AH205" s="78" t="s">
        <v>1204</v>
      </c>
      <c r="AI205" s="78">
        <v>1.37</v>
      </c>
      <c r="AJ205" s="78" t="s">
        <v>1205</v>
      </c>
      <c r="AK205" s="78" t="s">
        <v>114</v>
      </c>
      <c r="AL205" s="78" t="s">
        <v>737</v>
      </c>
      <c r="AM205" s="85" t="s">
        <v>1206</v>
      </c>
      <c r="AN205" s="78" t="s">
        <v>117</v>
      </c>
      <c r="AO205" s="78" t="s">
        <v>118</v>
      </c>
      <c r="AP205" s="78" t="s">
        <v>119</v>
      </c>
      <c r="AQ205" s="78" t="s">
        <v>1207</v>
      </c>
      <c r="AR205" s="78" t="s">
        <v>121</v>
      </c>
      <c r="AS205" s="85"/>
      <c r="AT205" s="78" t="s">
        <v>122</v>
      </c>
    </row>
    <row r="206" spans="1:52" ht="16.95" customHeight="1">
      <c r="A206" s="48" t="str">
        <f t="shared" si="7"/>
        <v>90NX05M1-M002Y0</v>
      </c>
      <c r="B206" s="19" t="str">
        <f t="shared" si="6"/>
        <v>B5402CBA-KI7110X</v>
      </c>
      <c r="C206" s="19" t="str">
        <f>IF(ISBLANK(I206),"",IF(LEFT(H206, 4) = "90PF",_xlfn.XLOOKUP(B206,'Auto-PF'!$A$2:$A$500,'Auto-PF'!$B$2:$B$500,"Not found",0),_xlfn.XLOOKUP(LEFT(B206,5),'MKT name rule'!$B$2:$B$322,'MKT name rule'!$C$2:$C$322, "Not found")))</f>
        <v>ASUS ExpertBook B5 Gen 1</v>
      </c>
      <c r="D206" s="123" t="s">
        <v>1212</v>
      </c>
      <c r="H206" s="78" t="s">
        <v>1213</v>
      </c>
      <c r="I206" s="78" t="s">
        <v>1214</v>
      </c>
      <c r="J206" s="78" t="s">
        <v>1215</v>
      </c>
      <c r="K206" s="78" t="s">
        <v>1216</v>
      </c>
      <c r="L206" s="78" t="s">
        <v>1217</v>
      </c>
      <c r="M206" s="78" t="s">
        <v>144</v>
      </c>
      <c r="N206" s="78" t="s">
        <v>145</v>
      </c>
      <c r="O206" s="78" t="s">
        <v>92</v>
      </c>
      <c r="P206" s="78" t="s">
        <v>1196</v>
      </c>
      <c r="Q206" s="78" t="s">
        <v>1218</v>
      </c>
      <c r="R206" s="78" t="s">
        <v>1219</v>
      </c>
      <c r="S206" s="78" t="s">
        <v>1220</v>
      </c>
      <c r="T206" s="78" t="s">
        <v>1221</v>
      </c>
      <c r="U206" s="78" t="s">
        <v>133</v>
      </c>
      <c r="V206" s="78" t="s">
        <v>1222</v>
      </c>
      <c r="W206" s="78" t="s">
        <v>1223</v>
      </c>
      <c r="X206" s="78" t="s">
        <v>1173</v>
      </c>
      <c r="Y206" s="78">
        <v>14</v>
      </c>
      <c r="Z206" s="78" t="s">
        <v>103</v>
      </c>
      <c r="AA206" s="78" t="s">
        <v>1175</v>
      </c>
      <c r="AB206" s="78" t="s">
        <v>105</v>
      </c>
      <c r="AC206" s="78" t="s">
        <v>106</v>
      </c>
      <c r="AD206" s="78" t="s">
        <v>1177</v>
      </c>
      <c r="AE206" s="78" t="s">
        <v>108</v>
      </c>
      <c r="AF206" s="78" t="s">
        <v>109</v>
      </c>
      <c r="AG206" s="78" t="s">
        <v>1178</v>
      </c>
      <c r="AH206" s="78" t="s">
        <v>1224</v>
      </c>
      <c r="AI206" s="78">
        <v>1.06</v>
      </c>
      <c r="AJ206" s="78" t="s">
        <v>1225</v>
      </c>
      <c r="AK206" s="78" t="s">
        <v>1226</v>
      </c>
      <c r="AL206" s="78" t="s">
        <v>115</v>
      </c>
      <c r="AM206" s="85" t="s">
        <v>1206</v>
      </c>
      <c r="AN206" s="78" t="s">
        <v>117</v>
      </c>
      <c r="AO206" s="78" t="s">
        <v>118</v>
      </c>
      <c r="AP206" s="78" t="s">
        <v>119</v>
      </c>
      <c r="AQ206" s="78" t="s">
        <v>1227</v>
      </c>
      <c r="AR206" s="78" t="s">
        <v>121</v>
      </c>
      <c r="AS206" s="85"/>
      <c r="AT206" s="78" t="s">
        <v>122</v>
      </c>
    </row>
    <row r="207" spans="1:52" ht="16.95" customHeight="1">
      <c r="A207" s="48" t="str">
        <f t="shared" si="7"/>
        <v>90NX08Z1-M001E0</v>
      </c>
      <c r="B207" s="19" t="str">
        <f t="shared" si="6"/>
        <v>BG1409CVA-S67850X</v>
      </c>
      <c r="C207" s="19" t="str">
        <f>IF(ISBLANK(I207),"",IF(LEFT(H207, 4) = "90PF",_xlfn.XLOOKUP(B207,'Auto-PF'!$A$2:$A$500,'Auto-PF'!$B$2:$B$500,"Not found",0),_xlfn.XLOOKUP(LEFT(B207,5),'MKT name rule'!$B$2:$B$322,'MKT name rule'!$C$2:$C$322, "Not found")))</f>
        <v>ASUS ExpertBook BG1</v>
      </c>
      <c r="D207" s="45" t="s">
        <v>83</v>
      </c>
      <c r="E207" s="19" t="s">
        <v>84</v>
      </c>
      <c r="H207" s="78" t="s">
        <v>1228</v>
      </c>
      <c r="I207" s="78" t="s">
        <v>1229</v>
      </c>
      <c r="J207" s="78" t="s">
        <v>126</v>
      </c>
      <c r="K207" s="78" t="s">
        <v>88</v>
      </c>
      <c r="L207" s="78" t="s">
        <v>128</v>
      </c>
      <c r="M207" s="78" t="s">
        <v>90</v>
      </c>
      <c r="N207" s="78" t="s">
        <v>91</v>
      </c>
      <c r="O207" s="78" t="s">
        <v>92</v>
      </c>
      <c r="P207" s="78" t="s">
        <v>93</v>
      </c>
      <c r="Q207" s="78" t="s">
        <v>130</v>
      </c>
      <c r="R207" s="78" t="s">
        <v>131</v>
      </c>
      <c r="S207" s="78" t="s">
        <v>96</v>
      </c>
      <c r="T207" s="78" t="s">
        <v>132</v>
      </c>
      <c r="U207" s="78" t="s">
        <v>133</v>
      </c>
      <c r="V207" s="78" t="s">
        <v>134</v>
      </c>
      <c r="W207" s="78" t="s">
        <v>100</v>
      </c>
      <c r="X207" s="78" t="s">
        <v>101</v>
      </c>
      <c r="Y207" s="78">
        <v>14</v>
      </c>
      <c r="Z207" s="78" t="s">
        <v>103</v>
      </c>
      <c r="AA207" s="78" t="s">
        <v>135</v>
      </c>
      <c r="AB207" s="78" t="s">
        <v>105</v>
      </c>
      <c r="AC207" s="78" t="s">
        <v>106</v>
      </c>
      <c r="AD207" s="78" t="s">
        <v>107</v>
      </c>
      <c r="AE207" s="78" t="s">
        <v>108</v>
      </c>
      <c r="AF207" s="78" t="s">
        <v>109</v>
      </c>
      <c r="AG207" s="78" t="s">
        <v>110</v>
      </c>
      <c r="AH207" s="78" t="s">
        <v>146</v>
      </c>
      <c r="AI207" s="78">
        <v>1.2150000000000001</v>
      </c>
      <c r="AJ207" s="78" t="s">
        <v>138</v>
      </c>
      <c r="AK207" s="78" t="s">
        <v>147</v>
      </c>
      <c r="AL207" s="78" t="s">
        <v>115</v>
      </c>
      <c r="AM207" s="85"/>
      <c r="AN207" s="78" t="s">
        <v>117</v>
      </c>
      <c r="AO207" s="78" t="s">
        <v>118</v>
      </c>
      <c r="AP207" s="78" t="s">
        <v>119</v>
      </c>
      <c r="AQ207" s="78" t="s">
        <v>139</v>
      </c>
      <c r="AR207" s="78" t="s">
        <v>121</v>
      </c>
      <c r="AS207" s="85"/>
      <c r="AT207" s="78" t="s">
        <v>122</v>
      </c>
    </row>
    <row r="208" spans="1:52" ht="16.95" customHeight="1">
      <c r="A208" s="48" t="str">
        <f t="shared" si="7"/>
        <v>90NX0571-M01TK0</v>
      </c>
      <c r="B208" s="19" t="str">
        <f t="shared" si="6"/>
        <v>B1400CBA-EB7111X</v>
      </c>
      <c r="C208" s="19" t="str">
        <f>IF(ISBLANK(I208),"",IF(LEFT(H208, 4) = "90PF",_xlfn.XLOOKUP(B208,'Auto-PF'!$A$2:$A$500,'Auto-PF'!$B$2:$B$500,"Not found",0),_xlfn.XLOOKUP(LEFT(B208,5),'MKT name rule'!$B$2:$B$322,'MKT name rule'!$C$2:$C$322, "Not found")))</f>
        <v>ASUS ExpertBook B1</v>
      </c>
      <c r="D208" s="19" t="s">
        <v>169</v>
      </c>
      <c r="H208" s="78" t="s">
        <v>1230</v>
      </c>
      <c r="I208" s="78" t="s">
        <v>1231</v>
      </c>
      <c r="J208" s="78" t="s">
        <v>1210</v>
      </c>
      <c r="K208" s="78" t="s">
        <v>174</v>
      </c>
      <c r="L208" s="78" t="s">
        <v>156</v>
      </c>
      <c r="M208" s="78" t="s">
        <v>144</v>
      </c>
      <c r="N208" s="78" t="s">
        <v>145</v>
      </c>
      <c r="O208" s="78" t="s">
        <v>92</v>
      </c>
      <c r="P208" s="78" t="s">
        <v>1196</v>
      </c>
      <c r="Q208" s="78" t="s">
        <v>1197</v>
      </c>
      <c r="R208" s="78" t="s">
        <v>1198</v>
      </c>
      <c r="S208" s="78" t="s">
        <v>96</v>
      </c>
      <c r="T208" s="78" t="s">
        <v>1199</v>
      </c>
      <c r="U208" s="78" t="s">
        <v>98</v>
      </c>
      <c r="V208" s="78" t="s">
        <v>1200</v>
      </c>
      <c r="W208" s="78" t="s">
        <v>1201</v>
      </c>
      <c r="X208" s="78" t="s">
        <v>1211</v>
      </c>
      <c r="Y208" s="78">
        <v>14</v>
      </c>
      <c r="Z208" s="78" t="s">
        <v>103</v>
      </c>
      <c r="AA208" s="78" t="s">
        <v>104</v>
      </c>
      <c r="AB208" s="78" t="s">
        <v>105</v>
      </c>
      <c r="AC208" s="78" t="s">
        <v>106</v>
      </c>
      <c r="AD208" s="78" t="s">
        <v>107</v>
      </c>
      <c r="AE208" s="78" t="s">
        <v>108</v>
      </c>
      <c r="AF208" s="78" t="s">
        <v>109</v>
      </c>
      <c r="AG208" s="78" t="s">
        <v>1178</v>
      </c>
      <c r="AH208" s="78" t="s">
        <v>1204</v>
      </c>
      <c r="AI208" s="78">
        <v>1.37</v>
      </c>
      <c r="AJ208" s="78" t="s">
        <v>1205</v>
      </c>
      <c r="AK208" s="78" t="s">
        <v>114</v>
      </c>
      <c r="AL208" s="78" t="s">
        <v>737</v>
      </c>
      <c r="AM208" s="85" t="s">
        <v>1206</v>
      </c>
      <c r="AN208" s="78" t="s">
        <v>117</v>
      </c>
      <c r="AO208" s="78" t="s">
        <v>118</v>
      </c>
      <c r="AP208" s="78" t="s">
        <v>119</v>
      </c>
      <c r="AQ208" s="78" t="s">
        <v>1207</v>
      </c>
      <c r="AR208" s="78" t="s">
        <v>121</v>
      </c>
      <c r="AS208" s="85"/>
      <c r="AT208" s="78" t="s">
        <v>122</v>
      </c>
    </row>
    <row r="209" spans="1:64" ht="16.95" customHeight="1">
      <c r="A209" s="48" t="str">
        <f t="shared" si="7"/>
        <v>90NX08G1-M00HB0</v>
      </c>
      <c r="B209" s="19" t="str">
        <f t="shared" si="6"/>
        <v>B5405CVA-NZ7110X</v>
      </c>
      <c r="C209" s="19" t="str">
        <f>IF(ISBLANK(I209),"",IF(LEFT(H209, 4) = "90PF",_xlfn.XLOOKUP(B209,'Auto-PF'!$A$2:$A$500,'Auto-PF'!$B$2:$B$500,"Not found",0),_xlfn.XLOOKUP(LEFT(B209,5),'MKT name rule'!$B$2:$B$322,'MKT name rule'!$C$2:$C$322, "Not found")))</f>
        <v>ASUS ExpertBook B5 Gen 3</v>
      </c>
      <c r="D209" s="129" t="s">
        <v>1159</v>
      </c>
      <c r="H209" s="78" t="s">
        <v>1232</v>
      </c>
      <c r="I209" s="78" t="s">
        <v>1233</v>
      </c>
      <c r="J209" s="78" t="s">
        <v>1188</v>
      </c>
      <c r="K209" s="78" t="s">
        <v>88</v>
      </c>
      <c r="L209" s="78" t="s">
        <v>1164</v>
      </c>
      <c r="M209" s="78" t="s">
        <v>144</v>
      </c>
      <c r="N209" s="78" t="s">
        <v>145</v>
      </c>
      <c r="O209" s="78" t="s">
        <v>92</v>
      </c>
      <c r="P209" s="78" t="s">
        <v>93</v>
      </c>
      <c r="Q209" s="78" t="s">
        <v>1166</v>
      </c>
      <c r="R209" s="78" t="s">
        <v>1167</v>
      </c>
      <c r="S209" s="78" t="s">
        <v>1168</v>
      </c>
      <c r="T209" s="78" t="s">
        <v>1169</v>
      </c>
      <c r="U209" s="78" t="s">
        <v>133</v>
      </c>
      <c r="V209" s="78" t="s">
        <v>1171</v>
      </c>
      <c r="W209" s="78" t="s">
        <v>1190</v>
      </c>
      <c r="X209" s="78" t="s">
        <v>1173</v>
      </c>
      <c r="Y209" s="78">
        <v>14</v>
      </c>
      <c r="Z209" s="78" t="s">
        <v>1174</v>
      </c>
      <c r="AA209" s="78" t="s">
        <v>1175</v>
      </c>
      <c r="AB209" s="78" t="s">
        <v>1176</v>
      </c>
      <c r="AC209" s="78" t="s">
        <v>106</v>
      </c>
      <c r="AD209" s="78" t="s">
        <v>1177</v>
      </c>
      <c r="AE209" s="78" t="s">
        <v>108</v>
      </c>
      <c r="AF209" s="78" t="s">
        <v>109</v>
      </c>
      <c r="AG209" s="78" t="s">
        <v>1178</v>
      </c>
      <c r="AH209" s="78" t="s">
        <v>1179</v>
      </c>
      <c r="AI209" s="78">
        <v>1.1599999999999999</v>
      </c>
      <c r="AJ209" s="78" t="s">
        <v>1180</v>
      </c>
      <c r="AK209" s="78" t="s">
        <v>147</v>
      </c>
      <c r="AL209" s="78" t="s">
        <v>115</v>
      </c>
      <c r="AM209" s="85"/>
      <c r="AN209" s="78" t="s">
        <v>1181</v>
      </c>
      <c r="AO209" s="78" t="s">
        <v>118</v>
      </c>
      <c r="AP209" s="78" t="s">
        <v>119</v>
      </c>
      <c r="AQ209" s="78" t="s">
        <v>1182</v>
      </c>
      <c r="AR209" s="78" t="s">
        <v>121</v>
      </c>
      <c r="AS209" s="85"/>
      <c r="AT209" s="78" t="s">
        <v>122</v>
      </c>
    </row>
    <row r="210" spans="1:64" ht="16.95" customHeight="1">
      <c r="A210" s="48" t="str">
        <f t="shared" si="7"/>
        <v>90NX05J1-M004R0</v>
      </c>
      <c r="B210" s="19" t="str">
        <f t="shared" si="6"/>
        <v>B5402FBA-HY7110WS</v>
      </c>
      <c r="C210" s="19" t="str">
        <f>IF(ISBLANK(I210),"",IF(LEFT(H210, 4) = "90PF",_xlfn.XLOOKUP(B210,'Auto-PF'!$A$2:$A$500,'Auto-PF'!$B$2:$B$500,"Not found",0),_xlfn.XLOOKUP(LEFT(B210,5),'MKT name rule'!$B$2:$B$322,'MKT name rule'!$C$2:$C$322, "Not found")))</f>
        <v>ASUS ExpertBook B5 Gen 1</v>
      </c>
      <c r="D210" s="123" t="s">
        <v>1212</v>
      </c>
      <c r="H210" s="78" t="s">
        <v>1234</v>
      </c>
      <c r="I210" s="78" t="s">
        <v>1235</v>
      </c>
      <c r="J210" s="78" t="s">
        <v>1236</v>
      </c>
      <c r="K210" s="78" t="s">
        <v>1216</v>
      </c>
      <c r="L210" s="78" t="s">
        <v>1217</v>
      </c>
      <c r="M210" s="78" t="s">
        <v>144</v>
      </c>
      <c r="N210" s="78" t="s">
        <v>91</v>
      </c>
      <c r="O210" s="78" t="s">
        <v>1237</v>
      </c>
      <c r="P210" s="78" t="s">
        <v>1238</v>
      </c>
      <c r="Q210" s="78" t="s">
        <v>1218</v>
      </c>
      <c r="R210" s="78" t="s">
        <v>1219</v>
      </c>
      <c r="S210" s="78" t="s">
        <v>1220</v>
      </c>
      <c r="T210" s="78" t="s">
        <v>1221</v>
      </c>
      <c r="U210" s="78" t="s">
        <v>133</v>
      </c>
      <c r="V210" s="78" t="s">
        <v>1222</v>
      </c>
      <c r="W210" s="78" t="s">
        <v>1223</v>
      </c>
      <c r="X210" s="78" t="s">
        <v>1239</v>
      </c>
      <c r="Y210" s="78">
        <v>14</v>
      </c>
      <c r="Z210" s="78" t="s">
        <v>103</v>
      </c>
      <c r="AA210" s="78" t="s">
        <v>1175</v>
      </c>
      <c r="AB210" s="78" t="s">
        <v>1240</v>
      </c>
      <c r="AC210" s="78" t="s">
        <v>106</v>
      </c>
      <c r="AD210" s="78" t="s">
        <v>1177</v>
      </c>
      <c r="AE210" s="78" t="s">
        <v>1241</v>
      </c>
      <c r="AF210" s="78" t="s">
        <v>109</v>
      </c>
      <c r="AG210" s="78" t="s">
        <v>1178</v>
      </c>
      <c r="AH210" s="78" t="s">
        <v>1224</v>
      </c>
      <c r="AI210" s="78">
        <v>1.1599999999999999</v>
      </c>
      <c r="AJ210" s="78" t="s">
        <v>1225</v>
      </c>
      <c r="AK210" s="78" t="s">
        <v>1226</v>
      </c>
      <c r="AL210" s="78" t="s">
        <v>115</v>
      </c>
      <c r="AM210" s="85" t="s">
        <v>1206</v>
      </c>
      <c r="AN210" s="78" t="s">
        <v>117</v>
      </c>
      <c r="AO210" s="78" t="s">
        <v>118</v>
      </c>
      <c r="AP210" s="78" t="s">
        <v>119</v>
      </c>
      <c r="AQ210" s="78" t="s">
        <v>1227</v>
      </c>
      <c r="AR210" s="78" t="s">
        <v>121</v>
      </c>
      <c r="AS210" s="85"/>
      <c r="AT210" s="78" t="s">
        <v>122</v>
      </c>
    </row>
    <row r="211" spans="1:64" ht="16.95" customHeight="1">
      <c r="A211" s="48" t="str">
        <f t="shared" si="7"/>
        <v>90NX06V1-M000L0</v>
      </c>
      <c r="B211" s="19" t="str">
        <f t="shared" si="6"/>
        <v>B1402CBA_ID-NK7850X</v>
      </c>
      <c r="C211" s="19" t="str">
        <f>IF(ISBLANK(I211),"",IF(LEFT(H211, 4) = "90PF",_xlfn.XLOOKUP(B211,'Auto-PF'!$A$2:$A$500,'Auto-PF'!$B$2:$B$500,"Not found",0),_xlfn.XLOOKUP(LEFT(B211,5),'MKT name rule'!$B$2:$B$322,'MKT name rule'!$C$2:$C$322, "Not found")))</f>
        <v>ASUS ExpertBook B1</v>
      </c>
      <c r="D211" s="19" t="s">
        <v>169</v>
      </c>
      <c r="H211" s="78" t="s">
        <v>1242</v>
      </c>
      <c r="I211" s="78" t="s">
        <v>172</v>
      </c>
      <c r="J211" s="78" t="s">
        <v>173</v>
      </c>
      <c r="K211" s="78" t="s">
        <v>174</v>
      </c>
      <c r="L211" s="78" t="s">
        <v>175</v>
      </c>
      <c r="M211" s="78" t="s">
        <v>90</v>
      </c>
      <c r="N211" s="78" t="s">
        <v>91</v>
      </c>
      <c r="O211" s="78" t="s">
        <v>92</v>
      </c>
      <c r="P211" s="78" t="s">
        <v>93</v>
      </c>
      <c r="Q211" s="78" t="s">
        <v>94</v>
      </c>
      <c r="R211" s="78" t="s">
        <v>95</v>
      </c>
      <c r="S211" s="78" t="s">
        <v>96</v>
      </c>
      <c r="T211" s="78" t="s">
        <v>132</v>
      </c>
      <c r="U211" s="78" t="s">
        <v>98</v>
      </c>
      <c r="V211" s="78" t="s">
        <v>99</v>
      </c>
      <c r="W211" s="78" t="s">
        <v>100</v>
      </c>
      <c r="X211" s="78" t="s">
        <v>101</v>
      </c>
      <c r="Y211" s="78">
        <v>14</v>
      </c>
      <c r="Z211" s="78" t="s">
        <v>103</v>
      </c>
      <c r="AA211" s="78" t="s">
        <v>104</v>
      </c>
      <c r="AB211" s="78" t="s">
        <v>105</v>
      </c>
      <c r="AC211" s="78" t="s">
        <v>106</v>
      </c>
      <c r="AD211" s="78" t="s">
        <v>107</v>
      </c>
      <c r="AE211" s="78" t="s">
        <v>108</v>
      </c>
      <c r="AF211" s="78"/>
      <c r="AG211" s="78" t="s">
        <v>110</v>
      </c>
      <c r="AH211" s="78" t="s">
        <v>176</v>
      </c>
      <c r="AI211" s="78">
        <v>1.335</v>
      </c>
      <c r="AJ211" s="78" t="s">
        <v>113</v>
      </c>
      <c r="AK211" s="78" t="s">
        <v>114</v>
      </c>
      <c r="AL211" s="78" t="s">
        <v>115</v>
      </c>
      <c r="AM211" s="85"/>
      <c r="AN211" s="78" t="s">
        <v>117</v>
      </c>
      <c r="AO211" s="78" t="s">
        <v>118</v>
      </c>
      <c r="AP211" s="78" t="s">
        <v>119</v>
      </c>
      <c r="AQ211" s="78" t="s">
        <v>178</v>
      </c>
      <c r="AR211" s="78" t="s">
        <v>121</v>
      </c>
      <c r="AS211" s="85"/>
      <c r="AT211" s="78" t="s">
        <v>122</v>
      </c>
    </row>
    <row r="212" spans="1:64" ht="16.95" customHeight="1">
      <c r="A212" s="48" t="str">
        <f t="shared" si="7"/>
        <v>90NX08I1-M014F0</v>
      </c>
      <c r="B212" s="19" t="str">
        <f t="shared" si="6"/>
        <v>B5405CCA-NZ7310X</v>
      </c>
      <c r="C212" s="19" t="str">
        <f>IF(ISBLANK(I212),"",IF(LEFT(H212, 4) = "90PF",_xlfn.XLOOKUP(B212,'Auto-PF'!$A$2:$A$500,'Auto-PF'!$B$2:$B$500,"Not found",0),_xlfn.XLOOKUP(LEFT(B212,5),'MKT name rule'!$B$2:$B$322,'MKT name rule'!$C$2:$C$322, "Not found")))</f>
        <v>ASUS ExpertBook B5 Gen 3</v>
      </c>
      <c r="D212" s="129" t="s">
        <v>1159</v>
      </c>
      <c r="H212" s="78" t="s">
        <v>1243</v>
      </c>
      <c r="I212" s="78" t="s">
        <v>1244</v>
      </c>
      <c r="J212" s="78" t="s">
        <v>1162</v>
      </c>
      <c r="K212" s="78" t="s">
        <v>1245</v>
      </c>
      <c r="L212" s="78" t="s">
        <v>1246</v>
      </c>
      <c r="M212" s="78" t="s">
        <v>144</v>
      </c>
      <c r="N212" s="78" t="s">
        <v>1165</v>
      </c>
      <c r="O212" s="78" t="s">
        <v>92</v>
      </c>
      <c r="P212" s="78" t="s">
        <v>93</v>
      </c>
      <c r="Q212" s="78" t="s">
        <v>1166</v>
      </c>
      <c r="R212" s="78" t="s">
        <v>1167</v>
      </c>
      <c r="S212" s="78" t="s">
        <v>1168</v>
      </c>
      <c r="T212" s="78" t="s">
        <v>1169</v>
      </c>
      <c r="U212" s="78" t="s">
        <v>1170</v>
      </c>
      <c r="V212" s="78" t="s">
        <v>1171</v>
      </c>
      <c r="W212" s="78" t="s">
        <v>1172</v>
      </c>
      <c r="X212" s="78" t="s">
        <v>1173</v>
      </c>
      <c r="Y212" s="78">
        <v>14</v>
      </c>
      <c r="Z212" s="78" t="s">
        <v>1174</v>
      </c>
      <c r="AA212" s="78" t="s">
        <v>1175</v>
      </c>
      <c r="AB212" s="78" t="s">
        <v>1176</v>
      </c>
      <c r="AC212" s="78" t="s">
        <v>106</v>
      </c>
      <c r="AD212" s="78" t="s">
        <v>1177</v>
      </c>
      <c r="AE212" s="78" t="s">
        <v>108</v>
      </c>
      <c r="AF212" s="78" t="s">
        <v>109</v>
      </c>
      <c r="AG212" s="78" t="s">
        <v>1178</v>
      </c>
      <c r="AH212" s="78" t="s">
        <v>1179</v>
      </c>
      <c r="AI212" s="78">
        <v>1.1599999999999999</v>
      </c>
      <c r="AJ212" s="78" t="s">
        <v>1180</v>
      </c>
      <c r="AK212" s="78" t="s">
        <v>147</v>
      </c>
      <c r="AL212" s="78" t="s">
        <v>115</v>
      </c>
      <c r="AM212" s="85"/>
      <c r="AN212" s="78" t="s">
        <v>1181</v>
      </c>
      <c r="AO212" s="78" t="s">
        <v>118</v>
      </c>
      <c r="AP212" s="78" t="s">
        <v>119</v>
      </c>
      <c r="AQ212" s="78" t="s">
        <v>1182</v>
      </c>
      <c r="AR212" s="78" t="s">
        <v>121</v>
      </c>
      <c r="AS212" s="85" t="s">
        <v>1183</v>
      </c>
      <c r="AT212" s="78" t="s">
        <v>122</v>
      </c>
    </row>
    <row r="213" spans="1:64" ht="16.95" customHeight="1">
      <c r="A213" s="48" t="str">
        <f t="shared" si="7"/>
        <v>90NX05J1-M004S0</v>
      </c>
      <c r="B213" s="19" t="str">
        <f t="shared" si="6"/>
        <v>B5402FBA-HY7110X</v>
      </c>
      <c r="C213" s="19" t="str">
        <f>IF(ISBLANK(I213),"",IF(LEFT(H213, 4) = "90PF",_xlfn.XLOOKUP(B213,'Auto-PF'!$A$2:$A$500,'Auto-PF'!$B$2:$B$500,"Not found",0),_xlfn.XLOOKUP(LEFT(B213,5),'MKT name rule'!$B$2:$B$322,'MKT name rule'!$C$2:$C$322, "Not found")))</f>
        <v>ASUS ExpertBook B5 Gen 1</v>
      </c>
      <c r="D213" s="123" t="s">
        <v>1212</v>
      </c>
      <c r="H213" s="78" t="s">
        <v>1247</v>
      </c>
      <c r="I213" s="78" t="s">
        <v>1248</v>
      </c>
      <c r="J213" s="78" t="s">
        <v>1236</v>
      </c>
      <c r="K213" s="78" t="s">
        <v>1216</v>
      </c>
      <c r="L213" s="78" t="s">
        <v>1217</v>
      </c>
      <c r="M213" s="78" t="s">
        <v>144</v>
      </c>
      <c r="N213" s="78" t="s">
        <v>91</v>
      </c>
      <c r="O213" s="78" t="s">
        <v>92</v>
      </c>
      <c r="P213" s="78" t="s">
        <v>1196</v>
      </c>
      <c r="Q213" s="78" t="s">
        <v>1218</v>
      </c>
      <c r="R213" s="78" t="s">
        <v>1219</v>
      </c>
      <c r="S213" s="78" t="s">
        <v>1220</v>
      </c>
      <c r="T213" s="78" t="s">
        <v>1221</v>
      </c>
      <c r="U213" s="78" t="s">
        <v>133</v>
      </c>
      <c r="V213" s="78" t="s">
        <v>1222</v>
      </c>
      <c r="W213" s="78" t="s">
        <v>1223</v>
      </c>
      <c r="X213" s="78" t="s">
        <v>1239</v>
      </c>
      <c r="Y213" s="78">
        <v>14</v>
      </c>
      <c r="Z213" s="78" t="s">
        <v>103</v>
      </c>
      <c r="AA213" s="78" t="s">
        <v>1175</v>
      </c>
      <c r="AB213" s="78" t="s">
        <v>1240</v>
      </c>
      <c r="AC213" s="78" t="s">
        <v>106</v>
      </c>
      <c r="AD213" s="78" t="s">
        <v>1177</v>
      </c>
      <c r="AE213" s="78" t="s">
        <v>1241</v>
      </c>
      <c r="AF213" s="78" t="s">
        <v>109</v>
      </c>
      <c r="AG213" s="78" t="s">
        <v>1178</v>
      </c>
      <c r="AH213" s="78" t="s">
        <v>1224</v>
      </c>
      <c r="AI213" s="78">
        <v>1.1599999999999999</v>
      </c>
      <c r="AJ213" s="78" t="s">
        <v>1225</v>
      </c>
      <c r="AK213" s="78" t="s">
        <v>1226</v>
      </c>
      <c r="AL213" s="78" t="s">
        <v>115</v>
      </c>
      <c r="AM213" s="85" t="s">
        <v>1206</v>
      </c>
      <c r="AN213" s="78" t="s">
        <v>117</v>
      </c>
      <c r="AO213" s="78" t="s">
        <v>118</v>
      </c>
      <c r="AP213" s="78" t="s">
        <v>119</v>
      </c>
      <c r="AQ213" s="78" t="s">
        <v>1227</v>
      </c>
      <c r="AR213" s="78" t="s">
        <v>121</v>
      </c>
      <c r="AS213" s="85"/>
      <c r="AT213" s="78" t="s">
        <v>122</v>
      </c>
    </row>
    <row r="214" spans="1:64" ht="16.95" customHeight="1">
      <c r="A214" s="48" t="str">
        <f t="shared" si="7"/>
        <v>90NX04T1-M001N0</v>
      </c>
      <c r="B214" s="19" t="str">
        <f t="shared" si="6"/>
        <v>B5302FBA-LG7110X</v>
      </c>
      <c r="C214" s="19" t="str">
        <f>IF(ISBLANK(I214),"",IF(LEFT(H214, 4) = "90PF",_xlfn.XLOOKUP(B214,'Auto-PF'!$A$2:$A$500,'Auto-PF'!$B$2:$B$500,"Not found",0),_xlfn.XLOOKUP(LEFT(B214,5),'MKT name rule'!$B$2:$B$322,'MKT name rule'!$C$2:$C$322, "Not found")))</f>
        <v>ASUS ExpertBook B5</v>
      </c>
      <c r="D214" s="130" t="s">
        <v>1212</v>
      </c>
      <c r="H214" s="78" t="s">
        <v>1249</v>
      </c>
      <c r="I214" s="78" t="s">
        <v>1250</v>
      </c>
      <c r="J214" s="78" t="s">
        <v>1251</v>
      </c>
      <c r="K214" s="78" t="s">
        <v>174</v>
      </c>
      <c r="L214" s="78" t="s">
        <v>1217</v>
      </c>
      <c r="M214" s="78" t="s">
        <v>144</v>
      </c>
      <c r="N214" s="78" t="s">
        <v>145</v>
      </c>
      <c r="O214" s="78" t="s">
        <v>92</v>
      </c>
      <c r="P214" s="78" t="s">
        <v>1196</v>
      </c>
      <c r="Q214" s="78" t="s">
        <v>1218</v>
      </c>
      <c r="R214" s="78" t="s">
        <v>1252</v>
      </c>
      <c r="S214" s="78" t="s">
        <v>1253</v>
      </c>
      <c r="T214" s="78" t="s">
        <v>1254</v>
      </c>
      <c r="U214" s="78" t="s">
        <v>133</v>
      </c>
      <c r="V214" s="78" t="s">
        <v>1255</v>
      </c>
      <c r="W214" s="78" t="s">
        <v>1256</v>
      </c>
      <c r="X214" s="78" t="s">
        <v>1257</v>
      </c>
      <c r="Y214" s="78">
        <v>13.3</v>
      </c>
      <c r="Z214" s="78" t="s">
        <v>103</v>
      </c>
      <c r="AA214" s="78" t="s">
        <v>135</v>
      </c>
      <c r="AB214" s="78" t="s">
        <v>105</v>
      </c>
      <c r="AC214" s="78" t="s">
        <v>106</v>
      </c>
      <c r="AD214" s="78" t="s">
        <v>1177</v>
      </c>
      <c r="AE214" s="78" t="s">
        <v>1241</v>
      </c>
      <c r="AF214" s="78" t="s">
        <v>109</v>
      </c>
      <c r="AG214" s="78" t="s">
        <v>1178</v>
      </c>
      <c r="AH214" s="78" t="s">
        <v>1258</v>
      </c>
      <c r="AI214" s="78">
        <v>1.08</v>
      </c>
      <c r="AJ214" s="78" t="s">
        <v>1259</v>
      </c>
      <c r="AK214" s="78" t="s">
        <v>1260</v>
      </c>
      <c r="AL214" s="78" t="s">
        <v>115</v>
      </c>
      <c r="AM214" s="85" t="s">
        <v>1206</v>
      </c>
      <c r="AN214" s="78" t="s">
        <v>117</v>
      </c>
      <c r="AO214" s="78" t="s">
        <v>118</v>
      </c>
      <c r="AP214" s="78" t="s">
        <v>119</v>
      </c>
      <c r="AQ214" s="78" t="s">
        <v>1261</v>
      </c>
      <c r="AR214" s="78" t="s">
        <v>121</v>
      </c>
      <c r="AS214" s="85"/>
      <c r="AT214" s="78" t="s">
        <v>122</v>
      </c>
    </row>
    <row r="215" spans="1:64" ht="16.95" customHeight="1">
      <c r="A215" s="48" t="str">
        <f t="shared" si="7"/>
        <v>90PT03X5-M03BF0</v>
      </c>
      <c r="B215" s="19" t="str">
        <f t="shared" si="6"/>
        <v>P440VAK-B3821W</v>
      </c>
      <c r="C215" s="19" t="str">
        <f>IF(ISBLANK(I215),"",IF(LEFT(H215, 4) = "90PF",_xlfn.XLOOKUP(B215,'Auto-PF'!$A$2:$A$500,'Auto-PF'!$B$2:$B$500,"Not found",0),_xlfn.XLOOKUP(LEFT(B215,5),'MKT name rule'!$B$2:$B$322,'MKT name rule'!$C$2:$C$322, "Not found")))</f>
        <v>ASUS ExpertCenter P400</v>
      </c>
      <c r="D215" s="19" t="s">
        <v>83</v>
      </c>
      <c r="E215" s="83" t="s">
        <v>1090</v>
      </c>
      <c r="H215" s="19" t="s">
        <v>1262</v>
      </c>
      <c r="I215" s="88" t="s">
        <v>1263</v>
      </c>
      <c r="J215" s="19" t="s">
        <v>1264</v>
      </c>
      <c r="K215" s="83" t="s">
        <v>1265</v>
      </c>
      <c r="L215" s="19" t="s">
        <v>185</v>
      </c>
      <c r="M215" s="19" t="s">
        <v>186</v>
      </c>
      <c r="N215" s="19" t="s">
        <v>187</v>
      </c>
      <c r="O215" s="19" t="s">
        <v>188</v>
      </c>
      <c r="P215" s="19" t="s">
        <v>189</v>
      </c>
      <c r="Q215" s="19" t="s">
        <v>190</v>
      </c>
      <c r="R215" s="19" t="s">
        <v>104</v>
      </c>
      <c r="S215" s="19" t="s">
        <v>191</v>
      </c>
      <c r="T215" s="19" t="s">
        <v>192</v>
      </c>
      <c r="U215" s="19" t="s">
        <v>193</v>
      </c>
      <c r="V215" s="19" t="s">
        <v>194</v>
      </c>
      <c r="W215" s="19" t="s">
        <v>195</v>
      </c>
      <c r="X215" s="19" t="s">
        <v>196</v>
      </c>
      <c r="Y215" s="19" t="s">
        <v>197</v>
      </c>
      <c r="Z215" s="19" t="s">
        <v>198</v>
      </c>
      <c r="AA215" s="19" t="s">
        <v>199</v>
      </c>
      <c r="AB215" s="19" t="s">
        <v>200</v>
      </c>
      <c r="AC215" s="19" t="s">
        <v>1266</v>
      </c>
      <c r="AD215" s="19" t="s">
        <v>116</v>
      </c>
      <c r="AE215" s="19" t="s">
        <v>117</v>
      </c>
      <c r="AF215" s="19" t="s">
        <v>201</v>
      </c>
      <c r="AG215" s="19" t="s">
        <v>202</v>
      </c>
      <c r="AH215" s="19" t="s">
        <v>203</v>
      </c>
      <c r="AI215" s="19" t="s">
        <v>204</v>
      </c>
      <c r="AJ215" s="19" t="s">
        <v>205</v>
      </c>
      <c r="AL215" s="19" t="s">
        <v>207</v>
      </c>
      <c r="AM215" s="19" t="s">
        <v>208</v>
      </c>
      <c r="AN215" s="19" t="s">
        <v>209</v>
      </c>
      <c r="AO215" s="19" t="s">
        <v>210</v>
      </c>
      <c r="AQ215" s="19" t="s">
        <v>211</v>
      </c>
      <c r="AR215" s="19" t="s">
        <v>236</v>
      </c>
      <c r="AS215" s="19" t="s">
        <v>213</v>
      </c>
      <c r="AT215" s="19" t="s">
        <v>214</v>
      </c>
      <c r="AU215" s="19" t="s">
        <v>215</v>
      </c>
      <c r="AV215" s="19" t="s">
        <v>216</v>
      </c>
      <c r="AW215" s="19" t="s">
        <v>217</v>
      </c>
      <c r="AX215" s="19" t="s">
        <v>218</v>
      </c>
      <c r="AY215" s="19" t="s">
        <v>219</v>
      </c>
      <c r="AZ215" s="19" t="s">
        <v>554</v>
      </c>
      <c r="BA215" s="19" t="s">
        <v>221</v>
      </c>
      <c r="BB215" s="19" t="s">
        <v>1267</v>
      </c>
      <c r="BC215" s="19" t="s">
        <v>223</v>
      </c>
      <c r="BD215" s="19" t="s">
        <v>906</v>
      </c>
      <c r="BE215" s="19" t="s">
        <v>225</v>
      </c>
      <c r="BF215" s="19" t="s">
        <v>1019</v>
      </c>
      <c r="BI215" s="19" t="s">
        <v>1020</v>
      </c>
      <c r="BJ215" s="19" t="s">
        <v>227</v>
      </c>
      <c r="BK215" s="19" t="s">
        <v>228</v>
      </c>
      <c r="BL215" s="19" t="s">
        <v>229</v>
      </c>
    </row>
    <row r="216" spans="1:64" ht="16.95" customHeight="1">
      <c r="A216" s="48" t="str">
        <f t="shared" si="7"/>
        <v>90PT03X5-M03LM0</v>
      </c>
      <c r="B216" s="19" t="str">
        <f t="shared" si="6"/>
        <v>P440VAK-B3851W</v>
      </c>
      <c r="C216" s="19" t="str">
        <f>IF(ISBLANK(I216),"",IF(LEFT(H216, 4) = "90PF",_xlfn.XLOOKUP(B216,'Auto-PF'!$A$2:$A$500,'Auto-PF'!$B$2:$B$500,"Not found",0),_xlfn.XLOOKUP(LEFT(B216,5),'MKT name rule'!$B$2:$B$322,'MKT name rule'!$C$2:$C$322, "Not found")))</f>
        <v>ASUS ExpertCenter P400</v>
      </c>
      <c r="D216" s="19" t="s">
        <v>83</v>
      </c>
      <c r="E216" s="83" t="s">
        <v>1090</v>
      </c>
      <c r="H216" s="19" t="s">
        <v>1268</v>
      </c>
      <c r="I216" s="88" t="s">
        <v>1269</v>
      </c>
      <c r="J216" s="19" t="s">
        <v>1270</v>
      </c>
      <c r="K216" s="19" t="s">
        <v>1271</v>
      </c>
      <c r="L216" s="19" t="s">
        <v>185</v>
      </c>
      <c r="M216" s="19" t="s">
        <v>186</v>
      </c>
      <c r="N216" s="19" t="s">
        <v>187</v>
      </c>
      <c r="O216" s="19" t="s">
        <v>188</v>
      </c>
      <c r="P216" s="19" t="s">
        <v>189</v>
      </c>
      <c r="Q216" s="19" t="s">
        <v>190</v>
      </c>
      <c r="R216" s="19" t="s">
        <v>104</v>
      </c>
      <c r="S216" s="19" t="s">
        <v>191</v>
      </c>
      <c r="T216" s="19" t="s">
        <v>192</v>
      </c>
      <c r="U216" s="19" t="s">
        <v>193</v>
      </c>
      <c r="V216" s="19" t="s">
        <v>194</v>
      </c>
      <c r="W216" s="19" t="s">
        <v>195</v>
      </c>
      <c r="X216" s="19" t="s">
        <v>196</v>
      </c>
      <c r="Y216" s="19" t="s">
        <v>197</v>
      </c>
      <c r="Z216" s="19" t="s">
        <v>198</v>
      </c>
      <c r="AA216" s="19" t="s">
        <v>199</v>
      </c>
      <c r="AB216" s="19" t="s">
        <v>200</v>
      </c>
      <c r="AC216" s="19" t="s">
        <v>1266</v>
      </c>
      <c r="AD216" s="19" t="s">
        <v>116</v>
      </c>
      <c r="AE216" s="19" t="s">
        <v>117</v>
      </c>
      <c r="AF216" s="19" t="s">
        <v>201</v>
      </c>
      <c r="AG216" s="19" t="s">
        <v>202</v>
      </c>
      <c r="AH216" s="19" t="s">
        <v>203</v>
      </c>
      <c r="AI216" s="19" t="s">
        <v>235</v>
      </c>
      <c r="AJ216" s="19" t="s">
        <v>205</v>
      </c>
      <c r="AL216" s="19" t="s">
        <v>207</v>
      </c>
      <c r="AM216" s="19" t="s">
        <v>208</v>
      </c>
      <c r="AN216" s="19" t="s">
        <v>209</v>
      </c>
      <c r="AO216" s="19" t="s">
        <v>210</v>
      </c>
      <c r="AQ216" s="19" t="s">
        <v>211</v>
      </c>
      <c r="AR216" s="19" t="s">
        <v>236</v>
      </c>
      <c r="AS216" s="19" t="s">
        <v>213</v>
      </c>
      <c r="AT216" s="19" t="s">
        <v>214</v>
      </c>
      <c r="AU216" s="19" t="s">
        <v>215</v>
      </c>
      <c r="AV216" s="19" t="s">
        <v>216</v>
      </c>
      <c r="AW216" s="19" t="s">
        <v>217</v>
      </c>
      <c r="AX216" s="19" t="s">
        <v>218</v>
      </c>
      <c r="AY216" s="19" t="s">
        <v>219</v>
      </c>
      <c r="AZ216" s="19" t="s">
        <v>554</v>
      </c>
      <c r="BA216" s="19" t="s">
        <v>221</v>
      </c>
      <c r="BB216" s="19" t="s">
        <v>1267</v>
      </c>
      <c r="BC216" s="19" t="s">
        <v>223</v>
      </c>
      <c r="BD216" s="19" t="s">
        <v>906</v>
      </c>
      <c r="BE216" s="19" t="s">
        <v>225</v>
      </c>
      <c r="BF216" s="19" t="s">
        <v>1019</v>
      </c>
      <c r="BI216" s="19" t="s">
        <v>1020</v>
      </c>
      <c r="BJ216" s="19" t="s">
        <v>227</v>
      </c>
      <c r="BK216" s="19" t="s">
        <v>228</v>
      </c>
      <c r="BL216" s="19" t="s">
        <v>229</v>
      </c>
    </row>
    <row r="217" spans="1:64" ht="16.95" customHeight="1">
      <c r="A217" s="48" t="str">
        <f t="shared" si="7"/>
        <v>90PT0451-M005R0</v>
      </c>
      <c r="B217" s="19" t="str">
        <f t="shared" si="6"/>
        <v>PM670KAK-W7310WS</v>
      </c>
      <c r="C217" s="19" t="str">
        <f>IF(ISBLANK(I217),"",IF(LEFT(H217, 4) = "90PF",_xlfn.XLOOKUP(B217,'Auto-PF'!$A$2:$A$500,'Auto-PF'!$B$2:$B$500,"Not found",0),_xlfn.XLOOKUP(LEFT(B217,5),'MKT name rule'!$B$2:$B$322,'MKT name rule'!$C$2:$C$322, "Not found")))</f>
        <v>ASUS ExpertCenter PM600</v>
      </c>
      <c r="D217" s="19" t="s">
        <v>83</v>
      </c>
      <c r="E217" s="83" t="s">
        <v>1272</v>
      </c>
      <c r="H217" s="19" t="s">
        <v>1273</v>
      </c>
      <c r="I217" s="88" t="s">
        <v>1274</v>
      </c>
      <c r="J217" s="19" t="s">
        <v>1275</v>
      </c>
      <c r="K217" s="19" t="s">
        <v>1276</v>
      </c>
      <c r="L217" s="19" t="s">
        <v>376</v>
      </c>
      <c r="M217" s="19" t="s">
        <v>1277</v>
      </c>
      <c r="N217" s="19" t="s">
        <v>324</v>
      </c>
      <c r="O217" s="19" t="s">
        <v>291</v>
      </c>
      <c r="P217" s="19" t="s">
        <v>189</v>
      </c>
      <c r="Q217" s="19" t="s">
        <v>190</v>
      </c>
      <c r="R217" s="19" t="s">
        <v>135</v>
      </c>
      <c r="S217" s="19" t="s">
        <v>191</v>
      </c>
      <c r="T217" s="19" t="s">
        <v>192</v>
      </c>
      <c r="U217" s="19" t="s">
        <v>193</v>
      </c>
      <c r="V217" s="19" t="s">
        <v>194</v>
      </c>
      <c r="W217" s="19" t="s">
        <v>195</v>
      </c>
      <c r="X217" s="19" t="s">
        <v>196</v>
      </c>
      <c r="Y217" s="19" t="s">
        <v>197</v>
      </c>
      <c r="Z217" s="19" t="s">
        <v>198</v>
      </c>
      <c r="AA217" s="19" t="s">
        <v>199</v>
      </c>
      <c r="AB217" s="19" t="s">
        <v>200</v>
      </c>
      <c r="AC217" s="19" t="s">
        <v>1278</v>
      </c>
      <c r="AD217" s="19" t="s">
        <v>1279</v>
      </c>
      <c r="AE217" s="19" t="s">
        <v>117</v>
      </c>
      <c r="AF217" s="19" t="s">
        <v>1280</v>
      </c>
      <c r="AG217" s="19" t="s">
        <v>311</v>
      </c>
      <c r="AH217" s="19" t="s">
        <v>312</v>
      </c>
      <c r="AI217" s="19" t="s">
        <v>313</v>
      </c>
      <c r="AJ217" s="19" t="s">
        <v>205</v>
      </c>
      <c r="AL217" s="19" t="s">
        <v>1170</v>
      </c>
      <c r="AM217" s="19" t="s">
        <v>208</v>
      </c>
      <c r="AN217" s="19" t="s">
        <v>1281</v>
      </c>
      <c r="AO217" s="19" t="s">
        <v>210</v>
      </c>
      <c r="AQ217" s="19" t="s">
        <v>211</v>
      </c>
      <c r="AR217" s="19" t="s">
        <v>236</v>
      </c>
      <c r="AS217" s="19" t="s">
        <v>242</v>
      </c>
      <c r="AT217" s="19" t="s">
        <v>250</v>
      </c>
      <c r="AU217" s="19" t="s">
        <v>215</v>
      </c>
      <c r="AV217" s="19" t="s">
        <v>1282</v>
      </c>
      <c r="AW217" s="19" t="s">
        <v>292</v>
      </c>
      <c r="AX217" s="19" t="s">
        <v>293</v>
      </c>
      <c r="AY217" s="19" t="s">
        <v>219</v>
      </c>
      <c r="AZ217" s="19" t="s">
        <v>554</v>
      </c>
      <c r="BA217" s="19" t="s">
        <v>221</v>
      </c>
      <c r="BB217" s="19" t="s">
        <v>1267</v>
      </c>
      <c r="BC217" s="19" t="s">
        <v>223</v>
      </c>
      <c r="BD217" s="19" t="s">
        <v>325</v>
      </c>
      <c r="BE217" s="19" t="s">
        <v>225</v>
      </c>
      <c r="BF217" s="19" t="s">
        <v>1019</v>
      </c>
      <c r="BI217" s="19" t="s">
        <v>1020</v>
      </c>
      <c r="BJ217" s="19" t="s">
        <v>227</v>
      </c>
      <c r="BK217" s="19" t="s">
        <v>228</v>
      </c>
      <c r="BL217" s="19" t="s">
        <v>229</v>
      </c>
    </row>
    <row r="218" spans="1:64" ht="16.95" customHeight="1">
      <c r="A218" s="48" t="str">
        <f t="shared" si="7"/>
        <v>90PT0463-M008P0</v>
      </c>
      <c r="B218" s="19" t="str">
        <f t="shared" si="6"/>
        <v>PM640KAK-B5150WS</v>
      </c>
      <c r="C218" s="19" t="str">
        <f>IF(ISBLANK(I218),"",IF(LEFT(H218, 4) = "90PF",_xlfn.XLOOKUP(B218,'Auto-PF'!$A$2:$A$500,'Auto-PF'!$B$2:$B$500,"Not found",0),_xlfn.XLOOKUP(LEFT(B218,5),'MKT name rule'!$B$2:$B$322,'MKT name rule'!$C$2:$C$322, "Not found")))</f>
        <v>ASUS ExpertCenter PM600</v>
      </c>
      <c r="D218" s="19" t="s">
        <v>83</v>
      </c>
      <c r="E218" s="83" t="s">
        <v>1272</v>
      </c>
      <c r="F218" s="41" t="s">
        <v>1283</v>
      </c>
      <c r="H218" s="19" t="s">
        <v>1284</v>
      </c>
      <c r="I218" s="88" t="s">
        <v>1285</v>
      </c>
      <c r="J218" s="19" t="s">
        <v>1286</v>
      </c>
      <c r="K218" s="19" t="s">
        <v>1287</v>
      </c>
      <c r="L218" s="19" t="s">
        <v>322</v>
      </c>
      <c r="M218" s="19" t="s">
        <v>1288</v>
      </c>
      <c r="N218" s="19" t="s">
        <v>187</v>
      </c>
      <c r="O218" s="19" t="s">
        <v>188</v>
      </c>
      <c r="P218" s="19" t="s">
        <v>189</v>
      </c>
      <c r="Q218" s="19" t="s">
        <v>190</v>
      </c>
      <c r="R218" s="19" t="s">
        <v>104</v>
      </c>
      <c r="S218" s="19" t="s">
        <v>191</v>
      </c>
      <c r="T218" s="19" t="s">
        <v>192</v>
      </c>
      <c r="U218" s="19" t="s">
        <v>193</v>
      </c>
      <c r="V218" s="19" t="s">
        <v>194</v>
      </c>
      <c r="W218" s="19" t="s">
        <v>195</v>
      </c>
      <c r="X218" s="19" t="s">
        <v>196</v>
      </c>
      <c r="Y218" s="19" t="s">
        <v>197</v>
      </c>
      <c r="Z218" s="19" t="s">
        <v>198</v>
      </c>
      <c r="AA218" s="19" t="s">
        <v>199</v>
      </c>
      <c r="AB218" s="19" t="s">
        <v>200</v>
      </c>
      <c r="AC218" s="19" t="s">
        <v>1289</v>
      </c>
      <c r="AD218" s="19" t="s">
        <v>1279</v>
      </c>
      <c r="AE218" s="19" t="s">
        <v>117</v>
      </c>
      <c r="AF218" s="19" t="s">
        <v>1290</v>
      </c>
      <c r="AG218" s="19" t="s">
        <v>256</v>
      </c>
      <c r="AH218" s="19" t="s">
        <v>257</v>
      </c>
      <c r="AI218" s="19" t="s">
        <v>235</v>
      </c>
      <c r="AJ218" s="19" t="s">
        <v>205</v>
      </c>
      <c r="AL218" s="19" t="s">
        <v>1170</v>
      </c>
      <c r="AM218" s="19" t="s">
        <v>208</v>
      </c>
      <c r="AN218" s="19" t="s">
        <v>1281</v>
      </c>
      <c r="AO218" s="19" t="s">
        <v>210</v>
      </c>
      <c r="AQ218" s="19" t="s">
        <v>211</v>
      </c>
      <c r="AR218" s="19" t="s">
        <v>236</v>
      </c>
      <c r="AS218" s="19" t="s">
        <v>242</v>
      </c>
      <c r="AT218" s="19" t="s">
        <v>250</v>
      </c>
      <c r="AU218" s="19" t="s">
        <v>215</v>
      </c>
      <c r="AV218" s="19" t="s">
        <v>1282</v>
      </c>
      <c r="AW218" s="19" t="s">
        <v>217</v>
      </c>
      <c r="AX218" s="19" t="s">
        <v>218</v>
      </c>
      <c r="AY218" s="19" t="s">
        <v>219</v>
      </c>
      <c r="AZ218" s="19" t="s">
        <v>554</v>
      </c>
      <c r="BA218" s="19" t="s">
        <v>221</v>
      </c>
      <c r="BB218" s="19" t="s">
        <v>1267</v>
      </c>
      <c r="BC218" s="19" t="s">
        <v>223</v>
      </c>
      <c r="BD218" s="19" t="s">
        <v>906</v>
      </c>
      <c r="BE218" s="19" t="s">
        <v>225</v>
      </c>
      <c r="BF218" s="19" t="s">
        <v>1019</v>
      </c>
      <c r="BI218" s="19" t="s">
        <v>1020</v>
      </c>
      <c r="BJ218" s="19" t="s">
        <v>227</v>
      </c>
      <c r="BK218" s="19" t="s">
        <v>228</v>
      </c>
      <c r="BL218" s="19" t="s">
        <v>229</v>
      </c>
    </row>
    <row r="219" spans="1:64" ht="16.95" customHeight="1">
      <c r="A219" s="48" t="str">
        <f t="shared" si="7"/>
        <v>90PT03H3-M01Z90</v>
      </c>
      <c r="B219" s="19" t="str">
        <f t="shared" si="6"/>
        <v>A3202WBAK-BPB1850W</v>
      </c>
      <c r="C219" s="19" t="str">
        <f>IF(ISBLANK(I219),"",IF(LEFT(H219, 4) = "90PF",_xlfn.XLOOKUP(B219,'Auto-PF'!$A$2:$A$500,'Auto-PF'!$B$2:$B$500,"Not found",0),_xlfn.XLOOKUP(LEFT(B219,5),'MKT name rule'!$B$2:$B$322,'MKT name rule'!$C$2:$C$322, "Not found")))</f>
        <v>ASUS AiO A3202</v>
      </c>
      <c r="D219" s="19" t="s">
        <v>645</v>
      </c>
      <c r="E219" s="83" t="s">
        <v>746</v>
      </c>
      <c r="H219" s="19" t="s">
        <v>1291</v>
      </c>
      <c r="I219" s="88" t="s">
        <v>1292</v>
      </c>
      <c r="J219" s="19" t="s">
        <v>1293</v>
      </c>
      <c r="K219" s="19" t="s">
        <v>1294</v>
      </c>
      <c r="L219" s="19" t="s">
        <v>752</v>
      </c>
      <c r="M219" s="19" t="s">
        <v>753</v>
      </c>
      <c r="N219" s="19" t="s">
        <v>187</v>
      </c>
      <c r="O219" s="19" t="s">
        <v>754</v>
      </c>
      <c r="P219" s="19" t="s">
        <v>189</v>
      </c>
      <c r="Q219" s="19" t="s">
        <v>190</v>
      </c>
      <c r="R219" s="19" t="s">
        <v>104</v>
      </c>
      <c r="S219" s="19" t="s">
        <v>191</v>
      </c>
      <c r="T219" s="19" t="s">
        <v>192</v>
      </c>
      <c r="U219" s="19" t="s">
        <v>193</v>
      </c>
      <c r="V219" s="19" t="s">
        <v>724</v>
      </c>
      <c r="W219" s="19" t="s">
        <v>195</v>
      </c>
      <c r="X219" s="19" t="s">
        <v>755</v>
      </c>
      <c r="Y219" s="19" t="s">
        <v>197</v>
      </c>
      <c r="Z219" s="19" t="s">
        <v>198</v>
      </c>
      <c r="AA219" s="19" t="s">
        <v>199</v>
      </c>
      <c r="AB219" s="19" t="s">
        <v>200</v>
      </c>
      <c r="AC219" s="19" t="s">
        <v>1295</v>
      </c>
      <c r="AD219" s="19" t="s">
        <v>116</v>
      </c>
      <c r="AE219" s="19" t="s">
        <v>117</v>
      </c>
      <c r="AF219" s="19" t="s">
        <v>91</v>
      </c>
      <c r="AG219" s="19" t="s">
        <v>731</v>
      </c>
      <c r="AH219" s="19" t="s">
        <v>732</v>
      </c>
      <c r="AI219" s="19" t="s">
        <v>1296</v>
      </c>
      <c r="AJ219" s="19" t="s">
        <v>758</v>
      </c>
      <c r="AL219" s="19" t="s">
        <v>98</v>
      </c>
      <c r="AM219" s="19" t="s">
        <v>208</v>
      </c>
      <c r="AN219" s="19" t="s">
        <v>651</v>
      </c>
      <c r="AO219" s="19" t="s">
        <v>210</v>
      </c>
      <c r="AQ219" s="19" t="s">
        <v>759</v>
      </c>
      <c r="AR219" s="19" t="s">
        <v>236</v>
      </c>
      <c r="AS219" s="19" t="s">
        <v>213</v>
      </c>
      <c r="AU219" s="19" t="s">
        <v>214</v>
      </c>
      <c r="AV219" s="19" t="s">
        <v>215</v>
      </c>
      <c r="AW219" s="19" t="s">
        <v>760</v>
      </c>
      <c r="AX219" s="19" t="s">
        <v>761</v>
      </c>
      <c r="AY219" s="19" t="s">
        <v>762</v>
      </c>
      <c r="AZ219" s="19" t="s">
        <v>219</v>
      </c>
      <c r="BA219" s="19" t="s">
        <v>742</v>
      </c>
      <c r="BB219" s="19" t="s">
        <v>763</v>
      </c>
      <c r="BC219" s="19" t="s">
        <v>658</v>
      </c>
      <c r="BD219" s="19" t="s">
        <v>764</v>
      </c>
      <c r="BE219" s="19" t="s">
        <v>626</v>
      </c>
      <c r="BF219" s="19" t="s">
        <v>116</v>
      </c>
      <c r="BI219" s="19" t="s">
        <v>1014</v>
      </c>
      <c r="BJ219" s="19" t="s">
        <v>116</v>
      </c>
      <c r="BK219" s="19" t="s">
        <v>116</v>
      </c>
      <c r="BL219" s="19" t="s">
        <v>116</v>
      </c>
    </row>
    <row r="220" spans="1:64" ht="16.95" customHeight="1">
      <c r="A220" s="48" t="str">
        <f t="shared" si="7"/>
        <v>90PT0463-M009H0</v>
      </c>
      <c r="B220" s="19" t="str">
        <f t="shared" si="6"/>
        <v>PM640KAK-B7150WS</v>
      </c>
      <c r="C220" s="19" t="str">
        <f>IF(ISBLANK(I220),"",IF(LEFT(H220, 4) = "90PF",_xlfn.XLOOKUP(B220,'Auto-PF'!$A$2:$A$500,'Auto-PF'!$B$2:$B$500,"Not found",0),_xlfn.XLOOKUP(LEFT(B220,5),'MKT name rule'!$B$2:$B$322,'MKT name rule'!$C$2:$C$322, "Not found")))</f>
        <v>ASUS ExpertCenter PM600</v>
      </c>
      <c r="D220" s="19" t="s">
        <v>83</v>
      </c>
      <c r="E220" s="83" t="s">
        <v>1272</v>
      </c>
      <c r="H220" s="19" t="s">
        <v>1297</v>
      </c>
      <c r="I220" s="88" t="s">
        <v>1298</v>
      </c>
      <c r="J220" s="19" t="s">
        <v>1299</v>
      </c>
      <c r="K220" s="19" t="s">
        <v>1300</v>
      </c>
      <c r="L220" s="19" t="s">
        <v>322</v>
      </c>
      <c r="M220" s="19" t="s">
        <v>1301</v>
      </c>
      <c r="N220" s="19" t="s">
        <v>187</v>
      </c>
      <c r="O220" s="19" t="s">
        <v>188</v>
      </c>
      <c r="P220" s="19" t="s">
        <v>189</v>
      </c>
      <c r="Q220" s="19" t="s">
        <v>190</v>
      </c>
      <c r="R220" s="19" t="s">
        <v>104</v>
      </c>
      <c r="S220" s="19" t="s">
        <v>191</v>
      </c>
      <c r="T220" s="19" t="s">
        <v>192</v>
      </c>
      <c r="U220" s="19" t="s">
        <v>193</v>
      </c>
      <c r="V220" s="19" t="s">
        <v>194</v>
      </c>
      <c r="W220" s="19" t="s">
        <v>195</v>
      </c>
      <c r="X220" s="19" t="s">
        <v>196</v>
      </c>
      <c r="Y220" s="19" t="s">
        <v>197</v>
      </c>
      <c r="Z220" s="19" t="s">
        <v>198</v>
      </c>
      <c r="AA220" s="19" t="s">
        <v>199</v>
      </c>
      <c r="AB220" s="19" t="s">
        <v>200</v>
      </c>
      <c r="AC220" s="19" t="s">
        <v>1302</v>
      </c>
      <c r="AD220" s="19" t="s">
        <v>1279</v>
      </c>
      <c r="AE220" s="19" t="s">
        <v>117</v>
      </c>
      <c r="AF220" s="19" t="s">
        <v>1280</v>
      </c>
      <c r="AG220" s="19" t="s">
        <v>256</v>
      </c>
      <c r="AH220" s="19" t="s">
        <v>257</v>
      </c>
      <c r="AI220" s="19" t="s">
        <v>235</v>
      </c>
      <c r="AJ220" s="19" t="s">
        <v>205</v>
      </c>
      <c r="AL220" s="19" t="s">
        <v>1170</v>
      </c>
      <c r="AM220" s="19" t="s">
        <v>208</v>
      </c>
      <c r="AN220" s="19" t="s">
        <v>1281</v>
      </c>
      <c r="AO220" s="19" t="s">
        <v>210</v>
      </c>
      <c r="AQ220" s="19" t="s">
        <v>211</v>
      </c>
      <c r="AR220" s="19" t="s">
        <v>236</v>
      </c>
      <c r="AS220" s="19" t="s">
        <v>242</v>
      </c>
      <c r="AT220" s="19" t="s">
        <v>250</v>
      </c>
      <c r="AU220" s="19" t="s">
        <v>215</v>
      </c>
      <c r="AV220" s="19" t="s">
        <v>1282</v>
      </c>
      <c r="AW220" s="19" t="s">
        <v>217</v>
      </c>
      <c r="AX220" s="19" t="s">
        <v>218</v>
      </c>
      <c r="AY220" s="19" t="s">
        <v>219</v>
      </c>
      <c r="AZ220" s="19" t="s">
        <v>554</v>
      </c>
      <c r="BA220" s="19" t="s">
        <v>221</v>
      </c>
      <c r="BB220" s="19" t="s">
        <v>1267</v>
      </c>
      <c r="BC220" s="19" t="s">
        <v>223</v>
      </c>
      <c r="BD220" s="19" t="s">
        <v>906</v>
      </c>
      <c r="BE220" s="19" t="s">
        <v>225</v>
      </c>
      <c r="BF220" s="19" t="s">
        <v>1019</v>
      </c>
      <c r="BI220" s="19" t="s">
        <v>1020</v>
      </c>
      <c r="BJ220" s="19" t="s">
        <v>227</v>
      </c>
      <c r="BK220" s="19" t="s">
        <v>228</v>
      </c>
      <c r="BL220" s="19" t="s">
        <v>229</v>
      </c>
    </row>
    <row r="221" spans="1:64" ht="16.95" customHeight="1">
      <c r="A221" s="48" t="str">
        <f t="shared" si="7"/>
        <v>90PT0461-M00EA0</v>
      </c>
      <c r="B221" s="19" t="str">
        <f t="shared" si="6"/>
        <v>PM640KAK-W5150WS</v>
      </c>
      <c r="C221" s="19" t="str">
        <f>IF(ISBLANK(I221),"",IF(LEFT(H221, 4) = "90PF",_xlfn.XLOOKUP(B221,'Auto-PF'!$A$2:$A$500,'Auto-PF'!$B$2:$B$500,"Not found",0),_xlfn.XLOOKUP(LEFT(B221,5),'MKT name rule'!$B$2:$B$322,'MKT name rule'!$C$2:$C$322, "Not found")))</f>
        <v>ASUS ExpertCenter PM600</v>
      </c>
      <c r="D221" s="19" t="s">
        <v>83</v>
      </c>
      <c r="E221" s="83" t="s">
        <v>1272</v>
      </c>
      <c r="H221" s="19" t="s">
        <v>1303</v>
      </c>
      <c r="I221" s="88" t="s">
        <v>1304</v>
      </c>
      <c r="J221" s="19" t="s">
        <v>1305</v>
      </c>
      <c r="K221" s="19" t="s">
        <v>1306</v>
      </c>
      <c r="L221" s="19" t="s">
        <v>322</v>
      </c>
      <c r="M221" s="19" t="s">
        <v>1307</v>
      </c>
      <c r="N221" s="19" t="s">
        <v>324</v>
      </c>
      <c r="O221" s="19" t="s">
        <v>188</v>
      </c>
      <c r="P221" s="19" t="s">
        <v>189</v>
      </c>
      <c r="Q221" s="19" t="s">
        <v>190</v>
      </c>
      <c r="R221" s="19" t="s">
        <v>104</v>
      </c>
      <c r="S221" s="19" t="s">
        <v>191</v>
      </c>
      <c r="T221" s="19" t="s">
        <v>192</v>
      </c>
      <c r="U221" s="19" t="s">
        <v>193</v>
      </c>
      <c r="V221" s="19" t="s">
        <v>194</v>
      </c>
      <c r="W221" s="19" t="s">
        <v>195</v>
      </c>
      <c r="X221" s="19" t="s">
        <v>196</v>
      </c>
      <c r="Y221" s="19" t="s">
        <v>197</v>
      </c>
      <c r="Z221" s="19" t="s">
        <v>198</v>
      </c>
      <c r="AA221" s="19" t="s">
        <v>199</v>
      </c>
      <c r="AB221" s="19" t="s">
        <v>200</v>
      </c>
      <c r="AC221" s="19" t="s">
        <v>1289</v>
      </c>
      <c r="AD221" s="19" t="s">
        <v>1279</v>
      </c>
      <c r="AE221" s="19" t="s">
        <v>117</v>
      </c>
      <c r="AF221" s="19" t="s">
        <v>1290</v>
      </c>
      <c r="AG221" s="19" t="s">
        <v>256</v>
      </c>
      <c r="AH221" s="19" t="s">
        <v>257</v>
      </c>
      <c r="AI221" s="19" t="s">
        <v>235</v>
      </c>
      <c r="AJ221" s="19" t="s">
        <v>205</v>
      </c>
      <c r="AL221" s="19" t="s">
        <v>1170</v>
      </c>
      <c r="AM221" s="19" t="s">
        <v>208</v>
      </c>
      <c r="AN221" s="19" t="s">
        <v>1281</v>
      </c>
      <c r="AO221" s="19" t="s">
        <v>210</v>
      </c>
      <c r="AQ221" s="19" t="s">
        <v>211</v>
      </c>
      <c r="AR221" s="19" t="s">
        <v>236</v>
      </c>
      <c r="AS221" s="19" t="s">
        <v>242</v>
      </c>
      <c r="AT221" s="19" t="s">
        <v>250</v>
      </c>
      <c r="AU221" s="19" t="s">
        <v>215</v>
      </c>
      <c r="AV221" s="19" t="s">
        <v>1282</v>
      </c>
      <c r="AW221" s="19" t="s">
        <v>217</v>
      </c>
      <c r="AX221" s="19" t="s">
        <v>218</v>
      </c>
      <c r="AY221" s="19" t="s">
        <v>219</v>
      </c>
      <c r="AZ221" s="19" t="s">
        <v>554</v>
      </c>
      <c r="BA221" s="19" t="s">
        <v>221</v>
      </c>
      <c r="BB221" s="19" t="s">
        <v>1267</v>
      </c>
      <c r="BC221" s="19" t="s">
        <v>223</v>
      </c>
      <c r="BD221" s="19" t="s">
        <v>325</v>
      </c>
      <c r="BE221" s="19" t="s">
        <v>225</v>
      </c>
      <c r="BF221" s="19" t="s">
        <v>1019</v>
      </c>
      <c r="BI221" s="19" t="s">
        <v>1020</v>
      </c>
      <c r="BJ221" s="19" t="s">
        <v>227</v>
      </c>
      <c r="BK221" s="19" t="s">
        <v>228</v>
      </c>
      <c r="BL221" s="19" t="s">
        <v>229</v>
      </c>
    </row>
    <row r="222" spans="1:64" ht="16.95" customHeight="1">
      <c r="A222" s="48" t="str">
        <f t="shared" si="7"/>
        <v>90PT03X5-M07U60</v>
      </c>
      <c r="B222" s="19" t="str">
        <f t="shared" si="6"/>
        <v>P440VAK-B5852WS</v>
      </c>
      <c r="C222" s="19" t="str">
        <f>IF(ISBLANK(I222),"",IF(LEFT(H222, 4) = "90PF",_xlfn.XLOOKUP(B222,'Auto-PF'!$A$2:$A$500,'Auto-PF'!$B$2:$B$500,"Not found",0),_xlfn.XLOOKUP(LEFT(B222,5),'MKT name rule'!$B$2:$B$322,'MKT name rule'!$C$2:$C$322, "Not found")))</f>
        <v>ASUS ExpertCenter P400</v>
      </c>
      <c r="D222" s="19" t="s">
        <v>83</v>
      </c>
      <c r="E222" s="83" t="s">
        <v>1090</v>
      </c>
      <c r="H222" s="19" t="s">
        <v>1308</v>
      </c>
      <c r="I222" s="88" t="s">
        <v>1309</v>
      </c>
      <c r="J222" s="19" t="s">
        <v>1310</v>
      </c>
      <c r="K222" s="19" t="s">
        <v>1311</v>
      </c>
      <c r="L222" s="19" t="s">
        <v>185</v>
      </c>
      <c r="M222" s="19" t="s">
        <v>248</v>
      </c>
      <c r="N222" s="19" t="s">
        <v>187</v>
      </c>
      <c r="O222" s="19" t="s">
        <v>188</v>
      </c>
      <c r="P222" s="19" t="s">
        <v>189</v>
      </c>
      <c r="Q222" s="19" t="s">
        <v>190</v>
      </c>
      <c r="R222" s="19" t="s">
        <v>104</v>
      </c>
      <c r="S222" s="19" t="s">
        <v>191</v>
      </c>
      <c r="T222" s="19" t="s">
        <v>192</v>
      </c>
      <c r="U222" s="19" t="s">
        <v>193</v>
      </c>
      <c r="V222" s="19" t="s">
        <v>194</v>
      </c>
      <c r="W222" s="19" t="s">
        <v>195</v>
      </c>
      <c r="X222" s="19" t="s">
        <v>196</v>
      </c>
      <c r="Y222" s="19" t="s">
        <v>197</v>
      </c>
      <c r="Z222" s="19" t="s">
        <v>198</v>
      </c>
      <c r="AA222" s="19" t="s">
        <v>199</v>
      </c>
      <c r="AB222" s="19" t="s">
        <v>200</v>
      </c>
      <c r="AC222" s="19" t="s">
        <v>1312</v>
      </c>
      <c r="AD222" s="19" t="s">
        <v>116</v>
      </c>
      <c r="AE222" s="19" t="s">
        <v>117</v>
      </c>
      <c r="AF222" s="19" t="s">
        <v>201</v>
      </c>
      <c r="AG222" s="19" t="s">
        <v>202</v>
      </c>
      <c r="AH222" s="19" t="s">
        <v>203</v>
      </c>
      <c r="AI222" s="19" t="s">
        <v>235</v>
      </c>
      <c r="AJ222" s="19" t="s">
        <v>205</v>
      </c>
      <c r="AL222" s="19" t="s">
        <v>207</v>
      </c>
      <c r="AM222" s="19" t="s">
        <v>208</v>
      </c>
      <c r="AN222" s="19" t="s">
        <v>209</v>
      </c>
      <c r="AO222" s="19" t="s">
        <v>210</v>
      </c>
      <c r="AQ222" s="19" t="s">
        <v>211</v>
      </c>
      <c r="AR222" s="19" t="s">
        <v>236</v>
      </c>
      <c r="AS222" s="19" t="s">
        <v>242</v>
      </c>
      <c r="AT222" s="19" t="s">
        <v>250</v>
      </c>
      <c r="AU222" s="19" t="s">
        <v>215</v>
      </c>
      <c r="AV222" s="19" t="s">
        <v>251</v>
      </c>
      <c r="AW222" s="19" t="s">
        <v>217</v>
      </c>
      <c r="AX222" s="19" t="s">
        <v>218</v>
      </c>
      <c r="AY222" s="19" t="s">
        <v>219</v>
      </c>
      <c r="AZ222" s="19" t="s">
        <v>554</v>
      </c>
      <c r="BA222" s="19" t="s">
        <v>221</v>
      </c>
      <c r="BB222" s="19" t="s">
        <v>1267</v>
      </c>
      <c r="BC222" s="19" t="s">
        <v>223</v>
      </c>
      <c r="BD222" s="19" t="s">
        <v>906</v>
      </c>
      <c r="BE222" s="19" t="s">
        <v>225</v>
      </c>
      <c r="BF222" s="19" t="s">
        <v>1019</v>
      </c>
      <c r="BI222" s="19" t="s">
        <v>1020</v>
      </c>
      <c r="BJ222" s="19" t="s">
        <v>227</v>
      </c>
      <c r="BK222" s="19" t="s">
        <v>228</v>
      </c>
      <c r="BL222" s="19" t="s">
        <v>229</v>
      </c>
    </row>
    <row r="223" spans="1:64" ht="16.95" customHeight="1">
      <c r="A223" s="48" t="str">
        <f t="shared" si="7"/>
        <v>90PT03X5-M07U70</v>
      </c>
      <c r="B223" s="19" t="str">
        <f t="shared" si="6"/>
        <v>P440VAK-B5152WS</v>
      </c>
      <c r="C223" s="19" t="str">
        <f>IF(ISBLANK(I223),"",IF(LEFT(H223, 4) = "90PF",_xlfn.XLOOKUP(B223,'Auto-PF'!$A$2:$A$500,'Auto-PF'!$B$2:$B$500,"Not found",0),_xlfn.XLOOKUP(LEFT(B223,5),'MKT name rule'!$B$2:$B$322,'MKT name rule'!$C$2:$C$322, "Not found")))</f>
        <v>ASUS ExpertCenter P400</v>
      </c>
      <c r="D223" s="19" t="s">
        <v>83</v>
      </c>
      <c r="E223" s="83" t="s">
        <v>1090</v>
      </c>
      <c r="H223" s="19" t="s">
        <v>1313</v>
      </c>
      <c r="I223" s="88" t="s">
        <v>1314</v>
      </c>
      <c r="J223" s="19" t="s">
        <v>1315</v>
      </c>
      <c r="K223" s="19" t="s">
        <v>1316</v>
      </c>
      <c r="L223" s="19" t="s">
        <v>185</v>
      </c>
      <c r="M223" s="19" t="s">
        <v>248</v>
      </c>
      <c r="N223" s="19" t="s">
        <v>187</v>
      </c>
      <c r="O223" s="19" t="s">
        <v>188</v>
      </c>
      <c r="P223" s="19" t="s">
        <v>189</v>
      </c>
      <c r="Q223" s="19" t="s">
        <v>190</v>
      </c>
      <c r="R223" s="19" t="s">
        <v>104</v>
      </c>
      <c r="S223" s="19" t="s">
        <v>191</v>
      </c>
      <c r="T223" s="19" t="s">
        <v>192</v>
      </c>
      <c r="U223" s="19" t="s">
        <v>193</v>
      </c>
      <c r="V223" s="19" t="s">
        <v>194</v>
      </c>
      <c r="W223" s="19" t="s">
        <v>195</v>
      </c>
      <c r="X223" s="19" t="s">
        <v>196</v>
      </c>
      <c r="Y223" s="19" t="s">
        <v>197</v>
      </c>
      <c r="Z223" s="19" t="s">
        <v>198</v>
      </c>
      <c r="AA223" s="19" t="s">
        <v>199</v>
      </c>
      <c r="AB223" s="19" t="s">
        <v>200</v>
      </c>
      <c r="AC223" s="19" t="s">
        <v>1312</v>
      </c>
      <c r="AD223" s="19" t="s">
        <v>116</v>
      </c>
      <c r="AE223" s="19" t="s">
        <v>117</v>
      </c>
      <c r="AF223" s="19" t="s">
        <v>201</v>
      </c>
      <c r="AG223" s="19" t="s">
        <v>256</v>
      </c>
      <c r="AH223" s="19" t="s">
        <v>257</v>
      </c>
      <c r="AI223" s="19" t="s">
        <v>235</v>
      </c>
      <c r="AJ223" s="19" t="s">
        <v>205</v>
      </c>
      <c r="AL223" s="19" t="s">
        <v>207</v>
      </c>
      <c r="AM223" s="19" t="s">
        <v>208</v>
      </c>
      <c r="AN223" s="19" t="s">
        <v>209</v>
      </c>
      <c r="AO223" s="19" t="s">
        <v>210</v>
      </c>
      <c r="AQ223" s="19" t="s">
        <v>211</v>
      </c>
      <c r="AR223" s="19" t="s">
        <v>236</v>
      </c>
      <c r="AS223" s="19" t="s">
        <v>242</v>
      </c>
      <c r="AT223" s="19" t="s">
        <v>250</v>
      </c>
      <c r="AU223" s="19" t="s">
        <v>215</v>
      </c>
      <c r="AV223" s="19" t="s">
        <v>251</v>
      </c>
      <c r="AW223" s="19" t="s">
        <v>217</v>
      </c>
      <c r="AX223" s="19" t="s">
        <v>218</v>
      </c>
      <c r="AY223" s="19" t="s">
        <v>219</v>
      </c>
      <c r="AZ223" s="19" t="s">
        <v>554</v>
      </c>
      <c r="BA223" s="19" t="s">
        <v>221</v>
      </c>
      <c r="BB223" s="19" t="s">
        <v>1267</v>
      </c>
      <c r="BC223" s="19" t="s">
        <v>223</v>
      </c>
      <c r="BD223" s="19" t="s">
        <v>906</v>
      </c>
      <c r="BE223" s="19" t="s">
        <v>225</v>
      </c>
      <c r="BF223" s="19" t="s">
        <v>1019</v>
      </c>
      <c r="BI223" s="19" t="s">
        <v>1020</v>
      </c>
      <c r="BJ223" s="19" t="s">
        <v>227</v>
      </c>
      <c r="BK223" s="19" t="s">
        <v>228</v>
      </c>
      <c r="BL223" s="19" t="s">
        <v>229</v>
      </c>
    </row>
    <row r="224" spans="1:64" ht="16.95" customHeight="1">
      <c r="A224" s="48" t="str">
        <f t="shared" si="7"/>
        <v>90PT03X7-M07U80</v>
      </c>
      <c r="B224" s="19" t="str">
        <f t="shared" si="6"/>
        <v>P440VAK-W5852WS</v>
      </c>
      <c r="C224" s="19" t="str">
        <f>IF(ISBLANK(I224),"",IF(LEFT(H224, 4) = "90PF",_xlfn.XLOOKUP(B224,'Auto-PF'!$A$2:$A$500,'Auto-PF'!$B$2:$B$500,"Not found",0),_xlfn.XLOOKUP(LEFT(B224,5),'MKT name rule'!$B$2:$B$322,'MKT name rule'!$C$2:$C$322, "Not found")))</f>
        <v>ASUS ExpertCenter P400</v>
      </c>
      <c r="D224" s="19" t="s">
        <v>83</v>
      </c>
      <c r="E224" s="83" t="s">
        <v>1090</v>
      </c>
      <c r="H224" s="19" t="s">
        <v>1317</v>
      </c>
      <c r="I224" s="88" t="s">
        <v>1318</v>
      </c>
      <c r="J224" s="19" t="s">
        <v>1319</v>
      </c>
      <c r="K224" s="19" t="s">
        <v>1320</v>
      </c>
      <c r="L224" s="19" t="s">
        <v>322</v>
      </c>
      <c r="M224" s="19" t="s">
        <v>323</v>
      </c>
      <c r="N224" s="19" t="s">
        <v>324</v>
      </c>
      <c r="O224" s="19" t="s">
        <v>188</v>
      </c>
      <c r="P224" s="19" t="s">
        <v>189</v>
      </c>
      <c r="Q224" s="19" t="s">
        <v>190</v>
      </c>
      <c r="R224" s="19" t="s">
        <v>104</v>
      </c>
      <c r="S224" s="19" t="s">
        <v>191</v>
      </c>
      <c r="T224" s="19" t="s">
        <v>192</v>
      </c>
      <c r="U224" s="19" t="s">
        <v>193</v>
      </c>
      <c r="V224" s="19" t="s">
        <v>194</v>
      </c>
      <c r="W224" s="19" t="s">
        <v>195</v>
      </c>
      <c r="X224" s="19" t="s">
        <v>196</v>
      </c>
      <c r="Y224" s="19" t="s">
        <v>197</v>
      </c>
      <c r="Z224" s="19" t="s">
        <v>198</v>
      </c>
      <c r="AA224" s="19" t="s">
        <v>199</v>
      </c>
      <c r="AB224" s="19" t="s">
        <v>200</v>
      </c>
      <c r="AC224" s="19" t="s">
        <v>1312</v>
      </c>
      <c r="AD224" s="19" t="s">
        <v>116</v>
      </c>
      <c r="AE224" s="19" t="s">
        <v>117</v>
      </c>
      <c r="AF224" s="19" t="s">
        <v>201</v>
      </c>
      <c r="AG224" s="19" t="s">
        <v>202</v>
      </c>
      <c r="AH224" s="19" t="s">
        <v>203</v>
      </c>
      <c r="AI224" s="19" t="s">
        <v>235</v>
      </c>
      <c r="AJ224" s="19" t="s">
        <v>205</v>
      </c>
      <c r="AL224" s="19" t="s">
        <v>207</v>
      </c>
      <c r="AM224" s="19" t="s">
        <v>208</v>
      </c>
      <c r="AN224" s="19" t="s">
        <v>209</v>
      </c>
      <c r="AO224" s="19" t="s">
        <v>210</v>
      </c>
      <c r="AQ224" s="19" t="s">
        <v>211</v>
      </c>
      <c r="AR224" s="19" t="s">
        <v>236</v>
      </c>
      <c r="AS224" s="19" t="s">
        <v>242</v>
      </c>
      <c r="AT224" s="19" t="s">
        <v>250</v>
      </c>
      <c r="AU224" s="19" t="s">
        <v>215</v>
      </c>
      <c r="AV224" s="19" t="s">
        <v>251</v>
      </c>
      <c r="AW224" s="19" t="s">
        <v>217</v>
      </c>
      <c r="AX224" s="19" t="s">
        <v>218</v>
      </c>
      <c r="AY224" s="19" t="s">
        <v>219</v>
      </c>
      <c r="AZ224" s="19" t="s">
        <v>554</v>
      </c>
      <c r="BA224" s="19" t="s">
        <v>221</v>
      </c>
      <c r="BB224" s="19" t="s">
        <v>1267</v>
      </c>
      <c r="BC224" s="19" t="s">
        <v>223</v>
      </c>
      <c r="BD224" s="19" t="s">
        <v>325</v>
      </c>
      <c r="BE224" s="19" t="s">
        <v>225</v>
      </c>
      <c r="BF224" s="19" t="s">
        <v>1019</v>
      </c>
      <c r="BI224" s="19" t="s">
        <v>1020</v>
      </c>
      <c r="BJ224" s="19" t="s">
        <v>227</v>
      </c>
      <c r="BK224" s="19" t="s">
        <v>228</v>
      </c>
      <c r="BL224" s="19" t="s">
        <v>229</v>
      </c>
    </row>
    <row r="225" spans="1:64" ht="16.95" customHeight="1">
      <c r="A225" s="48" t="str">
        <f t="shared" si="7"/>
        <v>90PT03X5-M07UA0</v>
      </c>
      <c r="B225" s="19" t="str">
        <f t="shared" si="6"/>
        <v>P440VAT-B5852WS</v>
      </c>
      <c r="C225" s="19" t="str">
        <f>IF(ISBLANK(I225),"",IF(LEFT(H225, 4) = "90PF",_xlfn.XLOOKUP(B225,'Auto-PF'!$A$2:$A$500,'Auto-PF'!$B$2:$B$500,"Not found",0),_xlfn.XLOOKUP(LEFT(B225,5),'MKT name rule'!$B$2:$B$322,'MKT name rule'!$C$2:$C$322, "Not found")))</f>
        <v>ASUS ExpertCenter P400</v>
      </c>
      <c r="D225" s="19" t="s">
        <v>83</v>
      </c>
      <c r="E225" s="83" t="s">
        <v>1090</v>
      </c>
      <c r="H225" s="19" t="s">
        <v>1321</v>
      </c>
      <c r="I225" s="88" t="s">
        <v>1322</v>
      </c>
      <c r="J225" s="19" t="s">
        <v>1323</v>
      </c>
      <c r="K225" s="19" t="s">
        <v>1324</v>
      </c>
      <c r="L225" s="19" t="s">
        <v>273</v>
      </c>
      <c r="M225" s="19" t="s">
        <v>274</v>
      </c>
      <c r="N225" s="19" t="s">
        <v>187</v>
      </c>
      <c r="O225" s="19" t="s">
        <v>188</v>
      </c>
      <c r="P225" s="19" t="s">
        <v>189</v>
      </c>
      <c r="Q225" s="19" t="s">
        <v>190</v>
      </c>
      <c r="R225" s="19" t="s">
        <v>104</v>
      </c>
      <c r="S225" s="19" t="s">
        <v>191</v>
      </c>
      <c r="T225" s="19" t="s">
        <v>192</v>
      </c>
      <c r="U225" s="19" t="s">
        <v>193</v>
      </c>
      <c r="V225" s="19" t="s">
        <v>275</v>
      </c>
      <c r="W225" s="19" t="s">
        <v>195</v>
      </c>
      <c r="X225" s="19" t="s">
        <v>196</v>
      </c>
      <c r="Y225" s="19" t="s">
        <v>197</v>
      </c>
      <c r="Z225" s="19" t="s">
        <v>198</v>
      </c>
      <c r="AA225" s="19" t="s">
        <v>276</v>
      </c>
      <c r="AB225" s="19" t="s">
        <v>200</v>
      </c>
      <c r="AC225" s="19" t="s">
        <v>1312</v>
      </c>
      <c r="AD225" s="19" t="s">
        <v>116</v>
      </c>
      <c r="AE225" s="19" t="s">
        <v>117</v>
      </c>
      <c r="AF225" s="19" t="s">
        <v>201</v>
      </c>
      <c r="AG225" s="19" t="s">
        <v>202</v>
      </c>
      <c r="AH225" s="19" t="s">
        <v>203</v>
      </c>
      <c r="AI225" s="19" t="s">
        <v>235</v>
      </c>
      <c r="AJ225" s="19" t="s">
        <v>205</v>
      </c>
      <c r="AL225" s="19" t="s">
        <v>207</v>
      </c>
      <c r="AM225" s="19" t="s">
        <v>208</v>
      </c>
      <c r="AN225" s="19" t="s">
        <v>209</v>
      </c>
      <c r="AO225" s="19" t="s">
        <v>210</v>
      </c>
      <c r="AQ225" s="19" t="s">
        <v>211</v>
      </c>
      <c r="AR225" s="19" t="s">
        <v>236</v>
      </c>
      <c r="AS225" s="19" t="s">
        <v>242</v>
      </c>
      <c r="AT225" s="19" t="s">
        <v>250</v>
      </c>
      <c r="AU225" s="19" t="s">
        <v>215</v>
      </c>
      <c r="AV225" s="19" t="s">
        <v>251</v>
      </c>
      <c r="AW225" s="19" t="s">
        <v>217</v>
      </c>
      <c r="AX225" s="19" t="s">
        <v>218</v>
      </c>
      <c r="AY225" s="19" t="s">
        <v>219</v>
      </c>
      <c r="AZ225" s="19" t="s">
        <v>554</v>
      </c>
      <c r="BA225" s="19" t="s">
        <v>221</v>
      </c>
      <c r="BB225" s="19" t="s">
        <v>1267</v>
      </c>
      <c r="BC225" s="19" t="s">
        <v>223</v>
      </c>
      <c r="BD225" s="19" t="s">
        <v>906</v>
      </c>
      <c r="BE225" s="19" t="s">
        <v>225</v>
      </c>
      <c r="BF225" s="19" t="s">
        <v>1019</v>
      </c>
      <c r="BI225" s="19" t="s">
        <v>1020</v>
      </c>
      <c r="BJ225" s="19" t="s">
        <v>227</v>
      </c>
      <c r="BK225" s="19" t="s">
        <v>228</v>
      </c>
      <c r="BL225" s="19" t="s">
        <v>229</v>
      </c>
    </row>
    <row r="226" spans="1:64" ht="16.95" customHeight="1">
      <c r="A226" s="48" t="str">
        <f t="shared" si="7"/>
        <v>90PT03X5-M08JZ0</v>
      </c>
      <c r="B226" s="19" t="str">
        <f t="shared" si="6"/>
        <v>P440VAK-B7852WS</v>
      </c>
      <c r="C226" s="19" t="str">
        <f>IF(ISBLANK(I226),"",IF(LEFT(H226, 4) = "90PF",_xlfn.XLOOKUP(B226,'Auto-PF'!$A$2:$A$500,'Auto-PF'!$B$2:$B$500,"Not found",0),_xlfn.XLOOKUP(LEFT(B226,5),'MKT name rule'!$B$2:$B$322,'MKT name rule'!$C$2:$C$322, "Not found")))</f>
        <v>ASUS ExpertCenter P400</v>
      </c>
      <c r="D226" s="19" t="s">
        <v>83</v>
      </c>
      <c r="E226" s="83" t="s">
        <v>1090</v>
      </c>
      <c r="H226" s="19" t="s">
        <v>1325</v>
      </c>
      <c r="I226" s="88" t="s">
        <v>1326</v>
      </c>
      <c r="J226" s="19" t="s">
        <v>1327</v>
      </c>
      <c r="K226" s="19" t="s">
        <v>1328</v>
      </c>
      <c r="L226" s="19" t="s">
        <v>185</v>
      </c>
      <c r="M226" s="19" t="s">
        <v>248</v>
      </c>
      <c r="N226" s="19" t="s">
        <v>187</v>
      </c>
      <c r="O226" s="19" t="s">
        <v>188</v>
      </c>
      <c r="P226" s="19" t="s">
        <v>189</v>
      </c>
      <c r="Q226" s="19" t="s">
        <v>190</v>
      </c>
      <c r="R226" s="19" t="s">
        <v>104</v>
      </c>
      <c r="S226" s="19" t="s">
        <v>191</v>
      </c>
      <c r="T226" s="19" t="s">
        <v>192</v>
      </c>
      <c r="U226" s="19" t="s">
        <v>193</v>
      </c>
      <c r="V226" s="19" t="s">
        <v>194</v>
      </c>
      <c r="W226" s="19" t="s">
        <v>195</v>
      </c>
      <c r="X226" s="19" t="s">
        <v>196</v>
      </c>
      <c r="Y226" s="19" t="s">
        <v>197</v>
      </c>
      <c r="Z226" s="19" t="s">
        <v>198</v>
      </c>
      <c r="AA226" s="19" t="s">
        <v>199</v>
      </c>
      <c r="AB226" s="19" t="s">
        <v>200</v>
      </c>
      <c r="AC226" s="19" t="s">
        <v>1329</v>
      </c>
      <c r="AD226" s="19" t="s">
        <v>116</v>
      </c>
      <c r="AE226" s="19" t="s">
        <v>117</v>
      </c>
      <c r="AF226" s="19" t="s">
        <v>201</v>
      </c>
      <c r="AG226" s="19" t="s">
        <v>202</v>
      </c>
      <c r="AH226" s="19" t="s">
        <v>203</v>
      </c>
      <c r="AI226" s="19" t="s">
        <v>235</v>
      </c>
      <c r="AJ226" s="19" t="s">
        <v>205</v>
      </c>
      <c r="AL226" s="19" t="s">
        <v>207</v>
      </c>
      <c r="AM226" s="19" t="s">
        <v>208</v>
      </c>
      <c r="AN226" s="19" t="s">
        <v>209</v>
      </c>
      <c r="AO226" s="19" t="s">
        <v>210</v>
      </c>
      <c r="AQ226" s="19" t="s">
        <v>211</v>
      </c>
      <c r="AR226" s="19" t="s">
        <v>236</v>
      </c>
      <c r="AS226" s="19" t="s">
        <v>242</v>
      </c>
      <c r="AT226" s="19" t="s">
        <v>250</v>
      </c>
      <c r="AU226" s="19" t="s">
        <v>215</v>
      </c>
      <c r="AV226" s="19" t="s">
        <v>251</v>
      </c>
      <c r="AW226" s="19" t="s">
        <v>217</v>
      </c>
      <c r="AX226" s="19" t="s">
        <v>218</v>
      </c>
      <c r="AY226" s="19" t="s">
        <v>219</v>
      </c>
      <c r="AZ226" s="19" t="s">
        <v>554</v>
      </c>
      <c r="BA226" s="19" t="s">
        <v>221</v>
      </c>
      <c r="BB226" s="19" t="s">
        <v>1267</v>
      </c>
      <c r="BC226" s="19" t="s">
        <v>223</v>
      </c>
      <c r="BD226" s="19" t="s">
        <v>906</v>
      </c>
      <c r="BE226" s="19" t="s">
        <v>225</v>
      </c>
      <c r="BF226" s="19" t="s">
        <v>1019</v>
      </c>
      <c r="BI226" s="19" t="s">
        <v>1020</v>
      </c>
      <c r="BJ226" s="19" t="s">
        <v>227</v>
      </c>
      <c r="BK226" s="19" t="s">
        <v>228</v>
      </c>
      <c r="BL226" s="19" t="s">
        <v>229</v>
      </c>
    </row>
    <row r="227" spans="1:64" ht="16.95" customHeight="1">
      <c r="A227" s="48" t="str">
        <f t="shared" si="7"/>
        <v>90PT03X5-M08K00</v>
      </c>
      <c r="B227" s="19" t="str">
        <f t="shared" si="6"/>
        <v>P440VAK-B7152WS</v>
      </c>
      <c r="C227" s="19" t="str">
        <f>IF(ISBLANK(I227),"",IF(LEFT(H227, 4) = "90PF",_xlfn.XLOOKUP(B227,'Auto-PF'!$A$2:$A$500,'Auto-PF'!$B$2:$B$500,"Not found",0),_xlfn.XLOOKUP(LEFT(B227,5),'MKT name rule'!$B$2:$B$322,'MKT name rule'!$C$2:$C$322, "Not found")))</f>
        <v>ASUS ExpertCenter P400</v>
      </c>
      <c r="D227" s="19" t="s">
        <v>83</v>
      </c>
      <c r="E227" s="83" t="s">
        <v>1090</v>
      </c>
      <c r="H227" s="19" t="s">
        <v>1330</v>
      </c>
      <c r="I227" s="88" t="s">
        <v>1331</v>
      </c>
      <c r="J227" s="19" t="s">
        <v>1332</v>
      </c>
      <c r="K227" s="19" t="s">
        <v>1333</v>
      </c>
      <c r="L227" s="19" t="s">
        <v>185</v>
      </c>
      <c r="M227" s="19" t="s">
        <v>248</v>
      </c>
      <c r="N227" s="19" t="s">
        <v>187</v>
      </c>
      <c r="O227" s="19" t="s">
        <v>188</v>
      </c>
      <c r="P227" s="19" t="s">
        <v>189</v>
      </c>
      <c r="Q227" s="19" t="s">
        <v>190</v>
      </c>
      <c r="R227" s="19" t="s">
        <v>104</v>
      </c>
      <c r="S227" s="19" t="s">
        <v>191</v>
      </c>
      <c r="T227" s="19" t="s">
        <v>192</v>
      </c>
      <c r="U227" s="19" t="s">
        <v>193</v>
      </c>
      <c r="V227" s="19" t="s">
        <v>194</v>
      </c>
      <c r="W227" s="19" t="s">
        <v>195</v>
      </c>
      <c r="X227" s="19" t="s">
        <v>196</v>
      </c>
      <c r="Y227" s="19" t="s">
        <v>197</v>
      </c>
      <c r="Z227" s="19" t="s">
        <v>198</v>
      </c>
      <c r="AA227" s="19" t="s">
        <v>199</v>
      </c>
      <c r="AB227" s="19" t="s">
        <v>200</v>
      </c>
      <c r="AC227" s="19" t="s">
        <v>1329</v>
      </c>
      <c r="AD227" s="19" t="s">
        <v>116</v>
      </c>
      <c r="AE227" s="19" t="s">
        <v>117</v>
      </c>
      <c r="AF227" s="19" t="s">
        <v>201</v>
      </c>
      <c r="AG227" s="19" t="s">
        <v>256</v>
      </c>
      <c r="AH227" s="19" t="s">
        <v>257</v>
      </c>
      <c r="AI227" s="19" t="s">
        <v>235</v>
      </c>
      <c r="AJ227" s="19" t="s">
        <v>205</v>
      </c>
      <c r="AL227" s="19" t="s">
        <v>207</v>
      </c>
      <c r="AM227" s="19" t="s">
        <v>208</v>
      </c>
      <c r="AN227" s="19" t="s">
        <v>209</v>
      </c>
      <c r="AO227" s="19" t="s">
        <v>210</v>
      </c>
      <c r="AQ227" s="19" t="s">
        <v>211</v>
      </c>
      <c r="AR227" s="19" t="s">
        <v>236</v>
      </c>
      <c r="AS227" s="19" t="s">
        <v>242</v>
      </c>
      <c r="AT227" s="19" t="s">
        <v>250</v>
      </c>
      <c r="AU227" s="19" t="s">
        <v>215</v>
      </c>
      <c r="AV227" s="19" t="s">
        <v>251</v>
      </c>
      <c r="AW227" s="19" t="s">
        <v>217</v>
      </c>
      <c r="AX227" s="19" t="s">
        <v>218</v>
      </c>
      <c r="AY227" s="19" t="s">
        <v>219</v>
      </c>
      <c r="AZ227" s="19" t="s">
        <v>554</v>
      </c>
      <c r="BA227" s="19" t="s">
        <v>221</v>
      </c>
      <c r="BB227" s="19" t="s">
        <v>1267</v>
      </c>
      <c r="BC227" s="19" t="s">
        <v>223</v>
      </c>
      <c r="BD227" s="19" t="s">
        <v>906</v>
      </c>
      <c r="BE227" s="19" t="s">
        <v>225</v>
      </c>
      <c r="BF227" s="19" t="s">
        <v>1019</v>
      </c>
      <c r="BI227" s="19" t="s">
        <v>1020</v>
      </c>
      <c r="BJ227" s="19" t="s">
        <v>227</v>
      </c>
      <c r="BK227" s="19" t="s">
        <v>228</v>
      </c>
      <c r="BL227" s="19" t="s">
        <v>229</v>
      </c>
    </row>
    <row r="228" spans="1:64" ht="16.95" customHeight="1">
      <c r="A228" s="48" t="str">
        <f t="shared" si="7"/>
        <v>90PT03X7-M08K10</v>
      </c>
      <c r="B228" s="19" t="str">
        <f t="shared" si="6"/>
        <v>P440VAK-W7852WS</v>
      </c>
      <c r="C228" s="19" t="str">
        <f>IF(ISBLANK(I228),"",IF(LEFT(H228, 4) = "90PF",_xlfn.XLOOKUP(B228,'Auto-PF'!$A$2:$A$500,'Auto-PF'!$B$2:$B$500,"Not found",0),_xlfn.XLOOKUP(LEFT(B228,5),'MKT name rule'!$B$2:$B$322,'MKT name rule'!$C$2:$C$322, "Not found")))</f>
        <v>ASUS ExpertCenter P400</v>
      </c>
      <c r="D228" s="19" t="s">
        <v>83</v>
      </c>
      <c r="E228" s="83" t="s">
        <v>1090</v>
      </c>
      <c r="H228" s="19" t="s">
        <v>1334</v>
      </c>
      <c r="I228" s="88" t="s">
        <v>1335</v>
      </c>
      <c r="J228" s="19" t="s">
        <v>1336</v>
      </c>
      <c r="K228" s="19" t="s">
        <v>1337</v>
      </c>
      <c r="L228" s="19" t="s">
        <v>322</v>
      </c>
      <c r="M228" s="19" t="s">
        <v>323</v>
      </c>
      <c r="N228" s="19" t="s">
        <v>324</v>
      </c>
      <c r="O228" s="19" t="s">
        <v>188</v>
      </c>
      <c r="P228" s="19" t="s">
        <v>189</v>
      </c>
      <c r="Q228" s="19" t="s">
        <v>190</v>
      </c>
      <c r="R228" s="19" t="s">
        <v>104</v>
      </c>
      <c r="S228" s="19" t="s">
        <v>191</v>
      </c>
      <c r="T228" s="19" t="s">
        <v>192</v>
      </c>
      <c r="U228" s="19" t="s">
        <v>193</v>
      </c>
      <c r="V228" s="19" t="s">
        <v>194</v>
      </c>
      <c r="W228" s="19" t="s">
        <v>195</v>
      </c>
      <c r="X228" s="19" t="s">
        <v>196</v>
      </c>
      <c r="Y228" s="19" t="s">
        <v>197</v>
      </c>
      <c r="Z228" s="19" t="s">
        <v>198</v>
      </c>
      <c r="AA228" s="19" t="s">
        <v>199</v>
      </c>
      <c r="AB228" s="19" t="s">
        <v>200</v>
      </c>
      <c r="AC228" s="19" t="s">
        <v>1329</v>
      </c>
      <c r="AD228" s="19" t="s">
        <v>116</v>
      </c>
      <c r="AE228" s="19" t="s">
        <v>117</v>
      </c>
      <c r="AF228" s="19" t="s">
        <v>201</v>
      </c>
      <c r="AG228" s="19" t="s">
        <v>202</v>
      </c>
      <c r="AH228" s="19" t="s">
        <v>203</v>
      </c>
      <c r="AI228" s="19" t="s">
        <v>235</v>
      </c>
      <c r="AJ228" s="19" t="s">
        <v>205</v>
      </c>
      <c r="AL228" s="19" t="s">
        <v>207</v>
      </c>
      <c r="AM228" s="19" t="s">
        <v>208</v>
      </c>
      <c r="AN228" s="19" t="s">
        <v>209</v>
      </c>
      <c r="AO228" s="19" t="s">
        <v>210</v>
      </c>
      <c r="AQ228" s="19" t="s">
        <v>211</v>
      </c>
      <c r="AR228" s="19" t="s">
        <v>236</v>
      </c>
      <c r="AS228" s="19" t="s">
        <v>242</v>
      </c>
      <c r="AT228" s="19" t="s">
        <v>250</v>
      </c>
      <c r="AU228" s="19" t="s">
        <v>215</v>
      </c>
      <c r="AV228" s="19" t="s">
        <v>251</v>
      </c>
      <c r="AW228" s="19" t="s">
        <v>217</v>
      </c>
      <c r="AX228" s="19" t="s">
        <v>218</v>
      </c>
      <c r="AY228" s="19" t="s">
        <v>219</v>
      </c>
      <c r="AZ228" s="19" t="s">
        <v>554</v>
      </c>
      <c r="BA228" s="19" t="s">
        <v>221</v>
      </c>
      <c r="BB228" s="19" t="s">
        <v>1267</v>
      </c>
      <c r="BC228" s="19" t="s">
        <v>223</v>
      </c>
      <c r="BD228" s="19" t="s">
        <v>325</v>
      </c>
      <c r="BE228" s="19" t="s">
        <v>225</v>
      </c>
      <c r="BF228" s="19" t="s">
        <v>1019</v>
      </c>
      <c r="BI228" s="19" t="s">
        <v>1020</v>
      </c>
      <c r="BJ228" s="19" t="s">
        <v>227</v>
      </c>
      <c r="BK228" s="19" t="s">
        <v>228</v>
      </c>
      <c r="BL228" s="19" t="s">
        <v>229</v>
      </c>
    </row>
    <row r="229" spans="1:64" ht="16.95" customHeight="1">
      <c r="A229" s="48" t="str">
        <f t="shared" si="7"/>
        <v>90PT03X7-M08K50</v>
      </c>
      <c r="B229" s="19" t="str">
        <f t="shared" si="6"/>
        <v>P440VAT-W7852WS</v>
      </c>
      <c r="C229" s="19" t="str">
        <f>IF(ISBLANK(I229),"",IF(LEFT(H229, 4) = "90PF",_xlfn.XLOOKUP(B229,'Auto-PF'!$A$2:$A$500,'Auto-PF'!$B$2:$B$500,"Not found",0),_xlfn.XLOOKUP(LEFT(B229,5),'MKT name rule'!$B$2:$B$322,'MKT name rule'!$C$2:$C$322, "Not found")))</f>
        <v>ASUS ExpertCenter P400</v>
      </c>
      <c r="D229" s="19" t="s">
        <v>83</v>
      </c>
      <c r="E229" s="83" t="s">
        <v>1090</v>
      </c>
      <c r="H229" s="19" t="s">
        <v>1338</v>
      </c>
      <c r="I229" s="88" t="s">
        <v>1339</v>
      </c>
      <c r="J229" s="19" t="s">
        <v>1340</v>
      </c>
      <c r="K229" s="19" t="s">
        <v>1341</v>
      </c>
      <c r="L229" s="19" t="s">
        <v>322</v>
      </c>
      <c r="M229" s="19" t="s">
        <v>370</v>
      </c>
      <c r="N229" s="19" t="s">
        <v>324</v>
      </c>
      <c r="O229" s="19" t="s">
        <v>188</v>
      </c>
      <c r="P229" s="19" t="s">
        <v>189</v>
      </c>
      <c r="Q229" s="19" t="s">
        <v>190</v>
      </c>
      <c r="R229" s="19" t="s">
        <v>104</v>
      </c>
      <c r="S229" s="19" t="s">
        <v>191</v>
      </c>
      <c r="T229" s="19" t="s">
        <v>192</v>
      </c>
      <c r="U229" s="19" t="s">
        <v>193</v>
      </c>
      <c r="V229" s="19" t="s">
        <v>275</v>
      </c>
      <c r="W229" s="19" t="s">
        <v>195</v>
      </c>
      <c r="X229" s="19" t="s">
        <v>196</v>
      </c>
      <c r="Y229" s="19" t="s">
        <v>197</v>
      </c>
      <c r="Z229" s="19" t="s">
        <v>198</v>
      </c>
      <c r="AA229" s="19" t="s">
        <v>276</v>
      </c>
      <c r="AB229" s="19" t="s">
        <v>200</v>
      </c>
      <c r="AC229" s="19" t="s">
        <v>1329</v>
      </c>
      <c r="AD229" s="19" t="s">
        <v>116</v>
      </c>
      <c r="AE229" s="19" t="s">
        <v>117</v>
      </c>
      <c r="AF229" s="19" t="s">
        <v>201</v>
      </c>
      <c r="AG229" s="19" t="s">
        <v>202</v>
      </c>
      <c r="AH229" s="19" t="s">
        <v>203</v>
      </c>
      <c r="AI229" s="19" t="s">
        <v>235</v>
      </c>
      <c r="AJ229" s="19" t="s">
        <v>205</v>
      </c>
      <c r="AL229" s="19" t="s">
        <v>207</v>
      </c>
      <c r="AM229" s="19" t="s">
        <v>208</v>
      </c>
      <c r="AN229" s="19" t="s">
        <v>209</v>
      </c>
      <c r="AO229" s="19" t="s">
        <v>210</v>
      </c>
      <c r="AQ229" s="19" t="s">
        <v>211</v>
      </c>
      <c r="AR229" s="19" t="s">
        <v>236</v>
      </c>
      <c r="AS229" s="19" t="s">
        <v>242</v>
      </c>
      <c r="AT229" s="19" t="s">
        <v>250</v>
      </c>
      <c r="AU229" s="19" t="s">
        <v>215</v>
      </c>
      <c r="AV229" s="19" t="s">
        <v>251</v>
      </c>
      <c r="AW229" s="19" t="s">
        <v>217</v>
      </c>
      <c r="AX229" s="19" t="s">
        <v>218</v>
      </c>
      <c r="AY229" s="19" t="s">
        <v>219</v>
      </c>
      <c r="AZ229" s="19" t="s">
        <v>554</v>
      </c>
      <c r="BA229" s="19" t="s">
        <v>221</v>
      </c>
      <c r="BB229" s="19" t="s">
        <v>1267</v>
      </c>
      <c r="BC229" s="19" t="s">
        <v>223</v>
      </c>
      <c r="BD229" s="19" t="s">
        <v>325</v>
      </c>
      <c r="BE229" s="19" t="s">
        <v>225</v>
      </c>
      <c r="BF229" s="19" t="s">
        <v>1019</v>
      </c>
      <c r="BI229" s="19" t="s">
        <v>1020</v>
      </c>
      <c r="BJ229" s="19" t="s">
        <v>227</v>
      </c>
      <c r="BK229" s="19" t="s">
        <v>228</v>
      </c>
      <c r="BL229" s="19" t="s">
        <v>229</v>
      </c>
    </row>
    <row r="230" spans="1:64" ht="16.95" customHeight="1">
      <c r="A230" s="48" t="str">
        <f t="shared" si="7"/>
        <v>90PT03W7-M03B00</v>
      </c>
      <c r="B230" s="19" t="str">
        <f t="shared" si="6"/>
        <v>P470VAK-W7852WS</v>
      </c>
      <c r="C230" s="19" t="str">
        <f>IF(ISBLANK(I230),"",IF(LEFT(H230, 4) = "90PF",_xlfn.XLOOKUP(B230,'Auto-PF'!$A$2:$A$500,'Auto-PF'!$B$2:$B$500,"Not found",0),_xlfn.XLOOKUP(LEFT(B230,5),'MKT name rule'!$B$2:$B$322,'MKT name rule'!$C$2:$C$322, "Not found")))</f>
        <v>ASUS ExpertCenter P400</v>
      </c>
      <c r="D230" s="19" t="s">
        <v>83</v>
      </c>
      <c r="E230" s="83" t="s">
        <v>1090</v>
      </c>
      <c r="H230" s="19" t="s">
        <v>1342</v>
      </c>
      <c r="I230" s="88" t="s">
        <v>1343</v>
      </c>
      <c r="J230" s="19" t="s">
        <v>1344</v>
      </c>
      <c r="K230" s="19" t="s">
        <v>1345</v>
      </c>
      <c r="L230" s="19" t="s">
        <v>376</v>
      </c>
      <c r="M230" s="19" t="s">
        <v>1346</v>
      </c>
      <c r="N230" s="19" t="s">
        <v>324</v>
      </c>
      <c r="O230" s="19" t="s">
        <v>291</v>
      </c>
      <c r="P230" s="19" t="s">
        <v>189</v>
      </c>
      <c r="Q230" s="19" t="s">
        <v>190</v>
      </c>
      <c r="R230" s="19" t="s">
        <v>135</v>
      </c>
      <c r="S230" s="19" t="s">
        <v>191</v>
      </c>
      <c r="T230" s="19" t="s">
        <v>192</v>
      </c>
      <c r="U230" s="19" t="s">
        <v>193</v>
      </c>
      <c r="V230" s="19" t="s">
        <v>194</v>
      </c>
      <c r="W230" s="19" t="s">
        <v>195</v>
      </c>
      <c r="X230" s="19" t="s">
        <v>196</v>
      </c>
      <c r="Y230" s="19" t="s">
        <v>197</v>
      </c>
      <c r="Z230" s="19" t="s">
        <v>198</v>
      </c>
      <c r="AA230" s="19" t="s">
        <v>199</v>
      </c>
      <c r="AB230" s="19" t="s">
        <v>200</v>
      </c>
      <c r="AC230" s="19" t="s">
        <v>1329</v>
      </c>
      <c r="AD230" s="19" t="s">
        <v>116</v>
      </c>
      <c r="AE230" s="19" t="s">
        <v>117</v>
      </c>
      <c r="AF230" s="19" t="s">
        <v>201</v>
      </c>
      <c r="AG230" s="19" t="s">
        <v>202</v>
      </c>
      <c r="AH230" s="19" t="s">
        <v>203</v>
      </c>
      <c r="AI230" s="19" t="s">
        <v>235</v>
      </c>
      <c r="AJ230" s="19" t="s">
        <v>205</v>
      </c>
      <c r="AL230" s="19" t="s">
        <v>1347</v>
      </c>
      <c r="AM230" s="19" t="s">
        <v>208</v>
      </c>
      <c r="AN230" s="19" t="s">
        <v>209</v>
      </c>
      <c r="AO230" s="19" t="s">
        <v>210</v>
      </c>
      <c r="AP230" s="19" t="s">
        <v>116</v>
      </c>
      <c r="AQ230" s="19" t="s">
        <v>211</v>
      </c>
      <c r="AR230" s="19" t="s">
        <v>236</v>
      </c>
      <c r="AS230" s="19" t="s">
        <v>242</v>
      </c>
      <c r="AT230" s="19" t="s">
        <v>250</v>
      </c>
      <c r="AU230" s="19" t="s">
        <v>215</v>
      </c>
      <c r="AV230" s="19" t="s">
        <v>251</v>
      </c>
      <c r="AW230" s="19" t="s">
        <v>292</v>
      </c>
      <c r="AX230" s="19" t="s">
        <v>293</v>
      </c>
      <c r="AY230" s="19" t="s">
        <v>219</v>
      </c>
      <c r="AZ230" s="19" t="s">
        <v>554</v>
      </c>
      <c r="BA230" s="19" t="s">
        <v>221</v>
      </c>
      <c r="BB230" s="19" t="s">
        <v>1267</v>
      </c>
      <c r="BC230" s="19" t="s">
        <v>223</v>
      </c>
      <c r="BD230" s="19" t="s">
        <v>325</v>
      </c>
      <c r="BE230" s="19" t="s">
        <v>225</v>
      </c>
      <c r="BF230" s="19" t="s">
        <v>1019</v>
      </c>
      <c r="BI230" s="19" t="s">
        <v>1020</v>
      </c>
      <c r="BJ230" s="19" t="s">
        <v>227</v>
      </c>
      <c r="BK230" s="19" t="s">
        <v>228</v>
      </c>
      <c r="BL230" s="19" t="s">
        <v>229</v>
      </c>
    </row>
    <row r="231" spans="1:64" ht="16.95" customHeight="1">
      <c r="A231" s="48" t="str">
        <f t="shared" si="7"/>
        <v>90PT03W5-M03B30</v>
      </c>
      <c r="B231" s="19" t="str">
        <f t="shared" si="6"/>
        <v>P470VAT-B7152WS</v>
      </c>
      <c r="C231" s="19" t="str">
        <f>IF(ISBLANK(I231),"",IF(LEFT(H231, 4) = "90PF",_xlfn.XLOOKUP(B231,'Auto-PF'!$A$2:$A$500,'Auto-PF'!$B$2:$B$500,"Not found",0),_xlfn.XLOOKUP(LEFT(B231,5),'MKT name rule'!$B$2:$B$322,'MKT name rule'!$C$2:$C$322, "Not found")))</f>
        <v>ASUS ExpertCenter P400</v>
      </c>
      <c r="D231" s="19" t="s">
        <v>83</v>
      </c>
      <c r="E231" s="83" t="s">
        <v>1090</v>
      </c>
      <c r="H231" s="19" t="s">
        <v>1348</v>
      </c>
      <c r="I231" s="88" t="s">
        <v>1349</v>
      </c>
      <c r="J231" s="19" t="s">
        <v>1350</v>
      </c>
      <c r="K231" s="19" t="s">
        <v>1351</v>
      </c>
      <c r="L231" s="19" t="s">
        <v>289</v>
      </c>
      <c r="M231" s="19" t="s">
        <v>290</v>
      </c>
      <c r="N231" s="19" t="s">
        <v>187</v>
      </c>
      <c r="O231" s="19" t="s">
        <v>291</v>
      </c>
      <c r="P231" s="19" t="s">
        <v>189</v>
      </c>
      <c r="Q231" s="19" t="s">
        <v>190</v>
      </c>
      <c r="R231" s="19" t="s">
        <v>135</v>
      </c>
      <c r="S231" s="19" t="s">
        <v>191</v>
      </c>
      <c r="T231" s="19" t="s">
        <v>192</v>
      </c>
      <c r="U231" s="19" t="s">
        <v>193</v>
      </c>
      <c r="V231" s="19" t="s">
        <v>275</v>
      </c>
      <c r="W231" s="19" t="s">
        <v>195</v>
      </c>
      <c r="X231" s="19" t="s">
        <v>196</v>
      </c>
      <c r="Y231" s="19" t="s">
        <v>197</v>
      </c>
      <c r="Z231" s="19" t="s">
        <v>198</v>
      </c>
      <c r="AA231" s="19" t="s">
        <v>276</v>
      </c>
      <c r="AB231" s="19" t="s">
        <v>200</v>
      </c>
      <c r="AC231" s="19" t="s">
        <v>1329</v>
      </c>
      <c r="AD231" s="19" t="s">
        <v>116</v>
      </c>
      <c r="AE231" s="19" t="s">
        <v>117</v>
      </c>
      <c r="AF231" s="19" t="s">
        <v>201</v>
      </c>
      <c r="AG231" s="19" t="s">
        <v>256</v>
      </c>
      <c r="AH231" s="19" t="s">
        <v>257</v>
      </c>
      <c r="AI231" s="19" t="s">
        <v>235</v>
      </c>
      <c r="AJ231" s="19" t="s">
        <v>205</v>
      </c>
      <c r="AL231" s="19" t="s">
        <v>1347</v>
      </c>
      <c r="AM231" s="19" t="s">
        <v>208</v>
      </c>
      <c r="AN231" s="19" t="s">
        <v>209</v>
      </c>
      <c r="AO231" s="19" t="s">
        <v>210</v>
      </c>
      <c r="AP231" s="19" t="s">
        <v>116</v>
      </c>
      <c r="AQ231" s="19" t="s">
        <v>211</v>
      </c>
      <c r="AR231" s="19" t="s">
        <v>236</v>
      </c>
      <c r="AS231" s="19" t="s">
        <v>242</v>
      </c>
      <c r="AT231" s="19" t="s">
        <v>250</v>
      </c>
      <c r="AU231" s="19" t="s">
        <v>215</v>
      </c>
      <c r="AV231" s="19" t="s">
        <v>251</v>
      </c>
      <c r="AW231" s="19" t="s">
        <v>292</v>
      </c>
      <c r="AX231" s="19" t="s">
        <v>293</v>
      </c>
      <c r="AY231" s="19" t="s">
        <v>219</v>
      </c>
      <c r="AZ231" s="19" t="s">
        <v>554</v>
      </c>
      <c r="BA231" s="19" t="s">
        <v>221</v>
      </c>
      <c r="BB231" s="19" t="s">
        <v>1267</v>
      </c>
      <c r="BC231" s="19" t="s">
        <v>223</v>
      </c>
      <c r="BD231" s="19" t="s">
        <v>906</v>
      </c>
      <c r="BE231" s="19" t="s">
        <v>225</v>
      </c>
      <c r="BF231" s="19" t="s">
        <v>1019</v>
      </c>
      <c r="BI231" s="19" t="s">
        <v>1020</v>
      </c>
      <c r="BJ231" s="19" t="s">
        <v>227</v>
      </c>
      <c r="BK231" s="19" t="s">
        <v>228</v>
      </c>
      <c r="BL231" s="19" t="s">
        <v>229</v>
      </c>
    </row>
    <row r="232" spans="1:64" ht="16.95" customHeight="1">
      <c r="A232" s="48" t="str">
        <f t="shared" si="7"/>
        <v>90PT03W7-M03B50</v>
      </c>
      <c r="B232" s="19" t="str">
        <f t="shared" si="6"/>
        <v>P470VAT-W7152WS</v>
      </c>
      <c r="C232" s="19" t="str">
        <f>IF(ISBLANK(I232),"",IF(LEFT(H232, 4) = "90PF",_xlfn.XLOOKUP(B232,'Auto-PF'!$A$2:$A$500,'Auto-PF'!$B$2:$B$500,"Not found",0),_xlfn.XLOOKUP(LEFT(B232,5),'MKT name rule'!$B$2:$B$322,'MKT name rule'!$C$2:$C$322, "Not found")))</f>
        <v>ASUS ExpertCenter P400</v>
      </c>
      <c r="D232" s="19" t="s">
        <v>83</v>
      </c>
      <c r="E232" s="83" t="s">
        <v>1090</v>
      </c>
      <c r="H232" s="19" t="s">
        <v>1352</v>
      </c>
      <c r="I232" s="88" t="s">
        <v>1353</v>
      </c>
      <c r="J232" s="19" t="s">
        <v>1354</v>
      </c>
      <c r="K232" s="19" t="s">
        <v>1355</v>
      </c>
      <c r="L232" s="19" t="s">
        <v>376</v>
      </c>
      <c r="M232" s="19" t="s">
        <v>377</v>
      </c>
      <c r="N232" s="19" t="s">
        <v>324</v>
      </c>
      <c r="O232" s="19" t="s">
        <v>291</v>
      </c>
      <c r="P232" s="19" t="s">
        <v>189</v>
      </c>
      <c r="Q232" s="19" t="s">
        <v>190</v>
      </c>
      <c r="R232" s="19" t="s">
        <v>135</v>
      </c>
      <c r="S232" s="19" t="s">
        <v>191</v>
      </c>
      <c r="T232" s="19" t="s">
        <v>192</v>
      </c>
      <c r="U232" s="19" t="s">
        <v>193</v>
      </c>
      <c r="V232" s="19" t="s">
        <v>275</v>
      </c>
      <c r="W232" s="19" t="s">
        <v>195</v>
      </c>
      <c r="X232" s="19" t="s">
        <v>196</v>
      </c>
      <c r="Y232" s="19" t="s">
        <v>197</v>
      </c>
      <c r="Z232" s="19" t="s">
        <v>198</v>
      </c>
      <c r="AA232" s="19" t="s">
        <v>276</v>
      </c>
      <c r="AB232" s="19" t="s">
        <v>200</v>
      </c>
      <c r="AC232" s="19" t="s">
        <v>1329</v>
      </c>
      <c r="AD232" s="19" t="s">
        <v>116</v>
      </c>
      <c r="AE232" s="19" t="s">
        <v>117</v>
      </c>
      <c r="AF232" s="19" t="s">
        <v>201</v>
      </c>
      <c r="AG232" s="19" t="s">
        <v>256</v>
      </c>
      <c r="AH232" s="19" t="s">
        <v>257</v>
      </c>
      <c r="AI232" s="19" t="s">
        <v>235</v>
      </c>
      <c r="AJ232" s="19" t="s">
        <v>205</v>
      </c>
      <c r="AL232" s="19" t="s">
        <v>1347</v>
      </c>
      <c r="AM232" s="19" t="s">
        <v>208</v>
      </c>
      <c r="AN232" s="19" t="s">
        <v>209</v>
      </c>
      <c r="AO232" s="19" t="s">
        <v>210</v>
      </c>
      <c r="AP232" s="19" t="s">
        <v>116</v>
      </c>
      <c r="AQ232" s="19" t="s">
        <v>211</v>
      </c>
      <c r="AR232" s="19" t="s">
        <v>236</v>
      </c>
      <c r="AS232" s="19" t="s">
        <v>242</v>
      </c>
      <c r="AT232" s="19" t="s">
        <v>250</v>
      </c>
      <c r="AU232" s="19" t="s">
        <v>215</v>
      </c>
      <c r="AV232" s="19" t="s">
        <v>251</v>
      </c>
      <c r="AW232" s="19" t="s">
        <v>292</v>
      </c>
      <c r="AX232" s="19" t="s">
        <v>293</v>
      </c>
      <c r="AY232" s="19" t="s">
        <v>219</v>
      </c>
      <c r="AZ232" s="19" t="s">
        <v>554</v>
      </c>
      <c r="BA232" s="19" t="s">
        <v>221</v>
      </c>
      <c r="BB232" s="19" t="s">
        <v>1267</v>
      </c>
      <c r="BC232" s="19" t="s">
        <v>223</v>
      </c>
      <c r="BD232" s="19" t="s">
        <v>325</v>
      </c>
      <c r="BE232" s="19" t="s">
        <v>225</v>
      </c>
      <c r="BF232" s="19" t="s">
        <v>1019</v>
      </c>
      <c r="BI232" s="19" t="s">
        <v>1020</v>
      </c>
      <c r="BJ232" s="19" t="s">
        <v>227</v>
      </c>
      <c r="BK232" s="19" t="s">
        <v>228</v>
      </c>
      <c r="BL232" s="19" t="s">
        <v>229</v>
      </c>
    </row>
    <row r="233" spans="1:64" ht="16.95" customHeight="1">
      <c r="A233" s="48" t="str">
        <f t="shared" si="7"/>
        <v>90PT03W6-M03DM0</v>
      </c>
      <c r="B233" s="19" t="str">
        <f t="shared" si="6"/>
        <v>P470VAT-B7112WSH</v>
      </c>
      <c r="C233" s="19" t="str">
        <f>IF(ISBLANK(I233),"",IF(LEFT(H233, 4) = "90PF",_xlfn.XLOOKUP(B233,'Auto-PF'!$A$2:$A$500,'Auto-PF'!$B$2:$B$500,"Not found",0),_xlfn.XLOOKUP(LEFT(B233,5),'MKT name rule'!$B$2:$B$322,'MKT name rule'!$C$2:$C$322, "Not found")))</f>
        <v>ASUS ExpertCenter P400</v>
      </c>
      <c r="D233" s="19" t="s">
        <v>83</v>
      </c>
      <c r="E233" s="83" t="s">
        <v>1090</v>
      </c>
      <c r="H233" s="19" t="s">
        <v>1356</v>
      </c>
      <c r="I233" s="88" t="s">
        <v>1357</v>
      </c>
      <c r="J233" s="19" t="s">
        <v>1358</v>
      </c>
      <c r="K233" s="19" t="s">
        <v>1359</v>
      </c>
      <c r="L233" s="19" t="s">
        <v>289</v>
      </c>
      <c r="M233" s="19" t="s">
        <v>1089</v>
      </c>
      <c r="N233" s="19" t="s">
        <v>187</v>
      </c>
      <c r="O233" s="19" t="s">
        <v>291</v>
      </c>
      <c r="P233" s="19" t="s">
        <v>189</v>
      </c>
      <c r="Q233" s="19" t="s">
        <v>190</v>
      </c>
      <c r="R233" s="19" t="s">
        <v>135</v>
      </c>
      <c r="S233" s="19" t="s">
        <v>191</v>
      </c>
      <c r="T233" s="19" t="s">
        <v>192</v>
      </c>
      <c r="U233" s="19" t="s">
        <v>193</v>
      </c>
      <c r="V233" s="19" t="s">
        <v>275</v>
      </c>
      <c r="W233" s="19" t="s">
        <v>195</v>
      </c>
      <c r="X233" s="19" t="s">
        <v>196</v>
      </c>
      <c r="Y233" s="19" t="s">
        <v>197</v>
      </c>
      <c r="Z233" s="19" t="s">
        <v>198</v>
      </c>
      <c r="AA233" s="19" t="s">
        <v>276</v>
      </c>
      <c r="AB233" s="19" t="s">
        <v>310</v>
      </c>
      <c r="AC233" s="19" t="s">
        <v>1329</v>
      </c>
      <c r="AD233" s="19" t="s">
        <v>116</v>
      </c>
      <c r="AE233" s="19" t="s">
        <v>117</v>
      </c>
      <c r="AF233" s="19" t="s">
        <v>201</v>
      </c>
      <c r="AG233" s="19" t="s">
        <v>256</v>
      </c>
      <c r="AH233" s="19" t="s">
        <v>257</v>
      </c>
      <c r="AI233" s="19" t="s">
        <v>313</v>
      </c>
      <c r="AJ233" s="19" t="s">
        <v>205</v>
      </c>
      <c r="AL233" s="19" t="s">
        <v>1347</v>
      </c>
      <c r="AM233" s="19" t="s">
        <v>208</v>
      </c>
      <c r="AN233" s="19" t="s">
        <v>676</v>
      </c>
      <c r="AO233" s="19" t="s">
        <v>210</v>
      </c>
      <c r="AP233" s="19" t="s">
        <v>116</v>
      </c>
      <c r="AQ233" s="19" t="s">
        <v>211</v>
      </c>
      <c r="AR233" s="19" t="s">
        <v>236</v>
      </c>
      <c r="AS233" s="19" t="s">
        <v>242</v>
      </c>
      <c r="AT233" s="19" t="s">
        <v>250</v>
      </c>
      <c r="AU233" s="19" t="s">
        <v>215</v>
      </c>
      <c r="AV233" s="19" t="s">
        <v>251</v>
      </c>
      <c r="AW233" s="19" t="s">
        <v>292</v>
      </c>
      <c r="AX233" s="19" t="s">
        <v>293</v>
      </c>
      <c r="AY233" s="19" t="s">
        <v>219</v>
      </c>
      <c r="AZ233" s="19" t="s">
        <v>554</v>
      </c>
      <c r="BA233" s="19" t="s">
        <v>221</v>
      </c>
      <c r="BB233" s="19" t="s">
        <v>1267</v>
      </c>
      <c r="BC233" s="19" t="s">
        <v>223</v>
      </c>
      <c r="BD233" s="19" t="s">
        <v>906</v>
      </c>
      <c r="BE233" s="19" t="s">
        <v>225</v>
      </c>
      <c r="BF233" s="19" t="s">
        <v>1019</v>
      </c>
      <c r="BI233" s="19" t="s">
        <v>1020</v>
      </c>
      <c r="BJ233" s="19" t="s">
        <v>227</v>
      </c>
      <c r="BK233" s="19" t="s">
        <v>228</v>
      </c>
      <c r="BL233" s="19" t="s">
        <v>229</v>
      </c>
    </row>
    <row r="234" spans="1:64" ht="16.95" customHeight="1">
      <c r="A234" s="48" t="str">
        <f t="shared" si="7"/>
        <v>90PT03W8-M03DN0</v>
      </c>
      <c r="B234" s="19" t="str">
        <f t="shared" si="6"/>
        <v>P470VAT-W7112WSH</v>
      </c>
      <c r="C234" s="19" t="str">
        <f>IF(ISBLANK(I234),"",IF(LEFT(H234, 4) = "90PF",_xlfn.XLOOKUP(B234,'Auto-PF'!$A$2:$A$500,'Auto-PF'!$B$2:$B$500,"Not found",0),_xlfn.XLOOKUP(LEFT(B234,5),'MKT name rule'!$B$2:$B$322,'MKT name rule'!$C$2:$C$322, "Not found")))</f>
        <v>ASUS ExpertCenter P400</v>
      </c>
      <c r="D234" s="19" t="s">
        <v>83</v>
      </c>
      <c r="E234" s="83" t="s">
        <v>1090</v>
      </c>
      <c r="H234" s="19" t="s">
        <v>1360</v>
      </c>
      <c r="I234" s="88" t="s">
        <v>1361</v>
      </c>
      <c r="J234" s="19" t="s">
        <v>1362</v>
      </c>
      <c r="K234" s="19" t="s">
        <v>1363</v>
      </c>
      <c r="L234" s="19" t="s">
        <v>376</v>
      </c>
      <c r="M234" s="19" t="s">
        <v>1095</v>
      </c>
      <c r="N234" s="19" t="s">
        <v>324</v>
      </c>
      <c r="O234" s="19" t="s">
        <v>291</v>
      </c>
      <c r="P234" s="19" t="s">
        <v>189</v>
      </c>
      <c r="Q234" s="19" t="s">
        <v>190</v>
      </c>
      <c r="R234" s="19" t="s">
        <v>135</v>
      </c>
      <c r="S234" s="19" t="s">
        <v>191</v>
      </c>
      <c r="T234" s="19" t="s">
        <v>192</v>
      </c>
      <c r="U234" s="19" t="s">
        <v>193</v>
      </c>
      <c r="V234" s="19" t="s">
        <v>275</v>
      </c>
      <c r="W234" s="19" t="s">
        <v>195</v>
      </c>
      <c r="X234" s="19" t="s">
        <v>196</v>
      </c>
      <c r="Y234" s="19" t="s">
        <v>197</v>
      </c>
      <c r="Z234" s="19" t="s">
        <v>198</v>
      </c>
      <c r="AA234" s="19" t="s">
        <v>276</v>
      </c>
      <c r="AB234" s="19" t="s">
        <v>310</v>
      </c>
      <c r="AC234" s="19" t="s">
        <v>1329</v>
      </c>
      <c r="AD234" s="19" t="s">
        <v>116</v>
      </c>
      <c r="AE234" s="19" t="s">
        <v>117</v>
      </c>
      <c r="AF234" s="19" t="s">
        <v>201</v>
      </c>
      <c r="AG234" s="19" t="s">
        <v>256</v>
      </c>
      <c r="AH234" s="19" t="s">
        <v>257</v>
      </c>
      <c r="AI234" s="19" t="s">
        <v>313</v>
      </c>
      <c r="AJ234" s="19" t="s">
        <v>205</v>
      </c>
      <c r="AL234" s="19" t="s">
        <v>1347</v>
      </c>
      <c r="AM234" s="19" t="s">
        <v>208</v>
      </c>
      <c r="AN234" s="19" t="s">
        <v>676</v>
      </c>
      <c r="AO234" s="19" t="s">
        <v>210</v>
      </c>
      <c r="AP234" s="19" t="s">
        <v>116</v>
      </c>
      <c r="AQ234" s="19" t="s">
        <v>211</v>
      </c>
      <c r="AR234" s="19" t="s">
        <v>236</v>
      </c>
      <c r="AS234" s="19" t="s">
        <v>242</v>
      </c>
      <c r="AT234" s="19" t="s">
        <v>250</v>
      </c>
      <c r="AU234" s="19" t="s">
        <v>215</v>
      </c>
      <c r="AV234" s="19" t="s">
        <v>251</v>
      </c>
      <c r="AW234" s="19" t="s">
        <v>292</v>
      </c>
      <c r="AX234" s="19" t="s">
        <v>293</v>
      </c>
      <c r="AY234" s="19" t="s">
        <v>219</v>
      </c>
      <c r="AZ234" s="19" t="s">
        <v>554</v>
      </c>
      <c r="BA234" s="19" t="s">
        <v>221</v>
      </c>
      <c r="BB234" s="19" t="s">
        <v>1267</v>
      </c>
      <c r="BC234" s="19" t="s">
        <v>223</v>
      </c>
      <c r="BD234" s="19" t="s">
        <v>325</v>
      </c>
      <c r="BE234" s="19" t="s">
        <v>225</v>
      </c>
      <c r="BF234" s="19" t="s">
        <v>1019</v>
      </c>
      <c r="BI234" s="19" t="s">
        <v>1020</v>
      </c>
      <c r="BJ234" s="19" t="s">
        <v>227</v>
      </c>
      <c r="BK234" s="19" t="s">
        <v>228</v>
      </c>
      <c r="BL234" s="19" t="s">
        <v>229</v>
      </c>
    </row>
    <row r="235" spans="1:64" ht="16.95" customHeight="1">
      <c r="A235" s="48" t="str">
        <f t="shared" si="7"/>
        <v>90PT03W5-M03NE0</v>
      </c>
      <c r="B235" s="19" t="str">
        <f t="shared" si="6"/>
        <v>P470VAK-B5852WS</v>
      </c>
      <c r="C235" s="19" t="str">
        <f>IF(ISBLANK(I235),"",IF(LEFT(H235, 4) = "90PF",_xlfn.XLOOKUP(B235,'Auto-PF'!$A$2:$A$500,'Auto-PF'!$B$2:$B$500,"Not found",0),_xlfn.XLOOKUP(LEFT(B235,5),'MKT name rule'!$B$2:$B$322,'MKT name rule'!$C$2:$C$322, "Not found")))</f>
        <v>ASUS ExpertCenter P400</v>
      </c>
      <c r="D235" s="19" t="s">
        <v>83</v>
      </c>
      <c r="E235" s="83" t="s">
        <v>1090</v>
      </c>
      <c r="H235" s="19" t="s">
        <v>1364</v>
      </c>
      <c r="I235" s="88" t="s">
        <v>1365</v>
      </c>
      <c r="J235" s="19" t="s">
        <v>1366</v>
      </c>
      <c r="K235" s="19" t="s">
        <v>1367</v>
      </c>
      <c r="L235" s="19" t="s">
        <v>299</v>
      </c>
      <c r="M235" s="19" t="s">
        <v>300</v>
      </c>
      <c r="N235" s="19" t="s">
        <v>187</v>
      </c>
      <c r="O235" s="19" t="s">
        <v>291</v>
      </c>
      <c r="P235" s="19" t="s">
        <v>189</v>
      </c>
      <c r="Q235" s="19" t="s">
        <v>190</v>
      </c>
      <c r="R235" s="19" t="s">
        <v>135</v>
      </c>
      <c r="S235" s="19" t="s">
        <v>191</v>
      </c>
      <c r="T235" s="19" t="s">
        <v>192</v>
      </c>
      <c r="U235" s="19" t="s">
        <v>193</v>
      </c>
      <c r="V235" s="19" t="s">
        <v>194</v>
      </c>
      <c r="W235" s="19" t="s">
        <v>195</v>
      </c>
      <c r="X235" s="19" t="s">
        <v>196</v>
      </c>
      <c r="Y235" s="19" t="s">
        <v>197</v>
      </c>
      <c r="Z235" s="19" t="s">
        <v>198</v>
      </c>
      <c r="AA235" s="19" t="s">
        <v>199</v>
      </c>
      <c r="AB235" s="19" t="s">
        <v>200</v>
      </c>
      <c r="AC235" s="19" t="s">
        <v>1312</v>
      </c>
      <c r="AD235" s="19" t="s">
        <v>116</v>
      </c>
      <c r="AE235" s="19" t="s">
        <v>117</v>
      </c>
      <c r="AF235" s="19" t="s">
        <v>201</v>
      </c>
      <c r="AG235" s="19" t="s">
        <v>202</v>
      </c>
      <c r="AH235" s="19" t="s">
        <v>203</v>
      </c>
      <c r="AI235" s="19" t="s">
        <v>235</v>
      </c>
      <c r="AJ235" s="19" t="s">
        <v>205</v>
      </c>
      <c r="AL235" s="19" t="s">
        <v>1347</v>
      </c>
      <c r="AM235" s="19" t="s">
        <v>208</v>
      </c>
      <c r="AN235" s="19" t="s">
        <v>209</v>
      </c>
      <c r="AO235" s="19" t="s">
        <v>210</v>
      </c>
      <c r="AP235" s="19" t="s">
        <v>116</v>
      </c>
      <c r="AQ235" s="19" t="s">
        <v>211</v>
      </c>
      <c r="AR235" s="19" t="s">
        <v>236</v>
      </c>
      <c r="AS235" s="19" t="s">
        <v>242</v>
      </c>
      <c r="AT235" s="19" t="s">
        <v>250</v>
      </c>
      <c r="AU235" s="19" t="s">
        <v>215</v>
      </c>
      <c r="AV235" s="19" t="s">
        <v>251</v>
      </c>
      <c r="AW235" s="19" t="s">
        <v>292</v>
      </c>
      <c r="AX235" s="19" t="s">
        <v>293</v>
      </c>
      <c r="AY235" s="19" t="s">
        <v>219</v>
      </c>
      <c r="AZ235" s="19" t="s">
        <v>554</v>
      </c>
      <c r="BA235" s="19" t="s">
        <v>221</v>
      </c>
      <c r="BB235" s="19" t="s">
        <v>1267</v>
      </c>
      <c r="BC235" s="19" t="s">
        <v>223</v>
      </c>
      <c r="BD235" s="19" t="s">
        <v>906</v>
      </c>
      <c r="BE235" s="19" t="s">
        <v>225</v>
      </c>
      <c r="BF235" s="19" t="s">
        <v>1019</v>
      </c>
      <c r="BI235" s="19" t="s">
        <v>1020</v>
      </c>
      <c r="BJ235" s="19" t="s">
        <v>227</v>
      </c>
      <c r="BK235" s="19" t="s">
        <v>228</v>
      </c>
      <c r="BL235" s="19" t="s">
        <v>229</v>
      </c>
    </row>
    <row r="236" spans="1:64" ht="16.95" customHeight="1">
      <c r="A236" s="48" t="str">
        <f t="shared" si="7"/>
        <v>90PT03W5-M03NK0</v>
      </c>
      <c r="B236" s="19" t="str">
        <f t="shared" si="6"/>
        <v>P470VAT-B5852WS</v>
      </c>
      <c r="C236" s="19" t="str">
        <f>IF(ISBLANK(I236),"",IF(LEFT(H236, 4) = "90PF",_xlfn.XLOOKUP(B236,'Auto-PF'!$A$2:$A$500,'Auto-PF'!$B$2:$B$500,"Not found",0),_xlfn.XLOOKUP(LEFT(B236,5),'MKT name rule'!$B$2:$B$322,'MKT name rule'!$C$2:$C$322, "Not found")))</f>
        <v>ASUS ExpertCenter P400</v>
      </c>
      <c r="D236" s="19" t="s">
        <v>83</v>
      </c>
      <c r="E236" s="83" t="s">
        <v>1090</v>
      </c>
      <c r="H236" s="19" t="s">
        <v>1368</v>
      </c>
      <c r="I236" s="88" t="s">
        <v>1369</v>
      </c>
      <c r="J236" s="19" t="s">
        <v>1370</v>
      </c>
      <c r="K236" s="19" t="s">
        <v>1371</v>
      </c>
      <c r="L236" s="19" t="s">
        <v>289</v>
      </c>
      <c r="M236" s="19" t="s">
        <v>290</v>
      </c>
      <c r="N236" s="19" t="s">
        <v>187</v>
      </c>
      <c r="O236" s="19" t="s">
        <v>291</v>
      </c>
      <c r="P236" s="19" t="s">
        <v>189</v>
      </c>
      <c r="Q236" s="19" t="s">
        <v>190</v>
      </c>
      <c r="R236" s="19" t="s">
        <v>135</v>
      </c>
      <c r="S236" s="19" t="s">
        <v>191</v>
      </c>
      <c r="T236" s="19" t="s">
        <v>192</v>
      </c>
      <c r="U236" s="19" t="s">
        <v>193</v>
      </c>
      <c r="V236" s="19" t="s">
        <v>275</v>
      </c>
      <c r="W236" s="19" t="s">
        <v>195</v>
      </c>
      <c r="X236" s="19" t="s">
        <v>196</v>
      </c>
      <c r="Y236" s="19" t="s">
        <v>197</v>
      </c>
      <c r="Z236" s="19" t="s">
        <v>198</v>
      </c>
      <c r="AA236" s="19" t="s">
        <v>276</v>
      </c>
      <c r="AB236" s="19" t="s">
        <v>200</v>
      </c>
      <c r="AC236" s="19" t="s">
        <v>1312</v>
      </c>
      <c r="AD236" s="19" t="s">
        <v>116</v>
      </c>
      <c r="AE236" s="19" t="s">
        <v>117</v>
      </c>
      <c r="AF236" s="19" t="s">
        <v>201</v>
      </c>
      <c r="AG236" s="19" t="s">
        <v>202</v>
      </c>
      <c r="AH236" s="19" t="s">
        <v>203</v>
      </c>
      <c r="AI236" s="19" t="s">
        <v>235</v>
      </c>
      <c r="AJ236" s="19" t="s">
        <v>205</v>
      </c>
      <c r="AL236" s="19" t="s">
        <v>1347</v>
      </c>
      <c r="AM236" s="19" t="s">
        <v>208</v>
      </c>
      <c r="AN236" s="19" t="s">
        <v>209</v>
      </c>
      <c r="AO236" s="19" t="s">
        <v>210</v>
      </c>
      <c r="AP236" s="19" t="s">
        <v>116</v>
      </c>
      <c r="AQ236" s="19" t="s">
        <v>211</v>
      </c>
      <c r="AR236" s="19" t="s">
        <v>236</v>
      </c>
      <c r="AS236" s="19" t="s">
        <v>242</v>
      </c>
      <c r="AT236" s="19" t="s">
        <v>250</v>
      </c>
      <c r="AU236" s="19" t="s">
        <v>215</v>
      </c>
      <c r="AV236" s="19" t="s">
        <v>251</v>
      </c>
      <c r="AW236" s="19" t="s">
        <v>292</v>
      </c>
      <c r="AX236" s="19" t="s">
        <v>293</v>
      </c>
      <c r="AY236" s="19" t="s">
        <v>219</v>
      </c>
      <c r="AZ236" s="19" t="s">
        <v>554</v>
      </c>
      <c r="BA236" s="19" t="s">
        <v>221</v>
      </c>
      <c r="BB236" s="19" t="s">
        <v>1267</v>
      </c>
      <c r="BC236" s="19" t="s">
        <v>223</v>
      </c>
      <c r="BD236" s="19" t="s">
        <v>906</v>
      </c>
      <c r="BE236" s="19" t="s">
        <v>225</v>
      </c>
      <c r="BF236" s="19" t="s">
        <v>1019</v>
      </c>
      <c r="BI236" s="19" t="s">
        <v>1020</v>
      </c>
      <c r="BJ236" s="19" t="s">
        <v>227</v>
      </c>
      <c r="BK236" s="19" t="s">
        <v>228</v>
      </c>
      <c r="BL236" s="19" t="s">
        <v>229</v>
      </c>
    </row>
    <row r="237" spans="1:64" ht="16.95" customHeight="1">
      <c r="A237" s="48" t="str">
        <f t="shared" si="7"/>
        <v>90PF05A1-M004S0</v>
      </c>
      <c r="B237" s="19" t="str">
        <f t="shared" si="6"/>
        <v>P500SV-3850181WS</v>
      </c>
      <c r="C237" s="19" t="str">
        <f>IF(ISBLANK(I237),"",IF(LEFT(H237, 4) = "90PF",_xlfn.XLOOKUP(B237,'Auto-PF'!$A$2:$A$500,'Auto-PF'!$B$2:$B$500,"Not found",0),_xlfn.XLOOKUP(LEFT(B237,5),'MKT name rule'!$B$2:$B$322,'MKT name rule'!$C$2:$C$322, "Not found")))</f>
        <v>Not found SFF</v>
      </c>
      <c r="D237" s="19" t="s">
        <v>83</v>
      </c>
      <c r="E237" s="83" t="s">
        <v>1372</v>
      </c>
      <c r="H237" s="19" t="s">
        <v>1373</v>
      </c>
      <c r="I237" s="19" t="s">
        <v>1374</v>
      </c>
      <c r="J237" s="19" t="s">
        <v>1375</v>
      </c>
      <c r="K237" s="19" t="s">
        <v>1376</v>
      </c>
      <c r="L237" s="19" t="s">
        <v>1377</v>
      </c>
      <c r="M237" s="19" t="s">
        <v>1378</v>
      </c>
      <c r="N237" s="19" t="s">
        <v>480</v>
      </c>
      <c r="O237" s="19" t="s">
        <v>543</v>
      </c>
      <c r="P237" s="19" t="s">
        <v>387</v>
      </c>
      <c r="Q237" s="19" t="s">
        <v>236</v>
      </c>
      <c r="R237" s="19" t="s">
        <v>242</v>
      </c>
      <c r="S237" s="19" t="s">
        <v>127</v>
      </c>
      <c r="T237" s="19" t="s">
        <v>544</v>
      </c>
      <c r="U237" s="19" t="s">
        <v>202</v>
      </c>
      <c r="V237" s="19" t="s">
        <v>1379</v>
      </c>
      <c r="W237" s="19" t="s">
        <v>392</v>
      </c>
      <c r="X237" s="19" t="s">
        <v>91</v>
      </c>
      <c r="Y237" s="19" t="s">
        <v>394</v>
      </c>
      <c r="Z237" s="19" t="s">
        <v>535</v>
      </c>
      <c r="AA237" s="19" t="s">
        <v>396</v>
      </c>
      <c r="AB237" s="19" t="s">
        <v>397</v>
      </c>
      <c r="AC237" s="19" t="s">
        <v>207</v>
      </c>
      <c r="AD237" s="19" t="s">
        <v>399</v>
      </c>
      <c r="AE237" s="19" t="s">
        <v>1133</v>
      </c>
      <c r="AF237" s="19" t="s">
        <v>547</v>
      </c>
      <c r="AG237" s="19" t="s">
        <v>517</v>
      </c>
      <c r="AH237" s="19" t="s">
        <v>548</v>
      </c>
      <c r="AI237" s="19" t="s">
        <v>549</v>
      </c>
      <c r="AJ237" s="19" t="s">
        <v>451</v>
      </c>
      <c r="AK237" s="19" t="s">
        <v>550</v>
      </c>
      <c r="AL237" s="19" t="s">
        <v>488</v>
      </c>
      <c r="AM237" s="19" t="s">
        <v>1380</v>
      </c>
      <c r="AN237" s="19" t="s">
        <v>490</v>
      </c>
      <c r="AO237" s="19" t="s">
        <v>117</v>
      </c>
      <c r="AP237" s="19" t="s">
        <v>552</v>
      </c>
      <c r="AQ237" s="19" t="s">
        <v>1134</v>
      </c>
      <c r="AR237" s="19" t="s">
        <v>1381</v>
      </c>
      <c r="AS237" s="19" t="s">
        <v>554</v>
      </c>
      <c r="AT237" s="19" t="s">
        <v>1382</v>
      </c>
      <c r="AU237" s="19" t="s">
        <v>1019</v>
      </c>
      <c r="AV237" s="19" t="s">
        <v>1101</v>
      </c>
      <c r="AW237" s="19" t="s">
        <v>556</v>
      </c>
      <c r="AX237" s="19" t="s">
        <v>557</v>
      </c>
    </row>
    <row r="238" spans="1:64" ht="16.95" customHeight="1">
      <c r="A238" s="48" t="str">
        <f t="shared" si="7"/>
        <v>90PF05I1-M03HL0</v>
      </c>
      <c r="B238" s="19" t="str">
        <f t="shared" si="6"/>
        <v>P500MV-5850332WS</v>
      </c>
      <c r="C238" s="19" t="str">
        <f>IF(ISBLANK(I238),"",IF(LEFT(H238, 4) = "90PF",_xlfn.XLOOKUP(B238,'Auto-PF'!$A$2:$A$500,'Auto-PF'!$B$2:$B$500,"Not found",0),_xlfn.XLOOKUP(LEFT(B238,5),'MKT name rule'!$B$2:$B$322,'MKT name rule'!$C$2:$C$322, "Not found")))</f>
        <v>Not found Mini Tower</v>
      </c>
      <c r="D238" s="19" t="s">
        <v>83</v>
      </c>
      <c r="E238" s="83" t="s">
        <v>1140</v>
      </c>
      <c r="H238" s="19" t="s">
        <v>1383</v>
      </c>
      <c r="I238" s="19" t="s">
        <v>1384</v>
      </c>
      <c r="J238" s="19" t="s">
        <v>1385</v>
      </c>
      <c r="K238" s="19" t="s">
        <v>1386</v>
      </c>
      <c r="L238" s="19" t="s">
        <v>1126</v>
      </c>
      <c r="M238" s="19" t="s">
        <v>542</v>
      </c>
      <c r="N238" s="19" t="s">
        <v>511</v>
      </c>
      <c r="O238" s="19" t="s">
        <v>543</v>
      </c>
      <c r="P238" s="19" t="s">
        <v>512</v>
      </c>
      <c r="Q238" s="19" t="s">
        <v>236</v>
      </c>
      <c r="R238" s="19" t="s">
        <v>242</v>
      </c>
      <c r="S238" s="19" t="s">
        <v>1387</v>
      </c>
      <c r="T238" s="19" t="s">
        <v>544</v>
      </c>
      <c r="U238" s="19" t="s">
        <v>202</v>
      </c>
      <c r="V238" s="19" t="s">
        <v>1388</v>
      </c>
      <c r="W238" s="19" t="s">
        <v>392</v>
      </c>
      <c r="X238" s="19" t="s">
        <v>91</v>
      </c>
      <c r="Y238" s="19" t="s">
        <v>394</v>
      </c>
      <c r="Z238" s="19" t="s">
        <v>535</v>
      </c>
      <c r="AA238" s="19" t="s">
        <v>396</v>
      </c>
      <c r="AB238" s="19" t="s">
        <v>397</v>
      </c>
      <c r="AC238" s="19" t="s">
        <v>207</v>
      </c>
      <c r="AD238" s="19" t="s">
        <v>565</v>
      </c>
      <c r="AE238" s="19" t="s">
        <v>1133</v>
      </c>
      <c r="AF238" s="19" t="s">
        <v>1389</v>
      </c>
      <c r="AG238" s="19" t="s">
        <v>517</v>
      </c>
      <c r="AH238" s="19" t="s">
        <v>548</v>
      </c>
      <c r="AI238" s="19" t="s">
        <v>561</v>
      </c>
      <c r="AJ238" s="19" t="s">
        <v>451</v>
      </c>
      <c r="AK238" s="19" t="s">
        <v>1139</v>
      </c>
      <c r="AL238" s="19" t="s">
        <v>551</v>
      </c>
      <c r="AM238" s="19" t="s">
        <v>489</v>
      </c>
      <c r="AN238" s="19" t="s">
        <v>490</v>
      </c>
      <c r="AO238" s="19" t="s">
        <v>116</v>
      </c>
      <c r="AP238" s="19" t="s">
        <v>552</v>
      </c>
      <c r="AQ238" s="19" t="s">
        <v>1134</v>
      </c>
      <c r="AR238" s="19" t="s">
        <v>553</v>
      </c>
      <c r="AS238" s="19" t="s">
        <v>554</v>
      </c>
      <c r="AT238" s="19" t="s">
        <v>412</v>
      </c>
      <c r="AU238" s="19" t="s">
        <v>1019</v>
      </c>
      <c r="AV238" s="19" t="s">
        <v>1101</v>
      </c>
      <c r="AW238" s="19" t="s">
        <v>556</v>
      </c>
      <c r="AX238" s="19" t="s">
        <v>557</v>
      </c>
    </row>
    <row r="239" spans="1:64" ht="16.95" customHeight="1">
      <c r="A239" s="48" t="str">
        <f t="shared" si="7"/>
        <v>90PF05I1-M03MX0</v>
      </c>
      <c r="B239" s="19" t="str">
        <f t="shared" si="6"/>
        <v>P500MV-5850332X</v>
      </c>
      <c r="C239" s="19" t="str">
        <f>IF(ISBLANK(I239),"",IF(LEFT(H239, 4) = "90PF",_xlfn.XLOOKUP(B239,'Auto-PF'!$A$2:$A$500,'Auto-PF'!$B$2:$B$500,"Not found",0),_xlfn.XLOOKUP(LEFT(B239,5),'MKT name rule'!$B$2:$B$322,'MKT name rule'!$C$2:$C$322, "Not found")))</f>
        <v>Not found Mini Tower</v>
      </c>
      <c r="D239" s="19" t="s">
        <v>83</v>
      </c>
      <c r="E239" s="83" t="s">
        <v>1140</v>
      </c>
      <c r="H239" s="19" t="s">
        <v>1390</v>
      </c>
      <c r="I239" s="19" t="s">
        <v>1391</v>
      </c>
      <c r="J239" s="19" t="s">
        <v>1392</v>
      </c>
      <c r="K239" s="19" t="s">
        <v>1393</v>
      </c>
      <c r="L239" s="19" t="s">
        <v>1126</v>
      </c>
      <c r="M239" s="19" t="s">
        <v>542</v>
      </c>
      <c r="N239" s="19" t="s">
        <v>511</v>
      </c>
      <c r="O239" s="19" t="s">
        <v>1394</v>
      </c>
      <c r="P239" s="19" t="s">
        <v>512</v>
      </c>
      <c r="Q239" s="19" t="s">
        <v>1394</v>
      </c>
      <c r="R239" s="19" t="s">
        <v>213</v>
      </c>
      <c r="S239" s="19" t="s">
        <v>1387</v>
      </c>
      <c r="T239" s="19" t="s">
        <v>544</v>
      </c>
      <c r="U239" s="19" t="s">
        <v>202</v>
      </c>
      <c r="V239" s="19" t="s">
        <v>1388</v>
      </c>
      <c r="W239" s="19" t="s">
        <v>392</v>
      </c>
      <c r="X239" s="19" t="s">
        <v>91</v>
      </c>
      <c r="Y239" s="19" t="s">
        <v>394</v>
      </c>
      <c r="Z239" s="19" t="s">
        <v>535</v>
      </c>
      <c r="AA239" s="19" t="s">
        <v>396</v>
      </c>
      <c r="AB239" s="19" t="s">
        <v>397</v>
      </c>
      <c r="AC239" s="19" t="s">
        <v>207</v>
      </c>
      <c r="AD239" s="19" t="s">
        <v>565</v>
      </c>
      <c r="AE239" s="19" t="s">
        <v>1133</v>
      </c>
      <c r="AF239" s="19" t="s">
        <v>1389</v>
      </c>
      <c r="AG239" s="19" t="s">
        <v>517</v>
      </c>
      <c r="AH239" s="19" t="s">
        <v>548</v>
      </c>
      <c r="AI239" s="19" t="s">
        <v>561</v>
      </c>
      <c r="AJ239" s="19" t="s">
        <v>451</v>
      </c>
      <c r="AK239" s="19" t="s">
        <v>1139</v>
      </c>
      <c r="AL239" s="19" t="s">
        <v>551</v>
      </c>
      <c r="AM239" s="19" t="s">
        <v>489</v>
      </c>
      <c r="AN239" s="19" t="s">
        <v>490</v>
      </c>
      <c r="AO239" s="19" t="s">
        <v>116</v>
      </c>
      <c r="AP239" s="19" t="s">
        <v>552</v>
      </c>
      <c r="AQ239" s="19" t="s">
        <v>1134</v>
      </c>
      <c r="AR239" s="19" t="s">
        <v>553</v>
      </c>
      <c r="AS239" s="19" t="s">
        <v>554</v>
      </c>
      <c r="AT239" s="19" t="s">
        <v>412</v>
      </c>
      <c r="AU239" s="19" t="s">
        <v>1019</v>
      </c>
      <c r="AV239" s="19" t="s">
        <v>1101</v>
      </c>
      <c r="AW239" s="19" t="s">
        <v>556</v>
      </c>
      <c r="AX239" s="19" t="s">
        <v>557</v>
      </c>
    </row>
    <row r="240" spans="1:64" ht="16.95" customHeight="1">
      <c r="A240" s="48" t="str">
        <f t="shared" si="7"/>
        <v>90PF05A1-M00VP0</v>
      </c>
      <c r="B240" s="19" t="str">
        <f t="shared" si="6"/>
        <v>P500SV-5850182WS</v>
      </c>
      <c r="C240" s="19" t="str">
        <f>IF(ISBLANK(I240),"",IF(LEFT(H240, 4) = "90PF",_xlfn.XLOOKUP(B240,'Auto-PF'!$A$2:$A$500,'Auto-PF'!$B$2:$B$500,"Not found",0),_xlfn.XLOOKUP(LEFT(B240,5),'MKT name rule'!$B$2:$B$322,'MKT name rule'!$C$2:$C$322, "Not found")))</f>
        <v>Not found SFF</v>
      </c>
      <c r="D240" s="19" t="s">
        <v>83</v>
      </c>
      <c r="E240" s="83" t="s">
        <v>1372</v>
      </c>
      <c r="H240" s="19" t="s">
        <v>1395</v>
      </c>
      <c r="I240" s="19" t="s">
        <v>1396</v>
      </c>
      <c r="J240" s="19" t="s">
        <v>1397</v>
      </c>
      <c r="K240" s="19" t="s">
        <v>1398</v>
      </c>
      <c r="L240" s="19" t="s">
        <v>1377</v>
      </c>
      <c r="M240" s="19" t="s">
        <v>1378</v>
      </c>
      <c r="N240" s="19" t="s">
        <v>480</v>
      </c>
      <c r="O240" s="19" t="s">
        <v>543</v>
      </c>
      <c r="P240" s="19" t="s">
        <v>387</v>
      </c>
      <c r="Q240" s="19" t="s">
        <v>236</v>
      </c>
      <c r="R240" s="19" t="s">
        <v>242</v>
      </c>
      <c r="S240" s="19" t="s">
        <v>1387</v>
      </c>
      <c r="T240" s="19" t="s">
        <v>544</v>
      </c>
      <c r="U240" s="19" t="s">
        <v>202</v>
      </c>
      <c r="V240" s="19" t="s">
        <v>1379</v>
      </c>
      <c r="W240" s="19" t="s">
        <v>392</v>
      </c>
      <c r="X240" s="19" t="s">
        <v>201</v>
      </c>
      <c r="Y240" s="19" t="s">
        <v>394</v>
      </c>
      <c r="Z240" s="19" t="s">
        <v>535</v>
      </c>
      <c r="AA240" s="19" t="s">
        <v>396</v>
      </c>
      <c r="AB240" s="19" t="s">
        <v>397</v>
      </c>
      <c r="AC240" s="19" t="s">
        <v>207</v>
      </c>
      <c r="AD240" s="19" t="s">
        <v>399</v>
      </c>
      <c r="AE240" s="19" t="s">
        <v>1133</v>
      </c>
      <c r="AF240" s="19" t="s">
        <v>547</v>
      </c>
      <c r="AG240" s="19" t="s">
        <v>517</v>
      </c>
      <c r="AH240" s="19" t="s">
        <v>548</v>
      </c>
      <c r="AI240" s="19" t="s">
        <v>561</v>
      </c>
      <c r="AJ240" s="19" t="s">
        <v>451</v>
      </c>
      <c r="AK240" s="19" t="s">
        <v>550</v>
      </c>
      <c r="AL240" s="19" t="s">
        <v>488</v>
      </c>
      <c r="AM240" s="19" t="s">
        <v>1380</v>
      </c>
      <c r="AN240" s="19" t="s">
        <v>490</v>
      </c>
      <c r="AO240" s="19" t="s">
        <v>117</v>
      </c>
      <c r="AP240" s="19" t="s">
        <v>552</v>
      </c>
      <c r="AQ240" s="19" t="s">
        <v>1134</v>
      </c>
      <c r="AR240" s="19" t="s">
        <v>553</v>
      </c>
      <c r="AS240" s="19" t="s">
        <v>554</v>
      </c>
      <c r="AT240" s="19" t="s">
        <v>1382</v>
      </c>
      <c r="AU240" s="19" t="s">
        <v>1019</v>
      </c>
      <c r="AV240" s="19" t="s">
        <v>1101</v>
      </c>
      <c r="AW240" s="19" t="s">
        <v>556</v>
      </c>
      <c r="AX240" s="19" t="s">
        <v>557</v>
      </c>
    </row>
    <row r="241" spans="1:74" ht="16.95" customHeight="1">
      <c r="A241" s="48" t="str">
        <f t="shared" si="7"/>
        <v>90PF05A1-M00ZT0</v>
      </c>
      <c r="B241" s="19" t="str">
        <f t="shared" si="6"/>
        <v>P500SV-7850182WS</v>
      </c>
      <c r="C241" s="19" t="str">
        <f>IF(ISBLANK(I241),"",IF(LEFT(H241, 4) = "90PF",_xlfn.XLOOKUP(B241,'Auto-PF'!$A$2:$A$500,'Auto-PF'!$B$2:$B$500,"Not found",0),_xlfn.XLOOKUP(LEFT(B241,5),'MKT name rule'!$B$2:$B$322,'MKT name rule'!$C$2:$C$322, "Not found")))</f>
        <v>Not found SFF</v>
      </c>
      <c r="D241" s="19" t="s">
        <v>83</v>
      </c>
      <c r="E241" s="83" t="s">
        <v>1372</v>
      </c>
      <c r="H241" s="19" t="s">
        <v>1399</v>
      </c>
      <c r="I241" s="19" t="s">
        <v>1400</v>
      </c>
      <c r="J241" s="19" t="s">
        <v>1401</v>
      </c>
      <c r="K241" s="19" t="s">
        <v>1402</v>
      </c>
      <c r="L241" s="19" t="s">
        <v>1377</v>
      </c>
      <c r="M241" s="19" t="s">
        <v>1378</v>
      </c>
      <c r="N241" s="19" t="s">
        <v>480</v>
      </c>
      <c r="O241" s="19" t="s">
        <v>543</v>
      </c>
      <c r="P241" s="19" t="s">
        <v>387</v>
      </c>
      <c r="Q241" s="19" t="s">
        <v>236</v>
      </c>
      <c r="R241" s="19" t="s">
        <v>242</v>
      </c>
      <c r="S241" s="19" t="s">
        <v>1329</v>
      </c>
      <c r="T241" s="19" t="s">
        <v>544</v>
      </c>
      <c r="U241" s="19" t="s">
        <v>202</v>
      </c>
      <c r="V241" s="19" t="s">
        <v>1388</v>
      </c>
      <c r="W241" s="19" t="s">
        <v>392</v>
      </c>
      <c r="X241" s="19" t="s">
        <v>201</v>
      </c>
      <c r="Y241" s="19" t="s">
        <v>394</v>
      </c>
      <c r="Z241" s="19" t="s">
        <v>535</v>
      </c>
      <c r="AA241" s="19" t="s">
        <v>396</v>
      </c>
      <c r="AB241" s="19" t="s">
        <v>397</v>
      </c>
      <c r="AC241" s="19" t="s">
        <v>207</v>
      </c>
      <c r="AD241" s="19" t="s">
        <v>399</v>
      </c>
      <c r="AE241" s="19" t="s">
        <v>1133</v>
      </c>
      <c r="AF241" s="19" t="s">
        <v>547</v>
      </c>
      <c r="AG241" s="19" t="s">
        <v>517</v>
      </c>
      <c r="AH241" s="19" t="s">
        <v>548</v>
      </c>
      <c r="AI241" s="19" t="s">
        <v>561</v>
      </c>
      <c r="AJ241" s="19" t="s">
        <v>451</v>
      </c>
      <c r="AK241" s="19" t="s">
        <v>550</v>
      </c>
      <c r="AL241" s="19" t="s">
        <v>488</v>
      </c>
      <c r="AM241" s="19" t="s">
        <v>1380</v>
      </c>
      <c r="AN241" s="19" t="s">
        <v>490</v>
      </c>
      <c r="AO241" s="19" t="s">
        <v>117</v>
      </c>
      <c r="AP241" s="19" t="s">
        <v>552</v>
      </c>
      <c r="AQ241" s="19" t="s">
        <v>1134</v>
      </c>
      <c r="AR241" s="19" t="s">
        <v>553</v>
      </c>
      <c r="AS241" s="19" t="s">
        <v>554</v>
      </c>
      <c r="AT241" s="19" t="s">
        <v>1382</v>
      </c>
      <c r="AU241" s="19" t="s">
        <v>1019</v>
      </c>
      <c r="AV241" s="19" t="s">
        <v>1101</v>
      </c>
      <c r="AW241" s="19" t="s">
        <v>556</v>
      </c>
      <c r="AX241" s="19" t="s">
        <v>557</v>
      </c>
    </row>
    <row r="242" spans="1:74" ht="16.95" customHeight="1">
      <c r="A242" s="48" t="str">
        <f t="shared" si="7"/>
        <v>90PF05I1-M03X50</v>
      </c>
      <c r="B242" s="19" t="str">
        <f t="shared" si="6"/>
        <v>P500MV-7850332WS</v>
      </c>
      <c r="C242" s="19" t="str">
        <f>IF(ISBLANK(I242),"",IF(LEFT(H242, 4) = "90PF",_xlfn.XLOOKUP(B242,'Auto-PF'!$A$2:$A$500,'Auto-PF'!$B$2:$B$500,"Not found",0),_xlfn.XLOOKUP(LEFT(B242,5),'MKT name rule'!$B$2:$B$322,'MKT name rule'!$C$2:$C$322, "Not found")))</f>
        <v>Not found Mini Tower</v>
      </c>
      <c r="D242" s="19" t="s">
        <v>83</v>
      </c>
      <c r="E242" s="83" t="s">
        <v>1140</v>
      </c>
      <c r="H242" s="19" t="s">
        <v>1403</v>
      </c>
      <c r="I242" s="19" t="s">
        <v>1404</v>
      </c>
      <c r="J242" s="19" t="s">
        <v>1405</v>
      </c>
      <c r="K242" s="19" t="s">
        <v>1406</v>
      </c>
      <c r="L242" s="19" t="s">
        <v>1126</v>
      </c>
      <c r="M242" s="19" t="s">
        <v>542</v>
      </c>
      <c r="N242" s="19" t="s">
        <v>511</v>
      </c>
      <c r="O242" s="19" t="s">
        <v>543</v>
      </c>
      <c r="P242" s="19" t="s">
        <v>512</v>
      </c>
      <c r="Q242" s="19" t="s">
        <v>236</v>
      </c>
      <c r="R242" s="19" t="s">
        <v>242</v>
      </c>
      <c r="S242" s="19" t="s">
        <v>1329</v>
      </c>
      <c r="T242" s="19" t="s">
        <v>544</v>
      </c>
      <c r="U242" s="19" t="s">
        <v>202</v>
      </c>
      <c r="V242" s="19" t="s">
        <v>1388</v>
      </c>
      <c r="W242" s="19" t="s">
        <v>392</v>
      </c>
      <c r="X242" s="19" t="s">
        <v>91</v>
      </c>
      <c r="Y242" s="19" t="s">
        <v>394</v>
      </c>
      <c r="Z242" s="19" t="s">
        <v>535</v>
      </c>
      <c r="AA242" s="19" t="s">
        <v>396</v>
      </c>
      <c r="AB242" s="19" t="s">
        <v>397</v>
      </c>
      <c r="AC242" s="19" t="s">
        <v>207</v>
      </c>
      <c r="AD242" s="19" t="s">
        <v>565</v>
      </c>
      <c r="AE242" s="19" t="s">
        <v>1133</v>
      </c>
      <c r="AF242" s="19" t="s">
        <v>1389</v>
      </c>
      <c r="AG242" s="19" t="s">
        <v>517</v>
      </c>
      <c r="AH242" s="19" t="s">
        <v>548</v>
      </c>
      <c r="AI242" s="19" t="s">
        <v>561</v>
      </c>
      <c r="AJ242" s="19" t="s">
        <v>451</v>
      </c>
      <c r="AK242" s="19" t="s">
        <v>1139</v>
      </c>
      <c r="AL242" s="19" t="s">
        <v>551</v>
      </c>
      <c r="AM242" s="19" t="s">
        <v>489</v>
      </c>
      <c r="AN242" s="19" t="s">
        <v>490</v>
      </c>
      <c r="AO242" s="19" t="s">
        <v>116</v>
      </c>
      <c r="AP242" s="19" t="s">
        <v>552</v>
      </c>
      <c r="AQ242" s="19" t="s">
        <v>1134</v>
      </c>
      <c r="AR242" s="19" t="s">
        <v>553</v>
      </c>
      <c r="AS242" s="19" t="s">
        <v>554</v>
      </c>
      <c r="AT242" s="19" t="s">
        <v>412</v>
      </c>
      <c r="AU242" s="19" t="s">
        <v>1019</v>
      </c>
      <c r="AV242" s="19" t="s">
        <v>1101</v>
      </c>
      <c r="AW242" s="19" t="s">
        <v>556</v>
      </c>
      <c r="AX242" s="19" t="s">
        <v>557</v>
      </c>
    </row>
    <row r="243" spans="1:74" ht="16.95" customHeight="1">
      <c r="A243" s="48" t="str">
        <f t="shared" si="7"/>
        <v>90PF05I1-M040W0</v>
      </c>
      <c r="B243" s="19" t="str">
        <f t="shared" si="6"/>
        <v>P500MV-7850332X</v>
      </c>
      <c r="C243" s="19" t="str">
        <f>IF(ISBLANK(I243),"",IF(LEFT(H243, 4) = "90PF",_xlfn.XLOOKUP(B243,'Auto-PF'!$A$2:$A$500,'Auto-PF'!$B$2:$B$500,"Not found",0),_xlfn.XLOOKUP(LEFT(B243,5),'MKT name rule'!$B$2:$B$322,'MKT name rule'!$C$2:$C$322, "Not found")))</f>
        <v>Not found Mini Tower</v>
      </c>
      <c r="D243" s="19" t="s">
        <v>83</v>
      </c>
      <c r="E243" s="83" t="s">
        <v>1140</v>
      </c>
      <c r="H243" s="19" t="s">
        <v>1407</v>
      </c>
      <c r="I243" s="19" t="s">
        <v>1408</v>
      </c>
      <c r="J243" s="19" t="s">
        <v>1409</v>
      </c>
      <c r="K243" s="19" t="s">
        <v>1410</v>
      </c>
      <c r="L243" s="19" t="s">
        <v>1126</v>
      </c>
      <c r="M243" s="19" t="s">
        <v>542</v>
      </c>
      <c r="N243" s="19" t="s">
        <v>511</v>
      </c>
      <c r="O243" s="19" t="s">
        <v>543</v>
      </c>
      <c r="P243" s="19" t="s">
        <v>512</v>
      </c>
      <c r="Q243" s="19" t="s">
        <v>1394</v>
      </c>
      <c r="R243" s="19" t="s">
        <v>213</v>
      </c>
      <c r="S243" s="19" t="s">
        <v>1329</v>
      </c>
      <c r="T243" s="19" t="s">
        <v>544</v>
      </c>
      <c r="U243" s="19" t="s">
        <v>202</v>
      </c>
      <c r="V243" s="19" t="s">
        <v>1388</v>
      </c>
      <c r="W243" s="19" t="s">
        <v>392</v>
      </c>
      <c r="X243" s="19" t="s">
        <v>91</v>
      </c>
      <c r="Y243" s="19" t="s">
        <v>394</v>
      </c>
      <c r="Z243" s="19" t="s">
        <v>535</v>
      </c>
      <c r="AA243" s="19" t="s">
        <v>396</v>
      </c>
      <c r="AB243" s="19" t="s">
        <v>397</v>
      </c>
      <c r="AC243" s="19" t="s">
        <v>207</v>
      </c>
      <c r="AD243" s="19" t="s">
        <v>565</v>
      </c>
      <c r="AE243" s="19" t="s">
        <v>1133</v>
      </c>
      <c r="AF243" s="19" t="s">
        <v>1389</v>
      </c>
      <c r="AG243" s="19" t="s">
        <v>517</v>
      </c>
      <c r="AH243" s="19" t="s">
        <v>548</v>
      </c>
      <c r="AI243" s="19" t="s">
        <v>561</v>
      </c>
      <c r="AJ243" s="19" t="s">
        <v>451</v>
      </c>
      <c r="AK243" s="19" t="s">
        <v>1139</v>
      </c>
      <c r="AL243" s="19" t="s">
        <v>551</v>
      </c>
      <c r="AM243" s="19" t="s">
        <v>489</v>
      </c>
      <c r="AN243" s="19" t="s">
        <v>490</v>
      </c>
      <c r="AO243" s="19" t="s">
        <v>116</v>
      </c>
      <c r="AP243" s="19" t="s">
        <v>552</v>
      </c>
      <c r="AQ243" s="19" t="s">
        <v>1134</v>
      </c>
      <c r="AR243" s="19" t="s">
        <v>553</v>
      </c>
      <c r="AS243" s="19" t="s">
        <v>554</v>
      </c>
      <c r="AT243" s="19" t="s">
        <v>412</v>
      </c>
      <c r="AU243" s="19" t="s">
        <v>1019</v>
      </c>
      <c r="AV243" s="19" t="s">
        <v>1101</v>
      </c>
      <c r="AW243" s="19" t="s">
        <v>556</v>
      </c>
      <c r="AX243" s="19" t="s">
        <v>557</v>
      </c>
    </row>
    <row r="244" spans="1:74" ht="16.95" customHeight="1">
      <c r="A244" s="48" t="str">
        <f t="shared" si="7"/>
        <v>90PF05I1-M041L0</v>
      </c>
      <c r="B244" s="19" t="str">
        <f t="shared" si="6"/>
        <v>P500MV-3850182WS</v>
      </c>
      <c r="C244" s="19" t="str">
        <f>IF(ISBLANK(I244),"",IF(LEFT(H244, 4) = "90PF",_xlfn.XLOOKUP(B244,'Auto-PF'!$A$2:$A$500,'Auto-PF'!$B$2:$B$500,"Not found",0),_xlfn.XLOOKUP(LEFT(B244,5),'MKT name rule'!$B$2:$B$322,'MKT name rule'!$C$2:$C$322, "Not found")))</f>
        <v>Not found Mini Tower</v>
      </c>
      <c r="D244" s="19" t="s">
        <v>83</v>
      </c>
      <c r="E244" s="83" t="s">
        <v>1140</v>
      </c>
      <c r="H244" s="19" t="s">
        <v>1411</v>
      </c>
      <c r="I244" s="19" t="s">
        <v>1412</v>
      </c>
      <c r="J244" s="19" t="s">
        <v>1413</v>
      </c>
      <c r="K244" s="19" t="s">
        <v>1414</v>
      </c>
      <c r="L244" s="19" t="s">
        <v>1126</v>
      </c>
      <c r="M244" s="19" t="s">
        <v>542</v>
      </c>
      <c r="N244" s="19" t="s">
        <v>511</v>
      </c>
      <c r="O244" s="19" t="s">
        <v>543</v>
      </c>
      <c r="P244" s="19" t="s">
        <v>512</v>
      </c>
      <c r="Q244" s="19" t="s">
        <v>236</v>
      </c>
      <c r="R244" s="19" t="s">
        <v>242</v>
      </c>
      <c r="S244" s="19" t="s">
        <v>1415</v>
      </c>
      <c r="T244" s="19" t="s">
        <v>544</v>
      </c>
      <c r="U244" s="19" t="s">
        <v>202</v>
      </c>
      <c r="V244" s="19" t="s">
        <v>1388</v>
      </c>
      <c r="W244" s="19" t="s">
        <v>392</v>
      </c>
      <c r="X244" s="19" t="s">
        <v>91</v>
      </c>
      <c r="Y244" s="19" t="s">
        <v>394</v>
      </c>
      <c r="Z244" s="19" t="s">
        <v>535</v>
      </c>
      <c r="AA244" s="19" t="s">
        <v>396</v>
      </c>
      <c r="AB244" s="19" t="s">
        <v>397</v>
      </c>
      <c r="AC244" s="19" t="s">
        <v>207</v>
      </c>
      <c r="AD244" s="19" t="s">
        <v>399</v>
      </c>
      <c r="AE244" s="19" t="s">
        <v>1133</v>
      </c>
      <c r="AF244" s="19" t="s">
        <v>1389</v>
      </c>
      <c r="AG244" s="19" t="s">
        <v>517</v>
      </c>
      <c r="AH244" s="19" t="s">
        <v>548</v>
      </c>
      <c r="AI244" s="19" t="s">
        <v>549</v>
      </c>
      <c r="AJ244" s="19" t="s">
        <v>451</v>
      </c>
      <c r="AK244" s="19" t="s">
        <v>550</v>
      </c>
      <c r="AL244" s="19" t="s">
        <v>551</v>
      </c>
      <c r="AM244" s="19" t="s">
        <v>489</v>
      </c>
      <c r="AN244" s="19" t="s">
        <v>490</v>
      </c>
      <c r="AO244" s="19" t="s">
        <v>116</v>
      </c>
      <c r="AP244" s="19" t="s">
        <v>552</v>
      </c>
      <c r="AQ244" s="19" t="s">
        <v>1134</v>
      </c>
      <c r="AR244" s="19" t="s">
        <v>553</v>
      </c>
      <c r="AS244" s="19" t="s">
        <v>554</v>
      </c>
      <c r="AT244" s="19" t="s">
        <v>412</v>
      </c>
      <c r="AU244" s="19" t="s">
        <v>1019</v>
      </c>
      <c r="AV244" s="19" t="s">
        <v>1101</v>
      </c>
      <c r="AW244" s="19" t="s">
        <v>556</v>
      </c>
      <c r="AX244" s="19" t="s">
        <v>557</v>
      </c>
    </row>
    <row r="245" spans="1:74" ht="16.95" customHeight="1">
      <c r="A245" s="48" t="str">
        <f t="shared" si="7"/>
        <v>90PF05A1-M01340</v>
      </c>
      <c r="B245" s="19" t="str">
        <f t="shared" si="6"/>
        <v>P500SV-3850182WS</v>
      </c>
      <c r="C245" s="19" t="str">
        <f>IF(ISBLANK(I245),"",IF(LEFT(H245, 4) = "90PF",_xlfn.XLOOKUP(B245,'Auto-PF'!$A$2:$A$500,'Auto-PF'!$B$2:$B$500,"Not found",0),_xlfn.XLOOKUP(LEFT(B245,5),'MKT name rule'!$B$2:$B$322,'MKT name rule'!$C$2:$C$322, "Not found")))</f>
        <v>Not found SFF</v>
      </c>
      <c r="D245" s="19" t="s">
        <v>83</v>
      </c>
      <c r="E245" s="83" t="s">
        <v>1372</v>
      </c>
      <c r="H245" s="19" t="s">
        <v>1416</v>
      </c>
      <c r="I245" s="19" t="s">
        <v>1417</v>
      </c>
      <c r="J245" s="19" t="s">
        <v>1418</v>
      </c>
      <c r="K245" s="19" t="s">
        <v>1419</v>
      </c>
      <c r="L245" s="19" t="s">
        <v>1377</v>
      </c>
      <c r="M245" s="19" t="s">
        <v>1378</v>
      </c>
      <c r="N245" s="19" t="s">
        <v>480</v>
      </c>
      <c r="O245" s="19" t="s">
        <v>543</v>
      </c>
      <c r="P245" s="19" t="s">
        <v>387</v>
      </c>
      <c r="Q245" s="19" t="s">
        <v>236</v>
      </c>
      <c r="R245" s="19" t="s">
        <v>242</v>
      </c>
      <c r="S245" s="19" t="s">
        <v>1415</v>
      </c>
      <c r="T245" s="19" t="s">
        <v>544</v>
      </c>
      <c r="U245" s="19" t="s">
        <v>202</v>
      </c>
      <c r="V245" s="19" t="s">
        <v>1379</v>
      </c>
      <c r="W245" s="19" t="s">
        <v>392</v>
      </c>
      <c r="X245" s="19" t="s">
        <v>201</v>
      </c>
      <c r="Y245" s="19" t="s">
        <v>394</v>
      </c>
      <c r="Z245" s="19" t="s">
        <v>535</v>
      </c>
      <c r="AA245" s="19" t="s">
        <v>396</v>
      </c>
      <c r="AB245" s="19" t="s">
        <v>397</v>
      </c>
      <c r="AC245" s="19" t="s">
        <v>207</v>
      </c>
      <c r="AD245" s="19" t="s">
        <v>399</v>
      </c>
      <c r="AE245" s="19" t="s">
        <v>1133</v>
      </c>
      <c r="AF245" s="19" t="s">
        <v>547</v>
      </c>
      <c r="AG245" s="19" t="s">
        <v>517</v>
      </c>
      <c r="AH245" s="19" t="s">
        <v>548</v>
      </c>
      <c r="AI245" s="19" t="s">
        <v>549</v>
      </c>
      <c r="AJ245" s="19" t="s">
        <v>451</v>
      </c>
      <c r="AK245" s="19" t="s">
        <v>550</v>
      </c>
      <c r="AL245" s="19" t="s">
        <v>488</v>
      </c>
      <c r="AM245" s="19" t="s">
        <v>1380</v>
      </c>
      <c r="AN245" s="19" t="s">
        <v>490</v>
      </c>
      <c r="AO245" s="19" t="s">
        <v>117</v>
      </c>
      <c r="AP245" s="19" t="s">
        <v>552</v>
      </c>
      <c r="AQ245" s="19" t="s">
        <v>1134</v>
      </c>
      <c r="AR245" s="19" t="s">
        <v>553</v>
      </c>
      <c r="AS245" s="19" t="s">
        <v>554</v>
      </c>
      <c r="AT245" s="19" t="s">
        <v>1382</v>
      </c>
      <c r="AU245" s="19" t="s">
        <v>1019</v>
      </c>
      <c r="AV245" s="19" t="s">
        <v>1101</v>
      </c>
      <c r="AW245" s="19" t="s">
        <v>556</v>
      </c>
      <c r="AX245" s="19" t="s">
        <v>557</v>
      </c>
    </row>
    <row r="246" spans="1:74" ht="16.95" customHeight="1">
      <c r="A246" s="48" t="str">
        <f t="shared" si="7"/>
        <v>90PF05I1-M041P0</v>
      </c>
      <c r="B246" s="19" t="str">
        <f t="shared" si="6"/>
        <v>P500MV-3850182X</v>
      </c>
      <c r="C246" s="19" t="str">
        <f>IF(ISBLANK(I246),"",IF(LEFT(H246, 4) = "90PF",_xlfn.XLOOKUP(B246,'Auto-PF'!$A$2:$A$500,'Auto-PF'!$B$2:$B$500,"Not found",0),_xlfn.XLOOKUP(LEFT(B246,5),'MKT name rule'!$B$2:$B$322,'MKT name rule'!$C$2:$C$322, "Not found")))</f>
        <v>Not found Mini Tower</v>
      </c>
      <c r="D246" s="19" t="s">
        <v>83</v>
      </c>
      <c r="E246" s="83" t="s">
        <v>1140</v>
      </c>
      <c r="H246" s="19" t="s">
        <v>1420</v>
      </c>
      <c r="I246" s="19" t="s">
        <v>1421</v>
      </c>
      <c r="J246" s="19" t="s">
        <v>1422</v>
      </c>
      <c r="K246" s="19" t="s">
        <v>1423</v>
      </c>
      <c r="L246" s="19" t="s">
        <v>1126</v>
      </c>
      <c r="M246" s="19" t="s">
        <v>542</v>
      </c>
      <c r="N246" s="19" t="s">
        <v>511</v>
      </c>
      <c r="O246" s="19" t="s">
        <v>543</v>
      </c>
      <c r="P246" s="19" t="s">
        <v>512</v>
      </c>
      <c r="Q246" s="19" t="s">
        <v>1394</v>
      </c>
      <c r="R246" s="19" t="s">
        <v>213</v>
      </c>
      <c r="S246" s="19" t="s">
        <v>1415</v>
      </c>
      <c r="T246" s="19" t="s">
        <v>544</v>
      </c>
      <c r="U246" s="19" t="s">
        <v>202</v>
      </c>
      <c r="V246" s="19" t="s">
        <v>1388</v>
      </c>
      <c r="W246" s="19" t="s">
        <v>392</v>
      </c>
      <c r="X246" s="19" t="s">
        <v>91</v>
      </c>
      <c r="Y246" s="19" t="s">
        <v>394</v>
      </c>
      <c r="Z246" s="19" t="s">
        <v>535</v>
      </c>
      <c r="AA246" s="19" t="s">
        <v>396</v>
      </c>
      <c r="AB246" s="19" t="s">
        <v>397</v>
      </c>
      <c r="AC246" s="19" t="s">
        <v>207</v>
      </c>
      <c r="AD246" s="19" t="s">
        <v>399</v>
      </c>
      <c r="AE246" s="19" t="s">
        <v>1133</v>
      </c>
      <c r="AF246" s="19" t="s">
        <v>1389</v>
      </c>
      <c r="AG246" s="19" t="s">
        <v>517</v>
      </c>
      <c r="AH246" s="19" t="s">
        <v>548</v>
      </c>
      <c r="AI246" s="19" t="s">
        <v>549</v>
      </c>
      <c r="AJ246" s="19" t="s">
        <v>451</v>
      </c>
      <c r="AK246" s="19" t="s">
        <v>550</v>
      </c>
      <c r="AL246" s="19" t="s">
        <v>551</v>
      </c>
      <c r="AM246" s="19" t="s">
        <v>489</v>
      </c>
      <c r="AN246" s="19" t="s">
        <v>490</v>
      </c>
      <c r="AO246" s="19" t="s">
        <v>116</v>
      </c>
      <c r="AP246" s="19" t="s">
        <v>552</v>
      </c>
      <c r="AQ246" s="19" t="s">
        <v>1134</v>
      </c>
      <c r="AR246" s="19" t="s">
        <v>553</v>
      </c>
      <c r="AS246" s="19" t="s">
        <v>554</v>
      </c>
      <c r="AT246" s="19" t="s">
        <v>412</v>
      </c>
      <c r="AU246" s="19" t="s">
        <v>1019</v>
      </c>
      <c r="AV246" s="19" t="s">
        <v>1101</v>
      </c>
      <c r="AW246" s="19" t="s">
        <v>556</v>
      </c>
      <c r="AX246" s="19" t="s">
        <v>557</v>
      </c>
    </row>
    <row r="247" spans="1:74" ht="14.4">
      <c r="A247" s="48" t="str">
        <f t="shared" si="7"/>
        <v>90NX08Z1-M001S0</v>
      </c>
      <c r="B247" s="19" t="str">
        <f t="shared" ref="B247:B281" si="8">IF(ISBLANK(I247),"",I247)</f>
        <v>BG1409CVA-S65851WR</v>
      </c>
      <c r="C247" s="19" t="str">
        <f>IF(ISBLANK(I247),"",IF(LEFT(H247, 4) = "90PF",_xlfn.XLOOKUP(B247,'Auto-PF'!$A$2:$A$500,'Auto-PF'!$B$2:$B$500,"Not found",0),_xlfn.XLOOKUP(LEFT(B247,5),'MKT name rule'!$B$2:$B$322,'MKT name rule'!$C$2:$C$322, "Not found")))</f>
        <v>ASUS ExpertBook BG1</v>
      </c>
      <c r="D247" s="45" t="s">
        <v>83</v>
      </c>
      <c r="E247" s="19" t="s">
        <v>84</v>
      </c>
      <c r="H247" s="19" t="s">
        <v>1424</v>
      </c>
      <c r="I247" s="19" t="s">
        <v>1425</v>
      </c>
      <c r="J247" s="19" t="s">
        <v>126</v>
      </c>
      <c r="K247" s="19" t="s">
        <v>1426</v>
      </c>
      <c r="L247" s="19" t="s">
        <v>202</v>
      </c>
      <c r="M247" s="19" t="s">
        <v>1427</v>
      </c>
      <c r="N247" s="19" t="s">
        <v>1428</v>
      </c>
      <c r="O247" s="19" t="s">
        <v>213</v>
      </c>
      <c r="P247" s="19" t="s">
        <v>1429</v>
      </c>
      <c r="Q247" s="19" t="s">
        <v>1430</v>
      </c>
      <c r="R247" s="19" t="s">
        <v>1429</v>
      </c>
      <c r="S247" s="19" t="s">
        <v>1430</v>
      </c>
      <c r="T247" s="19" t="s">
        <v>1429</v>
      </c>
      <c r="U247" s="19" t="s">
        <v>1430</v>
      </c>
      <c r="V247" s="19" t="s">
        <v>121</v>
      </c>
      <c r="W247" s="19" t="s">
        <v>1431</v>
      </c>
      <c r="X247" s="19" t="s">
        <v>122</v>
      </c>
      <c r="Y247" s="19" t="s">
        <v>135</v>
      </c>
      <c r="Z247" s="19" t="s">
        <v>189</v>
      </c>
      <c r="AA247" s="19" t="s">
        <v>198</v>
      </c>
      <c r="AB247" s="19" t="s">
        <v>721</v>
      </c>
      <c r="AC247" s="19" t="s">
        <v>1432</v>
      </c>
      <c r="AD247" s="19" t="s">
        <v>1433</v>
      </c>
      <c r="AE247" s="19" t="s">
        <v>724</v>
      </c>
      <c r="AF247" s="19">
        <v>29.167361111111113</v>
      </c>
      <c r="AG247" s="19" t="s">
        <v>199</v>
      </c>
      <c r="AH247" s="19">
        <v>0.87</v>
      </c>
      <c r="AI247" s="19" t="s">
        <v>197</v>
      </c>
      <c r="AK247" s="19" t="s">
        <v>117</v>
      </c>
      <c r="AL247" s="19" t="s">
        <v>1434</v>
      </c>
      <c r="AM247" s="19" t="s">
        <v>201</v>
      </c>
      <c r="AN247" s="19" t="s">
        <v>117</v>
      </c>
      <c r="AO247" s="19" t="s">
        <v>1435</v>
      </c>
      <c r="AP247" s="19" t="s">
        <v>131</v>
      </c>
      <c r="AR247" s="19" t="s">
        <v>203</v>
      </c>
      <c r="AT247" s="19" t="s">
        <v>1436</v>
      </c>
      <c r="AU247" s="19" t="s">
        <v>1347</v>
      </c>
      <c r="AV247" s="19" t="s">
        <v>117</v>
      </c>
      <c r="AW247" s="19" t="s">
        <v>1437</v>
      </c>
      <c r="AX247" s="19" t="s">
        <v>118</v>
      </c>
      <c r="AY247" s="19" t="s">
        <v>134</v>
      </c>
      <c r="AZ247" s="19" t="s">
        <v>132</v>
      </c>
      <c r="BA247" s="19" t="s">
        <v>147</v>
      </c>
      <c r="BB247" s="19" t="s">
        <v>1438</v>
      </c>
      <c r="BC247" s="19" t="s">
        <v>1439</v>
      </c>
      <c r="BD247" s="19" t="s">
        <v>138</v>
      </c>
      <c r="BE247" s="19" t="s">
        <v>1440</v>
      </c>
      <c r="BF247" s="19" t="s">
        <v>1441</v>
      </c>
      <c r="BG247" s="19" t="s">
        <v>1442</v>
      </c>
      <c r="BH247" s="19" t="s">
        <v>117</v>
      </c>
      <c r="BI247" s="19" t="s">
        <v>1443</v>
      </c>
      <c r="BJ247" s="19" t="s">
        <v>1444</v>
      </c>
      <c r="BK247" s="19" t="s">
        <v>1445</v>
      </c>
      <c r="BL247" s="19" t="s">
        <v>101</v>
      </c>
      <c r="BM247" s="19">
        <v>9.5</v>
      </c>
      <c r="BN247" s="19" t="s">
        <v>1446</v>
      </c>
      <c r="BO247" s="19" t="s">
        <v>521</v>
      </c>
      <c r="BP247" s="19" t="s">
        <v>1447</v>
      </c>
      <c r="BQ247" s="19" t="s">
        <v>1448</v>
      </c>
      <c r="BR247" s="19" t="s">
        <v>1449</v>
      </c>
      <c r="BS247" s="19" t="s">
        <v>1449</v>
      </c>
      <c r="BT247" s="19" t="s">
        <v>1449</v>
      </c>
      <c r="BU247" s="19" t="s">
        <v>1450</v>
      </c>
      <c r="BV247" s="53">
        <v>0.28000000000000003</v>
      </c>
    </row>
    <row r="248" spans="1:74" ht="14.4">
      <c r="A248" s="48" t="str">
        <f t="shared" si="7"/>
        <v>90NX08Z1-M001T0</v>
      </c>
      <c r="B248" s="19" t="str">
        <f t="shared" si="8"/>
        <v>BG1409CVA-S65851XR</v>
      </c>
      <c r="C248" s="19" t="str">
        <f>IF(ISBLANK(I248),"",IF(LEFT(H248, 4) = "90PF",_xlfn.XLOOKUP(B248,'Auto-PF'!$A$2:$A$500,'Auto-PF'!$B$2:$B$500,"Not found",0),_xlfn.XLOOKUP(LEFT(B248,5),'MKT name rule'!$B$2:$B$322,'MKT name rule'!$C$2:$C$322, "Not found")))</f>
        <v>ASUS ExpertBook BG1</v>
      </c>
      <c r="D248" s="45" t="s">
        <v>83</v>
      </c>
      <c r="E248" s="19" t="s">
        <v>84</v>
      </c>
      <c r="H248" s="19" t="s">
        <v>1451</v>
      </c>
      <c r="I248" s="19" t="s">
        <v>1452</v>
      </c>
      <c r="J248" s="19" t="s">
        <v>126</v>
      </c>
      <c r="K248" s="19" t="s">
        <v>1426</v>
      </c>
      <c r="L248" s="19" t="s">
        <v>202</v>
      </c>
      <c r="M248" s="19" t="s">
        <v>1427</v>
      </c>
      <c r="N248" s="19" t="s">
        <v>1394</v>
      </c>
      <c r="O248" s="19" t="s">
        <v>213</v>
      </c>
      <c r="P248" s="19" t="s">
        <v>1429</v>
      </c>
      <c r="Q248" s="19" t="s">
        <v>1430</v>
      </c>
      <c r="R248" s="19" t="s">
        <v>1429</v>
      </c>
      <c r="S248" s="19" t="s">
        <v>1430</v>
      </c>
      <c r="T248" s="19" t="s">
        <v>1429</v>
      </c>
      <c r="U248" s="19" t="s">
        <v>1430</v>
      </c>
      <c r="V248" s="19" t="s">
        <v>121</v>
      </c>
      <c r="W248" s="19" t="s">
        <v>1431</v>
      </c>
      <c r="X248" s="19" t="s">
        <v>122</v>
      </c>
      <c r="Y248" s="19" t="s">
        <v>135</v>
      </c>
      <c r="Z248" s="19" t="s">
        <v>189</v>
      </c>
      <c r="AA248" s="19" t="s">
        <v>198</v>
      </c>
      <c r="AB248" s="19" t="s">
        <v>721</v>
      </c>
      <c r="AC248" s="19" t="s">
        <v>1432</v>
      </c>
      <c r="AD248" s="19" t="s">
        <v>1433</v>
      </c>
      <c r="AE248" s="19" t="s">
        <v>724</v>
      </c>
      <c r="AF248" s="19">
        <v>29.167361111111113</v>
      </c>
      <c r="AG248" s="19" t="s">
        <v>199</v>
      </c>
      <c r="AH248" s="19">
        <v>0.87</v>
      </c>
      <c r="AI248" s="19" t="s">
        <v>197</v>
      </c>
      <c r="AK248" s="19" t="s">
        <v>117</v>
      </c>
      <c r="AL248" s="19" t="s">
        <v>1434</v>
      </c>
      <c r="AM248" s="19" t="s">
        <v>201</v>
      </c>
      <c r="AN248" s="19" t="s">
        <v>117</v>
      </c>
      <c r="AO248" s="19" t="s">
        <v>1435</v>
      </c>
      <c r="AP248" s="19" t="s">
        <v>131</v>
      </c>
      <c r="AR248" s="19" t="s">
        <v>203</v>
      </c>
      <c r="AT248" s="19" t="s">
        <v>1436</v>
      </c>
      <c r="AU248" s="19" t="s">
        <v>1347</v>
      </c>
      <c r="AV248" s="19" t="s">
        <v>117</v>
      </c>
      <c r="AW248" s="19" t="s">
        <v>1437</v>
      </c>
      <c r="AX248" s="19" t="s">
        <v>118</v>
      </c>
      <c r="AY248" s="19" t="s">
        <v>134</v>
      </c>
      <c r="AZ248" s="19" t="s">
        <v>132</v>
      </c>
      <c r="BA248" s="19" t="s">
        <v>147</v>
      </c>
      <c r="BB248" s="19" t="s">
        <v>1438</v>
      </c>
      <c r="BC248" s="19" t="s">
        <v>1439</v>
      </c>
      <c r="BD248" s="19" t="s">
        <v>138</v>
      </c>
      <c r="BE248" s="19" t="s">
        <v>1440</v>
      </c>
      <c r="BF248" s="19" t="s">
        <v>1441</v>
      </c>
      <c r="BG248" s="19" t="s">
        <v>1442</v>
      </c>
      <c r="BH248" s="19" t="s">
        <v>117</v>
      </c>
      <c r="BI248" s="19" t="s">
        <v>1443</v>
      </c>
      <c r="BJ248" s="19" t="s">
        <v>1444</v>
      </c>
      <c r="BK248" s="19" t="s">
        <v>1445</v>
      </c>
      <c r="BL248" s="19" t="s">
        <v>101</v>
      </c>
      <c r="BM248" s="19">
        <v>9.5</v>
      </c>
      <c r="BN248" s="19" t="s">
        <v>1446</v>
      </c>
      <c r="BO248" s="19" t="s">
        <v>521</v>
      </c>
      <c r="BP248" s="19" t="s">
        <v>1447</v>
      </c>
      <c r="BQ248" s="19" t="s">
        <v>1448</v>
      </c>
      <c r="BR248" s="19" t="s">
        <v>1449</v>
      </c>
      <c r="BS248" s="19" t="s">
        <v>1449</v>
      </c>
      <c r="BT248" s="19" t="s">
        <v>1449</v>
      </c>
      <c r="BU248" s="19" t="s">
        <v>1450</v>
      </c>
      <c r="BV248" s="53">
        <v>0.28000000000000003</v>
      </c>
    </row>
    <row r="249" spans="1:74" ht="14.4">
      <c r="A249" s="48" t="str">
        <f t="shared" si="7"/>
        <v>90NX08Z1-M001U0</v>
      </c>
      <c r="B249" s="19" t="str">
        <f t="shared" si="8"/>
        <v>BG1409CVA-S65151XR</v>
      </c>
      <c r="C249" s="19" t="str">
        <f>IF(ISBLANK(I249),"",IF(LEFT(H249, 4) = "90PF",_xlfn.XLOOKUP(B249,'Auto-PF'!$A$2:$A$500,'Auto-PF'!$B$2:$B$500,"Not found",0),_xlfn.XLOOKUP(LEFT(B249,5),'MKT name rule'!$B$2:$B$322,'MKT name rule'!$C$2:$C$322, "Not found")))</f>
        <v>ASUS ExpertBook BG1</v>
      </c>
      <c r="D249" s="45" t="s">
        <v>83</v>
      </c>
      <c r="E249" s="19" t="s">
        <v>84</v>
      </c>
      <c r="H249" s="19" t="s">
        <v>1453</v>
      </c>
      <c r="I249" s="19" t="s">
        <v>1454</v>
      </c>
      <c r="J249" s="19" t="s">
        <v>126</v>
      </c>
      <c r="K249" s="19" t="s">
        <v>1426</v>
      </c>
      <c r="L249" s="19" t="s">
        <v>667</v>
      </c>
      <c r="M249" s="19" t="s">
        <v>1427</v>
      </c>
      <c r="N249" s="19" t="s">
        <v>1394</v>
      </c>
      <c r="O249" s="19" t="s">
        <v>213</v>
      </c>
      <c r="P249" s="19" t="s">
        <v>1429</v>
      </c>
      <c r="Q249" s="19" t="s">
        <v>1430</v>
      </c>
      <c r="R249" s="19" t="s">
        <v>1429</v>
      </c>
      <c r="S249" s="19" t="s">
        <v>1430</v>
      </c>
      <c r="T249" s="19" t="s">
        <v>1429</v>
      </c>
      <c r="U249" s="19" t="s">
        <v>1430</v>
      </c>
      <c r="V249" s="19" t="s">
        <v>121</v>
      </c>
      <c r="W249" s="19" t="s">
        <v>1431</v>
      </c>
      <c r="X249" s="19" t="s">
        <v>122</v>
      </c>
      <c r="Y249" s="19" t="s">
        <v>135</v>
      </c>
      <c r="Z249" s="19" t="s">
        <v>189</v>
      </c>
      <c r="AA249" s="19" t="s">
        <v>198</v>
      </c>
      <c r="AB249" s="19" t="s">
        <v>721</v>
      </c>
      <c r="AC249" s="19" t="s">
        <v>1432</v>
      </c>
      <c r="AD249" s="19" t="s">
        <v>1433</v>
      </c>
      <c r="AE249" s="19" t="s">
        <v>724</v>
      </c>
      <c r="AF249" s="19">
        <v>29.167361111111113</v>
      </c>
      <c r="AG249" s="19" t="s">
        <v>199</v>
      </c>
      <c r="AH249" s="19">
        <v>0.87</v>
      </c>
      <c r="AI249" s="19" t="s">
        <v>197</v>
      </c>
      <c r="AK249" s="19" t="s">
        <v>117</v>
      </c>
      <c r="AL249" s="19" t="s">
        <v>1434</v>
      </c>
      <c r="AM249" s="19" t="s">
        <v>201</v>
      </c>
      <c r="AN249" s="19" t="s">
        <v>117</v>
      </c>
      <c r="AO249" s="19" t="s">
        <v>1435</v>
      </c>
      <c r="AP249" s="19" t="s">
        <v>131</v>
      </c>
      <c r="AR249" s="19" t="s">
        <v>257</v>
      </c>
      <c r="AT249" s="19" t="s">
        <v>1436</v>
      </c>
      <c r="AU249" s="19" t="s">
        <v>1347</v>
      </c>
      <c r="AV249" s="19" t="s">
        <v>117</v>
      </c>
      <c r="AW249" s="19" t="s">
        <v>1437</v>
      </c>
      <c r="AX249" s="19" t="s">
        <v>118</v>
      </c>
      <c r="AY249" s="19" t="s">
        <v>134</v>
      </c>
      <c r="AZ249" s="19" t="s">
        <v>132</v>
      </c>
      <c r="BA249" s="19" t="s">
        <v>147</v>
      </c>
      <c r="BB249" s="19" t="s">
        <v>1438</v>
      </c>
      <c r="BC249" s="19" t="s">
        <v>1439</v>
      </c>
      <c r="BD249" s="19" t="s">
        <v>138</v>
      </c>
      <c r="BE249" s="19" t="s">
        <v>1440</v>
      </c>
      <c r="BF249" s="19" t="s">
        <v>1441</v>
      </c>
      <c r="BG249" s="19" t="s">
        <v>1442</v>
      </c>
      <c r="BH249" s="19" t="s">
        <v>117</v>
      </c>
      <c r="BI249" s="19" t="s">
        <v>1443</v>
      </c>
      <c r="BJ249" s="19" t="s">
        <v>1444</v>
      </c>
      <c r="BK249" s="19" t="s">
        <v>1445</v>
      </c>
      <c r="BL249" s="19" t="s">
        <v>101</v>
      </c>
      <c r="BM249" s="19">
        <v>9.5</v>
      </c>
      <c r="BN249" s="19" t="s">
        <v>1446</v>
      </c>
      <c r="BO249" s="19" t="s">
        <v>521</v>
      </c>
      <c r="BP249" s="19" t="s">
        <v>1447</v>
      </c>
      <c r="BQ249" s="19" t="s">
        <v>1448</v>
      </c>
      <c r="BR249" s="19" t="s">
        <v>1449</v>
      </c>
      <c r="BS249" s="19" t="s">
        <v>1449</v>
      </c>
      <c r="BT249" s="19" t="s">
        <v>1449</v>
      </c>
      <c r="BU249" s="19" t="s">
        <v>1450</v>
      </c>
      <c r="BV249" s="53">
        <v>0.28000000000000003</v>
      </c>
    </row>
    <row r="250" spans="1:74" ht="14.4">
      <c r="A250" s="48" t="str">
        <f t="shared" si="7"/>
        <v>90NX08Z1-M001V0</v>
      </c>
      <c r="B250" s="19" t="str">
        <f t="shared" si="8"/>
        <v>BG1409CVA-S65151WR</v>
      </c>
      <c r="C250" s="19" t="str">
        <f>IF(ISBLANK(I250),"",IF(LEFT(H250, 4) = "90PF",_xlfn.XLOOKUP(B250,'Auto-PF'!$A$2:$A$500,'Auto-PF'!$B$2:$B$500,"Not found",0),_xlfn.XLOOKUP(LEFT(B250,5),'MKT name rule'!$B$2:$B$322,'MKT name rule'!$C$2:$C$322, "Not found")))</f>
        <v>ASUS ExpertBook BG1</v>
      </c>
      <c r="D250" s="45" t="s">
        <v>83</v>
      </c>
      <c r="E250" s="19" t="s">
        <v>84</v>
      </c>
      <c r="H250" s="19" t="s">
        <v>1455</v>
      </c>
      <c r="I250" s="19" t="s">
        <v>1456</v>
      </c>
      <c r="J250" s="19" t="s">
        <v>126</v>
      </c>
      <c r="K250" s="19" t="s">
        <v>1426</v>
      </c>
      <c r="L250" s="19" t="s">
        <v>667</v>
      </c>
      <c r="M250" s="19" t="s">
        <v>1427</v>
      </c>
      <c r="N250" s="19" t="s">
        <v>1428</v>
      </c>
      <c r="O250" s="19" t="s">
        <v>213</v>
      </c>
      <c r="P250" s="19" t="s">
        <v>1429</v>
      </c>
      <c r="Q250" s="19" t="s">
        <v>1430</v>
      </c>
      <c r="R250" s="19" t="s">
        <v>1429</v>
      </c>
      <c r="S250" s="19" t="s">
        <v>1430</v>
      </c>
      <c r="T250" s="19" t="s">
        <v>1429</v>
      </c>
      <c r="U250" s="19" t="s">
        <v>1430</v>
      </c>
      <c r="V250" s="19" t="s">
        <v>121</v>
      </c>
      <c r="W250" s="19" t="s">
        <v>1431</v>
      </c>
      <c r="X250" s="19" t="s">
        <v>122</v>
      </c>
      <c r="Y250" s="19" t="s">
        <v>135</v>
      </c>
      <c r="Z250" s="19" t="s">
        <v>189</v>
      </c>
      <c r="AA250" s="19" t="s">
        <v>198</v>
      </c>
      <c r="AB250" s="19" t="s">
        <v>721</v>
      </c>
      <c r="AC250" s="19" t="s">
        <v>1432</v>
      </c>
      <c r="AD250" s="19" t="s">
        <v>1433</v>
      </c>
      <c r="AE250" s="19" t="s">
        <v>724</v>
      </c>
      <c r="AF250" s="19">
        <v>29.167361111111113</v>
      </c>
      <c r="AG250" s="19" t="s">
        <v>199</v>
      </c>
      <c r="AH250" s="19">
        <v>0.87</v>
      </c>
      <c r="AI250" s="19" t="s">
        <v>197</v>
      </c>
      <c r="AK250" s="19" t="s">
        <v>117</v>
      </c>
      <c r="AL250" s="19" t="s">
        <v>1434</v>
      </c>
      <c r="AM250" s="19" t="s">
        <v>201</v>
      </c>
      <c r="AN250" s="19" t="s">
        <v>117</v>
      </c>
      <c r="AO250" s="19" t="s">
        <v>1435</v>
      </c>
      <c r="AP250" s="19" t="s">
        <v>131</v>
      </c>
      <c r="AR250" s="19" t="s">
        <v>257</v>
      </c>
      <c r="AT250" s="19" t="s">
        <v>1436</v>
      </c>
      <c r="AU250" s="19" t="s">
        <v>1347</v>
      </c>
      <c r="AV250" s="19" t="s">
        <v>117</v>
      </c>
      <c r="AW250" s="19" t="s">
        <v>1437</v>
      </c>
      <c r="AX250" s="19" t="s">
        <v>118</v>
      </c>
      <c r="AY250" s="19" t="s">
        <v>134</v>
      </c>
      <c r="AZ250" s="19" t="s">
        <v>132</v>
      </c>
      <c r="BA250" s="19" t="s">
        <v>147</v>
      </c>
      <c r="BB250" s="19" t="s">
        <v>1438</v>
      </c>
      <c r="BC250" s="19" t="s">
        <v>1439</v>
      </c>
      <c r="BD250" s="19" t="s">
        <v>138</v>
      </c>
      <c r="BE250" s="19" t="s">
        <v>1440</v>
      </c>
      <c r="BF250" s="19" t="s">
        <v>1441</v>
      </c>
      <c r="BG250" s="19" t="s">
        <v>1442</v>
      </c>
      <c r="BH250" s="19" t="s">
        <v>117</v>
      </c>
      <c r="BI250" s="19" t="s">
        <v>1443</v>
      </c>
      <c r="BJ250" s="19" t="s">
        <v>1444</v>
      </c>
      <c r="BK250" s="19" t="s">
        <v>1445</v>
      </c>
      <c r="BL250" s="19" t="s">
        <v>101</v>
      </c>
      <c r="BM250" s="19">
        <v>9.5</v>
      </c>
      <c r="BN250" s="19" t="s">
        <v>1446</v>
      </c>
      <c r="BO250" s="19" t="s">
        <v>521</v>
      </c>
      <c r="BP250" s="19" t="s">
        <v>1447</v>
      </c>
      <c r="BQ250" s="19" t="s">
        <v>1448</v>
      </c>
      <c r="BR250" s="19" t="s">
        <v>1449</v>
      </c>
      <c r="BS250" s="19" t="s">
        <v>1449</v>
      </c>
      <c r="BT250" s="19" t="s">
        <v>1449</v>
      </c>
      <c r="BU250" s="19" t="s">
        <v>1450</v>
      </c>
      <c r="BV250" s="53">
        <v>0.28000000000000003</v>
      </c>
    </row>
    <row r="251" spans="1:74" ht="14.4">
      <c r="A251" s="48" t="str">
        <f t="shared" si="7"/>
        <v>90NX08Z1-M001W0</v>
      </c>
      <c r="B251" s="19" t="str">
        <f t="shared" si="8"/>
        <v>BG1409CVA-S67851WR</v>
      </c>
      <c r="C251" s="19" t="str">
        <f>IF(ISBLANK(I251),"",IF(LEFT(H251, 4) = "90PF",_xlfn.XLOOKUP(B251,'Auto-PF'!$A$2:$A$500,'Auto-PF'!$B$2:$B$500,"Not found",0),_xlfn.XLOOKUP(LEFT(B251,5),'MKT name rule'!$B$2:$B$322,'MKT name rule'!$C$2:$C$322, "Not found")))</f>
        <v>ASUS ExpertBook BG1</v>
      </c>
      <c r="D251" s="45" t="s">
        <v>83</v>
      </c>
      <c r="E251" s="19" t="s">
        <v>84</v>
      </c>
      <c r="H251" s="19" t="s">
        <v>1457</v>
      </c>
      <c r="I251" s="19" t="s">
        <v>1458</v>
      </c>
      <c r="J251" s="19" t="s">
        <v>126</v>
      </c>
      <c r="K251" s="19" t="s">
        <v>1459</v>
      </c>
      <c r="L251" s="19" t="s">
        <v>202</v>
      </c>
      <c r="M251" s="19" t="s">
        <v>1427</v>
      </c>
      <c r="N251" s="19" t="s">
        <v>1428</v>
      </c>
      <c r="O251" s="19" t="s">
        <v>213</v>
      </c>
      <c r="P251" s="19" t="s">
        <v>1429</v>
      </c>
      <c r="Q251" s="19" t="s">
        <v>1430</v>
      </c>
      <c r="R251" s="19" t="s">
        <v>1429</v>
      </c>
      <c r="S251" s="19" t="s">
        <v>1430</v>
      </c>
      <c r="T251" s="19" t="s">
        <v>1429</v>
      </c>
      <c r="U251" s="19" t="s">
        <v>1430</v>
      </c>
      <c r="V251" s="19" t="s">
        <v>121</v>
      </c>
      <c r="W251" s="19" t="s">
        <v>1431</v>
      </c>
      <c r="X251" s="19" t="s">
        <v>122</v>
      </c>
      <c r="Y251" s="19" t="s">
        <v>135</v>
      </c>
      <c r="Z251" s="19" t="s">
        <v>189</v>
      </c>
      <c r="AA251" s="19" t="s">
        <v>198</v>
      </c>
      <c r="AB251" s="19" t="s">
        <v>721</v>
      </c>
      <c r="AC251" s="19" t="s">
        <v>1432</v>
      </c>
      <c r="AD251" s="19" t="s">
        <v>1433</v>
      </c>
      <c r="AE251" s="19" t="s">
        <v>724</v>
      </c>
      <c r="AF251" s="19">
        <v>29.167361111111113</v>
      </c>
      <c r="AG251" s="19" t="s">
        <v>199</v>
      </c>
      <c r="AH251" s="19">
        <v>0.87</v>
      </c>
      <c r="AI251" s="19" t="s">
        <v>197</v>
      </c>
      <c r="AK251" s="19" t="s">
        <v>117</v>
      </c>
      <c r="AL251" s="19" t="s">
        <v>1434</v>
      </c>
      <c r="AM251" s="19" t="s">
        <v>201</v>
      </c>
      <c r="AN251" s="19" t="s">
        <v>117</v>
      </c>
      <c r="AO251" s="19" t="s">
        <v>1435</v>
      </c>
      <c r="AP251" s="19" t="s">
        <v>131</v>
      </c>
      <c r="AR251" s="19" t="s">
        <v>203</v>
      </c>
      <c r="AT251" s="19" t="s">
        <v>1436</v>
      </c>
      <c r="AU251" s="19" t="s">
        <v>1347</v>
      </c>
      <c r="AV251" s="19" t="s">
        <v>117</v>
      </c>
      <c r="AW251" s="19" t="s">
        <v>1437</v>
      </c>
      <c r="AX251" s="19" t="s">
        <v>118</v>
      </c>
      <c r="AY251" s="19" t="s">
        <v>134</v>
      </c>
      <c r="AZ251" s="19" t="s">
        <v>132</v>
      </c>
      <c r="BA251" s="19" t="s">
        <v>147</v>
      </c>
      <c r="BB251" s="19" t="s">
        <v>1438</v>
      </c>
      <c r="BC251" s="19" t="s">
        <v>1439</v>
      </c>
      <c r="BD251" s="19" t="s">
        <v>138</v>
      </c>
      <c r="BE251" s="19" t="s">
        <v>1440</v>
      </c>
      <c r="BF251" s="19" t="s">
        <v>1441</v>
      </c>
      <c r="BG251" s="19" t="s">
        <v>1442</v>
      </c>
      <c r="BH251" s="19" t="s">
        <v>117</v>
      </c>
      <c r="BI251" s="19" t="s">
        <v>1443</v>
      </c>
      <c r="BJ251" s="19" t="s">
        <v>1444</v>
      </c>
      <c r="BK251" s="19" t="s">
        <v>1445</v>
      </c>
      <c r="BL251" s="19" t="s">
        <v>101</v>
      </c>
      <c r="BM251" s="19">
        <v>9.5</v>
      </c>
      <c r="BN251" s="19" t="s">
        <v>1446</v>
      </c>
      <c r="BO251" s="19" t="s">
        <v>521</v>
      </c>
      <c r="BP251" s="19" t="s">
        <v>1447</v>
      </c>
      <c r="BQ251" s="19" t="s">
        <v>1448</v>
      </c>
      <c r="BR251" s="19" t="s">
        <v>1449</v>
      </c>
      <c r="BS251" s="19" t="s">
        <v>1449</v>
      </c>
      <c r="BT251" s="19" t="s">
        <v>1449</v>
      </c>
      <c r="BU251" s="19" t="s">
        <v>1450</v>
      </c>
      <c r="BV251" s="53">
        <v>0.28000000000000003</v>
      </c>
    </row>
    <row r="252" spans="1:74" ht="14.4">
      <c r="A252" s="48" t="str">
        <f t="shared" si="7"/>
        <v>90NX08Z1-M001X0</v>
      </c>
      <c r="B252" s="19" t="str">
        <f t="shared" si="8"/>
        <v>BG1409CVA-S67851XR</v>
      </c>
      <c r="C252" s="19" t="str">
        <f>IF(ISBLANK(I252),"",IF(LEFT(H252, 4) = "90PF",_xlfn.XLOOKUP(B252,'Auto-PF'!$A$2:$A$500,'Auto-PF'!$B$2:$B$500,"Not found",0),_xlfn.XLOOKUP(LEFT(B252,5),'MKT name rule'!$B$2:$B$322,'MKT name rule'!$C$2:$C$322, "Not found")))</f>
        <v>ASUS ExpertBook BG1</v>
      </c>
      <c r="D252" s="45" t="s">
        <v>83</v>
      </c>
      <c r="E252" s="19" t="s">
        <v>84</v>
      </c>
      <c r="H252" s="19" t="s">
        <v>1460</v>
      </c>
      <c r="I252" s="19" t="s">
        <v>1461</v>
      </c>
      <c r="J252" s="19" t="s">
        <v>126</v>
      </c>
      <c r="K252" s="19" t="s">
        <v>1459</v>
      </c>
      <c r="L252" s="19" t="s">
        <v>202</v>
      </c>
      <c r="M252" s="19" t="s">
        <v>1427</v>
      </c>
      <c r="N252" s="19" t="s">
        <v>1394</v>
      </c>
      <c r="O252" s="19" t="s">
        <v>213</v>
      </c>
      <c r="P252" s="19" t="s">
        <v>1429</v>
      </c>
      <c r="Q252" s="19" t="s">
        <v>1430</v>
      </c>
      <c r="R252" s="19" t="s">
        <v>1429</v>
      </c>
      <c r="S252" s="19" t="s">
        <v>1430</v>
      </c>
      <c r="T252" s="19" t="s">
        <v>1429</v>
      </c>
      <c r="U252" s="19" t="s">
        <v>1430</v>
      </c>
      <c r="V252" s="19" t="s">
        <v>121</v>
      </c>
      <c r="W252" s="19" t="s">
        <v>1431</v>
      </c>
      <c r="X252" s="19" t="s">
        <v>122</v>
      </c>
      <c r="Y252" s="19" t="s">
        <v>135</v>
      </c>
      <c r="Z252" s="19" t="s">
        <v>189</v>
      </c>
      <c r="AA252" s="19" t="s">
        <v>198</v>
      </c>
      <c r="AB252" s="19" t="s">
        <v>721</v>
      </c>
      <c r="AC252" s="19" t="s">
        <v>1432</v>
      </c>
      <c r="AD252" s="19" t="s">
        <v>1433</v>
      </c>
      <c r="AE252" s="19" t="s">
        <v>724</v>
      </c>
      <c r="AF252" s="19">
        <v>29.167361111111113</v>
      </c>
      <c r="AG252" s="19" t="s">
        <v>199</v>
      </c>
      <c r="AH252" s="19">
        <v>0.87</v>
      </c>
      <c r="AI252" s="19" t="s">
        <v>197</v>
      </c>
      <c r="AK252" s="19" t="s">
        <v>117</v>
      </c>
      <c r="AL252" s="19" t="s">
        <v>1434</v>
      </c>
      <c r="AM252" s="19" t="s">
        <v>201</v>
      </c>
      <c r="AN252" s="19" t="s">
        <v>117</v>
      </c>
      <c r="AO252" s="19" t="s">
        <v>1435</v>
      </c>
      <c r="AP252" s="19" t="s">
        <v>131</v>
      </c>
      <c r="AR252" s="19" t="s">
        <v>203</v>
      </c>
      <c r="AT252" s="19" t="s">
        <v>1436</v>
      </c>
      <c r="AU252" s="19" t="s">
        <v>1347</v>
      </c>
      <c r="AV252" s="19" t="s">
        <v>117</v>
      </c>
      <c r="AW252" s="19" t="s">
        <v>1437</v>
      </c>
      <c r="AX252" s="19" t="s">
        <v>118</v>
      </c>
      <c r="AY252" s="19" t="s">
        <v>134</v>
      </c>
      <c r="AZ252" s="19" t="s">
        <v>132</v>
      </c>
      <c r="BA252" s="19" t="s">
        <v>147</v>
      </c>
      <c r="BB252" s="19" t="s">
        <v>1438</v>
      </c>
      <c r="BC252" s="19" t="s">
        <v>1439</v>
      </c>
      <c r="BD252" s="19" t="s">
        <v>138</v>
      </c>
      <c r="BE252" s="19" t="s">
        <v>1440</v>
      </c>
      <c r="BF252" s="19" t="s">
        <v>1441</v>
      </c>
      <c r="BG252" s="19" t="s">
        <v>1442</v>
      </c>
      <c r="BH252" s="19" t="s">
        <v>117</v>
      </c>
      <c r="BI252" s="19" t="s">
        <v>1443</v>
      </c>
      <c r="BJ252" s="19" t="s">
        <v>1444</v>
      </c>
      <c r="BK252" s="19" t="s">
        <v>1445</v>
      </c>
      <c r="BL252" s="19" t="s">
        <v>101</v>
      </c>
      <c r="BM252" s="19">
        <v>9.5</v>
      </c>
      <c r="BN252" s="19" t="s">
        <v>1446</v>
      </c>
      <c r="BO252" s="19" t="s">
        <v>521</v>
      </c>
      <c r="BP252" s="19" t="s">
        <v>1447</v>
      </c>
      <c r="BQ252" s="19" t="s">
        <v>1448</v>
      </c>
      <c r="BR252" s="19" t="s">
        <v>1449</v>
      </c>
      <c r="BS252" s="19" t="s">
        <v>1449</v>
      </c>
      <c r="BT252" s="19" t="s">
        <v>1449</v>
      </c>
      <c r="BU252" s="19" t="s">
        <v>1450</v>
      </c>
      <c r="BV252" s="53">
        <v>0.28000000000000003</v>
      </c>
    </row>
    <row r="253" spans="1:74" ht="14.4">
      <c r="A253" s="48" t="str">
        <f t="shared" si="7"/>
        <v>90NX08Z1-M001Y0</v>
      </c>
      <c r="B253" s="19" t="str">
        <f t="shared" si="8"/>
        <v>BG1409CVA-S67151XR</v>
      </c>
      <c r="C253" s="19" t="str">
        <f>IF(ISBLANK(I253),"",IF(LEFT(H253, 4) = "90PF",_xlfn.XLOOKUP(B253,'Auto-PF'!$A$2:$A$500,'Auto-PF'!$B$2:$B$500,"Not found",0),_xlfn.XLOOKUP(LEFT(B253,5),'MKT name rule'!$B$2:$B$322,'MKT name rule'!$C$2:$C$322, "Not found")))</f>
        <v>ASUS ExpertBook BG1</v>
      </c>
      <c r="D253" s="45" t="s">
        <v>83</v>
      </c>
      <c r="E253" s="19" t="s">
        <v>84</v>
      </c>
      <c r="H253" s="19" t="s">
        <v>1462</v>
      </c>
      <c r="I253" s="19" t="s">
        <v>1463</v>
      </c>
      <c r="J253" s="19" t="s">
        <v>126</v>
      </c>
      <c r="K253" s="19" t="s">
        <v>1459</v>
      </c>
      <c r="L253" s="19" t="s">
        <v>667</v>
      </c>
      <c r="M253" s="19" t="s">
        <v>1427</v>
      </c>
      <c r="N253" s="19" t="s">
        <v>1394</v>
      </c>
      <c r="O253" s="19" t="s">
        <v>213</v>
      </c>
      <c r="P253" s="19" t="s">
        <v>1429</v>
      </c>
      <c r="Q253" s="19" t="s">
        <v>1430</v>
      </c>
      <c r="R253" s="19" t="s">
        <v>1429</v>
      </c>
      <c r="S253" s="19" t="s">
        <v>1430</v>
      </c>
      <c r="T253" s="19" t="s">
        <v>1429</v>
      </c>
      <c r="U253" s="19" t="s">
        <v>1430</v>
      </c>
      <c r="V253" s="19" t="s">
        <v>121</v>
      </c>
      <c r="W253" s="19" t="s">
        <v>1431</v>
      </c>
      <c r="X253" s="19" t="s">
        <v>122</v>
      </c>
      <c r="Y253" s="19" t="s">
        <v>135</v>
      </c>
      <c r="Z253" s="19" t="s">
        <v>189</v>
      </c>
      <c r="AA253" s="19" t="s">
        <v>198</v>
      </c>
      <c r="AB253" s="19" t="s">
        <v>721</v>
      </c>
      <c r="AC253" s="19" t="s">
        <v>1432</v>
      </c>
      <c r="AD253" s="19" t="s">
        <v>1433</v>
      </c>
      <c r="AE253" s="19" t="s">
        <v>724</v>
      </c>
      <c r="AF253" s="19">
        <v>29.167361111111113</v>
      </c>
      <c r="AG253" s="19" t="s">
        <v>199</v>
      </c>
      <c r="AH253" s="19">
        <v>0.87</v>
      </c>
      <c r="AI253" s="19" t="s">
        <v>197</v>
      </c>
      <c r="AK253" s="19" t="s">
        <v>117</v>
      </c>
      <c r="AL253" s="19" t="s">
        <v>1434</v>
      </c>
      <c r="AM253" s="19" t="s">
        <v>201</v>
      </c>
      <c r="AN253" s="19" t="s">
        <v>117</v>
      </c>
      <c r="AO253" s="19" t="s">
        <v>1435</v>
      </c>
      <c r="AP253" s="19" t="s">
        <v>131</v>
      </c>
      <c r="AR253" s="19" t="s">
        <v>257</v>
      </c>
      <c r="AT253" s="19" t="s">
        <v>1436</v>
      </c>
      <c r="AU253" s="19" t="s">
        <v>1347</v>
      </c>
      <c r="AV253" s="19" t="s">
        <v>117</v>
      </c>
      <c r="AW253" s="19" t="s">
        <v>1437</v>
      </c>
      <c r="AX253" s="19" t="s">
        <v>118</v>
      </c>
      <c r="AY253" s="19" t="s">
        <v>134</v>
      </c>
      <c r="AZ253" s="19" t="s">
        <v>132</v>
      </c>
      <c r="BA253" s="19" t="s">
        <v>147</v>
      </c>
      <c r="BB253" s="19" t="s">
        <v>1438</v>
      </c>
      <c r="BC253" s="19" t="s">
        <v>1439</v>
      </c>
      <c r="BD253" s="19" t="s">
        <v>138</v>
      </c>
      <c r="BE253" s="19" t="s">
        <v>1440</v>
      </c>
      <c r="BF253" s="19" t="s">
        <v>1441</v>
      </c>
      <c r="BG253" s="19" t="s">
        <v>1442</v>
      </c>
      <c r="BH253" s="19" t="s">
        <v>117</v>
      </c>
      <c r="BI253" s="19" t="s">
        <v>1443</v>
      </c>
      <c r="BJ253" s="19" t="s">
        <v>1444</v>
      </c>
      <c r="BK253" s="19" t="s">
        <v>1445</v>
      </c>
      <c r="BL253" s="19" t="s">
        <v>101</v>
      </c>
      <c r="BM253" s="19">
        <v>9.5</v>
      </c>
      <c r="BN253" s="19" t="s">
        <v>1446</v>
      </c>
      <c r="BO253" s="19" t="s">
        <v>521</v>
      </c>
      <c r="BP253" s="19" t="s">
        <v>1447</v>
      </c>
      <c r="BQ253" s="19" t="s">
        <v>1448</v>
      </c>
      <c r="BR253" s="19" t="s">
        <v>1449</v>
      </c>
      <c r="BS253" s="19" t="s">
        <v>1449</v>
      </c>
      <c r="BT253" s="19" t="s">
        <v>1449</v>
      </c>
      <c r="BU253" s="19" t="s">
        <v>1450</v>
      </c>
      <c r="BV253" s="53">
        <v>0.28000000000000003</v>
      </c>
    </row>
    <row r="254" spans="1:74" ht="14.4">
      <c r="A254" s="48" t="str">
        <f t="shared" si="7"/>
        <v>90NX08Z1-M001Z0</v>
      </c>
      <c r="B254" s="19" t="str">
        <f t="shared" si="8"/>
        <v>BG1409CVA-S67151WR</v>
      </c>
      <c r="C254" s="19" t="str">
        <f>IF(ISBLANK(I254),"",IF(LEFT(H254, 4) = "90PF",_xlfn.XLOOKUP(B254,'Auto-PF'!$A$2:$A$500,'Auto-PF'!$B$2:$B$500,"Not found",0),_xlfn.XLOOKUP(LEFT(B254,5),'MKT name rule'!$B$2:$B$322,'MKT name rule'!$C$2:$C$322, "Not found")))</f>
        <v>ASUS ExpertBook BG1</v>
      </c>
      <c r="D254" s="45" t="s">
        <v>83</v>
      </c>
      <c r="E254" s="19" t="s">
        <v>84</v>
      </c>
      <c r="H254" s="19" t="s">
        <v>1464</v>
      </c>
      <c r="I254" s="19" t="s">
        <v>1465</v>
      </c>
      <c r="J254" s="19" t="s">
        <v>126</v>
      </c>
      <c r="K254" s="19" t="s">
        <v>1459</v>
      </c>
      <c r="L254" s="19" t="s">
        <v>667</v>
      </c>
      <c r="M254" s="19" t="s">
        <v>1427</v>
      </c>
      <c r="N254" s="19" t="s">
        <v>1428</v>
      </c>
      <c r="O254" s="19" t="s">
        <v>213</v>
      </c>
      <c r="P254" s="19" t="s">
        <v>1429</v>
      </c>
      <c r="Q254" s="19" t="s">
        <v>1430</v>
      </c>
      <c r="R254" s="19" t="s">
        <v>1429</v>
      </c>
      <c r="S254" s="19" t="s">
        <v>1430</v>
      </c>
      <c r="T254" s="19" t="s">
        <v>1429</v>
      </c>
      <c r="U254" s="19" t="s">
        <v>1430</v>
      </c>
      <c r="V254" s="19" t="s">
        <v>121</v>
      </c>
      <c r="W254" s="19" t="s">
        <v>1431</v>
      </c>
      <c r="X254" s="19" t="s">
        <v>122</v>
      </c>
      <c r="Y254" s="19" t="s">
        <v>135</v>
      </c>
      <c r="Z254" s="19" t="s">
        <v>189</v>
      </c>
      <c r="AA254" s="19" t="s">
        <v>198</v>
      </c>
      <c r="AB254" s="19" t="s">
        <v>721</v>
      </c>
      <c r="AC254" s="19" t="s">
        <v>1432</v>
      </c>
      <c r="AD254" s="19" t="s">
        <v>1433</v>
      </c>
      <c r="AE254" s="19" t="s">
        <v>724</v>
      </c>
      <c r="AF254" s="19">
        <v>29.167361111111113</v>
      </c>
      <c r="AG254" s="19" t="s">
        <v>199</v>
      </c>
      <c r="AH254" s="19">
        <v>0.87</v>
      </c>
      <c r="AI254" s="19" t="s">
        <v>197</v>
      </c>
      <c r="AK254" s="19" t="s">
        <v>117</v>
      </c>
      <c r="AL254" s="19" t="s">
        <v>1434</v>
      </c>
      <c r="AM254" s="19" t="s">
        <v>201</v>
      </c>
      <c r="AN254" s="19" t="s">
        <v>117</v>
      </c>
      <c r="AO254" s="19" t="s">
        <v>1435</v>
      </c>
      <c r="AP254" s="19" t="s">
        <v>131</v>
      </c>
      <c r="AR254" s="19" t="s">
        <v>257</v>
      </c>
      <c r="AT254" s="19" t="s">
        <v>1436</v>
      </c>
      <c r="AU254" s="19" t="s">
        <v>1347</v>
      </c>
      <c r="AV254" s="19" t="s">
        <v>117</v>
      </c>
      <c r="AW254" s="19" t="s">
        <v>1437</v>
      </c>
      <c r="AX254" s="19" t="s">
        <v>118</v>
      </c>
      <c r="AY254" s="19" t="s">
        <v>134</v>
      </c>
      <c r="AZ254" s="19" t="s">
        <v>132</v>
      </c>
      <c r="BA254" s="19" t="s">
        <v>147</v>
      </c>
      <c r="BB254" s="19" t="s">
        <v>1438</v>
      </c>
      <c r="BC254" s="19" t="s">
        <v>1439</v>
      </c>
      <c r="BD254" s="19" t="s">
        <v>138</v>
      </c>
      <c r="BE254" s="19" t="s">
        <v>1440</v>
      </c>
      <c r="BF254" s="19" t="s">
        <v>1441</v>
      </c>
      <c r="BG254" s="19" t="s">
        <v>1442</v>
      </c>
      <c r="BH254" s="19" t="s">
        <v>117</v>
      </c>
      <c r="BI254" s="19" t="s">
        <v>1443</v>
      </c>
      <c r="BJ254" s="19" t="s">
        <v>1444</v>
      </c>
      <c r="BK254" s="19" t="s">
        <v>1445</v>
      </c>
      <c r="BL254" s="19" t="s">
        <v>101</v>
      </c>
      <c r="BM254" s="19">
        <v>9.5</v>
      </c>
      <c r="BN254" s="19" t="s">
        <v>1446</v>
      </c>
      <c r="BO254" s="19" t="s">
        <v>521</v>
      </c>
      <c r="BP254" s="19" t="s">
        <v>1447</v>
      </c>
      <c r="BQ254" s="19" t="s">
        <v>1448</v>
      </c>
      <c r="BR254" s="19" t="s">
        <v>1449</v>
      </c>
      <c r="BS254" s="19" t="s">
        <v>1449</v>
      </c>
      <c r="BT254" s="19" t="s">
        <v>1449</v>
      </c>
      <c r="BU254" s="19" t="s">
        <v>1450</v>
      </c>
      <c r="BV254" s="53">
        <v>0.28000000000000003</v>
      </c>
    </row>
    <row r="255" spans="1:74" ht="14.4">
      <c r="A255" s="48" t="str">
        <f t="shared" si="7"/>
        <v>90NX08Z1-M00200</v>
      </c>
      <c r="B255" s="19" t="str">
        <f t="shared" si="8"/>
        <v>BG1409CVA-S67111WR</v>
      </c>
      <c r="C255" s="19" t="str">
        <f>IF(ISBLANK(I255),"",IF(LEFT(H255, 4) = "90PF",_xlfn.XLOOKUP(B255,'Auto-PF'!$A$2:$A$500,'Auto-PF'!$B$2:$B$500,"Not found",0),_xlfn.XLOOKUP(LEFT(B255,5),'MKT name rule'!$B$2:$B$322,'MKT name rule'!$C$2:$C$322, "Not found")))</f>
        <v>ASUS ExpertBook BG1</v>
      </c>
      <c r="D255" s="45" t="s">
        <v>83</v>
      </c>
      <c r="E255" s="19" t="s">
        <v>84</v>
      </c>
      <c r="H255" s="19" t="s">
        <v>1466</v>
      </c>
      <c r="I255" s="19" t="s">
        <v>1467</v>
      </c>
      <c r="J255" s="19" t="s">
        <v>126</v>
      </c>
      <c r="K255" s="19" t="s">
        <v>1459</v>
      </c>
      <c r="L255" s="19" t="s">
        <v>667</v>
      </c>
      <c r="M255" s="19" t="s">
        <v>1468</v>
      </c>
      <c r="N255" s="19" t="s">
        <v>1428</v>
      </c>
      <c r="O255" s="19" t="s">
        <v>213</v>
      </c>
      <c r="P255" s="19" t="s">
        <v>1429</v>
      </c>
      <c r="Q255" s="19" t="s">
        <v>1430</v>
      </c>
      <c r="R255" s="19" t="s">
        <v>1429</v>
      </c>
      <c r="S255" s="19" t="s">
        <v>1430</v>
      </c>
      <c r="T255" s="19" t="s">
        <v>1429</v>
      </c>
      <c r="U255" s="19" t="s">
        <v>1430</v>
      </c>
      <c r="V255" s="19" t="s">
        <v>121</v>
      </c>
      <c r="W255" s="19" t="s">
        <v>1431</v>
      </c>
      <c r="X255" s="19" t="s">
        <v>122</v>
      </c>
      <c r="Y255" s="19" t="s">
        <v>135</v>
      </c>
      <c r="Z255" s="19" t="s">
        <v>189</v>
      </c>
      <c r="AA255" s="19" t="s">
        <v>198</v>
      </c>
      <c r="AB255" s="19" t="s">
        <v>721</v>
      </c>
      <c r="AC255" s="19" t="s">
        <v>1432</v>
      </c>
      <c r="AD255" s="19" t="s">
        <v>1433</v>
      </c>
      <c r="AE255" s="19" t="s">
        <v>724</v>
      </c>
      <c r="AF255" s="19">
        <v>29.167361111111113</v>
      </c>
      <c r="AG255" s="19" t="s">
        <v>199</v>
      </c>
      <c r="AH255" s="19">
        <v>0.87</v>
      </c>
      <c r="AI255" s="19" t="s">
        <v>197</v>
      </c>
      <c r="AK255" s="19" t="s">
        <v>117</v>
      </c>
      <c r="AL255" s="19" t="s">
        <v>1434</v>
      </c>
      <c r="AM255" s="19" t="s">
        <v>201</v>
      </c>
      <c r="AN255" s="19" t="s">
        <v>117</v>
      </c>
      <c r="AO255" s="19" t="s">
        <v>1435</v>
      </c>
      <c r="AP255" s="19" t="s">
        <v>131</v>
      </c>
      <c r="AR255" s="19" t="s">
        <v>257</v>
      </c>
      <c r="AT255" s="19" t="s">
        <v>1436</v>
      </c>
      <c r="AU255" s="19" t="s">
        <v>1347</v>
      </c>
      <c r="AV255" s="19" t="s">
        <v>117</v>
      </c>
      <c r="AW255" s="19" t="s">
        <v>1437</v>
      </c>
      <c r="AX255" s="19" t="s">
        <v>118</v>
      </c>
      <c r="AY255" s="19" t="s">
        <v>134</v>
      </c>
      <c r="AZ255" s="19" t="s">
        <v>132</v>
      </c>
      <c r="BA255" s="19" t="s">
        <v>147</v>
      </c>
      <c r="BB255" s="19" t="s">
        <v>1438</v>
      </c>
      <c r="BC255" s="19" t="s">
        <v>1439</v>
      </c>
      <c r="BD255" s="19" t="s">
        <v>138</v>
      </c>
      <c r="BE255" s="19" t="s">
        <v>1440</v>
      </c>
      <c r="BF255" s="19" t="s">
        <v>1441</v>
      </c>
      <c r="BG255" s="19" t="s">
        <v>1442</v>
      </c>
      <c r="BH255" s="19" t="s">
        <v>117</v>
      </c>
      <c r="BI255" s="19" t="s">
        <v>1443</v>
      </c>
      <c r="BJ255" s="19" t="s">
        <v>1444</v>
      </c>
      <c r="BK255" s="19" t="s">
        <v>1445</v>
      </c>
      <c r="BL255" s="19" t="s">
        <v>101</v>
      </c>
      <c r="BM255" s="19">
        <v>9.5</v>
      </c>
      <c r="BN255" s="19" t="s">
        <v>1446</v>
      </c>
      <c r="BO255" s="19" t="s">
        <v>521</v>
      </c>
      <c r="BP255" s="19" t="s">
        <v>1447</v>
      </c>
      <c r="BQ255" s="19" t="s">
        <v>1448</v>
      </c>
      <c r="BR255" s="19" t="s">
        <v>1449</v>
      </c>
      <c r="BS255" s="19" t="s">
        <v>1449</v>
      </c>
      <c r="BT255" s="19" t="s">
        <v>1449</v>
      </c>
      <c r="BU255" s="19" t="s">
        <v>1450</v>
      </c>
      <c r="BV255" s="53">
        <v>0.28000000000000003</v>
      </c>
    </row>
    <row r="256" spans="1:74" ht="14.4">
      <c r="A256" s="48" t="str">
        <f t="shared" si="7"/>
        <v>90NX08Z1-M00210</v>
      </c>
      <c r="B256" s="19" t="str">
        <f t="shared" si="8"/>
        <v>BG1409CVA-S67111XR</v>
      </c>
      <c r="C256" s="19" t="str">
        <f>IF(ISBLANK(I256),"",IF(LEFT(H256, 4) = "90PF",_xlfn.XLOOKUP(B256,'Auto-PF'!$A$2:$A$500,'Auto-PF'!$B$2:$B$500,"Not found",0),_xlfn.XLOOKUP(LEFT(B256,5),'MKT name rule'!$B$2:$B$322,'MKT name rule'!$C$2:$C$322, "Not found")))</f>
        <v>ASUS ExpertBook BG1</v>
      </c>
      <c r="D256" s="45" t="s">
        <v>83</v>
      </c>
      <c r="E256" s="19" t="s">
        <v>84</v>
      </c>
      <c r="H256" s="19" t="s">
        <v>1469</v>
      </c>
      <c r="I256" s="19" t="s">
        <v>1470</v>
      </c>
      <c r="J256" s="19" t="s">
        <v>126</v>
      </c>
      <c r="K256" s="19" t="s">
        <v>1459</v>
      </c>
      <c r="L256" s="19" t="s">
        <v>667</v>
      </c>
      <c r="M256" s="19" t="s">
        <v>1468</v>
      </c>
      <c r="N256" s="19" t="s">
        <v>1394</v>
      </c>
      <c r="O256" s="19" t="s">
        <v>213</v>
      </c>
      <c r="P256" s="19" t="s">
        <v>1429</v>
      </c>
      <c r="Q256" s="19" t="s">
        <v>1430</v>
      </c>
      <c r="R256" s="19" t="s">
        <v>1429</v>
      </c>
      <c r="S256" s="19" t="s">
        <v>1430</v>
      </c>
      <c r="T256" s="19" t="s">
        <v>1429</v>
      </c>
      <c r="U256" s="19" t="s">
        <v>1430</v>
      </c>
      <c r="V256" s="19" t="s">
        <v>121</v>
      </c>
      <c r="W256" s="19" t="s">
        <v>1431</v>
      </c>
      <c r="X256" s="19" t="s">
        <v>122</v>
      </c>
      <c r="Y256" s="19" t="s">
        <v>135</v>
      </c>
      <c r="Z256" s="19" t="s">
        <v>189</v>
      </c>
      <c r="AA256" s="19" t="s">
        <v>198</v>
      </c>
      <c r="AB256" s="19" t="s">
        <v>721</v>
      </c>
      <c r="AC256" s="19" t="s">
        <v>1432</v>
      </c>
      <c r="AD256" s="19" t="s">
        <v>1433</v>
      </c>
      <c r="AE256" s="19" t="s">
        <v>724</v>
      </c>
      <c r="AF256" s="19">
        <v>29.167361111111113</v>
      </c>
      <c r="AG256" s="19" t="s">
        <v>199</v>
      </c>
      <c r="AH256" s="19">
        <v>0.87</v>
      </c>
      <c r="AI256" s="19" t="s">
        <v>197</v>
      </c>
      <c r="AK256" s="19" t="s">
        <v>117</v>
      </c>
      <c r="AL256" s="19" t="s">
        <v>1434</v>
      </c>
      <c r="AM256" s="19" t="s">
        <v>201</v>
      </c>
      <c r="AN256" s="19" t="s">
        <v>117</v>
      </c>
      <c r="AO256" s="19" t="s">
        <v>1435</v>
      </c>
      <c r="AP256" s="19" t="s">
        <v>131</v>
      </c>
      <c r="AR256" s="19" t="s">
        <v>257</v>
      </c>
      <c r="AT256" s="19" t="s">
        <v>1436</v>
      </c>
      <c r="AU256" s="19" t="s">
        <v>1347</v>
      </c>
      <c r="AV256" s="19" t="s">
        <v>117</v>
      </c>
      <c r="AW256" s="19" t="s">
        <v>1437</v>
      </c>
      <c r="AX256" s="19" t="s">
        <v>118</v>
      </c>
      <c r="AY256" s="19" t="s">
        <v>134</v>
      </c>
      <c r="AZ256" s="19" t="s">
        <v>132</v>
      </c>
      <c r="BA256" s="19" t="s">
        <v>147</v>
      </c>
      <c r="BB256" s="19" t="s">
        <v>1438</v>
      </c>
      <c r="BC256" s="19" t="s">
        <v>1439</v>
      </c>
      <c r="BD256" s="19" t="s">
        <v>138</v>
      </c>
      <c r="BE256" s="19" t="s">
        <v>1440</v>
      </c>
      <c r="BF256" s="19" t="s">
        <v>1441</v>
      </c>
      <c r="BG256" s="19" t="s">
        <v>1442</v>
      </c>
      <c r="BH256" s="19" t="s">
        <v>117</v>
      </c>
      <c r="BI256" s="19" t="s">
        <v>1443</v>
      </c>
      <c r="BJ256" s="19" t="s">
        <v>1444</v>
      </c>
      <c r="BK256" s="19" t="s">
        <v>1445</v>
      </c>
      <c r="BL256" s="19" t="s">
        <v>101</v>
      </c>
      <c r="BM256" s="19">
        <v>9.5</v>
      </c>
      <c r="BN256" s="19" t="s">
        <v>1446</v>
      </c>
      <c r="BO256" s="19" t="s">
        <v>521</v>
      </c>
      <c r="BP256" s="19" t="s">
        <v>1447</v>
      </c>
      <c r="BQ256" s="19" t="s">
        <v>1448</v>
      </c>
      <c r="BR256" s="19" t="s">
        <v>1449</v>
      </c>
      <c r="BS256" s="19" t="s">
        <v>1449</v>
      </c>
      <c r="BT256" s="19" t="s">
        <v>1449</v>
      </c>
      <c r="BU256" s="19" t="s">
        <v>1450</v>
      </c>
      <c r="BV256" s="53">
        <v>0.28000000000000003</v>
      </c>
    </row>
    <row r="257" spans="1:74" ht="14.4">
      <c r="A257" s="48" t="str">
        <f t="shared" si="7"/>
        <v>90NX08Z1-M00260</v>
      </c>
      <c r="B257" s="19" t="str">
        <f t="shared" si="8"/>
        <v>BG1409CVA-S63850WR</v>
      </c>
      <c r="C257" s="19" t="str">
        <f>IF(ISBLANK(I257),"",IF(LEFT(H257, 4) = "90PF",_xlfn.XLOOKUP(B257,'Auto-PF'!$A$2:$A$500,'Auto-PF'!$B$2:$B$500,"Not found",0),_xlfn.XLOOKUP(LEFT(B257,5),'MKT name rule'!$B$2:$B$322,'MKT name rule'!$C$2:$C$322, "Not found")))</f>
        <v>ASUS ExpertBook BG1</v>
      </c>
      <c r="D257" s="45" t="s">
        <v>83</v>
      </c>
      <c r="E257" s="19" t="s">
        <v>84</v>
      </c>
      <c r="H257" s="19" t="s">
        <v>1471</v>
      </c>
      <c r="I257" s="19" t="s">
        <v>1472</v>
      </c>
      <c r="J257" s="19" t="s">
        <v>126</v>
      </c>
      <c r="K257" s="19" t="s">
        <v>1473</v>
      </c>
      <c r="L257" s="19" t="s">
        <v>202</v>
      </c>
      <c r="M257" s="19" t="s">
        <v>1427</v>
      </c>
      <c r="N257" s="19" t="s">
        <v>1428</v>
      </c>
      <c r="O257" s="19" t="s">
        <v>213</v>
      </c>
      <c r="P257" s="19" t="s">
        <v>1429</v>
      </c>
      <c r="Q257" s="19" t="s">
        <v>1430</v>
      </c>
      <c r="R257" s="19" t="s">
        <v>1429</v>
      </c>
      <c r="S257" s="19" t="s">
        <v>1430</v>
      </c>
      <c r="T257" s="19" t="s">
        <v>1429</v>
      </c>
      <c r="U257" s="19" t="s">
        <v>1430</v>
      </c>
      <c r="V257" s="19" t="s">
        <v>121</v>
      </c>
      <c r="W257" s="19" t="s">
        <v>1431</v>
      </c>
      <c r="X257" s="19" t="s">
        <v>122</v>
      </c>
      <c r="Y257" s="19" t="s">
        <v>135</v>
      </c>
      <c r="Z257" s="19" t="s">
        <v>189</v>
      </c>
      <c r="AA257" s="19" t="s">
        <v>198</v>
      </c>
      <c r="AB257" s="19" t="s">
        <v>721</v>
      </c>
      <c r="AC257" s="19" t="s">
        <v>1432</v>
      </c>
      <c r="AD257" s="19" t="s">
        <v>1433</v>
      </c>
      <c r="AE257" s="19" t="s">
        <v>724</v>
      </c>
      <c r="AF257" s="19">
        <v>29.167361111111113</v>
      </c>
      <c r="AG257" s="19" t="s">
        <v>199</v>
      </c>
      <c r="AH257" s="19">
        <v>0.87</v>
      </c>
      <c r="AI257" s="19" t="s">
        <v>197</v>
      </c>
      <c r="AK257" s="19" t="s">
        <v>117</v>
      </c>
      <c r="AL257" s="19" t="s">
        <v>1434</v>
      </c>
      <c r="AM257" s="19" t="s">
        <v>201</v>
      </c>
      <c r="AN257" s="19" t="s">
        <v>117</v>
      </c>
      <c r="AO257" s="19" t="s">
        <v>1435</v>
      </c>
      <c r="AP257" s="19" t="s">
        <v>131</v>
      </c>
      <c r="AR257" s="19" t="s">
        <v>203</v>
      </c>
      <c r="AT257" s="19" t="s">
        <v>1436</v>
      </c>
      <c r="AU257" s="19" t="s">
        <v>1347</v>
      </c>
      <c r="AV257" s="19" t="s">
        <v>117</v>
      </c>
      <c r="AW257" s="19" t="s">
        <v>1437</v>
      </c>
      <c r="AX257" s="19" t="s">
        <v>118</v>
      </c>
      <c r="AY257" s="19" t="s">
        <v>134</v>
      </c>
      <c r="AZ257" s="19" t="s">
        <v>132</v>
      </c>
      <c r="BA257" s="19" t="s">
        <v>114</v>
      </c>
      <c r="BB257" s="19" t="s">
        <v>1438</v>
      </c>
      <c r="BC257" s="19" t="s">
        <v>1439</v>
      </c>
      <c r="BD257" s="19" t="s">
        <v>138</v>
      </c>
      <c r="BE257" s="19" t="s">
        <v>1474</v>
      </c>
      <c r="BF257" s="19" t="s">
        <v>1441</v>
      </c>
      <c r="BG257" s="19" t="s">
        <v>1442</v>
      </c>
      <c r="BH257" s="19" t="s">
        <v>117</v>
      </c>
      <c r="BI257" s="19" t="s">
        <v>1443</v>
      </c>
      <c r="BJ257" s="19" t="s">
        <v>1444</v>
      </c>
      <c r="BK257" s="19" t="s">
        <v>1445</v>
      </c>
      <c r="BL257" s="19" t="s">
        <v>101</v>
      </c>
      <c r="BM257" s="19">
        <v>9.5</v>
      </c>
      <c r="BN257" s="19" t="s">
        <v>1446</v>
      </c>
      <c r="BO257" s="19" t="s">
        <v>521</v>
      </c>
      <c r="BP257" s="19" t="s">
        <v>1447</v>
      </c>
      <c r="BQ257" s="19" t="s">
        <v>1448</v>
      </c>
      <c r="BR257" s="19" t="s">
        <v>1449</v>
      </c>
      <c r="BS257" s="19" t="s">
        <v>1449</v>
      </c>
      <c r="BT257" s="19" t="s">
        <v>1449</v>
      </c>
      <c r="BU257" s="19" t="s">
        <v>1450</v>
      </c>
      <c r="BV257" s="53">
        <v>0.28000000000000003</v>
      </c>
    </row>
    <row r="258" spans="1:74" ht="14.4">
      <c r="A258" s="48" t="str">
        <f t="shared" ref="A258:A318" si="9">IF(ISBLANK(I258),"",H258)</f>
        <v>90NX08Z1-M00270</v>
      </c>
      <c r="B258" s="19" t="str">
        <f t="shared" si="8"/>
        <v>BG1409CVA-S65850WR</v>
      </c>
      <c r="C258" s="19" t="str">
        <f>IF(ISBLANK(I258),"",IF(LEFT(H258, 4) = "90PF",_xlfn.XLOOKUP(B258,'Auto-PF'!$A$2:$A$500,'Auto-PF'!$B$2:$B$500,"Not found",0),_xlfn.XLOOKUP(LEFT(B258,5),'MKT name rule'!$B$2:$B$322,'MKT name rule'!$C$2:$C$322, "Not found")))</f>
        <v>ASUS ExpertBook BG1</v>
      </c>
      <c r="D258" s="45" t="s">
        <v>83</v>
      </c>
      <c r="E258" s="19" t="s">
        <v>84</v>
      </c>
      <c r="H258" s="19" t="s">
        <v>1475</v>
      </c>
      <c r="I258" s="19" t="s">
        <v>1476</v>
      </c>
      <c r="J258" s="19" t="s">
        <v>126</v>
      </c>
      <c r="K258" s="19" t="s">
        <v>1387</v>
      </c>
      <c r="L258" s="19" t="s">
        <v>202</v>
      </c>
      <c r="M258" s="19" t="s">
        <v>1427</v>
      </c>
      <c r="N258" s="19" t="s">
        <v>1428</v>
      </c>
      <c r="O258" s="19" t="s">
        <v>213</v>
      </c>
      <c r="P258" s="19" t="s">
        <v>1429</v>
      </c>
      <c r="Q258" s="19" t="s">
        <v>1430</v>
      </c>
      <c r="R258" s="19" t="s">
        <v>1429</v>
      </c>
      <c r="S258" s="19" t="s">
        <v>1430</v>
      </c>
      <c r="T258" s="19" t="s">
        <v>1429</v>
      </c>
      <c r="U258" s="19" t="s">
        <v>1430</v>
      </c>
      <c r="V258" s="19" t="s">
        <v>121</v>
      </c>
      <c r="W258" s="19" t="s">
        <v>1431</v>
      </c>
      <c r="X258" s="19" t="s">
        <v>122</v>
      </c>
      <c r="Y258" s="19" t="s">
        <v>135</v>
      </c>
      <c r="Z258" s="19" t="s">
        <v>189</v>
      </c>
      <c r="AA258" s="19" t="s">
        <v>198</v>
      </c>
      <c r="AB258" s="19" t="s">
        <v>721</v>
      </c>
      <c r="AC258" s="19" t="s">
        <v>1432</v>
      </c>
      <c r="AD258" s="19" t="s">
        <v>1433</v>
      </c>
      <c r="AE258" s="19" t="s">
        <v>724</v>
      </c>
      <c r="AF258" s="19">
        <v>29.167361111111113</v>
      </c>
      <c r="AG258" s="19" t="s">
        <v>199</v>
      </c>
      <c r="AH258" s="19">
        <v>0.87</v>
      </c>
      <c r="AI258" s="19" t="s">
        <v>197</v>
      </c>
      <c r="AK258" s="19" t="s">
        <v>117</v>
      </c>
      <c r="AL258" s="19" t="s">
        <v>1434</v>
      </c>
      <c r="AM258" s="19" t="s">
        <v>91</v>
      </c>
      <c r="AN258" s="19" t="s">
        <v>117</v>
      </c>
      <c r="AO258" s="19" t="s">
        <v>1435</v>
      </c>
      <c r="AP258" s="19" t="s">
        <v>131</v>
      </c>
      <c r="AR258" s="19" t="s">
        <v>203</v>
      </c>
      <c r="AT258" s="19" t="s">
        <v>1436</v>
      </c>
      <c r="AU258" s="19" t="s">
        <v>1347</v>
      </c>
      <c r="AV258" s="19" t="s">
        <v>117</v>
      </c>
      <c r="AW258" s="19" t="s">
        <v>1437</v>
      </c>
      <c r="AX258" s="19" t="s">
        <v>118</v>
      </c>
      <c r="AY258" s="19" t="s">
        <v>134</v>
      </c>
      <c r="AZ258" s="19" t="s">
        <v>132</v>
      </c>
      <c r="BA258" s="19" t="s">
        <v>147</v>
      </c>
      <c r="BB258" s="19" t="s">
        <v>1438</v>
      </c>
      <c r="BC258" s="19" t="s">
        <v>1439</v>
      </c>
      <c r="BD258" s="19" t="s">
        <v>138</v>
      </c>
      <c r="BE258" s="19" t="s">
        <v>1440</v>
      </c>
      <c r="BF258" s="19" t="s">
        <v>1441</v>
      </c>
      <c r="BG258" s="19" t="s">
        <v>1442</v>
      </c>
      <c r="BH258" s="19" t="s">
        <v>117</v>
      </c>
      <c r="BI258" s="19" t="s">
        <v>1443</v>
      </c>
      <c r="BJ258" s="19" t="s">
        <v>1444</v>
      </c>
      <c r="BK258" s="19" t="s">
        <v>1445</v>
      </c>
      <c r="BL258" s="19" t="s">
        <v>101</v>
      </c>
      <c r="BM258" s="19">
        <v>9.5</v>
      </c>
      <c r="BN258" s="19" t="s">
        <v>1446</v>
      </c>
      <c r="BO258" s="19" t="s">
        <v>521</v>
      </c>
      <c r="BP258" s="19" t="s">
        <v>1447</v>
      </c>
      <c r="BQ258" s="19" t="s">
        <v>1448</v>
      </c>
      <c r="BR258" s="19" t="s">
        <v>1449</v>
      </c>
      <c r="BS258" s="19" t="s">
        <v>1449</v>
      </c>
      <c r="BT258" s="19" t="s">
        <v>1449</v>
      </c>
      <c r="BU258" s="19" t="s">
        <v>1450</v>
      </c>
      <c r="BV258" s="53">
        <v>0.28000000000000003</v>
      </c>
    </row>
    <row r="259" spans="1:74" ht="14.4">
      <c r="A259" s="48" t="str">
        <f t="shared" si="9"/>
        <v>90NX08Z1-M00280</v>
      </c>
      <c r="B259" s="19" t="str">
        <f t="shared" si="8"/>
        <v>BG1409CVA-S65850XR</v>
      </c>
      <c r="C259" s="19" t="str">
        <f>IF(ISBLANK(I259),"",IF(LEFT(H259, 4) = "90PF",_xlfn.XLOOKUP(B259,'Auto-PF'!$A$2:$A$500,'Auto-PF'!$B$2:$B$500,"Not found",0),_xlfn.XLOOKUP(LEFT(B259,5),'MKT name rule'!$B$2:$B$322,'MKT name rule'!$C$2:$C$322, "Not found")))</f>
        <v>ASUS ExpertBook BG1</v>
      </c>
      <c r="D259" s="45" t="s">
        <v>83</v>
      </c>
      <c r="E259" s="19" t="s">
        <v>84</v>
      </c>
      <c r="H259" s="19" t="s">
        <v>1477</v>
      </c>
      <c r="I259" s="19" t="s">
        <v>1478</v>
      </c>
      <c r="J259" s="19" t="s">
        <v>126</v>
      </c>
      <c r="K259" s="19" t="s">
        <v>1387</v>
      </c>
      <c r="L259" s="19" t="s">
        <v>202</v>
      </c>
      <c r="M259" s="19" t="s">
        <v>1427</v>
      </c>
      <c r="N259" s="19" t="s">
        <v>1394</v>
      </c>
      <c r="O259" s="19" t="s">
        <v>213</v>
      </c>
      <c r="P259" s="19" t="s">
        <v>1429</v>
      </c>
      <c r="Q259" s="19" t="s">
        <v>1430</v>
      </c>
      <c r="R259" s="19" t="s">
        <v>1429</v>
      </c>
      <c r="S259" s="19" t="s">
        <v>1430</v>
      </c>
      <c r="T259" s="19" t="s">
        <v>1429</v>
      </c>
      <c r="U259" s="19" t="s">
        <v>1430</v>
      </c>
      <c r="V259" s="19" t="s">
        <v>121</v>
      </c>
      <c r="W259" s="19" t="s">
        <v>1431</v>
      </c>
      <c r="X259" s="19" t="s">
        <v>122</v>
      </c>
      <c r="Y259" s="19" t="s">
        <v>135</v>
      </c>
      <c r="Z259" s="19" t="s">
        <v>189</v>
      </c>
      <c r="AA259" s="19" t="s">
        <v>198</v>
      </c>
      <c r="AB259" s="19" t="s">
        <v>721</v>
      </c>
      <c r="AC259" s="19" t="s">
        <v>1432</v>
      </c>
      <c r="AD259" s="19" t="s">
        <v>1433</v>
      </c>
      <c r="AE259" s="19" t="s">
        <v>724</v>
      </c>
      <c r="AF259" s="19">
        <v>29.167361111111113</v>
      </c>
      <c r="AG259" s="19" t="s">
        <v>199</v>
      </c>
      <c r="AH259" s="19">
        <v>0.87</v>
      </c>
      <c r="AI259" s="19" t="s">
        <v>197</v>
      </c>
      <c r="AK259" s="19" t="s">
        <v>117</v>
      </c>
      <c r="AL259" s="19" t="s">
        <v>1434</v>
      </c>
      <c r="AM259" s="19" t="s">
        <v>91</v>
      </c>
      <c r="AN259" s="19" t="s">
        <v>117</v>
      </c>
      <c r="AO259" s="19" t="s">
        <v>1435</v>
      </c>
      <c r="AP259" s="19" t="s">
        <v>131</v>
      </c>
      <c r="AR259" s="19" t="s">
        <v>203</v>
      </c>
      <c r="AT259" s="19" t="s">
        <v>1436</v>
      </c>
      <c r="AU259" s="19" t="s">
        <v>1347</v>
      </c>
      <c r="AV259" s="19" t="s">
        <v>117</v>
      </c>
      <c r="AW259" s="19" t="s">
        <v>1437</v>
      </c>
      <c r="AX259" s="19" t="s">
        <v>118</v>
      </c>
      <c r="AY259" s="19" t="s">
        <v>134</v>
      </c>
      <c r="AZ259" s="19" t="s">
        <v>132</v>
      </c>
      <c r="BA259" s="19" t="s">
        <v>147</v>
      </c>
      <c r="BB259" s="19" t="s">
        <v>1438</v>
      </c>
      <c r="BC259" s="19" t="s">
        <v>1439</v>
      </c>
      <c r="BD259" s="19" t="s">
        <v>138</v>
      </c>
      <c r="BE259" s="19" t="s">
        <v>1440</v>
      </c>
      <c r="BF259" s="19" t="s">
        <v>1441</v>
      </c>
      <c r="BG259" s="19" t="s">
        <v>1442</v>
      </c>
      <c r="BH259" s="19" t="s">
        <v>117</v>
      </c>
      <c r="BI259" s="19" t="s">
        <v>1443</v>
      </c>
      <c r="BJ259" s="19" t="s">
        <v>1444</v>
      </c>
      <c r="BK259" s="19" t="s">
        <v>1445</v>
      </c>
      <c r="BL259" s="19" t="s">
        <v>101</v>
      </c>
      <c r="BM259" s="19">
        <v>9.5</v>
      </c>
      <c r="BN259" s="19" t="s">
        <v>1446</v>
      </c>
      <c r="BO259" s="19" t="s">
        <v>521</v>
      </c>
      <c r="BP259" s="19" t="s">
        <v>1447</v>
      </c>
      <c r="BQ259" s="19" t="s">
        <v>1448</v>
      </c>
      <c r="BR259" s="19" t="s">
        <v>1449</v>
      </c>
      <c r="BS259" s="19" t="s">
        <v>1449</v>
      </c>
      <c r="BT259" s="19" t="s">
        <v>1449</v>
      </c>
      <c r="BU259" s="19" t="s">
        <v>1450</v>
      </c>
      <c r="BV259" s="53">
        <v>0.28000000000000003</v>
      </c>
    </row>
    <row r="260" spans="1:74" ht="14.4">
      <c r="A260" s="48" t="str">
        <f t="shared" si="9"/>
        <v>90NX08Z1-M00290</v>
      </c>
      <c r="B260" s="19" t="str">
        <f t="shared" si="8"/>
        <v>BG1409CVA-S65150WR</v>
      </c>
      <c r="C260" s="19" t="str">
        <f>IF(ISBLANK(I260),"",IF(LEFT(H260, 4) = "90PF",_xlfn.XLOOKUP(B260,'Auto-PF'!$A$2:$A$500,'Auto-PF'!$B$2:$B$500,"Not found",0),_xlfn.XLOOKUP(LEFT(B260,5),'MKT name rule'!$B$2:$B$322,'MKT name rule'!$C$2:$C$322, "Not found")))</f>
        <v>ASUS ExpertBook BG1</v>
      </c>
      <c r="D260" s="45" t="s">
        <v>83</v>
      </c>
      <c r="E260" s="19" t="s">
        <v>84</v>
      </c>
      <c r="H260" s="19" t="s">
        <v>1479</v>
      </c>
      <c r="I260" s="19" t="s">
        <v>1480</v>
      </c>
      <c r="J260" s="19" t="s">
        <v>126</v>
      </c>
      <c r="K260" s="19" t="s">
        <v>1387</v>
      </c>
      <c r="L260" s="19" t="s">
        <v>667</v>
      </c>
      <c r="M260" s="19" t="s">
        <v>1427</v>
      </c>
      <c r="N260" s="19" t="s">
        <v>1428</v>
      </c>
      <c r="O260" s="19" t="s">
        <v>213</v>
      </c>
      <c r="P260" s="19" t="s">
        <v>1429</v>
      </c>
      <c r="Q260" s="19" t="s">
        <v>1430</v>
      </c>
      <c r="R260" s="19" t="s">
        <v>1429</v>
      </c>
      <c r="S260" s="19" t="s">
        <v>1430</v>
      </c>
      <c r="T260" s="19" t="s">
        <v>1429</v>
      </c>
      <c r="U260" s="19" t="s">
        <v>1430</v>
      </c>
      <c r="V260" s="19" t="s">
        <v>121</v>
      </c>
      <c r="W260" s="19" t="s">
        <v>1431</v>
      </c>
      <c r="X260" s="19" t="s">
        <v>122</v>
      </c>
      <c r="Y260" s="19" t="s">
        <v>135</v>
      </c>
      <c r="Z260" s="19" t="s">
        <v>189</v>
      </c>
      <c r="AA260" s="19" t="s">
        <v>198</v>
      </c>
      <c r="AB260" s="19" t="s">
        <v>721</v>
      </c>
      <c r="AC260" s="19" t="s">
        <v>1432</v>
      </c>
      <c r="AD260" s="19" t="s">
        <v>1433</v>
      </c>
      <c r="AE260" s="19" t="s">
        <v>724</v>
      </c>
      <c r="AF260" s="19">
        <v>29.167361111111113</v>
      </c>
      <c r="AG260" s="19" t="s">
        <v>199</v>
      </c>
      <c r="AH260" s="19">
        <v>0.87</v>
      </c>
      <c r="AI260" s="19" t="s">
        <v>197</v>
      </c>
      <c r="AK260" s="19" t="s">
        <v>117</v>
      </c>
      <c r="AL260" s="19" t="s">
        <v>1434</v>
      </c>
      <c r="AM260" s="19" t="s">
        <v>91</v>
      </c>
      <c r="AN260" s="19" t="s">
        <v>117</v>
      </c>
      <c r="AO260" s="19" t="s">
        <v>1435</v>
      </c>
      <c r="AP260" s="19" t="s">
        <v>131</v>
      </c>
      <c r="AR260" s="19" t="s">
        <v>257</v>
      </c>
      <c r="AT260" s="19" t="s">
        <v>1436</v>
      </c>
      <c r="AU260" s="19" t="s">
        <v>1347</v>
      </c>
      <c r="AV260" s="19" t="s">
        <v>117</v>
      </c>
      <c r="AW260" s="19" t="s">
        <v>1437</v>
      </c>
      <c r="AX260" s="19" t="s">
        <v>118</v>
      </c>
      <c r="AY260" s="19" t="s">
        <v>134</v>
      </c>
      <c r="AZ260" s="19" t="s">
        <v>132</v>
      </c>
      <c r="BA260" s="19" t="s">
        <v>147</v>
      </c>
      <c r="BB260" s="19" t="s">
        <v>1438</v>
      </c>
      <c r="BC260" s="19" t="s">
        <v>1439</v>
      </c>
      <c r="BD260" s="19" t="s">
        <v>138</v>
      </c>
      <c r="BE260" s="19" t="s">
        <v>1440</v>
      </c>
      <c r="BF260" s="19" t="s">
        <v>1441</v>
      </c>
      <c r="BG260" s="19" t="s">
        <v>1442</v>
      </c>
      <c r="BH260" s="19" t="s">
        <v>117</v>
      </c>
      <c r="BI260" s="19" t="s">
        <v>1443</v>
      </c>
      <c r="BJ260" s="19" t="s">
        <v>1444</v>
      </c>
      <c r="BK260" s="19" t="s">
        <v>1445</v>
      </c>
      <c r="BL260" s="19" t="s">
        <v>101</v>
      </c>
      <c r="BM260" s="19">
        <v>9.5</v>
      </c>
      <c r="BN260" s="19" t="s">
        <v>1446</v>
      </c>
      <c r="BO260" s="19" t="s">
        <v>521</v>
      </c>
      <c r="BP260" s="19" t="s">
        <v>1447</v>
      </c>
      <c r="BQ260" s="19" t="s">
        <v>1448</v>
      </c>
      <c r="BR260" s="19" t="s">
        <v>1449</v>
      </c>
      <c r="BS260" s="19" t="s">
        <v>1449</v>
      </c>
      <c r="BT260" s="19" t="s">
        <v>1449</v>
      </c>
      <c r="BU260" s="19" t="s">
        <v>1450</v>
      </c>
      <c r="BV260" s="53">
        <v>0.28000000000000003</v>
      </c>
    </row>
    <row r="261" spans="1:74" ht="14.4">
      <c r="A261" s="48" t="str">
        <f t="shared" si="9"/>
        <v>90NX08Z1-M002A0</v>
      </c>
      <c r="B261" s="19" t="str">
        <f t="shared" si="8"/>
        <v>BG1409CVA-S65150XR</v>
      </c>
      <c r="C261" s="19" t="str">
        <f>IF(ISBLANK(I261),"",IF(LEFT(H261, 4) = "90PF",_xlfn.XLOOKUP(B261,'Auto-PF'!$A$2:$A$500,'Auto-PF'!$B$2:$B$500,"Not found",0),_xlfn.XLOOKUP(LEFT(B261,5),'MKT name rule'!$B$2:$B$322,'MKT name rule'!$C$2:$C$322, "Not found")))</f>
        <v>ASUS ExpertBook BG1</v>
      </c>
      <c r="D261" s="45" t="s">
        <v>83</v>
      </c>
      <c r="E261" s="19" t="s">
        <v>84</v>
      </c>
      <c r="H261" s="19" t="s">
        <v>1481</v>
      </c>
      <c r="I261" s="19" t="s">
        <v>1482</v>
      </c>
      <c r="J261" s="19" t="s">
        <v>126</v>
      </c>
      <c r="K261" s="19" t="s">
        <v>1387</v>
      </c>
      <c r="L261" s="19" t="s">
        <v>667</v>
      </c>
      <c r="M261" s="19" t="s">
        <v>1427</v>
      </c>
      <c r="N261" s="19" t="s">
        <v>1394</v>
      </c>
      <c r="O261" s="19" t="s">
        <v>213</v>
      </c>
      <c r="P261" s="19" t="s">
        <v>1429</v>
      </c>
      <c r="Q261" s="19" t="s">
        <v>1430</v>
      </c>
      <c r="R261" s="19" t="s">
        <v>1429</v>
      </c>
      <c r="S261" s="19" t="s">
        <v>1430</v>
      </c>
      <c r="T261" s="19" t="s">
        <v>1429</v>
      </c>
      <c r="U261" s="19" t="s">
        <v>1430</v>
      </c>
      <c r="V261" s="19" t="s">
        <v>121</v>
      </c>
      <c r="W261" s="19" t="s">
        <v>1431</v>
      </c>
      <c r="X261" s="19" t="s">
        <v>122</v>
      </c>
      <c r="Y261" s="19" t="s">
        <v>135</v>
      </c>
      <c r="Z261" s="19" t="s">
        <v>189</v>
      </c>
      <c r="AA261" s="19" t="s">
        <v>198</v>
      </c>
      <c r="AB261" s="19" t="s">
        <v>721</v>
      </c>
      <c r="AC261" s="19" t="s">
        <v>1432</v>
      </c>
      <c r="AD261" s="19" t="s">
        <v>1433</v>
      </c>
      <c r="AE261" s="19" t="s">
        <v>724</v>
      </c>
      <c r="AF261" s="19">
        <v>29.167361111111113</v>
      </c>
      <c r="AG261" s="19" t="s">
        <v>199</v>
      </c>
      <c r="AH261" s="19">
        <v>0.87</v>
      </c>
      <c r="AI261" s="19" t="s">
        <v>197</v>
      </c>
      <c r="AK261" s="19" t="s">
        <v>117</v>
      </c>
      <c r="AL261" s="19" t="s">
        <v>1434</v>
      </c>
      <c r="AM261" s="19" t="s">
        <v>91</v>
      </c>
      <c r="AN261" s="19" t="s">
        <v>117</v>
      </c>
      <c r="AO261" s="19" t="s">
        <v>1435</v>
      </c>
      <c r="AP261" s="19" t="s">
        <v>131</v>
      </c>
      <c r="AR261" s="19" t="s">
        <v>257</v>
      </c>
      <c r="AT261" s="19" t="s">
        <v>1436</v>
      </c>
      <c r="AU261" s="19" t="s">
        <v>1347</v>
      </c>
      <c r="AV261" s="19" t="s">
        <v>117</v>
      </c>
      <c r="AW261" s="19" t="s">
        <v>1437</v>
      </c>
      <c r="AX261" s="19" t="s">
        <v>118</v>
      </c>
      <c r="AY261" s="19" t="s">
        <v>134</v>
      </c>
      <c r="AZ261" s="19" t="s">
        <v>132</v>
      </c>
      <c r="BA261" s="19" t="s">
        <v>147</v>
      </c>
      <c r="BB261" s="19" t="s">
        <v>1438</v>
      </c>
      <c r="BC261" s="19" t="s">
        <v>1439</v>
      </c>
      <c r="BD261" s="19" t="s">
        <v>138</v>
      </c>
      <c r="BE261" s="19" t="s">
        <v>1440</v>
      </c>
      <c r="BF261" s="19" t="s">
        <v>1441</v>
      </c>
      <c r="BG261" s="19" t="s">
        <v>1442</v>
      </c>
      <c r="BH261" s="19" t="s">
        <v>117</v>
      </c>
      <c r="BI261" s="19" t="s">
        <v>1443</v>
      </c>
      <c r="BJ261" s="19" t="s">
        <v>1444</v>
      </c>
      <c r="BK261" s="19" t="s">
        <v>1445</v>
      </c>
      <c r="BL261" s="19" t="s">
        <v>101</v>
      </c>
      <c r="BM261" s="19">
        <v>9.5</v>
      </c>
      <c r="BN261" s="19" t="s">
        <v>1446</v>
      </c>
      <c r="BO261" s="19" t="s">
        <v>521</v>
      </c>
      <c r="BP261" s="19" t="s">
        <v>1447</v>
      </c>
      <c r="BQ261" s="19" t="s">
        <v>1448</v>
      </c>
      <c r="BR261" s="19" t="s">
        <v>1449</v>
      </c>
      <c r="BS261" s="19" t="s">
        <v>1449</v>
      </c>
      <c r="BT261" s="19" t="s">
        <v>1449</v>
      </c>
      <c r="BU261" s="19" t="s">
        <v>1450</v>
      </c>
      <c r="BV261" s="53">
        <v>0.28000000000000003</v>
      </c>
    </row>
    <row r="262" spans="1:74" ht="14.4">
      <c r="A262" s="48" t="str">
        <f t="shared" si="9"/>
        <v>90NX08Z1-M002B0</v>
      </c>
      <c r="B262" s="19" t="str">
        <f t="shared" si="8"/>
        <v>BG1409CVA-S67850WR</v>
      </c>
      <c r="C262" s="19" t="str">
        <f>IF(ISBLANK(I262),"",IF(LEFT(H262, 4) = "90PF",_xlfn.XLOOKUP(B262,'Auto-PF'!$A$2:$A$500,'Auto-PF'!$B$2:$B$500,"Not found",0),_xlfn.XLOOKUP(LEFT(B262,5),'MKT name rule'!$B$2:$B$322,'MKT name rule'!$C$2:$C$322, "Not found")))</f>
        <v>ASUS ExpertBook BG1</v>
      </c>
      <c r="D262" s="45" t="s">
        <v>83</v>
      </c>
      <c r="E262" s="19" t="s">
        <v>84</v>
      </c>
      <c r="H262" s="19" t="s">
        <v>1483</v>
      </c>
      <c r="I262" s="19" t="s">
        <v>1484</v>
      </c>
      <c r="J262" s="19" t="s">
        <v>126</v>
      </c>
      <c r="K262" s="19" t="s">
        <v>1329</v>
      </c>
      <c r="L262" s="19" t="s">
        <v>202</v>
      </c>
      <c r="M262" s="19" t="s">
        <v>1427</v>
      </c>
      <c r="N262" s="19" t="s">
        <v>1428</v>
      </c>
      <c r="O262" s="19" t="s">
        <v>213</v>
      </c>
      <c r="P262" s="19" t="s">
        <v>1429</v>
      </c>
      <c r="Q262" s="19" t="s">
        <v>1430</v>
      </c>
      <c r="R262" s="19" t="s">
        <v>1429</v>
      </c>
      <c r="S262" s="19" t="s">
        <v>1430</v>
      </c>
      <c r="T262" s="19" t="s">
        <v>1429</v>
      </c>
      <c r="U262" s="19" t="s">
        <v>1430</v>
      </c>
      <c r="V262" s="19" t="s">
        <v>121</v>
      </c>
      <c r="W262" s="19" t="s">
        <v>1431</v>
      </c>
      <c r="X262" s="19" t="s">
        <v>122</v>
      </c>
      <c r="Y262" s="19" t="s">
        <v>135</v>
      </c>
      <c r="Z262" s="19" t="s">
        <v>189</v>
      </c>
      <c r="AA262" s="19" t="s">
        <v>198</v>
      </c>
      <c r="AB262" s="19" t="s">
        <v>721</v>
      </c>
      <c r="AC262" s="19" t="s">
        <v>1432</v>
      </c>
      <c r="AD262" s="19" t="s">
        <v>1433</v>
      </c>
      <c r="AE262" s="19" t="s">
        <v>724</v>
      </c>
      <c r="AF262" s="19">
        <v>29.167361111111113</v>
      </c>
      <c r="AG262" s="19" t="s">
        <v>199</v>
      </c>
      <c r="AH262" s="19">
        <v>0.87</v>
      </c>
      <c r="AI262" s="19" t="s">
        <v>197</v>
      </c>
      <c r="AK262" s="19" t="s">
        <v>117</v>
      </c>
      <c r="AL262" s="19" t="s">
        <v>1434</v>
      </c>
      <c r="AM262" s="19" t="s">
        <v>91</v>
      </c>
      <c r="AN262" s="19" t="s">
        <v>117</v>
      </c>
      <c r="AO262" s="19" t="s">
        <v>1435</v>
      </c>
      <c r="AP262" s="19" t="s">
        <v>131</v>
      </c>
      <c r="AR262" s="19" t="s">
        <v>203</v>
      </c>
      <c r="AT262" s="19" t="s">
        <v>1436</v>
      </c>
      <c r="AU262" s="19" t="s">
        <v>1347</v>
      </c>
      <c r="AV262" s="19" t="s">
        <v>117</v>
      </c>
      <c r="AW262" s="19" t="s">
        <v>1437</v>
      </c>
      <c r="AX262" s="19" t="s">
        <v>118</v>
      </c>
      <c r="AY262" s="19" t="s">
        <v>134</v>
      </c>
      <c r="AZ262" s="19" t="s">
        <v>132</v>
      </c>
      <c r="BA262" s="19" t="s">
        <v>147</v>
      </c>
      <c r="BB262" s="19" t="s">
        <v>1438</v>
      </c>
      <c r="BC262" s="19" t="s">
        <v>1439</v>
      </c>
      <c r="BD262" s="19" t="s">
        <v>138</v>
      </c>
      <c r="BE262" s="19" t="s">
        <v>1440</v>
      </c>
      <c r="BF262" s="19" t="s">
        <v>1441</v>
      </c>
      <c r="BG262" s="19" t="s">
        <v>1442</v>
      </c>
      <c r="BH262" s="19" t="s">
        <v>117</v>
      </c>
      <c r="BI262" s="19" t="s">
        <v>1443</v>
      </c>
      <c r="BJ262" s="19" t="s">
        <v>1444</v>
      </c>
      <c r="BK262" s="19" t="s">
        <v>1445</v>
      </c>
      <c r="BL262" s="19" t="s">
        <v>101</v>
      </c>
      <c r="BM262" s="19">
        <v>9.5</v>
      </c>
      <c r="BN262" s="19" t="s">
        <v>1446</v>
      </c>
      <c r="BO262" s="19" t="s">
        <v>521</v>
      </c>
      <c r="BP262" s="19" t="s">
        <v>1447</v>
      </c>
      <c r="BQ262" s="19" t="s">
        <v>1448</v>
      </c>
      <c r="BR262" s="19" t="s">
        <v>1449</v>
      </c>
      <c r="BS262" s="19" t="s">
        <v>1449</v>
      </c>
      <c r="BT262" s="19" t="s">
        <v>1449</v>
      </c>
      <c r="BU262" s="19" t="s">
        <v>1450</v>
      </c>
      <c r="BV262" s="53">
        <v>0.28000000000000003</v>
      </c>
    </row>
    <row r="263" spans="1:74" ht="14.4">
      <c r="A263" s="48" t="str">
        <f t="shared" si="9"/>
        <v>90NX08Z1-M002C0</v>
      </c>
      <c r="B263" s="19" t="str">
        <f t="shared" si="8"/>
        <v>BG1409CVA-S67850XR</v>
      </c>
      <c r="C263" s="19" t="str">
        <f>IF(ISBLANK(I263),"",IF(LEFT(H263, 4) = "90PF",_xlfn.XLOOKUP(B263,'Auto-PF'!$A$2:$A$500,'Auto-PF'!$B$2:$B$500,"Not found",0),_xlfn.XLOOKUP(LEFT(B263,5),'MKT name rule'!$B$2:$B$322,'MKT name rule'!$C$2:$C$322, "Not found")))</f>
        <v>ASUS ExpertBook BG1</v>
      </c>
      <c r="D263" s="45" t="s">
        <v>83</v>
      </c>
      <c r="E263" s="19" t="s">
        <v>84</v>
      </c>
      <c r="H263" s="19" t="s">
        <v>1485</v>
      </c>
      <c r="I263" s="19" t="s">
        <v>1486</v>
      </c>
      <c r="J263" s="19" t="s">
        <v>126</v>
      </c>
      <c r="K263" s="19" t="s">
        <v>1329</v>
      </c>
      <c r="L263" s="19" t="s">
        <v>202</v>
      </c>
      <c r="M263" s="19" t="s">
        <v>1427</v>
      </c>
      <c r="N263" s="19" t="s">
        <v>1394</v>
      </c>
      <c r="O263" s="19" t="s">
        <v>213</v>
      </c>
      <c r="P263" s="19" t="s">
        <v>1429</v>
      </c>
      <c r="Q263" s="19" t="s">
        <v>1430</v>
      </c>
      <c r="R263" s="19" t="s">
        <v>1429</v>
      </c>
      <c r="S263" s="19" t="s">
        <v>1430</v>
      </c>
      <c r="T263" s="19" t="s">
        <v>1429</v>
      </c>
      <c r="U263" s="19" t="s">
        <v>1430</v>
      </c>
      <c r="V263" s="19" t="s">
        <v>121</v>
      </c>
      <c r="W263" s="19" t="s">
        <v>1431</v>
      </c>
      <c r="X263" s="19" t="s">
        <v>122</v>
      </c>
      <c r="Y263" s="19" t="s">
        <v>135</v>
      </c>
      <c r="Z263" s="19" t="s">
        <v>189</v>
      </c>
      <c r="AA263" s="19" t="s">
        <v>198</v>
      </c>
      <c r="AB263" s="19" t="s">
        <v>721</v>
      </c>
      <c r="AC263" s="19" t="s">
        <v>1432</v>
      </c>
      <c r="AD263" s="19" t="s">
        <v>1433</v>
      </c>
      <c r="AE263" s="19" t="s">
        <v>724</v>
      </c>
      <c r="AF263" s="19">
        <v>29.167361111111113</v>
      </c>
      <c r="AG263" s="19" t="s">
        <v>199</v>
      </c>
      <c r="AH263" s="19">
        <v>0.87</v>
      </c>
      <c r="AI263" s="19" t="s">
        <v>197</v>
      </c>
      <c r="AK263" s="19" t="s">
        <v>117</v>
      </c>
      <c r="AL263" s="19" t="s">
        <v>1434</v>
      </c>
      <c r="AM263" s="19" t="s">
        <v>91</v>
      </c>
      <c r="AN263" s="19" t="s">
        <v>117</v>
      </c>
      <c r="AO263" s="19" t="s">
        <v>1435</v>
      </c>
      <c r="AP263" s="19" t="s">
        <v>131</v>
      </c>
      <c r="AR263" s="19" t="s">
        <v>203</v>
      </c>
      <c r="AT263" s="19" t="s">
        <v>1436</v>
      </c>
      <c r="AU263" s="19" t="s">
        <v>1347</v>
      </c>
      <c r="AV263" s="19" t="s">
        <v>117</v>
      </c>
      <c r="AW263" s="19" t="s">
        <v>1437</v>
      </c>
      <c r="AX263" s="19" t="s">
        <v>118</v>
      </c>
      <c r="AY263" s="19" t="s">
        <v>134</v>
      </c>
      <c r="AZ263" s="19" t="s">
        <v>132</v>
      </c>
      <c r="BA263" s="19" t="s">
        <v>147</v>
      </c>
      <c r="BB263" s="19" t="s">
        <v>1438</v>
      </c>
      <c r="BC263" s="19" t="s">
        <v>1439</v>
      </c>
      <c r="BD263" s="19" t="s">
        <v>138</v>
      </c>
      <c r="BE263" s="19" t="s">
        <v>1440</v>
      </c>
      <c r="BF263" s="19" t="s">
        <v>1441</v>
      </c>
      <c r="BG263" s="19" t="s">
        <v>1442</v>
      </c>
      <c r="BH263" s="19" t="s">
        <v>117</v>
      </c>
      <c r="BI263" s="19" t="s">
        <v>1443</v>
      </c>
      <c r="BJ263" s="19" t="s">
        <v>1444</v>
      </c>
      <c r="BK263" s="19" t="s">
        <v>1445</v>
      </c>
      <c r="BL263" s="19" t="s">
        <v>101</v>
      </c>
      <c r="BM263" s="19">
        <v>9.5</v>
      </c>
      <c r="BN263" s="19" t="s">
        <v>1446</v>
      </c>
      <c r="BO263" s="19" t="s">
        <v>521</v>
      </c>
      <c r="BP263" s="19" t="s">
        <v>1447</v>
      </c>
      <c r="BQ263" s="19" t="s">
        <v>1448</v>
      </c>
      <c r="BR263" s="19" t="s">
        <v>1449</v>
      </c>
      <c r="BS263" s="19" t="s">
        <v>1449</v>
      </c>
      <c r="BT263" s="19" t="s">
        <v>1449</v>
      </c>
      <c r="BU263" s="19" t="s">
        <v>1450</v>
      </c>
      <c r="BV263" s="53">
        <v>0.28000000000000003</v>
      </c>
    </row>
    <row r="264" spans="1:74" ht="14.4">
      <c r="A264" s="48" t="str">
        <f t="shared" si="9"/>
        <v>90NX08Z1-M002D0</v>
      </c>
      <c r="B264" s="19" t="str">
        <f t="shared" si="8"/>
        <v>BG1409CVA-S67150WR</v>
      </c>
      <c r="C264" s="19" t="str">
        <f>IF(ISBLANK(I264),"",IF(LEFT(H264, 4) = "90PF",_xlfn.XLOOKUP(B264,'Auto-PF'!$A$2:$A$500,'Auto-PF'!$B$2:$B$500,"Not found",0),_xlfn.XLOOKUP(LEFT(B264,5),'MKT name rule'!$B$2:$B$322,'MKT name rule'!$C$2:$C$322, "Not found")))</f>
        <v>ASUS ExpertBook BG1</v>
      </c>
      <c r="D264" s="45" t="s">
        <v>83</v>
      </c>
      <c r="E264" s="19" t="s">
        <v>84</v>
      </c>
      <c r="H264" s="19" t="s">
        <v>1487</v>
      </c>
      <c r="I264" s="19" t="s">
        <v>1488</v>
      </c>
      <c r="J264" s="19" t="s">
        <v>126</v>
      </c>
      <c r="K264" s="19" t="s">
        <v>1329</v>
      </c>
      <c r="L264" s="19" t="s">
        <v>667</v>
      </c>
      <c r="M264" s="19" t="s">
        <v>1427</v>
      </c>
      <c r="N264" s="19" t="s">
        <v>1428</v>
      </c>
      <c r="O264" s="19" t="s">
        <v>213</v>
      </c>
      <c r="P264" s="19" t="s">
        <v>1429</v>
      </c>
      <c r="Q264" s="19" t="s">
        <v>1430</v>
      </c>
      <c r="R264" s="19" t="s">
        <v>1429</v>
      </c>
      <c r="S264" s="19" t="s">
        <v>1430</v>
      </c>
      <c r="T264" s="19" t="s">
        <v>1429</v>
      </c>
      <c r="U264" s="19" t="s">
        <v>1430</v>
      </c>
      <c r="V264" s="19" t="s">
        <v>121</v>
      </c>
      <c r="W264" s="19" t="s">
        <v>1431</v>
      </c>
      <c r="X264" s="19" t="s">
        <v>122</v>
      </c>
      <c r="Y264" s="19" t="s">
        <v>135</v>
      </c>
      <c r="Z264" s="19" t="s">
        <v>189</v>
      </c>
      <c r="AA264" s="19" t="s">
        <v>198</v>
      </c>
      <c r="AB264" s="19" t="s">
        <v>721</v>
      </c>
      <c r="AC264" s="19" t="s">
        <v>1432</v>
      </c>
      <c r="AD264" s="19" t="s">
        <v>1433</v>
      </c>
      <c r="AE264" s="19" t="s">
        <v>724</v>
      </c>
      <c r="AF264" s="19">
        <v>29.167361111111113</v>
      </c>
      <c r="AG264" s="19" t="s">
        <v>199</v>
      </c>
      <c r="AH264" s="19">
        <v>0.87</v>
      </c>
      <c r="AI264" s="19" t="s">
        <v>197</v>
      </c>
      <c r="AK264" s="19" t="s">
        <v>117</v>
      </c>
      <c r="AL264" s="19" t="s">
        <v>1434</v>
      </c>
      <c r="AM264" s="19" t="s">
        <v>91</v>
      </c>
      <c r="AN264" s="19" t="s">
        <v>117</v>
      </c>
      <c r="AO264" s="19" t="s">
        <v>1435</v>
      </c>
      <c r="AP264" s="19" t="s">
        <v>131</v>
      </c>
      <c r="AR264" s="19" t="s">
        <v>257</v>
      </c>
      <c r="AT264" s="19" t="s">
        <v>1436</v>
      </c>
      <c r="AU264" s="19" t="s">
        <v>1347</v>
      </c>
      <c r="AV264" s="19" t="s">
        <v>117</v>
      </c>
      <c r="AW264" s="19" t="s">
        <v>1437</v>
      </c>
      <c r="AX264" s="19" t="s">
        <v>118</v>
      </c>
      <c r="AY264" s="19" t="s">
        <v>134</v>
      </c>
      <c r="AZ264" s="19" t="s">
        <v>132</v>
      </c>
      <c r="BA264" s="19" t="s">
        <v>147</v>
      </c>
      <c r="BB264" s="19" t="s">
        <v>1438</v>
      </c>
      <c r="BC264" s="19" t="s">
        <v>1439</v>
      </c>
      <c r="BD264" s="19" t="s">
        <v>138</v>
      </c>
      <c r="BE264" s="19" t="s">
        <v>1440</v>
      </c>
      <c r="BF264" s="19" t="s">
        <v>1441</v>
      </c>
      <c r="BG264" s="19" t="s">
        <v>1442</v>
      </c>
      <c r="BH264" s="19" t="s">
        <v>117</v>
      </c>
      <c r="BI264" s="19" t="s">
        <v>1443</v>
      </c>
      <c r="BJ264" s="19" t="s">
        <v>1444</v>
      </c>
      <c r="BK264" s="19" t="s">
        <v>1445</v>
      </c>
      <c r="BL264" s="19" t="s">
        <v>101</v>
      </c>
      <c r="BM264" s="19">
        <v>9.5</v>
      </c>
      <c r="BN264" s="19" t="s">
        <v>1446</v>
      </c>
      <c r="BO264" s="19" t="s">
        <v>521</v>
      </c>
      <c r="BP264" s="19" t="s">
        <v>1447</v>
      </c>
      <c r="BQ264" s="19" t="s">
        <v>1448</v>
      </c>
      <c r="BR264" s="19" t="s">
        <v>1449</v>
      </c>
      <c r="BS264" s="19" t="s">
        <v>1449</v>
      </c>
      <c r="BT264" s="19" t="s">
        <v>1449</v>
      </c>
      <c r="BU264" s="19" t="s">
        <v>1450</v>
      </c>
      <c r="BV264" s="53">
        <v>0.28000000000000003</v>
      </c>
    </row>
    <row r="265" spans="1:74" ht="14.4">
      <c r="A265" s="48" t="str">
        <f t="shared" si="9"/>
        <v>90NX08Z1-M002E0</v>
      </c>
      <c r="B265" s="19" t="str">
        <f t="shared" si="8"/>
        <v>BG1409CVA-S67150XR</v>
      </c>
      <c r="C265" s="19" t="str">
        <f>IF(ISBLANK(I265),"",IF(LEFT(H265, 4) = "90PF",_xlfn.XLOOKUP(B265,'Auto-PF'!$A$2:$A$500,'Auto-PF'!$B$2:$B$500,"Not found",0),_xlfn.XLOOKUP(LEFT(B265,5),'MKT name rule'!$B$2:$B$322,'MKT name rule'!$C$2:$C$322, "Not found")))</f>
        <v>ASUS ExpertBook BG1</v>
      </c>
      <c r="D265" s="45" t="s">
        <v>83</v>
      </c>
      <c r="E265" s="19" t="s">
        <v>84</v>
      </c>
      <c r="H265" s="19" t="s">
        <v>1489</v>
      </c>
      <c r="I265" s="19" t="s">
        <v>1490</v>
      </c>
      <c r="J265" s="19" t="s">
        <v>126</v>
      </c>
      <c r="K265" s="19" t="s">
        <v>1329</v>
      </c>
      <c r="L265" s="19" t="s">
        <v>667</v>
      </c>
      <c r="M265" s="19" t="s">
        <v>1427</v>
      </c>
      <c r="N265" s="19" t="s">
        <v>1394</v>
      </c>
      <c r="O265" s="19" t="s">
        <v>213</v>
      </c>
      <c r="P265" s="19" t="s">
        <v>1429</v>
      </c>
      <c r="Q265" s="19" t="s">
        <v>1430</v>
      </c>
      <c r="R265" s="19" t="s">
        <v>1429</v>
      </c>
      <c r="S265" s="19" t="s">
        <v>1430</v>
      </c>
      <c r="T265" s="19" t="s">
        <v>1429</v>
      </c>
      <c r="U265" s="19" t="s">
        <v>1430</v>
      </c>
      <c r="V265" s="19" t="s">
        <v>121</v>
      </c>
      <c r="W265" s="19" t="s">
        <v>1431</v>
      </c>
      <c r="X265" s="19" t="s">
        <v>122</v>
      </c>
      <c r="Y265" s="19" t="s">
        <v>135</v>
      </c>
      <c r="Z265" s="19" t="s">
        <v>189</v>
      </c>
      <c r="AA265" s="19" t="s">
        <v>198</v>
      </c>
      <c r="AB265" s="19" t="s">
        <v>721</v>
      </c>
      <c r="AC265" s="19" t="s">
        <v>1432</v>
      </c>
      <c r="AD265" s="19" t="s">
        <v>1433</v>
      </c>
      <c r="AE265" s="19" t="s">
        <v>724</v>
      </c>
      <c r="AF265" s="19">
        <v>29.167361111111113</v>
      </c>
      <c r="AG265" s="19" t="s">
        <v>199</v>
      </c>
      <c r="AH265" s="19">
        <v>0.87</v>
      </c>
      <c r="AI265" s="19" t="s">
        <v>197</v>
      </c>
      <c r="AK265" s="19" t="s">
        <v>117</v>
      </c>
      <c r="AL265" s="19" t="s">
        <v>1434</v>
      </c>
      <c r="AM265" s="19" t="s">
        <v>91</v>
      </c>
      <c r="AN265" s="19" t="s">
        <v>117</v>
      </c>
      <c r="AO265" s="19" t="s">
        <v>1435</v>
      </c>
      <c r="AP265" s="19" t="s">
        <v>131</v>
      </c>
      <c r="AR265" s="19" t="s">
        <v>257</v>
      </c>
      <c r="AT265" s="19" t="s">
        <v>1436</v>
      </c>
      <c r="AU265" s="19" t="s">
        <v>1347</v>
      </c>
      <c r="AV265" s="19" t="s">
        <v>117</v>
      </c>
      <c r="AW265" s="19" t="s">
        <v>1437</v>
      </c>
      <c r="AX265" s="19" t="s">
        <v>118</v>
      </c>
      <c r="AY265" s="19" t="s">
        <v>134</v>
      </c>
      <c r="AZ265" s="19" t="s">
        <v>132</v>
      </c>
      <c r="BA265" s="19" t="s">
        <v>147</v>
      </c>
      <c r="BB265" s="19" t="s">
        <v>1438</v>
      </c>
      <c r="BC265" s="19" t="s">
        <v>1439</v>
      </c>
      <c r="BD265" s="19" t="s">
        <v>138</v>
      </c>
      <c r="BE265" s="19" t="s">
        <v>1440</v>
      </c>
      <c r="BF265" s="19" t="s">
        <v>1441</v>
      </c>
      <c r="BG265" s="19" t="s">
        <v>1442</v>
      </c>
      <c r="BH265" s="19" t="s">
        <v>117</v>
      </c>
      <c r="BI265" s="19" t="s">
        <v>1443</v>
      </c>
      <c r="BJ265" s="19" t="s">
        <v>1444</v>
      </c>
      <c r="BK265" s="19" t="s">
        <v>1445</v>
      </c>
      <c r="BL265" s="19" t="s">
        <v>101</v>
      </c>
      <c r="BM265" s="19">
        <v>9.5</v>
      </c>
      <c r="BN265" s="19" t="s">
        <v>1446</v>
      </c>
      <c r="BO265" s="19" t="s">
        <v>521</v>
      </c>
      <c r="BP265" s="19" t="s">
        <v>1447</v>
      </c>
      <c r="BQ265" s="19" t="s">
        <v>1448</v>
      </c>
      <c r="BR265" s="19" t="s">
        <v>1449</v>
      </c>
      <c r="BS265" s="19" t="s">
        <v>1449</v>
      </c>
      <c r="BT265" s="19" t="s">
        <v>1449</v>
      </c>
      <c r="BU265" s="19" t="s">
        <v>1450</v>
      </c>
      <c r="BV265" s="53">
        <v>0.28000000000000003</v>
      </c>
    </row>
    <row r="266" spans="1:74" ht="14.4">
      <c r="A266" s="48" t="str">
        <f t="shared" si="9"/>
        <v>90NX08Z1-M002F0</v>
      </c>
      <c r="B266" s="19" t="str">
        <f t="shared" si="8"/>
        <v>BG1409CVA-S67110WR</v>
      </c>
      <c r="C266" s="19" t="str">
        <f>IF(ISBLANK(I266),"",IF(LEFT(H266, 4) = "90PF",_xlfn.XLOOKUP(B266,'Auto-PF'!$A$2:$A$500,'Auto-PF'!$B$2:$B$500,"Not found",0),_xlfn.XLOOKUP(LEFT(B266,5),'MKT name rule'!$B$2:$B$322,'MKT name rule'!$C$2:$C$322, "Not found")))</f>
        <v>ASUS ExpertBook BG1</v>
      </c>
      <c r="D266" s="45" t="s">
        <v>83</v>
      </c>
      <c r="E266" s="19" t="s">
        <v>84</v>
      </c>
      <c r="H266" s="19" t="s">
        <v>1491</v>
      </c>
      <c r="I266" s="19" t="s">
        <v>1492</v>
      </c>
      <c r="J266" s="19" t="s">
        <v>126</v>
      </c>
      <c r="K266" s="19" t="s">
        <v>1329</v>
      </c>
      <c r="L266" s="19" t="s">
        <v>667</v>
      </c>
      <c r="M266" s="19" t="s">
        <v>1468</v>
      </c>
      <c r="N266" s="19" t="s">
        <v>1428</v>
      </c>
      <c r="O266" s="19" t="s">
        <v>213</v>
      </c>
      <c r="P266" s="19" t="s">
        <v>1429</v>
      </c>
      <c r="Q266" s="19" t="s">
        <v>1430</v>
      </c>
      <c r="R266" s="19" t="s">
        <v>1429</v>
      </c>
      <c r="S266" s="19" t="s">
        <v>1430</v>
      </c>
      <c r="T266" s="19" t="s">
        <v>1429</v>
      </c>
      <c r="U266" s="19" t="s">
        <v>1430</v>
      </c>
      <c r="V266" s="19" t="s">
        <v>121</v>
      </c>
      <c r="W266" s="19" t="s">
        <v>1431</v>
      </c>
      <c r="X266" s="19" t="s">
        <v>122</v>
      </c>
      <c r="Y266" s="19" t="s">
        <v>135</v>
      </c>
      <c r="Z266" s="19" t="s">
        <v>189</v>
      </c>
      <c r="AA266" s="19" t="s">
        <v>198</v>
      </c>
      <c r="AB266" s="19" t="s">
        <v>721</v>
      </c>
      <c r="AC266" s="19" t="s">
        <v>1432</v>
      </c>
      <c r="AD266" s="19" t="s">
        <v>1433</v>
      </c>
      <c r="AE266" s="19" t="s">
        <v>724</v>
      </c>
      <c r="AF266" s="19">
        <v>29.167361111111113</v>
      </c>
      <c r="AG266" s="19" t="s">
        <v>199</v>
      </c>
      <c r="AH266" s="19">
        <v>0.87</v>
      </c>
      <c r="AI266" s="19" t="s">
        <v>197</v>
      </c>
      <c r="AK266" s="19" t="s">
        <v>117</v>
      </c>
      <c r="AL266" s="19" t="s">
        <v>1434</v>
      </c>
      <c r="AM266" s="19" t="s">
        <v>91</v>
      </c>
      <c r="AN266" s="19" t="s">
        <v>117</v>
      </c>
      <c r="AO266" s="19" t="s">
        <v>1435</v>
      </c>
      <c r="AP266" s="19" t="s">
        <v>131</v>
      </c>
      <c r="AR266" s="19" t="s">
        <v>257</v>
      </c>
      <c r="AT266" s="19" t="s">
        <v>1436</v>
      </c>
      <c r="AU266" s="19" t="s">
        <v>1347</v>
      </c>
      <c r="AV266" s="19" t="s">
        <v>117</v>
      </c>
      <c r="AW266" s="19" t="s">
        <v>1437</v>
      </c>
      <c r="AX266" s="19" t="s">
        <v>118</v>
      </c>
      <c r="AY266" s="19" t="s">
        <v>134</v>
      </c>
      <c r="AZ266" s="19" t="s">
        <v>132</v>
      </c>
      <c r="BA266" s="19" t="s">
        <v>147</v>
      </c>
      <c r="BB266" s="19" t="s">
        <v>1438</v>
      </c>
      <c r="BC266" s="19" t="s">
        <v>1439</v>
      </c>
      <c r="BD266" s="19" t="s">
        <v>138</v>
      </c>
      <c r="BE266" s="19" t="s">
        <v>1440</v>
      </c>
      <c r="BF266" s="19" t="s">
        <v>1441</v>
      </c>
      <c r="BG266" s="19" t="s">
        <v>1442</v>
      </c>
      <c r="BH266" s="19" t="s">
        <v>117</v>
      </c>
      <c r="BI266" s="19" t="s">
        <v>1443</v>
      </c>
      <c r="BJ266" s="19" t="s">
        <v>1444</v>
      </c>
      <c r="BK266" s="19" t="s">
        <v>1445</v>
      </c>
      <c r="BL266" s="19" t="s">
        <v>101</v>
      </c>
      <c r="BM266" s="19">
        <v>9.5</v>
      </c>
      <c r="BN266" s="19" t="s">
        <v>1446</v>
      </c>
      <c r="BO266" s="19" t="s">
        <v>521</v>
      </c>
      <c r="BP266" s="19" t="s">
        <v>1447</v>
      </c>
      <c r="BQ266" s="19" t="s">
        <v>1448</v>
      </c>
      <c r="BR266" s="19" t="s">
        <v>1449</v>
      </c>
      <c r="BS266" s="19" t="s">
        <v>1449</v>
      </c>
      <c r="BT266" s="19" t="s">
        <v>1449</v>
      </c>
      <c r="BU266" s="19" t="s">
        <v>1450</v>
      </c>
      <c r="BV266" s="53">
        <v>0.28000000000000003</v>
      </c>
    </row>
    <row r="267" spans="1:74" ht="14.4">
      <c r="A267" s="48" t="str">
        <f t="shared" si="9"/>
        <v>90NX08Z1-M002H0</v>
      </c>
      <c r="B267" s="19" t="str">
        <f t="shared" si="8"/>
        <v>BG1409CVA-S67110XR</v>
      </c>
      <c r="C267" s="19" t="str">
        <f>IF(ISBLANK(I267),"",IF(LEFT(H267, 4) = "90PF",_xlfn.XLOOKUP(B267,'Auto-PF'!$A$2:$A$500,'Auto-PF'!$B$2:$B$500,"Not found",0),_xlfn.XLOOKUP(LEFT(B267,5),'MKT name rule'!$B$2:$B$322,'MKT name rule'!$C$2:$C$322, "Not found")))</f>
        <v>ASUS ExpertBook BG1</v>
      </c>
      <c r="D267" s="45" t="s">
        <v>83</v>
      </c>
      <c r="E267" s="19" t="s">
        <v>84</v>
      </c>
      <c r="H267" s="19" t="s">
        <v>1493</v>
      </c>
      <c r="I267" s="19" t="s">
        <v>1494</v>
      </c>
      <c r="J267" s="131" t="s">
        <v>126</v>
      </c>
      <c r="K267" s="19" t="s">
        <v>1329</v>
      </c>
      <c r="L267" s="19" t="s">
        <v>667</v>
      </c>
      <c r="M267" s="19" t="s">
        <v>1468</v>
      </c>
      <c r="N267" s="19" t="s">
        <v>1394</v>
      </c>
      <c r="O267" s="19" t="s">
        <v>213</v>
      </c>
      <c r="P267" s="19" t="s">
        <v>1429</v>
      </c>
      <c r="Q267" s="19" t="s">
        <v>1430</v>
      </c>
      <c r="R267" s="19" t="s">
        <v>1429</v>
      </c>
      <c r="S267" s="19" t="s">
        <v>1430</v>
      </c>
      <c r="T267" s="19" t="s">
        <v>1429</v>
      </c>
      <c r="U267" s="19" t="s">
        <v>1430</v>
      </c>
      <c r="V267" s="19" t="s">
        <v>121</v>
      </c>
      <c r="W267" s="19" t="s">
        <v>1431</v>
      </c>
      <c r="X267" s="19" t="s">
        <v>122</v>
      </c>
      <c r="Y267" s="19" t="s">
        <v>135</v>
      </c>
      <c r="Z267" s="19" t="s">
        <v>189</v>
      </c>
      <c r="AA267" s="19" t="s">
        <v>198</v>
      </c>
      <c r="AB267" s="19" t="s">
        <v>721</v>
      </c>
      <c r="AC267" s="19" t="s">
        <v>1432</v>
      </c>
      <c r="AD267" s="19" t="s">
        <v>1433</v>
      </c>
      <c r="AE267" s="19" t="s">
        <v>724</v>
      </c>
      <c r="AF267" s="19">
        <v>29.167361111111113</v>
      </c>
      <c r="AG267" s="19" t="s">
        <v>199</v>
      </c>
      <c r="AH267" s="19">
        <v>0.87</v>
      </c>
      <c r="AI267" s="19" t="s">
        <v>197</v>
      </c>
      <c r="AK267" s="19" t="s">
        <v>117</v>
      </c>
      <c r="AL267" s="19" t="s">
        <v>1434</v>
      </c>
      <c r="AM267" s="19" t="s">
        <v>91</v>
      </c>
      <c r="AN267" s="19" t="s">
        <v>117</v>
      </c>
      <c r="AO267" s="19" t="s">
        <v>1435</v>
      </c>
      <c r="AP267" s="19" t="s">
        <v>131</v>
      </c>
      <c r="AR267" s="19" t="s">
        <v>257</v>
      </c>
      <c r="AT267" s="19" t="s">
        <v>1436</v>
      </c>
      <c r="AU267" s="19" t="s">
        <v>1347</v>
      </c>
      <c r="AV267" s="19" t="s">
        <v>117</v>
      </c>
      <c r="AW267" s="19" t="s">
        <v>1437</v>
      </c>
      <c r="AX267" s="19" t="s">
        <v>118</v>
      </c>
      <c r="AY267" s="19" t="s">
        <v>134</v>
      </c>
      <c r="AZ267" s="19" t="s">
        <v>132</v>
      </c>
      <c r="BA267" s="19" t="s">
        <v>147</v>
      </c>
      <c r="BB267" s="19" t="s">
        <v>1438</v>
      </c>
      <c r="BC267" s="19" t="s">
        <v>1439</v>
      </c>
      <c r="BD267" s="19" t="s">
        <v>138</v>
      </c>
      <c r="BE267" s="19" t="s">
        <v>1440</v>
      </c>
      <c r="BF267" s="19" t="s">
        <v>1441</v>
      </c>
      <c r="BG267" s="19" t="s">
        <v>1442</v>
      </c>
      <c r="BH267" s="19" t="s">
        <v>117</v>
      </c>
      <c r="BI267" s="19" t="s">
        <v>1443</v>
      </c>
      <c r="BJ267" s="19" t="s">
        <v>1444</v>
      </c>
      <c r="BK267" s="19" t="s">
        <v>1445</v>
      </c>
      <c r="BL267" s="19" t="s">
        <v>101</v>
      </c>
      <c r="BM267" s="19">
        <v>9.5</v>
      </c>
      <c r="BN267" s="19" t="s">
        <v>1446</v>
      </c>
      <c r="BO267" s="19" t="s">
        <v>521</v>
      </c>
      <c r="BP267" s="19" t="s">
        <v>1447</v>
      </c>
      <c r="BQ267" s="19" t="s">
        <v>1448</v>
      </c>
      <c r="BR267" s="19" t="s">
        <v>1449</v>
      </c>
      <c r="BS267" s="19" t="s">
        <v>1449</v>
      </c>
      <c r="BT267" s="19" t="s">
        <v>1449</v>
      </c>
      <c r="BU267" s="19" t="s">
        <v>1450</v>
      </c>
      <c r="BV267" s="53">
        <v>0.28000000000000003</v>
      </c>
    </row>
    <row r="268" spans="1:74" ht="14.4">
      <c r="A268" s="48" t="str">
        <f t="shared" si="9"/>
        <v>90PF05U1-M000H0</v>
      </c>
      <c r="B268" s="19" t="str">
        <f t="shared" si="8"/>
        <v>PG500MV-385WR</v>
      </c>
      <c r="C268" s="19" t="str">
        <f>IF(ISBLANK(I268),"",IF(LEFT(H268, 4) = "90PF",_xlfn.XLOOKUP(B268,'Auto-PF'!$A$2:$A$500,'Auto-PF'!$B$2:$B$500,"Not found",0),_xlfn.XLOOKUP(LEFT(B268,5),'MKT name rule'!$B$2:$B$322,'MKT name rule'!$C$2:$C$322, "Not found")))</f>
        <v>Not found Mini Tower</v>
      </c>
      <c r="D268" s="45" t="s">
        <v>83</v>
      </c>
      <c r="E268" s="104" t="s">
        <v>1495</v>
      </c>
      <c r="H268" s="19" t="s">
        <v>1496</v>
      </c>
      <c r="I268" s="88" t="s">
        <v>1497</v>
      </c>
      <c r="J268" s="19" t="s">
        <v>694</v>
      </c>
      <c r="K268" s="19" t="s">
        <v>511</v>
      </c>
      <c r="L268" s="19" t="s">
        <v>543</v>
      </c>
      <c r="M268" s="19" t="s">
        <v>512</v>
      </c>
      <c r="N268" s="19" t="s">
        <v>1498</v>
      </c>
      <c r="O268" s="19" t="s">
        <v>213</v>
      </c>
      <c r="P268" s="19" t="s">
        <v>1415</v>
      </c>
      <c r="Q268" s="19" t="s">
        <v>544</v>
      </c>
      <c r="S268" s="19" t="s">
        <v>482</v>
      </c>
      <c r="T268" s="19" t="s">
        <v>1388</v>
      </c>
      <c r="U268" s="19" t="s">
        <v>392</v>
      </c>
      <c r="W268" s="19" t="s">
        <v>91</v>
      </c>
      <c r="X268" s="19" t="s">
        <v>394</v>
      </c>
      <c r="Y268" s="19" t="s">
        <v>535</v>
      </c>
      <c r="Z268" s="19" t="s">
        <v>396</v>
      </c>
      <c r="AA268" s="19" t="s">
        <v>397</v>
      </c>
      <c r="AB268" s="19" t="s">
        <v>207</v>
      </c>
      <c r="AC268" s="19" t="s">
        <v>399</v>
      </c>
      <c r="AD268" s="19" t="s">
        <v>1133</v>
      </c>
      <c r="AE268" s="19" t="s">
        <v>1499</v>
      </c>
      <c r="AF268" s="19" t="s">
        <v>517</v>
      </c>
      <c r="AG268" s="19" t="s">
        <v>548</v>
      </c>
      <c r="AH268" s="19" t="s">
        <v>549</v>
      </c>
      <c r="AI268" s="19" t="s">
        <v>451</v>
      </c>
      <c r="AJ268" s="19" t="s">
        <v>550</v>
      </c>
      <c r="AK268" s="19" t="s">
        <v>551</v>
      </c>
      <c r="AL268" s="19" t="s">
        <v>489</v>
      </c>
      <c r="AM268" s="19" t="s">
        <v>490</v>
      </c>
      <c r="AN268" s="19" t="s">
        <v>552</v>
      </c>
      <c r="AO268" s="19" t="s">
        <v>1134</v>
      </c>
      <c r="AP268" s="19" t="s">
        <v>553</v>
      </c>
      <c r="AQ268" s="19" t="s">
        <v>554</v>
      </c>
      <c r="AR268" s="19" t="s">
        <v>412</v>
      </c>
      <c r="AS268" s="19" t="s">
        <v>521</v>
      </c>
      <c r="AT268" s="19" t="s">
        <v>1500</v>
      </c>
      <c r="BV268" s="53"/>
    </row>
    <row r="269" spans="1:74" ht="14.4">
      <c r="A269" s="48" t="str">
        <f t="shared" si="9"/>
        <v>90PF05U1-M000J0</v>
      </c>
      <c r="B269" s="19" t="str">
        <f t="shared" si="8"/>
        <v>PG500MV-585WR</v>
      </c>
      <c r="C269" s="19" t="str">
        <f>IF(ISBLANK(I269),"",IF(LEFT(H269, 4) = "90PF",_xlfn.XLOOKUP(B269,'Auto-PF'!$A$2:$A$500,'Auto-PF'!$B$2:$B$500,"Not found",0),_xlfn.XLOOKUP(LEFT(B269,5),'MKT name rule'!$B$2:$B$322,'MKT name rule'!$C$2:$C$322, "Not found")))</f>
        <v>Not found Mini Tower</v>
      </c>
      <c r="D269" s="45" t="s">
        <v>83</v>
      </c>
      <c r="E269" s="104" t="s">
        <v>1495</v>
      </c>
      <c r="H269" s="19" t="s">
        <v>1501</v>
      </c>
      <c r="I269" s="88" t="s">
        <v>1502</v>
      </c>
      <c r="J269" s="19" t="s">
        <v>694</v>
      </c>
      <c r="K269" s="19" t="s">
        <v>511</v>
      </c>
      <c r="L269" s="19" t="s">
        <v>543</v>
      </c>
      <c r="M269" s="19" t="s">
        <v>512</v>
      </c>
      <c r="N269" s="19" t="s">
        <v>1498</v>
      </c>
      <c r="O269" s="19" t="s">
        <v>213</v>
      </c>
      <c r="P269" s="19" t="s">
        <v>1387</v>
      </c>
      <c r="Q269" s="19" t="s">
        <v>544</v>
      </c>
      <c r="S269" s="19" t="s">
        <v>482</v>
      </c>
      <c r="T269" s="19" t="s">
        <v>1388</v>
      </c>
      <c r="U269" s="19" t="s">
        <v>392</v>
      </c>
      <c r="W269" s="19" t="s">
        <v>91</v>
      </c>
      <c r="X269" s="19" t="s">
        <v>394</v>
      </c>
      <c r="Y269" s="19" t="s">
        <v>535</v>
      </c>
      <c r="Z269" s="19" t="s">
        <v>396</v>
      </c>
      <c r="AA269" s="19" t="s">
        <v>397</v>
      </c>
      <c r="AB269" s="19" t="s">
        <v>207</v>
      </c>
      <c r="AC269" s="19" t="s">
        <v>565</v>
      </c>
      <c r="AD269" s="19" t="s">
        <v>1133</v>
      </c>
      <c r="AE269" s="19" t="s">
        <v>1499</v>
      </c>
      <c r="AF269" s="19" t="s">
        <v>517</v>
      </c>
      <c r="AG269" s="19" t="s">
        <v>548</v>
      </c>
      <c r="AH269" s="19" t="s">
        <v>561</v>
      </c>
      <c r="AI269" s="19" t="s">
        <v>451</v>
      </c>
      <c r="AJ269" s="19" t="s">
        <v>550</v>
      </c>
      <c r="AK269" s="19" t="s">
        <v>551</v>
      </c>
      <c r="AL269" s="19" t="s">
        <v>489</v>
      </c>
      <c r="AM269" s="19" t="s">
        <v>490</v>
      </c>
      <c r="AN269" s="19" t="s">
        <v>552</v>
      </c>
      <c r="AO269" s="19" t="s">
        <v>1134</v>
      </c>
      <c r="AP269" s="19" t="s">
        <v>553</v>
      </c>
      <c r="AQ269" s="19" t="s">
        <v>554</v>
      </c>
      <c r="AR269" s="19" t="s">
        <v>412</v>
      </c>
      <c r="AS269" s="19" t="s">
        <v>521</v>
      </c>
      <c r="AT269" s="19" t="s">
        <v>1500</v>
      </c>
      <c r="BV269" s="53"/>
    </row>
    <row r="270" spans="1:74" ht="14.4">
      <c r="A270" s="48" t="str">
        <f t="shared" si="9"/>
        <v>90PF05U1-M000K0</v>
      </c>
      <c r="B270" s="19" t="str">
        <f t="shared" si="8"/>
        <v>PG500MV-585XR</v>
      </c>
      <c r="C270" s="19" t="str">
        <f>IF(ISBLANK(I270),"",IF(LEFT(H270, 4) = "90PF",_xlfn.XLOOKUP(B270,'Auto-PF'!$A$2:$A$500,'Auto-PF'!$B$2:$B$500,"Not found",0),_xlfn.XLOOKUP(LEFT(B270,5),'MKT name rule'!$B$2:$B$322,'MKT name rule'!$C$2:$C$322, "Not found")))</f>
        <v>Not found Mini Tower</v>
      </c>
      <c r="D270" s="45" t="s">
        <v>83</v>
      </c>
      <c r="E270" s="104" t="s">
        <v>1495</v>
      </c>
      <c r="H270" s="19" t="s">
        <v>1503</v>
      </c>
      <c r="I270" s="88" t="s">
        <v>1504</v>
      </c>
      <c r="J270" s="19" t="s">
        <v>694</v>
      </c>
      <c r="K270" s="19" t="s">
        <v>511</v>
      </c>
      <c r="L270" s="19" t="s">
        <v>543</v>
      </c>
      <c r="M270" s="19" t="s">
        <v>512</v>
      </c>
      <c r="N270" s="19" t="s">
        <v>1394</v>
      </c>
      <c r="O270" s="19" t="s">
        <v>213</v>
      </c>
      <c r="P270" s="19" t="s">
        <v>1387</v>
      </c>
      <c r="Q270" s="19" t="s">
        <v>544</v>
      </c>
      <c r="S270" s="19" t="s">
        <v>482</v>
      </c>
      <c r="T270" s="19" t="s">
        <v>1388</v>
      </c>
      <c r="U270" s="19" t="s">
        <v>392</v>
      </c>
      <c r="W270" s="19" t="s">
        <v>91</v>
      </c>
      <c r="X270" s="19" t="s">
        <v>394</v>
      </c>
      <c r="Y270" s="19" t="s">
        <v>535</v>
      </c>
      <c r="Z270" s="19" t="s">
        <v>396</v>
      </c>
      <c r="AA270" s="19" t="s">
        <v>397</v>
      </c>
      <c r="AB270" s="19" t="s">
        <v>207</v>
      </c>
      <c r="AC270" s="19" t="s">
        <v>565</v>
      </c>
      <c r="AD270" s="19" t="s">
        <v>1133</v>
      </c>
      <c r="AE270" s="19" t="s">
        <v>1499</v>
      </c>
      <c r="AF270" s="19" t="s">
        <v>517</v>
      </c>
      <c r="AG270" s="19" t="s">
        <v>548</v>
      </c>
      <c r="AH270" s="19" t="s">
        <v>561</v>
      </c>
      <c r="AI270" s="19" t="s">
        <v>451</v>
      </c>
      <c r="AJ270" s="19" t="s">
        <v>550</v>
      </c>
      <c r="AK270" s="19" t="s">
        <v>551</v>
      </c>
      <c r="AL270" s="19" t="s">
        <v>489</v>
      </c>
      <c r="AM270" s="19" t="s">
        <v>490</v>
      </c>
      <c r="AN270" s="19" t="s">
        <v>552</v>
      </c>
      <c r="AO270" s="19" t="s">
        <v>1134</v>
      </c>
      <c r="AP270" s="19" t="s">
        <v>553</v>
      </c>
      <c r="AQ270" s="19" t="s">
        <v>554</v>
      </c>
      <c r="AR270" s="19" t="s">
        <v>412</v>
      </c>
      <c r="AS270" s="19" t="s">
        <v>521</v>
      </c>
      <c r="AT270" s="19" t="s">
        <v>1500</v>
      </c>
      <c r="BV270" s="53"/>
    </row>
    <row r="271" spans="1:74" ht="14.4">
      <c r="A271" s="48" t="str">
        <f t="shared" si="9"/>
        <v>90PF05U1-M000L0</v>
      </c>
      <c r="B271" s="19" t="str">
        <f t="shared" si="8"/>
        <v>PG500MV-7116WR</v>
      </c>
      <c r="C271" s="19" t="str">
        <f>IF(ISBLANK(I271),"",IF(LEFT(H271, 4) = "90PF",_xlfn.XLOOKUP(B271,'Auto-PF'!$A$2:$A$500,'Auto-PF'!$B$2:$B$500,"Not found",0),_xlfn.XLOOKUP(LEFT(B271,5),'MKT name rule'!$B$2:$B$322,'MKT name rule'!$C$2:$C$322, "Not found")))</f>
        <v>Not found Mini Tower</v>
      </c>
      <c r="D271" s="45" t="s">
        <v>83</v>
      </c>
      <c r="E271" s="104" t="s">
        <v>1495</v>
      </c>
      <c r="H271" s="19" t="s">
        <v>1505</v>
      </c>
      <c r="I271" s="88" t="s">
        <v>1506</v>
      </c>
      <c r="J271" s="19" t="s">
        <v>694</v>
      </c>
      <c r="K271" s="19" t="s">
        <v>511</v>
      </c>
      <c r="L271" s="19" t="s">
        <v>543</v>
      </c>
      <c r="M271" s="19" t="s">
        <v>512</v>
      </c>
      <c r="N271" s="19" t="s">
        <v>1498</v>
      </c>
      <c r="O271" s="19" t="s">
        <v>213</v>
      </c>
      <c r="P271" s="19" t="s">
        <v>1329</v>
      </c>
      <c r="Q271" s="19" t="s">
        <v>544</v>
      </c>
      <c r="S271" s="19" t="s">
        <v>703</v>
      </c>
      <c r="T271" s="19" t="s">
        <v>1388</v>
      </c>
      <c r="U271" s="19" t="s">
        <v>392</v>
      </c>
      <c r="V271" s="19" t="s">
        <v>707</v>
      </c>
      <c r="W271" s="19" t="s">
        <v>91</v>
      </c>
      <c r="X271" s="19" t="s">
        <v>708</v>
      </c>
      <c r="Y271" s="19" t="s">
        <v>535</v>
      </c>
      <c r="Z271" s="19" t="s">
        <v>396</v>
      </c>
      <c r="AA271" s="19" t="s">
        <v>397</v>
      </c>
      <c r="AB271" s="19" t="s">
        <v>207</v>
      </c>
      <c r="AC271" s="19" t="s">
        <v>565</v>
      </c>
      <c r="AD271" s="19" t="s">
        <v>1133</v>
      </c>
      <c r="AE271" s="19" t="s">
        <v>1499</v>
      </c>
      <c r="AF271" s="19" t="s">
        <v>517</v>
      </c>
      <c r="AG271" s="19" t="s">
        <v>548</v>
      </c>
      <c r="AH271" s="19" t="s">
        <v>561</v>
      </c>
      <c r="AI271" s="19" t="s">
        <v>451</v>
      </c>
      <c r="AJ271" s="19" t="s">
        <v>550</v>
      </c>
      <c r="AK271" s="19" t="s">
        <v>551</v>
      </c>
      <c r="AL271" s="19" t="s">
        <v>489</v>
      </c>
      <c r="AM271" s="19" t="s">
        <v>490</v>
      </c>
      <c r="AN271" s="19" t="s">
        <v>552</v>
      </c>
      <c r="AO271" s="19" t="s">
        <v>1134</v>
      </c>
      <c r="AP271" s="19" t="s">
        <v>553</v>
      </c>
      <c r="AQ271" s="19" t="s">
        <v>554</v>
      </c>
      <c r="AR271" s="19" t="s">
        <v>412</v>
      </c>
      <c r="AS271" s="19" t="s">
        <v>521</v>
      </c>
      <c r="AT271" s="19" t="s">
        <v>1500</v>
      </c>
      <c r="BV271" s="53"/>
    </row>
    <row r="272" spans="1:74" ht="14.4">
      <c r="A272" s="48" t="str">
        <f t="shared" si="9"/>
        <v>90PF05U1-M000M0</v>
      </c>
      <c r="B272" s="19" t="str">
        <f t="shared" si="8"/>
        <v>PG500MV-715WR</v>
      </c>
      <c r="C272" s="19" t="str">
        <f>IF(ISBLANK(I272),"",IF(LEFT(H272, 4) = "90PF",_xlfn.XLOOKUP(B272,'Auto-PF'!$A$2:$A$500,'Auto-PF'!$B$2:$B$500,"Not found",0),_xlfn.XLOOKUP(LEFT(B272,5),'MKT name rule'!$B$2:$B$322,'MKT name rule'!$C$2:$C$322, "Not found")))</f>
        <v>Not found Mini Tower</v>
      </c>
      <c r="D272" s="45" t="s">
        <v>83</v>
      </c>
      <c r="E272" s="104" t="s">
        <v>1495</v>
      </c>
      <c r="H272" s="19" t="s">
        <v>1507</v>
      </c>
      <c r="I272" s="88" t="s">
        <v>1508</v>
      </c>
      <c r="J272" s="19" t="s">
        <v>694</v>
      </c>
      <c r="K272" s="19" t="s">
        <v>511</v>
      </c>
      <c r="L272" s="19" t="s">
        <v>543</v>
      </c>
      <c r="M272" s="19" t="s">
        <v>512</v>
      </c>
      <c r="N272" s="19" t="s">
        <v>1498</v>
      </c>
      <c r="O272" s="19" t="s">
        <v>213</v>
      </c>
      <c r="P272" s="19" t="s">
        <v>1329</v>
      </c>
      <c r="Q272" s="19" t="s">
        <v>544</v>
      </c>
      <c r="S272" s="19" t="s">
        <v>703</v>
      </c>
      <c r="T272" s="19" t="s">
        <v>1388</v>
      </c>
      <c r="U272" s="19" t="s">
        <v>392</v>
      </c>
      <c r="W272" s="19" t="s">
        <v>91</v>
      </c>
      <c r="X272" s="19" t="s">
        <v>394</v>
      </c>
      <c r="Y272" s="19" t="s">
        <v>535</v>
      </c>
      <c r="Z272" s="19" t="s">
        <v>396</v>
      </c>
      <c r="AA272" s="19" t="s">
        <v>397</v>
      </c>
      <c r="AB272" s="19" t="s">
        <v>207</v>
      </c>
      <c r="AC272" s="19" t="s">
        <v>565</v>
      </c>
      <c r="AD272" s="19" t="s">
        <v>1133</v>
      </c>
      <c r="AE272" s="19" t="s">
        <v>1499</v>
      </c>
      <c r="AF272" s="19" t="s">
        <v>517</v>
      </c>
      <c r="AG272" s="19" t="s">
        <v>548</v>
      </c>
      <c r="AH272" s="19" t="s">
        <v>561</v>
      </c>
      <c r="AI272" s="19" t="s">
        <v>451</v>
      </c>
      <c r="AJ272" s="19" t="s">
        <v>550</v>
      </c>
      <c r="AK272" s="19" t="s">
        <v>551</v>
      </c>
      <c r="AL272" s="19" t="s">
        <v>489</v>
      </c>
      <c r="AM272" s="19" t="s">
        <v>490</v>
      </c>
      <c r="AN272" s="19" t="s">
        <v>552</v>
      </c>
      <c r="AO272" s="19" t="s">
        <v>1134</v>
      </c>
      <c r="AP272" s="19" t="s">
        <v>553</v>
      </c>
      <c r="AQ272" s="19" t="s">
        <v>554</v>
      </c>
      <c r="AR272" s="19" t="s">
        <v>412</v>
      </c>
      <c r="AS272" s="19" t="s">
        <v>521</v>
      </c>
      <c r="AT272" s="19" t="s">
        <v>1500</v>
      </c>
      <c r="BV272" s="53"/>
    </row>
    <row r="273" spans="1:74" ht="14.4">
      <c r="A273" s="48" t="str">
        <f t="shared" si="9"/>
        <v>90PT0411-M000C0</v>
      </c>
      <c r="B273" s="19" t="str">
        <f t="shared" si="8"/>
        <v>PG440VAK-BPC385WR</v>
      </c>
      <c r="C273" s="19" t="str">
        <f>IF(ISBLANK(I273),"",IF(LEFT(H273, 4) = "90PF",_xlfn.XLOOKUP(B273,'Auto-PF'!$A$2:$A$500,'Auto-PF'!$B$2:$B$500,"Not found",0),_xlfn.XLOOKUP(LEFT(B273,5),'MKT name rule'!$B$2:$B$322,'MKT name rule'!$C$2:$C$322, "Not found")))</f>
        <v>ASUS ExpertCenter P400</v>
      </c>
      <c r="D273" s="45" t="s">
        <v>83</v>
      </c>
      <c r="E273" s="19" t="s">
        <v>179</v>
      </c>
      <c r="H273" s="19" t="s">
        <v>1509</v>
      </c>
      <c r="I273" s="88" t="s">
        <v>1510</v>
      </c>
      <c r="J273" s="103">
        <v>4711636355452</v>
      </c>
      <c r="K273" s="103">
        <v>199291355453</v>
      </c>
      <c r="L273" s="19">
        <v>2.202</v>
      </c>
      <c r="M273" s="19" t="s">
        <v>674</v>
      </c>
      <c r="N273" s="19" t="s">
        <v>187</v>
      </c>
      <c r="O273" s="19" t="s">
        <v>188</v>
      </c>
      <c r="P273" s="19" t="s">
        <v>189</v>
      </c>
      <c r="Q273" s="19" t="s">
        <v>190</v>
      </c>
      <c r="R273" s="19" t="s">
        <v>104</v>
      </c>
      <c r="S273" s="19" t="s">
        <v>191</v>
      </c>
      <c r="T273" s="19" t="s">
        <v>192</v>
      </c>
      <c r="U273" s="19" t="s">
        <v>193</v>
      </c>
      <c r="V273" s="19" t="s">
        <v>275</v>
      </c>
      <c r="W273" s="19">
        <v>41.667361111111113</v>
      </c>
      <c r="X273" s="53">
        <v>0.93</v>
      </c>
      <c r="Y273" s="19" t="s">
        <v>197</v>
      </c>
      <c r="Z273" s="19" t="s">
        <v>198</v>
      </c>
      <c r="AA273" s="19" t="s">
        <v>199</v>
      </c>
      <c r="AB273" s="19" t="s">
        <v>675</v>
      </c>
      <c r="AC273" s="19" t="s">
        <v>1415</v>
      </c>
      <c r="AD273" s="19" t="s">
        <v>117</v>
      </c>
      <c r="AE273" s="19" t="s">
        <v>117</v>
      </c>
      <c r="AF273" s="19" t="s">
        <v>201</v>
      </c>
      <c r="AG273" s="19" t="s">
        <v>202</v>
      </c>
      <c r="AH273" s="19" t="s">
        <v>203</v>
      </c>
      <c r="AI273" s="19" t="s">
        <v>235</v>
      </c>
      <c r="AK273" s="19" t="s">
        <v>206</v>
      </c>
      <c r="AL273" s="19" t="s">
        <v>1347</v>
      </c>
      <c r="AM273" s="19" t="s">
        <v>208</v>
      </c>
      <c r="AN273" s="19" t="s">
        <v>676</v>
      </c>
      <c r="AO273" s="19" t="s">
        <v>117</v>
      </c>
      <c r="AQ273" s="19" t="s">
        <v>211</v>
      </c>
      <c r="AR273" s="19" t="s">
        <v>1498</v>
      </c>
      <c r="AS273" s="19" t="s">
        <v>213</v>
      </c>
      <c r="AT273" s="19" t="s">
        <v>214</v>
      </c>
      <c r="AU273" s="19" t="s">
        <v>215</v>
      </c>
      <c r="AV273" s="19" t="s">
        <v>251</v>
      </c>
      <c r="AW273" s="19" t="s">
        <v>217</v>
      </c>
      <c r="AX273" s="19" t="s">
        <v>218</v>
      </c>
      <c r="AY273" s="19" t="s">
        <v>219</v>
      </c>
      <c r="AZ273" s="19" t="s">
        <v>220</v>
      </c>
      <c r="BA273" s="19" t="s">
        <v>221</v>
      </c>
      <c r="BB273" s="19" t="s">
        <v>1267</v>
      </c>
      <c r="BC273" s="19" t="s">
        <v>223</v>
      </c>
      <c r="BD273" s="19" t="s">
        <v>224</v>
      </c>
      <c r="BE273" s="19" t="s">
        <v>491</v>
      </c>
      <c r="BF273" s="19" t="s">
        <v>521</v>
      </c>
      <c r="BG273" s="19" t="s">
        <v>227</v>
      </c>
      <c r="BH273" s="19" t="s">
        <v>228</v>
      </c>
      <c r="BI273" s="53">
        <v>0.55000000000000004</v>
      </c>
      <c r="BV273" s="53"/>
    </row>
    <row r="274" spans="1:74" ht="14.4">
      <c r="A274" s="48" t="str">
        <f t="shared" si="9"/>
        <v>90PT0411-M000E0</v>
      </c>
      <c r="B274" s="19" t="str">
        <f t="shared" si="8"/>
        <v>PG440VAK-BPC585WR</v>
      </c>
      <c r="C274" s="19" t="str">
        <f>IF(ISBLANK(I274),"",IF(LEFT(H274, 4) = "90PF",_xlfn.XLOOKUP(B274,'Auto-PF'!$A$2:$A$500,'Auto-PF'!$B$2:$B$500,"Not found",0),_xlfn.XLOOKUP(LEFT(B274,5),'MKT name rule'!$B$2:$B$322,'MKT name rule'!$C$2:$C$322, "Not found")))</f>
        <v>ASUS ExpertCenter P400</v>
      </c>
      <c r="D274" s="45" t="s">
        <v>83</v>
      </c>
      <c r="E274" s="19" t="s">
        <v>179</v>
      </c>
      <c r="H274" s="19" t="s">
        <v>1511</v>
      </c>
      <c r="I274" s="88" t="s">
        <v>1512</v>
      </c>
      <c r="J274" s="103">
        <v>4711636355469</v>
      </c>
      <c r="K274" s="103">
        <v>199291355460</v>
      </c>
      <c r="L274" s="19">
        <v>2.202</v>
      </c>
      <c r="M274" s="19" t="s">
        <v>679</v>
      </c>
      <c r="N274" s="19" t="s">
        <v>187</v>
      </c>
      <c r="O274" s="19" t="s">
        <v>188</v>
      </c>
      <c r="P274" s="19" t="s">
        <v>189</v>
      </c>
      <c r="Q274" s="19" t="s">
        <v>190</v>
      </c>
      <c r="R274" s="19" t="s">
        <v>104</v>
      </c>
      <c r="S274" s="19" t="s">
        <v>191</v>
      </c>
      <c r="T274" s="19" t="s">
        <v>192</v>
      </c>
      <c r="U274" s="19" t="s">
        <v>193</v>
      </c>
      <c r="V274" s="19" t="s">
        <v>275</v>
      </c>
      <c r="W274" s="19">
        <v>41.667361111111113</v>
      </c>
      <c r="X274" s="53">
        <v>0.93</v>
      </c>
      <c r="Y274" s="19" t="s">
        <v>197</v>
      </c>
      <c r="Z274" s="19" t="s">
        <v>198</v>
      </c>
      <c r="AA274" s="19" t="s">
        <v>199</v>
      </c>
      <c r="AB274" s="19" t="s">
        <v>675</v>
      </c>
      <c r="AC274" s="19" t="s">
        <v>1513</v>
      </c>
      <c r="AD274" s="19" t="s">
        <v>117</v>
      </c>
      <c r="AE274" s="19" t="s">
        <v>117</v>
      </c>
      <c r="AF274" s="19" t="s">
        <v>201</v>
      </c>
      <c r="AG274" s="19" t="s">
        <v>202</v>
      </c>
      <c r="AH274" s="19" t="s">
        <v>203</v>
      </c>
      <c r="AI274" s="19" t="s">
        <v>235</v>
      </c>
      <c r="AK274" s="19" t="s">
        <v>206</v>
      </c>
      <c r="AL274" s="19" t="s">
        <v>1347</v>
      </c>
      <c r="AM274" s="19" t="s">
        <v>208</v>
      </c>
      <c r="AN274" s="19" t="s">
        <v>676</v>
      </c>
      <c r="AO274" s="19" t="s">
        <v>117</v>
      </c>
      <c r="AQ274" s="19" t="s">
        <v>211</v>
      </c>
      <c r="AR274" s="19" t="s">
        <v>1498</v>
      </c>
      <c r="AS274" s="19" t="s">
        <v>213</v>
      </c>
      <c r="AT274" s="19" t="s">
        <v>250</v>
      </c>
      <c r="AU274" s="19" t="s">
        <v>215</v>
      </c>
      <c r="AV274" s="19" t="s">
        <v>251</v>
      </c>
      <c r="AW274" s="19" t="s">
        <v>217</v>
      </c>
      <c r="AX274" s="19" t="s">
        <v>218</v>
      </c>
      <c r="AY274" s="19" t="s">
        <v>219</v>
      </c>
      <c r="AZ274" s="19" t="s">
        <v>220</v>
      </c>
      <c r="BA274" s="19" t="s">
        <v>221</v>
      </c>
      <c r="BB274" s="19" t="s">
        <v>1267</v>
      </c>
      <c r="BC274" s="19" t="s">
        <v>223</v>
      </c>
      <c r="BD274" s="19" t="s">
        <v>224</v>
      </c>
      <c r="BE274" s="19" t="s">
        <v>491</v>
      </c>
      <c r="BF274" s="19" t="s">
        <v>521</v>
      </c>
      <c r="BG274" s="19" t="s">
        <v>227</v>
      </c>
      <c r="BH274" s="19" t="s">
        <v>228</v>
      </c>
      <c r="BI274" s="53">
        <v>0.55000000000000004</v>
      </c>
      <c r="BV274" s="53"/>
    </row>
    <row r="275" spans="1:74" ht="14.4">
      <c r="A275" s="48" t="str">
        <f t="shared" si="9"/>
        <v>90PT0411-M000F0</v>
      </c>
      <c r="B275" s="19" t="str">
        <f t="shared" si="8"/>
        <v>PG440VAK-BPC585XR</v>
      </c>
      <c r="C275" s="19" t="str">
        <f>IF(ISBLANK(I275),"",IF(LEFT(H275, 4) = "90PF",_xlfn.XLOOKUP(B275,'Auto-PF'!$A$2:$A$500,'Auto-PF'!$B$2:$B$500,"Not found",0),_xlfn.XLOOKUP(LEFT(B275,5),'MKT name rule'!$B$2:$B$322,'MKT name rule'!$C$2:$C$322, "Not found")))</f>
        <v>ASUS ExpertCenter P400</v>
      </c>
      <c r="D275" s="45" t="s">
        <v>83</v>
      </c>
      <c r="E275" s="19" t="s">
        <v>179</v>
      </c>
      <c r="H275" s="19" t="s">
        <v>1514</v>
      </c>
      <c r="I275" s="88" t="s">
        <v>1515</v>
      </c>
      <c r="J275" s="103">
        <v>4711636355476</v>
      </c>
      <c r="K275" s="103">
        <v>199291355477</v>
      </c>
      <c r="L275" s="19">
        <v>2.202</v>
      </c>
      <c r="M275" s="19" t="s">
        <v>679</v>
      </c>
      <c r="N275" s="19" t="s">
        <v>187</v>
      </c>
      <c r="O275" s="19" t="s">
        <v>188</v>
      </c>
      <c r="P275" s="19" t="s">
        <v>189</v>
      </c>
      <c r="Q275" s="19" t="s">
        <v>190</v>
      </c>
      <c r="R275" s="19" t="s">
        <v>104</v>
      </c>
      <c r="S275" s="19" t="s">
        <v>191</v>
      </c>
      <c r="T275" s="19" t="s">
        <v>192</v>
      </c>
      <c r="U275" s="19" t="s">
        <v>193</v>
      </c>
      <c r="V275" s="19" t="s">
        <v>275</v>
      </c>
      <c r="W275" s="19">
        <v>41.667361111111113</v>
      </c>
      <c r="X275" s="53">
        <v>0.93</v>
      </c>
      <c r="Y275" s="19" t="s">
        <v>197</v>
      </c>
      <c r="Z275" s="19" t="s">
        <v>198</v>
      </c>
      <c r="AA275" s="19" t="s">
        <v>199</v>
      </c>
      <c r="AB275" s="19" t="s">
        <v>675</v>
      </c>
      <c r="AC275" s="19" t="s">
        <v>1513</v>
      </c>
      <c r="AD275" s="19" t="s">
        <v>117</v>
      </c>
      <c r="AE275" s="19" t="s">
        <v>117</v>
      </c>
      <c r="AF275" s="19" t="s">
        <v>201</v>
      </c>
      <c r="AG275" s="19" t="s">
        <v>202</v>
      </c>
      <c r="AH275" s="19" t="s">
        <v>203</v>
      </c>
      <c r="AI275" s="19" t="s">
        <v>235</v>
      </c>
      <c r="AK275" s="19" t="s">
        <v>206</v>
      </c>
      <c r="AL275" s="19" t="s">
        <v>1347</v>
      </c>
      <c r="AM275" s="19" t="s">
        <v>208</v>
      </c>
      <c r="AN275" s="19" t="s">
        <v>676</v>
      </c>
      <c r="AO275" s="19" t="s">
        <v>117</v>
      </c>
      <c r="AQ275" s="19" t="s">
        <v>211</v>
      </c>
      <c r="AR275" s="19" t="s">
        <v>1394</v>
      </c>
      <c r="AS275" s="19" t="s">
        <v>213</v>
      </c>
      <c r="AT275" s="19" t="s">
        <v>250</v>
      </c>
      <c r="AU275" s="19" t="s">
        <v>215</v>
      </c>
      <c r="AV275" s="19" t="s">
        <v>251</v>
      </c>
      <c r="AW275" s="19" t="s">
        <v>217</v>
      </c>
      <c r="AX275" s="19" t="s">
        <v>218</v>
      </c>
      <c r="AY275" s="19" t="s">
        <v>219</v>
      </c>
      <c r="AZ275" s="19" t="s">
        <v>220</v>
      </c>
      <c r="BA275" s="19" t="s">
        <v>221</v>
      </c>
      <c r="BB275" s="19" t="s">
        <v>1267</v>
      </c>
      <c r="BC275" s="19" t="s">
        <v>223</v>
      </c>
      <c r="BD275" s="19" t="s">
        <v>224</v>
      </c>
      <c r="BE275" s="19" t="s">
        <v>491</v>
      </c>
      <c r="BF275" s="19" t="s">
        <v>521</v>
      </c>
      <c r="BG275" s="19" t="s">
        <v>227</v>
      </c>
      <c r="BH275" s="19" t="s">
        <v>228</v>
      </c>
      <c r="BI275" s="53">
        <v>0.55000000000000004</v>
      </c>
      <c r="BV275" s="53"/>
    </row>
    <row r="276" spans="1:74" ht="14.4">
      <c r="A276" s="48" t="str">
        <f t="shared" si="9"/>
        <v>90PT0411-M000H0</v>
      </c>
      <c r="B276" s="19" t="str">
        <f t="shared" si="8"/>
        <v>PG440VAK-BPC515WR</v>
      </c>
      <c r="C276" s="19" t="str">
        <f>IF(ISBLANK(I276),"",IF(LEFT(H276, 4) = "90PF",_xlfn.XLOOKUP(B276,'Auto-PF'!$A$2:$A$500,'Auto-PF'!$B$2:$B$500,"Not found",0),_xlfn.XLOOKUP(LEFT(B276,5),'MKT name rule'!$B$2:$B$322,'MKT name rule'!$C$2:$C$322, "Not found")))</f>
        <v>ASUS ExpertCenter P400</v>
      </c>
      <c r="D276" s="45" t="s">
        <v>83</v>
      </c>
      <c r="E276" s="19" t="s">
        <v>179</v>
      </c>
      <c r="H276" s="19" t="s">
        <v>1516</v>
      </c>
      <c r="I276" s="88" t="s">
        <v>1517</v>
      </c>
      <c r="J276" s="103">
        <v>4711636355483</v>
      </c>
      <c r="K276" s="103">
        <v>199291355484</v>
      </c>
      <c r="L276" s="19">
        <v>2.202</v>
      </c>
      <c r="M276" s="19" t="s">
        <v>679</v>
      </c>
      <c r="N276" s="19" t="s">
        <v>187</v>
      </c>
      <c r="O276" s="19" t="s">
        <v>188</v>
      </c>
      <c r="P276" s="19" t="s">
        <v>189</v>
      </c>
      <c r="Q276" s="19" t="s">
        <v>190</v>
      </c>
      <c r="R276" s="19" t="s">
        <v>104</v>
      </c>
      <c r="S276" s="19" t="s">
        <v>191</v>
      </c>
      <c r="T276" s="19" t="s">
        <v>192</v>
      </c>
      <c r="U276" s="19" t="s">
        <v>193</v>
      </c>
      <c r="V276" s="19" t="s">
        <v>275</v>
      </c>
      <c r="W276" s="19">
        <v>41.667361111111113</v>
      </c>
      <c r="X276" s="53">
        <v>0.93</v>
      </c>
      <c r="Y276" s="19" t="s">
        <v>197</v>
      </c>
      <c r="Z276" s="19" t="s">
        <v>198</v>
      </c>
      <c r="AA276" s="19" t="s">
        <v>199</v>
      </c>
      <c r="AB276" s="19" t="s">
        <v>675</v>
      </c>
      <c r="AC276" s="19" t="s">
        <v>1513</v>
      </c>
      <c r="AD276" s="19" t="s">
        <v>117</v>
      </c>
      <c r="AE276" s="19" t="s">
        <v>117</v>
      </c>
      <c r="AF276" s="19" t="s">
        <v>201</v>
      </c>
      <c r="AG276" s="19" t="s">
        <v>667</v>
      </c>
      <c r="AH276" s="19" t="s">
        <v>257</v>
      </c>
      <c r="AI276" s="19" t="s">
        <v>235</v>
      </c>
      <c r="AK276" s="19" t="s">
        <v>206</v>
      </c>
      <c r="AL276" s="19" t="s">
        <v>1347</v>
      </c>
      <c r="AM276" s="19" t="s">
        <v>208</v>
      </c>
      <c r="AN276" s="19" t="s">
        <v>676</v>
      </c>
      <c r="AO276" s="19" t="s">
        <v>117</v>
      </c>
      <c r="AQ276" s="19" t="s">
        <v>211</v>
      </c>
      <c r="AR276" s="19" t="s">
        <v>1498</v>
      </c>
      <c r="AS276" s="19" t="s">
        <v>213</v>
      </c>
      <c r="AT276" s="19" t="s">
        <v>250</v>
      </c>
      <c r="AU276" s="19" t="s">
        <v>215</v>
      </c>
      <c r="AV276" s="19" t="s">
        <v>251</v>
      </c>
      <c r="AW276" s="19" t="s">
        <v>217</v>
      </c>
      <c r="AX276" s="19" t="s">
        <v>218</v>
      </c>
      <c r="AY276" s="19" t="s">
        <v>219</v>
      </c>
      <c r="AZ276" s="19" t="s">
        <v>220</v>
      </c>
      <c r="BA276" s="19" t="s">
        <v>221</v>
      </c>
      <c r="BB276" s="19" t="s">
        <v>1267</v>
      </c>
      <c r="BC276" s="19" t="s">
        <v>223</v>
      </c>
      <c r="BD276" s="19" t="s">
        <v>224</v>
      </c>
      <c r="BE276" s="19" t="s">
        <v>491</v>
      </c>
      <c r="BF276" s="19" t="s">
        <v>521</v>
      </c>
      <c r="BG276" s="19" t="s">
        <v>227</v>
      </c>
      <c r="BH276" s="19" t="s">
        <v>228</v>
      </c>
      <c r="BI276" s="53">
        <v>0.55000000000000004</v>
      </c>
      <c r="BV276" s="53"/>
    </row>
    <row r="277" spans="1:74" ht="14.4">
      <c r="A277" s="48" t="str">
        <f t="shared" si="9"/>
        <v>90PT0411-M000J0</v>
      </c>
      <c r="B277" s="19" t="str">
        <f t="shared" si="8"/>
        <v>PG440VAK-BPC515XR</v>
      </c>
      <c r="C277" s="19" t="str">
        <f>IF(ISBLANK(I277),"",IF(LEFT(H277, 4) = "90PF",_xlfn.XLOOKUP(B277,'Auto-PF'!$A$2:$A$500,'Auto-PF'!$B$2:$B$500,"Not found",0),_xlfn.XLOOKUP(LEFT(B277,5),'MKT name rule'!$B$2:$B$322,'MKT name rule'!$C$2:$C$322, "Not found")))</f>
        <v>ASUS ExpertCenter P400</v>
      </c>
      <c r="D277" s="45" t="s">
        <v>83</v>
      </c>
      <c r="E277" s="19" t="s">
        <v>179</v>
      </c>
      <c r="H277" s="19" t="s">
        <v>1518</v>
      </c>
      <c r="I277" s="88" t="s">
        <v>1519</v>
      </c>
      <c r="J277" s="103">
        <v>4711636355490</v>
      </c>
      <c r="K277" s="103">
        <v>199291355491</v>
      </c>
      <c r="L277" s="19">
        <v>2.202</v>
      </c>
      <c r="M277" s="19" t="s">
        <v>679</v>
      </c>
      <c r="N277" s="19" t="s">
        <v>187</v>
      </c>
      <c r="O277" s="19" t="s">
        <v>188</v>
      </c>
      <c r="P277" s="19" t="s">
        <v>189</v>
      </c>
      <c r="Q277" s="19" t="s">
        <v>190</v>
      </c>
      <c r="R277" s="19" t="s">
        <v>104</v>
      </c>
      <c r="S277" s="19" t="s">
        <v>191</v>
      </c>
      <c r="T277" s="19" t="s">
        <v>192</v>
      </c>
      <c r="U277" s="19" t="s">
        <v>193</v>
      </c>
      <c r="V277" s="19" t="s">
        <v>275</v>
      </c>
      <c r="W277" s="19">
        <v>41.667361111111113</v>
      </c>
      <c r="X277" s="53">
        <v>0.93</v>
      </c>
      <c r="Y277" s="19" t="s">
        <v>197</v>
      </c>
      <c r="Z277" s="19" t="s">
        <v>198</v>
      </c>
      <c r="AA277" s="19" t="s">
        <v>199</v>
      </c>
      <c r="AB277" s="19" t="s">
        <v>675</v>
      </c>
      <c r="AC277" s="19" t="s">
        <v>1513</v>
      </c>
      <c r="AD277" s="19" t="s">
        <v>117</v>
      </c>
      <c r="AE277" s="19" t="s">
        <v>117</v>
      </c>
      <c r="AF277" s="19" t="s">
        <v>201</v>
      </c>
      <c r="AG277" s="19" t="s">
        <v>667</v>
      </c>
      <c r="AH277" s="19" t="s">
        <v>257</v>
      </c>
      <c r="AI277" s="19" t="s">
        <v>235</v>
      </c>
      <c r="AK277" s="19" t="s">
        <v>206</v>
      </c>
      <c r="AL277" s="19" t="s">
        <v>1347</v>
      </c>
      <c r="AM277" s="19" t="s">
        <v>208</v>
      </c>
      <c r="AN277" s="19" t="s">
        <v>676</v>
      </c>
      <c r="AO277" s="19" t="s">
        <v>117</v>
      </c>
      <c r="AQ277" s="19" t="s">
        <v>211</v>
      </c>
      <c r="AR277" s="19" t="s">
        <v>1394</v>
      </c>
      <c r="AS277" s="19" t="s">
        <v>213</v>
      </c>
      <c r="AT277" s="19" t="s">
        <v>250</v>
      </c>
      <c r="AU277" s="19" t="s">
        <v>215</v>
      </c>
      <c r="AV277" s="19" t="s">
        <v>251</v>
      </c>
      <c r="AW277" s="19" t="s">
        <v>217</v>
      </c>
      <c r="AX277" s="19" t="s">
        <v>218</v>
      </c>
      <c r="AY277" s="19" t="s">
        <v>219</v>
      </c>
      <c r="AZ277" s="19" t="s">
        <v>220</v>
      </c>
      <c r="BA277" s="19" t="s">
        <v>221</v>
      </c>
      <c r="BB277" s="19" t="s">
        <v>1267</v>
      </c>
      <c r="BC277" s="19" t="s">
        <v>223</v>
      </c>
      <c r="BD277" s="19" t="s">
        <v>224</v>
      </c>
      <c r="BE277" s="19" t="s">
        <v>491</v>
      </c>
      <c r="BF277" s="19" t="s">
        <v>521</v>
      </c>
      <c r="BG277" s="19" t="s">
        <v>227</v>
      </c>
      <c r="BH277" s="19" t="s">
        <v>228</v>
      </c>
      <c r="BI277" s="53">
        <v>0.55000000000000004</v>
      </c>
      <c r="BV277" s="53"/>
    </row>
    <row r="278" spans="1:74" ht="14.4">
      <c r="A278" s="48" t="str">
        <f t="shared" si="9"/>
        <v>90PT0411-M000K0</v>
      </c>
      <c r="B278" s="19" t="str">
        <f t="shared" si="8"/>
        <v>PG440VAK-BPC711WR</v>
      </c>
      <c r="C278" s="19" t="str">
        <f>IF(ISBLANK(I278),"",IF(LEFT(H278, 4) = "90PF",_xlfn.XLOOKUP(B278,'Auto-PF'!$A$2:$A$500,'Auto-PF'!$B$2:$B$500,"Not found",0),_xlfn.XLOOKUP(LEFT(B278,5),'MKT name rule'!$B$2:$B$322,'MKT name rule'!$C$2:$C$322, "Not found")))</f>
        <v>ASUS ExpertCenter P400</v>
      </c>
      <c r="D278" s="45" t="s">
        <v>83</v>
      </c>
      <c r="E278" s="19" t="s">
        <v>179</v>
      </c>
      <c r="H278" s="19" t="s">
        <v>1520</v>
      </c>
      <c r="I278" s="88" t="s">
        <v>1521</v>
      </c>
      <c r="J278" s="103">
        <v>4711636355520</v>
      </c>
      <c r="K278" s="103">
        <v>199291355521</v>
      </c>
      <c r="L278" s="19">
        <v>2.202</v>
      </c>
      <c r="M278" s="19" t="s">
        <v>679</v>
      </c>
      <c r="N278" s="19" t="s">
        <v>187</v>
      </c>
      <c r="O278" s="19" t="s">
        <v>188</v>
      </c>
      <c r="P278" s="19" t="s">
        <v>189</v>
      </c>
      <c r="Q278" s="19" t="s">
        <v>190</v>
      </c>
      <c r="R278" s="19" t="s">
        <v>104</v>
      </c>
      <c r="S278" s="19" t="s">
        <v>191</v>
      </c>
      <c r="T278" s="19" t="s">
        <v>192</v>
      </c>
      <c r="U278" s="19" t="s">
        <v>193</v>
      </c>
      <c r="V278" s="19" t="s">
        <v>275</v>
      </c>
      <c r="W278" s="19">
        <v>41.667361111111113</v>
      </c>
      <c r="X278" s="53">
        <v>0.93</v>
      </c>
      <c r="Y278" s="19" t="s">
        <v>197</v>
      </c>
      <c r="Z278" s="19" t="s">
        <v>198</v>
      </c>
      <c r="AA278" s="19" t="s">
        <v>199</v>
      </c>
      <c r="AB278" s="19" t="s">
        <v>675</v>
      </c>
      <c r="AC278" s="19" t="s">
        <v>1329</v>
      </c>
      <c r="AD278" s="19" t="s">
        <v>117</v>
      </c>
      <c r="AE278" s="19" t="s">
        <v>117</v>
      </c>
      <c r="AF278" s="19" t="s">
        <v>201</v>
      </c>
      <c r="AG278" s="19" t="s">
        <v>667</v>
      </c>
      <c r="AH278" s="19" t="s">
        <v>257</v>
      </c>
      <c r="AI278" s="19" t="s">
        <v>684</v>
      </c>
      <c r="AK278" s="19" t="s">
        <v>206</v>
      </c>
      <c r="AL278" s="19" t="s">
        <v>1347</v>
      </c>
      <c r="AM278" s="19" t="s">
        <v>208</v>
      </c>
      <c r="AN278" s="19" t="s">
        <v>676</v>
      </c>
      <c r="AO278" s="19" t="s">
        <v>117</v>
      </c>
      <c r="AQ278" s="19" t="s">
        <v>211</v>
      </c>
      <c r="AR278" s="19" t="s">
        <v>1498</v>
      </c>
      <c r="AS278" s="19" t="s">
        <v>213</v>
      </c>
      <c r="AT278" s="19" t="s">
        <v>250</v>
      </c>
      <c r="AU278" s="19" t="s">
        <v>215</v>
      </c>
      <c r="AV278" s="19" t="s">
        <v>251</v>
      </c>
      <c r="AW278" s="19" t="s">
        <v>217</v>
      </c>
      <c r="AX278" s="19" t="s">
        <v>218</v>
      </c>
      <c r="AY278" s="19" t="s">
        <v>219</v>
      </c>
      <c r="AZ278" s="19" t="s">
        <v>220</v>
      </c>
      <c r="BA278" s="19" t="s">
        <v>221</v>
      </c>
      <c r="BB278" s="19" t="s">
        <v>1267</v>
      </c>
      <c r="BC278" s="19" t="s">
        <v>223</v>
      </c>
      <c r="BD278" s="19" t="s">
        <v>224</v>
      </c>
      <c r="BE278" s="19" t="s">
        <v>491</v>
      </c>
      <c r="BF278" s="19" t="s">
        <v>521</v>
      </c>
      <c r="BG278" s="19" t="s">
        <v>227</v>
      </c>
      <c r="BH278" s="19" t="s">
        <v>228</v>
      </c>
      <c r="BI278" s="53">
        <v>0.55000000000000004</v>
      </c>
      <c r="BV278" s="53"/>
    </row>
    <row r="279" spans="1:74" ht="14.4">
      <c r="A279" s="48" t="str">
        <f t="shared" si="9"/>
        <v>90PT0411-M000L0</v>
      </c>
      <c r="B279" s="19" t="str">
        <f t="shared" si="8"/>
        <v>PG440VAK-BPC711XR</v>
      </c>
      <c r="C279" s="19" t="str">
        <f>IF(ISBLANK(I279),"",IF(LEFT(H279, 4) = "90PF",_xlfn.XLOOKUP(B279,'Auto-PF'!$A$2:$A$500,'Auto-PF'!$B$2:$B$500,"Not found",0),_xlfn.XLOOKUP(LEFT(B279,5),'MKT name rule'!$B$2:$B$322,'MKT name rule'!$C$2:$C$322, "Not found")))</f>
        <v>ASUS ExpertCenter P400</v>
      </c>
      <c r="D279" s="45" t="s">
        <v>83</v>
      </c>
      <c r="E279" s="19" t="s">
        <v>179</v>
      </c>
      <c r="H279" s="19" t="s">
        <v>1522</v>
      </c>
      <c r="I279" s="88" t="s">
        <v>1523</v>
      </c>
      <c r="J279" s="103">
        <v>4711636355537</v>
      </c>
      <c r="K279" s="103">
        <v>199291355538</v>
      </c>
      <c r="L279" s="19">
        <v>2.202</v>
      </c>
      <c r="M279" s="19" t="s">
        <v>679</v>
      </c>
      <c r="N279" s="19" t="s">
        <v>187</v>
      </c>
      <c r="O279" s="19" t="s">
        <v>188</v>
      </c>
      <c r="P279" s="19" t="s">
        <v>189</v>
      </c>
      <c r="Q279" s="19" t="s">
        <v>190</v>
      </c>
      <c r="R279" s="19" t="s">
        <v>104</v>
      </c>
      <c r="S279" s="19" t="s">
        <v>191</v>
      </c>
      <c r="T279" s="19" t="s">
        <v>192</v>
      </c>
      <c r="U279" s="19" t="s">
        <v>193</v>
      </c>
      <c r="V279" s="19" t="s">
        <v>275</v>
      </c>
      <c r="W279" s="19">
        <v>41.667361111111113</v>
      </c>
      <c r="X279" s="53">
        <v>0.93</v>
      </c>
      <c r="Y279" s="19" t="s">
        <v>197</v>
      </c>
      <c r="Z279" s="19" t="s">
        <v>198</v>
      </c>
      <c r="AA279" s="19" t="s">
        <v>199</v>
      </c>
      <c r="AB279" s="19" t="s">
        <v>675</v>
      </c>
      <c r="AC279" s="19" t="s">
        <v>1329</v>
      </c>
      <c r="AD279" s="19" t="s">
        <v>117</v>
      </c>
      <c r="AE279" s="19" t="s">
        <v>117</v>
      </c>
      <c r="AF279" s="19" t="s">
        <v>201</v>
      </c>
      <c r="AG279" s="19" t="s">
        <v>667</v>
      </c>
      <c r="AH279" s="19" t="s">
        <v>257</v>
      </c>
      <c r="AI279" s="19" t="s">
        <v>684</v>
      </c>
      <c r="AK279" s="19" t="s">
        <v>206</v>
      </c>
      <c r="AL279" s="19" t="s">
        <v>1347</v>
      </c>
      <c r="AM279" s="19" t="s">
        <v>208</v>
      </c>
      <c r="AN279" s="19" t="s">
        <v>676</v>
      </c>
      <c r="AO279" s="19" t="s">
        <v>117</v>
      </c>
      <c r="AQ279" s="19" t="s">
        <v>211</v>
      </c>
      <c r="AR279" s="19" t="s">
        <v>1394</v>
      </c>
      <c r="AS279" s="19" t="s">
        <v>213</v>
      </c>
      <c r="AT279" s="19" t="s">
        <v>250</v>
      </c>
      <c r="AU279" s="19" t="s">
        <v>215</v>
      </c>
      <c r="AV279" s="19" t="s">
        <v>251</v>
      </c>
      <c r="AW279" s="19" t="s">
        <v>217</v>
      </c>
      <c r="AX279" s="19" t="s">
        <v>218</v>
      </c>
      <c r="AY279" s="19" t="s">
        <v>219</v>
      </c>
      <c r="AZ279" s="19" t="s">
        <v>220</v>
      </c>
      <c r="BA279" s="19" t="s">
        <v>221</v>
      </c>
      <c r="BB279" s="19" t="s">
        <v>1267</v>
      </c>
      <c r="BC279" s="19" t="s">
        <v>223</v>
      </c>
      <c r="BD279" s="19" t="s">
        <v>224</v>
      </c>
      <c r="BE279" s="19" t="s">
        <v>491</v>
      </c>
      <c r="BF279" s="19" t="s">
        <v>521</v>
      </c>
      <c r="BG279" s="19" t="s">
        <v>227</v>
      </c>
      <c r="BH279" s="19" t="s">
        <v>228</v>
      </c>
      <c r="BI279" s="53">
        <v>0.55000000000000004</v>
      </c>
      <c r="BV279" s="53"/>
    </row>
    <row r="280" spans="1:74" ht="14.4">
      <c r="A280" s="48" t="str">
        <f t="shared" si="9"/>
        <v>90PT0411-M000M0</v>
      </c>
      <c r="B280" s="19" t="str">
        <f t="shared" si="8"/>
        <v>PG440VAK-BPC785WR</v>
      </c>
      <c r="C280" s="19" t="str">
        <f>IF(ISBLANK(I280),"",IF(LEFT(H280, 4) = "90PF",_xlfn.XLOOKUP(B280,'Auto-PF'!$A$2:$A$500,'Auto-PF'!$B$2:$B$500,"Not found",0),_xlfn.XLOOKUP(LEFT(B280,5),'MKT name rule'!$B$2:$B$322,'MKT name rule'!$C$2:$C$322, "Not found")))</f>
        <v>ASUS ExpertCenter P400</v>
      </c>
      <c r="D280" s="45" t="s">
        <v>83</v>
      </c>
      <c r="E280" s="19" t="s">
        <v>179</v>
      </c>
      <c r="H280" s="19" t="s">
        <v>1524</v>
      </c>
      <c r="I280" s="88" t="s">
        <v>1525</v>
      </c>
      <c r="J280" s="103">
        <v>4711636355506</v>
      </c>
      <c r="K280" s="103">
        <v>199291355507</v>
      </c>
      <c r="L280" s="19">
        <v>2.202</v>
      </c>
      <c r="M280" s="19" t="s">
        <v>679</v>
      </c>
      <c r="N280" s="19" t="s">
        <v>187</v>
      </c>
      <c r="O280" s="19" t="s">
        <v>188</v>
      </c>
      <c r="P280" s="19" t="s">
        <v>189</v>
      </c>
      <c r="Q280" s="19" t="s">
        <v>190</v>
      </c>
      <c r="R280" s="19" t="s">
        <v>104</v>
      </c>
      <c r="S280" s="19" t="s">
        <v>191</v>
      </c>
      <c r="T280" s="19" t="s">
        <v>192</v>
      </c>
      <c r="U280" s="19" t="s">
        <v>193</v>
      </c>
      <c r="V280" s="19" t="s">
        <v>275</v>
      </c>
      <c r="W280" s="19">
        <v>41.667361111111113</v>
      </c>
      <c r="X280" s="53">
        <v>0.93</v>
      </c>
      <c r="Y280" s="19" t="s">
        <v>197</v>
      </c>
      <c r="Z280" s="19" t="s">
        <v>198</v>
      </c>
      <c r="AA280" s="19" t="s">
        <v>199</v>
      </c>
      <c r="AB280" s="19" t="s">
        <v>675</v>
      </c>
      <c r="AC280" s="19" t="s">
        <v>1329</v>
      </c>
      <c r="AD280" s="19" t="s">
        <v>117</v>
      </c>
      <c r="AE280" s="19" t="s">
        <v>117</v>
      </c>
      <c r="AF280" s="19" t="s">
        <v>201</v>
      </c>
      <c r="AG280" s="19" t="s">
        <v>202</v>
      </c>
      <c r="AH280" s="19" t="s">
        <v>203</v>
      </c>
      <c r="AI280" s="19" t="s">
        <v>235</v>
      </c>
      <c r="AK280" s="19" t="s">
        <v>206</v>
      </c>
      <c r="AL280" s="19" t="s">
        <v>1347</v>
      </c>
      <c r="AM280" s="19" t="s">
        <v>208</v>
      </c>
      <c r="AN280" s="19" t="s">
        <v>676</v>
      </c>
      <c r="AO280" s="19" t="s">
        <v>117</v>
      </c>
      <c r="AQ280" s="19" t="s">
        <v>211</v>
      </c>
      <c r="AR280" s="19" t="s">
        <v>1498</v>
      </c>
      <c r="AS280" s="19" t="s">
        <v>213</v>
      </c>
      <c r="AT280" s="19" t="s">
        <v>250</v>
      </c>
      <c r="AU280" s="19" t="s">
        <v>215</v>
      </c>
      <c r="AV280" s="19" t="s">
        <v>251</v>
      </c>
      <c r="AW280" s="19" t="s">
        <v>217</v>
      </c>
      <c r="AX280" s="19" t="s">
        <v>218</v>
      </c>
      <c r="AY280" s="19" t="s">
        <v>219</v>
      </c>
      <c r="AZ280" s="19" t="s">
        <v>220</v>
      </c>
      <c r="BA280" s="19" t="s">
        <v>221</v>
      </c>
      <c r="BB280" s="19" t="s">
        <v>1267</v>
      </c>
      <c r="BC280" s="19" t="s">
        <v>223</v>
      </c>
      <c r="BD280" s="19" t="s">
        <v>224</v>
      </c>
      <c r="BE280" s="19" t="s">
        <v>491</v>
      </c>
      <c r="BF280" s="19" t="s">
        <v>521</v>
      </c>
      <c r="BG280" s="19" t="s">
        <v>227</v>
      </c>
      <c r="BH280" s="19" t="s">
        <v>228</v>
      </c>
      <c r="BI280" s="53">
        <v>0.55000000000000004</v>
      </c>
      <c r="BV280" s="53"/>
    </row>
    <row r="281" spans="1:74" ht="14.4">
      <c r="A281" s="48" t="str">
        <f t="shared" si="9"/>
        <v>90PT0411-M000N0</v>
      </c>
      <c r="B281" s="19" t="str">
        <f t="shared" si="8"/>
        <v>PG440VAK-BPC715WR</v>
      </c>
      <c r="C281" s="19" t="str">
        <f>IF(ISBLANK(I281),"",IF(LEFT(H281, 4) = "90PF",_xlfn.XLOOKUP(B281,'Auto-PF'!$A$2:$A$500,'Auto-PF'!$B$2:$B$500,"Not found",0),_xlfn.XLOOKUP(LEFT(B281,5),'MKT name rule'!$B$2:$B$322,'MKT name rule'!$C$2:$C$322, "Not found")))</f>
        <v>ASUS ExpertCenter P400</v>
      </c>
      <c r="D281" s="45" t="s">
        <v>83</v>
      </c>
      <c r="E281" s="19" t="s">
        <v>179</v>
      </c>
      <c r="H281" s="19" t="s">
        <v>1526</v>
      </c>
      <c r="I281" s="88" t="s">
        <v>1527</v>
      </c>
      <c r="J281" s="103">
        <v>4711636355513</v>
      </c>
      <c r="K281" s="103">
        <v>199291355514</v>
      </c>
      <c r="L281" s="19">
        <v>2.202</v>
      </c>
      <c r="M281" s="19" t="s">
        <v>679</v>
      </c>
      <c r="N281" s="19" t="s">
        <v>187</v>
      </c>
      <c r="O281" s="19" t="s">
        <v>188</v>
      </c>
      <c r="P281" s="19" t="s">
        <v>189</v>
      </c>
      <c r="Q281" s="19" t="s">
        <v>190</v>
      </c>
      <c r="R281" s="19" t="s">
        <v>104</v>
      </c>
      <c r="S281" s="19" t="s">
        <v>191</v>
      </c>
      <c r="T281" s="19" t="s">
        <v>192</v>
      </c>
      <c r="U281" s="19" t="s">
        <v>193</v>
      </c>
      <c r="V281" s="19" t="s">
        <v>275</v>
      </c>
      <c r="W281" s="19">
        <v>41.667361111111113</v>
      </c>
      <c r="X281" s="53">
        <v>0.93</v>
      </c>
      <c r="Y281" s="19" t="s">
        <v>197</v>
      </c>
      <c r="Z281" s="19" t="s">
        <v>198</v>
      </c>
      <c r="AA281" s="19" t="s">
        <v>199</v>
      </c>
      <c r="AB281" s="19" t="s">
        <v>675</v>
      </c>
      <c r="AC281" s="19" t="s">
        <v>1329</v>
      </c>
      <c r="AD281" s="19" t="s">
        <v>117</v>
      </c>
      <c r="AE281" s="19" t="s">
        <v>117</v>
      </c>
      <c r="AF281" s="19" t="s">
        <v>201</v>
      </c>
      <c r="AG281" s="19" t="s">
        <v>667</v>
      </c>
      <c r="AH281" s="19" t="s">
        <v>257</v>
      </c>
      <c r="AI281" s="19" t="s">
        <v>235</v>
      </c>
      <c r="AK281" s="19" t="s">
        <v>206</v>
      </c>
      <c r="AL281" s="19" t="s">
        <v>1347</v>
      </c>
      <c r="AM281" s="19" t="s">
        <v>208</v>
      </c>
      <c r="AN281" s="19" t="s">
        <v>676</v>
      </c>
      <c r="AO281" s="19" t="s">
        <v>117</v>
      </c>
      <c r="AQ281" s="19" t="s">
        <v>211</v>
      </c>
      <c r="AR281" s="19" t="s">
        <v>1498</v>
      </c>
      <c r="AS281" s="19" t="s">
        <v>213</v>
      </c>
      <c r="AT281" s="19" t="s">
        <v>250</v>
      </c>
      <c r="AU281" s="19" t="s">
        <v>215</v>
      </c>
      <c r="AV281" s="19" t="s">
        <v>251</v>
      </c>
      <c r="AW281" s="19" t="s">
        <v>217</v>
      </c>
      <c r="AX281" s="19" t="s">
        <v>218</v>
      </c>
      <c r="AY281" s="19" t="s">
        <v>219</v>
      </c>
      <c r="AZ281" s="19" t="s">
        <v>220</v>
      </c>
      <c r="BA281" s="19" t="s">
        <v>221</v>
      </c>
      <c r="BB281" s="19" t="s">
        <v>1267</v>
      </c>
      <c r="BC281" s="19" t="s">
        <v>223</v>
      </c>
      <c r="BD281" s="19" t="s">
        <v>224</v>
      </c>
      <c r="BE281" s="19" t="s">
        <v>491</v>
      </c>
      <c r="BF281" s="19" t="s">
        <v>521</v>
      </c>
      <c r="BG281" s="19" t="s">
        <v>227</v>
      </c>
      <c r="BH281" s="19" t="s">
        <v>228</v>
      </c>
      <c r="BI281" s="53">
        <v>0.55000000000000004</v>
      </c>
      <c r="BV281" s="53"/>
    </row>
    <row r="282" spans="1:74" ht="14.4">
      <c r="A282" s="48" t="str">
        <f t="shared" si="9"/>
        <v>90NX0871-M02EA0</v>
      </c>
      <c r="B282" s="19" t="str">
        <f t="shared" ref="B282:B317" si="10">IF(ISBLANK(I282),"",I282)</f>
        <v>P1403CVA-S63822WS</v>
      </c>
      <c r="C282" s="19" t="str">
        <f>IF(ISBLANK(I282),"",IF(LEFT(H282, 4) = "90PF",_xlfn.XLOOKUP(B282,'Auto-PF'!$A$2:$A$500,'Auto-PF'!$B$2:$B$500,"Not found",0),_xlfn.XLOOKUP(LEFT(B282,5),'MKT name rule'!$B$2:$B$322,'MKT name rule'!$C$2:$C$322, "Not found")))</f>
        <v>ASUS ExpertBook P1</v>
      </c>
      <c r="D282" s="19" t="s">
        <v>1561</v>
      </c>
      <c r="E282" s="19" t="s">
        <v>1562</v>
      </c>
      <c r="H282" s="19" t="s">
        <v>1563</v>
      </c>
      <c r="I282" s="132" t="s">
        <v>1564</v>
      </c>
      <c r="J282" s="132" t="s">
        <v>1565</v>
      </c>
      <c r="K282" s="132" t="s">
        <v>1473</v>
      </c>
      <c r="L282" s="132" t="s">
        <v>203</v>
      </c>
      <c r="M282" s="132" t="s">
        <v>1566</v>
      </c>
      <c r="N282" s="132" t="s">
        <v>91</v>
      </c>
      <c r="O282" s="132" t="s">
        <v>1428</v>
      </c>
      <c r="P282" s="132" t="s">
        <v>1567</v>
      </c>
      <c r="Q282" s="132" t="s">
        <v>1429</v>
      </c>
      <c r="R282" s="132" t="s">
        <v>131</v>
      </c>
      <c r="S282" s="132" t="s">
        <v>1436</v>
      </c>
      <c r="T282" s="132" t="s">
        <v>132</v>
      </c>
      <c r="U282" s="132" t="s">
        <v>207</v>
      </c>
      <c r="V282" s="132" t="s">
        <v>134</v>
      </c>
      <c r="W282" s="132" t="s">
        <v>1442</v>
      </c>
      <c r="X282" s="132" t="s">
        <v>1173</v>
      </c>
      <c r="Y282" s="132" t="s">
        <v>1431</v>
      </c>
      <c r="Z282" s="132" t="s">
        <v>1568</v>
      </c>
      <c r="AA282" s="132" t="s">
        <v>135</v>
      </c>
      <c r="AB282" s="132" t="s">
        <v>189</v>
      </c>
      <c r="AC282" s="132" t="s">
        <v>198</v>
      </c>
      <c r="AD282" s="132" t="s">
        <v>721</v>
      </c>
      <c r="AE282" s="132" t="s">
        <v>199</v>
      </c>
      <c r="AF282" s="132" t="s">
        <v>1432</v>
      </c>
      <c r="AG282" s="132" t="s">
        <v>521</v>
      </c>
      <c r="AH282" s="132" t="s">
        <v>1474</v>
      </c>
      <c r="AI282" s="132" t="s">
        <v>1441</v>
      </c>
      <c r="AJ282" s="132" t="s">
        <v>138</v>
      </c>
      <c r="AK282" s="132" t="s">
        <v>114</v>
      </c>
      <c r="AL282" s="132" t="s">
        <v>1438</v>
      </c>
      <c r="AM282" s="132" t="s">
        <v>117</v>
      </c>
      <c r="AN282" s="132" t="s">
        <v>1569</v>
      </c>
      <c r="AO282" s="132" t="s">
        <v>1568</v>
      </c>
      <c r="AP282" s="132" t="s">
        <v>1437</v>
      </c>
      <c r="AQ282" s="132" t="s">
        <v>1570</v>
      </c>
      <c r="AR282" s="132" t="s">
        <v>121</v>
      </c>
      <c r="AS282" s="132"/>
      <c r="AT282" s="132" t="s">
        <v>122</v>
      </c>
    </row>
    <row r="283" spans="1:74" ht="15" customHeight="1">
      <c r="A283" s="48" t="str">
        <f t="shared" si="9"/>
        <v>90NX0871-M00H40</v>
      </c>
      <c r="B283" s="19" t="str">
        <f t="shared" si="10"/>
        <v>P1403CVA-S63850WS</v>
      </c>
      <c r="C283" s="19" t="str">
        <f>IF(ISBLANK(I283),"",IF(LEFT(H283, 4) = "90PF",_xlfn.XLOOKUP(B283,'Auto-PF'!$A$2:$A$500,'Auto-PF'!$B$2:$B$500,"Not found",0),_xlfn.XLOOKUP(LEFT(B283,5),'MKT name rule'!$B$2:$B$322,'MKT name rule'!$C$2:$C$322, "Not found")))</f>
        <v>ASUS ExpertBook P1</v>
      </c>
      <c r="D283" s="19" t="s">
        <v>1561</v>
      </c>
      <c r="E283" s="19" t="s">
        <v>1562</v>
      </c>
      <c r="F283" s="41" t="s">
        <v>1571</v>
      </c>
      <c r="H283" s="49" t="s">
        <v>1572</v>
      </c>
      <c r="I283" s="132" t="s">
        <v>1573</v>
      </c>
      <c r="J283" s="132" t="s">
        <v>1565</v>
      </c>
      <c r="K283" s="132" t="s">
        <v>127</v>
      </c>
      <c r="L283" s="132" t="s">
        <v>203</v>
      </c>
      <c r="M283" s="132" t="s">
        <v>1427</v>
      </c>
      <c r="N283" s="132" t="s">
        <v>91</v>
      </c>
      <c r="O283" s="132" t="s">
        <v>1428</v>
      </c>
      <c r="P283" s="132" t="s">
        <v>1567</v>
      </c>
      <c r="Q283" s="132" t="s">
        <v>1429</v>
      </c>
      <c r="R283" s="132" t="s">
        <v>131</v>
      </c>
      <c r="S283" s="132" t="s">
        <v>1436</v>
      </c>
      <c r="T283" s="132" t="s">
        <v>132</v>
      </c>
      <c r="U283" s="132" t="s">
        <v>207</v>
      </c>
      <c r="V283" s="132" t="s">
        <v>134</v>
      </c>
      <c r="W283" s="132" t="s">
        <v>1442</v>
      </c>
      <c r="X283" s="132" t="s">
        <v>1173</v>
      </c>
      <c r="Y283" s="132" t="s">
        <v>1431</v>
      </c>
      <c r="Z283" s="132" t="s">
        <v>1568</v>
      </c>
      <c r="AA283" s="132" t="s">
        <v>135</v>
      </c>
      <c r="AB283" s="132" t="s">
        <v>189</v>
      </c>
      <c r="AC283" s="132" t="s">
        <v>198</v>
      </c>
      <c r="AD283" s="132" t="s">
        <v>721</v>
      </c>
      <c r="AE283" s="132" t="s">
        <v>199</v>
      </c>
      <c r="AF283" s="132" t="s">
        <v>1432</v>
      </c>
      <c r="AG283" s="132" t="s">
        <v>521</v>
      </c>
      <c r="AH283" s="132" t="s">
        <v>1474</v>
      </c>
      <c r="AI283" s="132" t="s">
        <v>1441</v>
      </c>
      <c r="AJ283" s="132" t="s">
        <v>138</v>
      </c>
      <c r="AK283" s="132" t="s">
        <v>114</v>
      </c>
      <c r="AL283" s="132" t="s">
        <v>1438</v>
      </c>
      <c r="AM283" s="132" t="s">
        <v>117</v>
      </c>
      <c r="AN283" s="132" t="s">
        <v>1569</v>
      </c>
      <c r="AO283" s="132" t="s">
        <v>1568</v>
      </c>
      <c r="AP283" s="132" t="s">
        <v>1437</v>
      </c>
      <c r="AQ283" s="132" t="s">
        <v>1570</v>
      </c>
      <c r="AR283" s="132" t="s">
        <v>121</v>
      </c>
      <c r="AS283" s="132"/>
      <c r="AT283" s="132" t="s">
        <v>122</v>
      </c>
    </row>
    <row r="284" spans="1:74" ht="15" customHeight="1">
      <c r="A284" s="48" t="str">
        <f t="shared" si="9"/>
        <v>90NX0871-M021V0</v>
      </c>
      <c r="B284" s="19" t="str">
        <f t="shared" si="10"/>
        <v>P1403CVA-S63852WS</v>
      </c>
      <c r="C284" s="19" t="str">
        <f>IF(ISBLANK(I284),"",IF(LEFT(H284, 4) = "90PF",_xlfn.XLOOKUP(B284,'Auto-PF'!$A$2:$A$500,'Auto-PF'!$B$2:$B$500,"Not found",0),_xlfn.XLOOKUP(LEFT(B284,5),'MKT name rule'!$B$2:$B$322,'MKT name rule'!$C$2:$C$322, "Not found")))</f>
        <v>ASUS ExpertBook P1</v>
      </c>
      <c r="D284" s="19" t="s">
        <v>1561</v>
      </c>
      <c r="E284" s="19" t="s">
        <v>1562</v>
      </c>
      <c r="F284" s="41"/>
      <c r="H284" s="106" t="s">
        <v>1574</v>
      </c>
      <c r="I284" s="132" t="s">
        <v>1575</v>
      </c>
      <c r="J284" s="132" t="s">
        <v>1565</v>
      </c>
      <c r="K284" s="132" t="s">
        <v>1473</v>
      </c>
      <c r="L284" s="132" t="s">
        <v>203</v>
      </c>
      <c r="M284" s="132" t="s">
        <v>1427</v>
      </c>
      <c r="N284" s="132" t="s">
        <v>91</v>
      </c>
      <c r="O284" s="132" t="s">
        <v>1428</v>
      </c>
      <c r="P284" s="132" t="s">
        <v>1567</v>
      </c>
      <c r="Q284" s="132" t="s">
        <v>1429</v>
      </c>
      <c r="R284" s="132" t="s">
        <v>131</v>
      </c>
      <c r="S284" s="132" t="s">
        <v>1436</v>
      </c>
      <c r="T284" s="132" t="s">
        <v>132</v>
      </c>
      <c r="U284" s="132" t="s">
        <v>207</v>
      </c>
      <c r="V284" s="132" t="s">
        <v>134</v>
      </c>
      <c r="W284" s="132" t="s">
        <v>1442</v>
      </c>
      <c r="X284" s="132" t="s">
        <v>1173</v>
      </c>
      <c r="Y284" s="132" t="s">
        <v>1431</v>
      </c>
      <c r="Z284" s="132" t="s">
        <v>1568</v>
      </c>
      <c r="AA284" s="132" t="s">
        <v>135</v>
      </c>
      <c r="AB284" s="132" t="s">
        <v>189</v>
      </c>
      <c r="AC284" s="132" t="s">
        <v>198</v>
      </c>
      <c r="AD284" s="132" t="s">
        <v>721</v>
      </c>
      <c r="AE284" s="132" t="s">
        <v>199</v>
      </c>
      <c r="AF284" s="132" t="s">
        <v>1432</v>
      </c>
      <c r="AG284" s="132" t="s">
        <v>521</v>
      </c>
      <c r="AH284" s="132" t="s">
        <v>1474</v>
      </c>
      <c r="AI284" s="132" t="s">
        <v>1441</v>
      </c>
      <c r="AJ284" s="132" t="s">
        <v>138</v>
      </c>
      <c r="AK284" s="132" t="s">
        <v>114</v>
      </c>
      <c r="AL284" s="132" t="s">
        <v>1438</v>
      </c>
      <c r="AM284" s="132" t="s">
        <v>117</v>
      </c>
      <c r="AN284" s="132" t="s">
        <v>1569</v>
      </c>
      <c r="AO284" s="132" t="s">
        <v>1568</v>
      </c>
      <c r="AP284" s="132" t="s">
        <v>1437</v>
      </c>
      <c r="AQ284" s="132" t="s">
        <v>1570</v>
      </c>
      <c r="AR284" s="132" t="s">
        <v>121</v>
      </c>
      <c r="AS284" s="132"/>
      <c r="AT284" s="132" t="s">
        <v>122</v>
      </c>
    </row>
    <row r="285" spans="1:74" ht="15" customHeight="1">
      <c r="A285" s="48" t="str">
        <f t="shared" si="9"/>
        <v>90NX0871-M00H50</v>
      </c>
      <c r="B285" s="19" t="str">
        <f t="shared" si="10"/>
        <v>P1403CVA-S65850WS</v>
      </c>
      <c r="C285" s="19" t="str">
        <f>IF(ISBLANK(I285),"",IF(LEFT(H285, 4) = "90PF",_xlfn.XLOOKUP(B285,'Auto-PF'!$A$2:$A$500,'Auto-PF'!$B$2:$B$500,"Not found",0),_xlfn.XLOOKUP(LEFT(B285,5),'MKT name rule'!$B$2:$B$322,'MKT name rule'!$C$2:$C$322, "Not found")))</f>
        <v>ASUS ExpertBook P1</v>
      </c>
      <c r="D285" s="19" t="s">
        <v>1561</v>
      </c>
      <c r="E285" s="19" t="s">
        <v>1562</v>
      </c>
      <c r="F285" s="41" t="s">
        <v>1576</v>
      </c>
      <c r="H285" s="80" t="s">
        <v>1577</v>
      </c>
      <c r="I285" s="132" t="s">
        <v>1578</v>
      </c>
      <c r="J285" s="132" t="s">
        <v>1579</v>
      </c>
      <c r="K285" s="132" t="s">
        <v>1580</v>
      </c>
      <c r="L285" s="132" t="s">
        <v>203</v>
      </c>
      <c r="M285" s="132" t="s">
        <v>1427</v>
      </c>
      <c r="N285" s="132" t="s">
        <v>91</v>
      </c>
      <c r="O285" s="132" t="s">
        <v>1428</v>
      </c>
      <c r="P285" s="132" t="s">
        <v>1567</v>
      </c>
      <c r="Q285" s="132" t="s">
        <v>1429</v>
      </c>
      <c r="R285" s="132" t="s">
        <v>131</v>
      </c>
      <c r="S285" s="132" t="s">
        <v>1436</v>
      </c>
      <c r="T285" s="132" t="s">
        <v>132</v>
      </c>
      <c r="U285" s="132" t="s">
        <v>207</v>
      </c>
      <c r="V285" s="132" t="s">
        <v>134</v>
      </c>
      <c r="W285" s="132" t="s">
        <v>1442</v>
      </c>
      <c r="X285" s="132" t="s">
        <v>1173</v>
      </c>
      <c r="Y285" s="132" t="s">
        <v>1431</v>
      </c>
      <c r="Z285" s="132" t="s">
        <v>1568</v>
      </c>
      <c r="AA285" s="132" t="s">
        <v>135</v>
      </c>
      <c r="AB285" s="132" t="s">
        <v>189</v>
      </c>
      <c r="AC285" s="132" t="s">
        <v>198</v>
      </c>
      <c r="AD285" s="132" t="s">
        <v>721</v>
      </c>
      <c r="AE285" s="132" t="s">
        <v>199</v>
      </c>
      <c r="AF285" s="132" t="s">
        <v>1432</v>
      </c>
      <c r="AG285" s="132" t="s">
        <v>521</v>
      </c>
      <c r="AH285" s="132" t="s">
        <v>1581</v>
      </c>
      <c r="AI285" s="132" t="s">
        <v>1582</v>
      </c>
      <c r="AJ285" s="132" t="s">
        <v>138</v>
      </c>
      <c r="AK285" s="132" t="s">
        <v>147</v>
      </c>
      <c r="AL285" s="132" t="s">
        <v>1438</v>
      </c>
      <c r="AM285" s="132" t="s">
        <v>117</v>
      </c>
      <c r="AN285" s="132" t="s">
        <v>1569</v>
      </c>
      <c r="AO285" s="132" t="s">
        <v>1568</v>
      </c>
      <c r="AP285" s="132" t="s">
        <v>1437</v>
      </c>
      <c r="AQ285" s="132" t="s">
        <v>1570</v>
      </c>
      <c r="AR285" s="132" t="s">
        <v>121</v>
      </c>
      <c r="AS285" s="132"/>
      <c r="AT285" s="132" t="s">
        <v>122</v>
      </c>
    </row>
    <row r="286" spans="1:74" ht="16.95" customHeight="1">
      <c r="A286" s="48" t="str">
        <f t="shared" si="9"/>
        <v>90NX0871-M00MA0</v>
      </c>
      <c r="B286" s="19" t="str">
        <f t="shared" si="10"/>
        <v>P1403CVA-S65851WS</v>
      </c>
      <c r="C286" s="19" t="str">
        <f>IF(ISBLANK(I286),"",IF(LEFT(H286, 4) = "90PF",_xlfn.XLOOKUP(B286,'Auto-PF'!$A$2:$A$500,'Auto-PF'!$B$2:$B$500,"Not found",0),_xlfn.XLOOKUP(LEFT(B286,5),'MKT name rule'!$B$2:$B$322,'MKT name rule'!$C$2:$C$322, "Not found")))</f>
        <v>ASUS ExpertBook P1</v>
      </c>
      <c r="D286" s="19" t="s">
        <v>1561</v>
      </c>
      <c r="E286" s="19" t="s">
        <v>1562</v>
      </c>
      <c r="F286" s="41" t="s">
        <v>1583</v>
      </c>
      <c r="H286" s="49" t="s">
        <v>1584</v>
      </c>
      <c r="I286" s="132" t="s">
        <v>1585</v>
      </c>
      <c r="J286" s="132" t="s">
        <v>1579</v>
      </c>
      <c r="K286" s="132" t="s">
        <v>249</v>
      </c>
      <c r="L286" s="132" t="s">
        <v>203</v>
      </c>
      <c r="M286" s="132" t="s">
        <v>1427</v>
      </c>
      <c r="N286" s="132" t="s">
        <v>91</v>
      </c>
      <c r="O286" s="132" t="s">
        <v>1428</v>
      </c>
      <c r="P286" s="132" t="s">
        <v>1567</v>
      </c>
      <c r="Q286" s="132" t="s">
        <v>1429</v>
      </c>
      <c r="R286" s="132" t="s">
        <v>131</v>
      </c>
      <c r="S286" s="132" t="s">
        <v>1436</v>
      </c>
      <c r="T286" s="132" t="s">
        <v>132</v>
      </c>
      <c r="U286" s="132" t="s">
        <v>207</v>
      </c>
      <c r="V286" s="132" t="s">
        <v>134</v>
      </c>
      <c r="W286" s="132" t="s">
        <v>1442</v>
      </c>
      <c r="X286" s="132" t="s">
        <v>1173</v>
      </c>
      <c r="Y286" s="132" t="s">
        <v>1431</v>
      </c>
      <c r="Z286" s="132" t="s">
        <v>1568</v>
      </c>
      <c r="AA286" s="132" t="s">
        <v>135</v>
      </c>
      <c r="AB286" s="132" t="s">
        <v>189</v>
      </c>
      <c r="AC286" s="132" t="s">
        <v>198</v>
      </c>
      <c r="AD286" s="132" t="s">
        <v>721</v>
      </c>
      <c r="AE286" s="132" t="s">
        <v>199</v>
      </c>
      <c r="AF286" s="132" t="s">
        <v>1432</v>
      </c>
      <c r="AG286" s="132" t="s">
        <v>521</v>
      </c>
      <c r="AH286" s="132" t="s">
        <v>1581</v>
      </c>
      <c r="AI286" s="132" t="s">
        <v>1582</v>
      </c>
      <c r="AJ286" s="132" t="s">
        <v>138</v>
      </c>
      <c r="AK286" s="132" t="s">
        <v>147</v>
      </c>
      <c r="AL286" s="132" t="s">
        <v>1438</v>
      </c>
      <c r="AM286" s="132" t="s">
        <v>117</v>
      </c>
      <c r="AN286" s="132" t="s">
        <v>1569</v>
      </c>
      <c r="AO286" s="132" t="s">
        <v>1568</v>
      </c>
      <c r="AP286" s="132" t="s">
        <v>1437</v>
      </c>
      <c r="AQ286" s="132" t="s">
        <v>1570</v>
      </c>
      <c r="AR286" s="132" t="s">
        <v>121</v>
      </c>
      <c r="AS286" s="132"/>
      <c r="AT286" s="132" t="s">
        <v>122</v>
      </c>
    </row>
    <row r="287" spans="1:74" ht="16.95" customHeight="1">
      <c r="A287" s="48" t="str">
        <f t="shared" si="9"/>
        <v>90NX0871-M01L30</v>
      </c>
      <c r="B287" s="19" t="str">
        <f t="shared" si="10"/>
        <v>P1403CVA-S65852WS</v>
      </c>
      <c r="C287" s="19" t="str">
        <f>IF(ISBLANK(I287),"",IF(LEFT(H287, 4) = "90PF",_xlfn.XLOOKUP(B287,'Auto-PF'!$A$2:$A$500,'Auto-PF'!$B$2:$B$500,"Not found",0),_xlfn.XLOOKUP(LEFT(B287,5),'MKT name rule'!$B$2:$B$322,'MKT name rule'!$C$2:$C$322, "Not found")))</f>
        <v>ASUS ExpertBook P1</v>
      </c>
      <c r="D287" s="19" t="s">
        <v>1561</v>
      </c>
      <c r="E287" s="19" t="s">
        <v>1562</v>
      </c>
      <c r="F287" s="41"/>
      <c r="H287" s="106" t="s">
        <v>1586</v>
      </c>
      <c r="I287" s="132" t="s">
        <v>1587</v>
      </c>
      <c r="J287" s="132" t="s">
        <v>1579</v>
      </c>
      <c r="K287" s="132" t="s">
        <v>1387</v>
      </c>
      <c r="L287" s="132" t="s">
        <v>203</v>
      </c>
      <c r="M287" s="132" t="s">
        <v>1427</v>
      </c>
      <c r="N287" s="132" t="s">
        <v>201</v>
      </c>
      <c r="O287" s="132" t="s">
        <v>1428</v>
      </c>
      <c r="P287" s="132" t="s">
        <v>1567</v>
      </c>
      <c r="Q287" s="132" t="s">
        <v>1429</v>
      </c>
      <c r="R287" s="132" t="s">
        <v>131</v>
      </c>
      <c r="S287" s="132" t="s">
        <v>1436</v>
      </c>
      <c r="T287" s="132" t="s">
        <v>132</v>
      </c>
      <c r="U287" s="132" t="s">
        <v>207</v>
      </c>
      <c r="V287" s="132" t="s">
        <v>134</v>
      </c>
      <c r="W287" s="132" t="s">
        <v>1442</v>
      </c>
      <c r="X287" s="132" t="s">
        <v>1173</v>
      </c>
      <c r="Y287" s="132" t="s">
        <v>1431</v>
      </c>
      <c r="Z287" s="132" t="s">
        <v>1568</v>
      </c>
      <c r="AA287" s="132" t="s">
        <v>135</v>
      </c>
      <c r="AB287" s="132" t="s">
        <v>189</v>
      </c>
      <c r="AC287" s="132" t="s">
        <v>198</v>
      </c>
      <c r="AD287" s="132" t="s">
        <v>721</v>
      </c>
      <c r="AE287" s="132" t="s">
        <v>199</v>
      </c>
      <c r="AF287" s="132" t="s">
        <v>1432</v>
      </c>
      <c r="AG287" s="132" t="s">
        <v>521</v>
      </c>
      <c r="AH287" s="132" t="s">
        <v>1581</v>
      </c>
      <c r="AI287" s="132" t="s">
        <v>1582</v>
      </c>
      <c r="AJ287" s="132" t="s">
        <v>138</v>
      </c>
      <c r="AK287" s="132" t="s">
        <v>147</v>
      </c>
      <c r="AL287" s="132" t="s">
        <v>1438</v>
      </c>
      <c r="AM287" s="132" t="s">
        <v>117</v>
      </c>
      <c r="AN287" s="132" t="s">
        <v>1569</v>
      </c>
      <c r="AO287" s="132" t="s">
        <v>1568</v>
      </c>
      <c r="AP287" s="132" t="s">
        <v>1437</v>
      </c>
      <c r="AQ287" s="132" t="s">
        <v>1570</v>
      </c>
      <c r="AR287" s="132" t="s">
        <v>121</v>
      </c>
      <c r="AS287" s="132"/>
      <c r="AT287" s="132" t="s">
        <v>122</v>
      </c>
    </row>
    <row r="288" spans="1:74" ht="15" customHeight="1">
      <c r="A288" s="48" t="str">
        <f t="shared" si="9"/>
        <v>90NX0871-M00V20</v>
      </c>
      <c r="B288" s="19" t="str">
        <f t="shared" si="10"/>
        <v>P1403CVA-S65150WS</v>
      </c>
      <c r="C288" s="19" t="str">
        <f>IF(ISBLANK(I288),"",IF(LEFT(H288, 4) = "90PF",_xlfn.XLOOKUP(B288,'Auto-PF'!$A$2:$A$500,'Auto-PF'!$B$2:$B$500,"Not found",0),_xlfn.XLOOKUP(LEFT(B288,5),'MKT name rule'!$B$2:$B$322,'MKT name rule'!$C$2:$C$322, "Not found")))</f>
        <v>ASUS ExpertBook P1</v>
      </c>
      <c r="D288" s="19" t="s">
        <v>1561</v>
      </c>
      <c r="E288" s="19" t="s">
        <v>1562</v>
      </c>
      <c r="F288" s="41" t="s">
        <v>1588</v>
      </c>
      <c r="H288" s="49" t="s">
        <v>1589</v>
      </c>
      <c r="I288" s="132" t="s">
        <v>1590</v>
      </c>
      <c r="J288" s="132" t="s">
        <v>1579</v>
      </c>
      <c r="K288" s="132" t="s">
        <v>249</v>
      </c>
      <c r="L288" s="132" t="s">
        <v>257</v>
      </c>
      <c r="M288" s="132" t="s">
        <v>1427</v>
      </c>
      <c r="N288" s="132" t="s">
        <v>91</v>
      </c>
      <c r="O288" s="132" t="s">
        <v>1428</v>
      </c>
      <c r="P288" s="132" t="s">
        <v>1567</v>
      </c>
      <c r="Q288" s="132" t="s">
        <v>1429</v>
      </c>
      <c r="R288" s="132" t="s">
        <v>131</v>
      </c>
      <c r="S288" s="132" t="s">
        <v>1436</v>
      </c>
      <c r="T288" s="132" t="s">
        <v>132</v>
      </c>
      <c r="U288" s="132" t="s">
        <v>207</v>
      </c>
      <c r="V288" s="132" t="s">
        <v>134</v>
      </c>
      <c r="W288" s="132" t="s">
        <v>1442</v>
      </c>
      <c r="X288" s="132" t="s">
        <v>1173</v>
      </c>
      <c r="Y288" s="132" t="s">
        <v>1431</v>
      </c>
      <c r="Z288" s="132" t="s">
        <v>1568</v>
      </c>
      <c r="AA288" s="132" t="s">
        <v>135</v>
      </c>
      <c r="AB288" s="132" t="s">
        <v>189</v>
      </c>
      <c r="AC288" s="132" t="s">
        <v>198</v>
      </c>
      <c r="AD288" s="132" t="s">
        <v>721</v>
      </c>
      <c r="AE288" s="132" t="s">
        <v>199</v>
      </c>
      <c r="AF288" s="132" t="s">
        <v>1432</v>
      </c>
      <c r="AG288" s="132" t="s">
        <v>521</v>
      </c>
      <c r="AH288" s="132" t="s">
        <v>1581</v>
      </c>
      <c r="AI288" s="132" t="s">
        <v>1582</v>
      </c>
      <c r="AJ288" s="132" t="s">
        <v>138</v>
      </c>
      <c r="AK288" s="132" t="s">
        <v>147</v>
      </c>
      <c r="AL288" s="132" t="s">
        <v>1438</v>
      </c>
      <c r="AM288" s="132" t="s">
        <v>117</v>
      </c>
      <c r="AN288" s="132" t="s">
        <v>1569</v>
      </c>
      <c r="AO288" s="132" t="s">
        <v>1568</v>
      </c>
      <c r="AP288" s="132" t="s">
        <v>1437</v>
      </c>
      <c r="AQ288" s="132" t="s">
        <v>1570</v>
      </c>
      <c r="AR288" s="132" t="s">
        <v>121</v>
      </c>
      <c r="AS288" s="132"/>
      <c r="AT288" s="132" t="s">
        <v>122</v>
      </c>
    </row>
    <row r="289" spans="1:46" ht="15" customHeight="1">
      <c r="A289" s="48" t="str">
        <f t="shared" si="9"/>
        <v>90NX0871-M01UH0</v>
      </c>
      <c r="B289" s="19" t="str">
        <f t="shared" si="10"/>
        <v>P1403CVA-S65152WS</v>
      </c>
      <c r="C289" s="19" t="str">
        <f>IF(ISBLANK(I289),"",IF(LEFT(H289, 4) = "90PF",_xlfn.XLOOKUP(B289,'Auto-PF'!$A$2:$A$500,'Auto-PF'!$B$2:$B$500,"Not found",0),_xlfn.XLOOKUP(LEFT(B289,5),'MKT name rule'!$B$2:$B$322,'MKT name rule'!$C$2:$C$322, "Not found")))</f>
        <v>ASUS ExpertBook P1</v>
      </c>
      <c r="D289" s="19" t="s">
        <v>1561</v>
      </c>
      <c r="E289" s="19" t="s">
        <v>1562</v>
      </c>
      <c r="F289" s="41"/>
      <c r="H289" s="106" t="s">
        <v>1591</v>
      </c>
      <c r="I289" s="132" t="s">
        <v>1592</v>
      </c>
      <c r="J289" s="132" t="s">
        <v>1579</v>
      </c>
      <c r="K289" s="132" t="s">
        <v>1387</v>
      </c>
      <c r="L289" s="132" t="s">
        <v>257</v>
      </c>
      <c r="M289" s="132" t="s">
        <v>1427</v>
      </c>
      <c r="N289" s="132" t="s">
        <v>201</v>
      </c>
      <c r="O289" s="132" t="s">
        <v>1428</v>
      </c>
      <c r="P289" s="132" t="s">
        <v>1567</v>
      </c>
      <c r="Q289" s="132" t="s">
        <v>1429</v>
      </c>
      <c r="R289" s="132" t="s">
        <v>131</v>
      </c>
      <c r="S289" s="132" t="s">
        <v>1436</v>
      </c>
      <c r="T289" s="132" t="s">
        <v>132</v>
      </c>
      <c r="U289" s="132" t="s">
        <v>207</v>
      </c>
      <c r="V289" s="132" t="s">
        <v>134</v>
      </c>
      <c r="W289" s="132" t="s">
        <v>1442</v>
      </c>
      <c r="X289" s="132" t="s">
        <v>1173</v>
      </c>
      <c r="Y289" s="132" t="s">
        <v>1431</v>
      </c>
      <c r="Z289" s="132" t="s">
        <v>1568</v>
      </c>
      <c r="AA289" s="132" t="s">
        <v>135</v>
      </c>
      <c r="AB289" s="132" t="s">
        <v>189</v>
      </c>
      <c r="AC289" s="132" t="s">
        <v>198</v>
      </c>
      <c r="AD289" s="132" t="s">
        <v>721</v>
      </c>
      <c r="AE289" s="132" t="s">
        <v>199</v>
      </c>
      <c r="AF289" s="132" t="s">
        <v>1432</v>
      </c>
      <c r="AG289" s="132" t="s">
        <v>521</v>
      </c>
      <c r="AH289" s="132" t="s">
        <v>1581</v>
      </c>
      <c r="AI289" s="132" t="s">
        <v>1582</v>
      </c>
      <c r="AJ289" s="132" t="s">
        <v>138</v>
      </c>
      <c r="AK289" s="132" t="s">
        <v>147</v>
      </c>
      <c r="AL289" s="132" t="s">
        <v>1438</v>
      </c>
      <c r="AM289" s="132" t="s">
        <v>117</v>
      </c>
      <c r="AN289" s="132" t="s">
        <v>1569</v>
      </c>
      <c r="AO289" s="132" t="s">
        <v>1568</v>
      </c>
      <c r="AP289" s="132" t="s">
        <v>1437</v>
      </c>
      <c r="AQ289" s="132" t="s">
        <v>1570</v>
      </c>
      <c r="AR289" s="132" t="s">
        <v>121</v>
      </c>
      <c r="AS289" s="132"/>
      <c r="AT289" s="132" t="s">
        <v>122</v>
      </c>
    </row>
    <row r="290" spans="1:46" ht="15" customHeight="1">
      <c r="A290" s="48" t="str">
        <f t="shared" si="9"/>
        <v>90NX0871-M02E90</v>
      </c>
      <c r="B290" s="19" t="str">
        <f t="shared" si="10"/>
        <v>P1403CVA-S67852WS</v>
      </c>
      <c r="C290" s="19" t="str">
        <f>IF(ISBLANK(I290),"",IF(LEFT(H290, 4) = "90PF",_xlfn.XLOOKUP(B290,'Auto-PF'!$A$2:$A$500,'Auto-PF'!$B$2:$B$500,"Not found",0),_xlfn.XLOOKUP(LEFT(B290,5),'MKT name rule'!$B$2:$B$322,'MKT name rule'!$C$2:$C$322, "Not found")))</f>
        <v>ASUS ExpertBook P1</v>
      </c>
      <c r="D290" s="19" t="s">
        <v>1561</v>
      </c>
      <c r="E290" s="19" t="s">
        <v>1562</v>
      </c>
      <c r="F290" s="41"/>
      <c r="H290" s="19" t="s">
        <v>1593</v>
      </c>
      <c r="I290" s="132" t="s">
        <v>1594</v>
      </c>
      <c r="J290" s="132" t="s">
        <v>1579</v>
      </c>
      <c r="K290" s="132" t="s">
        <v>1329</v>
      </c>
      <c r="L290" s="132" t="s">
        <v>203</v>
      </c>
      <c r="M290" s="132" t="s">
        <v>1427</v>
      </c>
      <c r="N290" s="132" t="s">
        <v>201</v>
      </c>
      <c r="O290" s="132" t="s">
        <v>1428</v>
      </c>
      <c r="P290" s="132" t="s">
        <v>1567</v>
      </c>
      <c r="Q290" s="132" t="s">
        <v>1429</v>
      </c>
      <c r="R290" s="132" t="s">
        <v>131</v>
      </c>
      <c r="S290" s="132" t="s">
        <v>1436</v>
      </c>
      <c r="T290" s="132" t="s">
        <v>132</v>
      </c>
      <c r="U290" s="132" t="s">
        <v>207</v>
      </c>
      <c r="V290" s="132" t="s">
        <v>134</v>
      </c>
      <c r="W290" s="132" t="s">
        <v>1442</v>
      </c>
      <c r="X290" s="132" t="s">
        <v>1173</v>
      </c>
      <c r="Y290" s="132" t="s">
        <v>1431</v>
      </c>
      <c r="Z290" s="132" t="s">
        <v>1568</v>
      </c>
      <c r="AA290" s="132" t="s">
        <v>135</v>
      </c>
      <c r="AB290" s="132" t="s">
        <v>189</v>
      </c>
      <c r="AC290" s="132" t="s">
        <v>198</v>
      </c>
      <c r="AD290" s="132" t="s">
        <v>721</v>
      </c>
      <c r="AE290" s="132" t="s">
        <v>199</v>
      </c>
      <c r="AF290" s="132" t="s">
        <v>1432</v>
      </c>
      <c r="AG290" s="132" t="s">
        <v>521</v>
      </c>
      <c r="AH290" s="132" t="s">
        <v>1581</v>
      </c>
      <c r="AI290" s="132" t="s">
        <v>1582</v>
      </c>
      <c r="AJ290" s="132" t="s">
        <v>138</v>
      </c>
      <c r="AK290" s="132" t="s">
        <v>147</v>
      </c>
      <c r="AL290" s="132" t="s">
        <v>1438</v>
      </c>
      <c r="AM290" s="132" t="s">
        <v>117</v>
      </c>
      <c r="AN290" s="132" t="s">
        <v>1569</v>
      </c>
      <c r="AO290" s="132" t="s">
        <v>1568</v>
      </c>
      <c r="AP290" s="132" t="s">
        <v>1437</v>
      </c>
      <c r="AQ290" s="132" t="s">
        <v>1570</v>
      </c>
      <c r="AR290" s="132" t="s">
        <v>121</v>
      </c>
      <c r="AS290" s="132"/>
      <c r="AT290" s="132" t="s">
        <v>122</v>
      </c>
    </row>
    <row r="291" spans="1:46" ht="15" customHeight="1">
      <c r="A291" s="48" t="str">
        <f t="shared" si="9"/>
        <v>90NX0871-M00H60</v>
      </c>
      <c r="B291" s="19" t="str">
        <f t="shared" si="10"/>
        <v>P1403CVA-S67150WS</v>
      </c>
      <c r="C291" s="19" t="str">
        <f>IF(ISBLANK(I291),"",IF(LEFT(H291, 4) = "90PF",_xlfn.XLOOKUP(B291,'Auto-PF'!$A$2:$A$500,'Auto-PF'!$B$2:$B$500,"Not found",0),_xlfn.XLOOKUP(LEFT(B291,5),'MKT name rule'!$B$2:$B$322,'MKT name rule'!$C$2:$C$322, "Not found")))</f>
        <v>ASUS ExpertBook P1</v>
      </c>
      <c r="D291" s="19" t="s">
        <v>1561</v>
      </c>
      <c r="E291" s="19" t="s">
        <v>1562</v>
      </c>
      <c r="F291" s="41" t="s">
        <v>1595</v>
      </c>
      <c r="H291" s="49" t="s">
        <v>1596</v>
      </c>
      <c r="I291" s="132" t="s">
        <v>1597</v>
      </c>
      <c r="J291" s="132" t="s">
        <v>1579</v>
      </c>
      <c r="K291" s="132" t="s">
        <v>1598</v>
      </c>
      <c r="L291" s="132" t="s">
        <v>257</v>
      </c>
      <c r="M291" s="132" t="s">
        <v>1427</v>
      </c>
      <c r="N291" s="132" t="s">
        <v>91</v>
      </c>
      <c r="O291" s="132" t="s">
        <v>1428</v>
      </c>
      <c r="P291" s="132" t="s">
        <v>1567</v>
      </c>
      <c r="Q291" s="132" t="s">
        <v>1429</v>
      </c>
      <c r="R291" s="132" t="s">
        <v>131</v>
      </c>
      <c r="S291" s="132" t="s">
        <v>1436</v>
      </c>
      <c r="T291" s="132" t="s">
        <v>132</v>
      </c>
      <c r="U291" s="132" t="s">
        <v>207</v>
      </c>
      <c r="V291" s="132" t="s">
        <v>134</v>
      </c>
      <c r="W291" s="132" t="s">
        <v>1442</v>
      </c>
      <c r="X291" s="132" t="s">
        <v>1173</v>
      </c>
      <c r="Y291" s="132" t="s">
        <v>1431</v>
      </c>
      <c r="Z291" s="132" t="s">
        <v>1568</v>
      </c>
      <c r="AA291" s="132" t="s">
        <v>135</v>
      </c>
      <c r="AB291" s="132" t="s">
        <v>189</v>
      </c>
      <c r="AC291" s="132" t="s">
        <v>198</v>
      </c>
      <c r="AD291" s="132" t="s">
        <v>721</v>
      </c>
      <c r="AE291" s="132" t="s">
        <v>199</v>
      </c>
      <c r="AF291" s="132" t="s">
        <v>1432</v>
      </c>
      <c r="AG291" s="132" t="s">
        <v>521</v>
      </c>
      <c r="AH291" s="132" t="s">
        <v>1581</v>
      </c>
      <c r="AI291" s="132" t="s">
        <v>1582</v>
      </c>
      <c r="AJ291" s="132" t="s">
        <v>138</v>
      </c>
      <c r="AK291" s="132" t="s">
        <v>147</v>
      </c>
      <c r="AL291" s="132" t="s">
        <v>1438</v>
      </c>
      <c r="AM291" s="132" t="s">
        <v>117</v>
      </c>
      <c r="AN291" s="132" t="s">
        <v>1569</v>
      </c>
      <c r="AO291" s="132" t="s">
        <v>1568</v>
      </c>
      <c r="AP291" s="132" t="s">
        <v>1437</v>
      </c>
      <c r="AQ291" s="132" t="s">
        <v>1570</v>
      </c>
      <c r="AR291" s="132" t="s">
        <v>121</v>
      </c>
      <c r="AS291" s="132"/>
      <c r="AT291" s="132" t="s">
        <v>122</v>
      </c>
    </row>
    <row r="292" spans="1:46" ht="15" customHeight="1">
      <c r="A292" s="48" t="str">
        <f t="shared" si="9"/>
        <v>90NX0871-M00MB0</v>
      </c>
      <c r="B292" s="19" t="str">
        <f t="shared" si="10"/>
        <v>P1403CVA-S67151WS</v>
      </c>
      <c r="C292" s="19" t="str">
        <f>IF(ISBLANK(I292),"",IF(LEFT(H292, 4) = "90PF",_xlfn.XLOOKUP(B292,'Auto-PF'!$A$2:$A$500,'Auto-PF'!$B$2:$B$500,"Not found",0),_xlfn.XLOOKUP(LEFT(B292,5),'MKT name rule'!$B$2:$B$322,'MKT name rule'!$C$2:$C$322, "Not found")))</f>
        <v>ASUS ExpertBook P1</v>
      </c>
      <c r="D292" s="19" t="s">
        <v>1561</v>
      </c>
      <c r="E292" s="19" t="s">
        <v>1562</v>
      </c>
      <c r="F292" s="41" t="s">
        <v>1599</v>
      </c>
      <c r="H292" s="49" t="s">
        <v>1600</v>
      </c>
      <c r="I292" s="132" t="s">
        <v>1601</v>
      </c>
      <c r="J292" s="132" t="s">
        <v>1579</v>
      </c>
      <c r="K292" s="132" t="s">
        <v>261</v>
      </c>
      <c r="L292" s="132" t="s">
        <v>257</v>
      </c>
      <c r="M292" s="132" t="s">
        <v>1427</v>
      </c>
      <c r="N292" s="132" t="s">
        <v>91</v>
      </c>
      <c r="O292" s="132" t="s">
        <v>1428</v>
      </c>
      <c r="P292" s="132" t="s">
        <v>1567</v>
      </c>
      <c r="Q292" s="132" t="s">
        <v>1429</v>
      </c>
      <c r="R292" s="132" t="s">
        <v>131</v>
      </c>
      <c r="S292" s="132" t="s">
        <v>1436</v>
      </c>
      <c r="T292" s="132" t="s">
        <v>132</v>
      </c>
      <c r="U292" s="132" t="s">
        <v>207</v>
      </c>
      <c r="V292" s="132" t="s">
        <v>134</v>
      </c>
      <c r="W292" s="132" t="s">
        <v>1442</v>
      </c>
      <c r="X292" s="132" t="s">
        <v>1173</v>
      </c>
      <c r="Y292" s="132" t="s">
        <v>1431</v>
      </c>
      <c r="Z292" s="132" t="s">
        <v>1568</v>
      </c>
      <c r="AA292" s="132" t="s">
        <v>135</v>
      </c>
      <c r="AB292" s="132" t="s">
        <v>189</v>
      </c>
      <c r="AC292" s="132" t="s">
        <v>198</v>
      </c>
      <c r="AD292" s="132" t="s">
        <v>721</v>
      </c>
      <c r="AE292" s="132" t="s">
        <v>199</v>
      </c>
      <c r="AF292" s="132" t="s">
        <v>1432</v>
      </c>
      <c r="AG292" s="132" t="s">
        <v>521</v>
      </c>
      <c r="AH292" s="132" t="s">
        <v>1581</v>
      </c>
      <c r="AI292" s="132" t="s">
        <v>1582</v>
      </c>
      <c r="AJ292" s="132" t="s">
        <v>138</v>
      </c>
      <c r="AK292" s="132" t="s">
        <v>147</v>
      </c>
      <c r="AL292" s="132" t="s">
        <v>1438</v>
      </c>
      <c r="AM292" s="132" t="s">
        <v>117</v>
      </c>
      <c r="AN292" s="132" t="s">
        <v>1569</v>
      </c>
      <c r="AO292" s="132" t="s">
        <v>1568</v>
      </c>
      <c r="AP292" s="132" t="s">
        <v>1437</v>
      </c>
      <c r="AQ292" s="132" t="s">
        <v>1570</v>
      </c>
      <c r="AR292" s="132" t="s">
        <v>121</v>
      </c>
      <c r="AS292" s="132"/>
      <c r="AT292" s="132" t="s">
        <v>122</v>
      </c>
    </row>
    <row r="293" spans="1:46" ht="15" customHeight="1">
      <c r="A293" s="48" t="str">
        <f t="shared" si="9"/>
        <v>90NX0871-M029S0</v>
      </c>
      <c r="B293" s="19" t="str">
        <f t="shared" si="10"/>
        <v>P1403CVA-S63852X</v>
      </c>
      <c r="C293" s="19" t="str">
        <f>IF(ISBLANK(I293),"",IF(LEFT(H293, 4) = "90PF",_xlfn.XLOOKUP(B293,'Auto-PF'!$A$2:$A$500,'Auto-PF'!$B$2:$B$500,"Not found",0),_xlfn.XLOOKUP(LEFT(B293,5),'MKT name rule'!$B$2:$B$322,'MKT name rule'!$C$2:$C$322, "Not found")))</f>
        <v>ASUS ExpertBook P1</v>
      </c>
      <c r="D293" s="19" t="s">
        <v>1561</v>
      </c>
      <c r="E293" s="19" t="s">
        <v>1562</v>
      </c>
      <c r="F293" s="41"/>
      <c r="H293" s="106" t="s">
        <v>1602</v>
      </c>
      <c r="I293" s="132" t="s">
        <v>1603</v>
      </c>
      <c r="J293" s="132" t="s">
        <v>1565</v>
      </c>
      <c r="K293" s="132" t="s">
        <v>1473</v>
      </c>
      <c r="L293" s="132" t="s">
        <v>203</v>
      </c>
      <c r="M293" s="132" t="s">
        <v>1427</v>
      </c>
      <c r="N293" s="132" t="s">
        <v>91</v>
      </c>
      <c r="O293" s="132" t="s">
        <v>1394</v>
      </c>
      <c r="P293" s="132" t="s">
        <v>213</v>
      </c>
      <c r="Q293" s="132" t="s">
        <v>1429</v>
      </c>
      <c r="R293" s="132" t="s">
        <v>131</v>
      </c>
      <c r="S293" s="132" t="s">
        <v>1436</v>
      </c>
      <c r="T293" s="132" t="s">
        <v>132</v>
      </c>
      <c r="U293" s="132" t="s">
        <v>207</v>
      </c>
      <c r="V293" s="132" t="s">
        <v>134</v>
      </c>
      <c r="W293" s="132" t="s">
        <v>1442</v>
      </c>
      <c r="X293" s="132" t="s">
        <v>1173</v>
      </c>
      <c r="Y293" s="132" t="s">
        <v>1431</v>
      </c>
      <c r="Z293" s="132" t="s">
        <v>1568</v>
      </c>
      <c r="AA293" s="132" t="s">
        <v>135</v>
      </c>
      <c r="AB293" s="132" t="s">
        <v>189</v>
      </c>
      <c r="AC293" s="132" t="s">
        <v>198</v>
      </c>
      <c r="AD293" s="132" t="s">
        <v>721</v>
      </c>
      <c r="AE293" s="132" t="s">
        <v>199</v>
      </c>
      <c r="AF293" s="132" t="s">
        <v>1432</v>
      </c>
      <c r="AG293" s="132" t="s">
        <v>521</v>
      </c>
      <c r="AH293" s="132" t="s">
        <v>1474</v>
      </c>
      <c r="AI293" s="132" t="s">
        <v>1441</v>
      </c>
      <c r="AJ293" s="132" t="s">
        <v>138</v>
      </c>
      <c r="AK293" s="132" t="s">
        <v>114</v>
      </c>
      <c r="AL293" s="132" t="s">
        <v>1438</v>
      </c>
      <c r="AM293" s="132" t="s">
        <v>117</v>
      </c>
      <c r="AN293" s="132" t="s">
        <v>1569</v>
      </c>
      <c r="AO293" s="132" t="s">
        <v>1568</v>
      </c>
      <c r="AP293" s="132" t="s">
        <v>1437</v>
      </c>
      <c r="AQ293" s="132" t="s">
        <v>1570</v>
      </c>
      <c r="AR293" s="132" t="s">
        <v>121</v>
      </c>
      <c r="AS293" s="132"/>
      <c r="AT293" s="132" t="s">
        <v>122</v>
      </c>
    </row>
    <row r="294" spans="1:46" ht="15" customHeight="1">
      <c r="A294" s="48" t="str">
        <f t="shared" si="9"/>
        <v>90NX0871-M029U0</v>
      </c>
      <c r="B294" s="19" t="str">
        <f t="shared" si="10"/>
        <v>P1403CVA-S65852X</v>
      </c>
      <c r="C294" s="19" t="str">
        <f>IF(ISBLANK(I294),"",IF(LEFT(H294, 4) = "90PF",_xlfn.XLOOKUP(B294,'Auto-PF'!$A$2:$A$500,'Auto-PF'!$B$2:$B$500,"Not found",0),_xlfn.XLOOKUP(LEFT(B294,5),'MKT name rule'!$B$2:$B$322,'MKT name rule'!$C$2:$C$322, "Not found")))</f>
        <v>ASUS ExpertBook P1</v>
      </c>
      <c r="D294" s="19" t="s">
        <v>1561</v>
      </c>
      <c r="E294" s="19" t="s">
        <v>1562</v>
      </c>
      <c r="F294" s="41"/>
      <c r="H294" s="106" t="s">
        <v>1604</v>
      </c>
      <c r="I294" s="132" t="s">
        <v>1605</v>
      </c>
      <c r="J294" s="132" t="s">
        <v>1579</v>
      </c>
      <c r="K294" s="132" t="s">
        <v>1387</v>
      </c>
      <c r="L294" s="132" t="s">
        <v>203</v>
      </c>
      <c r="M294" s="132" t="s">
        <v>1427</v>
      </c>
      <c r="N294" s="132" t="s">
        <v>201</v>
      </c>
      <c r="O294" s="132" t="s">
        <v>1394</v>
      </c>
      <c r="P294" s="132" t="s">
        <v>213</v>
      </c>
      <c r="Q294" s="132" t="s">
        <v>1429</v>
      </c>
      <c r="R294" s="132" t="s">
        <v>131</v>
      </c>
      <c r="S294" s="132" t="s">
        <v>1436</v>
      </c>
      <c r="T294" s="132" t="s">
        <v>132</v>
      </c>
      <c r="U294" s="132" t="s">
        <v>207</v>
      </c>
      <c r="V294" s="132" t="s">
        <v>134</v>
      </c>
      <c r="W294" s="132" t="s">
        <v>1442</v>
      </c>
      <c r="X294" s="132" t="s">
        <v>1173</v>
      </c>
      <c r="Y294" s="132" t="s">
        <v>1431</v>
      </c>
      <c r="Z294" s="132" t="s">
        <v>1568</v>
      </c>
      <c r="AA294" s="132" t="s">
        <v>135</v>
      </c>
      <c r="AB294" s="132" t="s">
        <v>189</v>
      </c>
      <c r="AC294" s="132" t="s">
        <v>198</v>
      </c>
      <c r="AD294" s="132" t="s">
        <v>721</v>
      </c>
      <c r="AE294" s="132" t="s">
        <v>199</v>
      </c>
      <c r="AF294" s="132" t="s">
        <v>1432</v>
      </c>
      <c r="AG294" s="132" t="s">
        <v>521</v>
      </c>
      <c r="AH294" s="132" t="s">
        <v>1581</v>
      </c>
      <c r="AI294" s="132" t="s">
        <v>1582</v>
      </c>
      <c r="AJ294" s="132" t="s">
        <v>138</v>
      </c>
      <c r="AK294" s="132" t="s">
        <v>147</v>
      </c>
      <c r="AL294" s="132" t="s">
        <v>1438</v>
      </c>
      <c r="AM294" s="132" t="s">
        <v>117</v>
      </c>
      <c r="AN294" s="132" t="s">
        <v>1569</v>
      </c>
      <c r="AO294" s="132" t="s">
        <v>1568</v>
      </c>
      <c r="AP294" s="132" t="s">
        <v>1437</v>
      </c>
      <c r="AQ294" s="132" t="s">
        <v>1570</v>
      </c>
      <c r="AR294" s="132" t="s">
        <v>121</v>
      </c>
      <c r="AS294" s="132"/>
      <c r="AT294" s="132" t="s">
        <v>122</v>
      </c>
    </row>
    <row r="295" spans="1:46" ht="15" customHeight="1">
      <c r="A295" s="48" t="str">
        <f t="shared" si="9"/>
        <v>90NX0871-M02B30</v>
      </c>
      <c r="B295" s="19" t="str">
        <f t="shared" si="10"/>
        <v>P1403CVA-S65152X</v>
      </c>
      <c r="C295" s="19" t="str">
        <f>IF(ISBLANK(I295),"",IF(LEFT(H295, 4) = "90PF",_xlfn.XLOOKUP(B295,'Auto-PF'!$A$2:$A$500,'Auto-PF'!$B$2:$B$500,"Not found",0),_xlfn.XLOOKUP(LEFT(B295,5),'MKT name rule'!$B$2:$B$322,'MKT name rule'!$C$2:$C$322, "Not found")))</f>
        <v>ASUS ExpertBook P1</v>
      </c>
      <c r="D295" s="19" t="s">
        <v>1561</v>
      </c>
      <c r="E295" s="19" t="s">
        <v>1562</v>
      </c>
      <c r="F295" s="41"/>
      <c r="H295" s="106" t="s">
        <v>1606</v>
      </c>
      <c r="I295" s="132" t="s">
        <v>1607</v>
      </c>
      <c r="J295" s="132" t="s">
        <v>1579</v>
      </c>
      <c r="K295" s="132" t="s">
        <v>1387</v>
      </c>
      <c r="L295" s="132" t="s">
        <v>257</v>
      </c>
      <c r="M295" s="132" t="s">
        <v>1427</v>
      </c>
      <c r="N295" s="132" t="s">
        <v>201</v>
      </c>
      <c r="O295" s="132" t="s">
        <v>1394</v>
      </c>
      <c r="P295" s="132" t="s">
        <v>213</v>
      </c>
      <c r="Q295" s="132" t="s">
        <v>1429</v>
      </c>
      <c r="R295" s="132" t="s">
        <v>131</v>
      </c>
      <c r="S295" s="132" t="s">
        <v>1436</v>
      </c>
      <c r="T295" s="132" t="s">
        <v>132</v>
      </c>
      <c r="U295" s="132" t="s">
        <v>207</v>
      </c>
      <c r="V295" s="132" t="s">
        <v>134</v>
      </c>
      <c r="W295" s="132" t="s">
        <v>1442</v>
      </c>
      <c r="X295" s="132" t="s">
        <v>1173</v>
      </c>
      <c r="Y295" s="132" t="s">
        <v>1431</v>
      </c>
      <c r="Z295" s="132" t="s">
        <v>1568</v>
      </c>
      <c r="AA295" s="132" t="s">
        <v>135</v>
      </c>
      <c r="AB295" s="132" t="s">
        <v>189</v>
      </c>
      <c r="AC295" s="132" t="s">
        <v>198</v>
      </c>
      <c r="AD295" s="132" t="s">
        <v>721</v>
      </c>
      <c r="AE295" s="132" t="s">
        <v>199</v>
      </c>
      <c r="AF295" s="132" t="s">
        <v>1432</v>
      </c>
      <c r="AG295" s="132" t="s">
        <v>521</v>
      </c>
      <c r="AH295" s="132" t="s">
        <v>1581</v>
      </c>
      <c r="AI295" s="132" t="s">
        <v>1582</v>
      </c>
      <c r="AJ295" s="132" t="s">
        <v>138</v>
      </c>
      <c r="AK295" s="132" t="s">
        <v>147</v>
      </c>
      <c r="AL295" s="132" t="s">
        <v>1438</v>
      </c>
      <c r="AM295" s="132" t="s">
        <v>117</v>
      </c>
      <c r="AN295" s="132" t="s">
        <v>1569</v>
      </c>
      <c r="AO295" s="132" t="s">
        <v>1568</v>
      </c>
      <c r="AP295" s="132" t="s">
        <v>1437</v>
      </c>
      <c r="AQ295" s="132" t="s">
        <v>1570</v>
      </c>
      <c r="AR295" s="132" t="s">
        <v>121</v>
      </c>
      <c r="AS295" s="132"/>
      <c r="AT295" s="132" t="s">
        <v>122</v>
      </c>
    </row>
    <row r="296" spans="1:46" ht="16.95" customHeight="1">
      <c r="A296" s="48" t="str">
        <f t="shared" si="9"/>
        <v>90NX0881-M00T20</v>
      </c>
      <c r="B296" s="19" t="str">
        <f t="shared" si="10"/>
        <v>P1503CVA-S73850WS</v>
      </c>
      <c r="C296" s="19" t="str">
        <f>IF(ISBLANK(I296),"",IF(LEFT(H296, 4) = "90PF",_xlfn.XLOOKUP(B296,'Auto-PF'!$A$2:$A$500,'Auto-PF'!$B$2:$B$500,"Not found",0),_xlfn.XLOOKUP(LEFT(B296,5),'MKT name rule'!$B$2:$B$322,'MKT name rule'!$C$2:$C$322, "Not found")))</f>
        <v>ASUS ExpertBook P1</v>
      </c>
      <c r="D296" s="19" t="s">
        <v>1561</v>
      </c>
      <c r="E296" s="19" t="s">
        <v>1562</v>
      </c>
      <c r="F296" s="41" t="s">
        <v>1608</v>
      </c>
      <c r="H296" s="49" t="s">
        <v>1609</v>
      </c>
      <c r="I296" s="132" t="s">
        <v>1610</v>
      </c>
      <c r="J296" s="132" t="s">
        <v>1611</v>
      </c>
      <c r="K296" s="132" t="s">
        <v>127</v>
      </c>
      <c r="L296" s="132" t="s">
        <v>203</v>
      </c>
      <c r="M296" s="132" t="s">
        <v>1427</v>
      </c>
      <c r="N296" s="132" t="s">
        <v>91</v>
      </c>
      <c r="O296" s="132" t="s">
        <v>1428</v>
      </c>
      <c r="P296" s="132" t="s">
        <v>1567</v>
      </c>
      <c r="Q296" s="132" t="s">
        <v>1429</v>
      </c>
      <c r="R296" s="132" t="s">
        <v>131</v>
      </c>
      <c r="S296" s="132" t="s">
        <v>1436</v>
      </c>
      <c r="T296" s="132" t="s">
        <v>132</v>
      </c>
      <c r="U296" s="132" t="s">
        <v>207</v>
      </c>
      <c r="V296" s="132" t="s">
        <v>1612</v>
      </c>
      <c r="W296" s="132" t="s">
        <v>1442</v>
      </c>
      <c r="X296" s="132" t="s">
        <v>1173</v>
      </c>
      <c r="Y296" s="132" t="s">
        <v>720</v>
      </c>
      <c r="Z296" s="132" t="s">
        <v>1613</v>
      </c>
      <c r="AA296" s="132" t="s">
        <v>135</v>
      </c>
      <c r="AB296" s="132" t="s">
        <v>189</v>
      </c>
      <c r="AC296" s="132" t="s">
        <v>198</v>
      </c>
      <c r="AD296" s="132" t="s">
        <v>721</v>
      </c>
      <c r="AE296" s="132" t="s">
        <v>199</v>
      </c>
      <c r="AF296" s="132" t="s">
        <v>1432</v>
      </c>
      <c r="AG296" s="132" t="s">
        <v>521</v>
      </c>
      <c r="AH296" s="132" t="s">
        <v>1614</v>
      </c>
      <c r="AI296" s="132" t="s">
        <v>1615</v>
      </c>
      <c r="AJ296" s="132" t="s">
        <v>1616</v>
      </c>
      <c r="AK296" s="132" t="s">
        <v>114</v>
      </c>
      <c r="AL296" s="132" t="s">
        <v>1438</v>
      </c>
      <c r="AM296" s="132" t="s">
        <v>117</v>
      </c>
      <c r="AN296" s="132" t="s">
        <v>1569</v>
      </c>
      <c r="AO296" s="132" t="s">
        <v>1613</v>
      </c>
      <c r="AP296" s="132" t="s">
        <v>1437</v>
      </c>
      <c r="AQ296" s="132" t="s">
        <v>1570</v>
      </c>
      <c r="AR296" s="132" t="s">
        <v>121</v>
      </c>
      <c r="AS296" s="132"/>
      <c r="AT296" s="132" t="s">
        <v>122</v>
      </c>
    </row>
    <row r="297" spans="1:46" ht="16.95" customHeight="1">
      <c r="A297" s="48" t="str">
        <f t="shared" si="9"/>
        <v>90NX0881-M015S0</v>
      </c>
      <c r="B297" s="19" t="str">
        <f t="shared" si="10"/>
        <v>P1503CVA-S75150WS</v>
      </c>
      <c r="C297" s="19" t="str">
        <f>IF(ISBLANK(I297),"",IF(LEFT(H297, 4) = "90PF",_xlfn.XLOOKUP(B297,'Auto-PF'!$A$2:$A$500,'Auto-PF'!$B$2:$B$500,"Not found",0),_xlfn.XLOOKUP(LEFT(B297,5),'MKT name rule'!$B$2:$B$322,'MKT name rule'!$C$2:$C$322, "Not found")))</f>
        <v>ASUS ExpertBook P1</v>
      </c>
      <c r="D297" s="19" t="s">
        <v>1561</v>
      </c>
      <c r="E297" s="19" t="s">
        <v>1617</v>
      </c>
      <c r="F297" s="41" t="s">
        <v>1618</v>
      </c>
      <c r="H297" s="49" t="s">
        <v>1619</v>
      </c>
      <c r="I297" s="132" t="s">
        <v>1620</v>
      </c>
      <c r="J297" s="132" t="s">
        <v>1621</v>
      </c>
      <c r="K297" s="132" t="s">
        <v>249</v>
      </c>
      <c r="L297" s="132" t="s">
        <v>257</v>
      </c>
      <c r="M297" s="132" t="s">
        <v>1427</v>
      </c>
      <c r="N297" s="132" t="s">
        <v>91</v>
      </c>
      <c r="O297" s="132" t="s">
        <v>1428</v>
      </c>
      <c r="P297" s="132" t="s">
        <v>1567</v>
      </c>
      <c r="Q297" s="132" t="s">
        <v>1429</v>
      </c>
      <c r="R297" s="132" t="s">
        <v>131</v>
      </c>
      <c r="S297" s="132" t="s">
        <v>1436</v>
      </c>
      <c r="T297" s="132" t="s">
        <v>132</v>
      </c>
      <c r="U297" s="132" t="s">
        <v>207</v>
      </c>
      <c r="V297" s="132" t="s">
        <v>1612</v>
      </c>
      <c r="W297" s="132" t="s">
        <v>1442</v>
      </c>
      <c r="X297" s="132" t="s">
        <v>1173</v>
      </c>
      <c r="Y297" s="132" t="s">
        <v>720</v>
      </c>
      <c r="Z297" s="132" t="s">
        <v>1613</v>
      </c>
      <c r="AA297" s="132" t="s">
        <v>135</v>
      </c>
      <c r="AB297" s="132" t="s">
        <v>189</v>
      </c>
      <c r="AC297" s="132" t="s">
        <v>198</v>
      </c>
      <c r="AD297" s="132" t="s">
        <v>721</v>
      </c>
      <c r="AE297" s="132" t="s">
        <v>199</v>
      </c>
      <c r="AF297" s="132" t="s">
        <v>1432</v>
      </c>
      <c r="AG297" s="132" t="s">
        <v>521</v>
      </c>
      <c r="AH297" s="132" t="s">
        <v>1622</v>
      </c>
      <c r="AI297" s="132" t="s">
        <v>1623</v>
      </c>
      <c r="AJ297" s="132" t="s">
        <v>1616</v>
      </c>
      <c r="AK297" s="132" t="s">
        <v>147</v>
      </c>
      <c r="AL297" s="132" t="s">
        <v>1438</v>
      </c>
      <c r="AM297" s="132" t="s">
        <v>117</v>
      </c>
      <c r="AN297" s="132" t="s">
        <v>1569</v>
      </c>
      <c r="AO297" s="132" t="s">
        <v>1613</v>
      </c>
      <c r="AP297" s="132" t="s">
        <v>1437</v>
      </c>
      <c r="AQ297" s="132" t="s">
        <v>1570</v>
      </c>
      <c r="AR297" s="132" t="s">
        <v>121</v>
      </c>
      <c r="AS297" s="132"/>
      <c r="AT297" s="132" t="s">
        <v>122</v>
      </c>
    </row>
    <row r="298" spans="1:46" ht="16.95" customHeight="1">
      <c r="A298" s="48" t="str">
        <f t="shared" si="9"/>
        <v>90NX08E1-M001A0</v>
      </c>
      <c r="B298" s="19" t="str">
        <f t="shared" si="10"/>
        <v>P3405CVA-LY5850WS</v>
      </c>
      <c r="C298" s="19" t="str">
        <f>IF(ISBLANK(I298),"",IF(LEFT(H298, 4) = "90PF",_xlfn.XLOOKUP(B298,'Auto-PF'!$A$2:$A$500,'Auto-PF'!$B$2:$B$500,"Not found",0),_xlfn.XLOOKUP(LEFT(B298,5),'MKT name rule'!$B$2:$B$322,'MKT name rule'!$C$2:$C$322, "Not found")))</f>
        <v>ASUS ExpertBook P3 Gen 1</v>
      </c>
      <c r="D298" s="43" t="s">
        <v>1624</v>
      </c>
      <c r="E298" s="19" t="s">
        <v>1625</v>
      </c>
      <c r="F298" s="41" t="s">
        <v>1626</v>
      </c>
      <c r="H298" s="49" t="s">
        <v>1627</v>
      </c>
      <c r="I298" s="132" t="s">
        <v>1628</v>
      </c>
      <c r="J298" s="132" t="s">
        <v>1629</v>
      </c>
      <c r="K298" s="132" t="s">
        <v>249</v>
      </c>
      <c r="L298" s="132" t="s">
        <v>203</v>
      </c>
      <c r="M298" s="132" t="s">
        <v>1427</v>
      </c>
      <c r="N298" s="132" t="s">
        <v>91</v>
      </c>
      <c r="O298" s="132" t="s">
        <v>1428</v>
      </c>
      <c r="P298" s="132" t="s">
        <v>1567</v>
      </c>
      <c r="Q298" s="132" t="s">
        <v>1630</v>
      </c>
      <c r="R298" s="132" t="s">
        <v>131</v>
      </c>
      <c r="S298" s="132" t="s">
        <v>1631</v>
      </c>
      <c r="T298" s="132" t="s">
        <v>1632</v>
      </c>
      <c r="U298" s="132" t="s">
        <v>207</v>
      </c>
      <c r="V298" s="132" t="s">
        <v>1633</v>
      </c>
      <c r="W298" s="132" t="s">
        <v>1634</v>
      </c>
      <c r="X298" s="132" t="s">
        <v>1173</v>
      </c>
      <c r="Y298" s="132" t="s">
        <v>1431</v>
      </c>
      <c r="Z298" s="132" t="s">
        <v>118</v>
      </c>
      <c r="AA298" s="132" t="s">
        <v>135</v>
      </c>
      <c r="AB298" s="132" t="s">
        <v>1635</v>
      </c>
      <c r="AC298" s="132" t="s">
        <v>198</v>
      </c>
      <c r="AD298" s="132" t="s">
        <v>721</v>
      </c>
      <c r="AE298" s="132" t="s">
        <v>199</v>
      </c>
      <c r="AF298" s="132" t="s">
        <v>1432</v>
      </c>
      <c r="AG298" s="132" t="s">
        <v>521</v>
      </c>
      <c r="AH298" s="132" t="s">
        <v>1636</v>
      </c>
      <c r="AI298" s="132" t="s">
        <v>1637</v>
      </c>
      <c r="AJ298" s="132" t="s">
        <v>1638</v>
      </c>
      <c r="AK298" s="132" t="s">
        <v>147</v>
      </c>
      <c r="AL298" s="132" t="s">
        <v>1438</v>
      </c>
      <c r="AM298" s="132" t="s">
        <v>117</v>
      </c>
      <c r="AN298" s="132" t="s">
        <v>1569</v>
      </c>
      <c r="AO298" s="132" t="s">
        <v>118</v>
      </c>
      <c r="AP298" s="132" t="s">
        <v>1437</v>
      </c>
      <c r="AQ298" s="132" t="s">
        <v>1570</v>
      </c>
      <c r="AR298" s="132" t="s">
        <v>1639</v>
      </c>
      <c r="AS298" s="132"/>
      <c r="AT298" s="132" t="s">
        <v>122</v>
      </c>
    </row>
    <row r="299" spans="1:46" ht="15" customHeight="1">
      <c r="A299" s="48" t="str">
        <f t="shared" si="9"/>
        <v>90NX08E1-M00DK0</v>
      </c>
      <c r="B299" s="19" t="str">
        <f t="shared" si="10"/>
        <v>P3405CVA-LY5150WS</v>
      </c>
      <c r="C299" s="19" t="str">
        <f>IF(ISBLANK(I299),"",IF(LEFT(H299, 4) = "90PF",_xlfn.XLOOKUP(B299,'Auto-PF'!$A$2:$A$500,'Auto-PF'!$B$2:$B$500,"Not found",0),_xlfn.XLOOKUP(LEFT(B299,5),'MKT name rule'!$B$2:$B$322,'MKT name rule'!$C$2:$C$322, "Not found")))</f>
        <v>ASUS ExpertBook P3 Gen 1</v>
      </c>
      <c r="D299" s="43" t="s">
        <v>1624</v>
      </c>
      <c r="E299" s="19" t="s">
        <v>1625</v>
      </c>
      <c r="F299" s="41" t="s">
        <v>1640</v>
      </c>
      <c r="H299" s="49" t="s">
        <v>1641</v>
      </c>
      <c r="I299" s="132" t="s">
        <v>1642</v>
      </c>
      <c r="J299" s="132" t="s">
        <v>1629</v>
      </c>
      <c r="K299" s="132" t="s">
        <v>249</v>
      </c>
      <c r="L299" s="132" t="s">
        <v>257</v>
      </c>
      <c r="M299" s="132" t="s">
        <v>1427</v>
      </c>
      <c r="N299" s="132" t="s">
        <v>91</v>
      </c>
      <c r="O299" s="132" t="s">
        <v>1428</v>
      </c>
      <c r="P299" s="132" t="s">
        <v>1567</v>
      </c>
      <c r="Q299" s="132" t="s">
        <v>1630</v>
      </c>
      <c r="R299" s="132" t="s">
        <v>131</v>
      </c>
      <c r="S299" s="132" t="s">
        <v>1631</v>
      </c>
      <c r="T299" s="132" t="s">
        <v>1632</v>
      </c>
      <c r="U299" s="132" t="s">
        <v>207</v>
      </c>
      <c r="V299" s="132" t="s">
        <v>1633</v>
      </c>
      <c r="W299" s="132" t="s">
        <v>1634</v>
      </c>
      <c r="X299" s="132" t="s">
        <v>1173</v>
      </c>
      <c r="Y299" s="132" t="s">
        <v>1431</v>
      </c>
      <c r="Z299" s="132" t="s">
        <v>118</v>
      </c>
      <c r="AA299" s="132" t="s">
        <v>135</v>
      </c>
      <c r="AB299" s="132" t="s">
        <v>1635</v>
      </c>
      <c r="AC299" s="132" t="s">
        <v>198</v>
      </c>
      <c r="AD299" s="132" t="s">
        <v>721</v>
      </c>
      <c r="AE299" s="132" t="s">
        <v>199</v>
      </c>
      <c r="AF299" s="132" t="s">
        <v>1432</v>
      </c>
      <c r="AG299" s="132" t="s">
        <v>521</v>
      </c>
      <c r="AH299" s="132" t="s">
        <v>1636</v>
      </c>
      <c r="AI299" s="132" t="s">
        <v>1637</v>
      </c>
      <c r="AJ299" s="132" t="s">
        <v>1638</v>
      </c>
      <c r="AK299" s="132" t="s">
        <v>147</v>
      </c>
      <c r="AL299" s="132" t="s">
        <v>1438</v>
      </c>
      <c r="AM299" s="132" t="s">
        <v>117</v>
      </c>
      <c r="AN299" s="132" t="s">
        <v>1569</v>
      </c>
      <c r="AO299" s="132" t="s">
        <v>118</v>
      </c>
      <c r="AP299" s="132" t="s">
        <v>1437</v>
      </c>
      <c r="AQ299" s="132" t="s">
        <v>1570</v>
      </c>
      <c r="AR299" s="132" t="s">
        <v>1639</v>
      </c>
      <c r="AS299" s="132"/>
      <c r="AT299" s="132" t="s">
        <v>122</v>
      </c>
    </row>
    <row r="300" spans="1:46" ht="15" customHeight="1">
      <c r="A300" s="48" t="str">
        <f t="shared" si="9"/>
        <v>90NX08E1-M001B0</v>
      </c>
      <c r="B300" s="19" t="str">
        <f t="shared" si="10"/>
        <v>P3405CVA-LY7110WS</v>
      </c>
      <c r="C300" s="19" t="str">
        <f>IF(ISBLANK(I300),"",IF(LEFT(H300, 4) = "90PF",_xlfn.XLOOKUP(B300,'Auto-PF'!$A$2:$A$500,'Auto-PF'!$B$2:$B$500,"Not found",0),_xlfn.XLOOKUP(LEFT(B300,5),'MKT name rule'!$B$2:$B$322,'MKT name rule'!$C$2:$C$322, "Not found")))</f>
        <v>ASUS ExpertBook P3 Gen 1</v>
      </c>
      <c r="D300" s="43" t="s">
        <v>1624</v>
      </c>
      <c r="E300" s="19" t="s">
        <v>1625</v>
      </c>
      <c r="F300" s="41" t="s">
        <v>1643</v>
      </c>
      <c r="H300" s="49" t="s">
        <v>1644</v>
      </c>
      <c r="I300" s="132" t="s">
        <v>1645</v>
      </c>
      <c r="J300" s="132" t="s">
        <v>1629</v>
      </c>
      <c r="K300" s="132" t="s">
        <v>261</v>
      </c>
      <c r="L300" s="132" t="s">
        <v>257</v>
      </c>
      <c r="M300" s="132" t="s">
        <v>1646</v>
      </c>
      <c r="N300" s="132" t="s">
        <v>91</v>
      </c>
      <c r="O300" s="132" t="s">
        <v>1428</v>
      </c>
      <c r="P300" s="132" t="s">
        <v>1567</v>
      </c>
      <c r="Q300" s="132" t="s">
        <v>1630</v>
      </c>
      <c r="R300" s="132" t="s">
        <v>131</v>
      </c>
      <c r="S300" s="132" t="s">
        <v>1631</v>
      </c>
      <c r="T300" s="132" t="s">
        <v>1632</v>
      </c>
      <c r="U300" s="132" t="s">
        <v>207</v>
      </c>
      <c r="V300" s="132" t="s">
        <v>1633</v>
      </c>
      <c r="W300" s="132" t="s">
        <v>1634</v>
      </c>
      <c r="X300" s="132" t="s">
        <v>1173</v>
      </c>
      <c r="Y300" s="132" t="s">
        <v>1431</v>
      </c>
      <c r="Z300" s="132" t="s">
        <v>118</v>
      </c>
      <c r="AA300" s="132" t="s">
        <v>135</v>
      </c>
      <c r="AB300" s="132" t="s">
        <v>1635</v>
      </c>
      <c r="AC300" s="132" t="s">
        <v>198</v>
      </c>
      <c r="AD300" s="132" t="s">
        <v>721</v>
      </c>
      <c r="AE300" s="132" t="s">
        <v>199</v>
      </c>
      <c r="AF300" s="132" t="s">
        <v>1432</v>
      </c>
      <c r="AG300" s="132" t="s">
        <v>521</v>
      </c>
      <c r="AH300" s="132" t="s">
        <v>1636</v>
      </c>
      <c r="AI300" s="132" t="s">
        <v>1637</v>
      </c>
      <c r="AJ300" s="132" t="s">
        <v>1638</v>
      </c>
      <c r="AK300" s="132" t="s">
        <v>147</v>
      </c>
      <c r="AL300" s="132" t="s">
        <v>1438</v>
      </c>
      <c r="AM300" s="132" t="s">
        <v>117</v>
      </c>
      <c r="AN300" s="132" t="s">
        <v>1569</v>
      </c>
      <c r="AO300" s="132" t="s">
        <v>118</v>
      </c>
      <c r="AP300" s="132" t="s">
        <v>1437</v>
      </c>
      <c r="AQ300" s="132" t="s">
        <v>1570</v>
      </c>
      <c r="AR300" s="132" t="s">
        <v>1639</v>
      </c>
      <c r="AS300" s="132"/>
      <c r="AT300" s="132" t="s">
        <v>122</v>
      </c>
    </row>
    <row r="301" spans="1:46" ht="15" customHeight="1">
      <c r="A301" s="48" t="str">
        <f t="shared" si="9"/>
        <v>90NX0AM1-M00D70</v>
      </c>
      <c r="B301" s="19" t="str">
        <f t="shared" si="10"/>
        <v>P3406CCAP-LY5822WS</v>
      </c>
      <c r="C301" s="19" t="str">
        <f>IF(ISBLANK(I301),"",IF(LEFT(H301, 4) = "90PF",_xlfn.XLOOKUP(B301,'Auto-PF'!$A$2:$A$500,'Auto-PF'!$B$2:$B$500,"Not found",0),_xlfn.XLOOKUP(LEFT(B301,5),'MKT name rule'!$B$2:$B$322,'MKT name rule'!$C$2:$C$322, "Not found")))</f>
        <v>ASUS ExpertBook P3 Gen 2</v>
      </c>
      <c r="D301" s="43" t="s">
        <v>1647</v>
      </c>
      <c r="E301" s="19" t="s">
        <v>1648</v>
      </c>
      <c r="F301" s="41"/>
      <c r="H301" s="106" t="s">
        <v>1649</v>
      </c>
      <c r="I301" s="132" t="s">
        <v>1650</v>
      </c>
      <c r="J301" s="132" t="s">
        <v>1651</v>
      </c>
      <c r="K301" s="132" t="s">
        <v>1163</v>
      </c>
      <c r="L301" s="132" t="s">
        <v>203</v>
      </c>
      <c r="M301" s="132" t="s">
        <v>416</v>
      </c>
      <c r="N301" s="132" t="s">
        <v>201</v>
      </c>
      <c r="O301" s="132" t="s">
        <v>1428</v>
      </c>
      <c r="P301" s="132" t="s">
        <v>1567</v>
      </c>
      <c r="Q301" s="132" t="s">
        <v>1429</v>
      </c>
      <c r="R301" s="132" t="s">
        <v>131</v>
      </c>
      <c r="S301" s="132" t="s">
        <v>1631</v>
      </c>
      <c r="T301" s="132" t="s">
        <v>132</v>
      </c>
      <c r="U301" s="132" t="s">
        <v>207</v>
      </c>
      <c r="V301" s="132" t="s">
        <v>1652</v>
      </c>
      <c r="W301" s="132" t="s">
        <v>1653</v>
      </c>
      <c r="X301" s="132" t="s">
        <v>1173</v>
      </c>
      <c r="Y301" s="132" t="s">
        <v>1431</v>
      </c>
      <c r="Z301" s="132" t="s">
        <v>118</v>
      </c>
      <c r="AA301" s="132" t="s">
        <v>135</v>
      </c>
      <c r="AB301" s="132" t="s">
        <v>1635</v>
      </c>
      <c r="AC301" s="132" t="s">
        <v>198</v>
      </c>
      <c r="AD301" s="132" t="s">
        <v>721</v>
      </c>
      <c r="AE301" s="132" t="s">
        <v>199</v>
      </c>
      <c r="AF301" s="132" t="s">
        <v>1654</v>
      </c>
      <c r="AG301" s="132" t="s">
        <v>521</v>
      </c>
      <c r="AH301" s="132" t="s">
        <v>1655</v>
      </c>
      <c r="AI301" s="132" t="s">
        <v>1656</v>
      </c>
      <c r="AJ301" s="132" t="s">
        <v>1657</v>
      </c>
      <c r="AK301" s="132" t="s">
        <v>1658</v>
      </c>
      <c r="AL301" s="132" t="s">
        <v>1438</v>
      </c>
      <c r="AM301" s="132" t="s">
        <v>117</v>
      </c>
      <c r="AN301" s="132" t="s">
        <v>1569</v>
      </c>
      <c r="AO301" s="132" t="s">
        <v>118</v>
      </c>
      <c r="AP301" s="132" t="s">
        <v>1437</v>
      </c>
      <c r="AQ301" s="132" t="s">
        <v>1659</v>
      </c>
      <c r="AR301" s="132" t="s">
        <v>1639</v>
      </c>
      <c r="AS301" s="132" t="s">
        <v>1183</v>
      </c>
      <c r="AT301" s="132" t="s">
        <v>122</v>
      </c>
    </row>
    <row r="302" spans="1:46" ht="15" customHeight="1">
      <c r="A302" s="48" t="str">
        <f t="shared" si="9"/>
        <v>90NX0AM1-M00CH0</v>
      </c>
      <c r="B302" s="19" t="str">
        <f t="shared" si="10"/>
        <v>P3406CCAP-LY5852WS</v>
      </c>
      <c r="C302" s="19" t="str">
        <f>IF(ISBLANK(I302),"",IF(LEFT(H302, 4) = "90PF",_xlfn.XLOOKUP(B302,'Auto-PF'!$A$2:$A$500,'Auto-PF'!$B$2:$B$500,"Not found",0),_xlfn.XLOOKUP(LEFT(B302,5),'MKT name rule'!$B$2:$B$322,'MKT name rule'!$C$2:$C$322, "Not found")))</f>
        <v>ASUS ExpertBook P3 Gen 2</v>
      </c>
      <c r="D302" s="43" t="s">
        <v>1647</v>
      </c>
      <c r="E302" s="19" t="s">
        <v>1648</v>
      </c>
      <c r="F302" s="41"/>
      <c r="H302" s="106" t="s">
        <v>1660</v>
      </c>
      <c r="I302" s="132" t="s">
        <v>1661</v>
      </c>
      <c r="J302" s="132" t="s">
        <v>1651</v>
      </c>
      <c r="K302" s="132" t="s">
        <v>1163</v>
      </c>
      <c r="L302" s="132" t="s">
        <v>203</v>
      </c>
      <c r="M302" s="132" t="s">
        <v>394</v>
      </c>
      <c r="N302" s="132" t="s">
        <v>201</v>
      </c>
      <c r="O302" s="132" t="s">
        <v>1428</v>
      </c>
      <c r="P302" s="132" t="s">
        <v>1567</v>
      </c>
      <c r="Q302" s="132" t="s">
        <v>1429</v>
      </c>
      <c r="R302" s="132" t="s">
        <v>131</v>
      </c>
      <c r="S302" s="132" t="s">
        <v>1631</v>
      </c>
      <c r="T302" s="132" t="s">
        <v>132</v>
      </c>
      <c r="U302" s="132" t="s">
        <v>207</v>
      </c>
      <c r="V302" s="132" t="s">
        <v>1652</v>
      </c>
      <c r="W302" s="132" t="s">
        <v>1653</v>
      </c>
      <c r="X302" s="132" t="s">
        <v>1173</v>
      </c>
      <c r="Y302" s="132" t="s">
        <v>1431</v>
      </c>
      <c r="Z302" s="132" t="s">
        <v>118</v>
      </c>
      <c r="AA302" s="132" t="s">
        <v>135</v>
      </c>
      <c r="AB302" s="132" t="s">
        <v>1635</v>
      </c>
      <c r="AC302" s="132" t="s">
        <v>198</v>
      </c>
      <c r="AD302" s="132" t="s">
        <v>721</v>
      </c>
      <c r="AE302" s="132" t="s">
        <v>199</v>
      </c>
      <c r="AF302" s="132" t="s">
        <v>1654</v>
      </c>
      <c r="AG302" s="132" t="s">
        <v>521</v>
      </c>
      <c r="AH302" s="132" t="s">
        <v>1655</v>
      </c>
      <c r="AI302" s="132" t="s">
        <v>1656</v>
      </c>
      <c r="AJ302" s="132" t="s">
        <v>1657</v>
      </c>
      <c r="AK302" s="132" t="s">
        <v>1658</v>
      </c>
      <c r="AL302" s="132" t="s">
        <v>1438</v>
      </c>
      <c r="AM302" s="132" t="s">
        <v>117</v>
      </c>
      <c r="AN302" s="132" t="s">
        <v>1569</v>
      </c>
      <c r="AO302" s="132" t="s">
        <v>118</v>
      </c>
      <c r="AP302" s="132" t="s">
        <v>1437</v>
      </c>
      <c r="AQ302" s="132" t="s">
        <v>1659</v>
      </c>
      <c r="AR302" s="132" t="s">
        <v>1639</v>
      </c>
      <c r="AS302" s="132" t="s">
        <v>1183</v>
      </c>
      <c r="AT302" s="132" t="s">
        <v>122</v>
      </c>
    </row>
    <row r="303" spans="1:46" ht="15" customHeight="1">
      <c r="A303" s="48" t="str">
        <f t="shared" si="9"/>
        <v>90NX0AM1-M00D80</v>
      </c>
      <c r="B303" s="19" t="str">
        <f t="shared" si="10"/>
        <v>P3406CCAP-LY7852WS</v>
      </c>
      <c r="C303" s="19" t="str">
        <f>IF(ISBLANK(I303),"",IF(LEFT(H303, 4) = "90PF",_xlfn.XLOOKUP(B303,'Auto-PF'!$A$2:$A$500,'Auto-PF'!$B$2:$B$500,"Not found",0),_xlfn.XLOOKUP(LEFT(B303,5),'MKT name rule'!$B$2:$B$322,'MKT name rule'!$C$2:$C$322, "Not found")))</f>
        <v>ASUS ExpertBook P3 Gen 2</v>
      </c>
      <c r="D303" s="43" t="s">
        <v>1647</v>
      </c>
      <c r="E303" s="19" t="s">
        <v>1648</v>
      </c>
      <c r="F303" s="41"/>
      <c r="H303" s="106" t="s">
        <v>1662</v>
      </c>
      <c r="I303" s="132" t="s">
        <v>1663</v>
      </c>
      <c r="J303" s="132" t="s">
        <v>1651</v>
      </c>
      <c r="K303" s="132" t="s">
        <v>1245</v>
      </c>
      <c r="L303" s="132" t="s">
        <v>203</v>
      </c>
      <c r="M303" s="132" t="s">
        <v>394</v>
      </c>
      <c r="N303" s="132" t="s">
        <v>201</v>
      </c>
      <c r="O303" s="132" t="s">
        <v>1428</v>
      </c>
      <c r="P303" s="132" t="s">
        <v>1567</v>
      </c>
      <c r="Q303" s="132" t="s">
        <v>1429</v>
      </c>
      <c r="R303" s="132" t="s">
        <v>131</v>
      </c>
      <c r="S303" s="132" t="s">
        <v>1631</v>
      </c>
      <c r="T303" s="132" t="s">
        <v>132</v>
      </c>
      <c r="U303" s="132" t="s">
        <v>207</v>
      </c>
      <c r="V303" s="132" t="s">
        <v>1652</v>
      </c>
      <c r="W303" s="132" t="s">
        <v>1653</v>
      </c>
      <c r="X303" s="132" t="s">
        <v>1173</v>
      </c>
      <c r="Y303" s="132" t="s">
        <v>1431</v>
      </c>
      <c r="Z303" s="132" t="s">
        <v>118</v>
      </c>
      <c r="AA303" s="132" t="s">
        <v>135</v>
      </c>
      <c r="AB303" s="132" t="s">
        <v>1635</v>
      </c>
      <c r="AC303" s="132" t="s">
        <v>198</v>
      </c>
      <c r="AD303" s="132" t="s">
        <v>721</v>
      </c>
      <c r="AE303" s="132" t="s">
        <v>199</v>
      </c>
      <c r="AF303" s="132" t="s">
        <v>1654</v>
      </c>
      <c r="AG303" s="132" t="s">
        <v>521</v>
      </c>
      <c r="AH303" s="132" t="s">
        <v>1655</v>
      </c>
      <c r="AI303" s="132" t="s">
        <v>1656</v>
      </c>
      <c r="AJ303" s="132" t="s">
        <v>1657</v>
      </c>
      <c r="AK303" s="132" t="s">
        <v>1658</v>
      </c>
      <c r="AL303" s="132" t="s">
        <v>1438</v>
      </c>
      <c r="AM303" s="132" t="s">
        <v>117</v>
      </c>
      <c r="AN303" s="132" t="s">
        <v>1569</v>
      </c>
      <c r="AO303" s="132" t="s">
        <v>118</v>
      </c>
      <c r="AP303" s="132" t="s">
        <v>1437</v>
      </c>
      <c r="AQ303" s="132" t="s">
        <v>1659</v>
      </c>
      <c r="AR303" s="132" t="s">
        <v>1639</v>
      </c>
      <c r="AS303" s="132" t="s">
        <v>1183</v>
      </c>
      <c r="AT303" s="132" t="s">
        <v>122</v>
      </c>
    </row>
    <row r="304" spans="1:46" ht="15" customHeight="1">
      <c r="A304" s="48" t="str">
        <f t="shared" si="9"/>
        <v>90NX0861-M00P30</v>
      </c>
      <c r="B304" s="19" t="str">
        <f t="shared" si="10"/>
        <v>P5405CSA-NZ5150WS</v>
      </c>
      <c r="C304" s="19" t="str">
        <f>IF(ISBLANK(I304),"",IF(LEFT(H304, 4) = "90PF",_xlfn.XLOOKUP(B304,'Auto-PF'!$A$2:$A$500,'Auto-PF'!$B$2:$B$500,"Not found",0),_xlfn.XLOOKUP(LEFT(B304,5),'MKT name rule'!$B$2:$B$322,'MKT name rule'!$C$2:$C$322, "Not found")))</f>
        <v>ASUS ExpertBook P5 Gen 1</v>
      </c>
      <c r="D304" s="43" t="s">
        <v>1664</v>
      </c>
      <c r="E304" s="19" t="s">
        <v>1665</v>
      </c>
      <c r="F304" s="41" t="s">
        <v>1666</v>
      </c>
      <c r="G304" s="88"/>
      <c r="H304" s="49" t="s">
        <v>1667</v>
      </c>
      <c r="I304" s="132" t="s">
        <v>1668</v>
      </c>
      <c r="J304" s="132" t="s">
        <v>1669</v>
      </c>
      <c r="K304" s="132" t="s">
        <v>1670</v>
      </c>
      <c r="L304" s="132" t="s">
        <v>1671</v>
      </c>
      <c r="M304" s="132" t="s">
        <v>394</v>
      </c>
      <c r="N304" s="132" t="s">
        <v>1672</v>
      </c>
      <c r="O304" s="132" t="s">
        <v>1428</v>
      </c>
      <c r="P304" s="132" t="s">
        <v>1567</v>
      </c>
      <c r="Q304" s="132" t="s">
        <v>1630</v>
      </c>
      <c r="R304" s="132" t="s">
        <v>1673</v>
      </c>
      <c r="S304" s="132" t="s">
        <v>1674</v>
      </c>
      <c r="T304" s="132" t="s">
        <v>1254</v>
      </c>
      <c r="U304" s="132" t="s">
        <v>1347</v>
      </c>
      <c r="V304" s="132" t="s">
        <v>1675</v>
      </c>
      <c r="W304" s="132" t="s">
        <v>1676</v>
      </c>
      <c r="X304" s="132" t="s">
        <v>1677</v>
      </c>
      <c r="Y304" s="132" t="s">
        <v>1431</v>
      </c>
      <c r="Z304" s="132" t="s">
        <v>118</v>
      </c>
      <c r="AA304" s="132" t="s">
        <v>1175</v>
      </c>
      <c r="AB304" s="132" t="s">
        <v>1678</v>
      </c>
      <c r="AC304" s="132" t="s">
        <v>198</v>
      </c>
      <c r="AD304" s="132" t="s">
        <v>191</v>
      </c>
      <c r="AE304" s="132" t="s">
        <v>199</v>
      </c>
      <c r="AF304" s="132" t="s">
        <v>192</v>
      </c>
      <c r="AG304" s="132" t="s">
        <v>521</v>
      </c>
      <c r="AH304" s="132" t="s">
        <v>1679</v>
      </c>
      <c r="AI304" s="132" t="s">
        <v>1680</v>
      </c>
      <c r="AJ304" s="132" t="s">
        <v>1681</v>
      </c>
      <c r="AK304" s="132" t="s">
        <v>1226</v>
      </c>
      <c r="AL304" s="132" t="s">
        <v>1438</v>
      </c>
      <c r="AM304" s="132" t="s">
        <v>117</v>
      </c>
      <c r="AN304" s="132" t="s">
        <v>1569</v>
      </c>
      <c r="AO304" s="132" t="s">
        <v>118</v>
      </c>
      <c r="AP304" s="132" t="s">
        <v>1437</v>
      </c>
      <c r="AQ304" s="132" t="s">
        <v>1570</v>
      </c>
      <c r="AR304" s="132" t="s">
        <v>121</v>
      </c>
      <c r="AS304" s="132" t="s">
        <v>1183</v>
      </c>
      <c r="AT304" s="132" t="s">
        <v>122</v>
      </c>
    </row>
    <row r="305" spans="1:46" ht="15" customHeight="1">
      <c r="A305" s="88" t="str">
        <f t="shared" si="9"/>
        <v>90NX0861-M00JD0</v>
      </c>
      <c r="B305" s="19" t="str">
        <f t="shared" si="10"/>
        <v>P5405CSA-NZ7310WS</v>
      </c>
      <c r="C305" s="19" t="str">
        <f>IF(ISBLANK(I305),"",IF(LEFT(H305, 4) = "90PF",_xlfn.XLOOKUP(B305,'Auto-PF'!$A$2:$A$500,'Auto-PF'!$B$2:$B$500,"Not found",0),_xlfn.XLOOKUP(LEFT(B305,5),'MKT name rule'!$B$2:$B$322,'MKT name rule'!$C$2:$C$322, "Not found")))</f>
        <v>ASUS ExpertBook P5 Gen 1</v>
      </c>
      <c r="D305" s="43" t="s">
        <v>1664</v>
      </c>
      <c r="E305" s="19" t="s">
        <v>1665</v>
      </c>
      <c r="F305" s="41" t="s">
        <v>1682</v>
      </c>
      <c r="H305" s="49" t="s">
        <v>1683</v>
      </c>
      <c r="I305" s="132" t="s">
        <v>1684</v>
      </c>
      <c r="J305" s="132" t="s">
        <v>1669</v>
      </c>
      <c r="K305" s="132" t="s">
        <v>1685</v>
      </c>
      <c r="L305" s="132" t="s">
        <v>1686</v>
      </c>
      <c r="M305" s="132" t="s">
        <v>1687</v>
      </c>
      <c r="N305" s="132" t="s">
        <v>1688</v>
      </c>
      <c r="O305" s="132" t="s">
        <v>1428</v>
      </c>
      <c r="P305" s="132" t="s">
        <v>1567</v>
      </c>
      <c r="Q305" s="132" t="s">
        <v>1630</v>
      </c>
      <c r="R305" s="132" t="s">
        <v>1673</v>
      </c>
      <c r="S305" s="132" t="s">
        <v>1674</v>
      </c>
      <c r="T305" s="132" t="s">
        <v>1254</v>
      </c>
      <c r="U305" s="132" t="s">
        <v>1347</v>
      </c>
      <c r="V305" s="132" t="s">
        <v>1675</v>
      </c>
      <c r="W305" s="132" t="s">
        <v>1676</v>
      </c>
      <c r="X305" s="132" t="s">
        <v>1677</v>
      </c>
      <c r="Y305" s="132" t="s">
        <v>1431</v>
      </c>
      <c r="Z305" s="132" t="s">
        <v>118</v>
      </c>
      <c r="AA305" s="132" t="s">
        <v>1175</v>
      </c>
      <c r="AB305" s="132" t="s">
        <v>1678</v>
      </c>
      <c r="AC305" s="132" t="s">
        <v>198</v>
      </c>
      <c r="AD305" s="132" t="s">
        <v>191</v>
      </c>
      <c r="AE305" s="132" t="s">
        <v>199</v>
      </c>
      <c r="AF305" s="132" t="s">
        <v>192</v>
      </c>
      <c r="AG305" s="132" t="s">
        <v>521</v>
      </c>
      <c r="AH305" s="132" t="s">
        <v>1679</v>
      </c>
      <c r="AI305" s="132" t="s">
        <v>1680</v>
      </c>
      <c r="AJ305" s="132" t="s">
        <v>1681</v>
      </c>
      <c r="AK305" s="132" t="s">
        <v>1226</v>
      </c>
      <c r="AL305" s="132" t="s">
        <v>1438</v>
      </c>
      <c r="AM305" s="132" t="s">
        <v>117</v>
      </c>
      <c r="AN305" s="132" t="s">
        <v>1569</v>
      </c>
      <c r="AO305" s="132" t="s">
        <v>118</v>
      </c>
      <c r="AP305" s="132" t="s">
        <v>1437</v>
      </c>
      <c r="AQ305" s="132" t="s">
        <v>1570</v>
      </c>
      <c r="AR305" s="132" t="s">
        <v>121</v>
      </c>
      <c r="AS305" s="132" t="s">
        <v>1183</v>
      </c>
      <c r="AT305" s="132" t="s">
        <v>122</v>
      </c>
    </row>
    <row r="306" spans="1:46" ht="15" customHeight="1">
      <c r="A306" s="48" t="str">
        <f t="shared" si="9"/>
        <v>90NX0AU1-M006H0</v>
      </c>
      <c r="B306" s="19" t="str">
        <f t="shared" si="10"/>
        <v>P5406CCA-SF5850WS</v>
      </c>
      <c r="C306" s="19" t="str">
        <f>IF(ISBLANK(I306),"",IF(LEFT(H306, 4) = "90PF",_xlfn.XLOOKUP(B306,'Auto-PF'!$A$2:$A$500,'Auto-PF'!$B$2:$B$500,"Not found",0),_xlfn.XLOOKUP(LEFT(B306,5),'MKT name rule'!$B$2:$B$322,'MKT name rule'!$C$2:$C$322, "Not found")))</f>
        <v>ASUS ExpertBook P5 Gen 2</v>
      </c>
      <c r="D306" s="43" t="s">
        <v>1689</v>
      </c>
      <c r="E306" s="74" t="s">
        <v>1690</v>
      </c>
      <c r="F306" s="41"/>
      <c r="H306" s="106" t="s">
        <v>1691</v>
      </c>
      <c r="I306" s="132" t="s">
        <v>1692</v>
      </c>
      <c r="J306" s="132" t="s">
        <v>1693</v>
      </c>
      <c r="K306" s="132" t="s">
        <v>1163</v>
      </c>
      <c r="L306" s="132" t="s">
        <v>203</v>
      </c>
      <c r="M306" s="132" t="s">
        <v>394</v>
      </c>
      <c r="N306" s="132" t="s">
        <v>201</v>
      </c>
      <c r="O306" s="132" t="s">
        <v>1428</v>
      </c>
      <c r="P306" s="132" t="s">
        <v>1567</v>
      </c>
      <c r="Q306" s="132" t="s">
        <v>1630</v>
      </c>
      <c r="R306" s="132" t="s">
        <v>131</v>
      </c>
      <c r="S306" s="132" t="s">
        <v>1694</v>
      </c>
      <c r="T306" s="132" t="s">
        <v>1695</v>
      </c>
      <c r="U306" s="132" t="s">
        <v>1170</v>
      </c>
      <c r="V306" s="132" t="s">
        <v>1652</v>
      </c>
      <c r="W306" s="132" t="s">
        <v>1696</v>
      </c>
      <c r="X306" s="132" t="s">
        <v>1173</v>
      </c>
      <c r="Y306" s="132" t="s">
        <v>1431</v>
      </c>
      <c r="Z306" s="132" t="s">
        <v>118</v>
      </c>
      <c r="AA306" s="132" t="s">
        <v>135</v>
      </c>
      <c r="AB306" s="132" t="s">
        <v>1635</v>
      </c>
      <c r="AC306" s="132" t="s">
        <v>728</v>
      </c>
      <c r="AD306" s="132" t="s">
        <v>1697</v>
      </c>
      <c r="AE306" s="132" t="s">
        <v>199</v>
      </c>
      <c r="AF306" s="132" t="s">
        <v>1432</v>
      </c>
      <c r="AG306" s="132" t="s">
        <v>521</v>
      </c>
      <c r="AH306" s="132" t="s">
        <v>1698</v>
      </c>
      <c r="AI306" s="132" t="s">
        <v>1699</v>
      </c>
      <c r="AJ306" s="132" t="s">
        <v>1700</v>
      </c>
      <c r="AK306" s="132" t="s">
        <v>1658</v>
      </c>
      <c r="AL306" s="132" t="s">
        <v>1701</v>
      </c>
      <c r="AM306" s="132" t="s">
        <v>117</v>
      </c>
      <c r="AN306" s="132" t="s">
        <v>1569</v>
      </c>
      <c r="AO306" s="132" t="s">
        <v>118</v>
      </c>
      <c r="AP306" s="132" t="s">
        <v>1437</v>
      </c>
      <c r="AQ306" s="132" t="s">
        <v>1659</v>
      </c>
      <c r="AR306" s="132" t="s">
        <v>1639</v>
      </c>
      <c r="AS306" s="132"/>
      <c r="AT306" s="132"/>
    </row>
    <row r="307" spans="1:46" ht="15" customHeight="1">
      <c r="A307" s="48" t="str">
        <f t="shared" si="9"/>
        <v>90NX0AU1-M006J0</v>
      </c>
      <c r="B307" s="19" t="str">
        <f t="shared" si="10"/>
        <v>P5406CCA-SF7150WS</v>
      </c>
      <c r="C307" s="19" t="str">
        <f>IF(ISBLANK(I307),"",IF(LEFT(H307, 4) = "90PF",_xlfn.XLOOKUP(B307,'Auto-PF'!$A$2:$A$500,'Auto-PF'!$B$2:$B$500,"Not found",0),_xlfn.XLOOKUP(LEFT(B307,5),'MKT name rule'!$B$2:$B$322,'MKT name rule'!$C$2:$C$322, "Not found")))</f>
        <v>ASUS ExpertBook P5 Gen 2</v>
      </c>
      <c r="D307" s="43" t="s">
        <v>1689</v>
      </c>
      <c r="E307" s="19" t="s">
        <v>1690</v>
      </c>
      <c r="F307" s="41"/>
      <c r="H307" s="106" t="s">
        <v>1702</v>
      </c>
      <c r="I307" s="132" t="s">
        <v>1703</v>
      </c>
      <c r="J307" s="132" t="s">
        <v>1693</v>
      </c>
      <c r="K307" s="132" t="s">
        <v>1245</v>
      </c>
      <c r="L307" s="132" t="s">
        <v>257</v>
      </c>
      <c r="M307" s="132" t="s">
        <v>394</v>
      </c>
      <c r="N307" s="132" t="s">
        <v>201</v>
      </c>
      <c r="O307" s="132" t="s">
        <v>1428</v>
      </c>
      <c r="P307" s="132" t="s">
        <v>1567</v>
      </c>
      <c r="Q307" s="132" t="s">
        <v>1630</v>
      </c>
      <c r="R307" s="132" t="s">
        <v>131</v>
      </c>
      <c r="S307" s="132" t="s">
        <v>1694</v>
      </c>
      <c r="T307" s="132" t="s">
        <v>1695</v>
      </c>
      <c r="U307" s="132" t="s">
        <v>1170</v>
      </c>
      <c r="V307" s="132" t="s">
        <v>1652</v>
      </c>
      <c r="W307" s="132" t="s">
        <v>1696</v>
      </c>
      <c r="X307" s="132" t="s">
        <v>1173</v>
      </c>
      <c r="Y307" s="132" t="s">
        <v>1431</v>
      </c>
      <c r="Z307" s="132" t="s">
        <v>118</v>
      </c>
      <c r="AA307" s="132" t="s">
        <v>135</v>
      </c>
      <c r="AB307" s="132" t="s">
        <v>1635</v>
      </c>
      <c r="AC307" s="132" t="s">
        <v>728</v>
      </c>
      <c r="AD307" s="132" t="s">
        <v>1697</v>
      </c>
      <c r="AE307" s="132" t="s">
        <v>199</v>
      </c>
      <c r="AF307" s="132" t="s">
        <v>1432</v>
      </c>
      <c r="AG307" s="132" t="s">
        <v>521</v>
      </c>
      <c r="AH307" s="132" t="s">
        <v>1698</v>
      </c>
      <c r="AI307" s="132" t="s">
        <v>1699</v>
      </c>
      <c r="AJ307" s="132" t="s">
        <v>1700</v>
      </c>
      <c r="AK307" s="132" t="s">
        <v>1658</v>
      </c>
      <c r="AL307" s="132" t="s">
        <v>1701</v>
      </c>
      <c r="AM307" s="132" t="s">
        <v>117</v>
      </c>
      <c r="AN307" s="132" t="s">
        <v>1569</v>
      </c>
      <c r="AO307" s="132" t="s">
        <v>118</v>
      </c>
      <c r="AP307" s="132" t="s">
        <v>1437</v>
      </c>
      <c r="AQ307" s="132" t="s">
        <v>1659</v>
      </c>
      <c r="AR307" s="132" t="s">
        <v>1639</v>
      </c>
      <c r="AS307" s="132"/>
      <c r="AT307" s="132"/>
    </row>
    <row r="308" spans="1:46" ht="15" customHeight="1">
      <c r="A308" s="48" t="str">
        <f t="shared" si="9"/>
        <v>90NX0A91-M007Y0</v>
      </c>
      <c r="B308" s="19" t="str">
        <f t="shared" si="10"/>
        <v>P5405CAA-NZ5150WS</v>
      </c>
      <c r="C308" s="19" t="str">
        <f>IF(ISBLANK(I308),"",IF(LEFT(H308, 4) = "90PF",_xlfn.XLOOKUP(B308,'Auto-PF'!$A$2:$A$500,'Auto-PF'!$B$2:$B$500,"Not found",0),_xlfn.XLOOKUP(LEFT(B308,5),'MKT name rule'!$B$2:$B$322,'MKT name rule'!$C$2:$C$322, "Not found")))</f>
        <v>ASUS ExpertBook P5 Gen 1</v>
      </c>
      <c r="D308" s="43" t="s">
        <v>1664</v>
      </c>
      <c r="E308" s="19" t="s">
        <v>1704</v>
      </c>
      <c r="F308" s="41"/>
      <c r="H308" s="106" t="s">
        <v>1705</v>
      </c>
      <c r="I308" s="132" t="s">
        <v>1706</v>
      </c>
      <c r="J308" s="132" t="s">
        <v>1707</v>
      </c>
      <c r="K308" s="132" t="s">
        <v>1708</v>
      </c>
      <c r="L308" s="132" t="s">
        <v>257</v>
      </c>
      <c r="M308" s="132" t="s">
        <v>1427</v>
      </c>
      <c r="N308" s="132" t="s">
        <v>201</v>
      </c>
      <c r="O308" s="132" t="s">
        <v>1428</v>
      </c>
      <c r="P308" s="132" t="s">
        <v>1567</v>
      </c>
      <c r="Q308" s="132" t="s">
        <v>1630</v>
      </c>
      <c r="R308" s="132" t="s">
        <v>1709</v>
      </c>
      <c r="S308" s="132" t="s">
        <v>1710</v>
      </c>
      <c r="T308" s="132" t="s">
        <v>1632</v>
      </c>
      <c r="U308" s="132" t="s">
        <v>1347</v>
      </c>
      <c r="V308" s="132" t="s">
        <v>1711</v>
      </c>
      <c r="W308" s="132" t="s">
        <v>1712</v>
      </c>
      <c r="X308" s="132" t="s">
        <v>1173</v>
      </c>
      <c r="Y308" s="132" t="s">
        <v>1431</v>
      </c>
      <c r="Z308" s="132" t="s">
        <v>118</v>
      </c>
      <c r="AA308" s="132" t="s">
        <v>1175</v>
      </c>
      <c r="AB308" s="132" t="s">
        <v>1678</v>
      </c>
      <c r="AC308" s="132" t="s">
        <v>198</v>
      </c>
      <c r="AD308" s="132" t="s">
        <v>191</v>
      </c>
      <c r="AE308" s="132" t="s">
        <v>199</v>
      </c>
      <c r="AF308" s="132" t="s">
        <v>192</v>
      </c>
      <c r="AG308" s="132" t="s">
        <v>521</v>
      </c>
      <c r="AH308" s="132" t="s">
        <v>1636</v>
      </c>
      <c r="AI308" s="132" t="s">
        <v>1713</v>
      </c>
      <c r="AJ308" s="132" t="s">
        <v>1714</v>
      </c>
      <c r="AK308" s="132" t="s">
        <v>1226</v>
      </c>
      <c r="AL308" s="132" t="s">
        <v>1438</v>
      </c>
      <c r="AM308" s="132" t="s">
        <v>117</v>
      </c>
      <c r="AN308" s="132" t="s">
        <v>1569</v>
      </c>
      <c r="AO308" s="132" t="s">
        <v>118</v>
      </c>
      <c r="AP308" s="132" t="s">
        <v>1437</v>
      </c>
      <c r="AQ308" s="132" t="s">
        <v>1570</v>
      </c>
      <c r="AR308" s="132" t="s">
        <v>121</v>
      </c>
      <c r="AS308" s="132"/>
      <c r="AT308" s="132" t="s">
        <v>122</v>
      </c>
    </row>
    <row r="309" spans="1:46" ht="15" customHeight="1">
      <c r="A309" s="48" t="str">
        <f t="shared" si="9"/>
        <v>90NX0A91-M00EL0</v>
      </c>
      <c r="B309" s="19" t="str">
        <f t="shared" si="10"/>
        <v>P5405CAA-NZ7150WS</v>
      </c>
      <c r="C309" s="19" t="str">
        <f>IF(ISBLANK(I309),"",IF(LEFT(H309, 4) = "90PF",_xlfn.XLOOKUP(B309,'Auto-PF'!$A$2:$A$500,'Auto-PF'!$B$2:$B$500,"Not found",0),_xlfn.XLOOKUP(LEFT(B309,5),'MKT name rule'!$B$2:$B$322,'MKT name rule'!$C$2:$C$322, "Not found")))</f>
        <v>ASUS ExpertBook P5 Gen 1</v>
      </c>
      <c r="D309" s="43" t="s">
        <v>1664</v>
      </c>
      <c r="E309" s="19" t="s">
        <v>1704</v>
      </c>
      <c r="F309" s="41"/>
      <c r="H309" s="106" t="s">
        <v>1715</v>
      </c>
      <c r="I309" s="132" t="s">
        <v>1716</v>
      </c>
      <c r="J309" s="132" t="s">
        <v>1717</v>
      </c>
      <c r="K309" s="132" t="s">
        <v>1718</v>
      </c>
      <c r="L309" s="132" t="s">
        <v>257</v>
      </c>
      <c r="M309" s="132" t="s">
        <v>1427</v>
      </c>
      <c r="N309" s="132" t="s">
        <v>201</v>
      </c>
      <c r="O309" s="132" t="s">
        <v>1428</v>
      </c>
      <c r="P309" s="132" t="s">
        <v>1567</v>
      </c>
      <c r="Q309" s="132" t="s">
        <v>1630</v>
      </c>
      <c r="R309" s="132" t="s">
        <v>1709</v>
      </c>
      <c r="S309" s="132" t="s">
        <v>1710</v>
      </c>
      <c r="T309" s="132" t="s">
        <v>1632</v>
      </c>
      <c r="U309" s="132" t="s">
        <v>1347</v>
      </c>
      <c r="V309" s="132" t="s">
        <v>1711</v>
      </c>
      <c r="W309" s="132" t="s">
        <v>1712</v>
      </c>
      <c r="X309" s="132" t="s">
        <v>1173</v>
      </c>
      <c r="Y309" s="132" t="s">
        <v>1431</v>
      </c>
      <c r="Z309" s="132" t="s">
        <v>118</v>
      </c>
      <c r="AA309" s="132" t="s">
        <v>1175</v>
      </c>
      <c r="AB309" s="132" t="s">
        <v>1678</v>
      </c>
      <c r="AC309" s="132" t="s">
        <v>198</v>
      </c>
      <c r="AD309" s="132" t="s">
        <v>191</v>
      </c>
      <c r="AE309" s="132" t="s">
        <v>199</v>
      </c>
      <c r="AF309" s="132" t="s">
        <v>192</v>
      </c>
      <c r="AG309" s="132" t="s">
        <v>521</v>
      </c>
      <c r="AH309" s="132" t="s">
        <v>1615</v>
      </c>
      <c r="AI309" s="132" t="s">
        <v>1719</v>
      </c>
      <c r="AJ309" s="132" t="s">
        <v>1714</v>
      </c>
      <c r="AK309" s="132" t="s">
        <v>1226</v>
      </c>
      <c r="AL309" s="132" t="s">
        <v>1438</v>
      </c>
      <c r="AM309" s="132" t="s">
        <v>117</v>
      </c>
      <c r="AN309" s="132" t="s">
        <v>1569</v>
      </c>
      <c r="AO309" s="132" t="s">
        <v>118</v>
      </c>
      <c r="AP309" s="132" t="s">
        <v>1437</v>
      </c>
      <c r="AQ309" s="132" t="s">
        <v>1570</v>
      </c>
      <c r="AR309" s="132" t="s">
        <v>121</v>
      </c>
      <c r="AS309" s="132"/>
      <c r="AT309" s="132" t="s">
        <v>122</v>
      </c>
    </row>
    <row r="310" spans="1:46" ht="15" customHeight="1">
      <c r="A310" s="48" t="str">
        <f t="shared" si="9"/>
        <v>90NX09C1-M002H0</v>
      </c>
      <c r="B310" s="19" t="str">
        <f t="shared" si="10"/>
        <v>PM1403CDA-S65850WS</v>
      </c>
      <c r="C310" s="19" t="str">
        <f>IF(ISBLANK(I310),"",IF(LEFT(H310, 4) = "90PF",_xlfn.XLOOKUP(B310,'Auto-PF'!$A$2:$A$500,'Auto-PF'!$B$2:$B$500,"Not found",0),_xlfn.XLOOKUP(LEFT(B310,5),'MKT name rule'!$B$2:$B$322,'MKT name rule'!$C$2:$C$322, "Not found")))</f>
        <v>ASUS ExpertBook PM1</v>
      </c>
      <c r="D310" s="43" t="s">
        <v>1561</v>
      </c>
      <c r="E310" s="19" t="s">
        <v>1562</v>
      </c>
      <c r="H310" s="49" t="s">
        <v>1720</v>
      </c>
      <c r="I310" s="132" t="s">
        <v>1721</v>
      </c>
      <c r="J310" s="132" t="s">
        <v>1722</v>
      </c>
      <c r="K310" s="132" t="s">
        <v>1723</v>
      </c>
      <c r="L310" s="132" t="s">
        <v>203</v>
      </c>
      <c r="M310" s="132" t="s">
        <v>1724</v>
      </c>
      <c r="N310" s="132" t="s">
        <v>1725</v>
      </c>
      <c r="O310" s="132" t="s">
        <v>1428</v>
      </c>
      <c r="P310" s="132" t="s">
        <v>1567</v>
      </c>
      <c r="Q310" s="132" t="s">
        <v>1429</v>
      </c>
      <c r="R310" s="132" t="s">
        <v>131</v>
      </c>
      <c r="S310" s="132" t="s">
        <v>1436</v>
      </c>
      <c r="T310" s="132" t="s">
        <v>132</v>
      </c>
      <c r="U310" s="132" t="s">
        <v>1347</v>
      </c>
      <c r="V310" s="132" t="s">
        <v>134</v>
      </c>
      <c r="W310" s="132" t="s">
        <v>1726</v>
      </c>
      <c r="X310" s="132" t="s">
        <v>1173</v>
      </c>
      <c r="Y310" s="132" t="s">
        <v>1431</v>
      </c>
      <c r="Z310" s="132" t="s">
        <v>1568</v>
      </c>
      <c r="AA310" s="132" t="s">
        <v>135</v>
      </c>
      <c r="AB310" s="132" t="s">
        <v>189</v>
      </c>
      <c r="AC310" s="132" t="s">
        <v>198</v>
      </c>
      <c r="AD310" s="132" t="s">
        <v>721</v>
      </c>
      <c r="AE310" s="132" t="s">
        <v>199</v>
      </c>
      <c r="AF310" s="132" t="s">
        <v>192</v>
      </c>
      <c r="AG310" s="132" t="s">
        <v>521</v>
      </c>
      <c r="AH310" s="132" t="s">
        <v>1474</v>
      </c>
      <c r="AI310" s="132" t="s">
        <v>1719</v>
      </c>
      <c r="AJ310" s="132" t="s">
        <v>138</v>
      </c>
      <c r="AK310" s="132" t="s">
        <v>147</v>
      </c>
      <c r="AL310" s="132" t="s">
        <v>115</v>
      </c>
      <c r="AM310" s="132" t="s">
        <v>117</v>
      </c>
      <c r="AN310" s="132" t="s">
        <v>1569</v>
      </c>
      <c r="AO310" s="132" t="s">
        <v>1568</v>
      </c>
      <c r="AP310" s="132" t="s">
        <v>1437</v>
      </c>
      <c r="AQ310" s="132" t="s">
        <v>1570</v>
      </c>
      <c r="AR310" s="132" t="s">
        <v>1639</v>
      </c>
      <c r="AS310" s="132"/>
      <c r="AT310" s="132" t="s">
        <v>122</v>
      </c>
    </row>
    <row r="311" spans="1:46" ht="15" customHeight="1">
      <c r="A311" s="48" t="str">
        <f t="shared" si="9"/>
        <v>90NX09C1-M00CB0</v>
      </c>
      <c r="B311" s="19" t="str">
        <f t="shared" si="10"/>
        <v>PM1403CDA-S65851WS</v>
      </c>
      <c r="C311" s="19" t="str">
        <f>IF(ISBLANK(I311),"",IF(LEFT(H311, 4) = "90PF",_xlfn.XLOOKUP(B311,'Auto-PF'!$A$2:$A$500,'Auto-PF'!$B$2:$B$500,"Not found",0),_xlfn.XLOOKUP(LEFT(B311,5),'MKT name rule'!$B$2:$B$322,'MKT name rule'!$C$2:$C$322, "Not found")))</f>
        <v>ASUS ExpertBook PM1</v>
      </c>
      <c r="D311" s="43" t="s">
        <v>1561</v>
      </c>
      <c r="E311" s="19" t="s">
        <v>1562</v>
      </c>
      <c r="F311" s="41"/>
      <c r="H311" s="106" t="s">
        <v>1727</v>
      </c>
      <c r="I311" s="132" t="s">
        <v>1728</v>
      </c>
      <c r="J311" s="132" t="s">
        <v>1729</v>
      </c>
      <c r="K311" s="132" t="s">
        <v>1730</v>
      </c>
      <c r="L311" s="132" t="s">
        <v>203</v>
      </c>
      <c r="M311" s="132" t="s">
        <v>1724</v>
      </c>
      <c r="N311" s="132" t="s">
        <v>847</v>
      </c>
      <c r="O311" s="132" t="s">
        <v>1428</v>
      </c>
      <c r="P311" s="132" t="s">
        <v>1567</v>
      </c>
      <c r="Q311" s="132" t="s">
        <v>1429</v>
      </c>
      <c r="R311" s="132" t="s">
        <v>131</v>
      </c>
      <c r="S311" s="132" t="s">
        <v>1436</v>
      </c>
      <c r="T311" s="132" t="s">
        <v>132</v>
      </c>
      <c r="U311" s="132" t="s">
        <v>1347</v>
      </c>
      <c r="V311" s="132" t="s">
        <v>134</v>
      </c>
      <c r="W311" s="132" t="s">
        <v>1726</v>
      </c>
      <c r="X311" s="132" t="s">
        <v>1173</v>
      </c>
      <c r="Y311" s="132" t="s">
        <v>1431</v>
      </c>
      <c r="Z311" s="132" t="s">
        <v>118</v>
      </c>
      <c r="AA311" s="132" t="s">
        <v>135</v>
      </c>
      <c r="AB311" s="132" t="s">
        <v>189</v>
      </c>
      <c r="AC311" s="132" t="s">
        <v>198</v>
      </c>
      <c r="AD311" s="132" t="s">
        <v>721</v>
      </c>
      <c r="AE311" s="132" t="s">
        <v>199</v>
      </c>
      <c r="AF311" s="132" t="s">
        <v>192</v>
      </c>
      <c r="AG311" s="132" t="s">
        <v>521</v>
      </c>
      <c r="AH311" s="132" t="s">
        <v>1474</v>
      </c>
      <c r="AI311" s="132" t="s">
        <v>1719</v>
      </c>
      <c r="AJ311" s="132" t="s">
        <v>138</v>
      </c>
      <c r="AK311" s="132" t="s">
        <v>147</v>
      </c>
      <c r="AL311" s="132" t="s">
        <v>115</v>
      </c>
      <c r="AM311" s="132" t="s">
        <v>117</v>
      </c>
      <c r="AN311" s="132" t="s">
        <v>1569</v>
      </c>
      <c r="AO311" s="132" t="s">
        <v>118</v>
      </c>
      <c r="AP311" s="132" t="s">
        <v>1437</v>
      </c>
      <c r="AQ311" s="132" t="s">
        <v>1570</v>
      </c>
      <c r="AR311" s="132" t="s">
        <v>1639</v>
      </c>
      <c r="AS311" s="132"/>
      <c r="AT311" s="132" t="s">
        <v>122</v>
      </c>
    </row>
    <row r="312" spans="1:46" ht="15" customHeight="1">
      <c r="A312" s="48" t="str">
        <f t="shared" si="9"/>
        <v>90NX09C1-M005N0</v>
      </c>
      <c r="B312" s="19" t="str">
        <f t="shared" si="10"/>
        <v>PM1403CDA-S65150WS</v>
      </c>
      <c r="C312" s="19" t="str">
        <f>IF(ISBLANK(I312),"",IF(LEFT(H312, 4) = "90PF",_xlfn.XLOOKUP(B312,'Auto-PF'!$A$2:$A$500,'Auto-PF'!$B$2:$B$500,"Not found",0),_xlfn.XLOOKUP(LEFT(B312,5),'MKT name rule'!$B$2:$B$322,'MKT name rule'!$C$2:$C$322, "Not found")))</f>
        <v>ASUS ExpertBook PM1</v>
      </c>
      <c r="D312" s="43" t="s">
        <v>1561</v>
      </c>
      <c r="E312" s="19" t="s">
        <v>1562</v>
      </c>
      <c r="H312" s="85" t="s">
        <v>1731</v>
      </c>
      <c r="I312" s="132" t="s">
        <v>1732</v>
      </c>
      <c r="J312" s="132" t="s">
        <v>1729</v>
      </c>
      <c r="K312" s="132" t="s">
        <v>1723</v>
      </c>
      <c r="L312" s="132" t="s">
        <v>257</v>
      </c>
      <c r="M312" s="132" t="s">
        <v>1724</v>
      </c>
      <c r="N312" s="132" t="s">
        <v>1725</v>
      </c>
      <c r="O312" s="132" t="s">
        <v>1428</v>
      </c>
      <c r="P312" s="132" t="s">
        <v>1567</v>
      </c>
      <c r="Q312" s="132" t="s">
        <v>1429</v>
      </c>
      <c r="R312" s="132" t="s">
        <v>131</v>
      </c>
      <c r="S312" s="132" t="s">
        <v>1436</v>
      </c>
      <c r="T312" s="132" t="s">
        <v>132</v>
      </c>
      <c r="U312" s="132" t="s">
        <v>1347</v>
      </c>
      <c r="V312" s="132" t="s">
        <v>134</v>
      </c>
      <c r="W312" s="132" t="s">
        <v>1726</v>
      </c>
      <c r="X312" s="132" t="s">
        <v>1173</v>
      </c>
      <c r="Y312" s="132" t="s">
        <v>1431</v>
      </c>
      <c r="Z312" s="132" t="s">
        <v>118</v>
      </c>
      <c r="AA312" s="132" t="s">
        <v>135</v>
      </c>
      <c r="AB312" s="132" t="s">
        <v>189</v>
      </c>
      <c r="AC312" s="132" t="s">
        <v>198</v>
      </c>
      <c r="AD312" s="132" t="s">
        <v>721</v>
      </c>
      <c r="AE312" s="132" t="s">
        <v>199</v>
      </c>
      <c r="AF312" s="132" t="s">
        <v>192</v>
      </c>
      <c r="AG312" s="132" t="s">
        <v>521</v>
      </c>
      <c r="AH312" s="132" t="s">
        <v>1474</v>
      </c>
      <c r="AI312" s="132" t="s">
        <v>1719</v>
      </c>
      <c r="AJ312" s="132" t="s">
        <v>138</v>
      </c>
      <c r="AK312" s="132" t="s">
        <v>147</v>
      </c>
      <c r="AL312" s="132" t="s">
        <v>115</v>
      </c>
      <c r="AM312" s="132" t="s">
        <v>117</v>
      </c>
      <c r="AN312" s="132" t="s">
        <v>1569</v>
      </c>
      <c r="AO312" s="132" t="s">
        <v>118</v>
      </c>
      <c r="AP312" s="132" t="s">
        <v>1437</v>
      </c>
      <c r="AQ312" s="132" t="s">
        <v>1570</v>
      </c>
      <c r="AR312" s="132" t="s">
        <v>1639</v>
      </c>
      <c r="AS312" s="132"/>
      <c r="AT312" s="132" t="s">
        <v>122</v>
      </c>
    </row>
    <row r="313" spans="1:46" ht="15" customHeight="1">
      <c r="A313" s="48" t="str">
        <f t="shared" si="9"/>
        <v>90NX09C1-M005Z0</v>
      </c>
      <c r="B313" s="19" t="str">
        <f t="shared" si="10"/>
        <v>PM1403CDA-S65151WS</v>
      </c>
      <c r="C313" s="19" t="str">
        <f>IF(ISBLANK(I313),"",IF(LEFT(H313, 4) = "90PF",_xlfn.XLOOKUP(B313,'Auto-PF'!$A$2:$A$500,'Auto-PF'!$B$2:$B$500,"Not found",0),_xlfn.XLOOKUP(LEFT(B313,5),'MKT name rule'!$B$2:$B$322,'MKT name rule'!$C$2:$C$322, "Not found")))</f>
        <v>ASUS ExpertBook PM1</v>
      </c>
      <c r="D313" s="43" t="s">
        <v>1561</v>
      </c>
      <c r="E313" s="19" t="s">
        <v>1562</v>
      </c>
      <c r="H313" s="85" t="s">
        <v>1733</v>
      </c>
      <c r="I313" s="132" t="s">
        <v>1734</v>
      </c>
      <c r="J313" s="132" t="s">
        <v>1729</v>
      </c>
      <c r="K313" s="132" t="s">
        <v>1730</v>
      </c>
      <c r="L313" s="132" t="s">
        <v>257</v>
      </c>
      <c r="M313" s="132" t="s">
        <v>1724</v>
      </c>
      <c r="N313" s="132" t="s">
        <v>847</v>
      </c>
      <c r="O313" s="132" t="s">
        <v>1428</v>
      </c>
      <c r="P313" s="132" t="s">
        <v>1567</v>
      </c>
      <c r="Q313" s="132" t="s">
        <v>1429</v>
      </c>
      <c r="R313" s="132" t="s">
        <v>131</v>
      </c>
      <c r="S313" s="132" t="s">
        <v>1436</v>
      </c>
      <c r="T313" s="132" t="s">
        <v>132</v>
      </c>
      <c r="U313" s="132" t="s">
        <v>1347</v>
      </c>
      <c r="V313" s="132" t="s">
        <v>134</v>
      </c>
      <c r="W313" s="132" t="s">
        <v>1726</v>
      </c>
      <c r="X313" s="132" t="s">
        <v>1173</v>
      </c>
      <c r="Y313" s="132" t="s">
        <v>1431</v>
      </c>
      <c r="Z313" s="132" t="s">
        <v>118</v>
      </c>
      <c r="AA313" s="132" t="s">
        <v>135</v>
      </c>
      <c r="AB313" s="132" t="s">
        <v>189</v>
      </c>
      <c r="AC313" s="132" t="s">
        <v>198</v>
      </c>
      <c r="AD313" s="132" t="s">
        <v>721</v>
      </c>
      <c r="AE313" s="132" t="s">
        <v>199</v>
      </c>
      <c r="AF313" s="132" t="s">
        <v>192</v>
      </c>
      <c r="AG313" s="132" t="s">
        <v>521</v>
      </c>
      <c r="AH313" s="132" t="s">
        <v>1474</v>
      </c>
      <c r="AI313" s="132" t="s">
        <v>1719</v>
      </c>
      <c r="AJ313" s="132" t="s">
        <v>138</v>
      </c>
      <c r="AK313" s="132" t="s">
        <v>147</v>
      </c>
      <c r="AL313" s="132" t="s">
        <v>115</v>
      </c>
      <c r="AM313" s="132" t="s">
        <v>117</v>
      </c>
      <c r="AN313" s="132" t="s">
        <v>1569</v>
      </c>
      <c r="AO313" s="132" t="s">
        <v>118</v>
      </c>
      <c r="AP313" s="132" t="s">
        <v>1437</v>
      </c>
      <c r="AQ313" s="132" t="s">
        <v>1570</v>
      </c>
      <c r="AR313" s="132" t="s">
        <v>1639</v>
      </c>
      <c r="AS313" s="132"/>
      <c r="AT313" s="132" t="s">
        <v>122</v>
      </c>
    </row>
    <row r="314" spans="1:46" ht="15" customHeight="1">
      <c r="A314" s="48" t="str">
        <f t="shared" si="9"/>
        <v>90NX09C1-M005U0</v>
      </c>
      <c r="B314" s="19" t="str">
        <f t="shared" si="10"/>
        <v>PM1403CDA-S67151WS</v>
      </c>
      <c r="C314" s="19" t="str">
        <f>IF(ISBLANK(I314),"",IF(LEFT(H314, 4) = "90PF",_xlfn.XLOOKUP(B314,'Auto-PF'!$A$2:$A$500,'Auto-PF'!$B$2:$B$500,"Not found",0),_xlfn.XLOOKUP(LEFT(B314,5),'MKT name rule'!$B$2:$B$322,'MKT name rule'!$C$2:$C$322, "Not found")))</f>
        <v>ASUS ExpertBook PM1</v>
      </c>
      <c r="D314" s="43" t="s">
        <v>1561</v>
      </c>
      <c r="E314" s="19" t="s">
        <v>1562</v>
      </c>
      <c r="F314" s="41"/>
      <c r="H314" s="106" t="s">
        <v>1735</v>
      </c>
      <c r="I314" s="132" t="s">
        <v>1736</v>
      </c>
      <c r="J314" s="132" t="s">
        <v>1729</v>
      </c>
      <c r="K314" s="132" t="s">
        <v>1737</v>
      </c>
      <c r="L314" s="132" t="s">
        <v>257</v>
      </c>
      <c r="M314" s="132" t="s">
        <v>1724</v>
      </c>
      <c r="N314" s="132" t="s">
        <v>847</v>
      </c>
      <c r="O314" s="132" t="s">
        <v>1428</v>
      </c>
      <c r="P314" s="132" t="s">
        <v>1567</v>
      </c>
      <c r="Q314" s="132" t="s">
        <v>1429</v>
      </c>
      <c r="R314" s="132" t="s">
        <v>131</v>
      </c>
      <c r="S314" s="132" t="s">
        <v>1436</v>
      </c>
      <c r="T314" s="132" t="s">
        <v>132</v>
      </c>
      <c r="U314" s="132" t="s">
        <v>1347</v>
      </c>
      <c r="V314" s="132" t="s">
        <v>134</v>
      </c>
      <c r="W314" s="132" t="s">
        <v>1726</v>
      </c>
      <c r="X314" s="132" t="s">
        <v>1173</v>
      </c>
      <c r="Y314" s="132" t="s">
        <v>1431</v>
      </c>
      <c r="Z314" s="132" t="s">
        <v>118</v>
      </c>
      <c r="AA314" s="132" t="s">
        <v>135</v>
      </c>
      <c r="AB314" s="132" t="s">
        <v>189</v>
      </c>
      <c r="AC314" s="132" t="s">
        <v>198</v>
      </c>
      <c r="AD314" s="132" t="s">
        <v>721</v>
      </c>
      <c r="AE314" s="132" t="s">
        <v>199</v>
      </c>
      <c r="AF314" s="132" t="s">
        <v>192</v>
      </c>
      <c r="AG314" s="132" t="s">
        <v>521</v>
      </c>
      <c r="AH314" s="132" t="s">
        <v>1474</v>
      </c>
      <c r="AI314" s="132" t="s">
        <v>1719</v>
      </c>
      <c r="AJ314" s="132" t="s">
        <v>138</v>
      </c>
      <c r="AK314" s="132" t="s">
        <v>147</v>
      </c>
      <c r="AL314" s="132" t="s">
        <v>115</v>
      </c>
      <c r="AM314" s="132" t="s">
        <v>117</v>
      </c>
      <c r="AN314" s="132" t="s">
        <v>1569</v>
      </c>
      <c r="AO314" s="132" t="s">
        <v>118</v>
      </c>
      <c r="AP314" s="132" t="s">
        <v>1437</v>
      </c>
      <c r="AQ314" s="132" t="s">
        <v>1570</v>
      </c>
      <c r="AR314" s="132" t="s">
        <v>1639</v>
      </c>
      <c r="AS314" s="132"/>
      <c r="AT314" s="132" t="s">
        <v>122</v>
      </c>
    </row>
    <row r="315" spans="1:46" ht="15" customHeight="1">
      <c r="A315" s="48" t="str">
        <f t="shared" si="9"/>
        <v>90NX09U1-M00A20</v>
      </c>
      <c r="B315" s="19" t="str">
        <f t="shared" si="10"/>
        <v>PM3406CHAP-LY7152WS</v>
      </c>
      <c r="C315" s="19" t="str">
        <f>IF(ISBLANK(I315),"",IF(LEFT(H315, 4) = "90PF",_xlfn.XLOOKUP(B315,'Auto-PF'!$A$2:$A$500,'Auto-PF'!$B$2:$B$500,"Not found",0),_xlfn.XLOOKUP(LEFT(B315,5),'MKT name rule'!$B$2:$B$322,'MKT name rule'!$C$2:$C$322, "Not found")))</f>
        <v>ASUS ExpertBook PM3</v>
      </c>
      <c r="D315" s="43" t="s">
        <v>1647</v>
      </c>
      <c r="E315" s="19" t="s">
        <v>1625</v>
      </c>
      <c r="F315" s="41"/>
      <c r="H315" s="19" t="s">
        <v>1738</v>
      </c>
      <c r="I315" s="132" t="s">
        <v>1739</v>
      </c>
      <c r="J315" s="132" t="s">
        <v>1740</v>
      </c>
      <c r="K315" s="132" t="s">
        <v>1741</v>
      </c>
      <c r="L315" s="132" t="s">
        <v>257</v>
      </c>
      <c r="M315" s="132" t="s">
        <v>394</v>
      </c>
      <c r="N315" s="132" t="s">
        <v>1742</v>
      </c>
      <c r="O315" s="132" t="s">
        <v>1428</v>
      </c>
      <c r="P315" s="132" t="s">
        <v>1567</v>
      </c>
      <c r="Q315" s="132" t="s">
        <v>1429</v>
      </c>
      <c r="R315" s="132" t="s">
        <v>131</v>
      </c>
      <c r="S315" s="132" t="s">
        <v>1631</v>
      </c>
      <c r="T315" s="132" t="s">
        <v>132</v>
      </c>
      <c r="U315" s="132" t="s">
        <v>207</v>
      </c>
      <c r="V315" s="132" t="s">
        <v>1743</v>
      </c>
      <c r="W315" s="132" t="s">
        <v>1744</v>
      </c>
      <c r="X315" s="132" t="s">
        <v>1173</v>
      </c>
      <c r="Y315" s="132" t="s">
        <v>1431</v>
      </c>
      <c r="Z315" s="132" t="s">
        <v>118</v>
      </c>
      <c r="AA315" s="132" t="s">
        <v>135</v>
      </c>
      <c r="AB315" s="132" t="s">
        <v>1635</v>
      </c>
      <c r="AC315" s="132" t="s">
        <v>198</v>
      </c>
      <c r="AD315" s="132" t="s">
        <v>721</v>
      </c>
      <c r="AE315" s="132" t="s">
        <v>199</v>
      </c>
      <c r="AF315" s="132" t="s">
        <v>1654</v>
      </c>
      <c r="AG315" s="132" t="s">
        <v>521</v>
      </c>
      <c r="AH315" s="132" t="s">
        <v>1745</v>
      </c>
      <c r="AI315" s="132" t="s">
        <v>1746</v>
      </c>
      <c r="AJ315" s="132" t="s">
        <v>1657</v>
      </c>
      <c r="AK315" s="132" t="s">
        <v>1658</v>
      </c>
      <c r="AL315" s="132" t="s">
        <v>1438</v>
      </c>
      <c r="AM315" s="132" t="s">
        <v>117</v>
      </c>
      <c r="AN315" s="132" t="s">
        <v>1569</v>
      </c>
      <c r="AO315" s="132" t="s">
        <v>118</v>
      </c>
      <c r="AP315" s="132" t="s">
        <v>1437</v>
      </c>
      <c r="AQ315" s="132" t="s">
        <v>1747</v>
      </c>
      <c r="AR315" s="132" t="s">
        <v>1639</v>
      </c>
      <c r="AS315" s="132" t="s">
        <v>1748</v>
      </c>
      <c r="AT315" s="132" t="s">
        <v>122</v>
      </c>
    </row>
    <row r="316" spans="1:46" ht="15" customHeight="1">
      <c r="A316" s="48" t="str">
        <f t="shared" si="9"/>
        <v>90NX0971-M008C0</v>
      </c>
      <c r="B316" s="19" t="str">
        <f t="shared" si="10"/>
        <v>PM3406CKA-NZ5150WS</v>
      </c>
      <c r="C316" s="19" t="str">
        <f>IF(ISBLANK(I316),"",IF(LEFT(H316, 4) = "90PF",_xlfn.XLOOKUP(B316,'Auto-PF'!$A$2:$A$500,'Auto-PF'!$B$2:$B$500,"Not found",0),_xlfn.XLOOKUP(LEFT(B316,5),'MKT name rule'!$B$2:$B$322,'MKT name rule'!$C$2:$C$322, "Not found")))</f>
        <v>ASUS ExpertBook PM3</v>
      </c>
      <c r="D316" s="19" t="s">
        <v>1749</v>
      </c>
      <c r="E316" s="19" t="s">
        <v>1625</v>
      </c>
      <c r="H316" s="85" t="s">
        <v>1750</v>
      </c>
      <c r="I316" s="132" t="s">
        <v>1751</v>
      </c>
      <c r="J316" s="132" t="s">
        <v>1752</v>
      </c>
      <c r="K316" s="132" t="s">
        <v>1753</v>
      </c>
      <c r="L316" s="132" t="s">
        <v>257</v>
      </c>
      <c r="M316" s="132" t="s">
        <v>394</v>
      </c>
      <c r="N316" s="132" t="s">
        <v>1290</v>
      </c>
      <c r="O316" s="132" t="s">
        <v>1428</v>
      </c>
      <c r="P316" s="132" t="s">
        <v>1567</v>
      </c>
      <c r="Q316" s="132" t="s">
        <v>1630</v>
      </c>
      <c r="R316" s="132" t="s">
        <v>131</v>
      </c>
      <c r="S316" s="132" t="s">
        <v>1674</v>
      </c>
      <c r="T316" s="132" t="s">
        <v>1632</v>
      </c>
      <c r="U316" s="132" t="s">
        <v>207</v>
      </c>
      <c r="V316" s="132" t="s">
        <v>1633</v>
      </c>
      <c r="W316" s="132" t="s">
        <v>1754</v>
      </c>
      <c r="X316" s="132" t="s">
        <v>1173</v>
      </c>
      <c r="Y316" s="132" t="s">
        <v>1431</v>
      </c>
      <c r="Z316" s="132" t="s">
        <v>118</v>
      </c>
      <c r="AA316" s="132" t="s">
        <v>1175</v>
      </c>
      <c r="AB316" s="132" t="s">
        <v>1678</v>
      </c>
      <c r="AC316" s="132" t="s">
        <v>198</v>
      </c>
      <c r="AD316" s="132" t="s">
        <v>191</v>
      </c>
      <c r="AE316" s="132" t="s">
        <v>199</v>
      </c>
      <c r="AF316" s="132" t="s">
        <v>192</v>
      </c>
      <c r="AG316" s="132" t="s">
        <v>521</v>
      </c>
      <c r="AH316" s="132" t="s">
        <v>1636</v>
      </c>
      <c r="AI316" s="132" t="s">
        <v>1755</v>
      </c>
      <c r="AJ316" s="132" t="s">
        <v>1756</v>
      </c>
      <c r="AK316" s="132" t="s">
        <v>1658</v>
      </c>
      <c r="AL316" s="132" t="s">
        <v>1438</v>
      </c>
      <c r="AM316" s="132" t="s">
        <v>117</v>
      </c>
      <c r="AN316" s="132" t="s">
        <v>1569</v>
      </c>
      <c r="AO316" s="132" t="s">
        <v>118</v>
      </c>
      <c r="AP316" s="132" t="s">
        <v>1437</v>
      </c>
      <c r="AQ316" s="132" t="s">
        <v>1757</v>
      </c>
      <c r="AR316" s="132" t="s">
        <v>121</v>
      </c>
      <c r="AS316" s="132" t="s">
        <v>1758</v>
      </c>
      <c r="AT316" s="132" t="s">
        <v>122</v>
      </c>
    </row>
    <row r="317" spans="1:46" ht="15" customHeight="1">
      <c r="A317" s="48" t="str">
        <f t="shared" si="9"/>
        <v>90NX0971-M004D0</v>
      </c>
      <c r="B317" s="19" t="str">
        <f t="shared" si="10"/>
        <v>PM3406CKA-NZ7310WS</v>
      </c>
      <c r="C317" s="19" t="str">
        <f>IF(ISBLANK(I317),"",IF(LEFT(H317, 4) = "90PF",_xlfn.XLOOKUP(B317,'Auto-PF'!$A$2:$A$500,'Auto-PF'!$B$2:$B$500,"Not found",0),_xlfn.XLOOKUP(LEFT(B317,5),'MKT name rule'!$B$2:$B$322,'MKT name rule'!$C$2:$C$322, "Not found")))</f>
        <v>ASUS ExpertBook PM3</v>
      </c>
      <c r="D317" s="43" t="s">
        <v>1749</v>
      </c>
      <c r="E317" s="19" t="s">
        <v>1625</v>
      </c>
      <c r="H317" s="49" t="s">
        <v>1759</v>
      </c>
      <c r="I317" s="132" t="s">
        <v>1760</v>
      </c>
      <c r="J317" s="132" t="s">
        <v>1761</v>
      </c>
      <c r="K317" s="132" t="s">
        <v>1762</v>
      </c>
      <c r="L317" s="132" t="s">
        <v>312</v>
      </c>
      <c r="M317" s="132" t="s">
        <v>1687</v>
      </c>
      <c r="N317" s="132" t="s">
        <v>1280</v>
      </c>
      <c r="O317" s="132" t="s">
        <v>1428</v>
      </c>
      <c r="P317" s="132" t="s">
        <v>1567</v>
      </c>
      <c r="Q317" s="132" t="s">
        <v>1630</v>
      </c>
      <c r="R317" s="132" t="s">
        <v>131</v>
      </c>
      <c r="S317" s="132" t="s">
        <v>1674</v>
      </c>
      <c r="T317" s="132" t="s">
        <v>1632</v>
      </c>
      <c r="U317" s="132" t="s">
        <v>207</v>
      </c>
      <c r="V317" s="132" t="s">
        <v>1633</v>
      </c>
      <c r="W317" s="132" t="s">
        <v>1754</v>
      </c>
      <c r="X317" s="132" t="s">
        <v>1173</v>
      </c>
      <c r="Y317" s="132" t="s">
        <v>1431</v>
      </c>
      <c r="Z317" s="132" t="s">
        <v>118</v>
      </c>
      <c r="AA317" s="132" t="s">
        <v>1175</v>
      </c>
      <c r="AB317" s="132" t="s">
        <v>1678</v>
      </c>
      <c r="AC317" s="132" t="s">
        <v>198</v>
      </c>
      <c r="AD317" s="132" t="s">
        <v>191</v>
      </c>
      <c r="AE317" s="132" t="s">
        <v>199</v>
      </c>
      <c r="AF317" s="132" t="s">
        <v>192</v>
      </c>
      <c r="AG317" s="132" t="s">
        <v>521</v>
      </c>
      <c r="AH317" s="132" t="s">
        <v>1636</v>
      </c>
      <c r="AI317" s="132" t="s">
        <v>1755</v>
      </c>
      <c r="AJ317" s="132" t="s">
        <v>1756</v>
      </c>
      <c r="AK317" s="132" t="s">
        <v>1658</v>
      </c>
      <c r="AL317" s="132" t="s">
        <v>1701</v>
      </c>
      <c r="AM317" s="132" t="s">
        <v>117</v>
      </c>
      <c r="AN317" s="132" t="s">
        <v>1569</v>
      </c>
      <c r="AO317" s="132" t="s">
        <v>118</v>
      </c>
      <c r="AP317" s="132" t="s">
        <v>1437</v>
      </c>
      <c r="AQ317" s="132" t="s">
        <v>1757</v>
      </c>
      <c r="AR317" s="132" t="s">
        <v>121</v>
      </c>
      <c r="AS317" s="132" t="s">
        <v>1758</v>
      </c>
      <c r="AT317" s="132" t="s">
        <v>122</v>
      </c>
    </row>
    <row r="318" spans="1:46" ht="14.4">
      <c r="A318" s="48" t="str">
        <f t="shared" si="9"/>
        <v>90NX0AA1-M00AF0</v>
      </c>
      <c r="B318" s="19" t="str">
        <f t="shared" ref="B318:B328" si="11">IF(ISBLANK(I318),"",I318)</f>
        <v>PM5406CGA-SF7150WS</v>
      </c>
      <c r="C318" s="19" t="str">
        <f>IF(ISBLANK(I318),"",IF(LEFT(H318, 4) = "90PF",_xlfn.XLOOKUP(B318,'Auto-PF'!$A$2:$A$500,'Auto-PF'!$B$2:$B$500,"Not found",0),_xlfn.XLOOKUP(LEFT(B318,5),'MKT name rule'!$B$2:$B$322,'MKT name rule'!$C$2:$C$322, "Not found")))</f>
        <v>ASUS ExpertBook PM5</v>
      </c>
      <c r="D318" s="43" t="s">
        <v>1664</v>
      </c>
      <c r="E318" s="19" t="s">
        <v>1763</v>
      </c>
      <c r="H318" s="19" t="s">
        <v>1764</v>
      </c>
      <c r="I318" s="132" t="s">
        <v>1765</v>
      </c>
      <c r="J318" s="132" t="s">
        <v>1766</v>
      </c>
      <c r="K318" s="132" t="s">
        <v>1767</v>
      </c>
      <c r="L318" s="132" t="s">
        <v>257</v>
      </c>
      <c r="M318" s="132" t="s">
        <v>394</v>
      </c>
      <c r="N318" s="132" t="s">
        <v>1768</v>
      </c>
      <c r="O318" s="132" t="s">
        <v>1428</v>
      </c>
      <c r="P318" s="132" t="s">
        <v>1567</v>
      </c>
      <c r="Q318" s="132" t="s">
        <v>1630</v>
      </c>
      <c r="R318" s="132" t="s">
        <v>131</v>
      </c>
      <c r="S318" s="132" t="s">
        <v>1694</v>
      </c>
      <c r="T318" s="132" t="s">
        <v>1632</v>
      </c>
      <c r="U318" s="132" t="s">
        <v>207</v>
      </c>
      <c r="V318" s="132" t="s">
        <v>1743</v>
      </c>
      <c r="W318" s="132" t="s">
        <v>1769</v>
      </c>
      <c r="X318" s="132" t="s">
        <v>1173</v>
      </c>
      <c r="Y318" s="132" t="s">
        <v>1431</v>
      </c>
      <c r="Z318" s="132" t="s">
        <v>118</v>
      </c>
      <c r="AA318" s="132" t="s">
        <v>135</v>
      </c>
      <c r="AB318" s="132" t="s">
        <v>1635</v>
      </c>
      <c r="AC318" s="132" t="s">
        <v>728</v>
      </c>
      <c r="AD318" s="132" t="s">
        <v>1697</v>
      </c>
      <c r="AE318" s="132" t="s">
        <v>199</v>
      </c>
      <c r="AF318" s="132" t="s">
        <v>1432</v>
      </c>
      <c r="AG318" s="132" t="s">
        <v>521</v>
      </c>
      <c r="AH318" s="132" t="s">
        <v>1770</v>
      </c>
      <c r="AI318" s="132" t="s">
        <v>1771</v>
      </c>
      <c r="AJ318" s="132" t="s">
        <v>1772</v>
      </c>
      <c r="AK318" s="132" t="s">
        <v>1658</v>
      </c>
      <c r="AL318" s="132" t="s">
        <v>1701</v>
      </c>
      <c r="AM318" s="132" t="s">
        <v>117</v>
      </c>
      <c r="AN318" s="132" t="s">
        <v>1569</v>
      </c>
      <c r="AO318" s="132" t="s">
        <v>118</v>
      </c>
      <c r="AP318" s="132" t="s">
        <v>1437</v>
      </c>
      <c r="AQ318" s="132" t="s">
        <v>1659</v>
      </c>
      <c r="AR318" s="132" t="s">
        <v>1639</v>
      </c>
      <c r="AS318" s="132" t="s">
        <v>1758</v>
      </c>
      <c r="AT318" s="132"/>
    </row>
    <row r="319" spans="1:46" ht="16.95" customHeight="1">
      <c r="A319" s="48" t="str">
        <f t="shared" ref="A319:A370" si="12">IF(ISBLANK(I319),"",H319)</f>
        <v>90NX04Z1-M00E60</v>
      </c>
      <c r="B319" s="19" t="str">
        <f>IF(ISBLANK(I319),"",I319)</f>
        <v>B9400CBA-KC7320X</v>
      </c>
      <c r="C319" s="19" t="str">
        <f>IF(ISBLANK(I319),"",IF(LEFT(H319, 4) = "90PF",_xlfn.XLOOKUP(B319,'Auto-PF'!$A$2:$A$500,'Auto-PF'!$B$2:$B$500,"Not found",0),_xlfn.XLOOKUP(LEFT(B319,5),'MKT name rule'!$B$2:$B$322,'MKT name rule'!$C$2:$C$322, "Not found")))</f>
        <v>ASUS ExpertBook B9</v>
      </c>
      <c r="D319" s="133" t="s">
        <v>1773</v>
      </c>
      <c r="E319" s="79" t="s">
        <v>1774</v>
      </c>
      <c r="F319" s="127" t="s">
        <v>1775</v>
      </c>
      <c r="H319" s="56" t="s">
        <v>1776</v>
      </c>
      <c r="I319" s="44" t="s">
        <v>1777</v>
      </c>
      <c r="J319" s="44" t="s">
        <v>1778</v>
      </c>
      <c r="K319" s="44" t="s">
        <v>174</v>
      </c>
      <c r="L319" s="44" t="s">
        <v>1779</v>
      </c>
      <c r="M319" s="44" t="s">
        <v>1780</v>
      </c>
      <c r="N319" s="44" t="s">
        <v>145</v>
      </c>
      <c r="O319" s="44" t="s">
        <v>92</v>
      </c>
      <c r="P319" s="44" t="s">
        <v>1196</v>
      </c>
      <c r="Q319" s="44" t="s">
        <v>1781</v>
      </c>
      <c r="R319" s="44" t="s">
        <v>1782</v>
      </c>
      <c r="S319" s="44" t="s">
        <v>1220</v>
      </c>
      <c r="T319" s="44" t="s">
        <v>1783</v>
      </c>
      <c r="U319" s="44" t="s">
        <v>133</v>
      </c>
      <c r="V319" s="44" t="s">
        <v>1255</v>
      </c>
      <c r="W319" s="44" t="s">
        <v>1784</v>
      </c>
      <c r="X319" s="44" t="s">
        <v>1785</v>
      </c>
      <c r="Y319" s="44" t="s">
        <v>102</v>
      </c>
      <c r="Z319" s="44" t="s">
        <v>103</v>
      </c>
      <c r="AA319" s="44" t="s">
        <v>1175</v>
      </c>
      <c r="AB319" s="44" t="s">
        <v>1240</v>
      </c>
      <c r="AC319" s="44" t="s">
        <v>106</v>
      </c>
      <c r="AD319" s="44" t="s">
        <v>1177</v>
      </c>
      <c r="AE319" s="44" t="s">
        <v>108</v>
      </c>
      <c r="AF319" s="44" t="s">
        <v>109</v>
      </c>
      <c r="AG319" s="44" t="s">
        <v>1178</v>
      </c>
      <c r="AH319" s="44" t="s">
        <v>1786</v>
      </c>
      <c r="AI319" s="44" t="s">
        <v>1787</v>
      </c>
      <c r="AJ319" s="44" t="s">
        <v>1788</v>
      </c>
      <c r="AK319" s="44" t="s">
        <v>1260</v>
      </c>
      <c r="AL319" s="44" t="s">
        <v>115</v>
      </c>
      <c r="AM319" s="49" t="s">
        <v>1206</v>
      </c>
      <c r="AN319" s="44" t="s">
        <v>117</v>
      </c>
      <c r="AO319" s="44" t="s">
        <v>118</v>
      </c>
      <c r="AP319" s="44" t="s">
        <v>119</v>
      </c>
      <c r="AQ319" s="44" t="s">
        <v>1789</v>
      </c>
      <c r="AR319" s="44" t="s">
        <v>121</v>
      </c>
      <c r="AS319" s="49" t="s">
        <v>116</v>
      </c>
      <c r="AT319" s="44" t="s">
        <v>122</v>
      </c>
    </row>
    <row r="320" spans="1:46" ht="16.95" customHeight="1">
      <c r="A320" s="48" t="str">
        <f t="shared" si="12"/>
        <v>90NX05W1-M01JM0</v>
      </c>
      <c r="B320" s="19" t="str">
        <f>IF(ISBLANK(I320),"",I320)</f>
        <v>B9403CVAR-KM7310X</v>
      </c>
      <c r="C320" s="19" t="str">
        <f>IF(ISBLANK(I320),"",IF(LEFT(H320, 4) = "90PF",_xlfn.XLOOKUP(B320,'Auto-PF'!$A$2:$A$500,'Auto-PF'!$B$2:$B$500,"Not found",0),_xlfn.XLOOKUP(LEFT(B320,5),'MKT name rule'!$B$2:$B$322,'MKT name rule'!$C$2:$C$322, "Not found")))</f>
        <v>ASUS ExpertBook B9 OLED</v>
      </c>
      <c r="D320" s="43" t="s">
        <v>1790</v>
      </c>
      <c r="E320" s="19" t="s">
        <v>1791</v>
      </c>
      <c r="F320" s="127" t="s">
        <v>1792</v>
      </c>
      <c r="H320" s="56" t="s">
        <v>1793</v>
      </c>
      <c r="I320" s="44" t="s">
        <v>1794</v>
      </c>
      <c r="J320" s="44" t="s">
        <v>1795</v>
      </c>
      <c r="K320" s="44" t="s">
        <v>1459</v>
      </c>
      <c r="L320" s="44" t="s">
        <v>1686</v>
      </c>
      <c r="M320" s="44" t="s">
        <v>1796</v>
      </c>
      <c r="N320" s="44" t="s">
        <v>201</v>
      </c>
      <c r="O320" s="44" t="s">
        <v>1394</v>
      </c>
      <c r="P320" s="44" t="s">
        <v>213</v>
      </c>
      <c r="Q320" s="44" t="s">
        <v>1797</v>
      </c>
      <c r="R320" s="44" t="s">
        <v>1798</v>
      </c>
      <c r="S320" s="106" t="s">
        <v>1674</v>
      </c>
      <c r="T320" s="106" t="s">
        <v>1783</v>
      </c>
      <c r="U320" s="44" t="s">
        <v>1799</v>
      </c>
      <c r="V320" s="106" t="s">
        <v>1800</v>
      </c>
      <c r="W320" s="106" t="s">
        <v>1801</v>
      </c>
      <c r="X320" s="106" t="s">
        <v>1802</v>
      </c>
      <c r="Y320" s="44" t="s">
        <v>1431</v>
      </c>
      <c r="Z320" s="44" t="s">
        <v>118</v>
      </c>
      <c r="AA320" s="44" t="s">
        <v>1175</v>
      </c>
      <c r="AB320" s="44" t="s">
        <v>1803</v>
      </c>
      <c r="AC320" s="44" t="s">
        <v>728</v>
      </c>
      <c r="AD320" s="44" t="s">
        <v>1697</v>
      </c>
      <c r="AE320" s="44" t="s">
        <v>199</v>
      </c>
      <c r="AF320" s="44" t="s">
        <v>192</v>
      </c>
      <c r="AG320" s="106" t="s">
        <v>413</v>
      </c>
      <c r="AH320" s="44" t="s">
        <v>1804</v>
      </c>
      <c r="AI320" s="44" t="s">
        <v>1805</v>
      </c>
      <c r="AJ320" s="44" t="s">
        <v>1806</v>
      </c>
      <c r="AK320" s="44" t="s">
        <v>1226</v>
      </c>
      <c r="AL320" s="44" t="s">
        <v>115</v>
      </c>
      <c r="AM320" s="49" t="s">
        <v>1206</v>
      </c>
      <c r="AN320" s="44" t="s">
        <v>220</v>
      </c>
      <c r="AO320" s="44" t="s">
        <v>118</v>
      </c>
      <c r="AP320" s="44" t="s">
        <v>1437</v>
      </c>
      <c r="AQ320" s="106" t="s">
        <v>1807</v>
      </c>
      <c r="AR320" s="44" t="s">
        <v>121</v>
      </c>
      <c r="AS320" s="49"/>
      <c r="AT320" s="44"/>
    </row>
    <row r="321" spans="1:70" ht="14.4">
      <c r="A321" s="48" t="str">
        <f t="shared" si="12"/>
        <v>90NX09J2-M00PU0</v>
      </c>
      <c r="B321" s="19" t="str">
        <f t="shared" si="11"/>
        <v>B9406CAA-THX7310X</v>
      </c>
      <c r="C321" s="19" t="str">
        <f>IF(ISBLANK(I321),"",IF(LEFT(H321, 4) = "90PF",_xlfn.XLOOKUP(B321,'Auto-PF'!$A$2:$A$500,'Auto-PF'!$B$2:$B$500,"Not found",0),_xlfn.XLOOKUP(LEFT(B321,5),'MKT name rule'!$B$2:$B$322,'MKT name rule'!$C$2:$C$322, "Not found")))</f>
        <v>ASUS ExpertBook Ultra</v>
      </c>
      <c r="D321" s="19" t="s">
        <v>1808</v>
      </c>
      <c r="E321" s="19" t="s">
        <v>1809</v>
      </c>
      <c r="F321" s="41" t="s">
        <v>1810</v>
      </c>
      <c r="H321" s="19" t="s">
        <v>1811</v>
      </c>
      <c r="I321" s="19" t="s">
        <v>1812</v>
      </c>
      <c r="J321" s="19" t="s">
        <v>1813</v>
      </c>
      <c r="K321" s="19" t="s">
        <v>1814</v>
      </c>
      <c r="L321" s="19" t="s">
        <v>1686</v>
      </c>
      <c r="M321" s="19" t="s">
        <v>1687</v>
      </c>
      <c r="N321" s="19" t="s">
        <v>1815</v>
      </c>
      <c r="O321" s="19" t="s">
        <v>1394</v>
      </c>
      <c r="P321" s="19" t="s">
        <v>213</v>
      </c>
      <c r="Q321" s="19" t="s">
        <v>1816</v>
      </c>
      <c r="R321" s="19" t="s">
        <v>1798</v>
      </c>
      <c r="S321" s="19" t="s">
        <v>1817</v>
      </c>
      <c r="T321" s="19" t="s">
        <v>1818</v>
      </c>
      <c r="U321" s="19" t="s">
        <v>1819</v>
      </c>
      <c r="V321" s="19" t="s">
        <v>1820</v>
      </c>
      <c r="W321" s="19" t="s">
        <v>1821</v>
      </c>
      <c r="X321" s="19" t="s">
        <v>1822</v>
      </c>
      <c r="Y321" s="19" t="s">
        <v>1431</v>
      </c>
      <c r="Z321" s="19" t="s">
        <v>118</v>
      </c>
      <c r="AA321" s="19" t="s">
        <v>1823</v>
      </c>
      <c r="AB321" s="19" t="s">
        <v>1803</v>
      </c>
      <c r="AC321" s="19" t="s">
        <v>198</v>
      </c>
      <c r="AD321" s="19" t="s">
        <v>1697</v>
      </c>
      <c r="AE321" s="19" t="s">
        <v>1824</v>
      </c>
      <c r="AF321" s="19" t="s">
        <v>1825</v>
      </c>
      <c r="AG321" s="19" t="s">
        <v>413</v>
      </c>
      <c r="AH321" s="19" t="s">
        <v>1826</v>
      </c>
      <c r="AI321" s="19" t="s">
        <v>1827</v>
      </c>
      <c r="AJ321" s="19" t="s">
        <v>1828</v>
      </c>
      <c r="AK321" s="19" t="s">
        <v>1829</v>
      </c>
      <c r="AL321" s="19" t="s">
        <v>1701</v>
      </c>
      <c r="AM321" s="19" t="s">
        <v>117</v>
      </c>
      <c r="AN321" s="19" t="s">
        <v>220</v>
      </c>
      <c r="AO321" s="19" t="s">
        <v>118</v>
      </c>
      <c r="AP321" s="19" t="s">
        <v>1437</v>
      </c>
      <c r="AQ321" s="19" t="s">
        <v>1830</v>
      </c>
      <c r="AR321" s="19" t="s">
        <v>1639</v>
      </c>
      <c r="AS321" s="19" t="s">
        <v>1183</v>
      </c>
    </row>
    <row r="322" spans="1:70" ht="14.4">
      <c r="A322" s="48" t="str">
        <f t="shared" si="12"/>
        <v>90NX09J1-M019E0</v>
      </c>
      <c r="B322" s="19" t="str">
        <f t="shared" si="11"/>
        <v>B9406CAA-THX7312X</v>
      </c>
      <c r="C322" s="19" t="str">
        <f>IF(ISBLANK(I322),"",IF(LEFT(H322, 4) = "90PF",_xlfn.XLOOKUP(B322,'Auto-PF'!$A$2:$A$500,'Auto-PF'!$B$2:$B$500,"Not found",0),_xlfn.XLOOKUP(LEFT(B322,5),'MKT name rule'!$B$2:$B$322,'MKT name rule'!$C$2:$C$322, "Not found")))</f>
        <v>ASUS ExpertBook Ultra</v>
      </c>
      <c r="D322" s="19" t="s">
        <v>1808</v>
      </c>
      <c r="E322" s="19" t="s">
        <v>1809</v>
      </c>
      <c r="F322" s="41" t="s">
        <v>1831</v>
      </c>
      <c r="H322" s="19" t="s">
        <v>1832</v>
      </c>
      <c r="I322" s="19" t="s">
        <v>1833</v>
      </c>
      <c r="J322" s="19" t="s">
        <v>1834</v>
      </c>
      <c r="K322" s="19" t="s">
        <v>1814</v>
      </c>
      <c r="L322" s="19" t="s">
        <v>1686</v>
      </c>
      <c r="M322" s="19" t="s">
        <v>1687</v>
      </c>
      <c r="N322" s="19" t="s">
        <v>1815</v>
      </c>
      <c r="O322" s="19" t="s">
        <v>1394</v>
      </c>
      <c r="P322" s="19" t="s">
        <v>213</v>
      </c>
      <c r="Q322" s="19" t="s">
        <v>1816</v>
      </c>
      <c r="R322" s="19" t="s">
        <v>1798</v>
      </c>
      <c r="S322" s="19" t="s">
        <v>1817</v>
      </c>
      <c r="T322" s="19" t="s">
        <v>1818</v>
      </c>
      <c r="U322" s="19" t="s">
        <v>1819</v>
      </c>
      <c r="V322" s="19" t="s">
        <v>1820</v>
      </c>
      <c r="W322" s="19" t="s">
        <v>1821</v>
      </c>
      <c r="X322" s="19" t="s">
        <v>1822</v>
      </c>
      <c r="Y322" s="19" t="s">
        <v>1431</v>
      </c>
      <c r="Z322" s="19" t="s">
        <v>118</v>
      </c>
      <c r="AA322" s="19" t="s">
        <v>1823</v>
      </c>
      <c r="AB322" s="19" t="s">
        <v>1803</v>
      </c>
      <c r="AC322" s="19" t="s">
        <v>198</v>
      </c>
      <c r="AD322" s="19" t="s">
        <v>1697</v>
      </c>
      <c r="AE322" s="19" t="s">
        <v>1824</v>
      </c>
      <c r="AF322" s="19" t="s">
        <v>1825</v>
      </c>
      <c r="AG322" s="19" t="s">
        <v>413</v>
      </c>
      <c r="AH322" s="19" t="s">
        <v>1826</v>
      </c>
      <c r="AI322" s="19" t="s">
        <v>1827</v>
      </c>
      <c r="AJ322" s="19" t="s">
        <v>1828</v>
      </c>
      <c r="AK322" s="19" t="s">
        <v>1829</v>
      </c>
      <c r="AL322" s="19" t="s">
        <v>1701</v>
      </c>
      <c r="AM322" s="19" t="s">
        <v>117</v>
      </c>
      <c r="AN322" s="19" t="s">
        <v>220</v>
      </c>
      <c r="AO322" s="19" t="s">
        <v>118</v>
      </c>
      <c r="AP322" s="19" t="s">
        <v>1437</v>
      </c>
      <c r="AQ322" s="19" t="s">
        <v>1830</v>
      </c>
      <c r="AR322" s="19" t="s">
        <v>1639</v>
      </c>
      <c r="AS322" s="19" t="s">
        <v>1183</v>
      </c>
    </row>
    <row r="323" spans="1:70" ht="14.4">
      <c r="A323" s="48" t="str">
        <f t="shared" si="12"/>
        <v>90NX09J2-M01390</v>
      </c>
      <c r="B323" s="19" t="str">
        <f t="shared" si="11"/>
        <v>B9406CAA-THX7620X</v>
      </c>
      <c r="C323" s="19" t="str">
        <f>IF(ISBLANK(I323),"",IF(LEFT(H323, 4) = "90PF",_xlfn.XLOOKUP(B323,'Auto-PF'!$A$2:$A$500,'Auto-PF'!$B$2:$B$500,"Not found",0),_xlfn.XLOOKUP(LEFT(B323,5),'MKT name rule'!$B$2:$B$322,'MKT name rule'!$C$2:$C$322, "Not found")))</f>
        <v>ASUS ExpertBook Ultra</v>
      </c>
      <c r="D323" s="19" t="s">
        <v>1808</v>
      </c>
      <c r="E323" s="19" t="s">
        <v>1809</v>
      </c>
      <c r="F323" s="41" t="s">
        <v>1835</v>
      </c>
      <c r="H323" s="19" t="s">
        <v>1836</v>
      </c>
      <c r="I323" s="19" t="s">
        <v>1837</v>
      </c>
      <c r="J323" s="19" t="s">
        <v>1813</v>
      </c>
      <c r="K323" s="19" t="s">
        <v>1814</v>
      </c>
      <c r="L323" s="19" t="s">
        <v>1838</v>
      </c>
      <c r="M323" s="19" t="s">
        <v>1839</v>
      </c>
      <c r="N323" s="19" t="s">
        <v>1815</v>
      </c>
      <c r="O323" s="19" t="s">
        <v>1394</v>
      </c>
      <c r="P323" s="19" t="s">
        <v>213</v>
      </c>
      <c r="Q323" s="19" t="s">
        <v>1816</v>
      </c>
      <c r="R323" s="19" t="s">
        <v>1798</v>
      </c>
      <c r="S323" s="19" t="s">
        <v>1817</v>
      </c>
      <c r="T323" s="19" t="s">
        <v>1818</v>
      </c>
      <c r="U323" s="19" t="s">
        <v>1819</v>
      </c>
      <c r="V323" s="19" t="s">
        <v>1820</v>
      </c>
      <c r="W323" s="19" t="s">
        <v>1821</v>
      </c>
      <c r="X323" s="19" t="s">
        <v>1822</v>
      </c>
      <c r="Y323" s="19" t="s">
        <v>1431</v>
      </c>
      <c r="Z323" s="19" t="s">
        <v>118</v>
      </c>
      <c r="AA323" s="19" t="s">
        <v>1823</v>
      </c>
      <c r="AB323" s="19" t="s">
        <v>1803</v>
      </c>
      <c r="AC323" s="19" t="s">
        <v>198</v>
      </c>
      <c r="AD323" s="19" t="s">
        <v>1697</v>
      </c>
      <c r="AE323" s="19" t="s">
        <v>1824</v>
      </c>
      <c r="AF323" s="19" t="s">
        <v>1825</v>
      </c>
      <c r="AG323" s="19" t="s">
        <v>413</v>
      </c>
      <c r="AH323" s="19" t="s">
        <v>1826</v>
      </c>
      <c r="AI323" s="19" t="s">
        <v>1827</v>
      </c>
      <c r="AJ323" s="19" t="s">
        <v>1828</v>
      </c>
      <c r="AK323" s="19" t="s">
        <v>1829</v>
      </c>
      <c r="AL323" s="19" t="s">
        <v>1701</v>
      </c>
      <c r="AM323" s="19" t="s">
        <v>117</v>
      </c>
      <c r="AN323" s="19" t="s">
        <v>220</v>
      </c>
      <c r="AO323" s="19" t="s">
        <v>118</v>
      </c>
      <c r="AP323" s="19" t="s">
        <v>1437</v>
      </c>
      <c r="AQ323" s="19" t="s">
        <v>1830</v>
      </c>
      <c r="AR323" s="19" t="s">
        <v>1639</v>
      </c>
      <c r="AS323" s="19" t="s">
        <v>1183</v>
      </c>
    </row>
    <row r="324" spans="1:70" ht="14.4">
      <c r="A324" s="48" t="str">
        <f t="shared" si="12"/>
        <v>90NX09J1-M019F0</v>
      </c>
      <c r="B324" s="19" t="str">
        <f t="shared" si="11"/>
        <v>B9406CAA-THX7622X</v>
      </c>
      <c r="C324" s="19" t="str">
        <f>IF(ISBLANK(I324),"",IF(LEFT(H324, 4) = "90PF",_xlfn.XLOOKUP(B324,'Auto-PF'!$A$2:$A$500,'Auto-PF'!$B$2:$B$500,"Not found",0),_xlfn.XLOOKUP(LEFT(B324,5),'MKT name rule'!$B$2:$B$322,'MKT name rule'!$C$2:$C$322, "Not found")))</f>
        <v>ASUS ExpertBook Ultra</v>
      </c>
      <c r="D324" s="19" t="s">
        <v>1808</v>
      </c>
      <c r="E324" s="19" t="s">
        <v>1809</v>
      </c>
      <c r="F324" s="41" t="s">
        <v>1840</v>
      </c>
      <c r="H324" s="19" t="s">
        <v>1841</v>
      </c>
      <c r="I324" s="19" t="s">
        <v>1842</v>
      </c>
      <c r="J324" s="19" t="s">
        <v>1834</v>
      </c>
      <c r="K324" s="19" t="s">
        <v>1814</v>
      </c>
      <c r="L324" s="19" t="s">
        <v>1838</v>
      </c>
      <c r="M324" s="19" t="s">
        <v>1839</v>
      </c>
      <c r="N324" s="19" t="s">
        <v>1815</v>
      </c>
      <c r="O324" s="19" t="s">
        <v>1394</v>
      </c>
      <c r="P324" s="19" t="s">
        <v>213</v>
      </c>
      <c r="Q324" s="19" t="s">
        <v>1816</v>
      </c>
      <c r="R324" s="19" t="s">
        <v>1798</v>
      </c>
      <c r="S324" s="19" t="s">
        <v>1817</v>
      </c>
      <c r="T324" s="19" t="s">
        <v>1818</v>
      </c>
      <c r="U324" s="19" t="s">
        <v>1819</v>
      </c>
      <c r="V324" s="19" t="s">
        <v>1820</v>
      </c>
      <c r="W324" s="19" t="s">
        <v>1821</v>
      </c>
      <c r="X324" s="19" t="s">
        <v>1822</v>
      </c>
      <c r="Y324" s="19" t="s">
        <v>1431</v>
      </c>
      <c r="Z324" s="19" t="s">
        <v>118</v>
      </c>
      <c r="AA324" s="19" t="s">
        <v>1823</v>
      </c>
      <c r="AB324" s="19" t="s">
        <v>1803</v>
      </c>
      <c r="AC324" s="19" t="s">
        <v>198</v>
      </c>
      <c r="AD324" s="19" t="s">
        <v>1697</v>
      </c>
      <c r="AE324" s="19" t="s">
        <v>1824</v>
      </c>
      <c r="AF324" s="19" t="s">
        <v>1825</v>
      </c>
      <c r="AG324" s="19" t="s">
        <v>413</v>
      </c>
      <c r="AH324" s="19" t="s">
        <v>1826</v>
      </c>
      <c r="AI324" s="19" t="s">
        <v>1827</v>
      </c>
      <c r="AJ324" s="19" t="s">
        <v>1828</v>
      </c>
      <c r="AK324" s="19" t="s">
        <v>1829</v>
      </c>
      <c r="AL324" s="19" t="s">
        <v>1701</v>
      </c>
      <c r="AM324" s="19" t="s">
        <v>117</v>
      </c>
      <c r="AN324" s="19" t="s">
        <v>220</v>
      </c>
      <c r="AO324" s="19" t="s">
        <v>118</v>
      </c>
      <c r="AP324" s="19" t="s">
        <v>1437</v>
      </c>
      <c r="AQ324" s="19" t="s">
        <v>1830</v>
      </c>
      <c r="AR324" s="19" t="s">
        <v>1639</v>
      </c>
      <c r="AS324" s="19" t="s">
        <v>1183</v>
      </c>
    </row>
    <row r="325" spans="1:70" ht="14.4">
      <c r="A325" s="48" t="str">
        <f t="shared" si="12"/>
        <v>90NX09J2-M01MU0</v>
      </c>
      <c r="B325" s="19" t="str">
        <f>IF(ISBLANK(I325),"",I325)</f>
        <v>B9406CAA-TG5153WS</v>
      </c>
      <c r="C325" s="19" t="str">
        <f>IF(ISBLANK(I325),"",IF(LEFT(H325, 4) = "90PF",_xlfn.XLOOKUP(B325,'Auto-PF'!$A$2:$A$500,'Auto-PF'!$B$2:$B$500,"Not found",0),_xlfn.XLOOKUP(LEFT(B325,5),'MKT name rule'!$B$2:$B$322,'MKT name rule'!$C$2:$C$322, "Not found")))</f>
        <v>ASUS ExpertBook Ultra</v>
      </c>
      <c r="D325" s="19" t="s">
        <v>1808</v>
      </c>
      <c r="E325" s="19" t="s">
        <v>1843</v>
      </c>
      <c r="H325" s="19" t="s">
        <v>1844</v>
      </c>
      <c r="I325" s="19" t="s">
        <v>1845</v>
      </c>
      <c r="J325" s="19" t="s">
        <v>1846</v>
      </c>
      <c r="K325" s="19" t="s">
        <v>1708</v>
      </c>
      <c r="L325" s="19" t="s">
        <v>1671</v>
      </c>
      <c r="M325" s="19" t="s">
        <v>394</v>
      </c>
      <c r="N325" s="19" t="s">
        <v>201</v>
      </c>
      <c r="O325" s="19" t="s">
        <v>1498</v>
      </c>
      <c r="P325" s="19" t="s">
        <v>242</v>
      </c>
      <c r="Q325" s="19" t="s">
        <v>1816</v>
      </c>
      <c r="R325" s="19" t="s">
        <v>1798</v>
      </c>
      <c r="S325" s="19" t="s">
        <v>1817</v>
      </c>
      <c r="T325" s="19" t="s">
        <v>1818</v>
      </c>
      <c r="U325" s="19" t="s">
        <v>1819</v>
      </c>
      <c r="V325" s="19" t="s">
        <v>1820</v>
      </c>
      <c r="W325" s="19" t="s">
        <v>1821</v>
      </c>
      <c r="X325" s="19" t="s">
        <v>1822</v>
      </c>
      <c r="Y325" s="19" t="s">
        <v>1431</v>
      </c>
      <c r="Z325" s="19" t="s">
        <v>118</v>
      </c>
      <c r="AA325" s="19" t="s">
        <v>1847</v>
      </c>
      <c r="AB325" s="19" t="s">
        <v>1803</v>
      </c>
      <c r="AC325" s="19" t="s">
        <v>198</v>
      </c>
      <c r="AD325" s="19" t="s">
        <v>1697</v>
      </c>
      <c r="AE325" s="19" t="s">
        <v>1824</v>
      </c>
      <c r="AF325" s="19" t="s">
        <v>1848</v>
      </c>
      <c r="AG325" s="19" t="s">
        <v>413</v>
      </c>
      <c r="AH325" s="19" t="s">
        <v>1849</v>
      </c>
      <c r="AI325" s="19" t="s">
        <v>1805</v>
      </c>
      <c r="AJ325" s="19" t="s">
        <v>1828</v>
      </c>
      <c r="AK325" s="19" t="s">
        <v>1829</v>
      </c>
      <c r="AL325" s="19" t="s">
        <v>1701</v>
      </c>
      <c r="AM325" s="19" t="s">
        <v>117</v>
      </c>
      <c r="AN325" s="19" t="s">
        <v>220</v>
      </c>
      <c r="AO325" s="19" t="s">
        <v>118</v>
      </c>
      <c r="AP325" s="19" t="s">
        <v>1437</v>
      </c>
      <c r="AQ325" s="19" t="s">
        <v>1830</v>
      </c>
      <c r="AR325" s="19" t="s">
        <v>1639</v>
      </c>
      <c r="AS325" s="19" t="s">
        <v>1183</v>
      </c>
    </row>
    <row r="326" spans="1:70" ht="14.4">
      <c r="A326" s="48" t="str">
        <f t="shared" si="12"/>
        <v>90NX09J1-M01MT0</v>
      </c>
      <c r="B326" s="19" t="str">
        <f t="shared" si="11"/>
        <v>B9406CAA-TG5152WS</v>
      </c>
      <c r="C326" s="19" t="str">
        <f>IF(ISBLANK(I326),"",IF(LEFT(H326, 4) = "90PF",_xlfn.XLOOKUP(B326,'Auto-PF'!$A$2:$A$500,'Auto-PF'!$B$2:$B$500,"Not found",0),_xlfn.XLOOKUP(LEFT(B326,5),'MKT name rule'!$B$2:$B$322,'MKT name rule'!$C$2:$C$322, "Not found")))</f>
        <v>ASUS ExpertBook Ultra</v>
      </c>
      <c r="D326" s="19" t="s">
        <v>1808</v>
      </c>
      <c r="E326" s="19" t="s">
        <v>1843</v>
      </c>
      <c r="H326" s="19" t="s">
        <v>1850</v>
      </c>
      <c r="I326" s="19" t="s">
        <v>1851</v>
      </c>
      <c r="J326" s="19" t="s">
        <v>1852</v>
      </c>
      <c r="K326" s="19" t="s">
        <v>1708</v>
      </c>
      <c r="L326" s="19" t="s">
        <v>1671</v>
      </c>
      <c r="M326" s="19" t="s">
        <v>394</v>
      </c>
      <c r="N326" s="19" t="s">
        <v>201</v>
      </c>
      <c r="O326" s="19" t="s">
        <v>1498</v>
      </c>
      <c r="P326" s="19" t="s">
        <v>242</v>
      </c>
      <c r="Q326" s="19" t="s">
        <v>1816</v>
      </c>
      <c r="R326" s="19" t="s">
        <v>1798</v>
      </c>
      <c r="S326" s="19" t="s">
        <v>1817</v>
      </c>
      <c r="T326" s="19" t="s">
        <v>1818</v>
      </c>
      <c r="U326" s="19" t="s">
        <v>1819</v>
      </c>
      <c r="V326" s="19" t="s">
        <v>1820</v>
      </c>
      <c r="W326" s="19" t="s">
        <v>1821</v>
      </c>
      <c r="X326" s="19" t="s">
        <v>1822</v>
      </c>
      <c r="Y326" s="19" t="s">
        <v>1431</v>
      </c>
      <c r="Z326" s="19" t="s">
        <v>118</v>
      </c>
      <c r="AA326" s="19" t="s">
        <v>1847</v>
      </c>
      <c r="AB326" s="19" t="s">
        <v>1803</v>
      </c>
      <c r="AC326" s="19" t="s">
        <v>198</v>
      </c>
      <c r="AD326" s="19" t="s">
        <v>1697</v>
      </c>
      <c r="AE326" s="19" t="s">
        <v>1824</v>
      </c>
      <c r="AF326" s="19" t="s">
        <v>1848</v>
      </c>
      <c r="AG326" s="19" t="s">
        <v>413</v>
      </c>
      <c r="AH326" s="19" t="s">
        <v>1849</v>
      </c>
      <c r="AI326" s="19" t="s">
        <v>1805</v>
      </c>
      <c r="AJ326" s="19" t="s">
        <v>1828</v>
      </c>
      <c r="AK326" s="19" t="s">
        <v>1829</v>
      </c>
      <c r="AL326" s="19" t="s">
        <v>1701</v>
      </c>
      <c r="AM326" s="19" t="s">
        <v>117</v>
      </c>
      <c r="AN326" s="19" t="s">
        <v>220</v>
      </c>
      <c r="AO326" s="19" t="s">
        <v>118</v>
      </c>
      <c r="AP326" s="19" t="s">
        <v>1437</v>
      </c>
      <c r="AQ326" s="19" t="s">
        <v>1830</v>
      </c>
      <c r="AR326" s="19" t="s">
        <v>1639</v>
      </c>
      <c r="AS326" s="19" t="s">
        <v>1183</v>
      </c>
    </row>
    <row r="327" spans="1:70" ht="14.4">
      <c r="A327" s="48" t="str">
        <f t="shared" si="12"/>
        <v>90NX09J2-M018X0</v>
      </c>
      <c r="B327" s="19" t="str">
        <f t="shared" si="11"/>
        <v>B9406CAA-THX7313WS</v>
      </c>
      <c r="C327" s="19" t="str">
        <f>IF(ISBLANK(I327),"",IF(LEFT(H327, 4) = "90PF",_xlfn.XLOOKUP(B327,'Auto-PF'!$A$2:$A$500,'Auto-PF'!$B$2:$B$500,"Not found",0),_xlfn.XLOOKUP(LEFT(B327,5),'MKT name rule'!$B$2:$B$322,'MKT name rule'!$C$2:$C$322, "Not found")))</f>
        <v>ASUS ExpertBook Ultra</v>
      </c>
      <c r="D327" s="19" t="s">
        <v>1808</v>
      </c>
      <c r="E327" s="19" t="s">
        <v>1809</v>
      </c>
      <c r="F327" s="41" t="s">
        <v>1853</v>
      </c>
      <c r="H327" s="19" t="s">
        <v>1854</v>
      </c>
      <c r="I327" s="19" t="s">
        <v>1855</v>
      </c>
      <c r="J327" s="19" t="s">
        <v>1813</v>
      </c>
      <c r="K327" s="19" t="s">
        <v>1814</v>
      </c>
      <c r="L327" s="19" t="s">
        <v>1686</v>
      </c>
      <c r="M327" s="19" t="s">
        <v>1687</v>
      </c>
      <c r="N327" s="19" t="s">
        <v>1815</v>
      </c>
      <c r="O327" s="19" t="s">
        <v>1498</v>
      </c>
      <c r="P327" s="19" t="s">
        <v>242</v>
      </c>
      <c r="Q327" s="19" t="s">
        <v>1816</v>
      </c>
      <c r="R327" s="19" t="s">
        <v>1798</v>
      </c>
      <c r="S327" s="19" t="s">
        <v>1817</v>
      </c>
      <c r="T327" s="19" t="s">
        <v>1818</v>
      </c>
      <c r="U327" s="19" t="s">
        <v>1819</v>
      </c>
      <c r="V327" s="19" t="s">
        <v>1820</v>
      </c>
      <c r="W327" s="19" t="s">
        <v>1821</v>
      </c>
      <c r="X327" s="19" t="s">
        <v>1822</v>
      </c>
      <c r="Y327" s="19" t="s">
        <v>1431</v>
      </c>
      <c r="Z327" s="19" t="s">
        <v>118</v>
      </c>
      <c r="AA327" s="19" t="s">
        <v>1823</v>
      </c>
      <c r="AB327" s="19" t="s">
        <v>1803</v>
      </c>
      <c r="AC327" s="19" t="s">
        <v>198</v>
      </c>
      <c r="AD327" s="19" t="s">
        <v>1697</v>
      </c>
      <c r="AE327" s="19" t="s">
        <v>1824</v>
      </c>
      <c r="AF327" s="19" t="s">
        <v>1825</v>
      </c>
      <c r="AG327" s="19" t="s">
        <v>413</v>
      </c>
      <c r="AH327" s="19" t="s">
        <v>1826</v>
      </c>
      <c r="AI327" s="19" t="s">
        <v>1827</v>
      </c>
      <c r="AJ327" s="19" t="s">
        <v>1828</v>
      </c>
      <c r="AK327" s="19" t="s">
        <v>1829</v>
      </c>
      <c r="AL327" s="19" t="s">
        <v>1701</v>
      </c>
      <c r="AM327" s="19" t="s">
        <v>117</v>
      </c>
      <c r="AN327" s="19" t="s">
        <v>220</v>
      </c>
      <c r="AO327" s="19" t="s">
        <v>118</v>
      </c>
      <c r="AP327" s="19" t="s">
        <v>1437</v>
      </c>
      <c r="AQ327" s="19" t="s">
        <v>1830</v>
      </c>
      <c r="AR327" s="19" t="s">
        <v>1639</v>
      </c>
      <c r="AS327" s="19" t="s">
        <v>1183</v>
      </c>
    </row>
    <row r="328" spans="1:70" ht="14.4">
      <c r="A328" s="48" t="str">
        <f t="shared" si="12"/>
        <v>90NX09J1-M018W0</v>
      </c>
      <c r="B328" s="19" t="str">
        <f t="shared" si="11"/>
        <v>B9406CAA-THX7312WS</v>
      </c>
      <c r="C328" s="19" t="str">
        <f>IF(ISBLANK(I328),"",IF(LEFT(H328, 4) = "90PF",_xlfn.XLOOKUP(B328,'Auto-PF'!$A$2:$A$500,'Auto-PF'!$B$2:$B$500,"Not found",0),_xlfn.XLOOKUP(LEFT(B328,5),'MKT name rule'!$B$2:$B$322,'MKT name rule'!$C$2:$C$322, "Not found")))</f>
        <v>ASUS ExpertBook Ultra</v>
      </c>
      <c r="D328" s="19" t="s">
        <v>1808</v>
      </c>
      <c r="E328" s="19" t="s">
        <v>1809</v>
      </c>
      <c r="F328" s="41" t="s">
        <v>2621</v>
      </c>
      <c r="H328" s="19" t="s">
        <v>1856</v>
      </c>
      <c r="I328" s="19" t="s">
        <v>1857</v>
      </c>
      <c r="J328" s="19" t="s">
        <v>1834</v>
      </c>
      <c r="K328" s="19" t="s">
        <v>1814</v>
      </c>
      <c r="L328" s="19" t="s">
        <v>1686</v>
      </c>
      <c r="M328" s="19" t="s">
        <v>1687</v>
      </c>
      <c r="N328" s="19" t="s">
        <v>1815</v>
      </c>
      <c r="O328" s="19" t="s">
        <v>1498</v>
      </c>
      <c r="P328" s="19" t="s">
        <v>242</v>
      </c>
      <c r="Q328" s="19" t="s">
        <v>1816</v>
      </c>
      <c r="R328" s="19" t="s">
        <v>1798</v>
      </c>
      <c r="S328" s="19" t="s">
        <v>1817</v>
      </c>
      <c r="T328" s="19" t="s">
        <v>1818</v>
      </c>
      <c r="U328" s="19" t="s">
        <v>1819</v>
      </c>
      <c r="V328" s="19" t="s">
        <v>1820</v>
      </c>
      <c r="W328" s="19" t="s">
        <v>1821</v>
      </c>
      <c r="X328" s="19" t="s">
        <v>1822</v>
      </c>
      <c r="Y328" s="19" t="s">
        <v>1431</v>
      </c>
      <c r="Z328" s="19" t="s">
        <v>118</v>
      </c>
      <c r="AA328" s="19" t="s">
        <v>1823</v>
      </c>
      <c r="AB328" s="19" t="s">
        <v>1803</v>
      </c>
      <c r="AC328" s="19" t="s">
        <v>198</v>
      </c>
      <c r="AD328" s="19" t="s">
        <v>1697</v>
      </c>
      <c r="AE328" s="19" t="s">
        <v>1824</v>
      </c>
      <c r="AF328" s="19" t="s">
        <v>1825</v>
      </c>
      <c r="AG328" s="19" t="s">
        <v>413</v>
      </c>
      <c r="AH328" s="19" t="s">
        <v>1826</v>
      </c>
      <c r="AI328" s="19" t="s">
        <v>1827</v>
      </c>
      <c r="AJ328" s="19" t="s">
        <v>1828</v>
      </c>
      <c r="AK328" s="19" t="s">
        <v>1829</v>
      </c>
      <c r="AL328" s="19" t="s">
        <v>1701</v>
      </c>
      <c r="AM328" s="19" t="s">
        <v>117</v>
      </c>
      <c r="AN328" s="19" t="s">
        <v>220</v>
      </c>
      <c r="AO328" s="19" t="s">
        <v>118</v>
      </c>
      <c r="AP328" s="19" t="s">
        <v>1437</v>
      </c>
      <c r="AQ328" s="19" t="s">
        <v>1830</v>
      </c>
      <c r="AR328" s="19" t="s">
        <v>1639</v>
      </c>
      <c r="AS328" s="19" t="s">
        <v>1183</v>
      </c>
    </row>
    <row r="329" spans="1:70" ht="14.4">
      <c r="A329" s="48" t="str">
        <f t="shared" si="12"/>
        <v>90PF05A1-M003Y0</v>
      </c>
      <c r="B329" s="19" t="str">
        <f t="shared" ref="B329:B338" si="13">IF(ISBLANK(I329),"",I329)</f>
        <v>P500SV-5850181WS</v>
      </c>
      <c r="C329" s="19" t="str">
        <f>IF(ISBLANK(I329),"",IF(LEFT(H329, 4) = "90PF",_xlfn.XLOOKUP(B329,'Auto-PF'!$A$2:$A$500,'Auto-PF'!$B$2:$B$500,"Not found",0),_xlfn.XLOOKUP(LEFT(B329,3),'MKT name rule'!$B$2:$B$322,'MKT name rule'!$C$2:$C$322, "Not found")))</f>
        <v>Not found Nope</v>
      </c>
      <c r="D329" s="45" t="s">
        <v>83</v>
      </c>
      <c r="E329" s="83" t="s">
        <v>1372</v>
      </c>
      <c r="H329" s="19" t="s">
        <v>1858</v>
      </c>
      <c r="I329" s="19" t="s">
        <v>1859</v>
      </c>
      <c r="J329" s="19" t="s">
        <v>1860</v>
      </c>
      <c r="K329" s="19" t="s">
        <v>1861</v>
      </c>
      <c r="L329" s="19" t="s">
        <v>1377</v>
      </c>
      <c r="M329" s="19" t="s">
        <v>1378</v>
      </c>
      <c r="N329" s="19" t="s">
        <v>480</v>
      </c>
      <c r="O329" s="19" t="s">
        <v>543</v>
      </c>
      <c r="P329" s="19" t="s">
        <v>387</v>
      </c>
      <c r="Q329" s="19" t="s">
        <v>1498</v>
      </c>
      <c r="R329" s="19" t="s">
        <v>242</v>
      </c>
      <c r="S329" s="19" t="s">
        <v>249</v>
      </c>
      <c r="T329" s="19" t="s">
        <v>544</v>
      </c>
      <c r="U329" s="19" t="s">
        <v>116</v>
      </c>
      <c r="V329" s="19" t="s">
        <v>202</v>
      </c>
      <c r="W329" s="19" t="s">
        <v>1379</v>
      </c>
      <c r="X329" s="19" t="s">
        <v>392</v>
      </c>
      <c r="Y329" s="19" t="s">
        <v>116</v>
      </c>
      <c r="Z329" s="19" t="s">
        <v>91</v>
      </c>
      <c r="AA329" s="19" t="s">
        <v>394</v>
      </c>
      <c r="AB329" s="19" t="s">
        <v>535</v>
      </c>
      <c r="AC329" s="19" t="s">
        <v>396</v>
      </c>
      <c r="AD329" s="19" t="s">
        <v>397</v>
      </c>
      <c r="AE329" s="19" t="s">
        <v>207</v>
      </c>
      <c r="AF329" s="19" t="s">
        <v>399</v>
      </c>
      <c r="AG329" s="19" t="s">
        <v>1133</v>
      </c>
      <c r="AH329" s="19" t="s">
        <v>547</v>
      </c>
      <c r="AI329" s="19" t="s">
        <v>517</v>
      </c>
      <c r="AJ329" s="19" t="s">
        <v>548</v>
      </c>
      <c r="AK329" s="19" t="s">
        <v>561</v>
      </c>
      <c r="AL329" s="19" t="s">
        <v>451</v>
      </c>
      <c r="AM329" s="19" t="s">
        <v>550</v>
      </c>
      <c r="AN329" s="19" t="s">
        <v>488</v>
      </c>
      <c r="AO329" s="19" t="s">
        <v>1380</v>
      </c>
      <c r="AP329" s="19" t="s">
        <v>490</v>
      </c>
      <c r="AQ329" s="19" t="s">
        <v>117</v>
      </c>
      <c r="AR329" s="19" t="s">
        <v>552</v>
      </c>
      <c r="AS329" s="19" t="s">
        <v>1134</v>
      </c>
      <c r="AT329" s="19" t="s">
        <v>553</v>
      </c>
      <c r="AU329" s="19" t="s">
        <v>554</v>
      </c>
      <c r="AV329" s="19" t="s">
        <v>1382</v>
      </c>
      <c r="AW329" s="19" t="s">
        <v>1019</v>
      </c>
      <c r="AX329" s="19" t="s">
        <v>1101</v>
      </c>
      <c r="AY329" s="19" t="s">
        <v>556</v>
      </c>
      <c r="AZ329" s="19" t="s">
        <v>557</v>
      </c>
      <c r="BA329" s="19" t="s">
        <v>116</v>
      </c>
    </row>
    <row r="330" spans="1:70" ht="14.4">
      <c r="A330" s="48" t="str">
        <f t="shared" si="12"/>
        <v>90PF05A1-M00400</v>
      </c>
      <c r="B330" s="19" t="str">
        <f t="shared" si="13"/>
        <v>P500SV-7850181WS</v>
      </c>
      <c r="C330" s="19" t="str">
        <f>IF(ISBLANK(I330),"",IF(LEFT(H330, 4) = "90PF",_xlfn.XLOOKUP(B330,'Auto-PF'!$A$2:$A$500,'Auto-PF'!$B$2:$B$500,"Not found",0),_xlfn.XLOOKUP(LEFT(B330,3),'MKT name rule'!$B$2:$B$322,'MKT name rule'!$C$2:$C$322, "Not found")))</f>
        <v>Not found Nope</v>
      </c>
      <c r="D330" s="45" t="s">
        <v>83</v>
      </c>
      <c r="E330" s="83" t="s">
        <v>1372</v>
      </c>
      <c r="H330" s="19" t="s">
        <v>1862</v>
      </c>
      <c r="I330" s="19" t="s">
        <v>1863</v>
      </c>
      <c r="J330" s="19" t="s">
        <v>1864</v>
      </c>
      <c r="K330" s="19" t="s">
        <v>1865</v>
      </c>
      <c r="L330" s="19" t="s">
        <v>1377</v>
      </c>
      <c r="M330" s="19" t="s">
        <v>1378</v>
      </c>
      <c r="N330" s="19" t="s">
        <v>480</v>
      </c>
      <c r="O330" s="19" t="s">
        <v>543</v>
      </c>
      <c r="P330" s="19" t="s">
        <v>387</v>
      </c>
      <c r="Q330" s="19" t="s">
        <v>1498</v>
      </c>
      <c r="R330" s="19" t="s">
        <v>242</v>
      </c>
      <c r="S330" s="19" t="s">
        <v>261</v>
      </c>
      <c r="T330" s="19" t="s">
        <v>544</v>
      </c>
      <c r="U330" s="19" t="s">
        <v>116</v>
      </c>
      <c r="V330" s="19" t="s">
        <v>202</v>
      </c>
      <c r="W330" s="19" t="s">
        <v>1379</v>
      </c>
      <c r="X330" s="19" t="s">
        <v>392</v>
      </c>
      <c r="Y330" s="19" t="s">
        <v>116</v>
      </c>
      <c r="Z330" s="19" t="s">
        <v>91</v>
      </c>
      <c r="AA330" s="19" t="s">
        <v>394</v>
      </c>
      <c r="AB330" s="19" t="s">
        <v>535</v>
      </c>
      <c r="AC330" s="19" t="s">
        <v>396</v>
      </c>
      <c r="AD330" s="19" t="s">
        <v>397</v>
      </c>
      <c r="AE330" s="19" t="s">
        <v>207</v>
      </c>
      <c r="AF330" s="19" t="s">
        <v>399</v>
      </c>
      <c r="AG330" s="19" t="s">
        <v>1133</v>
      </c>
      <c r="AH330" s="19" t="s">
        <v>547</v>
      </c>
      <c r="AI330" s="19" t="s">
        <v>517</v>
      </c>
      <c r="AJ330" s="19" t="s">
        <v>548</v>
      </c>
      <c r="AK330" s="19" t="s">
        <v>561</v>
      </c>
      <c r="AL330" s="19" t="s">
        <v>451</v>
      </c>
      <c r="AM330" s="19" t="s">
        <v>550</v>
      </c>
      <c r="AN330" s="19" t="s">
        <v>488</v>
      </c>
      <c r="AO330" s="19" t="s">
        <v>1380</v>
      </c>
      <c r="AP330" s="19" t="s">
        <v>490</v>
      </c>
      <c r="AQ330" s="19" t="s">
        <v>117</v>
      </c>
      <c r="AR330" s="19" t="s">
        <v>552</v>
      </c>
      <c r="AS330" s="19" t="s">
        <v>1134</v>
      </c>
      <c r="AT330" s="19" t="s">
        <v>553</v>
      </c>
      <c r="AU330" s="19" t="s">
        <v>554</v>
      </c>
      <c r="AV330" s="19" t="s">
        <v>1382</v>
      </c>
      <c r="AW330" s="19" t="s">
        <v>1019</v>
      </c>
      <c r="AX330" s="19" t="s">
        <v>1101</v>
      </c>
      <c r="AY330" s="19" t="s">
        <v>556</v>
      </c>
      <c r="AZ330" s="19" t="s">
        <v>557</v>
      </c>
      <c r="BA330" s="19" t="s">
        <v>116</v>
      </c>
    </row>
    <row r="331" spans="1:70" ht="14.4">
      <c r="A331" s="48" t="str">
        <f t="shared" si="12"/>
        <v>90PT04E1-M000V0</v>
      </c>
      <c r="B331" s="19" t="str">
        <f t="shared" si="13"/>
        <v>PM640GAT-W7310WSH</v>
      </c>
      <c r="C331" s="19" t="str">
        <f>IF(ISBLANK(I331),"",IF(LEFT(H331, 4) = "90PF",_xlfn.XLOOKUP(B331,'Auto-PF'!$A$2:$A$500,'Auto-PF'!$B$2:$B$500,"Not found",0),_xlfn.XLOOKUP(LEFT(B331,5),'MKT name rule'!$B$2:$B$322,'MKT name rule'!$C$2:$C$322, "Not found")))</f>
        <v>ASUS ExpertCenter PM600</v>
      </c>
      <c r="D331" s="45" t="s">
        <v>83</v>
      </c>
      <c r="E331" s="83" t="s">
        <v>179</v>
      </c>
      <c r="H331" s="19" t="s">
        <v>1866</v>
      </c>
      <c r="I331" s="88" t="s">
        <v>1867</v>
      </c>
      <c r="J331" s="19" t="s">
        <v>1868</v>
      </c>
      <c r="K331" s="19" t="s">
        <v>1869</v>
      </c>
      <c r="L331" s="19" t="s">
        <v>116</v>
      </c>
      <c r="N331" s="19" t="s">
        <v>324</v>
      </c>
      <c r="O331" s="19" t="s">
        <v>188</v>
      </c>
      <c r="P331" s="19" t="s">
        <v>189</v>
      </c>
      <c r="Q331" s="19" t="s">
        <v>190</v>
      </c>
      <c r="R331" s="19" t="s">
        <v>104</v>
      </c>
      <c r="S331" s="19" t="s">
        <v>191</v>
      </c>
      <c r="T331" s="19" t="s">
        <v>192</v>
      </c>
      <c r="U331" s="19" t="s">
        <v>193</v>
      </c>
      <c r="V331" s="19" t="s">
        <v>275</v>
      </c>
      <c r="W331" s="19" t="s">
        <v>195</v>
      </c>
      <c r="X331" s="19" t="s">
        <v>196</v>
      </c>
      <c r="Y331" s="19" t="s">
        <v>197</v>
      </c>
      <c r="Z331" s="19" t="s">
        <v>198</v>
      </c>
      <c r="AA331" s="19" t="s">
        <v>276</v>
      </c>
      <c r="AB331" s="19" t="s">
        <v>310</v>
      </c>
      <c r="AC331" s="19" t="s">
        <v>1870</v>
      </c>
      <c r="AD331" s="19" t="s">
        <v>1767</v>
      </c>
      <c r="AE331" s="19" t="s">
        <v>1279</v>
      </c>
      <c r="AF331" s="19" t="s">
        <v>117</v>
      </c>
      <c r="AG331" s="19" t="s">
        <v>117</v>
      </c>
      <c r="AH331" s="19" t="s">
        <v>1768</v>
      </c>
      <c r="AI331" s="19" t="s">
        <v>116</v>
      </c>
      <c r="AJ331" s="19" t="s">
        <v>311</v>
      </c>
      <c r="AK331" s="19" t="s">
        <v>312</v>
      </c>
      <c r="AL331" s="19" t="s">
        <v>313</v>
      </c>
      <c r="AM331" s="19" t="s">
        <v>205</v>
      </c>
      <c r="AN331" s="19" t="s">
        <v>116</v>
      </c>
      <c r="AO331" s="19" t="s">
        <v>116</v>
      </c>
      <c r="AP331" s="19" t="s">
        <v>1170</v>
      </c>
      <c r="AQ331" s="19" t="s">
        <v>208</v>
      </c>
      <c r="AR331" s="19" t="s">
        <v>1281</v>
      </c>
      <c r="AS331" s="19" t="s">
        <v>210</v>
      </c>
      <c r="AT331" s="19" t="s">
        <v>117</v>
      </c>
      <c r="AU331" s="19" t="s">
        <v>211</v>
      </c>
      <c r="AV331" s="19" t="s">
        <v>1498</v>
      </c>
      <c r="AW331" s="19" t="s">
        <v>242</v>
      </c>
      <c r="AX331" s="19" t="s">
        <v>117</v>
      </c>
      <c r="AY331" s="19" t="s">
        <v>250</v>
      </c>
      <c r="AZ331" s="19" t="s">
        <v>215</v>
      </c>
      <c r="BA331" s="19" t="s">
        <v>1282</v>
      </c>
      <c r="BB331" s="19" t="s">
        <v>1871</v>
      </c>
      <c r="BC331" s="19" t="s">
        <v>1872</v>
      </c>
      <c r="BD331" s="19" t="s">
        <v>1013</v>
      </c>
      <c r="BE331" s="19" t="s">
        <v>219</v>
      </c>
      <c r="BF331" s="19" t="s">
        <v>1873</v>
      </c>
      <c r="BG331" s="19" t="s">
        <v>221</v>
      </c>
      <c r="BH331" s="19" t="s">
        <v>1267</v>
      </c>
      <c r="BI331" s="19" t="s">
        <v>223</v>
      </c>
      <c r="BJ331" s="19" t="s">
        <v>1874</v>
      </c>
      <c r="BK331" s="19" t="s">
        <v>325</v>
      </c>
      <c r="BL331" s="19" t="s">
        <v>1875</v>
      </c>
      <c r="BM331" s="19" t="s">
        <v>1019</v>
      </c>
      <c r="BN331" s="19" t="s">
        <v>1020</v>
      </c>
      <c r="BO331" s="19" t="s">
        <v>659</v>
      </c>
      <c r="BP331" s="19" t="s">
        <v>227</v>
      </c>
      <c r="BQ331" s="19" t="s">
        <v>228</v>
      </c>
      <c r="BR331" s="19" t="s">
        <v>229</v>
      </c>
    </row>
    <row r="332" spans="1:70" ht="14.4">
      <c r="A332" s="48" t="str">
        <f t="shared" si="12"/>
        <v>90PT04E1-M000W0</v>
      </c>
      <c r="B332" s="19" t="str">
        <f t="shared" si="13"/>
        <v>PM640GAT-W5350WSH</v>
      </c>
      <c r="C332" s="19" t="str">
        <f>IF(ISBLANK(I332),"",IF(LEFT(H332, 4) = "90PF",_xlfn.XLOOKUP(B332,'Auto-PF'!$A$2:$A$500,'Auto-PF'!$B$2:$B$500,"Not found",0),_xlfn.XLOOKUP(LEFT(B332,5),'MKT name rule'!$B$2:$B$322,'MKT name rule'!$C$2:$C$322, "Not found")))</f>
        <v>ASUS ExpertCenter PM600</v>
      </c>
      <c r="D332" s="45" t="s">
        <v>83</v>
      </c>
      <c r="E332" s="83" t="s">
        <v>179</v>
      </c>
      <c r="H332" s="19" t="s">
        <v>1876</v>
      </c>
      <c r="I332" s="88" t="s">
        <v>1877</v>
      </c>
      <c r="J332" s="19" t="s">
        <v>1868</v>
      </c>
      <c r="K332" s="19" t="s">
        <v>1878</v>
      </c>
      <c r="L332" s="19" t="s">
        <v>116</v>
      </c>
      <c r="N332" s="19" t="s">
        <v>324</v>
      </c>
      <c r="O332" s="19" t="s">
        <v>188</v>
      </c>
      <c r="P332" s="19" t="s">
        <v>189</v>
      </c>
      <c r="Q332" s="19" t="s">
        <v>190</v>
      </c>
      <c r="R332" s="19" t="s">
        <v>104</v>
      </c>
      <c r="S332" s="19" t="s">
        <v>191</v>
      </c>
      <c r="T332" s="19" t="s">
        <v>192</v>
      </c>
      <c r="U332" s="19" t="s">
        <v>193</v>
      </c>
      <c r="V332" s="19" t="s">
        <v>275</v>
      </c>
      <c r="W332" s="19" t="s">
        <v>195</v>
      </c>
      <c r="X332" s="19" t="s">
        <v>196</v>
      </c>
      <c r="Y332" s="19" t="s">
        <v>197</v>
      </c>
      <c r="Z332" s="19" t="s">
        <v>198</v>
      </c>
      <c r="AA332" s="19" t="s">
        <v>276</v>
      </c>
      <c r="AB332" s="19" t="s">
        <v>310</v>
      </c>
      <c r="AC332" s="19" t="s">
        <v>1870</v>
      </c>
      <c r="AD332" s="19" t="s">
        <v>1879</v>
      </c>
      <c r="AE332" s="19" t="s">
        <v>1279</v>
      </c>
      <c r="AF332" s="19" t="s">
        <v>117</v>
      </c>
      <c r="AG332" s="19" t="s">
        <v>117</v>
      </c>
      <c r="AH332" s="19" t="s">
        <v>1768</v>
      </c>
      <c r="AI332" s="19" t="s">
        <v>116</v>
      </c>
      <c r="AJ332" s="19" t="s">
        <v>311</v>
      </c>
      <c r="AK332" s="19" t="s">
        <v>312</v>
      </c>
      <c r="AL332" s="19" t="s">
        <v>235</v>
      </c>
      <c r="AM332" s="19" t="s">
        <v>205</v>
      </c>
      <c r="AN332" s="19" t="s">
        <v>116</v>
      </c>
      <c r="AO332" s="19" t="s">
        <v>116</v>
      </c>
      <c r="AP332" s="19" t="s">
        <v>1170</v>
      </c>
      <c r="AQ332" s="19" t="s">
        <v>208</v>
      </c>
      <c r="AR332" s="19" t="s">
        <v>1281</v>
      </c>
      <c r="AS332" s="19" t="s">
        <v>210</v>
      </c>
      <c r="AT332" s="19" t="s">
        <v>117</v>
      </c>
      <c r="AU332" s="19" t="s">
        <v>211</v>
      </c>
      <c r="AV332" s="19" t="s">
        <v>1498</v>
      </c>
      <c r="AW332" s="19" t="s">
        <v>242</v>
      </c>
      <c r="AX332" s="19" t="s">
        <v>117</v>
      </c>
      <c r="AY332" s="19" t="s">
        <v>250</v>
      </c>
      <c r="AZ332" s="19" t="s">
        <v>215</v>
      </c>
      <c r="BA332" s="19" t="s">
        <v>1282</v>
      </c>
      <c r="BB332" s="19" t="s">
        <v>1871</v>
      </c>
      <c r="BC332" s="19" t="s">
        <v>1872</v>
      </c>
      <c r="BD332" s="19" t="s">
        <v>1013</v>
      </c>
      <c r="BE332" s="19" t="s">
        <v>219</v>
      </c>
      <c r="BF332" s="19" t="s">
        <v>1873</v>
      </c>
      <c r="BG332" s="19" t="s">
        <v>221</v>
      </c>
      <c r="BH332" s="19" t="s">
        <v>1267</v>
      </c>
      <c r="BI332" s="19" t="s">
        <v>223</v>
      </c>
      <c r="BJ332" s="19" t="s">
        <v>1874</v>
      </c>
      <c r="BK332" s="19" t="s">
        <v>325</v>
      </c>
      <c r="BL332" s="19" t="s">
        <v>1875</v>
      </c>
      <c r="BM332" s="19" t="s">
        <v>1019</v>
      </c>
      <c r="BN332" s="19" t="s">
        <v>1020</v>
      </c>
      <c r="BO332" s="19" t="s">
        <v>659</v>
      </c>
      <c r="BP332" s="19" t="s">
        <v>227</v>
      </c>
      <c r="BQ332" s="19" t="s">
        <v>228</v>
      </c>
      <c r="BR332" s="19" t="s">
        <v>229</v>
      </c>
    </row>
    <row r="333" spans="1:70" ht="14.4">
      <c r="A333" s="48" t="str">
        <f t="shared" si="12"/>
        <v>90PT04E2-M000X0</v>
      </c>
      <c r="B333" s="19" t="str">
        <f t="shared" si="13"/>
        <v>PM640GAK-B7310WS</v>
      </c>
      <c r="C333" s="19" t="str">
        <f>IF(ISBLANK(I333),"",IF(LEFT(H333, 4) = "90PF",_xlfn.XLOOKUP(B333,'Auto-PF'!$A$2:$A$500,'Auto-PF'!$B$2:$B$500,"Not found",0),_xlfn.XLOOKUP(LEFT(B333,5),'MKT name rule'!$B$2:$B$322,'MKT name rule'!$C$2:$C$322, "Not found")))</f>
        <v>ASUS ExpertCenter PM600</v>
      </c>
      <c r="D333" s="45" t="s">
        <v>83</v>
      </c>
      <c r="E333" s="83" t="s">
        <v>179</v>
      </c>
      <c r="H333" s="19" t="s">
        <v>1880</v>
      </c>
      <c r="I333" s="88" t="s">
        <v>1881</v>
      </c>
      <c r="J333" s="19" t="s">
        <v>1882</v>
      </c>
      <c r="K333" s="19" t="s">
        <v>1883</v>
      </c>
      <c r="L333" s="19" t="s">
        <v>116</v>
      </c>
      <c r="N333" s="19" t="s">
        <v>187</v>
      </c>
      <c r="O333" s="19" t="s">
        <v>188</v>
      </c>
      <c r="P333" s="19" t="s">
        <v>189</v>
      </c>
      <c r="Q333" s="19" t="s">
        <v>190</v>
      </c>
      <c r="R333" s="19" t="s">
        <v>104</v>
      </c>
      <c r="S333" s="19" t="s">
        <v>191</v>
      </c>
      <c r="T333" s="19" t="s">
        <v>192</v>
      </c>
      <c r="U333" s="19" t="s">
        <v>193</v>
      </c>
      <c r="V333" s="19" t="s">
        <v>194</v>
      </c>
      <c r="W333" s="19" t="s">
        <v>195</v>
      </c>
      <c r="X333" s="19" t="s">
        <v>196</v>
      </c>
      <c r="Y333" s="19" t="s">
        <v>197</v>
      </c>
      <c r="Z333" s="19" t="s">
        <v>198</v>
      </c>
      <c r="AA333" s="19" t="s">
        <v>199</v>
      </c>
      <c r="AB333" s="19" t="s">
        <v>200</v>
      </c>
      <c r="AC333" s="19" t="s">
        <v>1870</v>
      </c>
      <c r="AD333" s="19" t="s">
        <v>1767</v>
      </c>
      <c r="AE333" s="19" t="s">
        <v>1279</v>
      </c>
      <c r="AF333" s="19" t="s">
        <v>117</v>
      </c>
      <c r="AG333" s="19" t="s">
        <v>117</v>
      </c>
      <c r="AH333" s="19" t="s">
        <v>1768</v>
      </c>
      <c r="AI333" s="19" t="s">
        <v>116</v>
      </c>
      <c r="AJ333" s="19" t="s">
        <v>311</v>
      </c>
      <c r="AK333" s="19" t="s">
        <v>312</v>
      </c>
      <c r="AL333" s="19" t="s">
        <v>313</v>
      </c>
      <c r="AM333" s="19" t="s">
        <v>205</v>
      </c>
      <c r="AN333" s="19" t="s">
        <v>116</v>
      </c>
      <c r="AO333" s="19" t="s">
        <v>116</v>
      </c>
      <c r="AP333" s="19" t="s">
        <v>1170</v>
      </c>
      <c r="AQ333" s="19" t="s">
        <v>208</v>
      </c>
      <c r="AR333" s="19" t="s">
        <v>1281</v>
      </c>
      <c r="AS333" s="19" t="s">
        <v>210</v>
      </c>
      <c r="AT333" s="19" t="s">
        <v>117</v>
      </c>
      <c r="AU333" s="19" t="s">
        <v>211</v>
      </c>
      <c r="AV333" s="19" t="s">
        <v>1498</v>
      </c>
      <c r="AW333" s="19" t="s">
        <v>242</v>
      </c>
      <c r="AX333" s="19" t="s">
        <v>117</v>
      </c>
      <c r="AY333" s="19" t="s">
        <v>250</v>
      </c>
      <c r="AZ333" s="19" t="s">
        <v>215</v>
      </c>
      <c r="BA333" s="19" t="s">
        <v>1282</v>
      </c>
      <c r="BB333" s="19" t="s">
        <v>1871</v>
      </c>
      <c r="BC333" s="19" t="s">
        <v>1884</v>
      </c>
      <c r="BD333" s="19" t="s">
        <v>1013</v>
      </c>
      <c r="BE333" s="19" t="s">
        <v>219</v>
      </c>
      <c r="BF333" s="19" t="s">
        <v>1873</v>
      </c>
      <c r="BG333" s="19" t="s">
        <v>221</v>
      </c>
      <c r="BH333" s="19" t="s">
        <v>1267</v>
      </c>
      <c r="BI333" s="19" t="s">
        <v>223</v>
      </c>
      <c r="BJ333" s="19" t="s">
        <v>1874</v>
      </c>
      <c r="BK333" s="19" t="s">
        <v>906</v>
      </c>
      <c r="BL333" s="19" t="s">
        <v>1875</v>
      </c>
      <c r="BM333" s="19" t="s">
        <v>1019</v>
      </c>
      <c r="BN333" s="19" t="s">
        <v>1020</v>
      </c>
      <c r="BO333" s="19" t="s">
        <v>659</v>
      </c>
      <c r="BP333" s="19" t="s">
        <v>227</v>
      </c>
      <c r="BQ333" s="19" t="s">
        <v>228</v>
      </c>
      <c r="BR333" s="19" t="s">
        <v>229</v>
      </c>
    </row>
    <row r="334" spans="1:70" ht="14.4">
      <c r="A334" s="48" t="str">
        <f t="shared" si="12"/>
        <v>90PT04E2-M000Y0</v>
      </c>
      <c r="B334" s="19" t="str">
        <f t="shared" si="13"/>
        <v>PM640GAK-B5350WS</v>
      </c>
      <c r="C334" s="19" t="str">
        <f>IF(ISBLANK(I334),"",IF(LEFT(H334, 4) = "90PF",_xlfn.XLOOKUP(B334,'Auto-PF'!$A$2:$A$500,'Auto-PF'!$B$2:$B$500,"Not found",0),_xlfn.XLOOKUP(LEFT(B334,5),'MKT name rule'!$B$2:$B$322,'MKT name rule'!$C$2:$C$322, "Not found")))</f>
        <v>ASUS ExpertCenter PM600</v>
      </c>
      <c r="D334" s="45" t="s">
        <v>83</v>
      </c>
      <c r="E334" s="83" t="s">
        <v>179</v>
      </c>
      <c r="H334" s="19" t="s">
        <v>1885</v>
      </c>
      <c r="I334" s="88" t="s">
        <v>1886</v>
      </c>
      <c r="J334" s="19" t="s">
        <v>1882</v>
      </c>
      <c r="K334" s="19" t="s">
        <v>1887</v>
      </c>
      <c r="L334" s="19" t="s">
        <v>116</v>
      </c>
      <c r="N334" s="19" t="s">
        <v>187</v>
      </c>
      <c r="O334" s="19" t="s">
        <v>188</v>
      </c>
      <c r="P334" s="19" t="s">
        <v>189</v>
      </c>
      <c r="Q334" s="19" t="s">
        <v>190</v>
      </c>
      <c r="R334" s="19" t="s">
        <v>104</v>
      </c>
      <c r="S334" s="19" t="s">
        <v>191</v>
      </c>
      <c r="T334" s="19" t="s">
        <v>192</v>
      </c>
      <c r="U334" s="19" t="s">
        <v>193</v>
      </c>
      <c r="V334" s="19" t="s">
        <v>194</v>
      </c>
      <c r="W334" s="19" t="s">
        <v>195</v>
      </c>
      <c r="X334" s="19" t="s">
        <v>196</v>
      </c>
      <c r="Y334" s="19" t="s">
        <v>197</v>
      </c>
      <c r="Z334" s="19" t="s">
        <v>198</v>
      </c>
      <c r="AA334" s="19" t="s">
        <v>199</v>
      </c>
      <c r="AB334" s="19" t="s">
        <v>200</v>
      </c>
      <c r="AC334" s="19" t="s">
        <v>1870</v>
      </c>
      <c r="AD334" s="19" t="s">
        <v>1879</v>
      </c>
      <c r="AE334" s="19" t="s">
        <v>1279</v>
      </c>
      <c r="AF334" s="19" t="s">
        <v>117</v>
      </c>
      <c r="AG334" s="19" t="s">
        <v>117</v>
      </c>
      <c r="AH334" s="19" t="s">
        <v>1768</v>
      </c>
      <c r="AI334" s="19" t="s">
        <v>116</v>
      </c>
      <c r="AJ334" s="19" t="s">
        <v>311</v>
      </c>
      <c r="AK334" s="19" t="s">
        <v>312</v>
      </c>
      <c r="AL334" s="19" t="s">
        <v>235</v>
      </c>
      <c r="AM334" s="19" t="s">
        <v>205</v>
      </c>
      <c r="AN334" s="19" t="s">
        <v>116</v>
      </c>
      <c r="AO334" s="19" t="s">
        <v>116</v>
      </c>
      <c r="AP334" s="19" t="s">
        <v>1170</v>
      </c>
      <c r="AQ334" s="19" t="s">
        <v>208</v>
      </c>
      <c r="AR334" s="19" t="s">
        <v>1281</v>
      </c>
      <c r="AS334" s="19" t="s">
        <v>210</v>
      </c>
      <c r="AT334" s="19" t="s">
        <v>117</v>
      </c>
      <c r="AU334" s="19" t="s">
        <v>211</v>
      </c>
      <c r="AV334" s="19" t="s">
        <v>1498</v>
      </c>
      <c r="AW334" s="19" t="s">
        <v>242</v>
      </c>
      <c r="AX334" s="19" t="s">
        <v>117</v>
      </c>
      <c r="AY334" s="19" t="s">
        <v>250</v>
      </c>
      <c r="AZ334" s="19" t="s">
        <v>215</v>
      </c>
      <c r="BA334" s="19" t="s">
        <v>1282</v>
      </c>
      <c r="BB334" s="19" t="s">
        <v>1871</v>
      </c>
      <c r="BC334" s="19" t="s">
        <v>1884</v>
      </c>
      <c r="BD334" s="19" t="s">
        <v>1013</v>
      </c>
      <c r="BE334" s="19" t="s">
        <v>219</v>
      </c>
      <c r="BF334" s="19" t="s">
        <v>1873</v>
      </c>
      <c r="BG334" s="19" t="s">
        <v>221</v>
      </c>
      <c r="BH334" s="19" t="s">
        <v>1267</v>
      </c>
      <c r="BI334" s="19" t="s">
        <v>223</v>
      </c>
      <c r="BJ334" s="19" t="s">
        <v>1874</v>
      </c>
      <c r="BK334" s="19" t="s">
        <v>906</v>
      </c>
      <c r="BL334" s="19" t="s">
        <v>1875</v>
      </c>
      <c r="BM334" s="19" t="s">
        <v>1019</v>
      </c>
      <c r="BN334" s="19" t="s">
        <v>1020</v>
      </c>
      <c r="BO334" s="19" t="s">
        <v>659</v>
      </c>
      <c r="BP334" s="19" t="s">
        <v>227</v>
      </c>
      <c r="BQ334" s="19" t="s">
        <v>228</v>
      </c>
      <c r="BR334" s="19" t="s">
        <v>229</v>
      </c>
    </row>
    <row r="335" spans="1:70" ht="14.4">
      <c r="A335" s="48" t="str">
        <f t="shared" si="12"/>
        <v>90PT04D1-M00080</v>
      </c>
      <c r="B335" s="19" t="str">
        <f t="shared" si="13"/>
        <v>PM670GAT-W7310WSH</v>
      </c>
      <c r="C335" s="19" t="str">
        <f>IF(ISBLANK(I335),"",IF(LEFT(H335, 4) = "90PF",_xlfn.XLOOKUP(B335,'Auto-PF'!$A$2:$A$500,'Auto-PF'!$B$2:$B$500,"Not found",0),_xlfn.XLOOKUP(LEFT(B335,5),'MKT name rule'!$B$2:$B$322,'MKT name rule'!$C$2:$C$322, "Not found")))</f>
        <v>ASUS ExpertCenter PM600</v>
      </c>
      <c r="D335" s="45" t="s">
        <v>83</v>
      </c>
      <c r="E335" s="83" t="s">
        <v>179</v>
      </c>
      <c r="H335" s="19" t="s">
        <v>1888</v>
      </c>
      <c r="I335" s="88" t="s">
        <v>1889</v>
      </c>
      <c r="J335" s="19" t="s">
        <v>1890</v>
      </c>
      <c r="K335" s="19" t="s">
        <v>1891</v>
      </c>
      <c r="L335" s="19" t="s">
        <v>116</v>
      </c>
      <c r="N335" s="19" t="s">
        <v>324</v>
      </c>
      <c r="O335" s="19" t="s">
        <v>291</v>
      </c>
      <c r="P335" s="19" t="s">
        <v>189</v>
      </c>
      <c r="Q335" s="19" t="s">
        <v>190</v>
      </c>
      <c r="R335" s="19" t="s">
        <v>135</v>
      </c>
      <c r="S335" s="19" t="s">
        <v>191</v>
      </c>
      <c r="T335" s="19" t="s">
        <v>192</v>
      </c>
      <c r="U335" s="19" t="s">
        <v>193</v>
      </c>
      <c r="V335" s="19" t="s">
        <v>275</v>
      </c>
      <c r="W335" s="19" t="s">
        <v>195</v>
      </c>
      <c r="X335" s="19" t="s">
        <v>196</v>
      </c>
      <c r="Y335" s="19" t="s">
        <v>197</v>
      </c>
      <c r="Z335" s="19" t="s">
        <v>198</v>
      </c>
      <c r="AA335" s="19" t="s">
        <v>276</v>
      </c>
      <c r="AB335" s="19" t="s">
        <v>310</v>
      </c>
      <c r="AC335" s="19" t="s">
        <v>1870</v>
      </c>
      <c r="AD335" s="19" t="s">
        <v>1767</v>
      </c>
      <c r="AE335" s="19" t="s">
        <v>1279</v>
      </c>
      <c r="AF335" s="19" t="s">
        <v>117</v>
      </c>
      <c r="AG335" s="19" t="s">
        <v>117</v>
      </c>
      <c r="AH335" s="19" t="s">
        <v>1768</v>
      </c>
      <c r="AI335" s="19" t="s">
        <v>116</v>
      </c>
      <c r="AJ335" s="19" t="s">
        <v>311</v>
      </c>
      <c r="AK335" s="19" t="s">
        <v>312</v>
      </c>
      <c r="AL335" s="19" t="s">
        <v>313</v>
      </c>
      <c r="AM335" s="19" t="s">
        <v>205</v>
      </c>
      <c r="AN335" s="19" t="s">
        <v>116</v>
      </c>
      <c r="AO335" s="19" t="s">
        <v>116</v>
      </c>
      <c r="AP335" s="19" t="s">
        <v>1170</v>
      </c>
      <c r="AQ335" s="19" t="s">
        <v>208</v>
      </c>
      <c r="AR335" s="19" t="s">
        <v>1281</v>
      </c>
      <c r="AS335" s="19" t="s">
        <v>210</v>
      </c>
      <c r="AT335" s="19" t="s">
        <v>117</v>
      </c>
      <c r="AU335" s="19" t="s">
        <v>211</v>
      </c>
      <c r="AV335" s="19" t="s">
        <v>1498</v>
      </c>
      <c r="AW335" s="19" t="s">
        <v>242</v>
      </c>
      <c r="AX335" s="19" t="s">
        <v>117</v>
      </c>
      <c r="AY335" s="19" t="s">
        <v>250</v>
      </c>
      <c r="AZ335" s="19" t="s">
        <v>215</v>
      </c>
      <c r="BA335" s="19" t="s">
        <v>1282</v>
      </c>
      <c r="BB335" s="19" t="s">
        <v>1892</v>
      </c>
      <c r="BC335" s="19" t="s">
        <v>1893</v>
      </c>
      <c r="BD335" s="19" t="s">
        <v>1013</v>
      </c>
      <c r="BE335" s="19" t="s">
        <v>219</v>
      </c>
      <c r="BF335" s="19" t="s">
        <v>1873</v>
      </c>
      <c r="BG335" s="19" t="s">
        <v>221</v>
      </c>
      <c r="BH335" s="19" t="s">
        <v>1267</v>
      </c>
      <c r="BI335" s="19" t="s">
        <v>223</v>
      </c>
      <c r="BJ335" s="19" t="s">
        <v>1874</v>
      </c>
      <c r="BK335" s="19" t="s">
        <v>325</v>
      </c>
      <c r="BL335" s="19" t="s">
        <v>1875</v>
      </c>
      <c r="BM335" s="19" t="s">
        <v>1019</v>
      </c>
      <c r="BN335" s="19" t="s">
        <v>1020</v>
      </c>
      <c r="BO335" s="19" t="s">
        <v>659</v>
      </c>
      <c r="BP335" s="19" t="s">
        <v>227</v>
      </c>
      <c r="BQ335" s="19" t="s">
        <v>228</v>
      </c>
      <c r="BR335" s="19" t="s">
        <v>229</v>
      </c>
    </row>
    <row r="336" spans="1:70" ht="14.4">
      <c r="A336" s="48" t="str">
        <f t="shared" si="12"/>
        <v>90PT04D1-M00090</v>
      </c>
      <c r="B336" s="19" t="str">
        <f t="shared" si="13"/>
        <v>PM670GAT-W5350WSH</v>
      </c>
      <c r="C336" s="19" t="str">
        <f>IF(ISBLANK(I336),"",IF(LEFT(H336, 4) = "90PF",_xlfn.XLOOKUP(B336,'Auto-PF'!$A$2:$A$500,'Auto-PF'!$B$2:$B$500,"Not found",0),_xlfn.XLOOKUP(LEFT(B336,5),'MKT name rule'!$B$2:$B$322,'MKT name rule'!$C$2:$C$322, "Not found")))</f>
        <v>ASUS ExpertCenter PM600</v>
      </c>
      <c r="D336" s="45" t="s">
        <v>83</v>
      </c>
      <c r="E336" s="83" t="s">
        <v>179</v>
      </c>
      <c r="H336" s="19" t="s">
        <v>1894</v>
      </c>
      <c r="I336" s="88" t="s">
        <v>1895</v>
      </c>
      <c r="J336" s="19" t="s">
        <v>1890</v>
      </c>
      <c r="K336" s="19" t="s">
        <v>1896</v>
      </c>
      <c r="L336" s="19" t="s">
        <v>116</v>
      </c>
      <c r="N336" s="19" t="s">
        <v>324</v>
      </c>
      <c r="O336" s="19" t="s">
        <v>291</v>
      </c>
      <c r="P336" s="19" t="s">
        <v>189</v>
      </c>
      <c r="Q336" s="19" t="s">
        <v>190</v>
      </c>
      <c r="R336" s="19" t="s">
        <v>135</v>
      </c>
      <c r="S336" s="19" t="s">
        <v>191</v>
      </c>
      <c r="T336" s="19" t="s">
        <v>192</v>
      </c>
      <c r="U336" s="19" t="s">
        <v>193</v>
      </c>
      <c r="V336" s="19" t="s">
        <v>275</v>
      </c>
      <c r="W336" s="19" t="s">
        <v>195</v>
      </c>
      <c r="X336" s="19" t="s">
        <v>196</v>
      </c>
      <c r="Y336" s="19" t="s">
        <v>197</v>
      </c>
      <c r="Z336" s="19" t="s">
        <v>198</v>
      </c>
      <c r="AA336" s="19" t="s">
        <v>276</v>
      </c>
      <c r="AB336" s="19" t="s">
        <v>310</v>
      </c>
      <c r="AC336" s="19" t="s">
        <v>1870</v>
      </c>
      <c r="AD336" s="19" t="s">
        <v>1879</v>
      </c>
      <c r="AE336" s="19" t="s">
        <v>1279</v>
      </c>
      <c r="AF336" s="19" t="s">
        <v>117</v>
      </c>
      <c r="AG336" s="19" t="s">
        <v>117</v>
      </c>
      <c r="AH336" s="19" t="s">
        <v>1768</v>
      </c>
      <c r="AI336" s="19" t="s">
        <v>116</v>
      </c>
      <c r="AJ336" s="19" t="s">
        <v>311</v>
      </c>
      <c r="AK336" s="19" t="s">
        <v>312</v>
      </c>
      <c r="AL336" s="19" t="s">
        <v>235</v>
      </c>
      <c r="AM336" s="19" t="s">
        <v>205</v>
      </c>
      <c r="AN336" s="19" t="s">
        <v>116</v>
      </c>
      <c r="AO336" s="19" t="s">
        <v>116</v>
      </c>
      <c r="AP336" s="19" t="s">
        <v>1170</v>
      </c>
      <c r="AQ336" s="19" t="s">
        <v>208</v>
      </c>
      <c r="AR336" s="19" t="s">
        <v>1281</v>
      </c>
      <c r="AS336" s="19" t="s">
        <v>210</v>
      </c>
      <c r="AT336" s="19" t="s">
        <v>117</v>
      </c>
      <c r="AU336" s="19" t="s">
        <v>211</v>
      </c>
      <c r="AV336" s="19" t="s">
        <v>1498</v>
      </c>
      <c r="AW336" s="19" t="s">
        <v>242</v>
      </c>
      <c r="AX336" s="19" t="s">
        <v>117</v>
      </c>
      <c r="AY336" s="19" t="s">
        <v>250</v>
      </c>
      <c r="AZ336" s="19" t="s">
        <v>215</v>
      </c>
      <c r="BA336" s="19" t="s">
        <v>1282</v>
      </c>
      <c r="BB336" s="19" t="s">
        <v>1892</v>
      </c>
      <c r="BC336" s="19" t="s">
        <v>1893</v>
      </c>
      <c r="BD336" s="19" t="s">
        <v>1013</v>
      </c>
      <c r="BE336" s="19" t="s">
        <v>219</v>
      </c>
      <c r="BF336" s="19" t="s">
        <v>1873</v>
      </c>
      <c r="BG336" s="19" t="s">
        <v>221</v>
      </c>
      <c r="BH336" s="19" t="s">
        <v>1267</v>
      </c>
      <c r="BI336" s="19" t="s">
        <v>223</v>
      </c>
      <c r="BJ336" s="19" t="s">
        <v>1874</v>
      </c>
      <c r="BK336" s="19" t="s">
        <v>325</v>
      </c>
      <c r="BL336" s="19" t="s">
        <v>1875</v>
      </c>
      <c r="BM336" s="19" t="s">
        <v>1019</v>
      </c>
      <c r="BN336" s="19" t="s">
        <v>1020</v>
      </c>
      <c r="BO336" s="19" t="s">
        <v>659</v>
      </c>
      <c r="BP336" s="19" t="s">
        <v>227</v>
      </c>
      <c r="BQ336" s="19" t="s">
        <v>228</v>
      </c>
      <c r="BR336" s="19" t="s">
        <v>229</v>
      </c>
    </row>
    <row r="337" spans="1:70" ht="14.4">
      <c r="A337" s="48" t="str">
        <f t="shared" si="12"/>
        <v>90PT04D2-M000A0</v>
      </c>
      <c r="B337" s="19" t="str">
        <f t="shared" si="13"/>
        <v>PM670GAK-B7310WS</v>
      </c>
      <c r="C337" s="19" t="str">
        <f>IF(ISBLANK(I337),"",IF(LEFT(H337, 4) = "90PF",_xlfn.XLOOKUP(B337,'Auto-PF'!$A$2:$A$500,'Auto-PF'!$B$2:$B$500,"Not found",0),_xlfn.XLOOKUP(LEFT(B337,5),'MKT name rule'!$B$2:$B$322,'MKT name rule'!$C$2:$C$322, "Not found")))</f>
        <v>ASUS ExpertCenter PM600</v>
      </c>
      <c r="D337" s="45" t="s">
        <v>83</v>
      </c>
      <c r="E337" s="83" t="s">
        <v>179</v>
      </c>
      <c r="H337" s="19" t="s">
        <v>1897</v>
      </c>
      <c r="I337" s="88" t="s">
        <v>1898</v>
      </c>
      <c r="J337" s="19" t="s">
        <v>1899</v>
      </c>
      <c r="K337" s="19" t="s">
        <v>1900</v>
      </c>
      <c r="L337" s="19" t="s">
        <v>116</v>
      </c>
      <c r="N337" s="19" t="s">
        <v>187</v>
      </c>
      <c r="O337" s="19" t="s">
        <v>291</v>
      </c>
      <c r="P337" s="19" t="s">
        <v>189</v>
      </c>
      <c r="Q337" s="19" t="s">
        <v>190</v>
      </c>
      <c r="R337" s="19" t="s">
        <v>135</v>
      </c>
      <c r="S337" s="19" t="s">
        <v>191</v>
      </c>
      <c r="T337" s="19" t="s">
        <v>192</v>
      </c>
      <c r="U337" s="19" t="s">
        <v>193</v>
      </c>
      <c r="V337" s="19" t="s">
        <v>194</v>
      </c>
      <c r="W337" s="19" t="s">
        <v>195</v>
      </c>
      <c r="X337" s="19" t="s">
        <v>196</v>
      </c>
      <c r="Y337" s="19" t="s">
        <v>197</v>
      </c>
      <c r="Z337" s="19" t="s">
        <v>198</v>
      </c>
      <c r="AA337" s="19" t="s">
        <v>199</v>
      </c>
      <c r="AB337" s="19" t="s">
        <v>200</v>
      </c>
      <c r="AC337" s="19" t="s">
        <v>1870</v>
      </c>
      <c r="AD337" s="19" t="s">
        <v>1767</v>
      </c>
      <c r="AE337" s="19" t="s">
        <v>1279</v>
      </c>
      <c r="AF337" s="19" t="s">
        <v>117</v>
      </c>
      <c r="AG337" s="19" t="s">
        <v>117</v>
      </c>
      <c r="AH337" s="19" t="s">
        <v>1768</v>
      </c>
      <c r="AI337" s="19" t="s">
        <v>116</v>
      </c>
      <c r="AJ337" s="19" t="s">
        <v>311</v>
      </c>
      <c r="AK337" s="19" t="s">
        <v>312</v>
      </c>
      <c r="AL337" s="19" t="s">
        <v>313</v>
      </c>
      <c r="AM337" s="19" t="s">
        <v>205</v>
      </c>
      <c r="AN337" s="19" t="s">
        <v>116</v>
      </c>
      <c r="AO337" s="19" t="s">
        <v>116</v>
      </c>
      <c r="AP337" s="19" t="s">
        <v>1170</v>
      </c>
      <c r="AQ337" s="19" t="s">
        <v>208</v>
      </c>
      <c r="AR337" s="19" t="s">
        <v>1281</v>
      </c>
      <c r="AS337" s="19" t="s">
        <v>210</v>
      </c>
      <c r="AT337" s="19" t="s">
        <v>117</v>
      </c>
      <c r="AU337" s="19" t="s">
        <v>211</v>
      </c>
      <c r="AV337" s="19" t="s">
        <v>1498</v>
      </c>
      <c r="AW337" s="19" t="s">
        <v>242</v>
      </c>
      <c r="AX337" s="19" t="s">
        <v>117</v>
      </c>
      <c r="AY337" s="19" t="s">
        <v>250</v>
      </c>
      <c r="AZ337" s="19" t="s">
        <v>215</v>
      </c>
      <c r="BA337" s="19" t="s">
        <v>1282</v>
      </c>
      <c r="BB337" s="19" t="s">
        <v>1892</v>
      </c>
      <c r="BC337" s="19" t="s">
        <v>1901</v>
      </c>
      <c r="BD337" s="19" t="s">
        <v>1013</v>
      </c>
      <c r="BE337" s="19" t="s">
        <v>219</v>
      </c>
      <c r="BF337" s="19" t="s">
        <v>1873</v>
      </c>
      <c r="BG337" s="19" t="s">
        <v>221</v>
      </c>
      <c r="BH337" s="19" t="s">
        <v>1267</v>
      </c>
      <c r="BI337" s="19" t="s">
        <v>223</v>
      </c>
      <c r="BJ337" s="19" t="s">
        <v>1874</v>
      </c>
      <c r="BK337" s="19" t="s">
        <v>906</v>
      </c>
      <c r="BL337" s="19" t="s">
        <v>1875</v>
      </c>
      <c r="BM337" s="19" t="s">
        <v>1019</v>
      </c>
      <c r="BN337" s="19" t="s">
        <v>1020</v>
      </c>
      <c r="BO337" s="19" t="s">
        <v>659</v>
      </c>
      <c r="BP337" s="19" t="s">
        <v>227</v>
      </c>
      <c r="BQ337" s="19" t="s">
        <v>228</v>
      </c>
      <c r="BR337" s="19" t="s">
        <v>229</v>
      </c>
    </row>
    <row r="338" spans="1:70" ht="14.4">
      <c r="A338" s="48" t="str">
        <f t="shared" si="12"/>
        <v>90PT04D2-M000B0</v>
      </c>
      <c r="B338" s="19" t="str">
        <f t="shared" si="13"/>
        <v>PM670GAK-B5350WS</v>
      </c>
      <c r="C338" s="19" t="str">
        <f>IF(ISBLANK(I338),"",IF(LEFT(H338, 4) = "90PF",_xlfn.XLOOKUP(B338,'Auto-PF'!$A$2:$A$500,'Auto-PF'!$B$2:$B$500,"Not found",0),_xlfn.XLOOKUP(LEFT(B338,5),'MKT name rule'!$B$2:$B$322,'MKT name rule'!$C$2:$C$322, "Not found")))</f>
        <v>ASUS ExpertCenter PM600</v>
      </c>
      <c r="D338" s="45" t="s">
        <v>83</v>
      </c>
      <c r="E338" s="83" t="s">
        <v>179</v>
      </c>
      <c r="H338" s="19" t="s">
        <v>1902</v>
      </c>
      <c r="I338" s="88" t="s">
        <v>1903</v>
      </c>
      <c r="J338" s="19" t="s">
        <v>1899</v>
      </c>
      <c r="K338" s="19" t="s">
        <v>1904</v>
      </c>
      <c r="L338" s="19" t="s">
        <v>116</v>
      </c>
      <c r="N338" s="19" t="s">
        <v>187</v>
      </c>
      <c r="O338" s="19" t="s">
        <v>291</v>
      </c>
      <c r="P338" s="19" t="s">
        <v>189</v>
      </c>
      <c r="Q338" s="19" t="s">
        <v>190</v>
      </c>
      <c r="R338" s="19" t="s">
        <v>135</v>
      </c>
      <c r="S338" s="19" t="s">
        <v>191</v>
      </c>
      <c r="T338" s="19" t="s">
        <v>192</v>
      </c>
      <c r="U338" s="19" t="s">
        <v>193</v>
      </c>
      <c r="V338" s="19" t="s">
        <v>194</v>
      </c>
      <c r="W338" s="19" t="s">
        <v>195</v>
      </c>
      <c r="X338" s="19" t="s">
        <v>196</v>
      </c>
      <c r="Y338" s="19" t="s">
        <v>197</v>
      </c>
      <c r="Z338" s="19" t="s">
        <v>198</v>
      </c>
      <c r="AA338" s="19" t="s">
        <v>199</v>
      </c>
      <c r="AB338" s="19" t="s">
        <v>200</v>
      </c>
      <c r="AC338" s="19" t="s">
        <v>1870</v>
      </c>
      <c r="AD338" s="19" t="s">
        <v>1879</v>
      </c>
      <c r="AE338" s="19" t="s">
        <v>1279</v>
      </c>
      <c r="AF338" s="19" t="s">
        <v>117</v>
      </c>
      <c r="AG338" s="19" t="s">
        <v>117</v>
      </c>
      <c r="AH338" s="19" t="s">
        <v>1768</v>
      </c>
      <c r="AI338" s="19" t="s">
        <v>116</v>
      </c>
      <c r="AJ338" s="19" t="s">
        <v>311</v>
      </c>
      <c r="AK338" s="19" t="s">
        <v>312</v>
      </c>
      <c r="AL338" s="19" t="s">
        <v>235</v>
      </c>
      <c r="AM338" s="19" t="s">
        <v>205</v>
      </c>
      <c r="AN338" s="19" t="s">
        <v>116</v>
      </c>
      <c r="AO338" s="19" t="s">
        <v>116</v>
      </c>
      <c r="AP338" s="19" t="s">
        <v>1170</v>
      </c>
      <c r="AQ338" s="19" t="s">
        <v>208</v>
      </c>
      <c r="AR338" s="19" t="s">
        <v>1281</v>
      </c>
      <c r="AS338" s="19" t="s">
        <v>210</v>
      </c>
      <c r="AT338" s="19" t="s">
        <v>117</v>
      </c>
      <c r="AU338" s="19" t="s">
        <v>211</v>
      </c>
      <c r="AV338" s="19" t="s">
        <v>1498</v>
      </c>
      <c r="AW338" s="19" t="s">
        <v>242</v>
      </c>
      <c r="AX338" s="19" t="s">
        <v>117</v>
      </c>
      <c r="AY338" s="19" t="s">
        <v>250</v>
      </c>
      <c r="AZ338" s="19" t="s">
        <v>215</v>
      </c>
      <c r="BA338" s="19" t="s">
        <v>1282</v>
      </c>
      <c r="BB338" s="19" t="s">
        <v>1892</v>
      </c>
      <c r="BC338" s="19" t="s">
        <v>1901</v>
      </c>
      <c r="BD338" s="19" t="s">
        <v>1013</v>
      </c>
      <c r="BE338" s="19" t="s">
        <v>219</v>
      </c>
      <c r="BF338" s="19" t="s">
        <v>1873</v>
      </c>
      <c r="BG338" s="19" t="s">
        <v>221</v>
      </c>
      <c r="BH338" s="19" t="s">
        <v>1267</v>
      </c>
      <c r="BI338" s="19" t="s">
        <v>223</v>
      </c>
      <c r="BJ338" s="19" t="s">
        <v>1874</v>
      </c>
      <c r="BK338" s="19" t="s">
        <v>906</v>
      </c>
      <c r="BL338" s="19" t="s">
        <v>1875</v>
      </c>
      <c r="BM338" s="19" t="s">
        <v>1019</v>
      </c>
      <c r="BN338" s="19" t="s">
        <v>1020</v>
      </c>
      <c r="BO338" s="19" t="s">
        <v>659</v>
      </c>
      <c r="BP338" s="19" t="s">
        <v>227</v>
      </c>
      <c r="BQ338" s="19" t="s">
        <v>228</v>
      </c>
      <c r="BR338" s="19" t="s">
        <v>229</v>
      </c>
    </row>
    <row r="339" spans="1:70" ht="14.4">
      <c r="A339" s="48" t="str">
        <f t="shared" si="12"/>
        <v>90PT03X7-M07U90</v>
      </c>
      <c r="B339" s="19" t="str">
        <f t="shared" ref="B339:B379" si="14">IF(ISBLANK(I339),"",I339)</f>
        <v>P440VAK-W5152WS</v>
      </c>
      <c r="C339" s="19" t="str">
        <f>IF(ISBLANK(I339),"",IF(LEFT(H339, 4) = "90PF",_xlfn.XLOOKUP(B339,'Auto-PF'!$A$2:$A$500,'Auto-PF'!$B$2:$B$500,"Not found",0),_xlfn.XLOOKUP(LEFT(B339,5),'MKT name rule'!$B$2:$B$322,'MKT name rule'!$C$2:$C$322, "Not found")))</f>
        <v>ASUS ExpertCenter P400</v>
      </c>
      <c r="D339" s="45" t="s">
        <v>83</v>
      </c>
      <c r="E339" s="83" t="s">
        <v>179</v>
      </c>
      <c r="H339" s="19" t="s">
        <v>1905</v>
      </c>
      <c r="I339" s="88" t="s">
        <v>1906</v>
      </c>
      <c r="J339" s="19" t="s">
        <v>323</v>
      </c>
      <c r="K339" s="19" t="s">
        <v>1907</v>
      </c>
      <c r="L339" s="19" t="s">
        <v>322</v>
      </c>
      <c r="N339" s="19" t="s">
        <v>324</v>
      </c>
      <c r="O339" s="19" t="s">
        <v>188</v>
      </c>
      <c r="P339" s="19" t="s">
        <v>189</v>
      </c>
      <c r="Q339" s="19" t="s">
        <v>190</v>
      </c>
      <c r="R339" s="19" t="s">
        <v>104</v>
      </c>
      <c r="S339" s="19" t="s">
        <v>191</v>
      </c>
      <c r="T339" s="19" t="s">
        <v>192</v>
      </c>
      <c r="U339" s="19" t="s">
        <v>193</v>
      </c>
      <c r="V339" s="19" t="s">
        <v>194</v>
      </c>
      <c r="W339" s="19" t="s">
        <v>195</v>
      </c>
      <c r="X339" s="19" t="s">
        <v>196</v>
      </c>
      <c r="Y339" s="19" t="s">
        <v>197</v>
      </c>
      <c r="Z339" s="19" t="s">
        <v>198</v>
      </c>
      <c r="AA339" s="19" t="s">
        <v>199</v>
      </c>
      <c r="AB339" s="19" t="s">
        <v>200</v>
      </c>
      <c r="AC339" s="19" t="s">
        <v>116</v>
      </c>
      <c r="AD339" s="19" t="s">
        <v>1513</v>
      </c>
      <c r="AE339" s="19" t="s">
        <v>116</v>
      </c>
      <c r="AF339" s="19" t="s">
        <v>117</v>
      </c>
      <c r="AG339" s="19" t="s">
        <v>117</v>
      </c>
      <c r="AH339" s="19" t="s">
        <v>201</v>
      </c>
      <c r="AI339" s="19" t="s">
        <v>116</v>
      </c>
      <c r="AJ339" s="19" t="s">
        <v>256</v>
      </c>
      <c r="AK339" s="19" t="s">
        <v>257</v>
      </c>
      <c r="AL339" s="19" t="s">
        <v>235</v>
      </c>
      <c r="AM339" s="19" t="s">
        <v>205</v>
      </c>
      <c r="AN339" s="19" t="s">
        <v>206</v>
      </c>
      <c r="AO339" s="19" t="s">
        <v>116</v>
      </c>
      <c r="AP339" s="19" t="s">
        <v>207</v>
      </c>
      <c r="AQ339" s="19" t="s">
        <v>208</v>
      </c>
      <c r="AR339" s="19" t="s">
        <v>209</v>
      </c>
      <c r="AS339" s="19" t="s">
        <v>210</v>
      </c>
      <c r="AT339" s="19" t="s">
        <v>117</v>
      </c>
      <c r="AU339" s="19" t="s">
        <v>211</v>
      </c>
      <c r="AV339" s="19" t="s">
        <v>1498</v>
      </c>
      <c r="AW339" s="19" t="s">
        <v>242</v>
      </c>
      <c r="AX339" s="19" t="s">
        <v>116</v>
      </c>
      <c r="AY339" s="19" t="s">
        <v>250</v>
      </c>
      <c r="AZ339" s="19" t="s">
        <v>215</v>
      </c>
      <c r="BA339" s="19" t="s">
        <v>251</v>
      </c>
      <c r="BB339" s="19" t="s">
        <v>217</v>
      </c>
      <c r="BC339" s="19" t="s">
        <v>218</v>
      </c>
      <c r="BD339" s="19" t="s">
        <v>116</v>
      </c>
      <c r="BE339" s="19" t="s">
        <v>219</v>
      </c>
      <c r="BF339" s="19" t="s">
        <v>554</v>
      </c>
      <c r="BG339" s="19" t="s">
        <v>221</v>
      </c>
      <c r="BH339" s="19" t="s">
        <v>1267</v>
      </c>
      <c r="BI339" s="19" t="s">
        <v>223</v>
      </c>
      <c r="BJ339" s="19" t="s">
        <v>117</v>
      </c>
      <c r="BK339" s="19" t="s">
        <v>325</v>
      </c>
      <c r="BL339" s="19" t="s">
        <v>1875</v>
      </c>
      <c r="BM339" s="19" t="s">
        <v>1019</v>
      </c>
      <c r="BN339" s="19" t="s">
        <v>1020</v>
      </c>
      <c r="BO339" s="19" t="s">
        <v>116</v>
      </c>
      <c r="BP339" s="19" t="s">
        <v>227</v>
      </c>
      <c r="BQ339" s="19" t="s">
        <v>228</v>
      </c>
      <c r="BR339" s="19" t="s">
        <v>229</v>
      </c>
    </row>
    <row r="340" spans="1:70" ht="14.4">
      <c r="A340" s="48" t="str">
        <f t="shared" si="12"/>
        <v>90PT03X7-M07UD0</v>
      </c>
      <c r="B340" s="19" t="str">
        <f t="shared" si="14"/>
        <v>P440VAT-W5152WS</v>
      </c>
      <c r="C340" s="19" t="str">
        <f>IF(ISBLANK(I340),"",IF(LEFT(H340, 4) = "90PF",_xlfn.XLOOKUP(B340,'Auto-PF'!$A$2:$A$500,'Auto-PF'!$B$2:$B$500,"Not found",0),_xlfn.XLOOKUP(LEFT(B340,5),'MKT name rule'!$B$2:$B$322,'MKT name rule'!$C$2:$C$322, "Not found")))</f>
        <v>ASUS ExpertCenter P400</v>
      </c>
      <c r="D340" s="45" t="s">
        <v>83</v>
      </c>
      <c r="E340" s="83" t="s">
        <v>179</v>
      </c>
      <c r="H340" s="19" t="s">
        <v>1908</v>
      </c>
      <c r="I340" s="88" t="s">
        <v>1909</v>
      </c>
      <c r="J340" s="19" t="s">
        <v>370</v>
      </c>
      <c r="K340" s="19" t="s">
        <v>1910</v>
      </c>
      <c r="L340" s="19" t="s">
        <v>322</v>
      </c>
      <c r="N340" s="19" t="s">
        <v>324</v>
      </c>
      <c r="O340" s="19" t="s">
        <v>188</v>
      </c>
      <c r="P340" s="19" t="s">
        <v>189</v>
      </c>
      <c r="Q340" s="19" t="s">
        <v>190</v>
      </c>
      <c r="R340" s="19" t="s">
        <v>104</v>
      </c>
      <c r="S340" s="19" t="s">
        <v>191</v>
      </c>
      <c r="T340" s="19" t="s">
        <v>192</v>
      </c>
      <c r="U340" s="19" t="s">
        <v>193</v>
      </c>
      <c r="V340" s="19" t="s">
        <v>275</v>
      </c>
      <c r="W340" s="19" t="s">
        <v>195</v>
      </c>
      <c r="X340" s="19" t="s">
        <v>196</v>
      </c>
      <c r="Y340" s="19" t="s">
        <v>197</v>
      </c>
      <c r="Z340" s="19" t="s">
        <v>198</v>
      </c>
      <c r="AA340" s="19" t="s">
        <v>276</v>
      </c>
      <c r="AB340" s="19" t="s">
        <v>200</v>
      </c>
      <c r="AC340" s="19" t="s">
        <v>116</v>
      </c>
      <c r="AD340" s="19" t="s">
        <v>1513</v>
      </c>
      <c r="AE340" s="19" t="s">
        <v>116</v>
      </c>
      <c r="AF340" s="19" t="s">
        <v>117</v>
      </c>
      <c r="AG340" s="19" t="s">
        <v>117</v>
      </c>
      <c r="AH340" s="19" t="s">
        <v>201</v>
      </c>
      <c r="AI340" s="19" t="s">
        <v>116</v>
      </c>
      <c r="AJ340" s="19" t="s">
        <v>256</v>
      </c>
      <c r="AK340" s="19" t="s">
        <v>257</v>
      </c>
      <c r="AL340" s="19" t="s">
        <v>235</v>
      </c>
      <c r="AM340" s="19" t="s">
        <v>205</v>
      </c>
      <c r="AN340" s="19" t="s">
        <v>206</v>
      </c>
      <c r="AO340" s="19" t="s">
        <v>116</v>
      </c>
      <c r="AP340" s="19" t="s">
        <v>207</v>
      </c>
      <c r="AQ340" s="19" t="s">
        <v>208</v>
      </c>
      <c r="AR340" s="19" t="s">
        <v>209</v>
      </c>
      <c r="AS340" s="19" t="s">
        <v>210</v>
      </c>
      <c r="AT340" s="19" t="s">
        <v>117</v>
      </c>
      <c r="AU340" s="19" t="s">
        <v>211</v>
      </c>
      <c r="AV340" s="19" t="s">
        <v>1498</v>
      </c>
      <c r="AW340" s="19" t="s">
        <v>242</v>
      </c>
      <c r="AX340" s="19" t="s">
        <v>116</v>
      </c>
      <c r="AY340" s="19" t="s">
        <v>250</v>
      </c>
      <c r="AZ340" s="19" t="s">
        <v>215</v>
      </c>
      <c r="BA340" s="19" t="s">
        <v>251</v>
      </c>
      <c r="BB340" s="19" t="s">
        <v>217</v>
      </c>
      <c r="BC340" s="19" t="s">
        <v>218</v>
      </c>
      <c r="BD340" s="19" t="s">
        <v>116</v>
      </c>
      <c r="BE340" s="19" t="s">
        <v>219</v>
      </c>
      <c r="BF340" s="19" t="s">
        <v>554</v>
      </c>
      <c r="BG340" s="19" t="s">
        <v>221</v>
      </c>
      <c r="BH340" s="19" t="s">
        <v>1267</v>
      </c>
      <c r="BI340" s="19" t="s">
        <v>223</v>
      </c>
      <c r="BJ340" s="19" t="s">
        <v>117</v>
      </c>
      <c r="BK340" s="19" t="s">
        <v>325</v>
      </c>
      <c r="BL340" s="19" t="s">
        <v>1875</v>
      </c>
      <c r="BM340" s="19" t="s">
        <v>1019</v>
      </c>
      <c r="BN340" s="19" t="s">
        <v>1020</v>
      </c>
      <c r="BO340" s="19" t="s">
        <v>116</v>
      </c>
      <c r="BP340" s="19" t="s">
        <v>227</v>
      </c>
      <c r="BQ340" s="19" t="s">
        <v>228</v>
      </c>
      <c r="BR340" s="19" t="s">
        <v>229</v>
      </c>
    </row>
    <row r="341" spans="1:70" ht="14.4">
      <c r="A341" s="48" t="str">
        <f t="shared" si="12"/>
        <v>90PT03X7-M08K20</v>
      </c>
      <c r="B341" s="19" t="str">
        <f t="shared" si="14"/>
        <v>P440VAK-W7152WS</v>
      </c>
      <c r="C341" s="19" t="str">
        <f>IF(ISBLANK(I341),"",IF(LEFT(H341, 4) = "90PF",_xlfn.XLOOKUP(B341,'Auto-PF'!$A$2:$A$500,'Auto-PF'!$B$2:$B$500,"Not found",0),_xlfn.XLOOKUP(LEFT(B341,5),'MKT name rule'!$B$2:$B$322,'MKT name rule'!$C$2:$C$322, "Not found")))</f>
        <v>ASUS ExpertCenter P400</v>
      </c>
      <c r="D341" s="45" t="s">
        <v>83</v>
      </c>
      <c r="E341" s="83" t="s">
        <v>179</v>
      </c>
      <c r="H341" s="19" t="s">
        <v>1911</v>
      </c>
      <c r="I341" s="88" t="s">
        <v>1912</v>
      </c>
      <c r="J341" s="19" t="s">
        <v>323</v>
      </c>
      <c r="K341" s="19" t="s">
        <v>1913</v>
      </c>
      <c r="L341" s="19" t="s">
        <v>322</v>
      </c>
      <c r="N341" s="19" t="s">
        <v>324</v>
      </c>
      <c r="O341" s="19" t="s">
        <v>188</v>
      </c>
      <c r="P341" s="19" t="s">
        <v>189</v>
      </c>
      <c r="Q341" s="19" t="s">
        <v>190</v>
      </c>
      <c r="R341" s="19" t="s">
        <v>104</v>
      </c>
      <c r="S341" s="19" t="s">
        <v>191</v>
      </c>
      <c r="T341" s="19" t="s">
        <v>192</v>
      </c>
      <c r="U341" s="19" t="s">
        <v>193</v>
      </c>
      <c r="V341" s="19" t="s">
        <v>194</v>
      </c>
      <c r="W341" s="19" t="s">
        <v>195</v>
      </c>
      <c r="X341" s="19" t="s">
        <v>196</v>
      </c>
      <c r="Y341" s="19" t="s">
        <v>197</v>
      </c>
      <c r="Z341" s="19" t="s">
        <v>198</v>
      </c>
      <c r="AA341" s="19" t="s">
        <v>199</v>
      </c>
      <c r="AB341" s="19" t="s">
        <v>200</v>
      </c>
      <c r="AC341" s="19" t="s">
        <v>116</v>
      </c>
      <c r="AD341" s="19" t="s">
        <v>1329</v>
      </c>
      <c r="AE341" s="19" t="s">
        <v>116</v>
      </c>
      <c r="AF341" s="19" t="s">
        <v>117</v>
      </c>
      <c r="AG341" s="19" t="s">
        <v>117</v>
      </c>
      <c r="AH341" s="19" t="s">
        <v>201</v>
      </c>
      <c r="AI341" s="19" t="s">
        <v>116</v>
      </c>
      <c r="AJ341" s="19" t="s">
        <v>256</v>
      </c>
      <c r="AK341" s="19" t="s">
        <v>257</v>
      </c>
      <c r="AL341" s="19" t="s">
        <v>235</v>
      </c>
      <c r="AM341" s="19" t="s">
        <v>205</v>
      </c>
      <c r="AN341" s="19" t="s">
        <v>206</v>
      </c>
      <c r="AO341" s="19" t="s">
        <v>116</v>
      </c>
      <c r="AP341" s="19" t="s">
        <v>207</v>
      </c>
      <c r="AQ341" s="19" t="s">
        <v>208</v>
      </c>
      <c r="AR341" s="19" t="s">
        <v>209</v>
      </c>
      <c r="AS341" s="19" t="s">
        <v>210</v>
      </c>
      <c r="AT341" s="19" t="s">
        <v>117</v>
      </c>
      <c r="AU341" s="19" t="s">
        <v>211</v>
      </c>
      <c r="AV341" s="19" t="s">
        <v>1498</v>
      </c>
      <c r="AW341" s="19" t="s">
        <v>242</v>
      </c>
      <c r="AX341" s="19" t="s">
        <v>116</v>
      </c>
      <c r="AY341" s="19" t="s">
        <v>250</v>
      </c>
      <c r="AZ341" s="19" t="s">
        <v>215</v>
      </c>
      <c r="BA341" s="19" t="s">
        <v>251</v>
      </c>
      <c r="BB341" s="19" t="s">
        <v>217</v>
      </c>
      <c r="BC341" s="19" t="s">
        <v>218</v>
      </c>
      <c r="BD341" s="19" t="s">
        <v>116</v>
      </c>
      <c r="BE341" s="19" t="s">
        <v>219</v>
      </c>
      <c r="BF341" s="19" t="s">
        <v>554</v>
      </c>
      <c r="BG341" s="19" t="s">
        <v>221</v>
      </c>
      <c r="BH341" s="19" t="s">
        <v>1267</v>
      </c>
      <c r="BI341" s="19" t="s">
        <v>223</v>
      </c>
      <c r="BJ341" s="19" t="s">
        <v>117</v>
      </c>
      <c r="BK341" s="19" t="s">
        <v>325</v>
      </c>
      <c r="BL341" s="19" t="s">
        <v>1875</v>
      </c>
      <c r="BM341" s="19" t="s">
        <v>1019</v>
      </c>
      <c r="BN341" s="19" t="s">
        <v>1020</v>
      </c>
      <c r="BO341" s="19" t="s">
        <v>116</v>
      </c>
      <c r="BP341" s="19" t="s">
        <v>227</v>
      </c>
      <c r="BQ341" s="19" t="s">
        <v>228</v>
      </c>
      <c r="BR341" s="19" t="s">
        <v>229</v>
      </c>
    </row>
    <row r="342" spans="1:70" ht="14.4">
      <c r="A342" s="48" t="str">
        <f t="shared" si="12"/>
        <v>90PT03X7-M08K60</v>
      </c>
      <c r="B342" s="19" t="str">
        <f t="shared" si="14"/>
        <v>P440VAT-W7152WS</v>
      </c>
      <c r="C342" s="19" t="str">
        <f>IF(ISBLANK(I342),"",IF(LEFT(H342, 4) = "90PF",_xlfn.XLOOKUP(B342,'Auto-PF'!$A$2:$A$500,'Auto-PF'!$B$2:$B$500,"Not found",0),_xlfn.XLOOKUP(LEFT(B342,5),'MKT name rule'!$B$2:$B$322,'MKT name rule'!$C$2:$C$322, "Not found")))</f>
        <v>ASUS ExpertCenter P400</v>
      </c>
      <c r="D342" s="45" t="s">
        <v>83</v>
      </c>
      <c r="E342" s="83" t="s">
        <v>179</v>
      </c>
      <c r="H342" s="19" t="s">
        <v>1914</v>
      </c>
      <c r="I342" s="88" t="s">
        <v>1915</v>
      </c>
      <c r="J342" s="19" t="s">
        <v>370</v>
      </c>
      <c r="K342" s="19" t="s">
        <v>1916</v>
      </c>
      <c r="L342" s="19" t="s">
        <v>322</v>
      </c>
      <c r="N342" s="19" t="s">
        <v>324</v>
      </c>
      <c r="O342" s="19" t="s">
        <v>188</v>
      </c>
      <c r="P342" s="19" t="s">
        <v>189</v>
      </c>
      <c r="Q342" s="19" t="s">
        <v>190</v>
      </c>
      <c r="R342" s="19" t="s">
        <v>104</v>
      </c>
      <c r="S342" s="19" t="s">
        <v>191</v>
      </c>
      <c r="T342" s="19" t="s">
        <v>192</v>
      </c>
      <c r="U342" s="19" t="s">
        <v>193</v>
      </c>
      <c r="V342" s="19" t="s">
        <v>275</v>
      </c>
      <c r="W342" s="19" t="s">
        <v>195</v>
      </c>
      <c r="X342" s="19" t="s">
        <v>196</v>
      </c>
      <c r="Y342" s="19" t="s">
        <v>197</v>
      </c>
      <c r="Z342" s="19" t="s">
        <v>198</v>
      </c>
      <c r="AA342" s="19" t="s">
        <v>276</v>
      </c>
      <c r="AB342" s="19" t="s">
        <v>200</v>
      </c>
      <c r="AC342" s="19" t="s">
        <v>116</v>
      </c>
      <c r="AD342" s="19" t="s">
        <v>1329</v>
      </c>
      <c r="AE342" s="19" t="s">
        <v>116</v>
      </c>
      <c r="AF342" s="19" t="s">
        <v>117</v>
      </c>
      <c r="AG342" s="19" t="s">
        <v>117</v>
      </c>
      <c r="AH342" s="19" t="s">
        <v>201</v>
      </c>
      <c r="AI342" s="19" t="s">
        <v>116</v>
      </c>
      <c r="AJ342" s="19" t="s">
        <v>256</v>
      </c>
      <c r="AK342" s="19" t="s">
        <v>257</v>
      </c>
      <c r="AL342" s="19" t="s">
        <v>235</v>
      </c>
      <c r="AM342" s="19" t="s">
        <v>205</v>
      </c>
      <c r="AN342" s="19" t="s">
        <v>206</v>
      </c>
      <c r="AO342" s="19" t="s">
        <v>116</v>
      </c>
      <c r="AP342" s="19" t="s">
        <v>207</v>
      </c>
      <c r="AQ342" s="19" t="s">
        <v>208</v>
      </c>
      <c r="AR342" s="19" t="s">
        <v>209</v>
      </c>
      <c r="AS342" s="19" t="s">
        <v>210</v>
      </c>
      <c r="AT342" s="19" t="s">
        <v>117</v>
      </c>
      <c r="AU342" s="19" t="s">
        <v>211</v>
      </c>
      <c r="AV342" s="19" t="s">
        <v>1498</v>
      </c>
      <c r="AW342" s="19" t="s">
        <v>242</v>
      </c>
      <c r="AX342" s="19" t="s">
        <v>116</v>
      </c>
      <c r="AY342" s="19" t="s">
        <v>250</v>
      </c>
      <c r="AZ342" s="19" t="s">
        <v>215</v>
      </c>
      <c r="BA342" s="19" t="s">
        <v>251</v>
      </c>
      <c r="BB342" s="19" t="s">
        <v>217</v>
      </c>
      <c r="BC342" s="19" t="s">
        <v>218</v>
      </c>
      <c r="BD342" s="19" t="s">
        <v>116</v>
      </c>
      <c r="BE342" s="19" t="s">
        <v>219</v>
      </c>
      <c r="BF342" s="19" t="s">
        <v>554</v>
      </c>
      <c r="BG342" s="19" t="s">
        <v>221</v>
      </c>
      <c r="BH342" s="19" t="s">
        <v>1267</v>
      </c>
      <c r="BI342" s="19" t="s">
        <v>223</v>
      </c>
      <c r="BJ342" s="19" t="s">
        <v>117</v>
      </c>
      <c r="BK342" s="19" t="s">
        <v>325</v>
      </c>
      <c r="BL342" s="19" t="s">
        <v>1875</v>
      </c>
      <c r="BM342" s="19" t="s">
        <v>1019</v>
      </c>
      <c r="BN342" s="19" t="s">
        <v>1020</v>
      </c>
      <c r="BO342" s="19" t="s">
        <v>116</v>
      </c>
      <c r="BP342" s="19" t="s">
        <v>227</v>
      </c>
      <c r="BQ342" s="19" t="s">
        <v>228</v>
      </c>
      <c r="BR342" s="19" t="s">
        <v>229</v>
      </c>
    </row>
    <row r="343" spans="1:70" ht="14.4">
      <c r="A343" s="48" t="str">
        <f t="shared" si="12"/>
        <v>90PT03X5-M09EE0</v>
      </c>
      <c r="B343" s="19" t="str">
        <f t="shared" si="14"/>
        <v>P440VAK-B3852WS</v>
      </c>
      <c r="C343" s="19" t="str">
        <f>IF(ISBLANK(I343),"",IF(LEFT(H343, 4) = "90PF",_xlfn.XLOOKUP(B343,'Auto-PF'!$A$2:$A$500,'Auto-PF'!$B$2:$B$500,"Not found",0),_xlfn.XLOOKUP(LEFT(B343,5),'MKT name rule'!$B$2:$B$322,'MKT name rule'!$C$2:$C$322, "Not found")))</f>
        <v>ASUS ExpertCenter P400</v>
      </c>
      <c r="D343" s="45" t="s">
        <v>83</v>
      </c>
      <c r="E343" s="83" t="s">
        <v>179</v>
      </c>
      <c r="H343" s="19" t="s">
        <v>1917</v>
      </c>
      <c r="I343" s="88" t="s">
        <v>1918</v>
      </c>
      <c r="J343" s="19" t="s">
        <v>186</v>
      </c>
      <c r="K343" s="19" t="s">
        <v>1919</v>
      </c>
      <c r="L343" s="19" t="s">
        <v>185</v>
      </c>
      <c r="N343" s="19" t="s">
        <v>187</v>
      </c>
      <c r="O343" s="19" t="s">
        <v>188</v>
      </c>
      <c r="P343" s="19" t="s">
        <v>189</v>
      </c>
      <c r="Q343" s="19" t="s">
        <v>190</v>
      </c>
      <c r="R343" s="19" t="s">
        <v>104</v>
      </c>
      <c r="S343" s="19" t="s">
        <v>191</v>
      </c>
      <c r="T343" s="19" t="s">
        <v>192</v>
      </c>
      <c r="U343" s="19" t="s">
        <v>193</v>
      </c>
      <c r="V343" s="19" t="s">
        <v>194</v>
      </c>
      <c r="W343" s="19" t="s">
        <v>195</v>
      </c>
      <c r="X343" s="19" t="s">
        <v>196</v>
      </c>
      <c r="Y343" s="19" t="s">
        <v>197</v>
      </c>
      <c r="Z343" s="19" t="s">
        <v>198</v>
      </c>
      <c r="AA343" s="19" t="s">
        <v>199</v>
      </c>
      <c r="AB343" s="19" t="s">
        <v>200</v>
      </c>
      <c r="AC343" s="19" t="s">
        <v>116</v>
      </c>
      <c r="AD343" s="19" t="s">
        <v>1415</v>
      </c>
      <c r="AE343" s="19" t="s">
        <v>116</v>
      </c>
      <c r="AF343" s="19" t="s">
        <v>117</v>
      </c>
      <c r="AG343" s="19" t="s">
        <v>117</v>
      </c>
      <c r="AH343" s="19" t="s">
        <v>201</v>
      </c>
      <c r="AI343" s="19" t="s">
        <v>116</v>
      </c>
      <c r="AJ343" s="19" t="s">
        <v>202</v>
      </c>
      <c r="AK343" s="19" t="s">
        <v>203</v>
      </c>
      <c r="AL343" s="19" t="s">
        <v>235</v>
      </c>
      <c r="AM343" s="19" t="s">
        <v>205</v>
      </c>
      <c r="AN343" s="19" t="s">
        <v>206</v>
      </c>
      <c r="AO343" s="19" t="s">
        <v>116</v>
      </c>
      <c r="AP343" s="19" t="s">
        <v>207</v>
      </c>
      <c r="AQ343" s="19" t="s">
        <v>208</v>
      </c>
      <c r="AR343" s="19" t="s">
        <v>209</v>
      </c>
      <c r="AS343" s="19" t="s">
        <v>210</v>
      </c>
      <c r="AT343" s="19" t="s">
        <v>117</v>
      </c>
      <c r="AU343" s="19" t="s">
        <v>211</v>
      </c>
      <c r="AV343" s="19" t="s">
        <v>1498</v>
      </c>
      <c r="AW343" s="19" t="s">
        <v>242</v>
      </c>
      <c r="AX343" s="19" t="s">
        <v>116</v>
      </c>
      <c r="AY343" s="19" t="s">
        <v>214</v>
      </c>
      <c r="AZ343" s="19" t="s">
        <v>215</v>
      </c>
      <c r="BA343" s="19" t="s">
        <v>216</v>
      </c>
      <c r="BB343" s="19" t="s">
        <v>217</v>
      </c>
      <c r="BC343" s="19" t="s">
        <v>218</v>
      </c>
      <c r="BD343" s="19" t="s">
        <v>116</v>
      </c>
      <c r="BE343" s="19" t="s">
        <v>219</v>
      </c>
      <c r="BF343" s="19" t="s">
        <v>554</v>
      </c>
      <c r="BG343" s="19" t="s">
        <v>221</v>
      </c>
      <c r="BH343" s="19" t="s">
        <v>1267</v>
      </c>
      <c r="BI343" s="19" t="s">
        <v>223</v>
      </c>
      <c r="BJ343" s="19" t="s">
        <v>117</v>
      </c>
      <c r="BK343" s="19" t="s">
        <v>906</v>
      </c>
      <c r="BL343" s="19" t="s">
        <v>1875</v>
      </c>
      <c r="BM343" s="19" t="s">
        <v>1019</v>
      </c>
      <c r="BN343" s="19" t="s">
        <v>1020</v>
      </c>
      <c r="BO343" s="19" t="s">
        <v>116</v>
      </c>
      <c r="BP343" s="19" t="s">
        <v>227</v>
      </c>
      <c r="BQ343" s="19" t="s">
        <v>228</v>
      </c>
      <c r="BR343" s="19" t="s">
        <v>229</v>
      </c>
    </row>
    <row r="344" spans="1:70" ht="14.4">
      <c r="A344" s="48" t="str">
        <f t="shared" si="12"/>
        <v>90PT03X5-M09EH0</v>
      </c>
      <c r="B344" s="19" t="str">
        <f t="shared" si="14"/>
        <v>P440VAK-B3852W</v>
      </c>
      <c r="C344" s="19" t="str">
        <f>IF(ISBLANK(I344),"",IF(LEFT(H344, 4) = "90PF",_xlfn.XLOOKUP(B344,'Auto-PF'!$A$2:$A$500,'Auto-PF'!$B$2:$B$500,"Not found",0),_xlfn.XLOOKUP(LEFT(B344,5),'MKT name rule'!$B$2:$B$322,'MKT name rule'!$C$2:$C$322, "Not found")))</f>
        <v>ASUS ExpertCenter P400</v>
      </c>
      <c r="D344" s="45" t="s">
        <v>83</v>
      </c>
      <c r="E344" s="83" t="s">
        <v>179</v>
      </c>
      <c r="H344" s="19" t="s">
        <v>1920</v>
      </c>
      <c r="I344" s="88" t="s">
        <v>1921</v>
      </c>
      <c r="J344" s="19" t="s">
        <v>186</v>
      </c>
      <c r="K344" s="19" t="s">
        <v>1922</v>
      </c>
      <c r="L344" s="19" t="s">
        <v>185</v>
      </c>
      <c r="N344" s="19" t="s">
        <v>187</v>
      </c>
      <c r="O344" s="19" t="s">
        <v>188</v>
      </c>
      <c r="P344" s="19" t="s">
        <v>189</v>
      </c>
      <c r="Q344" s="19" t="s">
        <v>190</v>
      </c>
      <c r="R344" s="19" t="s">
        <v>104</v>
      </c>
      <c r="S344" s="19" t="s">
        <v>191</v>
      </c>
      <c r="T344" s="19" t="s">
        <v>192</v>
      </c>
      <c r="U344" s="19" t="s">
        <v>193</v>
      </c>
      <c r="V344" s="19" t="s">
        <v>194</v>
      </c>
      <c r="W344" s="19" t="s">
        <v>195</v>
      </c>
      <c r="X344" s="19" t="s">
        <v>196</v>
      </c>
      <c r="Y344" s="19" t="s">
        <v>197</v>
      </c>
      <c r="Z344" s="19" t="s">
        <v>198</v>
      </c>
      <c r="AA344" s="19" t="s">
        <v>199</v>
      </c>
      <c r="AB344" s="19" t="s">
        <v>200</v>
      </c>
      <c r="AC344" s="19" t="s">
        <v>116</v>
      </c>
      <c r="AD344" s="19" t="s">
        <v>1415</v>
      </c>
      <c r="AE344" s="19" t="s">
        <v>116</v>
      </c>
      <c r="AF344" s="19" t="s">
        <v>117</v>
      </c>
      <c r="AG344" s="19" t="s">
        <v>117</v>
      </c>
      <c r="AH344" s="19" t="s">
        <v>201</v>
      </c>
      <c r="AI344" s="19" t="s">
        <v>116</v>
      </c>
      <c r="AJ344" s="19" t="s">
        <v>202</v>
      </c>
      <c r="AK344" s="19" t="s">
        <v>203</v>
      </c>
      <c r="AL344" s="19" t="s">
        <v>235</v>
      </c>
      <c r="AM344" s="19" t="s">
        <v>205</v>
      </c>
      <c r="AN344" s="19" t="s">
        <v>206</v>
      </c>
      <c r="AO344" s="19" t="s">
        <v>116</v>
      </c>
      <c r="AP344" s="19" t="s">
        <v>207</v>
      </c>
      <c r="AQ344" s="19" t="s">
        <v>208</v>
      </c>
      <c r="AR344" s="19" t="s">
        <v>209</v>
      </c>
      <c r="AS344" s="19" t="s">
        <v>210</v>
      </c>
      <c r="AT344" s="19" t="s">
        <v>117</v>
      </c>
      <c r="AU344" s="19" t="s">
        <v>211</v>
      </c>
      <c r="AV344" s="19" t="s">
        <v>1498</v>
      </c>
      <c r="AW344" s="19" t="s">
        <v>213</v>
      </c>
      <c r="AX344" s="19" t="s">
        <v>116</v>
      </c>
      <c r="AY344" s="19" t="s">
        <v>214</v>
      </c>
      <c r="AZ344" s="19" t="s">
        <v>215</v>
      </c>
      <c r="BA344" s="19" t="s">
        <v>216</v>
      </c>
      <c r="BB344" s="19" t="s">
        <v>217</v>
      </c>
      <c r="BC344" s="19" t="s">
        <v>218</v>
      </c>
      <c r="BD344" s="19" t="s">
        <v>116</v>
      </c>
      <c r="BE344" s="19" t="s">
        <v>219</v>
      </c>
      <c r="BF344" s="19" t="s">
        <v>554</v>
      </c>
      <c r="BG344" s="19" t="s">
        <v>221</v>
      </c>
      <c r="BH344" s="19" t="s">
        <v>1267</v>
      </c>
      <c r="BI344" s="19" t="s">
        <v>223</v>
      </c>
      <c r="BJ344" s="19" t="s">
        <v>117</v>
      </c>
      <c r="BK344" s="19" t="s">
        <v>906</v>
      </c>
      <c r="BL344" s="19" t="s">
        <v>1875</v>
      </c>
      <c r="BM344" s="19" t="s">
        <v>1019</v>
      </c>
      <c r="BN344" s="19" t="s">
        <v>1020</v>
      </c>
      <c r="BO344" s="19" t="s">
        <v>116</v>
      </c>
      <c r="BP344" s="19" t="s">
        <v>227</v>
      </c>
      <c r="BQ344" s="19" t="s">
        <v>228</v>
      </c>
      <c r="BR344" s="19" t="s">
        <v>229</v>
      </c>
    </row>
    <row r="345" spans="1:70" ht="14.4">
      <c r="A345" s="48" t="str">
        <f t="shared" si="12"/>
        <v>90PT03X7-M09EJ0</v>
      </c>
      <c r="B345" s="19" t="str">
        <f t="shared" si="14"/>
        <v>P440VAK-W3852W</v>
      </c>
      <c r="C345" s="19" t="str">
        <f>IF(ISBLANK(I345),"",IF(LEFT(H345, 4) = "90PF",_xlfn.XLOOKUP(B345,'Auto-PF'!$A$2:$A$500,'Auto-PF'!$B$2:$B$500,"Not found",0),_xlfn.XLOOKUP(LEFT(B345,5),'MKT name rule'!$B$2:$B$322,'MKT name rule'!$C$2:$C$322, "Not found")))</f>
        <v>ASUS ExpertCenter P400</v>
      </c>
      <c r="D345" s="45" t="s">
        <v>83</v>
      </c>
      <c r="E345" s="83" t="s">
        <v>179</v>
      </c>
      <c r="H345" s="19" t="s">
        <v>1923</v>
      </c>
      <c r="I345" s="88" t="s">
        <v>1924</v>
      </c>
      <c r="J345" s="19" t="s">
        <v>363</v>
      </c>
      <c r="K345" s="19" t="s">
        <v>1925</v>
      </c>
      <c r="L345" s="19" t="s">
        <v>322</v>
      </c>
      <c r="N345" s="19" t="s">
        <v>324</v>
      </c>
      <c r="O345" s="19" t="s">
        <v>188</v>
      </c>
      <c r="P345" s="19" t="s">
        <v>189</v>
      </c>
      <c r="Q345" s="19" t="s">
        <v>190</v>
      </c>
      <c r="R345" s="19" t="s">
        <v>104</v>
      </c>
      <c r="S345" s="19" t="s">
        <v>191</v>
      </c>
      <c r="T345" s="19" t="s">
        <v>192</v>
      </c>
      <c r="U345" s="19" t="s">
        <v>193</v>
      </c>
      <c r="V345" s="19" t="s">
        <v>194</v>
      </c>
      <c r="W345" s="19" t="s">
        <v>195</v>
      </c>
      <c r="X345" s="19" t="s">
        <v>196</v>
      </c>
      <c r="Y345" s="19" t="s">
        <v>197</v>
      </c>
      <c r="Z345" s="19" t="s">
        <v>198</v>
      </c>
      <c r="AA345" s="19" t="s">
        <v>199</v>
      </c>
      <c r="AB345" s="19" t="s">
        <v>200</v>
      </c>
      <c r="AC345" s="19" t="s">
        <v>116</v>
      </c>
      <c r="AD345" s="19" t="s">
        <v>1415</v>
      </c>
      <c r="AE345" s="19" t="s">
        <v>116</v>
      </c>
      <c r="AF345" s="19" t="s">
        <v>117</v>
      </c>
      <c r="AG345" s="19" t="s">
        <v>117</v>
      </c>
      <c r="AH345" s="19" t="s">
        <v>201</v>
      </c>
      <c r="AI345" s="19" t="s">
        <v>116</v>
      </c>
      <c r="AJ345" s="19" t="s">
        <v>202</v>
      </c>
      <c r="AK345" s="19" t="s">
        <v>203</v>
      </c>
      <c r="AL345" s="19" t="s">
        <v>235</v>
      </c>
      <c r="AM345" s="19" t="s">
        <v>205</v>
      </c>
      <c r="AN345" s="19" t="s">
        <v>206</v>
      </c>
      <c r="AO345" s="19" t="s">
        <v>116</v>
      </c>
      <c r="AP345" s="19" t="s">
        <v>207</v>
      </c>
      <c r="AQ345" s="19" t="s">
        <v>208</v>
      </c>
      <c r="AR345" s="19" t="s">
        <v>209</v>
      </c>
      <c r="AS345" s="19" t="s">
        <v>210</v>
      </c>
      <c r="AT345" s="19" t="s">
        <v>117</v>
      </c>
      <c r="AU345" s="19" t="s">
        <v>211</v>
      </c>
      <c r="AV345" s="19" t="s">
        <v>1498</v>
      </c>
      <c r="AW345" s="19" t="s">
        <v>213</v>
      </c>
      <c r="AX345" s="19" t="s">
        <v>116</v>
      </c>
      <c r="AY345" s="19" t="s">
        <v>214</v>
      </c>
      <c r="AZ345" s="19" t="s">
        <v>215</v>
      </c>
      <c r="BA345" s="19" t="s">
        <v>216</v>
      </c>
      <c r="BB345" s="19" t="s">
        <v>217</v>
      </c>
      <c r="BC345" s="19" t="s">
        <v>218</v>
      </c>
      <c r="BD345" s="19" t="s">
        <v>116</v>
      </c>
      <c r="BE345" s="19" t="s">
        <v>219</v>
      </c>
      <c r="BF345" s="19" t="s">
        <v>554</v>
      </c>
      <c r="BG345" s="19" t="s">
        <v>221</v>
      </c>
      <c r="BH345" s="19" t="s">
        <v>1267</v>
      </c>
      <c r="BI345" s="19" t="s">
        <v>223</v>
      </c>
      <c r="BJ345" s="19" t="s">
        <v>117</v>
      </c>
      <c r="BK345" s="19" t="s">
        <v>325</v>
      </c>
      <c r="BL345" s="19" t="s">
        <v>1875</v>
      </c>
      <c r="BM345" s="19" t="s">
        <v>1019</v>
      </c>
      <c r="BN345" s="19" t="s">
        <v>1020</v>
      </c>
      <c r="BO345" s="19" t="s">
        <v>116</v>
      </c>
      <c r="BP345" s="19" t="s">
        <v>227</v>
      </c>
      <c r="BQ345" s="19" t="s">
        <v>228</v>
      </c>
      <c r="BR345" s="19" t="s">
        <v>229</v>
      </c>
    </row>
    <row r="346" spans="1:70" ht="14.4">
      <c r="A346" s="48" t="str">
        <f t="shared" si="12"/>
        <v>90PT03X5-M0B8L0</v>
      </c>
      <c r="B346" s="19" t="str">
        <f t="shared" si="14"/>
        <v>P440VAK-B5852W</v>
      </c>
      <c r="C346" s="19" t="str">
        <f>IF(ISBLANK(I346),"",IF(LEFT(H346, 4) = "90PF",_xlfn.XLOOKUP(B346,'Auto-PF'!$A$2:$A$500,'Auto-PF'!$B$2:$B$500,"Not found",0),_xlfn.XLOOKUP(LEFT(B346,5),'MKT name rule'!$B$2:$B$322,'MKT name rule'!$C$2:$C$322, "Not found")))</f>
        <v>ASUS ExpertCenter P400</v>
      </c>
      <c r="D346" s="45" t="s">
        <v>83</v>
      </c>
      <c r="E346" s="83" t="s">
        <v>179</v>
      </c>
      <c r="H346" s="19" t="s">
        <v>1926</v>
      </c>
      <c r="I346" s="88" t="s">
        <v>1927</v>
      </c>
      <c r="J346" s="19" t="s">
        <v>1928</v>
      </c>
      <c r="K346" s="19" t="s">
        <v>1929</v>
      </c>
      <c r="L346" s="19" t="s">
        <v>185</v>
      </c>
      <c r="N346" s="19" t="s">
        <v>187</v>
      </c>
      <c r="O346" s="19" t="s">
        <v>188</v>
      </c>
      <c r="P346" s="19" t="s">
        <v>189</v>
      </c>
      <c r="Q346" s="19" t="s">
        <v>190</v>
      </c>
      <c r="R346" s="19" t="s">
        <v>104</v>
      </c>
      <c r="S346" s="19" t="s">
        <v>191</v>
      </c>
      <c r="T346" s="19" t="s">
        <v>192</v>
      </c>
      <c r="U346" s="19" t="s">
        <v>193</v>
      </c>
      <c r="V346" s="19" t="s">
        <v>194</v>
      </c>
      <c r="W346" s="19" t="s">
        <v>195</v>
      </c>
      <c r="X346" s="19" t="s">
        <v>196</v>
      </c>
      <c r="Y346" s="19" t="s">
        <v>197</v>
      </c>
      <c r="Z346" s="19" t="s">
        <v>198</v>
      </c>
      <c r="AA346" s="19" t="s">
        <v>199</v>
      </c>
      <c r="AB346" s="19" t="s">
        <v>200</v>
      </c>
      <c r="AC346" s="19" t="s">
        <v>116</v>
      </c>
      <c r="AD346" s="19" t="s">
        <v>1513</v>
      </c>
      <c r="AE346" s="19" t="s">
        <v>116</v>
      </c>
      <c r="AF346" s="19" t="s">
        <v>117</v>
      </c>
      <c r="AG346" s="19" t="s">
        <v>117</v>
      </c>
      <c r="AH346" s="19" t="s">
        <v>201</v>
      </c>
      <c r="AI346" s="19" t="s">
        <v>116</v>
      </c>
      <c r="AJ346" s="19" t="s">
        <v>202</v>
      </c>
      <c r="AK346" s="19" t="s">
        <v>203</v>
      </c>
      <c r="AL346" s="19" t="s">
        <v>235</v>
      </c>
      <c r="AM346" s="19" t="s">
        <v>205</v>
      </c>
      <c r="AN346" s="19" t="s">
        <v>206</v>
      </c>
      <c r="AO346" s="19" t="s">
        <v>116</v>
      </c>
      <c r="AP346" s="19" t="s">
        <v>207</v>
      </c>
      <c r="AQ346" s="19" t="s">
        <v>208</v>
      </c>
      <c r="AR346" s="19" t="s">
        <v>209</v>
      </c>
      <c r="AS346" s="19" t="s">
        <v>210</v>
      </c>
      <c r="AT346" s="19" t="s">
        <v>117</v>
      </c>
      <c r="AU346" s="19" t="s">
        <v>211</v>
      </c>
      <c r="AV346" s="19" t="s">
        <v>1498</v>
      </c>
      <c r="AW346" s="19" t="s">
        <v>213</v>
      </c>
      <c r="AX346" s="19" t="s">
        <v>116</v>
      </c>
      <c r="AY346" s="19" t="s">
        <v>250</v>
      </c>
      <c r="AZ346" s="19" t="s">
        <v>215</v>
      </c>
      <c r="BA346" s="19" t="s">
        <v>216</v>
      </c>
      <c r="BB346" s="19" t="s">
        <v>217</v>
      </c>
      <c r="BC346" s="19" t="s">
        <v>218</v>
      </c>
      <c r="BD346" s="19" t="s">
        <v>116</v>
      </c>
      <c r="BE346" s="19" t="s">
        <v>219</v>
      </c>
      <c r="BF346" s="19" t="s">
        <v>220</v>
      </c>
      <c r="BG346" s="19" t="s">
        <v>221</v>
      </c>
      <c r="BH346" s="19" t="s">
        <v>1267</v>
      </c>
      <c r="BI346" s="19" t="s">
        <v>223</v>
      </c>
      <c r="BJ346" s="19" t="s">
        <v>117</v>
      </c>
      <c r="BK346" s="19" t="s">
        <v>224</v>
      </c>
      <c r="BL346" s="19" t="s">
        <v>1875</v>
      </c>
      <c r="BM346" s="19" t="s">
        <v>1019</v>
      </c>
      <c r="BN346" s="19" t="s">
        <v>1020</v>
      </c>
      <c r="BO346" s="19" t="s">
        <v>116</v>
      </c>
      <c r="BP346" s="19" t="s">
        <v>227</v>
      </c>
      <c r="BQ346" s="19" t="s">
        <v>228</v>
      </c>
      <c r="BR346" s="19" t="s">
        <v>229</v>
      </c>
    </row>
    <row r="347" spans="1:70" ht="14.4">
      <c r="A347" s="48" t="str">
        <f t="shared" si="12"/>
        <v>90PT03W5-M03AZ0</v>
      </c>
      <c r="B347" s="19" t="str">
        <f t="shared" si="14"/>
        <v>P470VAK-B7152WS</v>
      </c>
      <c r="C347" s="19" t="str">
        <f>IF(ISBLANK(I347),"",IF(LEFT(H347, 4) = "90PF",_xlfn.XLOOKUP(B347,'Auto-PF'!$A$2:$A$500,'Auto-PF'!$B$2:$B$500,"Not found",0),_xlfn.XLOOKUP(LEFT(B347,5),'MKT name rule'!$B$2:$B$322,'MKT name rule'!$C$2:$C$322, "Not found")))</f>
        <v>ASUS ExpertCenter P400</v>
      </c>
      <c r="D347" s="45" t="s">
        <v>83</v>
      </c>
      <c r="E347" s="83" t="s">
        <v>179</v>
      </c>
      <c r="H347" s="19" t="s">
        <v>1930</v>
      </c>
      <c r="I347" s="88" t="s">
        <v>1931</v>
      </c>
      <c r="J347" s="19" t="s">
        <v>300</v>
      </c>
      <c r="K347" s="19" t="s">
        <v>1932</v>
      </c>
      <c r="L347" s="19" t="s">
        <v>299</v>
      </c>
      <c r="N347" s="19" t="s">
        <v>187</v>
      </c>
      <c r="O347" s="19" t="s">
        <v>291</v>
      </c>
      <c r="P347" s="19" t="s">
        <v>189</v>
      </c>
      <c r="Q347" s="19" t="s">
        <v>190</v>
      </c>
      <c r="R347" s="19" t="s">
        <v>135</v>
      </c>
      <c r="S347" s="19" t="s">
        <v>191</v>
      </c>
      <c r="T347" s="19" t="s">
        <v>192</v>
      </c>
      <c r="U347" s="19" t="s">
        <v>193</v>
      </c>
      <c r="V347" s="19" t="s">
        <v>194</v>
      </c>
      <c r="W347" s="19" t="s">
        <v>195</v>
      </c>
      <c r="X347" s="19" t="s">
        <v>196</v>
      </c>
      <c r="Y347" s="19" t="s">
        <v>197</v>
      </c>
      <c r="Z347" s="19" t="s">
        <v>198</v>
      </c>
      <c r="AA347" s="19" t="s">
        <v>199</v>
      </c>
      <c r="AB347" s="19" t="s">
        <v>200</v>
      </c>
      <c r="AC347" s="19" t="s">
        <v>116</v>
      </c>
      <c r="AD347" s="19" t="s">
        <v>1329</v>
      </c>
      <c r="AE347" s="19" t="s">
        <v>116</v>
      </c>
      <c r="AF347" s="19" t="s">
        <v>117</v>
      </c>
      <c r="AG347" s="19" t="s">
        <v>117</v>
      </c>
      <c r="AH347" s="19" t="s">
        <v>201</v>
      </c>
      <c r="AI347" s="19" t="s">
        <v>116</v>
      </c>
      <c r="AJ347" s="19" t="s">
        <v>256</v>
      </c>
      <c r="AK347" s="19" t="s">
        <v>257</v>
      </c>
      <c r="AL347" s="19" t="s">
        <v>235</v>
      </c>
      <c r="AM347" s="19" t="s">
        <v>205</v>
      </c>
      <c r="AN347" s="19" t="s">
        <v>206</v>
      </c>
      <c r="AO347" s="19" t="s">
        <v>116</v>
      </c>
      <c r="AP347" s="19" t="s">
        <v>1347</v>
      </c>
      <c r="AQ347" s="19" t="s">
        <v>208</v>
      </c>
      <c r="AR347" s="19" t="s">
        <v>209</v>
      </c>
      <c r="AS347" s="19" t="s">
        <v>116</v>
      </c>
      <c r="AT347" s="19" t="s">
        <v>117</v>
      </c>
      <c r="AU347" s="19" t="s">
        <v>211</v>
      </c>
      <c r="AV347" s="19" t="s">
        <v>1498</v>
      </c>
      <c r="AW347" s="19" t="s">
        <v>242</v>
      </c>
      <c r="AX347" s="19" t="s">
        <v>116</v>
      </c>
      <c r="AY347" s="19" t="s">
        <v>250</v>
      </c>
      <c r="AZ347" s="19" t="s">
        <v>215</v>
      </c>
      <c r="BA347" s="19" t="s">
        <v>251</v>
      </c>
      <c r="BB347" s="19" t="s">
        <v>292</v>
      </c>
      <c r="BC347" s="19" t="s">
        <v>293</v>
      </c>
      <c r="BD347" s="19" t="s">
        <v>116</v>
      </c>
      <c r="BE347" s="19" t="s">
        <v>219</v>
      </c>
      <c r="BF347" s="19" t="s">
        <v>554</v>
      </c>
      <c r="BG347" s="19" t="s">
        <v>221</v>
      </c>
      <c r="BH347" s="19" t="s">
        <v>1267</v>
      </c>
      <c r="BI347" s="19" t="s">
        <v>223</v>
      </c>
      <c r="BJ347" s="19" t="s">
        <v>117</v>
      </c>
      <c r="BK347" s="19" t="s">
        <v>906</v>
      </c>
      <c r="BL347" s="19" t="s">
        <v>1875</v>
      </c>
      <c r="BM347" s="19" t="s">
        <v>1019</v>
      </c>
      <c r="BN347" s="19" t="s">
        <v>1020</v>
      </c>
      <c r="BO347" s="19" t="s">
        <v>116</v>
      </c>
      <c r="BP347" s="19" t="s">
        <v>227</v>
      </c>
      <c r="BQ347" s="19" t="s">
        <v>228</v>
      </c>
      <c r="BR347" s="19" t="s">
        <v>229</v>
      </c>
    </row>
    <row r="348" spans="1:70" ht="14.4">
      <c r="A348" s="48" t="str">
        <f t="shared" si="12"/>
        <v>90PT03W7-M03B10</v>
      </c>
      <c r="B348" s="19" t="str">
        <f t="shared" si="14"/>
        <v>P470VAK-W7152WS</v>
      </c>
      <c r="C348" s="19" t="str">
        <f>IF(ISBLANK(I348),"",IF(LEFT(H348, 4) = "90PF",_xlfn.XLOOKUP(B348,'Auto-PF'!$A$2:$A$500,'Auto-PF'!$B$2:$B$500,"Not found",0),_xlfn.XLOOKUP(LEFT(B348,5),'MKT name rule'!$B$2:$B$322,'MKT name rule'!$C$2:$C$322, "Not found")))</f>
        <v>ASUS ExpertCenter P400</v>
      </c>
      <c r="D348" s="45" t="s">
        <v>83</v>
      </c>
      <c r="E348" s="83" t="s">
        <v>179</v>
      </c>
      <c r="H348" s="19" t="s">
        <v>1933</v>
      </c>
      <c r="I348" s="88" t="s">
        <v>1934</v>
      </c>
      <c r="J348" s="19" t="s">
        <v>1346</v>
      </c>
      <c r="K348" s="19" t="s">
        <v>1935</v>
      </c>
      <c r="L348" s="19" t="s">
        <v>376</v>
      </c>
      <c r="N348" s="19" t="s">
        <v>324</v>
      </c>
      <c r="O348" s="19" t="s">
        <v>291</v>
      </c>
      <c r="P348" s="19" t="s">
        <v>189</v>
      </c>
      <c r="Q348" s="19" t="s">
        <v>190</v>
      </c>
      <c r="R348" s="19" t="s">
        <v>135</v>
      </c>
      <c r="S348" s="19" t="s">
        <v>191</v>
      </c>
      <c r="T348" s="19" t="s">
        <v>192</v>
      </c>
      <c r="U348" s="19" t="s">
        <v>193</v>
      </c>
      <c r="V348" s="19" t="s">
        <v>194</v>
      </c>
      <c r="W348" s="19" t="s">
        <v>195</v>
      </c>
      <c r="X348" s="19" t="s">
        <v>196</v>
      </c>
      <c r="Y348" s="19" t="s">
        <v>197</v>
      </c>
      <c r="Z348" s="19" t="s">
        <v>198</v>
      </c>
      <c r="AA348" s="19" t="s">
        <v>199</v>
      </c>
      <c r="AB348" s="19" t="s">
        <v>200</v>
      </c>
      <c r="AC348" s="19" t="s">
        <v>116</v>
      </c>
      <c r="AD348" s="19" t="s">
        <v>1329</v>
      </c>
      <c r="AE348" s="19" t="s">
        <v>116</v>
      </c>
      <c r="AF348" s="19" t="s">
        <v>117</v>
      </c>
      <c r="AG348" s="19" t="s">
        <v>117</v>
      </c>
      <c r="AH348" s="19" t="s">
        <v>201</v>
      </c>
      <c r="AI348" s="19" t="s">
        <v>116</v>
      </c>
      <c r="AJ348" s="19" t="s">
        <v>256</v>
      </c>
      <c r="AK348" s="19" t="s">
        <v>257</v>
      </c>
      <c r="AL348" s="19" t="s">
        <v>235</v>
      </c>
      <c r="AM348" s="19" t="s">
        <v>205</v>
      </c>
      <c r="AN348" s="19" t="s">
        <v>206</v>
      </c>
      <c r="AO348" s="19" t="s">
        <v>116</v>
      </c>
      <c r="AP348" s="19" t="s">
        <v>1347</v>
      </c>
      <c r="AQ348" s="19" t="s">
        <v>208</v>
      </c>
      <c r="AR348" s="19" t="s">
        <v>209</v>
      </c>
      <c r="AS348" s="19" t="s">
        <v>116</v>
      </c>
      <c r="AT348" s="19" t="s">
        <v>117</v>
      </c>
      <c r="AU348" s="19" t="s">
        <v>211</v>
      </c>
      <c r="AV348" s="19" t="s">
        <v>1498</v>
      </c>
      <c r="AW348" s="19" t="s">
        <v>242</v>
      </c>
      <c r="AX348" s="19" t="s">
        <v>116</v>
      </c>
      <c r="AY348" s="19" t="s">
        <v>250</v>
      </c>
      <c r="AZ348" s="19" t="s">
        <v>215</v>
      </c>
      <c r="BA348" s="19" t="s">
        <v>251</v>
      </c>
      <c r="BB348" s="19" t="s">
        <v>292</v>
      </c>
      <c r="BC348" s="19" t="s">
        <v>293</v>
      </c>
      <c r="BD348" s="19" t="s">
        <v>116</v>
      </c>
      <c r="BE348" s="19" t="s">
        <v>219</v>
      </c>
      <c r="BF348" s="19" t="s">
        <v>554</v>
      </c>
      <c r="BG348" s="19" t="s">
        <v>221</v>
      </c>
      <c r="BH348" s="19" t="s">
        <v>1267</v>
      </c>
      <c r="BI348" s="19" t="s">
        <v>223</v>
      </c>
      <c r="BJ348" s="19" t="s">
        <v>117</v>
      </c>
      <c r="BK348" s="19" t="s">
        <v>325</v>
      </c>
      <c r="BL348" s="19" t="s">
        <v>1875</v>
      </c>
      <c r="BM348" s="19" t="s">
        <v>1019</v>
      </c>
      <c r="BN348" s="19" t="s">
        <v>1020</v>
      </c>
      <c r="BO348" s="19" t="s">
        <v>116</v>
      </c>
      <c r="BP348" s="19" t="s">
        <v>227</v>
      </c>
      <c r="BQ348" s="19" t="s">
        <v>228</v>
      </c>
      <c r="BR348" s="19" t="s">
        <v>229</v>
      </c>
    </row>
    <row r="349" spans="1:70" ht="14.4">
      <c r="A349" s="48" t="str">
        <f t="shared" si="12"/>
        <v>90PT03W7-M03NH0</v>
      </c>
      <c r="B349" s="19" t="str">
        <f t="shared" si="14"/>
        <v>P470VAK-W5852WS</v>
      </c>
      <c r="C349" s="19" t="str">
        <f>IF(ISBLANK(I349),"",IF(LEFT(H349, 4) = "90PF",_xlfn.XLOOKUP(B349,'Auto-PF'!$A$2:$A$500,'Auto-PF'!$B$2:$B$500,"Not found",0),_xlfn.XLOOKUP(LEFT(B349,5),'MKT name rule'!$B$2:$B$322,'MKT name rule'!$C$2:$C$322, "Not found")))</f>
        <v>ASUS ExpertCenter P400</v>
      </c>
      <c r="D349" s="45" t="s">
        <v>83</v>
      </c>
      <c r="E349" s="83" t="s">
        <v>179</v>
      </c>
      <c r="H349" s="19" t="s">
        <v>1936</v>
      </c>
      <c r="I349" s="88" t="s">
        <v>1937</v>
      </c>
      <c r="J349" s="19" t="s">
        <v>1346</v>
      </c>
      <c r="K349" s="19" t="s">
        <v>1938</v>
      </c>
      <c r="L349" s="19" t="s">
        <v>376</v>
      </c>
      <c r="N349" s="19" t="s">
        <v>324</v>
      </c>
      <c r="O349" s="19" t="s">
        <v>291</v>
      </c>
      <c r="P349" s="19" t="s">
        <v>189</v>
      </c>
      <c r="Q349" s="19" t="s">
        <v>190</v>
      </c>
      <c r="R349" s="19" t="s">
        <v>135</v>
      </c>
      <c r="S349" s="19" t="s">
        <v>191</v>
      </c>
      <c r="T349" s="19" t="s">
        <v>192</v>
      </c>
      <c r="U349" s="19" t="s">
        <v>193</v>
      </c>
      <c r="V349" s="19" t="s">
        <v>194</v>
      </c>
      <c r="W349" s="19" t="s">
        <v>195</v>
      </c>
      <c r="X349" s="19" t="s">
        <v>196</v>
      </c>
      <c r="Y349" s="19" t="s">
        <v>197</v>
      </c>
      <c r="Z349" s="19" t="s">
        <v>198</v>
      </c>
      <c r="AA349" s="19" t="s">
        <v>199</v>
      </c>
      <c r="AB349" s="19" t="s">
        <v>200</v>
      </c>
      <c r="AC349" s="19" t="s">
        <v>116</v>
      </c>
      <c r="AD349" s="19" t="s">
        <v>1513</v>
      </c>
      <c r="AE349" s="19" t="s">
        <v>116</v>
      </c>
      <c r="AF349" s="19" t="s">
        <v>117</v>
      </c>
      <c r="AG349" s="19" t="s">
        <v>117</v>
      </c>
      <c r="AH349" s="19" t="s">
        <v>201</v>
      </c>
      <c r="AI349" s="19" t="s">
        <v>116</v>
      </c>
      <c r="AJ349" s="19" t="s">
        <v>202</v>
      </c>
      <c r="AK349" s="19" t="s">
        <v>203</v>
      </c>
      <c r="AL349" s="19" t="s">
        <v>235</v>
      </c>
      <c r="AM349" s="19" t="s">
        <v>205</v>
      </c>
      <c r="AN349" s="19" t="s">
        <v>206</v>
      </c>
      <c r="AO349" s="19" t="s">
        <v>116</v>
      </c>
      <c r="AP349" s="19" t="s">
        <v>1347</v>
      </c>
      <c r="AQ349" s="19" t="s">
        <v>208</v>
      </c>
      <c r="AR349" s="19" t="s">
        <v>209</v>
      </c>
      <c r="AS349" s="19" t="s">
        <v>116</v>
      </c>
      <c r="AT349" s="19" t="s">
        <v>117</v>
      </c>
      <c r="AU349" s="19" t="s">
        <v>211</v>
      </c>
      <c r="AV349" s="19" t="s">
        <v>1498</v>
      </c>
      <c r="AW349" s="19" t="s">
        <v>242</v>
      </c>
      <c r="AX349" s="19" t="s">
        <v>116</v>
      </c>
      <c r="AY349" s="19" t="s">
        <v>250</v>
      </c>
      <c r="AZ349" s="19" t="s">
        <v>215</v>
      </c>
      <c r="BA349" s="19" t="s">
        <v>251</v>
      </c>
      <c r="BB349" s="19" t="s">
        <v>292</v>
      </c>
      <c r="BC349" s="19" t="s">
        <v>293</v>
      </c>
      <c r="BD349" s="19" t="s">
        <v>116</v>
      </c>
      <c r="BE349" s="19" t="s">
        <v>219</v>
      </c>
      <c r="BF349" s="19" t="s">
        <v>554</v>
      </c>
      <c r="BG349" s="19" t="s">
        <v>221</v>
      </c>
      <c r="BH349" s="19" t="s">
        <v>1267</v>
      </c>
      <c r="BI349" s="19" t="s">
        <v>223</v>
      </c>
      <c r="BJ349" s="19" t="s">
        <v>117</v>
      </c>
      <c r="BK349" s="19" t="s">
        <v>325</v>
      </c>
      <c r="BL349" s="19" t="s">
        <v>1875</v>
      </c>
      <c r="BM349" s="19" t="s">
        <v>1019</v>
      </c>
      <c r="BN349" s="19" t="s">
        <v>1020</v>
      </c>
      <c r="BO349" s="19" t="s">
        <v>116</v>
      </c>
      <c r="BP349" s="19" t="s">
        <v>227</v>
      </c>
      <c r="BQ349" s="19" t="s">
        <v>228</v>
      </c>
      <c r="BR349" s="19" t="s">
        <v>229</v>
      </c>
    </row>
    <row r="350" spans="1:70" ht="16.95" customHeight="1">
      <c r="A350" s="48" t="str">
        <f t="shared" si="12"/>
        <v>90NX0571-M00LS0</v>
      </c>
      <c r="B350" s="19" t="str">
        <f>IF(ISBLANK(I350),"",I350)</f>
        <v>B1400CBA-EK7850X</v>
      </c>
      <c r="C350" s="19" t="str">
        <f>IF(ISBLANK(I350),"",IF(LEFT(H350, 4) = "90PF",_xlfn.XLOOKUP(B350,'Auto-PF'!$A$2:$A$500,'Auto-PF'!$B$2:$B$500,"Not found",0),_xlfn.XLOOKUP(LEFT(B350,5),'MKT name rule'!$B$2:$B$322,'MKT name rule'!$C$2:$C$322, "Not found")))</f>
        <v>ASUS ExpertBook B1</v>
      </c>
      <c r="D350" s="43" t="s">
        <v>169</v>
      </c>
      <c r="F350" s="127" t="s">
        <v>1939</v>
      </c>
      <c r="H350" s="80" t="s">
        <v>1940</v>
      </c>
      <c r="I350" s="81" t="s">
        <v>1941</v>
      </c>
      <c r="J350" s="81" t="s">
        <v>1195</v>
      </c>
      <c r="K350" s="81" t="s">
        <v>174</v>
      </c>
      <c r="L350" s="81" t="s">
        <v>175</v>
      </c>
      <c r="M350" s="81" t="s">
        <v>90</v>
      </c>
      <c r="N350" s="81" t="s">
        <v>91</v>
      </c>
      <c r="O350" s="81" t="s">
        <v>92</v>
      </c>
      <c r="P350" s="81" t="s">
        <v>1196</v>
      </c>
      <c r="Q350" s="81" t="s">
        <v>1197</v>
      </c>
      <c r="R350" s="81" t="s">
        <v>1198</v>
      </c>
      <c r="S350" s="81" t="s">
        <v>96</v>
      </c>
      <c r="T350" s="81" t="s">
        <v>1199</v>
      </c>
      <c r="U350" s="81" t="s">
        <v>98</v>
      </c>
      <c r="V350" s="81" t="s">
        <v>1200</v>
      </c>
      <c r="W350" s="81" t="s">
        <v>1201</v>
      </c>
      <c r="X350" s="81" t="s">
        <v>1173</v>
      </c>
      <c r="Y350" s="81" t="s">
        <v>102</v>
      </c>
      <c r="Z350" s="81" t="s">
        <v>103</v>
      </c>
      <c r="AA350" s="81" t="s">
        <v>1202</v>
      </c>
      <c r="AB350" s="81" t="s">
        <v>105</v>
      </c>
      <c r="AC350" s="81" t="s">
        <v>106</v>
      </c>
      <c r="AD350" s="81" t="s">
        <v>107</v>
      </c>
      <c r="AE350" s="81" t="s">
        <v>108</v>
      </c>
      <c r="AF350" s="81" t="s">
        <v>116</v>
      </c>
      <c r="AG350" s="81" t="s">
        <v>1203</v>
      </c>
      <c r="AH350" s="81" t="s">
        <v>1204</v>
      </c>
      <c r="AI350" s="81" t="s">
        <v>1942</v>
      </c>
      <c r="AJ350" s="81" t="s">
        <v>1205</v>
      </c>
      <c r="AK350" s="81" t="s">
        <v>114</v>
      </c>
      <c r="AL350" s="81" t="s">
        <v>737</v>
      </c>
      <c r="AM350" s="81" t="s">
        <v>1206</v>
      </c>
      <c r="AN350" s="81" t="s">
        <v>117</v>
      </c>
      <c r="AO350" s="81" t="s">
        <v>118</v>
      </c>
      <c r="AP350" s="81" t="s">
        <v>119</v>
      </c>
      <c r="AQ350" s="81" t="s">
        <v>1207</v>
      </c>
      <c r="AR350" s="81" t="s">
        <v>121</v>
      </c>
      <c r="AS350" s="81" t="s">
        <v>116</v>
      </c>
      <c r="AT350" s="81" t="s">
        <v>122</v>
      </c>
    </row>
    <row r="351" spans="1:70" ht="16.95" customHeight="1">
      <c r="A351" s="48" t="str">
        <f t="shared" si="12"/>
        <v>90NX05V1-M04S10</v>
      </c>
      <c r="B351" s="19" t="str">
        <f t="shared" ref="B351:B359" si="15">IF(ISBLANK(I351),"",I351)</f>
        <v>B1402CBA-NK4149X</v>
      </c>
      <c r="C351" s="19" t="str">
        <f>IF(ISBLANK(I351),"",IF(LEFT(H351, 4) = "90PF",_xlfn.XLOOKUP(B351,'Auto-PF'!$A$2:$A$500,'Auto-PF'!$B$2:$B$500,"Not found",0),_xlfn.XLOOKUP(LEFT(B351,5),'MKT name rule'!$B$2:$B$322,'MKT name rule'!$C$2:$C$322, "Not found")))</f>
        <v>ASUS ExpertBook B1</v>
      </c>
      <c r="D351" s="43" t="s">
        <v>169</v>
      </c>
      <c r="H351" s="78" t="s">
        <v>1943</v>
      </c>
      <c r="I351" s="78" t="s">
        <v>1944</v>
      </c>
      <c r="J351" s="78" t="s">
        <v>1945</v>
      </c>
      <c r="K351" s="78" t="s">
        <v>817</v>
      </c>
      <c r="L351" s="78" t="s">
        <v>1946</v>
      </c>
      <c r="M351" s="78" t="s">
        <v>90</v>
      </c>
      <c r="N351" s="78" t="s">
        <v>91</v>
      </c>
      <c r="O351" s="78" t="s">
        <v>92</v>
      </c>
      <c r="P351" s="78" t="s">
        <v>93</v>
      </c>
      <c r="Q351" s="78" t="s">
        <v>94</v>
      </c>
      <c r="R351" s="78" t="s">
        <v>95</v>
      </c>
      <c r="S351" s="78" t="s">
        <v>96</v>
      </c>
      <c r="T351" s="78" t="s">
        <v>132</v>
      </c>
      <c r="U351" s="78" t="s">
        <v>133</v>
      </c>
      <c r="V351" s="78" t="s">
        <v>99</v>
      </c>
      <c r="W351" s="78" t="s">
        <v>100</v>
      </c>
      <c r="X351" s="78" t="s">
        <v>1211</v>
      </c>
      <c r="Y351" s="78">
        <v>14</v>
      </c>
      <c r="Z351" s="78" t="s">
        <v>103</v>
      </c>
      <c r="AA351" s="78" t="s">
        <v>104</v>
      </c>
      <c r="AB351" s="78" t="s">
        <v>105</v>
      </c>
      <c r="AC351" s="78" t="s">
        <v>106</v>
      </c>
      <c r="AD351" s="78" t="s">
        <v>107</v>
      </c>
      <c r="AE351" s="78" t="s">
        <v>108</v>
      </c>
      <c r="AF351" s="78"/>
      <c r="AG351" s="78" t="s">
        <v>1178</v>
      </c>
      <c r="AH351" s="78" t="s">
        <v>176</v>
      </c>
      <c r="AI351" s="78" t="s">
        <v>1947</v>
      </c>
      <c r="AJ351" s="78" t="s">
        <v>113</v>
      </c>
      <c r="AK351" s="78" t="s">
        <v>114</v>
      </c>
      <c r="AL351" s="78" t="s">
        <v>115</v>
      </c>
      <c r="AM351" s="85"/>
      <c r="AN351" s="78" t="s">
        <v>117</v>
      </c>
      <c r="AO351" s="78" t="s">
        <v>118</v>
      </c>
      <c r="AP351" s="78" t="s">
        <v>119</v>
      </c>
      <c r="AQ351" s="78" t="s">
        <v>1948</v>
      </c>
      <c r="AR351" s="78" t="s">
        <v>121</v>
      </c>
      <c r="AS351" s="85"/>
      <c r="AT351" s="78" t="s">
        <v>122</v>
      </c>
    </row>
    <row r="352" spans="1:70" ht="16.95" customHeight="1">
      <c r="A352" s="48" t="str">
        <f t="shared" si="12"/>
        <v>90NX05V1-M04CZ0</v>
      </c>
      <c r="B352" s="19" t="str">
        <f t="shared" si="15"/>
        <v>B1402CBA-NK3852WS</v>
      </c>
      <c r="C352" s="19" t="str">
        <f>IF(ISBLANK(I352),"",IF(LEFT(H352, 4) = "90PF",_xlfn.XLOOKUP(B352,'Auto-PF'!$A$2:$A$500,'Auto-PF'!$B$2:$B$500,"Not found",0),_xlfn.XLOOKUP(LEFT(B352,5),'MKT name rule'!$B$2:$B$322,'MKT name rule'!$C$2:$C$322, "Not found")))</f>
        <v>ASUS ExpertBook B1</v>
      </c>
      <c r="D352" s="43" t="s">
        <v>169</v>
      </c>
      <c r="E352" s="19" t="s">
        <v>1949</v>
      </c>
      <c r="F352" s="127" t="s">
        <v>1950</v>
      </c>
      <c r="H352" s="114" t="s">
        <v>1951</v>
      </c>
      <c r="I352" s="107" t="s">
        <v>1952</v>
      </c>
      <c r="J352" s="107" t="s">
        <v>1953</v>
      </c>
      <c r="K352" s="107" t="s">
        <v>807</v>
      </c>
      <c r="L352" s="107" t="s">
        <v>1954</v>
      </c>
      <c r="M352" s="107" t="s">
        <v>90</v>
      </c>
      <c r="N352" s="107" t="s">
        <v>91</v>
      </c>
      <c r="O352" s="107" t="s">
        <v>1955</v>
      </c>
      <c r="P352" s="107" t="s">
        <v>1238</v>
      </c>
      <c r="Q352" s="107" t="s">
        <v>94</v>
      </c>
      <c r="R352" s="107" t="s">
        <v>95</v>
      </c>
      <c r="S352" s="107" t="s">
        <v>96</v>
      </c>
      <c r="T352" s="107" t="s">
        <v>132</v>
      </c>
      <c r="U352" s="107" t="s">
        <v>133</v>
      </c>
      <c r="V352" s="107" t="s">
        <v>99</v>
      </c>
      <c r="W352" s="107" t="s">
        <v>100</v>
      </c>
      <c r="X352" s="107" t="s">
        <v>1173</v>
      </c>
      <c r="Y352" s="107" t="s">
        <v>102</v>
      </c>
      <c r="Z352" s="107" t="s">
        <v>103</v>
      </c>
      <c r="AA352" s="107" t="s">
        <v>104</v>
      </c>
      <c r="AB352" s="107" t="s">
        <v>105</v>
      </c>
      <c r="AC352" s="107" t="s">
        <v>106</v>
      </c>
      <c r="AD352" s="107" t="s">
        <v>107</v>
      </c>
      <c r="AE352" s="107" t="s">
        <v>108</v>
      </c>
      <c r="AF352" s="107" t="s">
        <v>116</v>
      </c>
      <c r="AG352" s="107" t="s">
        <v>1178</v>
      </c>
      <c r="AH352" s="107" t="s">
        <v>176</v>
      </c>
      <c r="AI352" s="107" t="s">
        <v>1947</v>
      </c>
      <c r="AJ352" s="107" t="s">
        <v>113</v>
      </c>
      <c r="AK352" s="107" t="s">
        <v>114</v>
      </c>
      <c r="AL352" s="107" t="s">
        <v>115</v>
      </c>
      <c r="AM352" s="107" t="s">
        <v>116</v>
      </c>
      <c r="AN352" s="107" t="s">
        <v>117</v>
      </c>
      <c r="AO352" s="107" t="s">
        <v>1568</v>
      </c>
      <c r="AP352" s="107" t="s">
        <v>119</v>
      </c>
      <c r="AQ352" s="107" t="s">
        <v>1948</v>
      </c>
      <c r="AR352" s="107" t="s">
        <v>121</v>
      </c>
      <c r="AS352" s="107" t="s">
        <v>116</v>
      </c>
      <c r="AT352" s="107" t="s">
        <v>122</v>
      </c>
    </row>
    <row r="353" spans="1:46" ht="16.95" customHeight="1">
      <c r="A353" s="48" t="str">
        <f t="shared" si="12"/>
        <v>90NX05V1-M04D10</v>
      </c>
      <c r="B353" s="19" t="str">
        <f t="shared" si="15"/>
        <v>B1402CBA-NK5852WS</v>
      </c>
      <c r="C353" s="19" t="str">
        <f>IF(ISBLANK(I353),"",IF(LEFT(H353, 4) = "90PF",_xlfn.XLOOKUP(B353,'Auto-PF'!$A$2:$A$500,'Auto-PF'!$B$2:$B$500,"Not found",0),_xlfn.XLOOKUP(LEFT(B353,5),'MKT name rule'!$B$2:$B$322,'MKT name rule'!$C$2:$C$322, "Not found")))</f>
        <v>ASUS ExpertBook B1</v>
      </c>
      <c r="D353" s="43" t="s">
        <v>169</v>
      </c>
      <c r="E353" s="19" t="s">
        <v>1949</v>
      </c>
      <c r="F353" s="127" t="s">
        <v>1956</v>
      </c>
      <c r="H353" s="114" t="s">
        <v>1957</v>
      </c>
      <c r="I353" s="108" t="s">
        <v>1958</v>
      </c>
      <c r="J353" s="108" t="s">
        <v>1953</v>
      </c>
      <c r="K353" s="108" t="s">
        <v>817</v>
      </c>
      <c r="L353" s="117" t="s">
        <v>1954</v>
      </c>
      <c r="M353" s="108" t="s">
        <v>90</v>
      </c>
      <c r="N353" s="108" t="s">
        <v>91</v>
      </c>
      <c r="O353" s="108" t="s">
        <v>1955</v>
      </c>
      <c r="P353" s="108" t="s">
        <v>1238</v>
      </c>
      <c r="Q353" s="108" t="s">
        <v>94</v>
      </c>
      <c r="R353" s="108" t="s">
        <v>95</v>
      </c>
      <c r="S353" s="108" t="s">
        <v>96</v>
      </c>
      <c r="T353" s="108" t="s">
        <v>132</v>
      </c>
      <c r="U353" s="108" t="s">
        <v>133</v>
      </c>
      <c r="V353" s="108" t="s">
        <v>99</v>
      </c>
      <c r="W353" s="108" t="s">
        <v>100</v>
      </c>
      <c r="X353" s="108" t="s">
        <v>1173</v>
      </c>
      <c r="Y353" s="108" t="s">
        <v>102</v>
      </c>
      <c r="Z353" s="108" t="s">
        <v>103</v>
      </c>
      <c r="AA353" s="108" t="s">
        <v>104</v>
      </c>
      <c r="AB353" s="108" t="s">
        <v>105</v>
      </c>
      <c r="AC353" s="108" t="s">
        <v>106</v>
      </c>
      <c r="AD353" s="108" t="s">
        <v>107</v>
      </c>
      <c r="AE353" s="108" t="s">
        <v>108</v>
      </c>
      <c r="AF353" s="108" t="s">
        <v>116</v>
      </c>
      <c r="AG353" s="108" t="s">
        <v>1178</v>
      </c>
      <c r="AH353" s="108" t="s">
        <v>176</v>
      </c>
      <c r="AI353" s="108" t="s">
        <v>1947</v>
      </c>
      <c r="AJ353" s="108" t="s">
        <v>113</v>
      </c>
      <c r="AK353" s="108" t="s">
        <v>114</v>
      </c>
      <c r="AL353" s="108" t="s">
        <v>115</v>
      </c>
      <c r="AM353" s="108" t="s">
        <v>116</v>
      </c>
      <c r="AN353" s="108" t="s">
        <v>117</v>
      </c>
      <c r="AO353" s="108" t="s">
        <v>1568</v>
      </c>
      <c r="AP353" s="108" t="s">
        <v>119</v>
      </c>
      <c r="AQ353" s="108" t="s">
        <v>1948</v>
      </c>
      <c r="AR353" s="108" t="s">
        <v>121</v>
      </c>
      <c r="AS353" s="108" t="s">
        <v>116</v>
      </c>
      <c r="AT353" s="108" t="s">
        <v>122</v>
      </c>
    </row>
    <row r="354" spans="1:46" ht="16.95" customHeight="1">
      <c r="A354" s="48" t="str">
        <f t="shared" si="12"/>
        <v>90NX05V1-M04JL0</v>
      </c>
      <c r="B354" s="19" t="str">
        <f t="shared" si="15"/>
        <v>B1402CBA-NK5853WS</v>
      </c>
      <c r="C354" s="19" t="str">
        <f>IF(ISBLANK(I354),"",IF(LEFT(H354, 4) = "90PF",_xlfn.XLOOKUP(B354,'Auto-PF'!$A$2:$A$500,'Auto-PF'!$B$2:$B$500,"Not found",0),_xlfn.XLOOKUP(LEFT(B354,5),'MKT name rule'!$B$2:$B$322,'MKT name rule'!$C$2:$C$322, "Not found")))</f>
        <v>ASUS ExpertBook B1</v>
      </c>
      <c r="D354" s="43" t="s">
        <v>169</v>
      </c>
      <c r="H354" s="78" t="s">
        <v>1959</v>
      </c>
      <c r="I354" s="78" t="s">
        <v>1960</v>
      </c>
      <c r="J354" s="78" t="s">
        <v>1953</v>
      </c>
      <c r="K354" s="78" t="s">
        <v>817</v>
      </c>
      <c r="L354" s="117" t="s">
        <v>1954</v>
      </c>
      <c r="M354" s="78" t="s">
        <v>90</v>
      </c>
      <c r="N354" s="78" t="s">
        <v>91</v>
      </c>
      <c r="O354" s="78" t="s">
        <v>1955</v>
      </c>
      <c r="P354" s="78" t="s">
        <v>1238</v>
      </c>
      <c r="Q354" s="78" t="s">
        <v>94</v>
      </c>
      <c r="R354" s="78" t="s">
        <v>95</v>
      </c>
      <c r="S354" s="78" t="s">
        <v>96</v>
      </c>
      <c r="T354" s="78" t="s">
        <v>132</v>
      </c>
      <c r="U354" s="78" t="s">
        <v>133</v>
      </c>
      <c r="V354" s="78" t="s">
        <v>99</v>
      </c>
      <c r="W354" s="78" t="s">
        <v>100</v>
      </c>
      <c r="X354" s="78"/>
      <c r="Y354" s="78">
        <v>14</v>
      </c>
      <c r="Z354" s="78" t="s">
        <v>103</v>
      </c>
      <c r="AA354" s="78" t="s">
        <v>104</v>
      </c>
      <c r="AB354" s="78" t="s">
        <v>105</v>
      </c>
      <c r="AC354" s="78" t="s">
        <v>106</v>
      </c>
      <c r="AD354" s="78" t="s">
        <v>107</v>
      </c>
      <c r="AE354" s="78" t="s">
        <v>108</v>
      </c>
      <c r="AF354" s="78"/>
      <c r="AG354" s="78" t="s">
        <v>1178</v>
      </c>
      <c r="AH354" s="78" t="s">
        <v>176</v>
      </c>
      <c r="AI354" s="78" t="s">
        <v>1947</v>
      </c>
      <c r="AJ354" s="78" t="s">
        <v>113</v>
      </c>
      <c r="AK354" s="78" t="s">
        <v>114</v>
      </c>
      <c r="AL354" s="78" t="s">
        <v>115</v>
      </c>
      <c r="AM354" s="85"/>
      <c r="AN354" s="78" t="s">
        <v>117</v>
      </c>
      <c r="AO354" s="78" t="s">
        <v>1568</v>
      </c>
      <c r="AP354" s="78" t="s">
        <v>119</v>
      </c>
      <c r="AQ354" s="78" t="s">
        <v>1948</v>
      </c>
      <c r="AR354" s="78" t="s">
        <v>121</v>
      </c>
      <c r="AS354" s="85"/>
      <c r="AT354" s="78" t="s">
        <v>122</v>
      </c>
    </row>
    <row r="355" spans="1:46" ht="16.95" customHeight="1">
      <c r="A355" s="48" t="str">
        <f t="shared" si="12"/>
        <v>90NX05V1-M04D20</v>
      </c>
      <c r="B355" s="19" t="str">
        <f t="shared" si="15"/>
        <v>B1402CBA-NK7852WS</v>
      </c>
      <c r="C355" s="19" t="str">
        <f>IF(ISBLANK(I355),"",IF(LEFT(H355, 4) = "90PF",_xlfn.XLOOKUP(B355,'Auto-PF'!$A$2:$A$500,'Auto-PF'!$B$2:$B$500,"Not found",0),_xlfn.XLOOKUP(LEFT(B355,5),'MKT name rule'!$B$2:$B$322,'MKT name rule'!$C$2:$C$322, "Not found")))</f>
        <v>ASUS ExpertBook B1</v>
      </c>
      <c r="D355" s="43" t="s">
        <v>169</v>
      </c>
      <c r="E355" s="19" t="s">
        <v>1949</v>
      </c>
      <c r="F355" s="127" t="s">
        <v>1961</v>
      </c>
      <c r="H355" s="56" t="s">
        <v>1962</v>
      </c>
      <c r="I355" s="44" t="s">
        <v>1963</v>
      </c>
      <c r="J355" s="44" t="s">
        <v>1953</v>
      </c>
      <c r="K355" s="44" t="s">
        <v>174</v>
      </c>
      <c r="L355" s="117" t="s">
        <v>1954</v>
      </c>
      <c r="M355" s="44" t="s">
        <v>90</v>
      </c>
      <c r="N355" s="44" t="s">
        <v>91</v>
      </c>
      <c r="O355" s="44" t="s">
        <v>1955</v>
      </c>
      <c r="P355" s="44" t="s">
        <v>1238</v>
      </c>
      <c r="Q355" s="44" t="s">
        <v>94</v>
      </c>
      <c r="R355" s="44" t="s">
        <v>95</v>
      </c>
      <c r="S355" s="44" t="s">
        <v>96</v>
      </c>
      <c r="T355" s="44" t="s">
        <v>132</v>
      </c>
      <c r="U355" s="44" t="s">
        <v>133</v>
      </c>
      <c r="V355" s="44" t="s">
        <v>99</v>
      </c>
      <c r="W355" s="44" t="s">
        <v>100</v>
      </c>
      <c r="X355" s="44" t="s">
        <v>1173</v>
      </c>
      <c r="Y355" s="44" t="s">
        <v>102</v>
      </c>
      <c r="Z355" s="44" t="s">
        <v>103</v>
      </c>
      <c r="AA355" s="44" t="s">
        <v>104</v>
      </c>
      <c r="AB355" s="44" t="s">
        <v>105</v>
      </c>
      <c r="AC355" s="44" t="s">
        <v>106</v>
      </c>
      <c r="AD355" s="44" t="s">
        <v>107</v>
      </c>
      <c r="AE355" s="44" t="s">
        <v>108</v>
      </c>
      <c r="AF355" s="44" t="s">
        <v>116</v>
      </c>
      <c r="AG355" s="44" t="s">
        <v>1178</v>
      </c>
      <c r="AH355" s="44" t="s">
        <v>176</v>
      </c>
      <c r="AI355" s="85" t="s">
        <v>1947</v>
      </c>
      <c r="AJ355" s="44" t="s">
        <v>113</v>
      </c>
      <c r="AK355" s="44" t="s">
        <v>114</v>
      </c>
      <c r="AL355" s="44" t="s">
        <v>115</v>
      </c>
      <c r="AM355" s="49" t="s">
        <v>116</v>
      </c>
      <c r="AN355" s="44" t="s">
        <v>117</v>
      </c>
      <c r="AO355" s="44" t="s">
        <v>1568</v>
      </c>
      <c r="AP355" s="44" t="s">
        <v>119</v>
      </c>
      <c r="AQ355" s="44" t="s">
        <v>1948</v>
      </c>
      <c r="AR355" s="44" t="s">
        <v>121</v>
      </c>
      <c r="AS355" s="49" t="s">
        <v>116</v>
      </c>
      <c r="AT355" s="44" t="s">
        <v>122</v>
      </c>
    </row>
    <row r="356" spans="1:46" ht="16.95" customHeight="1">
      <c r="A356" s="48" t="str">
        <f t="shared" si="12"/>
        <v>90NX06W1-M03LU0</v>
      </c>
      <c r="B356" s="19" t="str">
        <f t="shared" si="15"/>
        <v>B1402CVA-NK3851X</v>
      </c>
      <c r="C356" s="19" t="str">
        <f>IF(ISBLANK(I356),"",IF(LEFT(H356, 4) = "90PF",_xlfn.XLOOKUP(B356,'Auto-PF'!$A$2:$A$500,'Auto-PF'!$B$2:$B$500,"Not found",0),_xlfn.XLOOKUP(LEFT(B356,5),'MKT name rule'!$B$2:$B$322,'MKT name rule'!$C$2:$C$322, "Not found")))</f>
        <v>ASUS ExpertBook B1</v>
      </c>
      <c r="D356" s="43" t="s">
        <v>169</v>
      </c>
      <c r="E356" s="19" t="s">
        <v>1964</v>
      </c>
      <c r="F356" s="127" t="s">
        <v>1965</v>
      </c>
      <c r="H356" s="56" t="s">
        <v>1966</v>
      </c>
      <c r="I356" s="44" t="s">
        <v>1967</v>
      </c>
      <c r="J356" s="44" t="s">
        <v>1968</v>
      </c>
      <c r="K356" s="44" t="s">
        <v>127</v>
      </c>
      <c r="L356" s="117" t="s">
        <v>1954</v>
      </c>
      <c r="M356" s="44" t="s">
        <v>90</v>
      </c>
      <c r="N356" s="44" t="s">
        <v>91</v>
      </c>
      <c r="O356" s="44" t="s">
        <v>92</v>
      </c>
      <c r="P356" s="44" t="s">
        <v>93</v>
      </c>
      <c r="Q356" s="44" t="s">
        <v>94</v>
      </c>
      <c r="R356" s="44" t="s">
        <v>95</v>
      </c>
      <c r="S356" s="44" t="s">
        <v>96</v>
      </c>
      <c r="T356" s="44" t="s">
        <v>97</v>
      </c>
      <c r="U356" s="44" t="s">
        <v>133</v>
      </c>
      <c r="V356" s="44" t="s">
        <v>99</v>
      </c>
      <c r="W356" s="44" t="s">
        <v>100</v>
      </c>
      <c r="X356" s="44" t="s">
        <v>1173</v>
      </c>
      <c r="Y356" s="44" t="s">
        <v>102</v>
      </c>
      <c r="Z356" s="44" t="s">
        <v>103</v>
      </c>
      <c r="AA356" s="44" t="s">
        <v>104</v>
      </c>
      <c r="AB356" s="44" t="s">
        <v>105</v>
      </c>
      <c r="AC356" s="44" t="s">
        <v>106</v>
      </c>
      <c r="AD356" s="44" t="s">
        <v>107</v>
      </c>
      <c r="AE356" s="44" t="s">
        <v>108</v>
      </c>
      <c r="AF356" s="44" t="s">
        <v>116</v>
      </c>
      <c r="AG356" s="44" t="s">
        <v>1178</v>
      </c>
      <c r="AH356" s="44" t="s">
        <v>111</v>
      </c>
      <c r="AI356" s="44" t="s">
        <v>1969</v>
      </c>
      <c r="AJ356" s="44" t="s">
        <v>113</v>
      </c>
      <c r="AK356" s="44" t="s">
        <v>114</v>
      </c>
      <c r="AL356" s="44" t="s">
        <v>115</v>
      </c>
      <c r="AM356" s="49" t="s">
        <v>116</v>
      </c>
      <c r="AN356" s="44" t="s">
        <v>117</v>
      </c>
      <c r="AO356" s="44" t="s">
        <v>118</v>
      </c>
      <c r="AP356" s="44" t="s">
        <v>119</v>
      </c>
      <c r="AQ356" s="44" t="s">
        <v>120</v>
      </c>
      <c r="AR356" s="44" t="s">
        <v>121</v>
      </c>
      <c r="AS356" s="49" t="s">
        <v>116</v>
      </c>
      <c r="AT356" s="44" t="s">
        <v>122</v>
      </c>
    </row>
    <row r="357" spans="1:46" ht="16.95" customHeight="1">
      <c r="A357" s="48" t="str">
        <f t="shared" si="12"/>
        <v>90NX06W1-M03LV0</v>
      </c>
      <c r="B357" s="19" t="str">
        <f t="shared" si="15"/>
        <v>B1402CVA-NK5151X</v>
      </c>
      <c r="C357" s="19" t="str">
        <f>IF(ISBLANK(I357),"",IF(LEFT(H357, 4) = "90PF",_xlfn.XLOOKUP(B357,'Auto-PF'!$A$2:$A$500,'Auto-PF'!$B$2:$B$500,"Not found",0),_xlfn.XLOOKUP(LEFT(B357,5),'MKT name rule'!$B$2:$B$322,'MKT name rule'!$C$2:$C$322, "Not found")))</f>
        <v>ASUS ExpertBook B1</v>
      </c>
      <c r="D357" s="43" t="s">
        <v>169</v>
      </c>
      <c r="H357" s="78" t="s">
        <v>1970</v>
      </c>
      <c r="I357" s="78" t="s">
        <v>1971</v>
      </c>
      <c r="J357" s="78" t="s">
        <v>1968</v>
      </c>
      <c r="K357" s="78" t="s">
        <v>1972</v>
      </c>
      <c r="L357" s="78" t="s">
        <v>1946</v>
      </c>
      <c r="M357" s="78" t="s">
        <v>90</v>
      </c>
      <c r="N357" s="78" t="s">
        <v>91</v>
      </c>
      <c r="O357" s="78" t="s">
        <v>92</v>
      </c>
      <c r="P357" s="78" t="s">
        <v>93</v>
      </c>
      <c r="Q357" s="78" t="s">
        <v>94</v>
      </c>
      <c r="R357" s="78" t="s">
        <v>95</v>
      </c>
      <c r="S357" s="78" t="s">
        <v>96</v>
      </c>
      <c r="T357" s="78" t="s">
        <v>97</v>
      </c>
      <c r="U357" s="78" t="s">
        <v>133</v>
      </c>
      <c r="V357" s="78" t="s">
        <v>99</v>
      </c>
      <c r="W357" s="78" t="s">
        <v>100</v>
      </c>
      <c r="X357" s="78" t="s">
        <v>1173</v>
      </c>
      <c r="Y357" s="78">
        <v>14</v>
      </c>
      <c r="Z357" s="78" t="s">
        <v>103</v>
      </c>
      <c r="AA357" s="78" t="s">
        <v>104</v>
      </c>
      <c r="AB357" s="78" t="s">
        <v>105</v>
      </c>
      <c r="AC357" s="78" t="s">
        <v>106</v>
      </c>
      <c r="AD357" s="78" t="s">
        <v>107</v>
      </c>
      <c r="AE357" s="78" t="s">
        <v>108</v>
      </c>
      <c r="AF357" s="78"/>
      <c r="AG357" s="78" t="s">
        <v>1178</v>
      </c>
      <c r="AH357" s="78" t="s">
        <v>111</v>
      </c>
      <c r="AI357" s="106" t="s">
        <v>1969</v>
      </c>
      <c r="AJ357" s="78" t="s">
        <v>113</v>
      </c>
      <c r="AK357" s="78" t="s">
        <v>114</v>
      </c>
      <c r="AL357" s="78" t="s">
        <v>115</v>
      </c>
      <c r="AM357" s="85"/>
      <c r="AN357" s="78" t="s">
        <v>117</v>
      </c>
      <c r="AO357" s="78" t="s">
        <v>118</v>
      </c>
      <c r="AP357" s="78" t="s">
        <v>119</v>
      </c>
      <c r="AQ357" s="78" t="s">
        <v>120</v>
      </c>
      <c r="AR357" s="78" t="s">
        <v>121</v>
      </c>
      <c r="AS357" s="85"/>
      <c r="AT357" s="78" t="s">
        <v>122</v>
      </c>
    </row>
    <row r="358" spans="1:46" ht="16.95" customHeight="1">
      <c r="A358" s="48" t="str">
        <f t="shared" si="12"/>
        <v>90NX06W1-M02TF0</v>
      </c>
      <c r="B358" s="19" t="str">
        <f t="shared" si="15"/>
        <v>B1402CVA-NK7110X</v>
      </c>
      <c r="C358" s="19" t="str">
        <f>IF(ISBLANK(I358),"",IF(LEFT(H358, 4) = "90PF",_xlfn.XLOOKUP(B358,'Auto-PF'!$A$2:$A$500,'Auto-PF'!$B$2:$B$500,"Not found",0),_xlfn.XLOOKUP(LEFT(B358,5),'MKT name rule'!$B$2:$B$322,'MKT name rule'!$C$2:$C$322, "Not found")))</f>
        <v>ASUS ExpertBook B1</v>
      </c>
      <c r="D358" s="43" t="s">
        <v>169</v>
      </c>
      <c r="E358" s="19" t="s">
        <v>1964</v>
      </c>
      <c r="F358" s="127" t="s">
        <v>1973</v>
      </c>
      <c r="H358" s="56" t="s">
        <v>1974</v>
      </c>
      <c r="I358" s="44" t="s">
        <v>1975</v>
      </c>
      <c r="J358" s="44" t="s">
        <v>1968</v>
      </c>
      <c r="K358" s="44" t="s">
        <v>88</v>
      </c>
      <c r="L358" s="85" t="s">
        <v>1946</v>
      </c>
      <c r="M358" s="44" t="s">
        <v>144</v>
      </c>
      <c r="N358" s="44" t="s">
        <v>91</v>
      </c>
      <c r="O358" s="44" t="s">
        <v>92</v>
      </c>
      <c r="P358" s="44" t="s">
        <v>93</v>
      </c>
      <c r="Q358" s="44" t="s">
        <v>94</v>
      </c>
      <c r="R358" s="44" t="s">
        <v>95</v>
      </c>
      <c r="S358" s="44" t="s">
        <v>96</v>
      </c>
      <c r="T358" s="44" t="s">
        <v>97</v>
      </c>
      <c r="U358" s="44" t="s">
        <v>133</v>
      </c>
      <c r="V358" s="44" t="s">
        <v>99</v>
      </c>
      <c r="W358" s="44" t="s">
        <v>100</v>
      </c>
      <c r="X358" s="44" t="s">
        <v>116</v>
      </c>
      <c r="Y358" s="44" t="s">
        <v>102</v>
      </c>
      <c r="Z358" s="44" t="s">
        <v>103</v>
      </c>
      <c r="AA358" s="44" t="s">
        <v>104</v>
      </c>
      <c r="AB358" s="44" t="s">
        <v>105</v>
      </c>
      <c r="AC358" s="44" t="s">
        <v>106</v>
      </c>
      <c r="AD358" s="44" t="s">
        <v>107</v>
      </c>
      <c r="AE358" s="44" t="s">
        <v>108</v>
      </c>
      <c r="AF358" s="44" t="s">
        <v>116</v>
      </c>
      <c r="AG358" s="44" t="s">
        <v>1178</v>
      </c>
      <c r="AH358" s="44" t="s">
        <v>111</v>
      </c>
      <c r="AI358" s="44" t="s">
        <v>1969</v>
      </c>
      <c r="AJ358" s="44" t="s">
        <v>113</v>
      </c>
      <c r="AK358" s="44" t="s">
        <v>114</v>
      </c>
      <c r="AL358" s="44" t="s">
        <v>115</v>
      </c>
      <c r="AM358" s="49" t="s">
        <v>116</v>
      </c>
      <c r="AN358" s="44" t="s">
        <v>117</v>
      </c>
      <c r="AO358" s="44" t="s">
        <v>118</v>
      </c>
      <c r="AP358" s="44" t="s">
        <v>119</v>
      </c>
      <c r="AQ358" s="44" t="s">
        <v>120</v>
      </c>
      <c r="AR358" s="44" t="s">
        <v>121</v>
      </c>
      <c r="AS358" s="49" t="s">
        <v>116</v>
      </c>
      <c r="AT358" s="44" t="s">
        <v>122</v>
      </c>
    </row>
    <row r="359" spans="1:46" ht="16.95" customHeight="1">
      <c r="A359" s="48" t="str">
        <f t="shared" si="12"/>
        <v>90NX06W1-M03LW0</v>
      </c>
      <c r="B359" s="19" t="str">
        <f t="shared" si="15"/>
        <v>B1402CVA-NK7111X</v>
      </c>
      <c r="C359" s="19" t="str">
        <f>IF(ISBLANK(I359),"",IF(LEFT(H359, 4) = "90PF",_xlfn.XLOOKUP(B359,'Auto-PF'!$A$2:$A$500,'Auto-PF'!$B$2:$B$500,"Not found",0),_xlfn.XLOOKUP(LEFT(B359,5),'MKT name rule'!$B$2:$B$322,'MKT name rule'!$C$2:$C$322, "Not found")))</f>
        <v>ASUS ExpertBook B1</v>
      </c>
      <c r="D359" s="43" t="s">
        <v>169</v>
      </c>
      <c r="E359" s="19" t="s">
        <v>1976</v>
      </c>
      <c r="F359" s="127" t="s">
        <v>1977</v>
      </c>
      <c r="H359" s="56" t="s">
        <v>1978</v>
      </c>
      <c r="I359" s="44" t="s">
        <v>1979</v>
      </c>
      <c r="J359" s="44" t="s">
        <v>1968</v>
      </c>
      <c r="K359" s="44" t="s">
        <v>88</v>
      </c>
      <c r="L359" s="85" t="s">
        <v>1946</v>
      </c>
      <c r="M359" s="44" t="s">
        <v>144</v>
      </c>
      <c r="N359" s="44" t="s">
        <v>91</v>
      </c>
      <c r="O359" s="44" t="s">
        <v>92</v>
      </c>
      <c r="P359" s="44" t="s">
        <v>93</v>
      </c>
      <c r="Q359" s="44" t="s">
        <v>94</v>
      </c>
      <c r="R359" s="44" t="s">
        <v>95</v>
      </c>
      <c r="S359" s="44" t="s">
        <v>96</v>
      </c>
      <c r="T359" s="44" t="s">
        <v>97</v>
      </c>
      <c r="U359" s="44" t="s">
        <v>133</v>
      </c>
      <c r="V359" s="44" t="s">
        <v>99</v>
      </c>
      <c r="W359" s="44" t="s">
        <v>100</v>
      </c>
      <c r="X359" s="44" t="s">
        <v>1173</v>
      </c>
      <c r="Y359" s="44" t="s">
        <v>102</v>
      </c>
      <c r="Z359" s="44" t="s">
        <v>103</v>
      </c>
      <c r="AA359" s="44" t="s">
        <v>104</v>
      </c>
      <c r="AB359" s="44" t="s">
        <v>105</v>
      </c>
      <c r="AC359" s="44" t="s">
        <v>106</v>
      </c>
      <c r="AD359" s="44" t="s">
        <v>107</v>
      </c>
      <c r="AE359" s="44" t="s">
        <v>108</v>
      </c>
      <c r="AF359" s="44" t="s">
        <v>116</v>
      </c>
      <c r="AG359" s="44" t="s">
        <v>1178</v>
      </c>
      <c r="AH359" s="44" t="s">
        <v>111</v>
      </c>
      <c r="AI359" s="44" t="s">
        <v>1969</v>
      </c>
      <c r="AJ359" s="44" t="s">
        <v>113</v>
      </c>
      <c r="AK359" s="44" t="s">
        <v>114</v>
      </c>
      <c r="AL359" s="44" t="s">
        <v>115</v>
      </c>
      <c r="AM359" s="49" t="s">
        <v>116</v>
      </c>
      <c r="AN359" s="44" t="s">
        <v>117</v>
      </c>
      <c r="AO359" s="44" t="s">
        <v>118</v>
      </c>
      <c r="AP359" s="44" t="s">
        <v>119</v>
      </c>
      <c r="AQ359" s="44" t="s">
        <v>120</v>
      </c>
      <c r="AR359" s="44" t="s">
        <v>121</v>
      </c>
      <c r="AS359" s="49" t="s">
        <v>116</v>
      </c>
      <c r="AT359" s="44" t="s">
        <v>122</v>
      </c>
    </row>
    <row r="360" spans="1:46" ht="16.95" customHeight="1">
      <c r="A360" s="48" t="str">
        <f t="shared" si="12"/>
        <v>90NX0811-M00XA0</v>
      </c>
      <c r="B360" s="19" t="str">
        <f t="shared" ref="B360:B377" si="16">IF(ISBLANK(I360),"",I360)</f>
        <v>B1403CVA-S63850X</v>
      </c>
      <c r="C360" s="19" t="str">
        <f>IF(ISBLANK(I360),"",IF(LEFT(H360, 4) = "90PF",_xlfn.XLOOKUP(B360,'Auto-PF'!$A$2:$A$500,'Auto-PF'!$B$2:$B$500,"Not found",0),_xlfn.XLOOKUP(LEFT(B360,5),'MKT name rule'!$B$2:$B$322,'MKT name rule'!$C$2:$C$322, "Not found")))</f>
        <v>ASUS ExpertBook B1</v>
      </c>
      <c r="D360" s="43" t="s">
        <v>169</v>
      </c>
      <c r="E360" s="19" t="s">
        <v>1980</v>
      </c>
      <c r="F360" s="127" t="s">
        <v>1981</v>
      </c>
      <c r="H360" s="56" t="s">
        <v>1982</v>
      </c>
      <c r="I360" s="44" t="s">
        <v>1983</v>
      </c>
      <c r="J360" s="44" t="s">
        <v>1984</v>
      </c>
      <c r="K360" s="44" t="s">
        <v>127</v>
      </c>
      <c r="L360" s="44" t="s">
        <v>1985</v>
      </c>
      <c r="M360" s="44" t="s">
        <v>90</v>
      </c>
      <c r="N360" s="44" t="s">
        <v>91</v>
      </c>
      <c r="O360" s="44" t="s">
        <v>1394</v>
      </c>
      <c r="P360" s="44" t="s">
        <v>93</v>
      </c>
      <c r="Q360" s="44" t="s">
        <v>130</v>
      </c>
      <c r="R360" s="44" t="s">
        <v>131</v>
      </c>
      <c r="S360" s="44" t="s">
        <v>1253</v>
      </c>
      <c r="T360" s="44" t="s">
        <v>132</v>
      </c>
      <c r="U360" s="44" t="s">
        <v>133</v>
      </c>
      <c r="V360" s="44" t="s">
        <v>134</v>
      </c>
      <c r="W360" s="44" t="s">
        <v>100</v>
      </c>
      <c r="X360" s="44" t="s">
        <v>1173</v>
      </c>
      <c r="Y360" s="44" t="s">
        <v>102</v>
      </c>
      <c r="Z360" s="44" t="s">
        <v>103</v>
      </c>
      <c r="AA360" s="44" t="s">
        <v>135</v>
      </c>
      <c r="AB360" s="44" t="s">
        <v>105</v>
      </c>
      <c r="AC360" s="44" t="s">
        <v>106</v>
      </c>
      <c r="AD360" s="44" t="s">
        <v>107</v>
      </c>
      <c r="AE360" s="44" t="s">
        <v>108</v>
      </c>
      <c r="AF360" s="44" t="s">
        <v>109</v>
      </c>
      <c r="AG360" s="44" t="s">
        <v>1178</v>
      </c>
      <c r="AH360" s="44" t="s">
        <v>146</v>
      </c>
      <c r="AI360" s="44" t="s">
        <v>1986</v>
      </c>
      <c r="AJ360" s="44" t="s">
        <v>138</v>
      </c>
      <c r="AK360" s="44" t="s">
        <v>147</v>
      </c>
      <c r="AL360" s="44" t="s">
        <v>115</v>
      </c>
      <c r="AM360" s="49" t="s">
        <v>116</v>
      </c>
      <c r="AN360" s="44" t="s">
        <v>1181</v>
      </c>
      <c r="AO360" s="44" t="s">
        <v>118</v>
      </c>
      <c r="AP360" s="44" t="s">
        <v>119</v>
      </c>
      <c r="AQ360" s="44" t="s">
        <v>139</v>
      </c>
      <c r="AR360" s="44" t="s">
        <v>121</v>
      </c>
      <c r="AS360" s="49" t="s">
        <v>116</v>
      </c>
      <c r="AT360" s="44"/>
    </row>
    <row r="361" spans="1:46" ht="16.95" customHeight="1">
      <c r="A361" s="48" t="str">
        <f t="shared" si="12"/>
        <v>90NX0811-M02W90</v>
      </c>
      <c r="B361" s="19" t="str">
        <f t="shared" si="16"/>
        <v>B1403CVA-S65151X</v>
      </c>
      <c r="C361" s="19" t="str">
        <f>IF(ISBLANK(I361),"",IF(LEFT(H361, 4) = "90PF",_xlfn.XLOOKUP(B361,'Auto-PF'!$A$2:$A$500,'Auto-PF'!$B$2:$B$500,"Not found",0),_xlfn.XLOOKUP(LEFT(B361,5),'MKT name rule'!$B$2:$B$322,'MKT name rule'!$C$2:$C$322, "Not found")))</f>
        <v>ASUS ExpertBook B1</v>
      </c>
      <c r="D361" s="43" t="s">
        <v>169</v>
      </c>
      <c r="E361" s="19" t="s">
        <v>1980</v>
      </c>
      <c r="F361" s="127" t="s">
        <v>1987</v>
      </c>
      <c r="H361" s="56" t="s">
        <v>1988</v>
      </c>
      <c r="I361" s="44" t="s">
        <v>1989</v>
      </c>
      <c r="J361" s="44" t="s">
        <v>1984</v>
      </c>
      <c r="K361" s="44" t="s">
        <v>151</v>
      </c>
      <c r="L361" s="19" t="s">
        <v>1990</v>
      </c>
      <c r="M361" s="44" t="s">
        <v>90</v>
      </c>
      <c r="N361" s="44" t="s">
        <v>91</v>
      </c>
      <c r="O361" s="44" t="s">
        <v>1394</v>
      </c>
      <c r="P361" s="44" t="s">
        <v>93</v>
      </c>
      <c r="Q361" s="44" t="s">
        <v>130</v>
      </c>
      <c r="R361" s="44" t="s">
        <v>131</v>
      </c>
      <c r="S361" s="44" t="s">
        <v>1253</v>
      </c>
      <c r="T361" s="44" t="s">
        <v>132</v>
      </c>
      <c r="U361" s="44" t="s">
        <v>133</v>
      </c>
      <c r="V361" s="44" t="s">
        <v>134</v>
      </c>
      <c r="W361" s="44" t="s">
        <v>100</v>
      </c>
      <c r="X361" s="44" t="s">
        <v>1173</v>
      </c>
      <c r="Y361" s="44" t="s">
        <v>102</v>
      </c>
      <c r="Z361" s="44" t="s">
        <v>103</v>
      </c>
      <c r="AA361" s="44" t="s">
        <v>135</v>
      </c>
      <c r="AB361" s="44" t="s">
        <v>105</v>
      </c>
      <c r="AC361" s="44" t="s">
        <v>106</v>
      </c>
      <c r="AD361" s="44" t="s">
        <v>107</v>
      </c>
      <c r="AE361" s="44" t="s">
        <v>108</v>
      </c>
      <c r="AF361" s="44" t="s">
        <v>109</v>
      </c>
      <c r="AG361" s="44" t="s">
        <v>1178</v>
      </c>
      <c r="AH361" s="44" t="s">
        <v>146</v>
      </c>
      <c r="AI361" s="44" t="s">
        <v>1986</v>
      </c>
      <c r="AJ361" s="44" t="s">
        <v>138</v>
      </c>
      <c r="AK361" s="44" t="s">
        <v>147</v>
      </c>
      <c r="AL361" s="44" t="s">
        <v>115</v>
      </c>
      <c r="AM361" s="49" t="s">
        <v>116</v>
      </c>
      <c r="AN361" s="44" t="s">
        <v>1181</v>
      </c>
      <c r="AO361" s="44" t="s">
        <v>118</v>
      </c>
      <c r="AP361" s="44" t="s">
        <v>119</v>
      </c>
      <c r="AQ361" s="44" t="s">
        <v>139</v>
      </c>
      <c r="AR361" s="44" t="s">
        <v>121</v>
      </c>
      <c r="AS361" s="49" t="s">
        <v>116</v>
      </c>
      <c r="AT361" s="44"/>
    </row>
    <row r="362" spans="1:46" ht="16.95" customHeight="1">
      <c r="A362" s="48" t="str">
        <f t="shared" si="12"/>
        <v>90NX0811-M00K70</v>
      </c>
      <c r="B362" s="19" t="str">
        <f t="shared" si="16"/>
        <v>B1403CVA-S67150X</v>
      </c>
      <c r="C362" s="19" t="str">
        <f>IF(ISBLANK(I362),"",IF(LEFT(H362, 4) = "90PF",_xlfn.XLOOKUP(B362,'Auto-PF'!$A$2:$A$500,'Auto-PF'!$B$2:$B$500,"Not found",0),_xlfn.XLOOKUP(LEFT(B362,5),'MKT name rule'!$B$2:$B$322,'MKT name rule'!$C$2:$C$322, "Not found")))</f>
        <v>ASUS ExpertBook B1</v>
      </c>
      <c r="D362" s="43" t="s">
        <v>169</v>
      </c>
      <c r="E362" s="19" t="s">
        <v>1980</v>
      </c>
      <c r="H362" s="78" t="s">
        <v>1991</v>
      </c>
      <c r="I362" s="78" t="s">
        <v>1992</v>
      </c>
      <c r="J362" s="78" t="s">
        <v>1984</v>
      </c>
      <c r="K362" s="78" t="s">
        <v>88</v>
      </c>
      <c r="L362" s="19" t="s">
        <v>1990</v>
      </c>
      <c r="M362" s="78" t="s">
        <v>90</v>
      </c>
      <c r="N362" s="78" t="s">
        <v>91</v>
      </c>
      <c r="O362" s="106" t="s">
        <v>1394</v>
      </c>
      <c r="P362" s="78" t="s">
        <v>93</v>
      </c>
      <c r="Q362" s="78" t="s">
        <v>130</v>
      </c>
      <c r="R362" s="78" t="s">
        <v>131</v>
      </c>
      <c r="S362" s="78" t="s">
        <v>1253</v>
      </c>
      <c r="T362" s="78" t="s">
        <v>132</v>
      </c>
      <c r="U362" s="78" t="s">
        <v>133</v>
      </c>
      <c r="V362" s="78" t="s">
        <v>134</v>
      </c>
      <c r="W362" s="78" t="s">
        <v>100</v>
      </c>
      <c r="X362" s="78" t="s">
        <v>1173</v>
      </c>
      <c r="Y362" s="106" t="s">
        <v>102</v>
      </c>
      <c r="Z362" s="78" t="s">
        <v>103</v>
      </c>
      <c r="AA362" s="78" t="s">
        <v>135</v>
      </c>
      <c r="AB362" s="78" t="s">
        <v>105</v>
      </c>
      <c r="AC362" s="78" t="s">
        <v>106</v>
      </c>
      <c r="AD362" s="78" t="s">
        <v>107</v>
      </c>
      <c r="AE362" s="78" t="s">
        <v>108</v>
      </c>
      <c r="AF362" s="78" t="s">
        <v>109</v>
      </c>
      <c r="AG362" s="78" t="s">
        <v>1178</v>
      </c>
      <c r="AH362" s="78" t="s">
        <v>146</v>
      </c>
      <c r="AI362" s="106" t="s">
        <v>1986</v>
      </c>
      <c r="AJ362" s="78" t="s">
        <v>138</v>
      </c>
      <c r="AK362" s="78" t="s">
        <v>147</v>
      </c>
      <c r="AL362" s="78" t="s">
        <v>115</v>
      </c>
      <c r="AM362" s="85"/>
      <c r="AN362" s="78" t="s">
        <v>1181</v>
      </c>
      <c r="AO362" s="78" t="s">
        <v>118</v>
      </c>
      <c r="AP362" s="78" t="s">
        <v>119</v>
      </c>
      <c r="AQ362" s="78" t="s">
        <v>139</v>
      </c>
      <c r="AR362" s="78" t="s">
        <v>121</v>
      </c>
      <c r="AS362" s="85"/>
      <c r="AT362" s="78"/>
    </row>
    <row r="363" spans="1:46" ht="16.95" customHeight="1">
      <c r="A363" s="48" t="str">
        <f t="shared" si="12"/>
        <v>90NX0811-M077L0</v>
      </c>
      <c r="B363" s="19" t="str">
        <f t="shared" si="16"/>
        <v>B1403CVA-S65853X</v>
      </c>
      <c r="C363" s="19" t="str">
        <f>IF(ISBLANK(I363),"",IF(LEFT(H363, 4) = "90PF",_xlfn.XLOOKUP(B363,'Auto-PF'!$A$2:$A$500,'Auto-PF'!$B$2:$B$500,"Not found",0),_xlfn.XLOOKUP(LEFT(B363,5),'MKT name rule'!$B$2:$B$322,'MKT name rule'!$C$2:$C$322, "Not found")))</f>
        <v>ASUS ExpertBook B1</v>
      </c>
      <c r="D363" s="43" t="s">
        <v>169</v>
      </c>
      <c r="E363" s="19" t="s">
        <v>1980</v>
      </c>
      <c r="H363" s="78" t="s">
        <v>1993</v>
      </c>
      <c r="I363" s="78" t="s">
        <v>1994</v>
      </c>
      <c r="J363" s="78" t="s">
        <v>1984</v>
      </c>
      <c r="K363" s="78" t="s">
        <v>1189</v>
      </c>
      <c r="L363" s="106" t="s">
        <v>1985</v>
      </c>
      <c r="M363" s="78" t="s">
        <v>90</v>
      </c>
      <c r="N363" s="78" t="s">
        <v>201</v>
      </c>
      <c r="O363" s="106" t="s">
        <v>1394</v>
      </c>
      <c r="P363" s="78" t="s">
        <v>93</v>
      </c>
      <c r="Q363" s="78" t="s">
        <v>130</v>
      </c>
      <c r="R363" s="78" t="s">
        <v>131</v>
      </c>
      <c r="S363" s="78" t="s">
        <v>1253</v>
      </c>
      <c r="T363" s="78" t="s">
        <v>132</v>
      </c>
      <c r="U363" s="78" t="s">
        <v>133</v>
      </c>
      <c r="V363" s="78" t="s">
        <v>134</v>
      </c>
      <c r="W363" s="78" t="s">
        <v>100</v>
      </c>
      <c r="X363" s="78" t="s">
        <v>1173</v>
      </c>
      <c r="Y363" s="106" t="s">
        <v>102</v>
      </c>
      <c r="Z363" s="78" t="s">
        <v>103</v>
      </c>
      <c r="AA363" s="78" t="s">
        <v>135</v>
      </c>
      <c r="AB363" s="78" t="s">
        <v>105</v>
      </c>
      <c r="AC363" s="78" t="s">
        <v>106</v>
      </c>
      <c r="AD363" s="78" t="s">
        <v>107</v>
      </c>
      <c r="AE363" s="78" t="s">
        <v>108</v>
      </c>
      <c r="AF363" s="78" t="s">
        <v>109</v>
      </c>
      <c r="AG363" s="78" t="s">
        <v>1178</v>
      </c>
      <c r="AH363" s="78" t="s">
        <v>146</v>
      </c>
      <c r="AI363" s="106" t="s">
        <v>1986</v>
      </c>
      <c r="AJ363" s="78" t="s">
        <v>138</v>
      </c>
      <c r="AK363" s="78" t="s">
        <v>147</v>
      </c>
      <c r="AL363" s="78" t="s">
        <v>115</v>
      </c>
      <c r="AM363" s="85"/>
      <c r="AN363" s="78" t="s">
        <v>1181</v>
      </c>
      <c r="AO363" s="78" t="s">
        <v>118</v>
      </c>
      <c r="AP363" s="78" t="s">
        <v>119</v>
      </c>
      <c r="AQ363" s="78" t="s">
        <v>139</v>
      </c>
      <c r="AR363" s="78" t="s">
        <v>121</v>
      </c>
      <c r="AS363" s="85"/>
      <c r="AT363" s="78"/>
    </row>
    <row r="364" spans="1:46" ht="14.4">
      <c r="A364" s="48" t="str">
        <f t="shared" si="12"/>
        <v>90NX0811-M06YJ0</v>
      </c>
      <c r="B364" s="19" t="str">
        <f t="shared" si="16"/>
        <v>B1403CVA-S63854X</v>
      </c>
      <c r="C364" s="19" t="str">
        <f>IF(ISBLANK(I364),"",IF(LEFT(H364, 4) = "90PF",_xlfn.XLOOKUP(B364,'Auto-PF'!$A$2:$A$500,'Auto-PF'!$B$2:$B$500,"Not found",0),_xlfn.XLOOKUP(LEFT(B364,5),'MKT name rule'!$B$2:$B$322,'MKT name rule'!$C$2:$C$322, "Not found")))</f>
        <v>ASUS ExpertBook B1</v>
      </c>
      <c r="D364" s="43" t="s">
        <v>169</v>
      </c>
      <c r="E364" s="19" t="s">
        <v>1980</v>
      </c>
      <c r="H364" s="19" t="s">
        <v>1995</v>
      </c>
      <c r="I364" s="19" t="s">
        <v>1996</v>
      </c>
      <c r="J364" s="19" t="s">
        <v>1984</v>
      </c>
      <c r="K364" s="19" t="s">
        <v>1473</v>
      </c>
      <c r="L364" s="106" t="s">
        <v>1985</v>
      </c>
      <c r="M364" s="85" t="s">
        <v>90</v>
      </c>
      <c r="N364" s="85" t="s">
        <v>201</v>
      </c>
      <c r="O364" s="106" t="s">
        <v>1394</v>
      </c>
      <c r="P364" s="85" t="s">
        <v>93</v>
      </c>
      <c r="Q364" s="85" t="s">
        <v>130</v>
      </c>
      <c r="R364" s="85" t="s">
        <v>131</v>
      </c>
      <c r="S364" s="85" t="s">
        <v>1253</v>
      </c>
      <c r="T364" s="85" t="s">
        <v>132</v>
      </c>
      <c r="U364" s="85" t="s">
        <v>133</v>
      </c>
      <c r="V364" s="85" t="s">
        <v>134</v>
      </c>
      <c r="W364" s="85" t="s">
        <v>100</v>
      </c>
      <c r="X364" s="85" t="s">
        <v>1173</v>
      </c>
      <c r="Y364" s="106" t="s">
        <v>102</v>
      </c>
      <c r="Z364" s="85" t="s">
        <v>103</v>
      </c>
      <c r="AA364" s="85" t="s">
        <v>135</v>
      </c>
      <c r="AB364" s="85" t="s">
        <v>105</v>
      </c>
      <c r="AC364" s="85" t="s">
        <v>106</v>
      </c>
      <c r="AD364" s="85" t="s">
        <v>107</v>
      </c>
      <c r="AE364" s="85" t="s">
        <v>108</v>
      </c>
      <c r="AF364" s="85" t="s">
        <v>109</v>
      </c>
      <c r="AG364" s="85" t="s">
        <v>1178</v>
      </c>
      <c r="AH364" s="85" t="s">
        <v>146</v>
      </c>
      <c r="AI364" s="106" t="s">
        <v>1986</v>
      </c>
      <c r="AJ364" s="85" t="s">
        <v>138</v>
      </c>
      <c r="AK364" s="85" t="s">
        <v>147</v>
      </c>
      <c r="AL364" s="85" t="s">
        <v>115</v>
      </c>
      <c r="AM364" s="85"/>
      <c r="AN364" s="85" t="s">
        <v>1181</v>
      </c>
      <c r="AO364" s="85" t="s">
        <v>118</v>
      </c>
      <c r="AP364" s="85" t="s">
        <v>119</v>
      </c>
      <c r="AQ364" s="85" t="s">
        <v>139</v>
      </c>
      <c r="AR364" s="85" t="s">
        <v>121</v>
      </c>
      <c r="AS364" s="85"/>
      <c r="AT364" s="85"/>
    </row>
    <row r="365" spans="1:46" ht="16.95" customHeight="1">
      <c r="A365" s="48" t="str">
        <f t="shared" si="12"/>
        <v>90NX0811-M06NL0</v>
      </c>
      <c r="B365" s="19" t="str">
        <f t="shared" si="16"/>
        <v>B1403CVA-S65152X</v>
      </c>
      <c r="C365" s="19" t="str">
        <f>IF(ISBLANK(I365),"",IF(LEFT(H365, 4) = "90PF",_xlfn.XLOOKUP(B365,'Auto-PF'!$A$2:$A$500,'Auto-PF'!$B$2:$B$500,"Not found",0),_xlfn.XLOOKUP(LEFT(B365,5),'MKT name rule'!$B$2:$B$322,'MKT name rule'!$C$2:$C$322, "Not found")))</f>
        <v>ASUS ExpertBook B1</v>
      </c>
      <c r="D365" s="43" t="s">
        <v>169</v>
      </c>
      <c r="E365" s="19" t="s">
        <v>1980</v>
      </c>
      <c r="H365" s="78" t="s">
        <v>1997</v>
      </c>
      <c r="I365" s="78" t="s">
        <v>1998</v>
      </c>
      <c r="J365" s="78" t="s">
        <v>1984</v>
      </c>
      <c r="K365" s="78" t="s">
        <v>1189</v>
      </c>
      <c r="L365" s="19" t="s">
        <v>1990</v>
      </c>
      <c r="M365" s="78" t="s">
        <v>90</v>
      </c>
      <c r="N365" s="78" t="s">
        <v>201</v>
      </c>
      <c r="O365" s="106" t="s">
        <v>1394</v>
      </c>
      <c r="P365" s="78" t="s">
        <v>93</v>
      </c>
      <c r="Q365" s="78" t="s">
        <v>130</v>
      </c>
      <c r="R365" s="78" t="s">
        <v>131</v>
      </c>
      <c r="S365" s="78" t="s">
        <v>1253</v>
      </c>
      <c r="T365" s="78" t="s">
        <v>132</v>
      </c>
      <c r="U365" s="78" t="s">
        <v>133</v>
      </c>
      <c r="V365" s="78" t="s">
        <v>134</v>
      </c>
      <c r="W365" s="78" t="s">
        <v>100</v>
      </c>
      <c r="X365" s="78" t="s">
        <v>1173</v>
      </c>
      <c r="Y365" s="106" t="s">
        <v>102</v>
      </c>
      <c r="Z365" s="78" t="s">
        <v>103</v>
      </c>
      <c r="AA365" s="78" t="s">
        <v>135</v>
      </c>
      <c r="AB365" s="78" t="s">
        <v>105</v>
      </c>
      <c r="AC365" s="78" t="s">
        <v>106</v>
      </c>
      <c r="AD365" s="78" t="s">
        <v>107</v>
      </c>
      <c r="AE365" s="78" t="s">
        <v>108</v>
      </c>
      <c r="AF365" s="78" t="s">
        <v>109</v>
      </c>
      <c r="AG365" s="78" t="s">
        <v>1178</v>
      </c>
      <c r="AH365" s="78" t="s">
        <v>146</v>
      </c>
      <c r="AI365" s="106" t="s">
        <v>1986</v>
      </c>
      <c r="AJ365" s="78" t="s">
        <v>138</v>
      </c>
      <c r="AK365" s="78" t="s">
        <v>147</v>
      </c>
      <c r="AL365" s="78" t="s">
        <v>115</v>
      </c>
      <c r="AM365" s="85"/>
      <c r="AN365" s="78" t="s">
        <v>1181</v>
      </c>
      <c r="AO365" s="78" t="s">
        <v>118</v>
      </c>
      <c r="AP365" s="78" t="s">
        <v>119</v>
      </c>
      <c r="AQ365" s="78" t="s">
        <v>139</v>
      </c>
      <c r="AR365" s="78" t="s">
        <v>121</v>
      </c>
      <c r="AS365" s="85"/>
      <c r="AT365" s="78"/>
    </row>
    <row r="366" spans="1:46" ht="16.95" customHeight="1">
      <c r="A366" s="48" t="str">
        <f t="shared" si="12"/>
        <v>90NX0811-M077E0</v>
      </c>
      <c r="B366" s="19" t="str">
        <f t="shared" si="16"/>
        <v>B1403CVA-S67151X</v>
      </c>
      <c r="C366" s="19" t="str">
        <f>IF(ISBLANK(I366),"",IF(LEFT(H366, 4) = "90PF",_xlfn.XLOOKUP(B366,'Auto-PF'!$A$2:$A$500,'Auto-PF'!$B$2:$B$500,"Not found",0),_xlfn.XLOOKUP(LEFT(B366,5),'MKT name rule'!$B$2:$B$322,'MKT name rule'!$C$2:$C$322, "Not found")))</f>
        <v>ASUS ExpertBook B1</v>
      </c>
      <c r="D366" s="43" t="s">
        <v>169</v>
      </c>
      <c r="E366" s="19" t="s">
        <v>1980</v>
      </c>
      <c r="H366" s="78" t="s">
        <v>1999</v>
      </c>
      <c r="I366" s="78" t="s">
        <v>2000</v>
      </c>
      <c r="J366" s="78" t="s">
        <v>1984</v>
      </c>
      <c r="K366" s="78" t="s">
        <v>2001</v>
      </c>
      <c r="L366" s="19" t="s">
        <v>1990</v>
      </c>
      <c r="M366" s="78" t="s">
        <v>90</v>
      </c>
      <c r="N366" s="78" t="s">
        <v>201</v>
      </c>
      <c r="O366" s="106" t="s">
        <v>1394</v>
      </c>
      <c r="P366" s="78" t="s">
        <v>93</v>
      </c>
      <c r="Q366" s="78" t="s">
        <v>130</v>
      </c>
      <c r="R366" s="78" t="s">
        <v>131</v>
      </c>
      <c r="S366" s="78" t="s">
        <v>1253</v>
      </c>
      <c r="T366" s="78" t="s">
        <v>132</v>
      </c>
      <c r="U366" s="78" t="s">
        <v>133</v>
      </c>
      <c r="V366" s="78" t="s">
        <v>134</v>
      </c>
      <c r="W366" s="78" t="s">
        <v>100</v>
      </c>
      <c r="X366" s="78" t="s">
        <v>1173</v>
      </c>
      <c r="Y366" s="106" t="s">
        <v>102</v>
      </c>
      <c r="Z366" s="78" t="s">
        <v>103</v>
      </c>
      <c r="AA366" s="78" t="s">
        <v>135</v>
      </c>
      <c r="AB366" s="78" t="s">
        <v>105</v>
      </c>
      <c r="AC366" s="78" t="s">
        <v>106</v>
      </c>
      <c r="AD366" s="78" t="s">
        <v>107</v>
      </c>
      <c r="AE366" s="78" t="s">
        <v>108</v>
      </c>
      <c r="AF366" s="78" t="s">
        <v>109</v>
      </c>
      <c r="AG366" s="78" t="s">
        <v>1178</v>
      </c>
      <c r="AH366" s="78" t="s">
        <v>146</v>
      </c>
      <c r="AI366" s="106" t="s">
        <v>1986</v>
      </c>
      <c r="AJ366" s="78" t="s">
        <v>138</v>
      </c>
      <c r="AK366" s="78" t="s">
        <v>147</v>
      </c>
      <c r="AL366" s="78" t="s">
        <v>115</v>
      </c>
      <c r="AM366" s="85"/>
      <c r="AN366" s="78" t="s">
        <v>1181</v>
      </c>
      <c r="AO366" s="78" t="s">
        <v>118</v>
      </c>
      <c r="AP366" s="78" t="s">
        <v>119</v>
      </c>
      <c r="AQ366" s="78" t="s">
        <v>139</v>
      </c>
      <c r="AR366" s="78" t="s">
        <v>121</v>
      </c>
      <c r="AS366" s="85"/>
      <c r="AT366" s="78"/>
    </row>
    <row r="367" spans="1:46" ht="16.95" customHeight="1">
      <c r="A367" s="48" t="str">
        <f t="shared" si="12"/>
        <v>90NX04S1-M00TA0</v>
      </c>
      <c r="B367" s="19" t="str">
        <f t="shared" si="16"/>
        <v>B3402FBA-EC7150X</v>
      </c>
      <c r="C367" s="19" t="str">
        <f>IF(ISBLANK(I367),"",IF(LEFT(H367, 4) = "90PF",_xlfn.XLOOKUP(B367,'Auto-PF'!$A$2:$A$500,'Auto-PF'!$B$2:$B$500,"Not found",0),_xlfn.XLOOKUP(LEFT(B367,5),'MKT name rule'!$B$2:$B$322,'MKT name rule'!$C$2:$C$322, "Not found")))</f>
        <v>ASUS ExpertBook B3</v>
      </c>
      <c r="D367" s="43" t="s">
        <v>2002</v>
      </c>
      <c r="F367" s="41" t="s">
        <v>2003</v>
      </c>
      <c r="H367" s="114" t="s">
        <v>2004</v>
      </c>
      <c r="I367" s="108" t="s">
        <v>2005</v>
      </c>
      <c r="J367" s="108" t="s">
        <v>2006</v>
      </c>
      <c r="K367" s="108" t="s">
        <v>174</v>
      </c>
      <c r="L367" s="108" t="s">
        <v>1946</v>
      </c>
      <c r="M367" s="108" t="s">
        <v>90</v>
      </c>
      <c r="N367" s="108" t="s">
        <v>145</v>
      </c>
      <c r="O367" s="108" t="s">
        <v>92</v>
      </c>
      <c r="P367" s="108" t="s">
        <v>1196</v>
      </c>
      <c r="Q367" s="108" t="s">
        <v>1197</v>
      </c>
      <c r="R367" s="108" t="s">
        <v>95</v>
      </c>
      <c r="S367" s="108" t="s">
        <v>2007</v>
      </c>
      <c r="T367" s="108" t="s">
        <v>2008</v>
      </c>
      <c r="U367" s="108" t="s">
        <v>98</v>
      </c>
      <c r="V367" s="108" t="s">
        <v>2009</v>
      </c>
      <c r="W367" s="108" t="s">
        <v>1223</v>
      </c>
      <c r="X367" s="108" t="s">
        <v>1239</v>
      </c>
      <c r="Y367" s="108" t="s">
        <v>102</v>
      </c>
      <c r="Z367" s="108" t="s">
        <v>103</v>
      </c>
      <c r="AA367" s="108" t="s">
        <v>104</v>
      </c>
      <c r="AB367" s="108" t="s">
        <v>105</v>
      </c>
      <c r="AC367" s="108" t="s">
        <v>1545</v>
      </c>
      <c r="AD367" s="108" t="s">
        <v>107</v>
      </c>
      <c r="AE367" s="108" t="s">
        <v>1241</v>
      </c>
      <c r="AF367" s="108" t="s">
        <v>109</v>
      </c>
      <c r="AG367" s="108" t="s">
        <v>1178</v>
      </c>
      <c r="AH367" s="108" t="s">
        <v>2010</v>
      </c>
      <c r="AI367" s="108" t="s">
        <v>2011</v>
      </c>
      <c r="AJ367" s="108" t="s">
        <v>2012</v>
      </c>
      <c r="AK367" s="108" t="s">
        <v>147</v>
      </c>
      <c r="AL367" s="108" t="s">
        <v>115</v>
      </c>
      <c r="AM367" s="108" t="s">
        <v>1206</v>
      </c>
      <c r="AN367" s="108" t="s">
        <v>117</v>
      </c>
      <c r="AO367" s="108" t="s">
        <v>118</v>
      </c>
      <c r="AP367" s="108" t="s">
        <v>119</v>
      </c>
      <c r="AQ367" s="108" t="s">
        <v>2013</v>
      </c>
      <c r="AR367" s="108" t="s">
        <v>121</v>
      </c>
      <c r="AS367" s="108" t="s">
        <v>116</v>
      </c>
      <c r="AT367" s="108" t="s">
        <v>122</v>
      </c>
    </row>
    <row r="368" spans="1:46" ht="16.95" customHeight="1">
      <c r="A368" s="48" t="str">
        <f t="shared" si="12"/>
        <v>90NX07N1-M00U20</v>
      </c>
      <c r="B368" s="19" t="str">
        <f t="shared" si="16"/>
        <v>B3402FVA-EC7150X</v>
      </c>
      <c r="C368" s="19" t="str">
        <f>IF(ISBLANK(I368),"",IF(LEFT(H368, 4) = "90PF",_xlfn.XLOOKUP(B368,'Auto-PF'!$A$2:$A$500,'Auto-PF'!$B$2:$B$500,"Not found",0),_xlfn.XLOOKUP(LEFT(B368,5),'MKT name rule'!$B$2:$B$322,'MKT name rule'!$C$2:$C$322, "Not found")))</f>
        <v>ASUS ExpertBook B3</v>
      </c>
      <c r="D368" s="43" t="s">
        <v>2002</v>
      </c>
      <c r="F368" s="127" t="s">
        <v>2014</v>
      </c>
      <c r="H368" s="114" t="s">
        <v>2015</v>
      </c>
      <c r="I368" s="108" t="s">
        <v>2016</v>
      </c>
      <c r="J368" s="108" t="s">
        <v>2017</v>
      </c>
      <c r="K368" s="108" t="s">
        <v>88</v>
      </c>
      <c r="L368" s="115" t="s">
        <v>1946</v>
      </c>
      <c r="M368" s="108" t="s">
        <v>90</v>
      </c>
      <c r="N368" s="108" t="s">
        <v>145</v>
      </c>
      <c r="O368" s="108" t="s">
        <v>92</v>
      </c>
      <c r="P368" s="108" t="s">
        <v>93</v>
      </c>
      <c r="Q368" s="108" t="s">
        <v>1197</v>
      </c>
      <c r="R368" s="108" t="s">
        <v>1798</v>
      </c>
      <c r="S368" s="108" t="s">
        <v>2007</v>
      </c>
      <c r="T368" s="108" t="s">
        <v>2018</v>
      </c>
      <c r="U368" s="108" t="s">
        <v>133</v>
      </c>
      <c r="V368" s="108" t="s">
        <v>2019</v>
      </c>
      <c r="W368" s="108" t="s">
        <v>1223</v>
      </c>
      <c r="X368" s="108" t="s">
        <v>2020</v>
      </c>
      <c r="Y368" s="108" t="s">
        <v>102</v>
      </c>
      <c r="Z368" s="108" t="s">
        <v>103</v>
      </c>
      <c r="AA368" s="108" t="s">
        <v>104</v>
      </c>
      <c r="AB368" s="108" t="s">
        <v>105</v>
      </c>
      <c r="AC368" s="108" t="s">
        <v>1545</v>
      </c>
      <c r="AD368" s="108" t="s">
        <v>107</v>
      </c>
      <c r="AE368" s="108" t="s">
        <v>1241</v>
      </c>
      <c r="AF368" s="108" t="s">
        <v>109</v>
      </c>
      <c r="AG368" s="108" t="s">
        <v>1178</v>
      </c>
      <c r="AH368" s="108" t="s">
        <v>2010</v>
      </c>
      <c r="AI368" s="108" t="s">
        <v>2011</v>
      </c>
      <c r="AJ368" s="108" t="s">
        <v>2021</v>
      </c>
      <c r="AK368" s="108" t="s">
        <v>147</v>
      </c>
      <c r="AL368" s="108" t="s">
        <v>115</v>
      </c>
      <c r="AM368" s="108" t="s">
        <v>1206</v>
      </c>
      <c r="AN368" s="108" t="s">
        <v>1181</v>
      </c>
      <c r="AO368" s="108" t="s">
        <v>118</v>
      </c>
      <c r="AP368" s="108" t="s">
        <v>119</v>
      </c>
      <c r="AQ368" s="108" t="s">
        <v>2022</v>
      </c>
      <c r="AR368" s="108" t="s">
        <v>121</v>
      </c>
      <c r="AS368" s="108" t="s">
        <v>116</v>
      </c>
      <c r="AT368" s="108" t="s">
        <v>122</v>
      </c>
    </row>
    <row r="369" spans="1:102" ht="16.95" customHeight="1">
      <c r="A369" s="48" t="str">
        <f t="shared" si="12"/>
        <v>90NX07N1-M00K40</v>
      </c>
      <c r="B369" s="19" t="str">
        <f t="shared" si="16"/>
        <v>B3402FVA-EC5851WS</v>
      </c>
      <c r="C369" s="19" t="str">
        <f>IF(ISBLANK(I369),"",IF(LEFT(H369, 4) = "90PF",_xlfn.XLOOKUP(B369,'Auto-PF'!$A$2:$A$500,'Auto-PF'!$B$2:$B$500,"Not found",0),_xlfn.XLOOKUP(LEFT(B369,5),'MKT name rule'!$B$2:$B$322,'MKT name rule'!$C$2:$C$322, "Not found")))</f>
        <v>ASUS ExpertBook B3</v>
      </c>
      <c r="D369" s="43" t="s">
        <v>2002</v>
      </c>
      <c r="F369" s="127" t="s">
        <v>2023</v>
      </c>
      <c r="H369" s="114" t="s">
        <v>2024</v>
      </c>
      <c r="I369" s="108" t="s">
        <v>2025</v>
      </c>
      <c r="J369" s="108" t="s">
        <v>2026</v>
      </c>
      <c r="K369" s="108" t="s">
        <v>1972</v>
      </c>
      <c r="L369" s="116" t="s">
        <v>1954</v>
      </c>
      <c r="M369" s="108" t="s">
        <v>90</v>
      </c>
      <c r="N369" s="108" t="s">
        <v>91</v>
      </c>
      <c r="O369" s="108" t="s">
        <v>1955</v>
      </c>
      <c r="P369" s="108" t="s">
        <v>1238</v>
      </c>
      <c r="Q369" s="108" t="s">
        <v>1197</v>
      </c>
      <c r="R369" s="108" t="s">
        <v>1798</v>
      </c>
      <c r="S369" s="108" t="s">
        <v>2007</v>
      </c>
      <c r="T369" s="108" t="s">
        <v>2018</v>
      </c>
      <c r="U369" s="108" t="s">
        <v>133</v>
      </c>
      <c r="V369" s="108" t="s">
        <v>2027</v>
      </c>
      <c r="W369" s="108" t="s">
        <v>1223</v>
      </c>
      <c r="X369" s="108" t="s">
        <v>2020</v>
      </c>
      <c r="Y369" s="108" t="s">
        <v>102</v>
      </c>
      <c r="Z369" s="108" t="s">
        <v>103</v>
      </c>
      <c r="AA369" s="108" t="s">
        <v>104</v>
      </c>
      <c r="AB369" s="108" t="s">
        <v>105</v>
      </c>
      <c r="AC369" s="108" t="s">
        <v>1545</v>
      </c>
      <c r="AD369" s="108" t="s">
        <v>107</v>
      </c>
      <c r="AE369" s="108" t="s">
        <v>1241</v>
      </c>
      <c r="AF369" s="108" t="s">
        <v>109</v>
      </c>
      <c r="AG369" s="108" t="s">
        <v>1178</v>
      </c>
      <c r="AH369" s="108" t="s">
        <v>2010</v>
      </c>
      <c r="AI369" s="108" t="s">
        <v>2011</v>
      </c>
      <c r="AJ369" s="108" t="s">
        <v>2021</v>
      </c>
      <c r="AK369" s="108" t="s">
        <v>147</v>
      </c>
      <c r="AL369" s="108" t="s">
        <v>115</v>
      </c>
      <c r="AM369" s="108" t="s">
        <v>1206</v>
      </c>
      <c r="AN369" s="108" t="s">
        <v>1181</v>
      </c>
      <c r="AO369" s="108" t="s">
        <v>118</v>
      </c>
      <c r="AP369" s="108" t="s">
        <v>119</v>
      </c>
      <c r="AQ369" s="108" t="s">
        <v>2022</v>
      </c>
      <c r="AR369" s="108" t="s">
        <v>121</v>
      </c>
      <c r="AS369" s="108" t="s">
        <v>116</v>
      </c>
      <c r="AT369" s="108" t="s">
        <v>122</v>
      </c>
    </row>
    <row r="370" spans="1:102" s="109" customFormat="1" ht="16.95" customHeight="1">
      <c r="A370" s="48" t="str">
        <f t="shared" si="12"/>
        <v>90NX07D1-M00JY0</v>
      </c>
      <c r="B370" s="124" t="str">
        <f t="shared" si="16"/>
        <v>B3404CVA-Q55850X</v>
      </c>
      <c r="C370" s="19" t="str">
        <f>IF(ISBLANK(I370),"",IF(LEFT(H370, 4) = "90PF",_xlfn.XLOOKUP(B370,'Auto-PF'!$A$2:$A$500,'Auto-PF'!$B$2:$B$500,"Not found",0),_xlfn.XLOOKUP(LEFT(B370,5),'MKT name rule'!$B$2:$B$322,'MKT name rule'!$C$2:$C$322, "Not found")))</f>
        <v>ASUS ExpertBook B3</v>
      </c>
      <c r="D370" s="110" t="s">
        <v>2002</v>
      </c>
      <c r="E370" s="124" t="s">
        <v>2028</v>
      </c>
      <c r="F370" s="134" t="s">
        <v>2029</v>
      </c>
      <c r="G370" s="125"/>
      <c r="H370" s="111" t="s">
        <v>2030</v>
      </c>
      <c r="I370" s="112" t="s">
        <v>2031</v>
      </c>
      <c r="J370" s="112" t="s">
        <v>2032</v>
      </c>
      <c r="K370" s="112" t="s">
        <v>1972</v>
      </c>
      <c r="L370" s="112" t="s">
        <v>1985</v>
      </c>
      <c r="M370" s="112" t="s">
        <v>90</v>
      </c>
      <c r="N370" s="112" t="s">
        <v>91</v>
      </c>
      <c r="O370" s="112" t="s">
        <v>92</v>
      </c>
      <c r="P370" s="112" t="s">
        <v>93</v>
      </c>
      <c r="Q370" s="112" t="s">
        <v>1197</v>
      </c>
      <c r="R370" s="112" t="s">
        <v>2033</v>
      </c>
      <c r="S370" s="112" t="s">
        <v>1168</v>
      </c>
      <c r="T370" s="112" t="s">
        <v>132</v>
      </c>
      <c r="U370" s="112" t="s">
        <v>133</v>
      </c>
      <c r="V370" s="112" t="s">
        <v>2034</v>
      </c>
      <c r="W370" s="112" t="s">
        <v>2035</v>
      </c>
      <c r="X370" s="112" t="s">
        <v>116</v>
      </c>
      <c r="Y370" s="112" t="s">
        <v>102</v>
      </c>
      <c r="Z370" s="112" t="s">
        <v>103</v>
      </c>
      <c r="AA370" s="112" t="s">
        <v>135</v>
      </c>
      <c r="AB370" s="112" t="s">
        <v>2036</v>
      </c>
      <c r="AC370" s="112" t="s">
        <v>106</v>
      </c>
      <c r="AD370" s="112" t="s">
        <v>107</v>
      </c>
      <c r="AE370" s="112" t="s">
        <v>108</v>
      </c>
      <c r="AF370" s="112" t="s">
        <v>109</v>
      </c>
      <c r="AG370" s="112" t="s">
        <v>1178</v>
      </c>
      <c r="AH370" s="112" t="s">
        <v>2037</v>
      </c>
      <c r="AI370" s="112" t="s">
        <v>2038</v>
      </c>
      <c r="AJ370" s="112" t="s">
        <v>2039</v>
      </c>
      <c r="AK370" s="112" t="s">
        <v>1226</v>
      </c>
      <c r="AL370" s="112" t="s">
        <v>115</v>
      </c>
      <c r="AM370" s="111" t="s">
        <v>116</v>
      </c>
      <c r="AN370" s="112" t="s">
        <v>1181</v>
      </c>
      <c r="AO370" s="112" t="s">
        <v>118</v>
      </c>
      <c r="AP370" s="112" t="s">
        <v>119</v>
      </c>
      <c r="AQ370" s="112" t="s">
        <v>2040</v>
      </c>
      <c r="AR370" s="112" t="s">
        <v>121</v>
      </c>
      <c r="AS370" s="111" t="s">
        <v>116</v>
      </c>
      <c r="AT370" s="112" t="s">
        <v>122</v>
      </c>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c r="BY370" s="124"/>
      <c r="BZ370" s="124"/>
      <c r="CA370" s="124"/>
      <c r="CB370" s="124"/>
      <c r="CC370" s="124"/>
      <c r="CD370" s="124"/>
      <c r="CE370" s="124"/>
      <c r="CF370" s="124"/>
      <c r="CG370" s="124"/>
      <c r="CH370" s="124"/>
      <c r="CI370" s="124"/>
      <c r="CJ370" s="124"/>
      <c r="CK370" s="124"/>
      <c r="CL370" s="124"/>
      <c r="CM370" s="124"/>
      <c r="CN370" s="124"/>
      <c r="CO370" s="124"/>
      <c r="CP370" s="124"/>
      <c r="CQ370" s="124"/>
      <c r="CR370" s="124"/>
      <c r="CS370" s="124"/>
      <c r="CT370" s="124"/>
      <c r="CU370" s="124"/>
      <c r="CV370" s="124"/>
      <c r="CW370" s="124"/>
      <c r="CX370" s="124"/>
    </row>
    <row r="371" spans="1:102" s="109" customFormat="1" ht="16.95" customHeight="1">
      <c r="A371" s="48" t="str">
        <f t="shared" ref="A371:A394" si="17">IF(ISBLANK(I371),"",H371)</f>
        <v>90NX06Z1-M00HE0</v>
      </c>
      <c r="B371" s="124" t="str">
        <f t="shared" si="16"/>
        <v>B3404CVF-Q55150X</v>
      </c>
      <c r="C371" s="19" t="str">
        <f>IF(ISBLANK(I371),"",IF(LEFT(H371, 4) = "90PF",_xlfn.XLOOKUP(B371,'Auto-PF'!$A$2:$A$500,'Auto-PF'!$B$2:$B$500,"Not found",0),_xlfn.XLOOKUP(LEFT(B371,5),'MKT name rule'!$B$2:$B$322,'MKT name rule'!$C$2:$C$322, "Not found")))</f>
        <v>ASUS ExpertBook B3</v>
      </c>
      <c r="D371" s="110" t="s">
        <v>2002</v>
      </c>
      <c r="E371" s="124"/>
      <c r="F371" s="134" t="s">
        <v>2041</v>
      </c>
      <c r="G371" s="125"/>
      <c r="H371" s="113" t="s">
        <v>2042</v>
      </c>
      <c r="I371" s="126" t="s">
        <v>2043</v>
      </c>
      <c r="J371" s="126" t="s">
        <v>2044</v>
      </c>
      <c r="K371" s="126" t="s">
        <v>1972</v>
      </c>
      <c r="L371" s="85" t="s">
        <v>1990</v>
      </c>
      <c r="M371" s="126" t="s">
        <v>90</v>
      </c>
      <c r="N371" s="126" t="s">
        <v>2045</v>
      </c>
      <c r="O371" s="126" t="s">
        <v>92</v>
      </c>
      <c r="P371" s="126" t="s">
        <v>93</v>
      </c>
      <c r="Q371" s="126" t="s">
        <v>1197</v>
      </c>
      <c r="R371" s="126" t="s">
        <v>2033</v>
      </c>
      <c r="S371" s="126" t="s">
        <v>1168</v>
      </c>
      <c r="T371" s="126" t="s">
        <v>132</v>
      </c>
      <c r="U371" s="126" t="s">
        <v>133</v>
      </c>
      <c r="V371" s="126" t="s">
        <v>2034</v>
      </c>
      <c r="W371" s="126" t="s">
        <v>2035</v>
      </c>
      <c r="X371" s="126" t="s">
        <v>1173</v>
      </c>
      <c r="Y371" s="126" t="s">
        <v>102</v>
      </c>
      <c r="Z371" s="126" t="s">
        <v>103</v>
      </c>
      <c r="AA371" s="126" t="s">
        <v>135</v>
      </c>
      <c r="AB371" s="126" t="s">
        <v>2036</v>
      </c>
      <c r="AC371" s="126" t="s">
        <v>106</v>
      </c>
      <c r="AD371" s="126" t="s">
        <v>107</v>
      </c>
      <c r="AE371" s="126" t="s">
        <v>108</v>
      </c>
      <c r="AF371" s="126" t="s">
        <v>109</v>
      </c>
      <c r="AG371" s="126" t="s">
        <v>1178</v>
      </c>
      <c r="AH371" s="126" t="s">
        <v>2046</v>
      </c>
      <c r="AI371" s="126" t="s">
        <v>2047</v>
      </c>
      <c r="AJ371" s="126" t="s">
        <v>2048</v>
      </c>
      <c r="AK371" s="126" t="s">
        <v>1226</v>
      </c>
      <c r="AL371" s="126" t="s">
        <v>2049</v>
      </c>
      <c r="AM371" s="126" t="s">
        <v>116</v>
      </c>
      <c r="AN371" s="126" t="s">
        <v>1181</v>
      </c>
      <c r="AO371" s="126" t="s">
        <v>118</v>
      </c>
      <c r="AP371" s="126" t="s">
        <v>119</v>
      </c>
      <c r="AQ371" s="126" t="s">
        <v>2040</v>
      </c>
      <c r="AR371" s="126" t="s">
        <v>121</v>
      </c>
      <c r="AS371" s="126" t="s">
        <v>116</v>
      </c>
      <c r="AT371" s="126" t="s">
        <v>122</v>
      </c>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c r="BY371" s="124"/>
      <c r="BZ371" s="124"/>
      <c r="CA371" s="124"/>
      <c r="CB371" s="124"/>
      <c r="CC371" s="124"/>
      <c r="CD371" s="124"/>
      <c r="CE371" s="124"/>
      <c r="CF371" s="124"/>
      <c r="CG371" s="124"/>
      <c r="CH371" s="124"/>
      <c r="CI371" s="124"/>
      <c r="CJ371" s="124"/>
      <c r="CK371" s="124"/>
      <c r="CL371" s="124"/>
      <c r="CM371" s="124"/>
      <c r="CN371" s="124"/>
      <c r="CO371" s="124"/>
      <c r="CP371" s="124"/>
      <c r="CQ371" s="124"/>
      <c r="CR371" s="124"/>
      <c r="CS371" s="124"/>
      <c r="CT371" s="124"/>
      <c r="CU371" s="124"/>
      <c r="CV371" s="124"/>
      <c r="CW371" s="124"/>
      <c r="CX371" s="124"/>
    </row>
    <row r="372" spans="1:102" ht="16.95" customHeight="1">
      <c r="A372" s="48" t="str">
        <f t="shared" si="17"/>
        <v>90NX07D1-M00YK0</v>
      </c>
      <c r="B372" s="19" t="str">
        <f t="shared" si="16"/>
        <v>B3404CVA-Q57150X</v>
      </c>
      <c r="C372" s="19" t="str">
        <f>IF(ISBLANK(I372),"",IF(LEFT(H372, 4) = "90PF",_xlfn.XLOOKUP(B372,'Auto-PF'!$A$2:$A$500,'Auto-PF'!$B$2:$B$500,"Not found",0),_xlfn.XLOOKUP(LEFT(B372,5),'MKT name rule'!$B$2:$B$322,'MKT name rule'!$C$2:$C$322, "Not found")))</f>
        <v>ASUS ExpertBook B3</v>
      </c>
      <c r="D372" s="43" t="s">
        <v>2002</v>
      </c>
      <c r="F372" s="127" t="s">
        <v>2050</v>
      </c>
      <c r="H372" s="114" t="s">
        <v>2051</v>
      </c>
      <c r="I372" s="108" t="s">
        <v>2052</v>
      </c>
      <c r="J372" s="108" t="s">
        <v>2032</v>
      </c>
      <c r="K372" s="108" t="s">
        <v>88</v>
      </c>
      <c r="L372" s="85" t="s">
        <v>1990</v>
      </c>
      <c r="M372" s="108" t="s">
        <v>90</v>
      </c>
      <c r="N372" s="108" t="s">
        <v>91</v>
      </c>
      <c r="O372" s="108" t="s">
        <v>92</v>
      </c>
      <c r="P372" s="108" t="s">
        <v>93</v>
      </c>
      <c r="Q372" s="108" t="s">
        <v>1197</v>
      </c>
      <c r="R372" s="108" t="s">
        <v>2033</v>
      </c>
      <c r="S372" s="108" t="s">
        <v>1168</v>
      </c>
      <c r="T372" s="108" t="s">
        <v>132</v>
      </c>
      <c r="U372" s="108" t="s">
        <v>133</v>
      </c>
      <c r="V372" s="108" t="s">
        <v>2034</v>
      </c>
      <c r="W372" s="108" t="s">
        <v>2035</v>
      </c>
      <c r="X372" s="108" t="s">
        <v>116</v>
      </c>
      <c r="Y372" s="108" t="s">
        <v>102</v>
      </c>
      <c r="Z372" s="108" t="s">
        <v>103</v>
      </c>
      <c r="AA372" s="108" t="s">
        <v>135</v>
      </c>
      <c r="AB372" s="108" t="s">
        <v>2036</v>
      </c>
      <c r="AC372" s="108" t="s">
        <v>106</v>
      </c>
      <c r="AD372" s="108" t="s">
        <v>107</v>
      </c>
      <c r="AE372" s="108" t="s">
        <v>108</v>
      </c>
      <c r="AF372" s="108" t="s">
        <v>109</v>
      </c>
      <c r="AG372" s="108" t="s">
        <v>1178</v>
      </c>
      <c r="AH372" s="108" t="s">
        <v>2037</v>
      </c>
      <c r="AI372" s="108" t="s">
        <v>2038</v>
      </c>
      <c r="AJ372" s="108" t="s">
        <v>2039</v>
      </c>
      <c r="AK372" s="108" t="s">
        <v>1226</v>
      </c>
      <c r="AL372" s="108" t="s">
        <v>115</v>
      </c>
      <c r="AM372" s="108" t="s">
        <v>116</v>
      </c>
      <c r="AN372" s="108" t="s">
        <v>1181</v>
      </c>
      <c r="AO372" s="108" t="s">
        <v>118</v>
      </c>
      <c r="AP372" s="108" t="s">
        <v>119</v>
      </c>
      <c r="AQ372" s="108" t="s">
        <v>2040</v>
      </c>
      <c r="AR372" s="108" t="s">
        <v>121</v>
      </c>
      <c r="AS372" s="108" t="s">
        <v>116</v>
      </c>
      <c r="AT372" s="108" t="s">
        <v>122</v>
      </c>
    </row>
    <row r="373" spans="1:102" ht="16.95" customHeight="1">
      <c r="A373" s="48" t="str">
        <f t="shared" si="17"/>
        <v>90NX06Z1-M008V0</v>
      </c>
      <c r="B373" s="19" t="str">
        <f t="shared" si="16"/>
        <v>B3404CVF-Q57111X</v>
      </c>
      <c r="C373" s="19" t="str">
        <f>IF(ISBLANK(I373),"",IF(LEFT(H373, 4) = "90PF",_xlfn.XLOOKUP(B373,'Auto-PF'!$A$2:$A$500,'Auto-PF'!$B$2:$B$500,"Not found",0),_xlfn.XLOOKUP(LEFT(B373,5),'MKT name rule'!$B$2:$B$322,'MKT name rule'!$C$2:$C$322, "Not found")))</f>
        <v>ASUS ExpertBook B3</v>
      </c>
      <c r="D373" s="43" t="s">
        <v>2002</v>
      </c>
      <c r="E373" s="19" t="s">
        <v>2053</v>
      </c>
      <c r="F373" s="127" t="s">
        <v>2054</v>
      </c>
      <c r="H373" s="56" t="s">
        <v>2055</v>
      </c>
      <c r="I373" s="44" t="s">
        <v>2056</v>
      </c>
      <c r="J373" s="44" t="s">
        <v>2044</v>
      </c>
      <c r="K373" s="44" t="s">
        <v>88</v>
      </c>
      <c r="L373" s="85" t="s">
        <v>1990</v>
      </c>
      <c r="M373" s="44" t="s">
        <v>144</v>
      </c>
      <c r="N373" s="44" t="s">
        <v>2045</v>
      </c>
      <c r="O373" s="44" t="s">
        <v>92</v>
      </c>
      <c r="P373" s="44" t="s">
        <v>93</v>
      </c>
      <c r="Q373" s="44" t="s">
        <v>1197</v>
      </c>
      <c r="R373" s="44" t="s">
        <v>2033</v>
      </c>
      <c r="S373" s="44" t="s">
        <v>1168</v>
      </c>
      <c r="T373" s="44" t="s">
        <v>132</v>
      </c>
      <c r="U373" s="44" t="s">
        <v>133</v>
      </c>
      <c r="V373" s="44" t="s">
        <v>2034</v>
      </c>
      <c r="W373" s="44" t="s">
        <v>2035</v>
      </c>
      <c r="X373" s="44" t="s">
        <v>1173</v>
      </c>
      <c r="Y373" s="44" t="s">
        <v>102</v>
      </c>
      <c r="Z373" s="44" t="s">
        <v>103</v>
      </c>
      <c r="AA373" s="44" t="s">
        <v>135</v>
      </c>
      <c r="AB373" s="44" t="s">
        <v>2036</v>
      </c>
      <c r="AC373" s="44" t="s">
        <v>106</v>
      </c>
      <c r="AD373" s="44" t="s">
        <v>107</v>
      </c>
      <c r="AE373" s="44" t="s">
        <v>108</v>
      </c>
      <c r="AF373" s="44" t="s">
        <v>109</v>
      </c>
      <c r="AG373" s="44" t="s">
        <v>1178</v>
      </c>
      <c r="AH373" s="44" t="s">
        <v>2046</v>
      </c>
      <c r="AI373" s="44" t="s">
        <v>2047</v>
      </c>
      <c r="AJ373" s="44" t="s">
        <v>2048</v>
      </c>
      <c r="AK373" s="44" t="s">
        <v>1226</v>
      </c>
      <c r="AL373" s="44" t="s">
        <v>2049</v>
      </c>
      <c r="AM373" s="49" t="s">
        <v>116</v>
      </c>
      <c r="AN373" s="44" t="s">
        <v>1181</v>
      </c>
      <c r="AO373" s="44" t="s">
        <v>118</v>
      </c>
      <c r="AP373" s="44" t="s">
        <v>119</v>
      </c>
      <c r="AQ373" s="44" t="s">
        <v>2040</v>
      </c>
      <c r="AR373" s="44" t="s">
        <v>121</v>
      </c>
      <c r="AS373" s="49" t="s">
        <v>116</v>
      </c>
      <c r="AT373" s="44" t="s">
        <v>122</v>
      </c>
    </row>
    <row r="374" spans="1:102" ht="16.95" customHeight="1">
      <c r="A374" s="48" t="str">
        <f t="shared" si="17"/>
        <v>90NX08K1-M015B0</v>
      </c>
      <c r="B374" s="19" t="str">
        <f t="shared" si="16"/>
        <v>B3405CVA-LY7150X</v>
      </c>
      <c r="C374" s="19" t="str">
        <f>IF(ISBLANK(I374),"",IF(LEFT(H374, 4) = "90PF",_xlfn.XLOOKUP(B374,'Auto-PF'!$A$2:$A$500,'Auto-PF'!$B$2:$B$500,"Not found",0),_xlfn.XLOOKUP(LEFT(B374,5),'MKT name rule'!$B$2:$B$322,'MKT name rule'!$C$2:$C$322, "Not found")))</f>
        <v>ASUS ExpertBook B3</v>
      </c>
      <c r="D374" s="19" t="s">
        <v>169</v>
      </c>
      <c r="H374" s="78" t="s">
        <v>2057</v>
      </c>
      <c r="I374" s="78" t="s">
        <v>2058</v>
      </c>
      <c r="J374" s="78" t="s">
        <v>2059</v>
      </c>
      <c r="K374" s="78" t="s">
        <v>88</v>
      </c>
      <c r="L374" s="78" t="s">
        <v>1990</v>
      </c>
      <c r="M374" s="78" t="s">
        <v>90</v>
      </c>
      <c r="N374" s="78" t="s">
        <v>91</v>
      </c>
      <c r="O374" s="78" t="s">
        <v>92</v>
      </c>
      <c r="P374" s="78" t="s">
        <v>93</v>
      </c>
      <c r="Q374" s="78" t="s">
        <v>2060</v>
      </c>
      <c r="R374" s="78" t="s">
        <v>131</v>
      </c>
      <c r="S374" s="78" t="s">
        <v>1253</v>
      </c>
      <c r="T374" s="78" t="s">
        <v>1632</v>
      </c>
      <c r="U374" s="78" t="s">
        <v>133</v>
      </c>
      <c r="V374" s="78" t="s">
        <v>2061</v>
      </c>
      <c r="W374" s="78" t="s">
        <v>1190</v>
      </c>
      <c r="X374" s="78" t="s">
        <v>1173</v>
      </c>
      <c r="Y374" s="106" t="s">
        <v>102</v>
      </c>
      <c r="Z374" s="78" t="s">
        <v>103</v>
      </c>
      <c r="AA374" s="78" t="s">
        <v>135</v>
      </c>
      <c r="AB374" s="78" t="s">
        <v>2036</v>
      </c>
      <c r="AC374" s="78" t="s">
        <v>106</v>
      </c>
      <c r="AD374" s="78" t="s">
        <v>107</v>
      </c>
      <c r="AE374" s="78" t="s">
        <v>108</v>
      </c>
      <c r="AF374" s="78" t="s">
        <v>109</v>
      </c>
      <c r="AG374" s="78" t="s">
        <v>1178</v>
      </c>
      <c r="AH374" s="78" t="s">
        <v>2062</v>
      </c>
      <c r="AI374" s="78" t="s">
        <v>2063</v>
      </c>
      <c r="AJ374" s="78" t="s">
        <v>2064</v>
      </c>
      <c r="AK374" s="78" t="s">
        <v>147</v>
      </c>
      <c r="AL374" s="78" t="s">
        <v>115</v>
      </c>
      <c r="AM374" s="85"/>
      <c r="AN374" s="78" t="s">
        <v>1181</v>
      </c>
      <c r="AO374" s="78" t="s">
        <v>118</v>
      </c>
      <c r="AP374" s="78" t="s">
        <v>119</v>
      </c>
      <c r="AQ374" s="78" t="s">
        <v>1182</v>
      </c>
      <c r="AR374" s="78" t="s">
        <v>121</v>
      </c>
      <c r="AS374" s="85"/>
      <c r="AT374" s="78" t="s">
        <v>122</v>
      </c>
    </row>
    <row r="375" spans="1:102" ht="16.95" customHeight="1">
      <c r="A375" s="48" t="str">
        <f t="shared" si="17"/>
        <v>90NX08K1-M015A0</v>
      </c>
      <c r="B375" s="19" t="str">
        <f t="shared" si="16"/>
        <v>B3405CVA-LY5150X</v>
      </c>
      <c r="C375" s="19" t="str">
        <f>IF(ISBLANK(I375),"",IF(LEFT(H375, 4) = "90PF",_xlfn.XLOOKUP(B375,'Auto-PF'!$A$2:$A$500,'Auto-PF'!$B$2:$B$500,"Not found",0),_xlfn.XLOOKUP(LEFT(B375,5),'MKT name rule'!$B$2:$B$322,'MKT name rule'!$C$2:$C$322, "Not found")))</f>
        <v>ASUS ExpertBook B3</v>
      </c>
      <c r="D375" s="19" t="s">
        <v>169</v>
      </c>
      <c r="H375" s="78" t="s">
        <v>2065</v>
      </c>
      <c r="I375" s="78" t="s">
        <v>2066</v>
      </c>
      <c r="J375" s="78" t="s">
        <v>2059</v>
      </c>
      <c r="K375" s="78" t="s">
        <v>1189</v>
      </c>
      <c r="L375" s="78" t="s">
        <v>1990</v>
      </c>
      <c r="M375" s="78" t="s">
        <v>90</v>
      </c>
      <c r="N375" s="78" t="s">
        <v>201</v>
      </c>
      <c r="O375" s="78" t="s">
        <v>92</v>
      </c>
      <c r="P375" s="78" t="s">
        <v>93</v>
      </c>
      <c r="Q375" s="78" t="s">
        <v>2060</v>
      </c>
      <c r="R375" s="78" t="s">
        <v>131</v>
      </c>
      <c r="S375" s="78" t="s">
        <v>1253</v>
      </c>
      <c r="T375" s="78" t="s">
        <v>1632</v>
      </c>
      <c r="U375" s="78" t="s">
        <v>133</v>
      </c>
      <c r="V375" s="78" t="s">
        <v>2061</v>
      </c>
      <c r="W375" s="78" t="s">
        <v>1190</v>
      </c>
      <c r="X375" s="78" t="s">
        <v>1173</v>
      </c>
      <c r="Y375" s="106" t="s">
        <v>102</v>
      </c>
      <c r="Z375" s="78" t="s">
        <v>103</v>
      </c>
      <c r="AA375" s="78" t="s">
        <v>135</v>
      </c>
      <c r="AB375" s="78" t="s">
        <v>2036</v>
      </c>
      <c r="AC375" s="78" t="s">
        <v>106</v>
      </c>
      <c r="AD375" s="78" t="s">
        <v>107</v>
      </c>
      <c r="AE375" s="78" t="s">
        <v>108</v>
      </c>
      <c r="AF375" s="78" t="s">
        <v>109</v>
      </c>
      <c r="AG375" s="78" t="s">
        <v>1178</v>
      </c>
      <c r="AH375" s="78" t="s">
        <v>2062</v>
      </c>
      <c r="AI375" s="78" t="s">
        <v>2063</v>
      </c>
      <c r="AJ375" s="78" t="s">
        <v>2064</v>
      </c>
      <c r="AK375" s="78" t="s">
        <v>147</v>
      </c>
      <c r="AL375" s="78" t="s">
        <v>115</v>
      </c>
      <c r="AM375" s="85"/>
      <c r="AN375" s="78" t="s">
        <v>1181</v>
      </c>
      <c r="AO375" s="78" t="s">
        <v>118</v>
      </c>
      <c r="AP375" s="78" t="s">
        <v>119</v>
      </c>
      <c r="AQ375" s="78" t="s">
        <v>1182</v>
      </c>
      <c r="AR375" s="78" t="s">
        <v>121</v>
      </c>
      <c r="AS375" s="85"/>
      <c r="AT375" s="78" t="s">
        <v>122</v>
      </c>
    </row>
    <row r="376" spans="1:102" ht="16.95" customHeight="1">
      <c r="A376" s="48" t="str">
        <f t="shared" si="17"/>
        <v>90NX08L1-M027J0</v>
      </c>
      <c r="B376" s="19" t="str">
        <f t="shared" si="16"/>
        <v>B3405CCA-LY7110X</v>
      </c>
      <c r="C376" s="19" t="str">
        <f>IF(ISBLANK(I376),"",IF(LEFT(H376, 4) = "90PF",_xlfn.XLOOKUP(B376,'Auto-PF'!$A$2:$A$500,'Auto-PF'!$B$2:$B$500,"Not found",0),_xlfn.XLOOKUP(LEFT(B376,5),'MKT name rule'!$B$2:$B$322,'MKT name rule'!$C$2:$C$322, "Not found")))</f>
        <v>ASUS ExpertBook B3</v>
      </c>
      <c r="D376" s="19" t="s">
        <v>169</v>
      </c>
      <c r="H376" s="78" t="s">
        <v>2067</v>
      </c>
      <c r="I376" s="78" t="s">
        <v>2068</v>
      </c>
      <c r="J376" s="78" t="s">
        <v>2069</v>
      </c>
      <c r="K376" s="78" t="s">
        <v>2070</v>
      </c>
      <c r="L376" s="78" t="s">
        <v>1990</v>
      </c>
      <c r="M376" s="78" t="s">
        <v>144</v>
      </c>
      <c r="N376" s="78" t="s">
        <v>201</v>
      </c>
      <c r="O376" s="78" t="s">
        <v>92</v>
      </c>
      <c r="P376" s="78" t="s">
        <v>93</v>
      </c>
      <c r="Q376" s="78" t="s">
        <v>2060</v>
      </c>
      <c r="R376" s="78" t="s">
        <v>131</v>
      </c>
      <c r="S376" s="78" t="s">
        <v>1253</v>
      </c>
      <c r="T376" s="78" t="s">
        <v>1632</v>
      </c>
      <c r="U376" s="78" t="s">
        <v>133</v>
      </c>
      <c r="V376" s="78" t="s">
        <v>2061</v>
      </c>
      <c r="W376" s="78" t="s">
        <v>1190</v>
      </c>
      <c r="X376" s="78" t="s">
        <v>1173</v>
      </c>
      <c r="Y376" s="106" t="s">
        <v>102</v>
      </c>
      <c r="Z376" s="78" t="s">
        <v>103</v>
      </c>
      <c r="AA376" s="78" t="s">
        <v>135</v>
      </c>
      <c r="AB376" s="78" t="s">
        <v>2036</v>
      </c>
      <c r="AC376" s="78" t="s">
        <v>106</v>
      </c>
      <c r="AD376" s="78" t="s">
        <v>107</v>
      </c>
      <c r="AE376" s="78" t="s">
        <v>108</v>
      </c>
      <c r="AF376" s="78" t="s">
        <v>109</v>
      </c>
      <c r="AG376" s="78" t="s">
        <v>1178</v>
      </c>
      <c r="AH376" s="78" t="s">
        <v>2071</v>
      </c>
      <c r="AI376" s="78" t="s">
        <v>2072</v>
      </c>
      <c r="AJ376" s="78" t="s">
        <v>2064</v>
      </c>
      <c r="AK376" s="78" t="s">
        <v>147</v>
      </c>
      <c r="AL376" s="78" t="s">
        <v>115</v>
      </c>
      <c r="AM376" s="85"/>
      <c r="AN376" s="78" t="s">
        <v>1181</v>
      </c>
      <c r="AO376" s="78" t="s">
        <v>118</v>
      </c>
      <c r="AP376" s="78" t="s">
        <v>119</v>
      </c>
      <c r="AQ376" s="78" t="s">
        <v>1182</v>
      </c>
      <c r="AR376" s="78" t="s">
        <v>121</v>
      </c>
      <c r="AS376" s="85" t="s">
        <v>1183</v>
      </c>
      <c r="AT376" s="78" t="s">
        <v>122</v>
      </c>
    </row>
    <row r="377" spans="1:102" ht="16.95" customHeight="1">
      <c r="A377" s="48" t="str">
        <f t="shared" si="17"/>
        <v>90NX08L1-M02570</v>
      </c>
      <c r="B377" s="19" t="str">
        <f t="shared" si="16"/>
        <v>B3405CCA-LY5150X</v>
      </c>
      <c r="C377" s="19" t="str">
        <f>IF(ISBLANK(I377),"",IF(LEFT(H377, 4) = "90PF",_xlfn.XLOOKUP(B377,'Auto-PF'!$A$2:$A$500,'Auto-PF'!$B$2:$B$500,"Not found",0),_xlfn.XLOOKUP(LEFT(B377,5),'MKT name rule'!$B$2:$B$322,'MKT name rule'!$C$2:$C$322, "Not found")))</f>
        <v>ASUS ExpertBook B3</v>
      </c>
      <c r="D377" s="19" t="s">
        <v>169</v>
      </c>
      <c r="H377" s="78" t="s">
        <v>2073</v>
      </c>
      <c r="I377" s="78" t="s">
        <v>2074</v>
      </c>
      <c r="J377" s="78" t="s">
        <v>2069</v>
      </c>
      <c r="K377" s="78" t="s">
        <v>2075</v>
      </c>
      <c r="L377" s="78" t="s">
        <v>1990</v>
      </c>
      <c r="M377" s="78" t="s">
        <v>90</v>
      </c>
      <c r="N377" s="78" t="s">
        <v>201</v>
      </c>
      <c r="O377" s="78" t="s">
        <v>92</v>
      </c>
      <c r="P377" s="78" t="s">
        <v>93</v>
      </c>
      <c r="Q377" s="78" t="s">
        <v>2060</v>
      </c>
      <c r="R377" s="78" t="s">
        <v>131</v>
      </c>
      <c r="S377" s="78" t="s">
        <v>1253</v>
      </c>
      <c r="T377" s="78" t="s">
        <v>1632</v>
      </c>
      <c r="U377" s="78" t="s">
        <v>133</v>
      </c>
      <c r="V377" s="78" t="s">
        <v>2061</v>
      </c>
      <c r="W377" s="78" t="s">
        <v>1190</v>
      </c>
      <c r="X377" s="78" t="s">
        <v>1173</v>
      </c>
      <c r="Y377" s="106" t="s">
        <v>102</v>
      </c>
      <c r="Z377" s="78" t="s">
        <v>103</v>
      </c>
      <c r="AA377" s="78" t="s">
        <v>135</v>
      </c>
      <c r="AB377" s="78" t="s">
        <v>2036</v>
      </c>
      <c r="AC377" s="78" t="s">
        <v>106</v>
      </c>
      <c r="AD377" s="78" t="s">
        <v>107</v>
      </c>
      <c r="AE377" s="78" t="s">
        <v>108</v>
      </c>
      <c r="AF377" s="78" t="s">
        <v>109</v>
      </c>
      <c r="AG377" s="78" t="s">
        <v>1178</v>
      </c>
      <c r="AH377" s="78" t="s">
        <v>2071</v>
      </c>
      <c r="AI377" s="78" t="s">
        <v>2072</v>
      </c>
      <c r="AJ377" s="78" t="s">
        <v>2064</v>
      </c>
      <c r="AK377" s="78" t="s">
        <v>147</v>
      </c>
      <c r="AL377" s="78" t="s">
        <v>115</v>
      </c>
      <c r="AM377" s="85"/>
      <c r="AN377" s="78" t="s">
        <v>1181</v>
      </c>
      <c r="AO377" s="78" t="s">
        <v>118</v>
      </c>
      <c r="AP377" s="78" t="s">
        <v>119</v>
      </c>
      <c r="AQ377" s="78" t="s">
        <v>1182</v>
      </c>
      <c r="AR377" s="78" t="s">
        <v>121</v>
      </c>
      <c r="AS377" s="85" t="s">
        <v>1183</v>
      </c>
      <c r="AT377" s="78" t="s">
        <v>122</v>
      </c>
    </row>
    <row r="378" spans="1:102" ht="14.4">
      <c r="A378" s="48" t="str">
        <f t="shared" si="17"/>
        <v>90NX08L1-M032P0</v>
      </c>
      <c r="B378" s="19" t="str">
        <f t="shared" si="14"/>
        <v>B3405CCA-LY5152X</v>
      </c>
      <c r="C378" s="19" t="str">
        <f>IF(ISBLANK(I378),"",IF(LEFT(H378, 4) = "90PF",_xlfn.XLOOKUP(B378,'Auto-PF'!$A$2:$A$500,'Auto-PF'!$B$2:$B$500,"Not found",0),_xlfn.XLOOKUP(LEFT(B378,5),'MKT name rule'!$B$2:$B$322,'MKT name rule'!$C$2:$C$322, "Not found")))</f>
        <v>ASUS ExpertBook B3</v>
      </c>
      <c r="D378" s="19" t="s">
        <v>169</v>
      </c>
      <c r="H378" s="19" t="s">
        <v>2076</v>
      </c>
      <c r="I378" s="19" t="s">
        <v>2077</v>
      </c>
      <c r="J378" s="19" t="s">
        <v>2078</v>
      </c>
      <c r="K378" s="19" t="s">
        <v>2079</v>
      </c>
      <c r="L378" s="85" t="s">
        <v>1990</v>
      </c>
      <c r="M378" s="19" t="s">
        <v>90</v>
      </c>
      <c r="N378" s="19" t="s">
        <v>201</v>
      </c>
      <c r="O378" s="106" t="s">
        <v>1394</v>
      </c>
      <c r="P378" s="19" t="s">
        <v>93</v>
      </c>
      <c r="Q378" s="19" t="s">
        <v>2060</v>
      </c>
      <c r="R378" s="85" t="s">
        <v>131</v>
      </c>
      <c r="S378" s="19" t="s">
        <v>2080</v>
      </c>
      <c r="T378" s="19" t="s">
        <v>1632</v>
      </c>
      <c r="U378" s="19" t="s">
        <v>1347</v>
      </c>
      <c r="V378" s="19" t="s">
        <v>2081</v>
      </c>
      <c r="W378" s="19" t="s">
        <v>2082</v>
      </c>
      <c r="X378" s="85" t="s">
        <v>1173</v>
      </c>
      <c r="Y378" s="106" t="s">
        <v>102</v>
      </c>
      <c r="Z378" s="19" t="s">
        <v>103</v>
      </c>
      <c r="AA378" s="85" t="s">
        <v>135</v>
      </c>
      <c r="AB378" s="19" t="s">
        <v>1635</v>
      </c>
      <c r="AC378" s="19" t="s">
        <v>106</v>
      </c>
      <c r="AD378" s="19" t="s">
        <v>721</v>
      </c>
      <c r="AE378" s="19" t="s">
        <v>108</v>
      </c>
      <c r="AF378" s="19" t="s">
        <v>109</v>
      </c>
      <c r="AG378" s="19" t="s">
        <v>1178</v>
      </c>
      <c r="AH378" s="19" t="s">
        <v>2083</v>
      </c>
      <c r="AI378" s="85" t="s">
        <v>2072</v>
      </c>
      <c r="AJ378" s="19" t="s">
        <v>2064</v>
      </c>
      <c r="AL378" s="19" t="s">
        <v>1438</v>
      </c>
      <c r="AN378" s="19" t="s">
        <v>1181</v>
      </c>
      <c r="AO378" s="19" t="s">
        <v>118</v>
      </c>
      <c r="AP378" s="19" t="s">
        <v>119</v>
      </c>
      <c r="AQ378" s="19" t="s">
        <v>1570</v>
      </c>
      <c r="AR378" s="19" t="s">
        <v>121</v>
      </c>
      <c r="AT378" s="19" t="s">
        <v>122</v>
      </c>
    </row>
    <row r="379" spans="1:102" ht="14.4">
      <c r="A379" s="48" t="str">
        <f t="shared" si="17"/>
        <v>90NX08L1-M055T0</v>
      </c>
      <c r="B379" s="19" t="str">
        <f t="shared" si="14"/>
        <v>B3405CCA-LY7150X</v>
      </c>
      <c r="C379" s="19" t="str">
        <f>IF(ISBLANK(I379),"",IF(LEFT(H379, 4) = "90PF",_xlfn.XLOOKUP(B379,'Auto-PF'!$A$2:$A$500,'Auto-PF'!$B$2:$B$500,"Not found",0),_xlfn.XLOOKUP(LEFT(B379,5),'MKT name rule'!$B$2:$B$322,'MKT name rule'!$C$2:$C$322, "Not found")))</f>
        <v>ASUS ExpertBook B3</v>
      </c>
      <c r="D379" s="19" t="s">
        <v>169</v>
      </c>
      <c r="H379" s="19" t="s">
        <v>2084</v>
      </c>
      <c r="I379" s="19" t="s">
        <v>2085</v>
      </c>
      <c r="J379" s="19" t="s">
        <v>2078</v>
      </c>
      <c r="K379" s="19" t="s">
        <v>2086</v>
      </c>
      <c r="L379" s="85" t="s">
        <v>1990</v>
      </c>
      <c r="M379" s="19" t="s">
        <v>90</v>
      </c>
      <c r="N379" s="19" t="s">
        <v>201</v>
      </c>
      <c r="O379" s="106" t="s">
        <v>1394</v>
      </c>
      <c r="P379" s="19" t="s">
        <v>93</v>
      </c>
      <c r="Q379" s="19" t="s">
        <v>2060</v>
      </c>
      <c r="R379" s="85" t="s">
        <v>131</v>
      </c>
      <c r="S379" s="19" t="s">
        <v>2080</v>
      </c>
      <c r="T379" s="19" t="s">
        <v>1632</v>
      </c>
      <c r="U379" s="19" t="s">
        <v>1347</v>
      </c>
      <c r="V379" s="19" t="s">
        <v>2081</v>
      </c>
      <c r="W379" s="19" t="s">
        <v>2087</v>
      </c>
      <c r="X379" s="85" t="s">
        <v>1173</v>
      </c>
      <c r="Y379" s="106" t="s">
        <v>102</v>
      </c>
      <c r="Z379" s="19" t="s">
        <v>103</v>
      </c>
      <c r="AA379" s="85" t="s">
        <v>135</v>
      </c>
      <c r="AB379" s="19" t="s">
        <v>1635</v>
      </c>
      <c r="AC379" s="19" t="s">
        <v>106</v>
      </c>
      <c r="AD379" s="19" t="s">
        <v>721</v>
      </c>
      <c r="AE379" s="19" t="s">
        <v>108</v>
      </c>
      <c r="AF379" s="19" t="s">
        <v>109</v>
      </c>
      <c r="AG379" s="19" t="s">
        <v>1178</v>
      </c>
      <c r="AH379" s="19" t="s">
        <v>2083</v>
      </c>
      <c r="AI379" s="85" t="s">
        <v>2072</v>
      </c>
      <c r="AJ379" s="19" t="s">
        <v>2064</v>
      </c>
      <c r="AL379" s="19" t="s">
        <v>1438</v>
      </c>
      <c r="AN379" s="19" t="s">
        <v>1181</v>
      </c>
      <c r="AO379" s="19" t="s">
        <v>118</v>
      </c>
      <c r="AP379" s="19" t="s">
        <v>119</v>
      </c>
      <c r="AQ379" s="19" t="s">
        <v>1570</v>
      </c>
      <c r="AR379" s="19" t="s">
        <v>121</v>
      </c>
      <c r="AT379" s="19" t="s">
        <v>122</v>
      </c>
    </row>
    <row r="380" spans="1:102" ht="16.95" customHeight="1">
      <c r="A380" s="48" t="str">
        <f t="shared" si="17"/>
        <v>90NX04W1-M001J0</v>
      </c>
      <c r="B380" s="19" t="str">
        <f t="shared" ref="B380:B388" si="18">IF(ISBLANK(I380),"",I380)</f>
        <v>B5302CBA-EG7110X</v>
      </c>
      <c r="C380" s="19" t="str">
        <f>IF(ISBLANK(I380),"",IF(LEFT(H380, 4) = "90PF",_xlfn.XLOOKUP(B380,'Auto-PF'!$A$2:$A$500,'Auto-PF'!$B$2:$B$500,"Not found",0),_xlfn.XLOOKUP(LEFT(B380,5),'MKT name rule'!$B$2:$B$322,'MKT name rule'!$C$2:$C$322, "Not found")))</f>
        <v>ASUS ExpertBook B5</v>
      </c>
      <c r="D380" s="130" t="s">
        <v>1212</v>
      </c>
      <c r="E380" s="79" t="s">
        <v>2088</v>
      </c>
      <c r="F380" s="127" t="s">
        <v>2089</v>
      </c>
      <c r="H380" s="56" t="s">
        <v>2090</v>
      </c>
      <c r="I380" s="44" t="s">
        <v>2091</v>
      </c>
      <c r="J380" s="44" t="s">
        <v>2092</v>
      </c>
      <c r="K380" s="44" t="s">
        <v>174</v>
      </c>
      <c r="L380" s="44" t="s">
        <v>1217</v>
      </c>
      <c r="M380" s="44" t="s">
        <v>144</v>
      </c>
      <c r="N380" s="44" t="s">
        <v>145</v>
      </c>
      <c r="O380" s="44" t="s">
        <v>92</v>
      </c>
      <c r="P380" s="44" t="s">
        <v>1196</v>
      </c>
      <c r="Q380" s="44" t="s">
        <v>1218</v>
      </c>
      <c r="R380" s="44" t="s">
        <v>1252</v>
      </c>
      <c r="S380" s="44" t="s">
        <v>1253</v>
      </c>
      <c r="T380" s="44" t="s">
        <v>1254</v>
      </c>
      <c r="U380" s="44" t="s">
        <v>133</v>
      </c>
      <c r="V380" s="44" t="s">
        <v>1255</v>
      </c>
      <c r="W380" s="44" t="s">
        <v>2093</v>
      </c>
      <c r="X380" s="44" t="s">
        <v>2094</v>
      </c>
      <c r="Y380" s="44" t="s">
        <v>2095</v>
      </c>
      <c r="Z380" s="44" t="s">
        <v>103</v>
      </c>
      <c r="AA380" s="44" t="s">
        <v>135</v>
      </c>
      <c r="AB380" s="44" t="s">
        <v>105</v>
      </c>
      <c r="AC380" s="44" t="s">
        <v>106</v>
      </c>
      <c r="AD380" s="44" t="s">
        <v>1177</v>
      </c>
      <c r="AE380" s="44" t="s">
        <v>108</v>
      </c>
      <c r="AF380" s="44" t="s">
        <v>109</v>
      </c>
      <c r="AG380" s="44" t="s">
        <v>1178</v>
      </c>
      <c r="AH380" s="44" t="s">
        <v>1258</v>
      </c>
      <c r="AI380" s="44" t="s">
        <v>2096</v>
      </c>
      <c r="AJ380" s="44" t="s">
        <v>1259</v>
      </c>
      <c r="AK380" s="44" t="s">
        <v>1260</v>
      </c>
      <c r="AL380" s="44" t="s">
        <v>115</v>
      </c>
      <c r="AM380" s="49" t="s">
        <v>1206</v>
      </c>
      <c r="AN380" s="44" t="s">
        <v>117</v>
      </c>
      <c r="AO380" s="44" t="s">
        <v>118</v>
      </c>
      <c r="AP380" s="44" t="s">
        <v>119</v>
      </c>
      <c r="AQ380" s="44" t="s">
        <v>1261</v>
      </c>
      <c r="AR380" s="44" t="s">
        <v>121</v>
      </c>
      <c r="AS380" s="49" t="s">
        <v>116</v>
      </c>
      <c r="AT380" s="44" t="s">
        <v>122</v>
      </c>
    </row>
    <row r="381" spans="1:102" ht="16.95" customHeight="1">
      <c r="A381" s="48" t="str">
        <f t="shared" si="17"/>
        <v>90NX07C1-M004R0</v>
      </c>
      <c r="B381" s="19" t="str">
        <f t="shared" si="18"/>
        <v>B5404CVF-QN7110X</v>
      </c>
      <c r="C381" s="19" t="str">
        <f>IF(ISBLANK(I381),"",IF(LEFT(H381, 4) = "90PF",_xlfn.XLOOKUP(B381,'Auto-PF'!$A$2:$A$500,'Auto-PF'!$B$2:$B$500,"Not found",0),_xlfn.XLOOKUP(LEFT(B381,5),'MKT name rule'!$B$2:$B$322,'MKT name rule'!$C$2:$C$322, "Not found")))</f>
        <v>ASUS ExpertBook B5 Gen 2</v>
      </c>
      <c r="D381" s="43" t="s">
        <v>2097</v>
      </c>
      <c r="E381" s="19" t="s">
        <v>2098</v>
      </c>
      <c r="F381" s="127" t="s">
        <v>2099</v>
      </c>
      <c r="H381" s="56" t="s">
        <v>2100</v>
      </c>
      <c r="I381" s="44" t="s">
        <v>2101</v>
      </c>
      <c r="J381" s="44" t="s">
        <v>2102</v>
      </c>
      <c r="K381" s="44" t="s">
        <v>88</v>
      </c>
      <c r="L381" s="44" t="s">
        <v>1164</v>
      </c>
      <c r="M381" s="44" t="s">
        <v>144</v>
      </c>
      <c r="N381" s="44" t="s">
        <v>2045</v>
      </c>
      <c r="O381" s="44" t="s">
        <v>92</v>
      </c>
      <c r="P381" s="44" t="s">
        <v>93</v>
      </c>
      <c r="Q381" s="44" t="s">
        <v>1218</v>
      </c>
      <c r="R381" s="44" t="s">
        <v>2033</v>
      </c>
      <c r="S381" s="44" t="s">
        <v>1168</v>
      </c>
      <c r="T381" s="44" t="s">
        <v>1221</v>
      </c>
      <c r="U381" s="44" t="s">
        <v>133</v>
      </c>
      <c r="V381" s="44" t="s">
        <v>2103</v>
      </c>
      <c r="W381" s="44" t="s">
        <v>2104</v>
      </c>
      <c r="X381" s="44" t="s">
        <v>1173</v>
      </c>
      <c r="Y381" s="44" t="s">
        <v>102</v>
      </c>
      <c r="Z381" s="44" t="s">
        <v>2105</v>
      </c>
      <c r="AA381" s="44" t="s">
        <v>2106</v>
      </c>
      <c r="AB381" s="44" t="s">
        <v>2107</v>
      </c>
      <c r="AC381" s="44" t="s">
        <v>106</v>
      </c>
      <c r="AD381" s="44" t="s">
        <v>2108</v>
      </c>
      <c r="AE381" s="44" t="s">
        <v>108</v>
      </c>
      <c r="AF381" s="44" t="s">
        <v>109</v>
      </c>
      <c r="AG381" s="44" t="s">
        <v>1178</v>
      </c>
      <c r="AH381" s="44" t="s">
        <v>2109</v>
      </c>
      <c r="AI381" s="44" t="s">
        <v>2110</v>
      </c>
      <c r="AJ381" s="44" t="s">
        <v>2111</v>
      </c>
      <c r="AK381" s="44" t="s">
        <v>1226</v>
      </c>
      <c r="AL381" s="44" t="s">
        <v>2049</v>
      </c>
      <c r="AM381" s="49" t="s">
        <v>116</v>
      </c>
      <c r="AN381" s="44" t="s">
        <v>1181</v>
      </c>
      <c r="AO381" s="44" t="s">
        <v>118</v>
      </c>
      <c r="AP381" s="44" t="s">
        <v>2112</v>
      </c>
      <c r="AQ381" s="44" t="s">
        <v>2113</v>
      </c>
      <c r="AR381" s="44" t="s">
        <v>121</v>
      </c>
      <c r="AS381" s="49" t="s">
        <v>116</v>
      </c>
      <c r="AT381" s="44" t="s">
        <v>122</v>
      </c>
    </row>
    <row r="382" spans="1:102" ht="16.95" customHeight="1">
      <c r="A382" s="48" t="str">
        <f t="shared" si="17"/>
        <v>90NX07C1-M004S0</v>
      </c>
      <c r="B382" s="19" t="str">
        <f t="shared" si="18"/>
        <v>B5404CVF-QN5150X</v>
      </c>
      <c r="C382" s="19" t="str">
        <f>IF(ISBLANK(I382),"",IF(LEFT(H382, 4) = "90PF",_xlfn.XLOOKUP(B382,'Auto-PF'!$A$2:$A$500,'Auto-PF'!$B$2:$B$500,"Not found",0),_xlfn.XLOOKUP(LEFT(B382,5),'MKT name rule'!$B$2:$B$322,'MKT name rule'!$C$2:$C$322, "Not found")))</f>
        <v>ASUS ExpertBook B5 Gen 2</v>
      </c>
      <c r="D382" s="43" t="s">
        <v>2097</v>
      </c>
      <c r="E382" s="19" t="s">
        <v>2098</v>
      </c>
      <c r="F382" s="127" t="s">
        <v>2114</v>
      </c>
      <c r="H382" s="56" t="s">
        <v>2115</v>
      </c>
      <c r="I382" s="44" t="s">
        <v>2116</v>
      </c>
      <c r="J382" s="44" t="s">
        <v>2102</v>
      </c>
      <c r="K382" s="44" t="s">
        <v>1972</v>
      </c>
      <c r="L382" s="44" t="s">
        <v>1164</v>
      </c>
      <c r="M382" s="44" t="s">
        <v>90</v>
      </c>
      <c r="N382" s="44" t="s">
        <v>2045</v>
      </c>
      <c r="O382" s="44" t="s">
        <v>92</v>
      </c>
      <c r="P382" s="44" t="s">
        <v>93</v>
      </c>
      <c r="Q382" s="44" t="s">
        <v>1218</v>
      </c>
      <c r="R382" s="44" t="s">
        <v>2033</v>
      </c>
      <c r="S382" s="44" t="s">
        <v>1168</v>
      </c>
      <c r="T382" s="44" t="s">
        <v>1221</v>
      </c>
      <c r="U382" s="44" t="s">
        <v>133</v>
      </c>
      <c r="V382" s="44" t="s">
        <v>2103</v>
      </c>
      <c r="W382" s="44" t="s">
        <v>2104</v>
      </c>
      <c r="X382" s="44" t="s">
        <v>1173</v>
      </c>
      <c r="Y382" s="44" t="s">
        <v>102</v>
      </c>
      <c r="Z382" s="44" t="s">
        <v>2105</v>
      </c>
      <c r="AA382" s="44" t="s">
        <v>2106</v>
      </c>
      <c r="AB382" s="44" t="s">
        <v>2107</v>
      </c>
      <c r="AC382" s="44" t="s">
        <v>106</v>
      </c>
      <c r="AD382" s="44" t="s">
        <v>2108</v>
      </c>
      <c r="AE382" s="44" t="s">
        <v>108</v>
      </c>
      <c r="AF382" s="44" t="s">
        <v>109</v>
      </c>
      <c r="AG382" s="44" t="s">
        <v>1178</v>
      </c>
      <c r="AH382" s="44" t="s">
        <v>2109</v>
      </c>
      <c r="AI382" s="44" t="s">
        <v>2110</v>
      </c>
      <c r="AJ382" s="44" t="s">
        <v>2111</v>
      </c>
      <c r="AK382" s="44" t="s">
        <v>1226</v>
      </c>
      <c r="AL382" s="44" t="s">
        <v>2049</v>
      </c>
      <c r="AM382" s="49" t="s">
        <v>116</v>
      </c>
      <c r="AN382" s="44" t="s">
        <v>1181</v>
      </c>
      <c r="AO382" s="44" t="s">
        <v>118</v>
      </c>
      <c r="AP382" s="44" t="s">
        <v>2112</v>
      </c>
      <c r="AQ382" s="44" t="s">
        <v>2113</v>
      </c>
      <c r="AR382" s="44" t="s">
        <v>121</v>
      </c>
      <c r="AS382" s="49" t="s">
        <v>116</v>
      </c>
      <c r="AT382" s="44" t="s">
        <v>122</v>
      </c>
    </row>
    <row r="383" spans="1:102" ht="16.95" customHeight="1">
      <c r="A383" s="48" t="str">
        <f t="shared" si="17"/>
        <v>90NX06R1-M00KJ0</v>
      </c>
      <c r="B383" s="19" t="str">
        <f t="shared" si="18"/>
        <v>B5404CMA-QN5150X</v>
      </c>
      <c r="C383" s="19" t="str">
        <f>IF(ISBLANK(I383),"",IF(LEFT(H383, 4) = "90PF",_xlfn.XLOOKUP(B383,'Auto-PF'!$A$2:$A$500,'Auto-PF'!$B$2:$B$500,"Not found",0),_xlfn.XLOOKUP(LEFT(B383,5),'MKT name rule'!$B$2:$B$322,'MKT name rule'!$C$2:$C$322, "Not found")))</f>
        <v>ASUS ExpertBook B5 Gen 2</v>
      </c>
      <c r="D383" s="43" t="s">
        <v>2097</v>
      </c>
      <c r="E383" s="19" t="s">
        <v>2117</v>
      </c>
      <c r="F383" s="127" t="s">
        <v>2118</v>
      </c>
      <c r="H383" s="56" t="s">
        <v>2119</v>
      </c>
      <c r="I383" s="44" t="s">
        <v>2120</v>
      </c>
      <c r="J383" s="44" t="s">
        <v>2121</v>
      </c>
      <c r="K383" s="44" t="s">
        <v>2122</v>
      </c>
      <c r="L383" s="44" t="s">
        <v>1164</v>
      </c>
      <c r="M383" s="44" t="s">
        <v>90</v>
      </c>
      <c r="N383" s="44" t="s">
        <v>201</v>
      </c>
      <c r="O383" s="44" t="s">
        <v>92</v>
      </c>
      <c r="P383" s="44" t="s">
        <v>93</v>
      </c>
      <c r="Q383" s="44" t="s">
        <v>2123</v>
      </c>
      <c r="R383" s="44" t="s">
        <v>131</v>
      </c>
      <c r="S383" s="44" t="s">
        <v>1168</v>
      </c>
      <c r="T383" s="44" t="s">
        <v>2124</v>
      </c>
      <c r="U383" s="44" t="s">
        <v>2125</v>
      </c>
      <c r="V383" s="44" t="s">
        <v>2103</v>
      </c>
      <c r="W383" s="44" t="s">
        <v>2104</v>
      </c>
      <c r="X383" s="44" t="s">
        <v>1173</v>
      </c>
      <c r="Y383" s="44" t="s">
        <v>102</v>
      </c>
      <c r="Z383" s="44" t="s">
        <v>2105</v>
      </c>
      <c r="AA383" s="44" t="s">
        <v>2106</v>
      </c>
      <c r="AB383" s="44" t="s">
        <v>2107</v>
      </c>
      <c r="AC383" s="44" t="s">
        <v>106</v>
      </c>
      <c r="AD383" s="44" t="s">
        <v>2108</v>
      </c>
      <c r="AE383" s="44" t="s">
        <v>108</v>
      </c>
      <c r="AF383" s="44" t="s">
        <v>109</v>
      </c>
      <c r="AG383" s="44" t="s">
        <v>1178</v>
      </c>
      <c r="AH383" s="44" t="s">
        <v>2126</v>
      </c>
      <c r="AI383" s="44" t="s">
        <v>2127</v>
      </c>
      <c r="AJ383" s="44" t="s">
        <v>2128</v>
      </c>
      <c r="AK383" s="44" t="s">
        <v>1226</v>
      </c>
      <c r="AL383" s="44" t="s">
        <v>115</v>
      </c>
      <c r="AM383" s="49" t="s">
        <v>116</v>
      </c>
      <c r="AN383" s="44" t="s">
        <v>1181</v>
      </c>
      <c r="AO383" s="44" t="s">
        <v>118</v>
      </c>
      <c r="AP383" s="44" t="s">
        <v>2112</v>
      </c>
      <c r="AQ383" s="44" t="s">
        <v>2113</v>
      </c>
      <c r="AR383" s="44" t="s">
        <v>121</v>
      </c>
      <c r="AS383" s="49" t="s">
        <v>1183</v>
      </c>
      <c r="AT383" s="44" t="s">
        <v>122</v>
      </c>
    </row>
    <row r="384" spans="1:102" ht="16.95" customHeight="1">
      <c r="A384" s="48" t="str">
        <f t="shared" si="17"/>
        <v>90NX06R1-M00KH0</v>
      </c>
      <c r="B384" s="19" t="str">
        <f t="shared" si="18"/>
        <v>B5404CMA-QN7110X</v>
      </c>
      <c r="C384" s="19" t="str">
        <f>IF(ISBLANK(I384),"",IF(LEFT(H384, 4) = "90PF",_xlfn.XLOOKUP(B384,'Auto-PF'!$A$2:$A$500,'Auto-PF'!$B$2:$B$500,"Not found",0),_xlfn.XLOOKUP(LEFT(B384,5),'MKT name rule'!$B$2:$B$322,'MKT name rule'!$C$2:$C$322, "Not found")))</f>
        <v>ASUS ExpertBook B5 Gen 2</v>
      </c>
      <c r="D384" s="43" t="s">
        <v>2097</v>
      </c>
      <c r="E384" s="19" t="s">
        <v>2117</v>
      </c>
      <c r="F384" s="127" t="s">
        <v>2129</v>
      </c>
      <c r="H384" s="56" t="s">
        <v>2130</v>
      </c>
      <c r="I384" s="44" t="s">
        <v>2131</v>
      </c>
      <c r="J384" s="44" t="s">
        <v>2121</v>
      </c>
      <c r="K384" s="44" t="s">
        <v>2132</v>
      </c>
      <c r="L384" s="44" t="s">
        <v>1164</v>
      </c>
      <c r="M384" s="44" t="s">
        <v>144</v>
      </c>
      <c r="N384" s="44" t="s">
        <v>201</v>
      </c>
      <c r="O384" s="44" t="s">
        <v>92</v>
      </c>
      <c r="P384" s="44" t="s">
        <v>93</v>
      </c>
      <c r="Q384" s="44" t="s">
        <v>2123</v>
      </c>
      <c r="R384" s="44" t="s">
        <v>131</v>
      </c>
      <c r="S384" s="44" t="s">
        <v>1168</v>
      </c>
      <c r="T384" s="44" t="s">
        <v>2124</v>
      </c>
      <c r="U384" s="44" t="s">
        <v>2125</v>
      </c>
      <c r="V384" s="44" t="s">
        <v>2103</v>
      </c>
      <c r="W384" s="44" t="s">
        <v>2104</v>
      </c>
      <c r="X384" s="44" t="s">
        <v>1173</v>
      </c>
      <c r="Y384" s="44" t="s">
        <v>102</v>
      </c>
      <c r="Z384" s="44" t="s">
        <v>2105</v>
      </c>
      <c r="AA384" s="44" t="s">
        <v>2106</v>
      </c>
      <c r="AB384" s="44" t="s">
        <v>2107</v>
      </c>
      <c r="AC384" s="44" t="s">
        <v>106</v>
      </c>
      <c r="AD384" s="44" t="s">
        <v>2108</v>
      </c>
      <c r="AE384" s="44" t="s">
        <v>108</v>
      </c>
      <c r="AF384" s="44" t="s">
        <v>109</v>
      </c>
      <c r="AG384" s="44" t="s">
        <v>1178</v>
      </c>
      <c r="AH384" s="44" t="s">
        <v>2126</v>
      </c>
      <c r="AI384" s="44" t="s">
        <v>2127</v>
      </c>
      <c r="AJ384" s="44" t="s">
        <v>2128</v>
      </c>
      <c r="AK384" s="44" t="s">
        <v>1226</v>
      </c>
      <c r="AL384" s="44" t="s">
        <v>115</v>
      </c>
      <c r="AM384" s="49" t="s">
        <v>116</v>
      </c>
      <c r="AN384" s="44" t="s">
        <v>1181</v>
      </c>
      <c r="AO384" s="44" t="s">
        <v>118</v>
      </c>
      <c r="AP384" s="44" t="s">
        <v>2112</v>
      </c>
      <c r="AQ384" s="44" t="s">
        <v>2113</v>
      </c>
      <c r="AR384" s="44" t="s">
        <v>121</v>
      </c>
      <c r="AS384" s="49" t="s">
        <v>1183</v>
      </c>
      <c r="AT384" s="44" t="s">
        <v>122</v>
      </c>
    </row>
    <row r="385" spans="1:46" ht="16.95" customHeight="1">
      <c r="A385" s="48" t="str">
        <f t="shared" si="17"/>
        <v>90NX04U1-M004P0</v>
      </c>
      <c r="B385" s="19" t="str">
        <f t="shared" si="18"/>
        <v>B6602FC2-MH7310X</v>
      </c>
      <c r="C385" s="19" t="str">
        <f>IF(ISBLANK(I385),"",IF(LEFT(H385, 4) = "90PF",_xlfn.XLOOKUP(B385,'Auto-PF'!$A$2:$A$500,'Auto-PF'!$B$2:$B$500,"Not found",0),_xlfn.XLOOKUP(LEFT(B385,5),'MKT name rule'!$B$2:$B$322,'MKT name rule'!$C$2:$C$322, "Not found")))</f>
        <v>ASUS ExpertBook B6 Flip</v>
      </c>
      <c r="D385" s="43" t="s">
        <v>2133</v>
      </c>
      <c r="E385" s="79" t="s">
        <v>2134</v>
      </c>
      <c r="F385" s="127" t="s">
        <v>2135</v>
      </c>
      <c r="H385" s="56" t="s">
        <v>2136</v>
      </c>
      <c r="I385" s="44" t="s">
        <v>2137</v>
      </c>
      <c r="J385" s="44" t="s">
        <v>2138</v>
      </c>
      <c r="K385" s="44" t="s">
        <v>2139</v>
      </c>
      <c r="L385" s="44" t="s">
        <v>1246</v>
      </c>
      <c r="M385" s="44" t="s">
        <v>2140</v>
      </c>
      <c r="N385" s="44" t="s">
        <v>2141</v>
      </c>
      <c r="O385" s="44" t="s">
        <v>92</v>
      </c>
      <c r="P385" s="44" t="s">
        <v>1196</v>
      </c>
      <c r="Q385" s="44" t="s">
        <v>2142</v>
      </c>
      <c r="R385" s="44" t="s">
        <v>2143</v>
      </c>
      <c r="S385" s="44" t="s">
        <v>1168</v>
      </c>
      <c r="T385" s="44" t="s">
        <v>1783</v>
      </c>
      <c r="U385" s="44" t="s">
        <v>2125</v>
      </c>
      <c r="V385" s="44" t="s">
        <v>2144</v>
      </c>
      <c r="W385" s="44" t="s">
        <v>2145</v>
      </c>
      <c r="X385" s="44" t="s">
        <v>2146</v>
      </c>
      <c r="Y385" s="44" t="s">
        <v>2147</v>
      </c>
      <c r="Z385" s="44" t="s">
        <v>2105</v>
      </c>
      <c r="AA385" s="44" t="s">
        <v>2106</v>
      </c>
      <c r="AB385" s="44" t="s">
        <v>1176</v>
      </c>
      <c r="AC385" s="44" t="s">
        <v>106</v>
      </c>
      <c r="AD385" s="44" t="s">
        <v>2108</v>
      </c>
      <c r="AE385" s="44" t="s">
        <v>1241</v>
      </c>
      <c r="AF385" s="44" t="s">
        <v>109</v>
      </c>
      <c r="AG385" s="44" t="s">
        <v>1178</v>
      </c>
      <c r="AH385" s="44" t="s">
        <v>2148</v>
      </c>
      <c r="AI385" s="44" t="s">
        <v>2149</v>
      </c>
      <c r="AJ385" s="44" t="s">
        <v>2150</v>
      </c>
      <c r="AK385" s="44" t="s">
        <v>2151</v>
      </c>
      <c r="AL385" s="44" t="s">
        <v>2152</v>
      </c>
      <c r="AM385" s="49" t="s">
        <v>116</v>
      </c>
      <c r="AN385" s="44" t="s">
        <v>117</v>
      </c>
      <c r="AO385" s="44" t="s">
        <v>2153</v>
      </c>
      <c r="AP385" s="44" t="s">
        <v>2112</v>
      </c>
      <c r="AQ385" s="44" t="s">
        <v>1789</v>
      </c>
      <c r="AR385" s="44" t="s">
        <v>121</v>
      </c>
      <c r="AS385" s="49" t="s">
        <v>116</v>
      </c>
      <c r="AT385" s="44" t="s">
        <v>122</v>
      </c>
    </row>
    <row r="386" spans="1:46" ht="16.95" customHeight="1">
      <c r="A386" s="48" t="str">
        <f t="shared" si="17"/>
        <v>90NX04V1-M00870</v>
      </c>
      <c r="B386" s="19" t="str">
        <f t="shared" si="18"/>
        <v>B7402FBA-LA7310X</v>
      </c>
      <c r="C386" s="19" t="str">
        <f>IF(ISBLANK(I386),"",IF(LEFT(H386, 4) = "90PF",_xlfn.XLOOKUP(B386,'Auto-PF'!$A$2:$A$500,'Auto-PF'!$B$2:$B$500,"Not found",0),_xlfn.XLOOKUP(LEFT(B386,5),'MKT name rule'!$B$2:$B$322,'MKT name rule'!$C$2:$C$322, "Not found")))</f>
        <v>ASUS ExpertBook B7 Flip</v>
      </c>
      <c r="D386" s="43" t="s">
        <v>2154</v>
      </c>
      <c r="E386" s="79" t="s">
        <v>2155</v>
      </c>
      <c r="F386" s="127" t="s">
        <v>2156</v>
      </c>
      <c r="H386" s="56" t="s">
        <v>2157</v>
      </c>
      <c r="I386" s="44" t="s">
        <v>2158</v>
      </c>
      <c r="J386" s="44" t="s">
        <v>2159</v>
      </c>
      <c r="K386" s="44" t="s">
        <v>1216</v>
      </c>
      <c r="L386" s="44" t="s">
        <v>2160</v>
      </c>
      <c r="M386" s="44" t="s">
        <v>2140</v>
      </c>
      <c r="N386" s="44" t="s">
        <v>91</v>
      </c>
      <c r="O386" s="44" t="s">
        <v>92</v>
      </c>
      <c r="P386" s="44" t="s">
        <v>1196</v>
      </c>
      <c r="Q386" s="44" t="s">
        <v>2161</v>
      </c>
      <c r="R386" s="44" t="s">
        <v>2162</v>
      </c>
      <c r="S386" s="44" t="s">
        <v>1220</v>
      </c>
      <c r="T386" s="44" t="s">
        <v>1783</v>
      </c>
      <c r="U386" s="44" t="s">
        <v>133</v>
      </c>
      <c r="V386" s="44" t="s">
        <v>2163</v>
      </c>
      <c r="W386" s="44" t="s">
        <v>2164</v>
      </c>
      <c r="X386" s="44" t="s">
        <v>2165</v>
      </c>
      <c r="Y386" s="44" t="s">
        <v>102</v>
      </c>
      <c r="Z386" s="44" t="s">
        <v>103</v>
      </c>
      <c r="AA386" s="44" t="s">
        <v>2166</v>
      </c>
      <c r="AB386" s="44" t="s">
        <v>2036</v>
      </c>
      <c r="AC386" s="44" t="s">
        <v>106</v>
      </c>
      <c r="AD386" s="44" t="s">
        <v>1177</v>
      </c>
      <c r="AE386" s="44" t="s">
        <v>1241</v>
      </c>
      <c r="AF386" s="44" t="s">
        <v>2167</v>
      </c>
      <c r="AG386" s="44" t="s">
        <v>1178</v>
      </c>
      <c r="AH386" s="44" t="s">
        <v>1224</v>
      </c>
      <c r="AI386" s="44" t="s">
        <v>2168</v>
      </c>
      <c r="AJ386" s="44" t="s">
        <v>2169</v>
      </c>
      <c r="AK386" s="44" t="s">
        <v>1226</v>
      </c>
      <c r="AL386" s="44" t="s">
        <v>115</v>
      </c>
      <c r="AM386" s="49" t="s">
        <v>1206</v>
      </c>
      <c r="AN386" s="44" t="s">
        <v>117</v>
      </c>
      <c r="AO386" s="44" t="s">
        <v>118</v>
      </c>
      <c r="AP386" s="44" t="s">
        <v>2170</v>
      </c>
      <c r="AQ386" s="44" t="s">
        <v>2171</v>
      </c>
      <c r="AR386" s="44" t="s">
        <v>121</v>
      </c>
      <c r="AS386" s="49" t="s">
        <v>116</v>
      </c>
      <c r="AT386" s="44" t="s">
        <v>122</v>
      </c>
    </row>
    <row r="387" spans="1:46" ht="16.95" customHeight="1">
      <c r="A387" s="48" t="str">
        <f t="shared" si="17"/>
        <v>90NX04V1-M00J30</v>
      </c>
      <c r="B387" s="19" t="str">
        <f t="shared" si="18"/>
        <v>B7402FBA-LA7311X</v>
      </c>
      <c r="C387" s="19" t="str">
        <f>IF(ISBLANK(I387),"",IF(LEFT(H387, 4) = "90PF",_xlfn.XLOOKUP(B387,'Auto-PF'!$A$2:$A$500,'Auto-PF'!$B$2:$B$500,"Not found",0),_xlfn.XLOOKUP(LEFT(B387,5),'MKT name rule'!$B$2:$B$322,'MKT name rule'!$C$2:$C$322, "Not found")))</f>
        <v>ASUS ExpertBook B7 Flip</v>
      </c>
      <c r="D387" s="43" t="s">
        <v>2154</v>
      </c>
      <c r="E387" s="79" t="s">
        <v>2155</v>
      </c>
      <c r="F387" s="127" t="s">
        <v>2172</v>
      </c>
      <c r="H387" s="56" t="s">
        <v>2173</v>
      </c>
      <c r="I387" s="44" t="s">
        <v>2174</v>
      </c>
      <c r="J387" s="44" t="s">
        <v>2159</v>
      </c>
      <c r="K387" s="44" t="s">
        <v>1216</v>
      </c>
      <c r="L387" s="44" t="s">
        <v>1246</v>
      </c>
      <c r="M387" s="44" t="s">
        <v>2140</v>
      </c>
      <c r="N387" s="44" t="s">
        <v>145</v>
      </c>
      <c r="O387" s="44" t="s">
        <v>92</v>
      </c>
      <c r="P387" s="44" t="s">
        <v>1196</v>
      </c>
      <c r="Q387" s="44" t="s">
        <v>2161</v>
      </c>
      <c r="R387" s="44" t="s">
        <v>2162</v>
      </c>
      <c r="S387" s="44" t="s">
        <v>1220</v>
      </c>
      <c r="T387" s="44" t="s">
        <v>1783</v>
      </c>
      <c r="U387" s="44" t="s">
        <v>133</v>
      </c>
      <c r="V387" s="44" t="s">
        <v>2163</v>
      </c>
      <c r="W387" s="44" t="s">
        <v>2164</v>
      </c>
      <c r="X387" s="44" t="s">
        <v>2165</v>
      </c>
      <c r="Y387" s="44" t="s">
        <v>102</v>
      </c>
      <c r="Z387" s="44" t="s">
        <v>103</v>
      </c>
      <c r="AA387" s="44" t="s">
        <v>2166</v>
      </c>
      <c r="AB387" s="44" t="s">
        <v>2036</v>
      </c>
      <c r="AC387" s="44" t="s">
        <v>106</v>
      </c>
      <c r="AD387" s="44" t="s">
        <v>1177</v>
      </c>
      <c r="AE387" s="44" t="s">
        <v>1241</v>
      </c>
      <c r="AF387" s="44" t="s">
        <v>2167</v>
      </c>
      <c r="AG387" s="44" t="s">
        <v>1178</v>
      </c>
      <c r="AH387" s="44" t="s">
        <v>1224</v>
      </c>
      <c r="AI387" s="44" t="s">
        <v>2168</v>
      </c>
      <c r="AJ387" s="44" t="s">
        <v>2169</v>
      </c>
      <c r="AK387" s="44" t="s">
        <v>1226</v>
      </c>
      <c r="AL387" s="44" t="s">
        <v>115</v>
      </c>
      <c r="AM387" s="49" t="s">
        <v>1206</v>
      </c>
      <c r="AN387" s="44" t="s">
        <v>117</v>
      </c>
      <c r="AO387" s="44" t="s">
        <v>118</v>
      </c>
      <c r="AP387" s="44" t="s">
        <v>2170</v>
      </c>
      <c r="AQ387" s="44" t="s">
        <v>2171</v>
      </c>
      <c r="AR387" s="44" t="s">
        <v>121</v>
      </c>
      <c r="AS387" s="49" t="s">
        <v>116</v>
      </c>
      <c r="AT387" s="44" t="s">
        <v>122</v>
      </c>
    </row>
    <row r="388" spans="1:46" s="88" customFormat="1" ht="16.95" customHeight="1">
      <c r="A388" s="48" t="str">
        <f t="shared" si="17"/>
        <v>90NX05W1-M02E20</v>
      </c>
      <c r="B388" s="88" t="str">
        <f t="shared" si="18"/>
        <v>B9403CVAR-KM7311X</v>
      </c>
      <c r="C388" s="19" t="str">
        <f>IF(ISBLANK(I388),"",IF(LEFT(H388, 4) = "90PF",_xlfn.XLOOKUP(B388,'Auto-PF'!$A$2:$A$500,'Auto-PF'!$B$2:$B$500,"Not found",0),_xlfn.XLOOKUP(LEFT(B388,5),'MKT name rule'!$B$2:$B$322,'MKT name rule'!$C$2:$C$322, "Not found")))</f>
        <v>ASUS ExpertBook B9 OLED</v>
      </c>
      <c r="D388" s="118" t="s">
        <v>1790</v>
      </c>
      <c r="E388" s="88" t="s">
        <v>2175</v>
      </c>
      <c r="F388" s="119" t="s">
        <v>2176</v>
      </c>
      <c r="H388" s="120" t="s">
        <v>2177</v>
      </c>
      <c r="I388" s="121" t="s">
        <v>2178</v>
      </c>
      <c r="J388" s="121" t="s">
        <v>2179</v>
      </c>
      <c r="K388" s="121" t="s">
        <v>2001</v>
      </c>
      <c r="L388" s="121" t="s">
        <v>2180</v>
      </c>
      <c r="M388" s="121" t="s">
        <v>2140</v>
      </c>
      <c r="N388" s="121" t="s">
        <v>201</v>
      </c>
      <c r="O388" s="121" t="s">
        <v>92</v>
      </c>
      <c r="P388" s="121" t="s">
        <v>93</v>
      </c>
      <c r="Q388" s="121" t="s">
        <v>2181</v>
      </c>
      <c r="R388" s="121" t="s">
        <v>1798</v>
      </c>
      <c r="S388" s="121" t="s">
        <v>1168</v>
      </c>
      <c r="T388" s="121" t="s">
        <v>1783</v>
      </c>
      <c r="U388" s="121" t="s">
        <v>133</v>
      </c>
      <c r="V388" s="121" t="s">
        <v>2182</v>
      </c>
      <c r="W388" s="121" t="s">
        <v>2183</v>
      </c>
      <c r="X388" s="121" t="s">
        <v>1802</v>
      </c>
      <c r="Y388" s="121" t="s">
        <v>102</v>
      </c>
      <c r="Z388" s="121" t="s">
        <v>2184</v>
      </c>
      <c r="AA388" s="121" t="s">
        <v>2185</v>
      </c>
      <c r="AB388" s="121" t="s">
        <v>2186</v>
      </c>
      <c r="AC388" s="121" t="s">
        <v>1545</v>
      </c>
      <c r="AD388" s="121" t="s">
        <v>2108</v>
      </c>
      <c r="AE388" s="121" t="s">
        <v>108</v>
      </c>
      <c r="AF388" s="121" t="s">
        <v>116</v>
      </c>
      <c r="AG388" s="121" t="s">
        <v>1178</v>
      </c>
      <c r="AH388" s="121" t="s">
        <v>2187</v>
      </c>
      <c r="AI388" s="121" t="s">
        <v>2188</v>
      </c>
      <c r="AJ388" s="121" t="s">
        <v>1806</v>
      </c>
      <c r="AK388" s="121" t="s">
        <v>1226</v>
      </c>
      <c r="AL388" s="121" t="s">
        <v>115</v>
      </c>
      <c r="AM388" s="121" t="s">
        <v>1206</v>
      </c>
      <c r="AN388" s="121" t="s">
        <v>1181</v>
      </c>
      <c r="AO388" s="121" t="s">
        <v>118</v>
      </c>
      <c r="AP388" s="121" t="s">
        <v>2189</v>
      </c>
      <c r="AQ388" s="121" t="s">
        <v>2022</v>
      </c>
      <c r="AR388" s="121" t="s">
        <v>121</v>
      </c>
      <c r="AS388" s="121" t="s">
        <v>116</v>
      </c>
      <c r="AT388" s="121" t="s">
        <v>2190</v>
      </c>
    </row>
    <row r="389" spans="1:46" ht="16.95" customHeight="1">
      <c r="A389" s="48" t="str">
        <f t="shared" si="17"/>
        <v>90NX08M3-M008T0</v>
      </c>
      <c r="B389" s="19" t="str">
        <f t="shared" ref="B389:B394" si="19">IF(ISBLANK(I389),"",I389)</f>
        <v>CX1405CKA-S64810</v>
      </c>
      <c r="C389" s="19" t="str">
        <f>IF(ISBLANK(I389),"",IF(LEFT(H389, 4) = "90PF",_xlfn.XLOOKUP(B389,'Auto-PF'!$A$2:$A$500,'Auto-PF'!$B$2:$B$500,"Not found",0),_xlfn.XLOOKUP(LEFT(B389,5),'MKT name rule'!$B$2:$B$322,'MKT name rule'!$C$2:$C$322, "Not found")))</f>
        <v>ASUS Chromebook CX14</v>
      </c>
      <c r="D389" s="43" t="s">
        <v>2191</v>
      </c>
      <c r="E389" s="19" t="s">
        <v>2192</v>
      </c>
      <c r="H389" s="56" t="s">
        <v>2193</v>
      </c>
      <c r="I389" s="44" t="s">
        <v>2194</v>
      </c>
      <c r="J389" s="44" t="s">
        <v>2195</v>
      </c>
      <c r="K389" s="44" t="s">
        <v>2196</v>
      </c>
      <c r="L389" s="44" t="s">
        <v>2197</v>
      </c>
      <c r="M389" s="44" t="s">
        <v>2198</v>
      </c>
      <c r="N389" s="44" t="s">
        <v>91</v>
      </c>
      <c r="O389" s="44" t="s">
        <v>2199</v>
      </c>
      <c r="P389" s="44" t="s">
        <v>116</v>
      </c>
      <c r="Q389" s="44" t="s">
        <v>2200</v>
      </c>
      <c r="R389" s="44" t="s">
        <v>2201</v>
      </c>
      <c r="S389" s="44" t="s">
        <v>96</v>
      </c>
      <c r="T389" s="44" t="s">
        <v>2202</v>
      </c>
      <c r="U389" s="44" t="s">
        <v>207</v>
      </c>
      <c r="V389" s="44" t="s">
        <v>2203</v>
      </c>
      <c r="W389" s="44" t="s">
        <v>2204</v>
      </c>
      <c r="X389" s="44" t="s">
        <v>116</v>
      </c>
      <c r="Y389" s="44" t="s">
        <v>102</v>
      </c>
      <c r="Z389" s="44" t="s">
        <v>103</v>
      </c>
      <c r="AA389" s="44" t="s">
        <v>135</v>
      </c>
      <c r="AB389" s="44" t="s">
        <v>105</v>
      </c>
      <c r="AC389" s="44" t="s">
        <v>106</v>
      </c>
      <c r="AD389" s="44" t="s">
        <v>107</v>
      </c>
      <c r="AE389" s="44" t="s">
        <v>108</v>
      </c>
      <c r="AF389" s="44" t="s">
        <v>109</v>
      </c>
      <c r="AG389" s="44" t="s">
        <v>1203</v>
      </c>
      <c r="AH389" s="44" t="s">
        <v>2205</v>
      </c>
      <c r="AI389" s="44" t="s">
        <v>2206</v>
      </c>
      <c r="AJ389" s="44" t="s">
        <v>2207</v>
      </c>
      <c r="AK389" s="44" t="s">
        <v>114</v>
      </c>
      <c r="AL389" s="44" t="s">
        <v>2208</v>
      </c>
      <c r="AM389" s="49" t="s">
        <v>116</v>
      </c>
      <c r="AN389" s="44" t="s">
        <v>2209</v>
      </c>
      <c r="AO389" s="44" t="s">
        <v>1568</v>
      </c>
      <c r="AP389" s="44" t="s">
        <v>116</v>
      </c>
      <c r="AQ389" s="44" t="s">
        <v>2210</v>
      </c>
      <c r="AR389" s="44" t="s">
        <v>121</v>
      </c>
      <c r="AS389" s="49" t="s">
        <v>116</v>
      </c>
      <c r="AT389" s="44" t="s">
        <v>122</v>
      </c>
    </row>
    <row r="390" spans="1:46" ht="16.95" customHeight="1">
      <c r="A390" s="48" t="str">
        <f t="shared" si="17"/>
        <v>90NX0933-M00UA0</v>
      </c>
      <c r="B390" s="19" t="str">
        <f t="shared" si="19"/>
        <v>CX1405CTA-S65810</v>
      </c>
      <c r="C390" s="19" t="str">
        <f>IF(ISBLANK(I390),"",IF(LEFT(H390, 4) = "90PF",_xlfn.XLOOKUP(B390,'Auto-PF'!$A$2:$A$500,'Auto-PF'!$B$2:$B$500,"Not found",0),_xlfn.XLOOKUP(LEFT(B390,5),'MKT name rule'!$B$2:$B$322,'MKT name rule'!$C$2:$C$322, "Not found")))</f>
        <v>ASUS Chromebook CX14</v>
      </c>
      <c r="D390" s="43" t="s">
        <v>2191</v>
      </c>
      <c r="H390" s="78" t="s">
        <v>2211</v>
      </c>
      <c r="I390" s="78" t="s">
        <v>2212</v>
      </c>
      <c r="J390" s="78" t="s">
        <v>2213</v>
      </c>
      <c r="K390" s="78" t="s">
        <v>2214</v>
      </c>
      <c r="L390" s="78" t="s">
        <v>2215</v>
      </c>
      <c r="M390" s="78" t="s">
        <v>2198</v>
      </c>
      <c r="N390" s="78" t="s">
        <v>91</v>
      </c>
      <c r="O390" s="78" t="s">
        <v>2199</v>
      </c>
      <c r="P390" s="78"/>
      <c r="Q390" s="78" t="s">
        <v>2200</v>
      </c>
      <c r="R390" s="78"/>
      <c r="S390" s="78" t="s">
        <v>96</v>
      </c>
      <c r="T390" s="78" t="s">
        <v>2202</v>
      </c>
      <c r="U390" s="78" t="s">
        <v>207</v>
      </c>
      <c r="V390" s="78" t="s">
        <v>2216</v>
      </c>
      <c r="W390" s="86" t="s">
        <v>2204</v>
      </c>
      <c r="X390" s="78"/>
      <c r="Y390" s="106" t="s">
        <v>102</v>
      </c>
      <c r="Z390" s="78" t="s">
        <v>103</v>
      </c>
      <c r="AA390" s="78" t="s">
        <v>135</v>
      </c>
      <c r="AB390" s="78" t="s">
        <v>105</v>
      </c>
      <c r="AC390" s="78" t="s">
        <v>106</v>
      </c>
      <c r="AD390" s="78" t="s">
        <v>107</v>
      </c>
      <c r="AE390" s="78" t="s">
        <v>108</v>
      </c>
      <c r="AF390" s="78" t="s">
        <v>109</v>
      </c>
      <c r="AG390" s="78" t="s">
        <v>1203</v>
      </c>
      <c r="AH390" s="78" t="s">
        <v>2217</v>
      </c>
      <c r="AI390" s="78" t="s">
        <v>2206</v>
      </c>
      <c r="AJ390" s="78" t="s">
        <v>2207</v>
      </c>
      <c r="AK390" s="78" t="s">
        <v>114</v>
      </c>
      <c r="AL390" s="78" t="s">
        <v>2208</v>
      </c>
      <c r="AM390" s="85"/>
      <c r="AN390" s="78" t="s">
        <v>2209</v>
      </c>
      <c r="AO390" s="78" t="s">
        <v>1568</v>
      </c>
      <c r="AP390" s="78"/>
      <c r="AQ390" s="78" t="s">
        <v>2210</v>
      </c>
      <c r="AR390" s="78" t="s">
        <v>121</v>
      </c>
      <c r="AS390" s="85"/>
      <c r="AT390" s="78" t="s">
        <v>122</v>
      </c>
    </row>
    <row r="391" spans="1:46" ht="16.95" customHeight="1">
      <c r="A391" s="48" t="str">
        <f t="shared" si="17"/>
        <v>90NX07P2-M00MA0</v>
      </c>
      <c r="B391" s="19" t="str">
        <f t="shared" si="19"/>
        <v>CX3402CVA-PQ3820</v>
      </c>
      <c r="C391" s="19" t="str">
        <f>IF(ISBLANK(I391),"",IF(LEFT(H391, 4) = "90PF",_xlfn.XLOOKUP(B391,'Auto-PF'!$A$2:$A$500,'Auto-PF'!$B$2:$B$500,"Not found",0),_xlfn.XLOOKUP(LEFT(B391,5),'MKT name rule'!$B$2:$B$322,'MKT name rule'!$C$2:$C$322, "Not found")))</f>
        <v>ASUS Chromebook Plus CX34</v>
      </c>
      <c r="D391" s="43" t="s">
        <v>2191</v>
      </c>
      <c r="E391" s="19" t="s">
        <v>2218</v>
      </c>
      <c r="H391" s="56" t="s">
        <v>2219</v>
      </c>
      <c r="I391" s="44" t="s">
        <v>2220</v>
      </c>
      <c r="J391" s="44" t="s">
        <v>2221</v>
      </c>
      <c r="K391" s="44" t="s">
        <v>127</v>
      </c>
      <c r="L391" s="44" t="s">
        <v>2222</v>
      </c>
      <c r="M391" s="44" t="s">
        <v>2223</v>
      </c>
      <c r="N391" s="44" t="s">
        <v>91</v>
      </c>
      <c r="O391" s="44" t="s">
        <v>2199</v>
      </c>
      <c r="P391" s="44" t="s">
        <v>116</v>
      </c>
      <c r="Q391" s="44" t="s">
        <v>2224</v>
      </c>
      <c r="R391" s="44" t="s">
        <v>2201</v>
      </c>
      <c r="S391" s="44" t="s">
        <v>1253</v>
      </c>
      <c r="T391" s="44" t="s">
        <v>1199</v>
      </c>
      <c r="U391" s="44" t="s">
        <v>133</v>
      </c>
      <c r="V391" s="44" t="s">
        <v>2225</v>
      </c>
      <c r="W391" s="44" t="s">
        <v>2226</v>
      </c>
      <c r="X391" s="44" t="s">
        <v>116</v>
      </c>
      <c r="Y391" s="44" t="s">
        <v>102</v>
      </c>
      <c r="Z391" s="44" t="s">
        <v>103</v>
      </c>
      <c r="AA391" s="44" t="s">
        <v>104</v>
      </c>
      <c r="AB391" s="44" t="s">
        <v>2227</v>
      </c>
      <c r="AC391" s="44" t="s">
        <v>106</v>
      </c>
      <c r="AD391" s="44" t="s">
        <v>107</v>
      </c>
      <c r="AE391" s="44" t="s">
        <v>108</v>
      </c>
      <c r="AF391" s="44" t="s">
        <v>109</v>
      </c>
      <c r="AG391" s="44" t="s">
        <v>1203</v>
      </c>
      <c r="AH391" s="44" t="s">
        <v>2228</v>
      </c>
      <c r="AI391" s="44" t="s">
        <v>2229</v>
      </c>
      <c r="AJ391" s="44" t="s">
        <v>2230</v>
      </c>
      <c r="AK391" s="44" t="s">
        <v>147</v>
      </c>
      <c r="AL391" s="44" t="s">
        <v>2208</v>
      </c>
      <c r="AM391" s="49" t="s">
        <v>116</v>
      </c>
      <c r="AN391" s="44" t="s">
        <v>2209</v>
      </c>
      <c r="AO391" s="44" t="s">
        <v>118</v>
      </c>
      <c r="AP391" s="44" t="s">
        <v>116</v>
      </c>
      <c r="AQ391" s="44" t="s">
        <v>2231</v>
      </c>
      <c r="AR391" s="44" t="s">
        <v>121</v>
      </c>
      <c r="AS391" s="49" t="s">
        <v>116</v>
      </c>
      <c r="AT391" s="44" t="s">
        <v>122</v>
      </c>
    </row>
    <row r="392" spans="1:46" ht="16.95" customHeight="1">
      <c r="A392" s="48" t="str">
        <f t="shared" si="17"/>
        <v>90NX07P2-M01AH0</v>
      </c>
      <c r="B392" s="19" t="str">
        <f t="shared" si="19"/>
        <v>CX3402CVA-PQ3820N</v>
      </c>
      <c r="C392" s="19" t="str">
        <f>IF(ISBLANK(I392),"",IF(LEFT(H392, 4) = "90PF",_xlfn.XLOOKUP(B392,'Auto-PF'!$A$2:$A$500,'Auto-PF'!$B$2:$B$500,"Not found",0),_xlfn.XLOOKUP(LEFT(B392,5),'MKT name rule'!$B$2:$B$322,'MKT name rule'!$C$2:$C$322, "Not found")))</f>
        <v>ASUS Chromebook Plus CX34</v>
      </c>
      <c r="D392" s="43" t="s">
        <v>2191</v>
      </c>
      <c r="E392" s="19" t="s">
        <v>2218</v>
      </c>
      <c r="H392" s="78" t="s">
        <v>2232</v>
      </c>
      <c r="I392" s="78" t="s">
        <v>2233</v>
      </c>
      <c r="J392" s="78" t="s">
        <v>2221</v>
      </c>
      <c r="K392" s="78" t="s">
        <v>127</v>
      </c>
      <c r="L392" s="78" t="s">
        <v>2222</v>
      </c>
      <c r="M392" s="78" t="s">
        <v>2223</v>
      </c>
      <c r="N392" s="78" t="s">
        <v>91</v>
      </c>
      <c r="O392" s="78" t="s">
        <v>2234</v>
      </c>
      <c r="P392" s="78"/>
      <c r="Q392" s="78" t="s">
        <v>2224</v>
      </c>
      <c r="R392" s="78"/>
      <c r="S392" s="78" t="s">
        <v>1253</v>
      </c>
      <c r="T392" s="78" t="s">
        <v>1199</v>
      </c>
      <c r="U392" s="78" t="s">
        <v>133</v>
      </c>
      <c r="V392" s="78" t="s">
        <v>2225</v>
      </c>
      <c r="W392" s="86" t="s">
        <v>2226</v>
      </c>
      <c r="X392" s="78"/>
      <c r="Y392" s="106" t="s">
        <v>102</v>
      </c>
      <c r="Z392" s="78" t="s">
        <v>103</v>
      </c>
      <c r="AA392" s="78" t="s">
        <v>104</v>
      </c>
      <c r="AB392" s="78" t="s">
        <v>2227</v>
      </c>
      <c r="AC392" s="78" t="s">
        <v>106</v>
      </c>
      <c r="AD392" s="78" t="s">
        <v>107</v>
      </c>
      <c r="AE392" s="78" t="s">
        <v>108</v>
      </c>
      <c r="AF392" s="78" t="s">
        <v>109</v>
      </c>
      <c r="AG392" s="78" t="s">
        <v>1203</v>
      </c>
      <c r="AH392" s="78" t="s">
        <v>2228</v>
      </c>
      <c r="AI392" s="78" t="s">
        <v>2229</v>
      </c>
      <c r="AJ392" s="78" t="s">
        <v>2230</v>
      </c>
      <c r="AK392" s="78" t="s">
        <v>147</v>
      </c>
      <c r="AL392" s="78" t="s">
        <v>2208</v>
      </c>
      <c r="AM392" s="85"/>
      <c r="AN392" s="78" t="s">
        <v>2209</v>
      </c>
      <c r="AO392" s="78" t="s">
        <v>118</v>
      </c>
      <c r="AP392" s="78"/>
      <c r="AQ392" s="78" t="s">
        <v>2231</v>
      </c>
      <c r="AR392" s="78" t="s">
        <v>121</v>
      </c>
      <c r="AS392" s="85"/>
      <c r="AT392" s="78" t="s">
        <v>122</v>
      </c>
    </row>
    <row r="393" spans="1:46" ht="16.95" customHeight="1">
      <c r="A393" s="48" t="str">
        <f t="shared" si="17"/>
        <v>90NX07P2-M00MB0</v>
      </c>
      <c r="B393" s="19" t="str">
        <f t="shared" si="19"/>
        <v>CX3402CVA-PQ5820</v>
      </c>
      <c r="C393" s="19" t="str">
        <f>IF(ISBLANK(I393),"",IF(LEFT(H393, 4) = "90PF",_xlfn.XLOOKUP(B393,'Auto-PF'!$A$2:$A$500,'Auto-PF'!$B$2:$B$500,"Not found",0),_xlfn.XLOOKUP(LEFT(B393,5),'MKT name rule'!$B$2:$B$322,'MKT name rule'!$C$2:$C$322, "Not found")))</f>
        <v>ASUS Chromebook Plus CX34</v>
      </c>
      <c r="D393" s="43" t="s">
        <v>2191</v>
      </c>
      <c r="E393" s="19" t="s">
        <v>2218</v>
      </c>
      <c r="H393" s="56" t="s">
        <v>2235</v>
      </c>
      <c r="I393" s="44" t="s">
        <v>2236</v>
      </c>
      <c r="J393" s="44" t="s">
        <v>2221</v>
      </c>
      <c r="K393" s="44" t="s">
        <v>151</v>
      </c>
      <c r="L393" s="44" t="s">
        <v>2222</v>
      </c>
      <c r="M393" s="44" t="s">
        <v>2223</v>
      </c>
      <c r="N393" s="44" t="s">
        <v>91</v>
      </c>
      <c r="O393" s="44" t="s">
        <v>2199</v>
      </c>
      <c r="P393" s="44" t="s">
        <v>116</v>
      </c>
      <c r="Q393" s="44" t="s">
        <v>2224</v>
      </c>
      <c r="R393" s="44" t="s">
        <v>2201</v>
      </c>
      <c r="S393" s="44" t="s">
        <v>1253</v>
      </c>
      <c r="T393" s="44" t="s">
        <v>1199</v>
      </c>
      <c r="U393" s="44" t="s">
        <v>133</v>
      </c>
      <c r="V393" s="44" t="s">
        <v>2225</v>
      </c>
      <c r="W393" s="44" t="s">
        <v>2226</v>
      </c>
      <c r="X393" s="44" t="s">
        <v>116</v>
      </c>
      <c r="Y393" s="44" t="s">
        <v>102</v>
      </c>
      <c r="Z393" s="44" t="s">
        <v>103</v>
      </c>
      <c r="AA393" s="44" t="s">
        <v>104</v>
      </c>
      <c r="AB393" s="44" t="s">
        <v>2227</v>
      </c>
      <c r="AC393" s="44" t="s">
        <v>106</v>
      </c>
      <c r="AD393" s="44" t="s">
        <v>107</v>
      </c>
      <c r="AE393" s="44" t="s">
        <v>108</v>
      </c>
      <c r="AF393" s="44" t="s">
        <v>109</v>
      </c>
      <c r="AG393" s="44" t="s">
        <v>1203</v>
      </c>
      <c r="AH393" s="44" t="s">
        <v>2228</v>
      </c>
      <c r="AI393" s="44" t="s">
        <v>2229</v>
      </c>
      <c r="AJ393" s="44" t="s">
        <v>2230</v>
      </c>
      <c r="AK393" s="44" t="s">
        <v>147</v>
      </c>
      <c r="AL393" s="44" t="s">
        <v>2208</v>
      </c>
      <c r="AM393" s="49" t="s">
        <v>116</v>
      </c>
      <c r="AN393" s="44" t="s">
        <v>2209</v>
      </c>
      <c r="AO393" s="44" t="s">
        <v>118</v>
      </c>
      <c r="AP393" s="44" t="s">
        <v>116</v>
      </c>
      <c r="AQ393" s="44" t="s">
        <v>2231</v>
      </c>
      <c r="AR393" s="44" t="s">
        <v>121</v>
      </c>
      <c r="AS393" s="49" t="s">
        <v>116</v>
      </c>
      <c r="AT393" s="44" t="s">
        <v>122</v>
      </c>
    </row>
    <row r="394" spans="1:46" ht="16.95" customHeight="1">
      <c r="A394" s="48" t="str">
        <f t="shared" si="17"/>
        <v>90NX07P2-M01170</v>
      </c>
      <c r="B394" s="19" t="str">
        <f t="shared" si="19"/>
        <v>CX3402CVA-PQ5150</v>
      </c>
      <c r="C394" s="19" t="str">
        <f>IF(ISBLANK(I394),"",IF(LEFT(H394, 4) = "90PF",_xlfn.XLOOKUP(B394,'Auto-PF'!$A$2:$A$500,'Auto-PF'!$B$2:$B$500,"Not found",0),_xlfn.XLOOKUP(LEFT(B394,5),'MKT name rule'!$B$2:$B$322,'MKT name rule'!$C$2:$C$322, "Not found")))</f>
        <v>ASUS Chromebook Plus CX34</v>
      </c>
      <c r="D394" s="43" t="s">
        <v>2191</v>
      </c>
      <c r="E394" s="19" t="s">
        <v>2218</v>
      </c>
      <c r="H394" s="56" t="s">
        <v>2237</v>
      </c>
      <c r="I394" s="44" t="s">
        <v>2238</v>
      </c>
      <c r="J394" s="44" t="s">
        <v>2221</v>
      </c>
      <c r="K394" s="44" t="s">
        <v>151</v>
      </c>
      <c r="L394" s="44" t="s">
        <v>1671</v>
      </c>
      <c r="M394" s="44" t="s">
        <v>90</v>
      </c>
      <c r="N394" s="44" t="s">
        <v>91</v>
      </c>
      <c r="O394" s="44" t="s">
        <v>2199</v>
      </c>
      <c r="P394" s="44" t="s">
        <v>116</v>
      </c>
      <c r="Q394" s="44" t="s">
        <v>2224</v>
      </c>
      <c r="R394" s="44" t="s">
        <v>2201</v>
      </c>
      <c r="S394" s="44" t="s">
        <v>1253</v>
      </c>
      <c r="T394" s="44" t="s">
        <v>1199</v>
      </c>
      <c r="U394" s="44" t="s">
        <v>133</v>
      </c>
      <c r="V394" s="44" t="s">
        <v>2225</v>
      </c>
      <c r="W394" s="44" t="s">
        <v>2226</v>
      </c>
      <c r="X394" s="44" t="s">
        <v>116</v>
      </c>
      <c r="Y394" s="44" t="s">
        <v>102</v>
      </c>
      <c r="Z394" s="44" t="s">
        <v>103</v>
      </c>
      <c r="AA394" s="44" t="s">
        <v>104</v>
      </c>
      <c r="AB394" s="44" t="s">
        <v>2227</v>
      </c>
      <c r="AC394" s="44" t="s">
        <v>106</v>
      </c>
      <c r="AD394" s="44" t="s">
        <v>107</v>
      </c>
      <c r="AE394" s="44" t="s">
        <v>108</v>
      </c>
      <c r="AF394" s="44" t="s">
        <v>109</v>
      </c>
      <c r="AG394" s="44" t="s">
        <v>1203</v>
      </c>
      <c r="AH394" s="44" t="s">
        <v>2228</v>
      </c>
      <c r="AI394" s="44" t="s">
        <v>2229</v>
      </c>
      <c r="AJ394" s="44" t="s">
        <v>2230</v>
      </c>
      <c r="AK394" s="44" t="s">
        <v>147</v>
      </c>
      <c r="AL394" s="44" t="s">
        <v>2208</v>
      </c>
      <c r="AM394" s="49" t="s">
        <v>116</v>
      </c>
      <c r="AN394" s="44" t="s">
        <v>2209</v>
      </c>
      <c r="AO394" s="44" t="s">
        <v>118</v>
      </c>
      <c r="AP394" s="44" t="s">
        <v>116</v>
      </c>
      <c r="AQ394" s="44" t="s">
        <v>2231</v>
      </c>
      <c r="AR394" s="44" t="s">
        <v>121</v>
      </c>
      <c r="AS394" s="49" t="s">
        <v>116</v>
      </c>
      <c r="AT394" s="44" t="s">
        <v>122</v>
      </c>
    </row>
    <row r="395" spans="1:46" ht="14.4">
      <c r="A395" s="48" t="str">
        <f t="shared" ref="A395:A398" si="20">IF(ISBLANK(I395),"",H395)</f>
        <v/>
      </c>
      <c r="H395" s="19" t="s">
        <v>2239</v>
      </c>
    </row>
    <row r="396" spans="1:46" ht="14.4">
      <c r="A396" s="48" t="str">
        <f>IF(ISBLANK(I396),"",H396)</f>
        <v/>
      </c>
      <c r="B396" s="19" t="str">
        <f>IF(ISBLANK(I396),"",I396)</f>
        <v/>
      </c>
      <c r="C396" s="19" t="str">
        <f>IF(ISBLANK(I396),"",IF(LEFT(H396, 4) = "90PF",_xlfn.XLOOKUP(B396,'Auto-PF'!$A$2:$A$500,'Auto-PF'!$B$2:$B$500,"Not found",0),_xlfn.XLOOKUP(LEFT(B396,3),'MKT name rule'!$B$2:$B$322,'MKT name rule'!$C$2:$C$322, "Not found")))</f>
        <v/>
      </c>
    </row>
    <row r="397" spans="1:46" ht="14.4">
      <c r="A397" s="48" t="str">
        <f t="shared" si="20"/>
        <v/>
      </c>
      <c r="B397" s="19" t="str">
        <f t="shared" ref="B397:B458" si="21">IF(ISBLANK(I397),"",I397)</f>
        <v/>
      </c>
      <c r="C397" s="19" t="str">
        <f>IF(ISBLANK(I397),"",IF(LEFT(H397, 4) = "90PF",_xlfn.XLOOKUP(B397,'Auto-PF'!$A$2:$A$500,'Auto-PF'!$B$2:$B$500,"Not found",0),_xlfn.XLOOKUP(LEFT(B397,3),'MKT name rule'!$B$2:$B$322,'MKT name rule'!$C$2:$C$322, "Not found")))</f>
        <v/>
      </c>
    </row>
    <row r="398" spans="1:46" ht="14.4">
      <c r="A398" s="48" t="str">
        <f t="shared" si="20"/>
        <v/>
      </c>
      <c r="B398" s="19" t="str">
        <f t="shared" si="21"/>
        <v/>
      </c>
      <c r="C398" s="19" t="str">
        <f>IF(ISBLANK(I398),"",IF(LEFT(H398, 4) = "90PF",_xlfn.XLOOKUP(B398,'Auto-PF'!$A$2:$A$500,'Auto-PF'!$B$2:$B$500,"Not found",0),_xlfn.XLOOKUP(LEFT(B398,3),'MKT name rule'!$B$2:$B$322,'MKT name rule'!$C$2:$C$322, "Not found")))</f>
        <v/>
      </c>
    </row>
    <row r="399" spans="1:46" ht="14.4">
      <c r="A399" s="48" t="str">
        <f t="shared" ref="A399:A463" si="22">IF(ISBLANK(I399),"",H399)</f>
        <v/>
      </c>
      <c r="B399" s="19" t="str">
        <f t="shared" si="21"/>
        <v/>
      </c>
      <c r="C399" s="19" t="str">
        <f>IF(ISBLANK(I399),"",IF(LEFT(H399, 4) = "90PF",_xlfn.XLOOKUP(B399,'Auto-PF'!$A$2:$A$500,'Auto-PF'!$B$2:$B$500,"Not found",0),_xlfn.XLOOKUP(LEFT(B399,3),'MKT name rule'!$B$2:$B$322,'MKT name rule'!$C$2:$C$322, "Not found")))</f>
        <v/>
      </c>
    </row>
    <row r="400" spans="1:46" ht="14.4">
      <c r="A400" s="48" t="str">
        <f t="shared" si="22"/>
        <v/>
      </c>
      <c r="B400" s="19" t="str">
        <f t="shared" si="21"/>
        <v/>
      </c>
      <c r="C400" s="19" t="str">
        <f>IF(ISBLANK(I400),"",IF(LEFT(H400, 4) = "90PF",_xlfn.XLOOKUP(B400,'Auto-PF'!$A$2:$A$500,'Auto-PF'!$B$2:$B$500,"Not found",0),_xlfn.XLOOKUP(LEFT(B400,3),'MKT name rule'!$B$2:$B$322,'MKT name rule'!$C$2:$C$322, "Not found")))</f>
        <v/>
      </c>
    </row>
    <row r="401" spans="1:3" ht="14.4">
      <c r="A401" s="48" t="str">
        <f t="shared" si="22"/>
        <v/>
      </c>
      <c r="B401" s="19" t="str">
        <f t="shared" si="21"/>
        <v/>
      </c>
      <c r="C401" s="19" t="str">
        <f>IF(ISBLANK(I401),"",IF(LEFT(H401, 4) = "90PF",_xlfn.XLOOKUP(B401,'Auto-PF'!$A$2:$A$500,'Auto-PF'!$B$2:$B$500,"Not found",0),_xlfn.XLOOKUP(LEFT(B401,3),'MKT name rule'!$B$2:$B$322,'MKT name rule'!$C$2:$C$322, "Not found")))</f>
        <v/>
      </c>
    </row>
    <row r="402" spans="1:3" ht="14.4">
      <c r="A402" s="48" t="str">
        <f t="shared" si="22"/>
        <v/>
      </c>
      <c r="B402" s="19" t="str">
        <f t="shared" si="21"/>
        <v/>
      </c>
      <c r="C402" s="19" t="str">
        <f>IF(ISBLANK(I402),"",IF(LEFT(H402, 4) = "90PF",_xlfn.XLOOKUP(B402,'Auto-PF'!$A$2:$A$500,'Auto-PF'!$B$2:$B$500,"Not found",0),_xlfn.XLOOKUP(LEFT(B402,3),'MKT name rule'!$B$2:$B$322,'MKT name rule'!$C$2:$C$322, "Not found")))</f>
        <v/>
      </c>
    </row>
    <row r="403" spans="1:3" ht="14.4">
      <c r="A403" s="48" t="str">
        <f t="shared" si="22"/>
        <v/>
      </c>
      <c r="B403" s="19" t="str">
        <f t="shared" si="21"/>
        <v/>
      </c>
      <c r="C403" s="19" t="str">
        <f>IF(ISBLANK(I403),"",IF(LEFT(H403, 4) = "90PF",_xlfn.XLOOKUP(B403,'Auto-PF'!$A$2:$A$500,'Auto-PF'!$B$2:$B$500,"Not found",0),_xlfn.XLOOKUP(LEFT(B403,3),'MKT name rule'!$B$2:$B$322,'MKT name rule'!$C$2:$C$322, "Not found")))</f>
        <v/>
      </c>
    </row>
    <row r="404" spans="1:3" ht="14.4">
      <c r="A404" s="48" t="str">
        <f t="shared" si="22"/>
        <v/>
      </c>
      <c r="B404" s="19" t="str">
        <f t="shared" si="21"/>
        <v/>
      </c>
      <c r="C404" s="19" t="str">
        <f>IF(ISBLANK(I404),"",IF(LEFT(H404, 4) = "90PF",_xlfn.XLOOKUP(B404,'Auto-PF'!$A$2:$A$500,'Auto-PF'!$B$2:$B$500,"Not found",0),_xlfn.XLOOKUP(LEFT(B404,3),'MKT name rule'!$B$2:$B$322,'MKT name rule'!$C$2:$C$322, "Not found")))</f>
        <v/>
      </c>
    </row>
    <row r="405" spans="1:3" ht="14.4">
      <c r="A405" s="48" t="str">
        <f t="shared" si="22"/>
        <v/>
      </c>
      <c r="B405" s="19" t="str">
        <f t="shared" si="21"/>
        <v/>
      </c>
      <c r="C405" s="19" t="str">
        <f>IF(ISBLANK(I405),"",IF(LEFT(H405, 4) = "90PF",_xlfn.XLOOKUP(B405,'Auto-PF'!$A$2:$A$500,'Auto-PF'!$B$2:$B$500,"Not found",0),_xlfn.XLOOKUP(LEFT(B405,3),'MKT name rule'!$B$2:$B$322,'MKT name rule'!$C$2:$C$322, "Not found")))</f>
        <v/>
      </c>
    </row>
    <row r="406" spans="1:3" ht="14.4">
      <c r="A406" s="48" t="str">
        <f t="shared" si="22"/>
        <v/>
      </c>
      <c r="B406" s="19" t="str">
        <f t="shared" si="21"/>
        <v/>
      </c>
      <c r="C406" s="19" t="str">
        <f>IF(ISBLANK(I406),"",IF(LEFT(H406, 4) = "90PF",_xlfn.XLOOKUP(B406,'Auto-PF'!$A$2:$A$500,'Auto-PF'!$B$2:$B$500,"Not found",0),_xlfn.XLOOKUP(LEFT(B406,3),'MKT name rule'!$B$2:$B$322,'MKT name rule'!$C$2:$C$322, "Not found")))</f>
        <v/>
      </c>
    </row>
    <row r="407" spans="1:3" ht="14.4">
      <c r="A407" s="48" t="str">
        <f t="shared" si="22"/>
        <v/>
      </c>
      <c r="B407" s="19" t="str">
        <f t="shared" si="21"/>
        <v/>
      </c>
      <c r="C407" s="19" t="str">
        <f>IF(ISBLANK(I407),"",IF(LEFT(H407, 4) = "90PF",_xlfn.XLOOKUP(B407,'Auto-PF'!$A$2:$A$500,'Auto-PF'!$B$2:$B$500,"Not found",0),_xlfn.XLOOKUP(LEFT(B407,3),'MKT name rule'!$B$2:$B$322,'MKT name rule'!$C$2:$C$322, "Not found")))</f>
        <v/>
      </c>
    </row>
    <row r="408" spans="1:3" ht="14.4">
      <c r="A408" s="48" t="str">
        <f t="shared" si="22"/>
        <v/>
      </c>
      <c r="B408" s="19" t="str">
        <f t="shared" si="21"/>
        <v/>
      </c>
      <c r="C408" s="19" t="str">
        <f>IF(ISBLANK(I408),"",IF(LEFT(H408, 4) = "90PF",_xlfn.XLOOKUP(B408,'Auto-PF'!$A$2:$A$500,'Auto-PF'!$B$2:$B$500,"Not found",0),_xlfn.XLOOKUP(LEFT(B408,3),'MKT name rule'!$B$2:$B$322,'MKT name rule'!$C$2:$C$322, "Not found")))</f>
        <v/>
      </c>
    </row>
    <row r="409" spans="1:3" ht="14.4">
      <c r="A409" s="48" t="str">
        <f t="shared" si="22"/>
        <v/>
      </c>
      <c r="B409" s="19" t="str">
        <f t="shared" si="21"/>
        <v/>
      </c>
      <c r="C409" s="19" t="str">
        <f>IF(ISBLANK(I409),"",IF(LEFT(H409, 4) = "90PF",_xlfn.XLOOKUP(B409,'Auto-PF'!$A$2:$A$500,'Auto-PF'!$B$2:$B$500,"Not found",0),_xlfn.XLOOKUP(LEFT(B409,3),'MKT name rule'!$B$2:$B$322,'MKT name rule'!$C$2:$C$322, "Not found")))</f>
        <v/>
      </c>
    </row>
    <row r="410" spans="1:3" ht="14.4">
      <c r="A410" s="48" t="str">
        <f t="shared" si="22"/>
        <v/>
      </c>
      <c r="B410" s="19" t="str">
        <f t="shared" si="21"/>
        <v/>
      </c>
      <c r="C410" s="19" t="str">
        <f>IF(ISBLANK(I410),"",IF(LEFT(H410, 4) = "90PF",_xlfn.XLOOKUP(B410,'Auto-PF'!$A$2:$A$500,'Auto-PF'!$B$2:$B$500,"Not found",0),_xlfn.XLOOKUP(LEFT(B410,3),'MKT name rule'!$B$2:$B$322,'MKT name rule'!$C$2:$C$322, "Not found")))</f>
        <v/>
      </c>
    </row>
    <row r="411" spans="1:3" ht="14.4">
      <c r="A411" s="48" t="str">
        <f t="shared" si="22"/>
        <v/>
      </c>
      <c r="B411" s="19" t="str">
        <f t="shared" si="21"/>
        <v/>
      </c>
      <c r="C411" s="19" t="str">
        <f>IF(ISBLANK(I411),"",IF(LEFT(H411, 4) = "90PF",_xlfn.XLOOKUP(B411,'Auto-PF'!$A$2:$A$500,'Auto-PF'!$B$2:$B$500,"Not found",0),_xlfn.XLOOKUP(LEFT(B411,3),'MKT name rule'!$B$2:$B$322,'MKT name rule'!$C$2:$C$322, "Not found")))</f>
        <v/>
      </c>
    </row>
    <row r="412" spans="1:3" ht="14.4">
      <c r="A412" s="48" t="str">
        <f t="shared" si="22"/>
        <v/>
      </c>
      <c r="B412" s="19" t="str">
        <f t="shared" si="21"/>
        <v/>
      </c>
      <c r="C412" s="19" t="str">
        <f>IF(ISBLANK(I412),"",IF(LEFT(H412, 4) = "90PF",_xlfn.XLOOKUP(B412,'Auto-PF'!$A$2:$A$500,'Auto-PF'!$B$2:$B$500,"Not found",0),_xlfn.XLOOKUP(LEFT(B412,3),'MKT name rule'!$B$2:$B$322,'MKT name rule'!$C$2:$C$322, "Not found")))</f>
        <v/>
      </c>
    </row>
    <row r="413" spans="1:3" ht="14.4">
      <c r="A413" s="48" t="str">
        <f t="shared" si="22"/>
        <v/>
      </c>
      <c r="B413" s="19" t="str">
        <f t="shared" si="21"/>
        <v/>
      </c>
      <c r="C413" s="19" t="str">
        <f>IF(ISBLANK(I413),"",IF(LEFT(H413, 4) = "90PF",_xlfn.XLOOKUP(B413,'Auto-PF'!$A$2:$A$500,'Auto-PF'!$B$2:$B$500,"Not found",0),_xlfn.XLOOKUP(LEFT(B413,3),'MKT name rule'!$B$2:$B$322,'MKT name rule'!$C$2:$C$322, "Not found")))</f>
        <v/>
      </c>
    </row>
    <row r="414" spans="1:3" ht="14.4">
      <c r="A414" s="48" t="str">
        <f t="shared" si="22"/>
        <v/>
      </c>
      <c r="B414" s="19" t="str">
        <f t="shared" si="21"/>
        <v/>
      </c>
      <c r="C414" s="19" t="str">
        <f>IF(ISBLANK(I414),"",IF(LEFT(H414, 4) = "90PF",_xlfn.XLOOKUP(B414,'Auto-PF'!$A$2:$A$500,'Auto-PF'!$B$2:$B$500,"Not found",0),_xlfn.XLOOKUP(LEFT(B414,3),'MKT name rule'!$B$2:$B$322,'MKT name rule'!$C$2:$C$322, "Not found")))</f>
        <v/>
      </c>
    </row>
    <row r="415" spans="1:3" ht="14.4">
      <c r="A415" s="48" t="str">
        <f t="shared" si="22"/>
        <v/>
      </c>
      <c r="B415" s="19" t="str">
        <f t="shared" si="21"/>
        <v/>
      </c>
      <c r="C415" s="19" t="str">
        <f>IF(ISBLANK(I415),"",IF(LEFT(H415, 4) = "90PF",_xlfn.XLOOKUP(B415,'Auto-PF'!$A$2:$A$500,'Auto-PF'!$B$2:$B$500,"Not found",0),_xlfn.XLOOKUP(LEFT(B415,3),'MKT name rule'!$B$2:$B$322,'MKT name rule'!$C$2:$C$322, "Not found")))</f>
        <v/>
      </c>
    </row>
    <row r="416" spans="1:3" ht="14.4">
      <c r="A416" s="48" t="str">
        <f t="shared" si="22"/>
        <v/>
      </c>
      <c r="B416" s="19" t="str">
        <f t="shared" si="21"/>
        <v/>
      </c>
      <c r="C416" s="19" t="str">
        <f>IF(ISBLANK(I416),"",IF(LEFT(H416, 4) = "90PF",_xlfn.XLOOKUP(B416,'Auto-PF'!$A$2:$A$500,'Auto-PF'!$B$2:$B$500,"Not found",0),_xlfn.XLOOKUP(LEFT(B416,3),'MKT name rule'!$B$2:$B$322,'MKT name rule'!$C$2:$C$322, "Not found")))</f>
        <v/>
      </c>
    </row>
    <row r="417" spans="1:3" ht="14.4">
      <c r="A417" s="48" t="str">
        <f>IF(ISBLANK(I417),"",H417)</f>
        <v/>
      </c>
      <c r="B417" s="19" t="str">
        <f>IF(ISBLANK(I417),"",I417)</f>
        <v/>
      </c>
      <c r="C417" s="19" t="str">
        <f>IF(ISBLANK(I417),"",IF(LEFT(H417, 4) = "90PF",_xlfn.XLOOKUP(B417,'Auto-PF'!$A$2:$A$500,'Auto-PF'!$B$2:$B$500,"Not found",0),_xlfn.XLOOKUP(LEFT(B417,3),'MKT name rule'!$B$2:$B$322,'MKT name rule'!$C$2:$C$322, "Not found")))</f>
        <v/>
      </c>
    </row>
    <row r="418" spans="1:3" ht="14.4">
      <c r="A418" s="48" t="str">
        <f t="shared" si="22"/>
        <v/>
      </c>
      <c r="B418" s="19" t="str">
        <f t="shared" si="21"/>
        <v/>
      </c>
      <c r="C418" s="19" t="str">
        <f>IF(ISBLANK(I418),"",IF(LEFT(H418, 4) = "90PF",_xlfn.XLOOKUP(B418,'Auto-PF'!$A$2:$A$500,'Auto-PF'!$B$2:$B$500,"Not found",0),_xlfn.XLOOKUP(LEFT(B418,3),'MKT name rule'!$B$2:$B$322,'MKT name rule'!$C$2:$C$322, "Not found")))</f>
        <v/>
      </c>
    </row>
    <row r="419" spans="1:3" ht="14.4">
      <c r="A419" s="48" t="str">
        <f t="shared" si="22"/>
        <v/>
      </c>
      <c r="B419" s="19" t="str">
        <f t="shared" si="21"/>
        <v/>
      </c>
      <c r="C419" s="19" t="str">
        <f>IF(ISBLANK(I419),"",IF(LEFT(H419, 4) = "90PF",_xlfn.XLOOKUP(B419,'Auto-PF'!$A$2:$A$500,'Auto-PF'!$B$2:$B$500,"Not found",0),_xlfn.XLOOKUP(LEFT(B419,3),'MKT name rule'!$B$2:$B$322,'MKT name rule'!$C$2:$C$322, "Not found")))</f>
        <v/>
      </c>
    </row>
    <row r="420" spans="1:3" ht="14.4">
      <c r="A420" s="48" t="str">
        <f t="shared" si="22"/>
        <v/>
      </c>
      <c r="B420" s="19" t="str">
        <f t="shared" si="21"/>
        <v/>
      </c>
      <c r="C420" s="19" t="str">
        <f>IF(ISBLANK(I420),"",IF(LEFT(H420, 4) = "90PF",_xlfn.XLOOKUP(B420,'Auto-PF'!$A$2:$A$500,'Auto-PF'!$B$2:$B$500,"Not found",0),_xlfn.XLOOKUP(LEFT(B420,3),'MKT name rule'!$B$2:$B$322,'MKT name rule'!$C$2:$C$322, "Not found")))</f>
        <v/>
      </c>
    </row>
    <row r="421" spans="1:3" ht="14.4">
      <c r="A421" s="48" t="str">
        <f t="shared" si="22"/>
        <v/>
      </c>
      <c r="B421" s="19" t="str">
        <f t="shared" si="21"/>
        <v/>
      </c>
      <c r="C421" s="19" t="str">
        <f>IF(ISBLANK(I421),"",IF(LEFT(H421, 4) = "90PF",_xlfn.XLOOKUP(B421,'Auto-PF'!$A$2:$A$500,'Auto-PF'!$B$2:$B$500,"Not found",0),_xlfn.XLOOKUP(LEFT(B421,3),'MKT name rule'!$B$2:$B$322,'MKT name rule'!$C$2:$C$322, "Not found")))</f>
        <v/>
      </c>
    </row>
    <row r="422" spans="1:3" ht="14.4">
      <c r="A422" s="48" t="str">
        <f t="shared" si="22"/>
        <v/>
      </c>
      <c r="B422" s="19" t="str">
        <f t="shared" si="21"/>
        <v/>
      </c>
      <c r="C422" s="19" t="str">
        <f>IF(ISBLANK(I422),"",IF(LEFT(H422, 4) = "90PF",_xlfn.XLOOKUP(B422,'Auto-PF'!$A$2:$A$500,'Auto-PF'!$B$2:$B$500,"Not found",0),_xlfn.XLOOKUP(LEFT(B422,3),'MKT name rule'!$B$2:$B$322,'MKT name rule'!$C$2:$C$322, "Not found")))</f>
        <v/>
      </c>
    </row>
    <row r="423" spans="1:3" ht="14.4">
      <c r="A423" s="48" t="str">
        <f t="shared" si="22"/>
        <v/>
      </c>
      <c r="B423" s="19" t="str">
        <f t="shared" si="21"/>
        <v/>
      </c>
      <c r="C423" s="19" t="str">
        <f>IF(ISBLANK(I423),"",IF(LEFT(H423, 4) = "90PF",_xlfn.XLOOKUP(B423,'Auto-PF'!$A$2:$A$500,'Auto-PF'!$B$2:$B$500,"Not found",0),_xlfn.XLOOKUP(LEFT(B423,3),'MKT name rule'!$B$2:$B$322,'MKT name rule'!$C$2:$C$322, "Not found")))</f>
        <v/>
      </c>
    </row>
    <row r="424" spans="1:3" ht="14.4">
      <c r="A424" s="48" t="str">
        <f t="shared" si="22"/>
        <v/>
      </c>
      <c r="B424" s="19" t="str">
        <f t="shared" si="21"/>
        <v/>
      </c>
      <c r="C424" s="19" t="str">
        <f>IF(ISBLANK(I424),"",IF(LEFT(H424, 4) = "90PF",_xlfn.XLOOKUP(B424,'Auto-PF'!$A$2:$A$500,'Auto-PF'!$B$2:$B$500,"Not found",0),_xlfn.XLOOKUP(LEFT(B424,3),'MKT name rule'!$B$2:$B$322,'MKT name rule'!$C$2:$C$322, "Not found")))</f>
        <v/>
      </c>
    </row>
    <row r="425" spans="1:3" ht="14.4">
      <c r="A425" s="48" t="str">
        <f t="shared" si="22"/>
        <v/>
      </c>
      <c r="B425" s="19" t="str">
        <f t="shared" si="21"/>
        <v/>
      </c>
      <c r="C425" s="19" t="str">
        <f>IF(ISBLANK(I425),"",IF(LEFT(H425, 4) = "90PF",_xlfn.XLOOKUP(B425,'Auto-PF'!$A$2:$A$500,'Auto-PF'!$B$2:$B$500,"Not found",0),_xlfn.XLOOKUP(LEFT(B425,3),'MKT name rule'!$B$2:$B$322,'MKT name rule'!$C$2:$C$322, "Not found")))</f>
        <v/>
      </c>
    </row>
    <row r="426" spans="1:3" ht="14.4">
      <c r="A426" s="48" t="str">
        <f t="shared" si="22"/>
        <v/>
      </c>
      <c r="B426" s="19" t="str">
        <f t="shared" si="21"/>
        <v/>
      </c>
      <c r="C426" s="19" t="str">
        <f>IF(ISBLANK(I426),"",IF(LEFT(H426, 4) = "90PF",_xlfn.XLOOKUP(B426,'Auto-PF'!$A$2:$A$500,'Auto-PF'!$B$2:$B$500,"Not found",0),_xlfn.XLOOKUP(LEFT(B426,3),'MKT name rule'!$B$2:$B$322,'MKT name rule'!$C$2:$C$322, "Not found")))</f>
        <v/>
      </c>
    </row>
    <row r="427" spans="1:3" ht="14.4">
      <c r="A427" s="48" t="str">
        <f t="shared" si="22"/>
        <v/>
      </c>
      <c r="B427" s="19" t="str">
        <f t="shared" si="21"/>
        <v/>
      </c>
      <c r="C427" s="19" t="str">
        <f>IF(ISBLANK(I427),"",IF(LEFT(H427, 4) = "90PF",_xlfn.XLOOKUP(B427,'Auto-PF'!$A$2:$A$500,'Auto-PF'!$B$2:$B$500,"Not found",0),_xlfn.XLOOKUP(LEFT(B427,3),'MKT name rule'!$B$2:$B$322,'MKT name rule'!$C$2:$C$322, "Not found")))</f>
        <v/>
      </c>
    </row>
    <row r="428" spans="1:3" ht="14.4">
      <c r="A428" s="48" t="str">
        <f t="shared" si="22"/>
        <v/>
      </c>
      <c r="B428" s="19" t="str">
        <f t="shared" si="21"/>
        <v/>
      </c>
      <c r="C428" s="19" t="str">
        <f>IF(ISBLANK(I428),"",IF(LEFT(H428, 4) = "90PF",_xlfn.XLOOKUP(B428,'Auto-PF'!$A$2:$A$500,'Auto-PF'!$B$2:$B$500,"Not found",0),_xlfn.XLOOKUP(LEFT(B428,3),'MKT name rule'!$B$2:$B$322,'MKT name rule'!$C$2:$C$322, "Not found")))</f>
        <v/>
      </c>
    </row>
    <row r="429" spans="1:3" ht="14.4">
      <c r="A429" s="48" t="str">
        <f t="shared" si="22"/>
        <v/>
      </c>
      <c r="B429" s="19" t="str">
        <f t="shared" si="21"/>
        <v/>
      </c>
      <c r="C429" s="19" t="str">
        <f>IF(ISBLANK(I429),"",IF(LEFT(H429, 4) = "90PF",_xlfn.XLOOKUP(B429,'Auto-PF'!$A$2:$A$500,'Auto-PF'!$B$2:$B$500,"Not found",0),_xlfn.XLOOKUP(LEFT(B429,3),'MKT name rule'!$B$2:$B$322,'MKT name rule'!$C$2:$C$322, "Not found")))</f>
        <v/>
      </c>
    </row>
    <row r="430" spans="1:3" ht="14.4">
      <c r="A430" s="48" t="str">
        <f t="shared" si="22"/>
        <v/>
      </c>
      <c r="B430" s="19" t="str">
        <f t="shared" si="21"/>
        <v/>
      </c>
      <c r="C430" s="19" t="str">
        <f>IF(ISBLANK(I430),"",IF(LEFT(H430, 4) = "90PF",_xlfn.XLOOKUP(B430,'Auto-PF'!$A$2:$A$500,'Auto-PF'!$B$2:$B$500,"Not found",0),_xlfn.XLOOKUP(LEFT(B430,3),'MKT name rule'!$B$2:$B$322,'MKT name rule'!$C$2:$C$322, "Not found")))</f>
        <v/>
      </c>
    </row>
    <row r="431" spans="1:3" ht="14.4">
      <c r="A431" s="48" t="str">
        <f t="shared" si="22"/>
        <v/>
      </c>
      <c r="B431" s="19" t="str">
        <f t="shared" si="21"/>
        <v/>
      </c>
      <c r="C431" s="19" t="str">
        <f>IF(ISBLANK(I431),"",IF(LEFT(H431, 4) = "90PF",_xlfn.XLOOKUP(B431,'Auto-PF'!$A$2:$A$500,'Auto-PF'!$B$2:$B$500,"Not found",0),_xlfn.XLOOKUP(LEFT(B431,3),'MKT name rule'!$B$2:$B$322,'MKT name rule'!$C$2:$C$322, "Not found")))</f>
        <v/>
      </c>
    </row>
    <row r="432" spans="1:3" ht="14.4">
      <c r="A432" s="48" t="str">
        <f t="shared" si="22"/>
        <v/>
      </c>
      <c r="B432" s="19" t="str">
        <f t="shared" si="21"/>
        <v/>
      </c>
      <c r="C432" s="19" t="str">
        <f>IF(ISBLANK(I432),"",IF(LEFT(H432, 4) = "90PF",_xlfn.XLOOKUP(B432,'Auto-PF'!$A$2:$A$500,'Auto-PF'!$B$2:$B$500,"Not found",0),_xlfn.XLOOKUP(LEFT(B432,3),'MKT name rule'!$B$2:$B$322,'MKT name rule'!$C$2:$C$322, "Not found")))</f>
        <v/>
      </c>
    </row>
    <row r="433" spans="1:3" ht="14.4">
      <c r="A433" s="48" t="str">
        <f t="shared" si="22"/>
        <v/>
      </c>
      <c r="B433" s="19" t="str">
        <f t="shared" si="21"/>
        <v/>
      </c>
      <c r="C433" s="19" t="str">
        <f>IF(ISBLANK(I433),"",IF(LEFT(H433, 4) = "90PF",_xlfn.XLOOKUP(B433,'Auto-PF'!$A$2:$A$500,'Auto-PF'!$B$2:$B$500,"Not found",0),_xlfn.XLOOKUP(LEFT(B433,3),'MKT name rule'!$B$2:$B$322,'MKT name rule'!$C$2:$C$322, "Not found")))</f>
        <v/>
      </c>
    </row>
    <row r="434" spans="1:3" ht="14.4">
      <c r="A434" s="48" t="str">
        <f t="shared" si="22"/>
        <v/>
      </c>
      <c r="B434" s="19" t="str">
        <f t="shared" si="21"/>
        <v/>
      </c>
      <c r="C434" s="19" t="str">
        <f>IF(ISBLANK(I434),"",IF(LEFT(H434, 4) = "90PF",_xlfn.XLOOKUP(B434,'Auto-PF'!$A$2:$A$500,'Auto-PF'!$B$2:$B$500,"Not found",0),_xlfn.XLOOKUP(LEFT(B434,3),'MKT name rule'!$B$2:$B$322,'MKT name rule'!$C$2:$C$322, "Not found")))</f>
        <v/>
      </c>
    </row>
    <row r="435" spans="1:3" ht="14.4">
      <c r="A435" s="48" t="str">
        <f t="shared" si="22"/>
        <v/>
      </c>
      <c r="B435" s="19" t="str">
        <f t="shared" si="21"/>
        <v/>
      </c>
      <c r="C435" s="19" t="str">
        <f>IF(ISBLANK(I435),"",IF(LEFT(H435, 4) = "90PF",_xlfn.XLOOKUP(B435,'Auto-PF'!$A$2:$A$500,'Auto-PF'!$B$2:$B$500,"Not found",0),_xlfn.XLOOKUP(LEFT(B435,3),'MKT name rule'!$B$2:$B$322,'MKT name rule'!$C$2:$C$322, "Not found")))</f>
        <v/>
      </c>
    </row>
    <row r="436" spans="1:3" ht="14.4">
      <c r="A436" s="48" t="str">
        <f t="shared" si="22"/>
        <v/>
      </c>
      <c r="B436" s="19" t="str">
        <f t="shared" si="21"/>
        <v/>
      </c>
      <c r="C436" s="19" t="str">
        <f>IF(ISBLANK(I436),"",IF(LEFT(H436, 4) = "90PF",_xlfn.XLOOKUP(B436,'Auto-PF'!$A$2:$A$500,'Auto-PF'!$B$2:$B$500,"Not found",0),_xlfn.XLOOKUP(LEFT(B436,3),'MKT name rule'!$B$2:$B$322,'MKT name rule'!$C$2:$C$322, "Not found")))</f>
        <v/>
      </c>
    </row>
    <row r="437" spans="1:3" ht="14.4">
      <c r="A437" s="48" t="str">
        <f t="shared" si="22"/>
        <v/>
      </c>
      <c r="B437" s="19" t="str">
        <f t="shared" si="21"/>
        <v/>
      </c>
      <c r="C437" s="19" t="str">
        <f>IF(ISBLANK(I437),"",IF(LEFT(H437, 4) = "90PF",_xlfn.XLOOKUP(B437,'Auto-PF'!$A$2:$A$500,'Auto-PF'!$B$2:$B$500,"Not found",0),_xlfn.XLOOKUP(LEFT(B437,3),'MKT name rule'!$B$2:$B$322,'MKT name rule'!$C$2:$C$322, "Not found")))</f>
        <v/>
      </c>
    </row>
    <row r="438" spans="1:3" ht="14.4">
      <c r="A438" s="48" t="str">
        <f t="shared" si="22"/>
        <v/>
      </c>
      <c r="B438" s="19" t="str">
        <f t="shared" si="21"/>
        <v/>
      </c>
      <c r="C438" s="19" t="str">
        <f>IF(ISBLANK(I438),"",IF(LEFT(H438, 4) = "90PF",_xlfn.XLOOKUP(B438,'Auto-PF'!$A$2:$A$500,'Auto-PF'!$B$2:$B$500,"Not found",0),_xlfn.XLOOKUP(LEFT(B438,3),'MKT name rule'!$B$2:$B$322,'MKT name rule'!$C$2:$C$322, "Not found")))</f>
        <v/>
      </c>
    </row>
    <row r="439" spans="1:3" ht="14.4">
      <c r="A439" s="48" t="str">
        <f t="shared" si="22"/>
        <v/>
      </c>
      <c r="B439" s="19" t="str">
        <f t="shared" si="21"/>
        <v/>
      </c>
      <c r="C439" s="19" t="str">
        <f>IF(ISBLANK(I439),"",IF(LEFT(H439, 4) = "90PF",_xlfn.XLOOKUP(B439,'Auto-PF'!$A$2:$A$500,'Auto-PF'!$B$2:$B$500,"Not found",0),_xlfn.XLOOKUP(LEFT(B439,3),'MKT name rule'!$B$2:$B$322,'MKT name rule'!$C$2:$C$322, "Not found")))</f>
        <v/>
      </c>
    </row>
    <row r="440" spans="1:3" ht="14.4">
      <c r="A440" s="48" t="str">
        <f t="shared" si="22"/>
        <v/>
      </c>
      <c r="B440" s="19" t="str">
        <f t="shared" si="21"/>
        <v/>
      </c>
      <c r="C440" s="19" t="str">
        <f>IF(ISBLANK(I440),"",IF(LEFT(H440, 4) = "90PF",_xlfn.XLOOKUP(B440,'Auto-PF'!$A$2:$A$500,'Auto-PF'!$B$2:$B$500,"Not found",0),_xlfn.XLOOKUP(LEFT(B440,3),'MKT name rule'!$B$2:$B$322,'MKT name rule'!$C$2:$C$322, "Not found")))</f>
        <v/>
      </c>
    </row>
    <row r="441" spans="1:3" ht="14.4">
      <c r="A441" s="48" t="str">
        <f t="shared" si="22"/>
        <v/>
      </c>
      <c r="B441" s="19" t="str">
        <f t="shared" si="21"/>
        <v/>
      </c>
      <c r="C441" s="19" t="str">
        <f>IF(ISBLANK(I441),"",IF(LEFT(H441, 4) = "90PF",_xlfn.XLOOKUP(B441,'Auto-PF'!$A$2:$A$500,'Auto-PF'!$B$2:$B$500,"Not found",0),_xlfn.XLOOKUP(LEFT(B441,3),'MKT name rule'!$B$2:$B$322,'MKT name rule'!$C$2:$C$322, "Not found")))</f>
        <v/>
      </c>
    </row>
    <row r="442" spans="1:3" ht="14.4">
      <c r="A442" s="48" t="str">
        <f t="shared" si="22"/>
        <v/>
      </c>
      <c r="B442" s="19" t="str">
        <f t="shared" si="21"/>
        <v/>
      </c>
      <c r="C442" s="19" t="str">
        <f>IF(ISBLANK(I442),"",IF(LEFT(H442, 4) = "90PF",_xlfn.XLOOKUP(B442,'Auto-PF'!$A$2:$A$500,'Auto-PF'!$B$2:$B$500,"Not found",0),_xlfn.XLOOKUP(LEFT(B442,3),'MKT name rule'!$B$2:$B$322,'MKT name rule'!$C$2:$C$322, "Not found")))</f>
        <v/>
      </c>
    </row>
    <row r="443" spans="1:3" ht="14.4">
      <c r="A443" s="48" t="str">
        <f t="shared" si="22"/>
        <v/>
      </c>
      <c r="B443" s="19" t="str">
        <f t="shared" si="21"/>
        <v/>
      </c>
      <c r="C443" s="19" t="str">
        <f>IF(ISBLANK(I443),"",IF(LEFT(H443, 4) = "90PF",_xlfn.XLOOKUP(B443,'Auto-PF'!$A$2:$A$500,'Auto-PF'!$B$2:$B$500,"Not found",0),_xlfn.XLOOKUP(LEFT(B443,3),'MKT name rule'!$B$2:$B$322,'MKT name rule'!$C$2:$C$322, "Not found")))</f>
        <v/>
      </c>
    </row>
    <row r="444" spans="1:3" ht="14.4">
      <c r="A444" s="48" t="str">
        <f t="shared" si="22"/>
        <v/>
      </c>
      <c r="B444" s="19" t="str">
        <f t="shared" si="21"/>
        <v/>
      </c>
      <c r="C444" s="19" t="str">
        <f>IF(ISBLANK(I444),"",IF(LEFT(H444, 4) = "90PF",_xlfn.XLOOKUP(B444,'Auto-PF'!$A$2:$A$500,'Auto-PF'!$B$2:$B$500,"Not found",0),_xlfn.XLOOKUP(LEFT(B444,3),'MKT name rule'!$B$2:$B$322,'MKT name rule'!$C$2:$C$322, "Not found")))</f>
        <v/>
      </c>
    </row>
    <row r="445" spans="1:3" ht="14.4">
      <c r="A445" s="48" t="str">
        <f t="shared" si="22"/>
        <v/>
      </c>
      <c r="B445" s="19" t="str">
        <f t="shared" si="21"/>
        <v/>
      </c>
      <c r="C445" s="19" t="str">
        <f>IF(ISBLANK(I445),"",IF(LEFT(H445, 4) = "90PF",_xlfn.XLOOKUP(B445,'Auto-PF'!$A$2:$A$500,'Auto-PF'!$B$2:$B$500,"Not found",0),_xlfn.XLOOKUP(LEFT(B445,3),'MKT name rule'!$B$2:$B$322,'MKT name rule'!$C$2:$C$322, "Not found")))</f>
        <v/>
      </c>
    </row>
    <row r="446" spans="1:3" ht="14.4">
      <c r="A446" s="48" t="str">
        <f t="shared" si="22"/>
        <v/>
      </c>
      <c r="B446" s="19" t="str">
        <f t="shared" si="21"/>
        <v/>
      </c>
      <c r="C446" s="19" t="str">
        <f>IF(ISBLANK(I446),"",IF(LEFT(H446, 4) = "90PF",_xlfn.XLOOKUP(B446,'Auto-PF'!$A$2:$A$500,'Auto-PF'!$B$2:$B$500,"Not found",0),_xlfn.XLOOKUP(LEFT(B446,3),'MKT name rule'!$B$2:$B$322,'MKT name rule'!$C$2:$C$322, "Not found")))</f>
        <v/>
      </c>
    </row>
    <row r="447" spans="1:3" ht="14.4">
      <c r="A447" s="48" t="str">
        <f t="shared" si="22"/>
        <v/>
      </c>
      <c r="B447" s="19" t="str">
        <f t="shared" si="21"/>
        <v/>
      </c>
      <c r="C447" s="19" t="str">
        <f>IF(ISBLANK(I447),"",IF(LEFT(H447, 4) = "90PF",_xlfn.XLOOKUP(B447,'Auto-PF'!$A$2:$A$500,'Auto-PF'!$B$2:$B$500,"Not found",0),_xlfn.XLOOKUP(LEFT(B447,3),'MKT name rule'!$B$2:$B$322,'MKT name rule'!$C$2:$C$322, "Not found")))</f>
        <v/>
      </c>
    </row>
    <row r="448" spans="1:3" ht="14.4">
      <c r="A448" s="48" t="str">
        <f t="shared" si="22"/>
        <v/>
      </c>
      <c r="B448" s="19" t="str">
        <f t="shared" si="21"/>
        <v/>
      </c>
      <c r="C448" s="19" t="str">
        <f>IF(ISBLANK(I448),"",IF(LEFT(H448, 4) = "90PF",_xlfn.XLOOKUP(B448,'Auto-PF'!$A$2:$A$500,'Auto-PF'!$B$2:$B$500,"Not found",0),_xlfn.XLOOKUP(LEFT(B448,3),'MKT name rule'!$B$2:$B$322,'MKT name rule'!$C$2:$C$322, "Not found")))</f>
        <v/>
      </c>
    </row>
    <row r="449" spans="1:3" ht="14.4">
      <c r="A449" s="48" t="str">
        <f t="shared" si="22"/>
        <v/>
      </c>
      <c r="B449" s="19" t="str">
        <f t="shared" si="21"/>
        <v/>
      </c>
      <c r="C449" s="19" t="str">
        <f>IF(ISBLANK(I449),"",IF(LEFT(H449, 4) = "90PF",_xlfn.XLOOKUP(B449,'Auto-PF'!$A$2:$A$500,'Auto-PF'!$B$2:$B$500,"Not found",0),_xlfn.XLOOKUP(LEFT(B449,3),'MKT name rule'!$B$2:$B$322,'MKT name rule'!$C$2:$C$322, "Not found")))</f>
        <v/>
      </c>
    </row>
    <row r="450" spans="1:3" ht="14.4">
      <c r="A450" s="48" t="str">
        <f t="shared" si="22"/>
        <v/>
      </c>
      <c r="B450" s="19" t="str">
        <f t="shared" si="21"/>
        <v/>
      </c>
      <c r="C450" s="19" t="str">
        <f>IF(ISBLANK(I450),"",IF(LEFT(H450, 4) = "90PF",_xlfn.XLOOKUP(B450,'Auto-PF'!$A$2:$A$500,'Auto-PF'!$B$2:$B$500,"Not found",0),_xlfn.XLOOKUP(LEFT(B450,3),'MKT name rule'!$B$2:$B$322,'MKT name rule'!$C$2:$C$322, "Not found")))</f>
        <v/>
      </c>
    </row>
    <row r="451" spans="1:3" ht="14.4">
      <c r="A451" s="48" t="str">
        <f t="shared" si="22"/>
        <v/>
      </c>
      <c r="B451" s="19" t="str">
        <f t="shared" si="21"/>
        <v/>
      </c>
      <c r="C451" s="19" t="str">
        <f>IF(ISBLANK(I451),"",IF(LEFT(H451, 4) = "90PF",_xlfn.XLOOKUP(B451,'Auto-PF'!$A$2:$A$500,'Auto-PF'!$B$2:$B$500,"Not found",0),_xlfn.XLOOKUP(LEFT(B451,3),'MKT name rule'!$B$2:$B$322,'MKT name rule'!$C$2:$C$322, "Not found")))</f>
        <v/>
      </c>
    </row>
    <row r="452" spans="1:3" ht="14.4">
      <c r="A452" s="48" t="str">
        <f t="shared" si="22"/>
        <v/>
      </c>
      <c r="B452" s="19" t="str">
        <f t="shared" si="21"/>
        <v/>
      </c>
      <c r="C452" s="19" t="str">
        <f>IF(ISBLANK(I452),"",IF(LEFT(H452, 4) = "90PF",_xlfn.XLOOKUP(B452,'Auto-PF'!$A$2:$A$500,'Auto-PF'!$B$2:$B$500,"Not found",0),_xlfn.XLOOKUP(LEFT(B452,3),'MKT name rule'!$B$2:$B$322,'MKT name rule'!$C$2:$C$322, "Not found")))</f>
        <v/>
      </c>
    </row>
    <row r="453" spans="1:3" ht="14.4">
      <c r="A453" s="48" t="str">
        <f t="shared" si="22"/>
        <v/>
      </c>
      <c r="B453" s="19" t="str">
        <f t="shared" si="21"/>
        <v/>
      </c>
      <c r="C453" s="19" t="str">
        <f>IF(ISBLANK(I453),"",IF(LEFT(H453, 4) = "90PF",_xlfn.XLOOKUP(B453,'Auto-PF'!$A$2:$A$500,'Auto-PF'!$B$2:$B$500,"Not found",0),_xlfn.XLOOKUP(LEFT(B453,3),'MKT name rule'!$B$2:$B$322,'MKT name rule'!$C$2:$C$322, "Not found")))</f>
        <v/>
      </c>
    </row>
    <row r="454" spans="1:3" ht="14.4">
      <c r="A454" s="48" t="str">
        <f t="shared" si="22"/>
        <v/>
      </c>
      <c r="B454" s="19" t="str">
        <f t="shared" si="21"/>
        <v/>
      </c>
      <c r="C454" s="19" t="str">
        <f>IF(ISBLANK(I454),"",IF(LEFT(H454, 4) = "90PF",_xlfn.XLOOKUP(B454,'Auto-PF'!$A$2:$A$500,'Auto-PF'!$B$2:$B$500,"Not found",0),_xlfn.XLOOKUP(LEFT(B454,3),'MKT name rule'!$B$2:$B$322,'MKT name rule'!$C$2:$C$322, "Not found")))</f>
        <v/>
      </c>
    </row>
    <row r="455" spans="1:3" ht="14.4">
      <c r="A455" s="48" t="str">
        <f t="shared" si="22"/>
        <v/>
      </c>
      <c r="B455" s="19" t="str">
        <f t="shared" si="21"/>
        <v/>
      </c>
      <c r="C455" s="19" t="str">
        <f>IF(ISBLANK(I455),"",IF(LEFT(H455, 4) = "90PF",_xlfn.XLOOKUP(B455,'Auto-PF'!$A$2:$A$500,'Auto-PF'!$B$2:$B$500,"Not found",0),_xlfn.XLOOKUP(LEFT(B455,3),'MKT name rule'!$B$2:$B$322,'MKT name rule'!$C$2:$C$322, "Not found")))</f>
        <v/>
      </c>
    </row>
    <row r="456" spans="1:3" ht="14.4">
      <c r="A456" s="48" t="str">
        <f t="shared" si="22"/>
        <v/>
      </c>
      <c r="B456" s="19" t="str">
        <f t="shared" si="21"/>
        <v/>
      </c>
      <c r="C456" s="19" t="str">
        <f>IF(ISBLANK(I456),"",IF(LEFT(H456, 4) = "90PF",_xlfn.XLOOKUP(B456,'Auto-PF'!$A$2:$A$500,'Auto-PF'!$B$2:$B$500,"Not found",0),_xlfn.XLOOKUP(LEFT(B456,3),'MKT name rule'!$B$2:$B$322,'MKT name rule'!$C$2:$C$322, "Not found")))</f>
        <v/>
      </c>
    </row>
    <row r="457" spans="1:3" ht="14.4">
      <c r="A457" s="48" t="str">
        <f t="shared" si="22"/>
        <v/>
      </c>
      <c r="B457" s="19" t="str">
        <f t="shared" si="21"/>
        <v/>
      </c>
      <c r="C457" s="19" t="str">
        <f>IF(ISBLANK(I457),"",IF(LEFT(H457, 4) = "90PF",_xlfn.XLOOKUP(B457,'Auto-PF'!$A$2:$A$500,'Auto-PF'!$B$2:$B$500,"Not found",0),_xlfn.XLOOKUP(LEFT(B457,3),'MKT name rule'!$B$2:$B$322,'MKT name rule'!$C$2:$C$322, "Not found")))</f>
        <v/>
      </c>
    </row>
    <row r="458" spans="1:3" ht="14.4">
      <c r="A458" s="48" t="str">
        <f t="shared" si="22"/>
        <v/>
      </c>
      <c r="B458" s="19" t="str">
        <f t="shared" si="21"/>
        <v/>
      </c>
      <c r="C458" s="19" t="str">
        <f>IF(ISBLANK(I458),"",IF(LEFT(H458, 4) = "90PF",_xlfn.XLOOKUP(B458,'Auto-PF'!$A$2:$A$500,'Auto-PF'!$B$2:$B$500,"Not found",0),_xlfn.XLOOKUP(LEFT(B458,3),'MKT name rule'!$B$2:$B$322,'MKT name rule'!$C$2:$C$322, "Not found")))</f>
        <v/>
      </c>
    </row>
    <row r="459" spans="1:3" ht="14.4">
      <c r="A459" s="48" t="str">
        <f t="shared" si="22"/>
        <v/>
      </c>
      <c r="B459" s="19" t="str">
        <f t="shared" ref="B459:B522" si="23">IF(ISBLANK(I459),"",I459)</f>
        <v/>
      </c>
      <c r="C459" s="19" t="str">
        <f>IF(ISBLANK(I459),"",IF(LEFT(H459, 4) = "90PF",_xlfn.XLOOKUP(B459,'Auto-PF'!$A$2:$A$500,'Auto-PF'!$B$2:$B$500,"Not found",0),_xlfn.XLOOKUP(LEFT(B459,3),'MKT name rule'!$B$2:$B$322,'MKT name rule'!$C$2:$C$322, "Not found")))</f>
        <v/>
      </c>
    </row>
    <row r="460" spans="1:3" ht="14.4">
      <c r="A460" s="48" t="str">
        <f t="shared" si="22"/>
        <v/>
      </c>
      <c r="B460" s="19" t="str">
        <f t="shared" si="23"/>
        <v/>
      </c>
      <c r="C460" s="19" t="str">
        <f>IF(ISBLANK(I460),"",IF(LEFT(H460, 4) = "90PF",_xlfn.XLOOKUP(B460,'Auto-PF'!$A$2:$A$500,'Auto-PF'!$B$2:$B$500,"Not found",0),_xlfn.XLOOKUP(LEFT(B460,3),'MKT name rule'!$B$2:$B$322,'MKT name rule'!$C$2:$C$322, "Not found")))</f>
        <v/>
      </c>
    </row>
    <row r="461" spans="1:3" ht="14.4">
      <c r="A461" s="48" t="str">
        <f t="shared" si="22"/>
        <v/>
      </c>
      <c r="B461" s="19" t="str">
        <f t="shared" si="23"/>
        <v/>
      </c>
      <c r="C461" s="19" t="str">
        <f>IF(ISBLANK(I461),"",IF(LEFT(H461, 4) = "90PF",_xlfn.XLOOKUP(B461,'Auto-PF'!$A$2:$A$500,'Auto-PF'!$B$2:$B$500,"Not found",0),_xlfn.XLOOKUP(LEFT(B461,3),'MKT name rule'!$B$2:$B$322,'MKT name rule'!$C$2:$C$322, "Not found")))</f>
        <v/>
      </c>
    </row>
    <row r="462" spans="1:3" ht="14.4">
      <c r="A462" s="48" t="str">
        <f t="shared" si="22"/>
        <v/>
      </c>
      <c r="B462" s="19" t="str">
        <f t="shared" si="23"/>
        <v/>
      </c>
      <c r="C462" s="19" t="str">
        <f>IF(ISBLANK(I462),"",IF(LEFT(H462, 4) = "90PF",_xlfn.XLOOKUP(B462,'Auto-PF'!$A$2:$A$500,'Auto-PF'!$B$2:$B$500,"Not found",0),_xlfn.XLOOKUP(LEFT(B462,3),'MKT name rule'!$B$2:$B$322,'MKT name rule'!$C$2:$C$322, "Not found")))</f>
        <v/>
      </c>
    </row>
    <row r="463" spans="1:3" ht="14.4">
      <c r="A463" s="48" t="str">
        <f t="shared" si="22"/>
        <v/>
      </c>
      <c r="B463" s="19" t="str">
        <f t="shared" si="23"/>
        <v/>
      </c>
      <c r="C463" s="19" t="str">
        <f>IF(ISBLANK(I463),"",IF(LEFT(H463, 4) = "90PF",_xlfn.XLOOKUP(B463,'Auto-PF'!$A$2:$A$500,'Auto-PF'!$B$2:$B$500,"Not found",0),_xlfn.XLOOKUP(LEFT(B463,3),'MKT name rule'!$B$2:$B$322,'MKT name rule'!$C$2:$C$322, "Not found")))</f>
        <v/>
      </c>
    </row>
    <row r="464" spans="1:3" ht="14.4">
      <c r="A464" s="48" t="str">
        <f t="shared" ref="A464:A527" si="24">IF(ISBLANK(I464),"",H464)</f>
        <v/>
      </c>
      <c r="B464" s="19" t="str">
        <f t="shared" si="23"/>
        <v/>
      </c>
      <c r="C464" s="19" t="str">
        <f>IF(ISBLANK(I464),"",IF(LEFT(H464, 4) = "90PF",_xlfn.XLOOKUP(B464,'Auto-PF'!$A$2:$A$500,'Auto-PF'!$B$2:$B$500,"Not found",0),_xlfn.XLOOKUP(LEFT(B464,3),'MKT name rule'!$B$2:$B$322,'MKT name rule'!$C$2:$C$322, "Not found")))</f>
        <v/>
      </c>
    </row>
    <row r="465" spans="1:3" ht="14.4">
      <c r="A465" s="48" t="str">
        <f t="shared" si="24"/>
        <v/>
      </c>
      <c r="B465" s="19" t="str">
        <f t="shared" si="23"/>
        <v/>
      </c>
      <c r="C465" s="19" t="str">
        <f>IF(ISBLANK(I465),"",IF(LEFT(H465, 4) = "90PF",_xlfn.XLOOKUP(B465,'Auto-PF'!$A$2:$A$500,'Auto-PF'!$B$2:$B$500,"Not found",0),_xlfn.XLOOKUP(LEFT(B465,3),'MKT name rule'!$B$2:$B$322,'MKT name rule'!$C$2:$C$322, "Not found")))</f>
        <v/>
      </c>
    </row>
    <row r="466" spans="1:3" ht="14.4">
      <c r="A466" s="48" t="str">
        <f t="shared" si="24"/>
        <v/>
      </c>
      <c r="B466" s="19" t="str">
        <f t="shared" si="23"/>
        <v/>
      </c>
      <c r="C466" s="19" t="str">
        <f>IF(ISBLANK(I466),"",IF(LEFT(H466, 4) = "90PF",_xlfn.XLOOKUP(B466,'Auto-PF'!$A$2:$A$500,'Auto-PF'!$B$2:$B$500,"Not found",0),_xlfn.XLOOKUP(LEFT(B466,3),'MKT name rule'!$B$2:$B$322,'MKT name rule'!$C$2:$C$322, "Not found")))</f>
        <v/>
      </c>
    </row>
    <row r="467" spans="1:3" ht="14.4">
      <c r="A467" s="48" t="str">
        <f t="shared" si="24"/>
        <v/>
      </c>
      <c r="B467" s="19" t="str">
        <f t="shared" si="23"/>
        <v/>
      </c>
      <c r="C467" s="19" t="str">
        <f>IF(ISBLANK(I467),"",IF(LEFT(H467, 4) = "90PF",_xlfn.XLOOKUP(B467,'Auto-PF'!$A$2:$A$500,'Auto-PF'!$B$2:$B$500,"Not found",0),_xlfn.XLOOKUP(LEFT(B467,3),'MKT name rule'!$B$2:$B$322,'MKT name rule'!$C$2:$C$322, "Not found")))</f>
        <v/>
      </c>
    </row>
    <row r="468" spans="1:3" ht="14.4">
      <c r="A468" s="48" t="str">
        <f t="shared" si="24"/>
        <v/>
      </c>
      <c r="B468" s="19" t="str">
        <f t="shared" si="23"/>
        <v/>
      </c>
      <c r="C468" s="19" t="str">
        <f>IF(ISBLANK(I468),"",IF(LEFT(H468, 4) = "90PF",_xlfn.XLOOKUP(B468,'Auto-PF'!$A$2:$A$500,'Auto-PF'!$B$2:$B$500,"Not found",0),_xlfn.XLOOKUP(LEFT(B468,3),'MKT name rule'!$B$2:$B$322,'MKT name rule'!$C$2:$C$322, "Not found")))</f>
        <v/>
      </c>
    </row>
    <row r="469" spans="1:3" ht="14.4">
      <c r="A469" s="48" t="str">
        <f t="shared" si="24"/>
        <v/>
      </c>
      <c r="B469" s="19" t="str">
        <f t="shared" si="23"/>
        <v/>
      </c>
      <c r="C469" s="19" t="str">
        <f>IF(ISBLANK(I469),"",IF(LEFT(H469, 4) = "90PF",_xlfn.XLOOKUP(B469,'Auto-PF'!$A$2:$A$500,'Auto-PF'!$B$2:$B$500,"Not found",0),_xlfn.XLOOKUP(LEFT(B469,3),'MKT name rule'!$B$2:$B$322,'MKT name rule'!$C$2:$C$322, "Not found")))</f>
        <v/>
      </c>
    </row>
    <row r="470" spans="1:3" ht="14.4">
      <c r="A470" s="48" t="str">
        <f t="shared" si="24"/>
        <v/>
      </c>
      <c r="B470" s="19" t="str">
        <f t="shared" si="23"/>
        <v/>
      </c>
      <c r="C470" s="19" t="str">
        <f>IF(ISBLANK(I470),"",IF(LEFT(H470, 4) = "90PF",_xlfn.XLOOKUP(B470,'Auto-PF'!$A$2:$A$500,'Auto-PF'!$B$2:$B$500,"Not found",0),_xlfn.XLOOKUP(LEFT(B470,3),'MKT name rule'!$B$2:$B$322,'MKT name rule'!$C$2:$C$322, "Not found")))</f>
        <v/>
      </c>
    </row>
    <row r="471" spans="1:3" ht="14.4">
      <c r="A471" s="48" t="str">
        <f t="shared" si="24"/>
        <v/>
      </c>
      <c r="B471" s="19" t="str">
        <f t="shared" si="23"/>
        <v/>
      </c>
      <c r="C471" s="19" t="str">
        <f>IF(ISBLANK(I471),"",IF(LEFT(H471, 4) = "90PF",_xlfn.XLOOKUP(B471,'Auto-PF'!$A$2:$A$500,'Auto-PF'!$B$2:$B$500,"Not found",0),_xlfn.XLOOKUP(LEFT(B471,3),'MKT name rule'!$B$2:$B$322,'MKT name rule'!$C$2:$C$322, "Not found")))</f>
        <v/>
      </c>
    </row>
    <row r="472" spans="1:3" ht="14.4">
      <c r="A472" s="48" t="str">
        <f t="shared" si="24"/>
        <v/>
      </c>
      <c r="B472" s="19" t="str">
        <f t="shared" si="23"/>
        <v/>
      </c>
      <c r="C472" s="19" t="str">
        <f>IF(ISBLANK(I472),"",IF(LEFT(H472, 4) = "90PF",_xlfn.XLOOKUP(B472,'Auto-PF'!$A$2:$A$500,'Auto-PF'!$B$2:$B$500,"Not found",0),_xlfn.XLOOKUP(LEFT(B472,3),'MKT name rule'!$B$2:$B$322,'MKT name rule'!$C$2:$C$322, "Not found")))</f>
        <v/>
      </c>
    </row>
    <row r="473" spans="1:3" ht="14.4">
      <c r="A473" s="48" t="str">
        <f t="shared" si="24"/>
        <v/>
      </c>
      <c r="B473" s="19" t="str">
        <f t="shared" si="23"/>
        <v/>
      </c>
      <c r="C473" s="19" t="str">
        <f>IF(ISBLANK(I473),"",IF(LEFT(H473, 4) = "90PF",_xlfn.XLOOKUP(B473,'Auto-PF'!$A$2:$A$500,'Auto-PF'!$B$2:$B$500,"Not found",0),_xlfn.XLOOKUP(LEFT(B473,3),'MKT name rule'!$B$2:$B$322,'MKT name rule'!$C$2:$C$322, "Not found")))</f>
        <v/>
      </c>
    </row>
    <row r="474" spans="1:3" ht="14.4">
      <c r="A474" s="48" t="str">
        <f t="shared" si="24"/>
        <v/>
      </c>
      <c r="B474" s="19" t="str">
        <f t="shared" si="23"/>
        <v/>
      </c>
      <c r="C474" s="19" t="str">
        <f>IF(ISBLANK(I474),"",IF(LEFT(H474, 4) = "90PF",_xlfn.XLOOKUP(B474,'Auto-PF'!$A$2:$A$500,'Auto-PF'!$B$2:$B$500,"Not found",0),_xlfn.XLOOKUP(LEFT(B474,3),'MKT name rule'!$B$2:$B$322,'MKT name rule'!$C$2:$C$322, "Not found")))</f>
        <v/>
      </c>
    </row>
    <row r="475" spans="1:3" ht="14.4">
      <c r="A475" s="48" t="str">
        <f t="shared" si="24"/>
        <v/>
      </c>
      <c r="B475" s="19" t="str">
        <f t="shared" si="23"/>
        <v/>
      </c>
      <c r="C475" s="19" t="str">
        <f>IF(ISBLANK(I475),"",IF(LEFT(H475, 4) = "90PF",_xlfn.XLOOKUP(B475,'Auto-PF'!$A$2:$A$500,'Auto-PF'!$B$2:$B$500,"Not found",0),_xlfn.XLOOKUP(LEFT(B475,3),'MKT name rule'!$B$2:$B$322,'MKT name rule'!$C$2:$C$322, "Not found")))</f>
        <v/>
      </c>
    </row>
    <row r="476" spans="1:3" ht="14.4">
      <c r="A476" s="48" t="str">
        <f t="shared" si="24"/>
        <v/>
      </c>
      <c r="B476" s="19" t="str">
        <f t="shared" si="23"/>
        <v/>
      </c>
      <c r="C476" s="19" t="str">
        <f>IF(ISBLANK(I476),"",IF(LEFT(H476, 4) = "90PF",_xlfn.XLOOKUP(B476,'Auto-PF'!$A$2:$A$500,'Auto-PF'!$B$2:$B$500,"Not found",0),_xlfn.XLOOKUP(LEFT(B476,3),'MKT name rule'!$B$2:$B$322,'MKT name rule'!$C$2:$C$322, "Not found")))</f>
        <v/>
      </c>
    </row>
    <row r="477" spans="1:3" ht="14.4">
      <c r="A477" s="48" t="str">
        <f t="shared" si="24"/>
        <v/>
      </c>
      <c r="B477" s="19" t="str">
        <f t="shared" si="23"/>
        <v/>
      </c>
      <c r="C477" s="19" t="str">
        <f>IF(ISBLANK(I477),"",IF(LEFT(H477, 4) = "90PF",_xlfn.XLOOKUP(B477,'Auto-PF'!$A$2:$A$500,'Auto-PF'!$B$2:$B$500,"Not found",0),_xlfn.XLOOKUP(LEFT(B477,3),'MKT name rule'!$B$2:$B$322,'MKT name rule'!$C$2:$C$322, "Not found")))</f>
        <v/>
      </c>
    </row>
    <row r="478" spans="1:3" ht="14.4">
      <c r="A478" s="48" t="str">
        <f t="shared" si="24"/>
        <v/>
      </c>
      <c r="B478" s="19" t="str">
        <f t="shared" si="23"/>
        <v/>
      </c>
      <c r="C478" s="19" t="str">
        <f>IF(ISBLANK(I478),"",IF(LEFT(H478, 4) = "90PF",_xlfn.XLOOKUP(B478,'Auto-PF'!$A$2:$A$500,'Auto-PF'!$B$2:$B$500,"Not found",0),_xlfn.XLOOKUP(LEFT(B478,3),'MKT name rule'!$B$2:$B$322,'MKT name rule'!$C$2:$C$322, "Not found")))</f>
        <v/>
      </c>
    </row>
    <row r="479" spans="1:3" ht="14.4">
      <c r="A479" s="48" t="str">
        <f t="shared" si="24"/>
        <v/>
      </c>
      <c r="B479" s="19" t="str">
        <f t="shared" si="23"/>
        <v/>
      </c>
      <c r="C479" s="19" t="str">
        <f>IF(ISBLANK(I479),"",IF(LEFT(H479, 4) = "90PF",_xlfn.XLOOKUP(B479,'Auto-PF'!$A$2:$A$500,'Auto-PF'!$B$2:$B$500,"Not found",0),_xlfn.XLOOKUP(LEFT(B479,3),'MKT name rule'!$B$2:$B$322,'MKT name rule'!$C$2:$C$322, "Not found")))</f>
        <v/>
      </c>
    </row>
    <row r="480" spans="1:3" ht="14.4">
      <c r="A480" s="48" t="str">
        <f t="shared" si="24"/>
        <v/>
      </c>
      <c r="B480" s="19" t="str">
        <f t="shared" si="23"/>
        <v/>
      </c>
      <c r="C480" s="19" t="str">
        <f>IF(ISBLANK(I480),"",IF(LEFT(H480, 4) = "90PF",_xlfn.XLOOKUP(B480,'Auto-PF'!$A$2:$A$500,'Auto-PF'!$B$2:$B$500,"Not found",0),_xlfn.XLOOKUP(LEFT(B480,3),'MKT name rule'!$B$2:$B$322,'MKT name rule'!$C$2:$C$322, "Not found")))</f>
        <v/>
      </c>
    </row>
    <row r="481" spans="1:3" ht="14.4">
      <c r="A481" s="48" t="str">
        <f t="shared" si="24"/>
        <v/>
      </c>
      <c r="B481" s="19" t="str">
        <f t="shared" si="23"/>
        <v/>
      </c>
      <c r="C481" s="19" t="str">
        <f>IF(ISBLANK(I481),"",IF(LEFT(H481, 4) = "90PF",_xlfn.XLOOKUP(B481,'Auto-PF'!$A$2:$A$500,'Auto-PF'!$B$2:$B$500,"Not found",0),_xlfn.XLOOKUP(LEFT(B481,3),'MKT name rule'!$B$2:$B$322,'MKT name rule'!$C$2:$C$322, "Not found")))</f>
        <v/>
      </c>
    </row>
    <row r="482" spans="1:3" ht="14.4">
      <c r="A482" s="48" t="str">
        <f t="shared" si="24"/>
        <v/>
      </c>
      <c r="B482" s="19" t="str">
        <f t="shared" si="23"/>
        <v/>
      </c>
      <c r="C482" s="19" t="str">
        <f>IF(ISBLANK(I482),"",IF(LEFT(H482, 4) = "90PF",_xlfn.XLOOKUP(B482,'Auto-PF'!$A$2:$A$500,'Auto-PF'!$B$2:$B$500,"Not found",0),_xlfn.XLOOKUP(LEFT(B482,3),'MKT name rule'!$B$2:$B$322,'MKT name rule'!$C$2:$C$322, "Not found")))</f>
        <v/>
      </c>
    </row>
    <row r="483" spans="1:3" ht="14.4">
      <c r="A483" s="48" t="str">
        <f t="shared" si="24"/>
        <v/>
      </c>
      <c r="B483" s="19" t="str">
        <f t="shared" si="23"/>
        <v/>
      </c>
      <c r="C483" s="19" t="str">
        <f>IF(ISBLANK(I483),"",IF(LEFT(H483, 4) = "90PF",_xlfn.XLOOKUP(B483,'Auto-PF'!$A$2:$A$500,'Auto-PF'!$B$2:$B$500,"Not found",0),_xlfn.XLOOKUP(LEFT(B483,3),'MKT name rule'!$B$2:$B$322,'MKT name rule'!$C$2:$C$322, "Not found")))</f>
        <v/>
      </c>
    </row>
    <row r="484" spans="1:3" ht="14.4">
      <c r="A484" s="48" t="str">
        <f t="shared" si="24"/>
        <v/>
      </c>
      <c r="B484" s="19" t="str">
        <f t="shared" si="23"/>
        <v/>
      </c>
      <c r="C484" s="19" t="str">
        <f>IF(ISBLANK(I484),"",IF(LEFT(H484, 4) = "90PF",_xlfn.XLOOKUP(B484,'Auto-PF'!$A$2:$A$500,'Auto-PF'!$B$2:$B$500,"Not found",0),_xlfn.XLOOKUP(LEFT(B484,3),'MKT name rule'!$B$2:$B$322,'MKT name rule'!$C$2:$C$322, "Not found")))</f>
        <v/>
      </c>
    </row>
    <row r="485" spans="1:3" ht="14.4">
      <c r="A485" s="48" t="str">
        <f t="shared" si="24"/>
        <v/>
      </c>
      <c r="B485" s="19" t="str">
        <f t="shared" si="23"/>
        <v/>
      </c>
      <c r="C485" s="19" t="str">
        <f>IF(ISBLANK(I485),"",IF(LEFT(H485, 4) = "90PF",_xlfn.XLOOKUP(B485,'Auto-PF'!$A$2:$A$500,'Auto-PF'!$B$2:$B$500,"Not found",0),_xlfn.XLOOKUP(LEFT(B485,3),'MKT name rule'!$B$2:$B$322,'MKT name rule'!$C$2:$C$322, "Not found")))</f>
        <v/>
      </c>
    </row>
    <row r="486" spans="1:3" ht="14.4">
      <c r="A486" s="48" t="str">
        <f t="shared" si="24"/>
        <v/>
      </c>
      <c r="B486" s="19" t="str">
        <f t="shared" si="23"/>
        <v/>
      </c>
      <c r="C486" s="19" t="str">
        <f>IF(ISBLANK(I486),"",IF(LEFT(H486, 4) = "90PF",_xlfn.XLOOKUP(B486,'Auto-PF'!$A$2:$A$500,'Auto-PF'!$B$2:$B$500,"Not found",0),_xlfn.XLOOKUP(LEFT(B486,3),'MKT name rule'!$B$2:$B$322,'MKT name rule'!$C$2:$C$322, "Not found")))</f>
        <v/>
      </c>
    </row>
    <row r="487" spans="1:3" ht="14.4">
      <c r="A487" s="48" t="str">
        <f t="shared" si="24"/>
        <v/>
      </c>
      <c r="B487" s="19" t="str">
        <f t="shared" si="23"/>
        <v/>
      </c>
      <c r="C487" s="19" t="str">
        <f>IF(ISBLANK(I487),"",IF(LEFT(H487, 4) = "90PF",_xlfn.XLOOKUP(B487,'Auto-PF'!$A$2:$A$500,'Auto-PF'!$B$2:$B$500,"Not found",0),_xlfn.XLOOKUP(LEFT(B487,3),'MKT name rule'!$B$2:$B$322,'MKT name rule'!$C$2:$C$322, "Not found")))</f>
        <v/>
      </c>
    </row>
    <row r="488" spans="1:3" ht="14.4">
      <c r="A488" s="48" t="str">
        <f t="shared" si="24"/>
        <v/>
      </c>
      <c r="B488" s="19" t="str">
        <f t="shared" si="23"/>
        <v/>
      </c>
      <c r="C488" s="19" t="str">
        <f>IF(ISBLANK(I488),"",IF(LEFT(H488, 4) = "90PF",_xlfn.XLOOKUP(B488,'Auto-PF'!$A$2:$A$500,'Auto-PF'!$B$2:$B$500,"Not found",0),_xlfn.XLOOKUP(LEFT(B488,3),'MKT name rule'!$B$2:$B$322,'MKT name rule'!$C$2:$C$322, "Not found")))</f>
        <v/>
      </c>
    </row>
    <row r="489" spans="1:3" ht="14.4">
      <c r="A489" s="48" t="str">
        <f t="shared" si="24"/>
        <v/>
      </c>
      <c r="B489" s="19" t="str">
        <f t="shared" si="23"/>
        <v/>
      </c>
      <c r="C489" s="19" t="str">
        <f>IF(ISBLANK(I489),"",IF(LEFT(H489, 4) = "90PF",_xlfn.XLOOKUP(B489,'Auto-PF'!$A$2:$A$500,'Auto-PF'!$B$2:$B$500,"Not found",0),_xlfn.XLOOKUP(LEFT(B489,3),'MKT name rule'!$B$2:$B$322,'MKT name rule'!$C$2:$C$322, "Not found")))</f>
        <v/>
      </c>
    </row>
    <row r="490" spans="1:3" ht="14.4">
      <c r="A490" s="48" t="str">
        <f t="shared" si="24"/>
        <v/>
      </c>
      <c r="B490" s="19" t="str">
        <f t="shared" si="23"/>
        <v/>
      </c>
      <c r="C490" s="19" t="str">
        <f>IF(ISBLANK(I490),"",IF(LEFT(H490, 4) = "90PF",_xlfn.XLOOKUP(B490,'Auto-PF'!$A$2:$A$500,'Auto-PF'!$B$2:$B$500,"Not found",0),_xlfn.XLOOKUP(LEFT(B490,3),'MKT name rule'!$B$2:$B$322,'MKT name rule'!$C$2:$C$322, "Not found")))</f>
        <v/>
      </c>
    </row>
    <row r="491" spans="1:3" ht="14.4">
      <c r="A491" s="48" t="str">
        <f t="shared" si="24"/>
        <v/>
      </c>
      <c r="B491" s="19" t="str">
        <f t="shared" si="23"/>
        <v/>
      </c>
      <c r="C491" s="19" t="str">
        <f>IF(ISBLANK(I491),"",IF(LEFT(H491, 4) = "90PF",_xlfn.XLOOKUP(B491,'Auto-PF'!$A$2:$A$500,'Auto-PF'!$B$2:$B$500,"Not found",0),_xlfn.XLOOKUP(LEFT(B491,3),'MKT name rule'!$B$2:$B$322,'MKT name rule'!$C$2:$C$322, "Not found")))</f>
        <v/>
      </c>
    </row>
    <row r="492" spans="1:3" ht="14.4">
      <c r="A492" s="48" t="str">
        <f t="shared" si="24"/>
        <v/>
      </c>
      <c r="B492" s="19" t="str">
        <f t="shared" si="23"/>
        <v/>
      </c>
      <c r="C492" s="19" t="str">
        <f>IF(ISBLANK(I492),"",IF(LEFT(H492, 4) = "90PF",_xlfn.XLOOKUP(B492,'Auto-PF'!$A$2:$A$500,'Auto-PF'!$B$2:$B$500,"Not found",0),_xlfn.XLOOKUP(LEFT(B492,3),'MKT name rule'!$B$2:$B$322,'MKT name rule'!$C$2:$C$322, "Not found")))</f>
        <v/>
      </c>
    </row>
    <row r="493" spans="1:3" ht="14.4">
      <c r="A493" s="48" t="str">
        <f t="shared" si="24"/>
        <v/>
      </c>
      <c r="B493" s="19" t="str">
        <f t="shared" si="23"/>
        <v/>
      </c>
      <c r="C493" s="19" t="str">
        <f>IF(ISBLANK(I493),"",IF(LEFT(H493, 4) = "90PF",_xlfn.XLOOKUP(B493,'Auto-PF'!$A$2:$A$500,'Auto-PF'!$B$2:$B$500,"Not found",0),_xlfn.XLOOKUP(LEFT(B493,3),'MKT name rule'!$B$2:$B$322,'MKT name rule'!$C$2:$C$322, "Not found")))</f>
        <v/>
      </c>
    </row>
    <row r="494" spans="1:3" ht="14.4">
      <c r="A494" s="48" t="str">
        <f t="shared" si="24"/>
        <v/>
      </c>
      <c r="B494" s="19" t="str">
        <f t="shared" si="23"/>
        <v/>
      </c>
      <c r="C494" s="19" t="str">
        <f>IF(ISBLANK(I494),"",IF(LEFT(H494, 4) = "90PF",_xlfn.XLOOKUP(B494,'Auto-PF'!$A$2:$A$500,'Auto-PF'!$B$2:$B$500,"Not found",0),_xlfn.XLOOKUP(LEFT(B494,3),'MKT name rule'!$B$2:$B$322,'MKT name rule'!$C$2:$C$322, "Not found")))</f>
        <v/>
      </c>
    </row>
    <row r="495" spans="1:3" ht="14.4">
      <c r="A495" s="48" t="str">
        <f t="shared" si="24"/>
        <v/>
      </c>
      <c r="B495" s="19" t="str">
        <f t="shared" si="23"/>
        <v/>
      </c>
      <c r="C495" s="19" t="str">
        <f>IF(ISBLANK(I495),"",IF(LEFT(H495, 4) = "90PF",_xlfn.XLOOKUP(B495,'Auto-PF'!$A$2:$A$500,'Auto-PF'!$B$2:$B$500,"Not found",0),_xlfn.XLOOKUP(LEFT(B495,3),'MKT name rule'!$B$2:$B$322,'MKT name rule'!$C$2:$C$322, "Not found")))</f>
        <v/>
      </c>
    </row>
    <row r="496" spans="1:3" ht="14.4">
      <c r="A496" s="48" t="str">
        <f t="shared" si="24"/>
        <v/>
      </c>
      <c r="B496" s="19" t="str">
        <f t="shared" si="23"/>
        <v/>
      </c>
      <c r="C496" s="19" t="str">
        <f>IF(ISBLANK(I496),"",IF(LEFT(H496, 4) = "90PF",_xlfn.XLOOKUP(B496,'Auto-PF'!$A$2:$A$500,'Auto-PF'!$B$2:$B$500,"Not found",0),_xlfn.XLOOKUP(LEFT(B496,3),'MKT name rule'!$B$2:$B$322,'MKT name rule'!$C$2:$C$322, "Not found")))</f>
        <v/>
      </c>
    </row>
    <row r="497" spans="1:3" ht="14.4">
      <c r="A497" s="48" t="str">
        <f t="shared" si="24"/>
        <v/>
      </c>
      <c r="B497" s="19" t="str">
        <f t="shared" si="23"/>
        <v/>
      </c>
      <c r="C497" s="19" t="str">
        <f>IF(ISBLANK(I497),"",IF(LEFT(H497, 4) = "90PF",_xlfn.XLOOKUP(B497,'Auto-PF'!$A$2:$A$500,'Auto-PF'!$B$2:$B$500,"Not found",0),_xlfn.XLOOKUP(LEFT(B497,3),'MKT name rule'!$B$2:$B$322,'MKT name rule'!$C$2:$C$322, "Not found")))</f>
        <v/>
      </c>
    </row>
    <row r="498" spans="1:3" ht="14.4">
      <c r="A498" s="48" t="str">
        <f t="shared" si="24"/>
        <v/>
      </c>
      <c r="B498" s="19" t="str">
        <f t="shared" si="23"/>
        <v/>
      </c>
      <c r="C498" s="19" t="str">
        <f>IF(ISBLANK(I498),"",IF(LEFT(H498, 4) = "90PF",_xlfn.XLOOKUP(B498,'Auto-PF'!$A$2:$A$500,'Auto-PF'!$B$2:$B$500,"Not found",0),_xlfn.XLOOKUP(LEFT(B498,3),'MKT name rule'!$B$2:$B$322,'MKT name rule'!$C$2:$C$322, "Not found")))</f>
        <v/>
      </c>
    </row>
    <row r="499" spans="1:3" ht="14.4">
      <c r="A499" s="48" t="str">
        <f t="shared" si="24"/>
        <v/>
      </c>
      <c r="B499" s="19" t="str">
        <f t="shared" si="23"/>
        <v/>
      </c>
      <c r="C499" s="19" t="str">
        <f>IF(ISBLANK(I499),"",IF(LEFT(H499, 4) = "90PF",_xlfn.XLOOKUP(B499,'Auto-PF'!$A$2:$A$500,'Auto-PF'!$B$2:$B$500,"Not found",0),_xlfn.XLOOKUP(LEFT(B499,3),'MKT name rule'!$B$2:$B$322,'MKT name rule'!$C$2:$C$322, "Not found")))</f>
        <v/>
      </c>
    </row>
    <row r="500" spans="1:3" ht="14.4">
      <c r="A500" s="48" t="str">
        <f t="shared" si="24"/>
        <v/>
      </c>
      <c r="B500" s="19" t="str">
        <f t="shared" si="23"/>
        <v/>
      </c>
      <c r="C500" s="19" t="str">
        <f>IF(ISBLANK(I500),"",IF(LEFT(H500, 4) = "90PF",_xlfn.XLOOKUP(B500,'Auto-PF'!$A$2:$A$500,'Auto-PF'!$B$2:$B$500,"Not found",0),_xlfn.XLOOKUP(LEFT(B500,3),'MKT name rule'!$B$2:$B$322,'MKT name rule'!$C$2:$C$322, "Not found")))</f>
        <v/>
      </c>
    </row>
    <row r="501" spans="1:3" ht="14.4">
      <c r="A501" s="48" t="str">
        <f t="shared" si="24"/>
        <v/>
      </c>
      <c r="B501" s="19" t="str">
        <f t="shared" si="23"/>
        <v/>
      </c>
      <c r="C501" s="19" t="str">
        <f>IF(ISBLANK(I501),"",IF(LEFT(H501, 4) = "90PF",_xlfn.XLOOKUP(B501,'Auto-PF'!$A$2:$A$500,'Auto-PF'!$B$2:$B$500,"Not found",0),_xlfn.XLOOKUP(LEFT(B501,3),'MKT name rule'!$B$2:$B$322,'MKT name rule'!$C$2:$C$322, "Not found")))</f>
        <v/>
      </c>
    </row>
    <row r="502" spans="1:3" ht="14.4">
      <c r="A502" s="48" t="str">
        <f t="shared" si="24"/>
        <v/>
      </c>
      <c r="B502" s="19" t="str">
        <f t="shared" si="23"/>
        <v/>
      </c>
      <c r="C502" s="19" t="str">
        <f>IF(ISBLANK(I502),"",IF(LEFT(H502, 4) = "90PF",_xlfn.XLOOKUP(B502,'Auto-PF'!$A$2:$A$500,'Auto-PF'!$B$2:$B$500,"Not found",0),_xlfn.XLOOKUP(LEFT(B502,3),'MKT name rule'!$B$2:$B$322,'MKT name rule'!$C$2:$C$322, "Not found")))</f>
        <v/>
      </c>
    </row>
    <row r="503" spans="1:3" ht="14.4">
      <c r="A503" s="48" t="str">
        <f t="shared" si="24"/>
        <v/>
      </c>
      <c r="B503" s="19" t="str">
        <f t="shared" si="23"/>
        <v/>
      </c>
      <c r="C503" s="19" t="str">
        <f>IF(ISBLANK(I503),"",IF(LEFT(H503, 4) = "90PF",_xlfn.XLOOKUP(B503,'Auto-PF'!$A$2:$A$500,'Auto-PF'!$B$2:$B$500,"Not found",0),_xlfn.XLOOKUP(LEFT(B503,3),'MKT name rule'!$B$2:$B$322,'MKT name rule'!$C$2:$C$322, "Not found")))</f>
        <v/>
      </c>
    </row>
    <row r="504" spans="1:3" ht="14.4">
      <c r="A504" s="48" t="str">
        <f t="shared" si="24"/>
        <v/>
      </c>
      <c r="B504" s="19" t="str">
        <f t="shared" si="23"/>
        <v/>
      </c>
      <c r="C504" s="19" t="str">
        <f>IF(ISBLANK(I504),"",IF(LEFT(H504, 4) = "90PF",_xlfn.XLOOKUP(B504,'Auto-PF'!$A$2:$A$500,'Auto-PF'!$B$2:$B$500,"Not found",0),_xlfn.XLOOKUP(LEFT(B504,3),'MKT name rule'!$B$2:$B$322,'MKT name rule'!$C$2:$C$322, "Not found")))</f>
        <v/>
      </c>
    </row>
    <row r="505" spans="1:3" ht="14.4">
      <c r="A505" s="48" t="str">
        <f t="shared" si="24"/>
        <v/>
      </c>
      <c r="B505" s="19" t="str">
        <f t="shared" si="23"/>
        <v/>
      </c>
      <c r="C505" s="19" t="str">
        <f>IF(ISBLANK(I505),"",IF(LEFT(H505, 4) = "90PF",_xlfn.XLOOKUP(B505,'Auto-PF'!$A$2:$A$500,'Auto-PF'!$B$2:$B$500,"Not found",0),_xlfn.XLOOKUP(LEFT(B505,3),'MKT name rule'!$B$2:$B$322,'MKT name rule'!$C$2:$C$322, "Not found")))</f>
        <v/>
      </c>
    </row>
    <row r="506" spans="1:3" ht="14.4">
      <c r="A506" s="48" t="str">
        <f t="shared" si="24"/>
        <v/>
      </c>
      <c r="B506" s="19" t="str">
        <f t="shared" si="23"/>
        <v/>
      </c>
      <c r="C506" s="19" t="str">
        <f>IF(ISBLANK(I506),"",IF(LEFT(H506, 4) = "90PF",_xlfn.XLOOKUP(B506,'Auto-PF'!$A$2:$A$500,'Auto-PF'!$B$2:$B$500,"Not found",0),_xlfn.XLOOKUP(LEFT(B506,3),'MKT name rule'!$B$2:$B$322,'MKT name rule'!$C$2:$C$322, "Not found")))</f>
        <v/>
      </c>
    </row>
    <row r="507" spans="1:3" ht="14.4">
      <c r="A507" s="48" t="str">
        <f t="shared" si="24"/>
        <v/>
      </c>
      <c r="B507" s="19" t="str">
        <f t="shared" si="23"/>
        <v/>
      </c>
      <c r="C507" s="19" t="str">
        <f>IF(ISBLANK(I507),"",IF(LEFT(H507, 4) = "90PF",_xlfn.XLOOKUP(B507,'Auto-PF'!$A$2:$A$500,'Auto-PF'!$B$2:$B$500,"Not found",0),_xlfn.XLOOKUP(LEFT(B507,3),'MKT name rule'!$B$2:$B$322,'MKT name rule'!$C$2:$C$322, "Not found")))</f>
        <v/>
      </c>
    </row>
    <row r="508" spans="1:3" ht="14.4">
      <c r="A508" s="48" t="str">
        <f t="shared" si="24"/>
        <v/>
      </c>
      <c r="B508" s="19" t="str">
        <f t="shared" si="23"/>
        <v/>
      </c>
      <c r="C508" s="19" t="str">
        <f>IF(ISBLANK(I508),"",IF(LEFT(H508, 4) = "90PF",_xlfn.XLOOKUP(B508,'Auto-PF'!$A$2:$A$500,'Auto-PF'!$B$2:$B$500,"Not found",0),_xlfn.XLOOKUP(LEFT(B508,3),'MKT name rule'!$B$2:$B$322,'MKT name rule'!$C$2:$C$322, "Not found")))</f>
        <v/>
      </c>
    </row>
    <row r="509" spans="1:3" ht="14.4">
      <c r="A509" s="48" t="str">
        <f t="shared" si="24"/>
        <v/>
      </c>
      <c r="B509" s="19" t="str">
        <f t="shared" si="23"/>
        <v/>
      </c>
      <c r="C509" s="19" t="str">
        <f>IF(ISBLANK(I509),"",IF(LEFT(H509, 4) = "90PF",_xlfn.XLOOKUP(B509,'Auto-PF'!$A$2:$A$500,'Auto-PF'!$B$2:$B$500,"Not found",0),_xlfn.XLOOKUP(LEFT(B509,3),'MKT name rule'!$B$2:$B$322,'MKT name rule'!$C$2:$C$322, "Not found")))</f>
        <v/>
      </c>
    </row>
    <row r="510" spans="1:3" ht="14.4">
      <c r="A510" s="48" t="str">
        <f t="shared" si="24"/>
        <v/>
      </c>
      <c r="B510" s="19" t="str">
        <f t="shared" si="23"/>
        <v/>
      </c>
      <c r="C510" s="19" t="str">
        <f>IF(ISBLANK(I510),"",IF(LEFT(H510, 4) = "90PF",_xlfn.XLOOKUP(B510,'Auto-PF'!$A$2:$A$500,'Auto-PF'!$B$2:$B$500,"Not found",0),_xlfn.XLOOKUP(LEFT(B510,3),'MKT name rule'!$B$2:$B$322,'MKT name rule'!$C$2:$C$322, "Not found")))</f>
        <v/>
      </c>
    </row>
    <row r="511" spans="1:3" ht="14.4">
      <c r="A511" s="48" t="str">
        <f t="shared" si="24"/>
        <v/>
      </c>
      <c r="B511" s="19" t="str">
        <f t="shared" si="23"/>
        <v/>
      </c>
      <c r="C511" s="19" t="str">
        <f>IF(ISBLANK(I511),"",IF(LEFT(H511, 4) = "90PF",_xlfn.XLOOKUP(B511,'Auto-PF'!$A$2:$A$500,'Auto-PF'!$B$2:$B$500,"Not found",0),_xlfn.XLOOKUP(LEFT(B511,3),'MKT name rule'!$B$2:$B$322,'MKT name rule'!$C$2:$C$322, "Not found")))</f>
        <v/>
      </c>
    </row>
    <row r="512" spans="1:3" ht="14.4">
      <c r="A512" s="48" t="str">
        <f t="shared" si="24"/>
        <v/>
      </c>
      <c r="B512" s="19" t="str">
        <f t="shared" si="23"/>
        <v/>
      </c>
      <c r="C512" s="19" t="str">
        <f>IF(ISBLANK(I512),"",IF(LEFT(H512, 4) = "90PF",_xlfn.XLOOKUP(B512,'Auto-PF'!$A$2:$A$500,'Auto-PF'!$B$2:$B$500,"Not found",0),_xlfn.XLOOKUP(LEFT(B512,3),'MKT name rule'!$B$2:$B$322,'MKT name rule'!$C$2:$C$322, "Not found")))</f>
        <v/>
      </c>
    </row>
    <row r="513" spans="1:3" ht="14.4">
      <c r="A513" s="48" t="str">
        <f t="shared" si="24"/>
        <v/>
      </c>
      <c r="B513" s="19" t="str">
        <f t="shared" si="23"/>
        <v/>
      </c>
      <c r="C513" s="19" t="str">
        <f>IF(ISBLANK(I513),"",IF(LEFT(H513, 4) = "90PF",_xlfn.XLOOKUP(B513,'Auto-PF'!$A$2:$A$500,'Auto-PF'!$B$2:$B$500,"Not found",0),_xlfn.XLOOKUP(LEFT(B513,3),'MKT name rule'!$B$2:$B$322,'MKT name rule'!$C$2:$C$322, "Not found")))</f>
        <v/>
      </c>
    </row>
    <row r="514" spans="1:3" ht="14.4">
      <c r="A514" s="48" t="str">
        <f t="shared" si="24"/>
        <v/>
      </c>
      <c r="B514" s="19" t="str">
        <f t="shared" si="23"/>
        <v/>
      </c>
      <c r="C514" s="19" t="str">
        <f>IF(ISBLANK(I514),"",IF(LEFT(H514, 4) = "90PF",_xlfn.XLOOKUP(B514,'Auto-PF'!$A$2:$A$500,'Auto-PF'!$B$2:$B$500,"Not found",0),_xlfn.XLOOKUP(LEFT(B514,3),'MKT name rule'!$B$2:$B$322,'MKT name rule'!$C$2:$C$322, "Not found")))</f>
        <v/>
      </c>
    </row>
    <row r="515" spans="1:3" ht="14.4">
      <c r="A515" s="48" t="str">
        <f t="shared" si="24"/>
        <v/>
      </c>
      <c r="B515" s="19" t="str">
        <f t="shared" si="23"/>
        <v/>
      </c>
      <c r="C515" s="19" t="str">
        <f>IF(ISBLANK(I515),"",IF(LEFT(H515, 4) = "90PF",_xlfn.XLOOKUP(B515,'Auto-PF'!$A$2:$A$500,'Auto-PF'!$B$2:$B$500,"Not found",0),_xlfn.XLOOKUP(LEFT(B515,3),'MKT name rule'!$B$2:$B$322,'MKT name rule'!$C$2:$C$322, "Not found")))</f>
        <v/>
      </c>
    </row>
    <row r="516" spans="1:3" ht="14.4">
      <c r="A516" s="48" t="str">
        <f t="shared" si="24"/>
        <v/>
      </c>
      <c r="B516" s="19" t="str">
        <f t="shared" si="23"/>
        <v/>
      </c>
      <c r="C516" s="19" t="str">
        <f>IF(ISBLANK(I516),"",IF(LEFT(H516, 4) = "90PF",_xlfn.XLOOKUP(B516,'Auto-PF'!$A$2:$A$500,'Auto-PF'!$B$2:$B$500,"Not found",0),_xlfn.XLOOKUP(LEFT(B516,3),'MKT name rule'!$B$2:$B$322,'MKT name rule'!$C$2:$C$322, "Not found")))</f>
        <v/>
      </c>
    </row>
    <row r="517" spans="1:3" ht="14.4">
      <c r="A517" s="48" t="str">
        <f t="shared" si="24"/>
        <v/>
      </c>
      <c r="B517" s="19" t="str">
        <f t="shared" si="23"/>
        <v/>
      </c>
      <c r="C517" s="19" t="str">
        <f>IF(ISBLANK(I517),"",IF(LEFT(H517, 4) = "90PF",_xlfn.XLOOKUP(B517,'Auto-PF'!$A$2:$A$500,'Auto-PF'!$B$2:$B$500,"Not found",0),_xlfn.XLOOKUP(LEFT(B517,3),'MKT name rule'!$B$2:$B$322,'MKT name rule'!$C$2:$C$322, "Not found")))</f>
        <v/>
      </c>
    </row>
    <row r="518" spans="1:3" ht="14.4">
      <c r="A518" s="48" t="str">
        <f t="shared" si="24"/>
        <v/>
      </c>
      <c r="B518" s="19" t="str">
        <f t="shared" si="23"/>
        <v/>
      </c>
      <c r="C518" s="19" t="str">
        <f>IF(ISBLANK(I518),"",IF(LEFT(H518, 4) = "90PF",_xlfn.XLOOKUP(B518,'Auto-PF'!$A$2:$A$500,'Auto-PF'!$B$2:$B$500,"Not found",0),_xlfn.XLOOKUP(LEFT(B518,3),'MKT name rule'!$B$2:$B$322,'MKT name rule'!$C$2:$C$322, "Not found")))</f>
        <v/>
      </c>
    </row>
    <row r="519" spans="1:3" ht="14.4">
      <c r="A519" s="48" t="str">
        <f t="shared" si="24"/>
        <v/>
      </c>
      <c r="B519" s="19" t="str">
        <f t="shared" si="23"/>
        <v/>
      </c>
      <c r="C519" s="19" t="str">
        <f>IF(ISBLANK(I519),"",IF(LEFT(H519, 4) = "90PF",_xlfn.XLOOKUP(B519,'Auto-PF'!$A$2:$A$500,'Auto-PF'!$B$2:$B$500,"Not found",0),_xlfn.XLOOKUP(LEFT(B519,3),'MKT name rule'!$B$2:$B$322,'MKT name rule'!$C$2:$C$322, "Not found")))</f>
        <v/>
      </c>
    </row>
    <row r="520" spans="1:3" ht="14.4">
      <c r="A520" s="48" t="str">
        <f t="shared" si="24"/>
        <v/>
      </c>
      <c r="B520" s="19" t="str">
        <f t="shared" si="23"/>
        <v/>
      </c>
      <c r="C520" s="19" t="str">
        <f>IF(ISBLANK(I520),"",IF(LEFT(H520, 4) = "90PF",_xlfn.XLOOKUP(B520,'Auto-PF'!$A$2:$A$500,'Auto-PF'!$B$2:$B$500,"Not found",0),_xlfn.XLOOKUP(LEFT(B520,3),'MKT name rule'!$B$2:$B$322,'MKT name rule'!$C$2:$C$322, "Not found")))</f>
        <v/>
      </c>
    </row>
    <row r="521" spans="1:3" ht="14.4">
      <c r="A521" s="48" t="str">
        <f t="shared" si="24"/>
        <v/>
      </c>
      <c r="B521" s="19" t="str">
        <f t="shared" si="23"/>
        <v/>
      </c>
      <c r="C521" s="19" t="str">
        <f>IF(ISBLANK(I521),"",IF(LEFT(H521, 4) = "90PF",_xlfn.XLOOKUP(B521,'Auto-PF'!$A$2:$A$500,'Auto-PF'!$B$2:$B$500,"Not found",0),_xlfn.XLOOKUP(LEFT(B521,3),'MKT name rule'!$B$2:$B$322,'MKT name rule'!$C$2:$C$322, "Not found")))</f>
        <v/>
      </c>
    </row>
    <row r="522" spans="1:3" ht="14.4">
      <c r="A522" s="48" t="str">
        <f t="shared" si="24"/>
        <v/>
      </c>
      <c r="B522" s="19" t="str">
        <f t="shared" si="23"/>
        <v/>
      </c>
      <c r="C522" s="19" t="str">
        <f>IF(ISBLANK(I522),"",IF(LEFT(H522, 4) = "90PF",_xlfn.XLOOKUP(B522,'Auto-PF'!$A$2:$A$500,'Auto-PF'!$B$2:$B$500,"Not found",0),_xlfn.XLOOKUP(LEFT(B522,3),'MKT name rule'!$B$2:$B$322,'MKT name rule'!$C$2:$C$322, "Not found")))</f>
        <v/>
      </c>
    </row>
    <row r="523" spans="1:3" ht="14.4">
      <c r="A523" s="48" t="str">
        <f t="shared" si="24"/>
        <v/>
      </c>
      <c r="B523" s="19" t="str">
        <f t="shared" ref="B523:B586" si="25">IF(ISBLANK(I523),"",I523)</f>
        <v/>
      </c>
      <c r="C523" s="19" t="str">
        <f>IF(ISBLANK(I523),"",IF(LEFT(H523, 4) = "90PF",_xlfn.XLOOKUP(B523,'Auto-PF'!$A$2:$A$500,'Auto-PF'!$B$2:$B$500,"Not found",0),_xlfn.XLOOKUP(LEFT(B523,3),'MKT name rule'!$B$2:$B$322,'MKT name rule'!$C$2:$C$322, "Not found")))</f>
        <v/>
      </c>
    </row>
    <row r="524" spans="1:3" ht="14.4">
      <c r="A524" s="48" t="str">
        <f t="shared" si="24"/>
        <v/>
      </c>
      <c r="B524" s="19" t="str">
        <f t="shared" si="25"/>
        <v/>
      </c>
      <c r="C524" s="19" t="str">
        <f>IF(ISBLANK(I524),"",IF(LEFT(H524, 4) = "90PF",_xlfn.XLOOKUP(B524,'Auto-PF'!$A$2:$A$500,'Auto-PF'!$B$2:$B$500,"Not found",0),_xlfn.XLOOKUP(LEFT(B524,3),'MKT name rule'!$B$2:$B$322,'MKT name rule'!$C$2:$C$322, "Not found")))</f>
        <v/>
      </c>
    </row>
    <row r="525" spans="1:3" ht="14.4">
      <c r="A525" s="48" t="str">
        <f t="shared" si="24"/>
        <v/>
      </c>
      <c r="B525" s="19" t="str">
        <f t="shared" si="25"/>
        <v/>
      </c>
      <c r="C525" s="19" t="str">
        <f>IF(ISBLANK(I525),"",IF(LEFT(H525, 4) = "90PF",_xlfn.XLOOKUP(B525,'Auto-PF'!$A$2:$A$500,'Auto-PF'!$B$2:$B$500,"Not found",0),_xlfn.XLOOKUP(LEFT(B525,3),'MKT name rule'!$B$2:$B$322,'MKT name rule'!$C$2:$C$322, "Not found")))</f>
        <v/>
      </c>
    </row>
    <row r="526" spans="1:3" ht="14.4">
      <c r="A526" s="48" t="str">
        <f t="shared" si="24"/>
        <v/>
      </c>
      <c r="B526" s="19" t="str">
        <f t="shared" si="25"/>
        <v/>
      </c>
      <c r="C526" s="19" t="str">
        <f>IF(ISBLANK(I526),"",IF(LEFT(H526, 4) = "90PF",_xlfn.XLOOKUP(B526,'Auto-PF'!$A$2:$A$500,'Auto-PF'!$B$2:$B$500,"Not found",0),_xlfn.XLOOKUP(LEFT(B526,3),'MKT name rule'!$B$2:$B$322,'MKT name rule'!$C$2:$C$322, "Not found")))</f>
        <v/>
      </c>
    </row>
    <row r="527" spans="1:3" ht="14.4">
      <c r="A527" s="48" t="str">
        <f t="shared" si="24"/>
        <v/>
      </c>
      <c r="B527" s="19" t="str">
        <f t="shared" si="25"/>
        <v/>
      </c>
      <c r="C527" s="19" t="str">
        <f>IF(ISBLANK(I527),"",IF(LEFT(H527, 4) = "90PF",_xlfn.XLOOKUP(B527,'Auto-PF'!$A$2:$A$500,'Auto-PF'!$B$2:$B$500,"Not found",0),_xlfn.XLOOKUP(LEFT(B527,3),'MKT name rule'!$B$2:$B$322,'MKT name rule'!$C$2:$C$322, "Not found")))</f>
        <v/>
      </c>
    </row>
    <row r="528" spans="1:3" ht="14.4">
      <c r="A528" s="48" t="str">
        <f t="shared" ref="A528:A591" si="26">IF(ISBLANK(I528),"",H528)</f>
        <v/>
      </c>
      <c r="B528" s="19" t="str">
        <f t="shared" si="25"/>
        <v/>
      </c>
      <c r="C528" s="19" t="str">
        <f>IF(ISBLANK(I528),"",IF(LEFT(H528, 4) = "90PF",_xlfn.XLOOKUP(B528,'Auto-PF'!$A$2:$A$500,'Auto-PF'!$B$2:$B$500,"Not found",0),_xlfn.XLOOKUP(LEFT(B528,3),'MKT name rule'!$B$2:$B$322,'MKT name rule'!$C$2:$C$322, "Not found")))</f>
        <v/>
      </c>
    </row>
    <row r="529" spans="1:3" ht="14.4">
      <c r="A529" s="48" t="str">
        <f t="shared" si="26"/>
        <v/>
      </c>
      <c r="B529" s="19" t="str">
        <f t="shared" si="25"/>
        <v/>
      </c>
      <c r="C529" s="19" t="str">
        <f>IF(ISBLANK(I529),"",IF(LEFT(H529, 4) = "90PF",_xlfn.XLOOKUP(B529,'Auto-PF'!$A$2:$A$500,'Auto-PF'!$B$2:$B$500,"Not found",0),_xlfn.XLOOKUP(LEFT(B529,3),'MKT name rule'!$B$2:$B$322,'MKT name rule'!$C$2:$C$322, "Not found")))</f>
        <v/>
      </c>
    </row>
    <row r="530" spans="1:3" ht="14.4">
      <c r="A530" s="48" t="str">
        <f t="shared" si="26"/>
        <v/>
      </c>
      <c r="B530" s="19" t="str">
        <f t="shared" si="25"/>
        <v/>
      </c>
      <c r="C530" s="19" t="str">
        <f>IF(ISBLANK(I530),"",IF(LEFT(H530, 4) = "90PF",_xlfn.XLOOKUP(B530,'Auto-PF'!$A$2:$A$500,'Auto-PF'!$B$2:$B$500,"Not found",0),_xlfn.XLOOKUP(LEFT(B530,3),'MKT name rule'!$B$2:$B$322,'MKT name rule'!$C$2:$C$322, "Not found")))</f>
        <v/>
      </c>
    </row>
    <row r="531" spans="1:3" ht="14.4">
      <c r="A531" s="48" t="str">
        <f t="shared" si="26"/>
        <v/>
      </c>
      <c r="B531" s="19" t="str">
        <f t="shared" si="25"/>
        <v/>
      </c>
      <c r="C531" s="19" t="str">
        <f>IF(ISBLANK(I531),"",IF(LEFT(H531, 4) = "90PF",_xlfn.XLOOKUP(B531,'Auto-PF'!$A$2:$A$500,'Auto-PF'!$B$2:$B$500,"Not found",0),_xlfn.XLOOKUP(LEFT(B531,3),'MKT name rule'!$B$2:$B$322,'MKT name rule'!$C$2:$C$322, "Not found")))</f>
        <v/>
      </c>
    </row>
    <row r="532" spans="1:3" ht="14.4">
      <c r="A532" s="48" t="str">
        <f t="shared" si="26"/>
        <v/>
      </c>
      <c r="B532" s="19" t="str">
        <f t="shared" si="25"/>
        <v/>
      </c>
      <c r="C532" s="19" t="str">
        <f>IF(ISBLANK(I532),"",IF(LEFT(H532, 4) = "90PF",_xlfn.XLOOKUP(B532,'Auto-PF'!$A$2:$A$500,'Auto-PF'!$B$2:$B$500,"Not found",0),_xlfn.XLOOKUP(LEFT(B532,3),'MKT name rule'!$B$2:$B$322,'MKT name rule'!$C$2:$C$322, "Not found")))</f>
        <v/>
      </c>
    </row>
    <row r="533" spans="1:3" ht="14.4">
      <c r="A533" s="48" t="str">
        <f t="shared" si="26"/>
        <v/>
      </c>
      <c r="B533" s="19" t="str">
        <f t="shared" si="25"/>
        <v/>
      </c>
      <c r="C533" s="19" t="str">
        <f>IF(ISBLANK(I533),"",IF(LEFT(H533, 4) = "90PF",_xlfn.XLOOKUP(B533,'Auto-PF'!$A$2:$A$500,'Auto-PF'!$B$2:$B$500,"Not found",0),_xlfn.XLOOKUP(LEFT(B533,3),'MKT name rule'!$B$2:$B$322,'MKT name rule'!$C$2:$C$322, "Not found")))</f>
        <v/>
      </c>
    </row>
    <row r="534" spans="1:3" ht="14.4">
      <c r="A534" s="48" t="str">
        <f t="shared" si="26"/>
        <v/>
      </c>
      <c r="B534" s="19" t="str">
        <f t="shared" si="25"/>
        <v/>
      </c>
      <c r="C534" s="19" t="str">
        <f>IF(ISBLANK(I534),"",IF(LEFT(H534, 4) = "90PF",_xlfn.XLOOKUP(B534,'Auto-PF'!$A$2:$A$500,'Auto-PF'!$B$2:$B$500,"Not found",0),_xlfn.XLOOKUP(LEFT(B534,3),'MKT name rule'!$B$2:$B$322,'MKT name rule'!$C$2:$C$322, "Not found")))</f>
        <v/>
      </c>
    </row>
    <row r="535" spans="1:3" ht="14.4">
      <c r="A535" s="48" t="str">
        <f t="shared" si="26"/>
        <v/>
      </c>
      <c r="B535" s="19" t="str">
        <f t="shared" si="25"/>
        <v/>
      </c>
      <c r="C535" s="19" t="str">
        <f>IF(ISBLANK(I535),"",IF(LEFT(H535, 4) = "90PF",_xlfn.XLOOKUP(B535,'Auto-PF'!$A$2:$A$500,'Auto-PF'!$B$2:$B$500,"Not found",0),_xlfn.XLOOKUP(LEFT(B535,3),'MKT name rule'!$B$2:$B$322,'MKT name rule'!$C$2:$C$322, "Not found")))</f>
        <v/>
      </c>
    </row>
    <row r="536" spans="1:3" ht="14.4">
      <c r="A536" s="48" t="str">
        <f t="shared" si="26"/>
        <v/>
      </c>
      <c r="B536" s="19" t="str">
        <f t="shared" si="25"/>
        <v/>
      </c>
      <c r="C536" s="19" t="str">
        <f>IF(ISBLANK(I536),"",IF(LEFT(H536, 4) = "90PF",_xlfn.XLOOKUP(B536,'Auto-PF'!$A$2:$A$500,'Auto-PF'!$B$2:$B$500,"Not found",0),_xlfn.XLOOKUP(LEFT(B536,3),'MKT name rule'!$B$2:$B$322,'MKT name rule'!$C$2:$C$322, "Not found")))</f>
        <v/>
      </c>
    </row>
    <row r="537" spans="1:3" ht="14.4">
      <c r="A537" s="48" t="str">
        <f t="shared" si="26"/>
        <v/>
      </c>
      <c r="B537" s="19" t="str">
        <f t="shared" si="25"/>
        <v/>
      </c>
      <c r="C537" s="19" t="str">
        <f>IF(ISBLANK(I537),"",IF(LEFT(H537, 4) = "90PF",_xlfn.XLOOKUP(B537,'Auto-PF'!$A$2:$A$500,'Auto-PF'!$B$2:$B$500,"Not found",0),_xlfn.XLOOKUP(LEFT(B537,3),'MKT name rule'!$B$2:$B$322,'MKT name rule'!$C$2:$C$322, "Not found")))</f>
        <v/>
      </c>
    </row>
    <row r="538" spans="1:3" ht="14.4">
      <c r="A538" s="48" t="str">
        <f t="shared" si="26"/>
        <v/>
      </c>
      <c r="B538" s="19" t="str">
        <f t="shared" si="25"/>
        <v/>
      </c>
      <c r="C538" s="19" t="str">
        <f>IF(ISBLANK(I538),"",IF(LEFT(H538, 4) = "90PF",_xlfn.XLOOKUP(B538,'Auto-PF'!$A$2:$A$500,'Auto-PF'!$B$2:$B$500,"Not found",0),_xlfn.XLOOKUP(LEFT(B538,3),'MKT name rule'!$B$2:$B$322,'MKT name rule'!$C$2:$C$322, "Not found")))</f>
        <v/>
      </c>
    </row>
    <row r="539" spans="1:3" ht="14.4">
      <c r="A539" s="48" t="str">
        <f t="shared" si="26"/>
        <v/>
      </c>
      <c r="B539" s="19" t="str">
        <f t="shared" si="25"/>
        <v/>
      </c>
      <c r="C539" s="19" t="str">
        <f>IF(ISBLANK(I539),"",IF(LEFT(H539, 4) = "90PF",_xlfn.XLOOKUP(B539,'Auto-PF'!$A$2:$A$500,'Auto-PF'!$B$2:$B$500,"Not found",0),_xlfn.XLOOKUP(LEFT(B539,3),'MKT name rule'!$B$2:$B$322,'MKT name rule'!$C$2:$C$322, "Not found")))</f>
        <v/>
      </c>
    </row>
    <row r="540" spans="1:3" ht="14.4">
      <c r="A540" s="48" t="str">
        <f t="shared" si="26"/>
        <v/>
      </c>
      <c r="B540" s="19" t="str">
        <f t="shared" si="25"/>
        <v/>
      </c>
      <c r="C540" s="19" t="str">
        <f>IF(ISBLANK(I540),"",IF(LEFT(H540, 4) = "90PF",_xlfn.XLOOKUP(B540,'Auto-PF'!$A$2:$A$500,'Auto-PF'!$B$2:$B$500,"Not found",0),_xlfn.XLOOKUP(LEFT(B540,3),'MKT name rule'!$B$2:$B$322,'MKT name rule'!$C$2:$C$322, "Not found")))</f>
        <v/>
      </c>
    </row>
    <row r="541" spans="1:3" ht="14.4">
      <c r="A541" s="48" t="str">
        <f t="shared" si="26"/>
        <v/>
      </c>
      <c r="B541" s="19" t="str">
        <f t="shared" si="25"/>
        <v/>
      </c>
      <c r="C541" s="19" t="str">
        <f>IF(ISBLANK(I541),"",IF(LEFT(H541, 4) = "90PF",_xlfn.XLOOKUP(B541,'Auto-PF'!$A$2:$A$500,'Auto-PF'!$B$2:$B$500,"Not found",0),_xlfn.XLOOKUP(LEFT(B541,3),'MKT name rule'!$B$2:$B$322,'MKT name rule'!$C$2:$C$322, "Not found")))</f>
        <v/>
      </c>
    </row>
    <row r="542" spans="1:3" ht="14.4">
      <c r="A542" s="48" t="str">
        <f t="shared" si="26"/>
        <v/>
      </c>
      <c r="B542" s="19" t="str">
        <f t="shared" si="25"/>
        <v/>
      </c>
      <c r="C542" s="19" t="str">
        <f>IF(ISBLANK(I542),"",IF(LEFT(H542, 4) = "90PF",_xlfn.XLOOKUP(B542,'Auto-PF'!$A$2:$A$500,'Auto-PF'!$B$2:$B$500,"Not found",0),_xlfn.XLOOKUP(LEFT(B542,3),'MKT name rule'!$B$2:$B$322,'MKT name rule'!$C$2:$C$322, "Not found")))</f>
        <v/>
      </c>
    </row>
    <row r="543" spans="1:3" ht="14.4">
      <c r="A543" s="48" t="str">
        <f t="shared" si="26"/>
        <v/>
      </c>
      <c r="B543" s="19" t="str">
        <f t="shared" si="25"/>
        <v/>
      </c>
      <c r="C543" s="19" t="str">
        <f>IF(ISBLANK(I543),"",IF(LEFT(H543, 4) = "90PF",_xlfn.XLOOKUP(B543,'Auto-PF'!$A$2:$A$500,'Auto-PF'!$B$2:$B$500,"Not found",0),_xlfn.XLOOKUP(LEFT(B543,3),'MKT name rule'!$B$2:$B$322,'MKT name rule'!$C$2:$C$322, "Not found")))</f>
        <v/>
      </c>
    </row>
    <row r="544" spans="1:3" ht="14.4">
      <c r="A544" s="48" t="str">
        <f t="shared" si="26"/>
        <v/>
      </c>
      <c r="B544" s="19" t="str">
        <f t="shared" si="25"/>
        <v/>
      </c>
      <c r="C544" s="19" t="str">
        <f>IF(ISBLANK(I544),"",IF(LEFT(H544, 4) = "90PF",_xlfn.XLOOKUP(B544,'Auto-PF'!$A$2:$A$500,'Auto-PF'!$B$2:$B$500,"Not found",0),_xlfn.XLOOKUP(LEFT(B544,3),'MKT name rule'!$B$2:$B$322,'MKT name rule'!$C$2:$C$322, "Not found")))</f>
        <v/>
      </c>
    </row>
    <row r="545" spans="1:3" ht="14.4">
      <c r="A545" s="48" t="str">
        <f t="shared" si="26"/>
        <v/>
      </c>
      <c r="B545" s="19" t="str">
        <f t="shared" si="25"/>
        <v/>
      </c>
      <c r="C545" s="19" t="str">
        <f>IF(ISBLANK(I545),"",IF(LEFT(H545, 4) = "90PF",_xlfn.XLOOKUP(B545,'Auto-PF'!$A$2:$A$500,'Auto-PF'!$B$2:$B$500,"Not found",0),_xlfn.XLOOKUP(LEFT(B545,3),'MKT name rule'!$B$2:$B$322,'MKT name rule'!$C$2:$C$322, "Not found")))</f>
        <v/>
      </c>
    </row>
    <row r="546" spans="1:3" ht="14.4">
      <c r="A546" s="48" t="str">
        <f t="shared" si="26"/>
        <v/>
      </c>
      <c r="B546" s="19" t="str">
        <f t="shared" si="25"/>
        <v/>
      </c>
      <c r="C546" s="19" t="str">
        <f>IF(ISBLANK(I546),"",IF(LEFT(H546, 4) = "90PF",_xlfn.XLOOKUP(B546,'Auto-PF'!$A$2:$A$500,'Auto-PF'!$B$2:$B$500,"Not found",0),_xlfn.XLOOKUP(LEFT(B546,3),'MKT name rule'!$B$2:$B$322,'MKT name rule'!$C$2:$C$322, "Not found")))</f>
        <v/>
      </c>
    </row>
    <row r="547" spans="1:3" ht="14.4">
      <c r="A547" s="48" t="str">
        <f t="shared" si="26"/>
        <v/>
      </c>
      <c r="B547" s="19" t="str">
        <f t="shared" si="25"/>
        <v/>
      </c>
      <c r="C547" s="19" t="str">
        <f>IF(ISBLANK(I547),"",IF(LEFT(H547, 4) = "90PF",_xlfn.XLOOKUP(B547,'Auto-PF'!$A$2:$A$500,'Auto-PF'!$B$2:$B$500,"Not found",0),_xlfn.XLOOKUP(LEFT(B547,3),'MKT name rule'!$B$2:$B$322,'MKT name rule'!$C$2:$C$322, "Not found")))</f>
        <v/>
      </c>
    </row>
    <row r="548" spans="1:3" ht="14.4">
      <c r="A548" s="48" t="str">
        <f t="shared" si="26"/>
        <v/>
      </c>
      <c r="B548" s="19" t="str">
        <f t="shared" si="25"/>
        <v/>
      </c>
      <c r="C548" s="19" t="str">
        <f>IF(ISBLANK(I548),"",IF(LEFT(H548, 4) = "90PF",_xlfn.XLOOKUP(B548,'Auto-PF'!$A$2:$A$500,'Auto-PF'!$B$2:$B$500,"Not found",0),_xlfn.XLOOKUP(LEFT(B548,3),'MKT name rule'!$B$2:$B$322,'MKT name rule'!$C$2:$C$322, "Not found")))</f>
        <v/>
      </c>
    </row>
    <row r="549" spans="1:3" ht="14.4">
      <c r="A549" s="48" t="str">
        <f t="shared" si="26"/>
        <v/>
      </c>
      <c r="B549" s="19" t="str">
        <f t="shared" si="25"/>
        <v/>
      </c>
      <c r="C549" s="19" t="str">
        <f>IF(ISBLANK(I549),"",IF(LEFT(H549, 4) = "90PF",_xlfn.XLOOKUP(B549,'Auto-PF'!$A$2:$A$500,'Auto-PF'!$B$2:$B$500,"Not found",0),_xlfn.XLOOKUP(LEFT(B549,3),'MKT name rule'!$B$2:$B$322,'MKT name rule'!$C$2:$C$322, "Not found")))</f>
        <v/>
      </c>
    </row>
    <row r="550" spans="1:3" ht="14.4">
      <c r="A550" s="48" t="str">
        <f t="shared" si="26"/>
        <v/>
      </c>
      <c r="B550" s="19" t="str">
        <f t="shared" si="25"/>
        <v/>
      </c>
      <c r="C550" s="19" t="str">
        <f>IF(ISBLANK(I550),"",IF(LEFT(H550, 4) = "90PF",_xlfn.XLOOKUP(B550,'Auto-PF'!$A$2:$A$500,'Auto-PF'!$B$2:$B$500,"Not found",0),_xlfn.XLOOKUP(LEFT(B550,3),'MKT name rule'!$B$2:$B$322,'MKT name rule'!$C$2:$C$322, "Not found")))</f>
        <v/>
      </c>
    </row>
    <row r="551" spans="1:3" ht="14.4">
      <c r="A551" s="48" t="str">
        <f t="shared" si="26"/>
        <v/>
      </c>
      <c r="B551" s="19" t="str">
        <f t="shared" si="25"/>
        <v/>
      </c>
      <c r="C551" s="19" t="str">
        <f>IF(ISBLANK(I551),"",IF(LEFT(H551, 4) = "90PF",_xlfn.XLOOKUP(B551,'Auto-PF'!$A$2:$A$500,'Auto-PF'!$B$2:$B$500,"Not found",0),_xlfn.XLOOKUP(LEFT(B551,3),'MKT name rule'!$B$2:$B$322,'MKT name rule'!$C$2:$C$322, "Not found")))</f>
        <v/>
      </c>
    </row>
    <row r="552" spans="1:3" ht="14.4">
      <c r="A552" s="48" t="str">
        <f t="shared" si="26"/>
        <v/>
      </c>
      <c r="B552" s="19" t="str">
        <f t="shared" si="25"/>
        <v/>
      </c>
      <c r="C552" s="19" t="str">
        <f>IF(ISBLANK(I552),"",IF(LEFT(H552, 4) = "90PF",_xlfn.XLOOKUP(B552,'Auto-PF'!$A$2:$A$500,'Auto-PF'!$B$2:$B$500,"Not found",0),_xlfn.XLOOKUP(LEFT(B552,3),'MKT name rule'!$B$2:$B$322,'MKT name rule'!$C$2:$C$322, "Not found")))</f>
        <v/>
      </c>
    </row>
    <row r="553" spans="1:3" ht="14.4">
      <c r="A553" s="48" t="str">
        <f t="shared" si="26"/>
        <v/>
      </c>
      <c r="B553" s="19" t="str">
        <f t="shared" si="25"/>
        <v/>
      </c>
      <c r="C553" s="19" t="str">
        <f>IF(ISBLANK(I553),"",IF(LEFT(H553, 4) = "90PF",_xlfn.XLOOKUP(B553,'Auto-PF'!$A$2:$A$500,'Auto-PF'!$B$2:$B$500,"Not found",0),_xlfn.XLOOKUP(LEFT(B553,3),'MKT name rule'!$B$2:$B$322,'MKT name rule'!$C$2:$C$322, "Not found")))</f>
        <v/>
      </c>
    </row>
    <row r="554" spans="1:3" ht="14.4">
      <c r="A554" s="48" t="str">
        <f t="shared" si="26"/>
        <v/>
      </c>
      <c r="B554" s="19" t="str">
        <f t="shared" si="25"/>
        <v/>
      </c>
      <c r="C554" s="19" t="str">
        <f>IF(ISBLANK(I554),"",IF(LEFT(H554, 4) = "90PF",_xlfn.XLOOKUP(B554,'Auto-PF'!$A$2:$A$500,'Auto-PF'!$B$2:$B$500,"Not found",0),_xlfn.XLOOKUP(LEFT(B554,3),'MKT name rule'!$B$2:$B$322,'MKT name rule'!$C$2:$C$322, "Not found")))</f>
        <v/>
      </c>
    </row>
    <row r="555" spans="1:3" ht="14.4">
      <c r="A555" s="48" t="str">
        <f t="shared" si="26"/>
        <v/>
      </c>
      <c r="B555" s="19" t="str">
        <f t="shared" si="25"/>
        <v/>
      </c>
      <c r="C555" s="19" t="str">
        <f>IF(ISBLANK(I555),"",IF(LEFT(H555, 4) = "90PF",_xlfn.XLOOKUP(B555,'Auto-PF'!$A$2:$A$500,'Auto-PF'!$B$2:$B$500,"Not found",0),_xlfn.XLOOKUP(LEFT(B555,3),'MKT name rule'!$B$2:$B$322,'MKT name rule'!$C$2:$C$322, "Not found")))</f>
        <v/>
      </c>
    </row>
    <row r="556" spans="1:3" ht="14.4">
      <c r="A556" s="48" t="str">
        <f t="shared" si="26"/>
        <v/>
      </c>
      <c r="B556" s="19" t="str">
        <f t="shared" si="25"/>
        <v/>
      </c>
      <c r="C556" s="19" t="str">
        <f>IF(ISBLANK(I556),"",IF(LEFT(H556, 4) = "90PF",_xlfn.XLOOKUP(B556,'Auto-PF'!$A$2:$A$500,'Auto-PF'!$B$2:$B$500,"Not found",0),_xlfn.XLOOKUP(LEFT(B556,3),'MKT name rule'!$B$2:$B$322,'MKT name rule'!$C$2:$C$322, "Not found")))</f>
        <v/>
      </c>
    </row>
    <row r="557" spans="1:3" ht="14.4">
      <c r="A557" s="48" t="str">
        <f t="shared" si="26"/>
        <v/>
      </c>
      <c r="B557" s="19" t="str">
        <f t="shared" si="25"/>
        <v/>
      </c>
      <c r="C557" s="19" t="str">
        <f>IF(ISBLANK(I557),"",IF(LEFT(H557, 4) = "90PF",_xlfn.XLOOKUP(B557,'Auto-PF'!$A$2:$A$500,'Auto-PF'!$B$2:$B$500,"Not found",0),_xlfn.XLOOKUP(LEFT(B557,3),'MKT name rule'!$B$2:$B$322,'MKT name rule'!$C$2:$C$322, "Not found")))</f>
        <v/>
      </c>
    </row>
    <row r="558" spans="1:3" ht="14.4">
      <c r="A558" s="48" t="str">
        <f t="shared" si="26"/>
        <v/>
      </c>
      <c r="B558" s="19" t="str">
        <f t="shared" si="25"/>
        <v/>
      </c>
      <c r="C558" s="19" t="str">
        <f>IF(ISBLANK(I558),"",IF(LEFT(H558, 4) = "90PF",_xlfn.XLOOKUP(B558,'Auto-PF'!$A$2:$A$500,'Auto-PF'!$B$2:$B$500,"Not found",0),_xlfn.XLOOKUP(LEFT(B558,3),'MKT name rule'!$B$2:$B$322,'MKT name rule'!$C$2:$C$322, "Not found")))</f>
        <v/>
      </c>
    </row>
    <row r="559" spans="1:3" ht="14.4">
      <c r="A559" s="48" t="str">
        <f t="shared" si="26"/>
        <v/>
      </c>
      <c r="B559" s="19" t="str">
        <f t="shared" si="25"/>
        <v/>
      </c>
      <c r="C559" s="19" t="str">
        <f>IF(ISBLANK(I559),"",IF(LEFT(H559, 4) = "90PF",_xlfn.XLOOKUP(B559,'Auto-PF'!$A$2:$A$500,'Auto-PF'!$B$2:$B$500,"Not found",0),_xlfn.XLOOKUP(LEFT(B559,3),'MKT name rule'!$B$2:$B$322,'MKT name rule'!$C$2:$C$322, "Not found")))</f>
        <v/>
      </c>
    </row>
    <row r="560" spans="1:3" ht="14.4">
      <c r="A560" s="48" t="str">
        <f t="shared" si="26"/>
        <v/>
      </c>
      <c r="B560" s="19" t="str">
        <f t="shared" si="25"/>
        <v/>
      </c>
      <c r="C560" s="19" t="str">
        <f>IF(ISBLANK(I560),"",IF(LEFT(H560, 4) = "90PF",_xlfn.XLOOKUP(B560,'Auto-PF'!$A$2:$A$500,'Auto-PF'!$B$2:$B$500,"Not found",0),_xlfn.XLOOKUP(LEFT(B560,3),'MKT name rule'!$B$2:$B$322,'MKT name rule'!$C$2:$C$322, "Not found")))</f>
        <v/>
      </c>
    </row>
    <row r="561" spans="1:3" ht="14.4">
      <c r="A561" s="48" t="str">
        <f t="shared" si="26"/>
        <v/>
      </c>
      <c r="B561" s="19" t="str">
        <f t="shared" si="25"/>
        <v/>
      </c>
      <c r="C561" s="19" t="str">
        <f>IF(ISBLANK(I561),"",IF(LEFT(H561, 4) = "90PF",_xlfn.XLOOKUP(B561,'Auto-PF'!$A$2:$A$500,'Auto-PF'!$B$2:$B$500,"Not found",0),_xlfn.XLOOKUP(LEFT(B561,3),'MKT name rule'!$B$2:$B$322,'MKT name rule'!$C$2:$C$322, "Not found")))</f>
        <v/>
      </c>
    </row>
    <row r="562" spans="1:3" ht="14.4">
      <c r="A562" s="48" t="str">
        <f t="shared" si="26"/>
        <v/>
      </c>
      <c r="B562" s="19" t="str">
        <f t="shared" si="25"/>
        <v/>
      </c>
      <c r="C562" s="19" t="str">
        <f>IF(ISBLANK(I562),"",IF(LEFT(H562, 4) = "90PF",_xlfn.XLOOKUP(B562,'Auto-PF'!$A$2:$A$500,'Auto-PF'!$B$2:$B$500,"Not found",0),_xlfn.XLOOKUP(LEFT(B562,3),'MKT name rule'!$B$2:$B$322,'MKT name rule'!$C$2:$C$322, "Not found")))</f>
        <v/>
      </c>
    </row>
    <row r="563" spans="1:3" ht="14.4">
      <c r="A563" s="48" t="str">
        <f t="shared" si="26"/>
        <v/>
      </c>
      <c r="B563" s="19" t="str">
        <f t="shared" si="25"/>
        <v/>
      </c>
      <c r="C563" s="19" t="str">
        <f>IF(ISBLANK(I563),"",IF(LEFT(H563, 4) = "90PF",_xlfn.XLOOKUP(B563,'Auto-PF'!$A$2:$A$500,'Auto-PF'!$B$2:$B$500,"Not found",0),_xlfn.XLOOKUP(LEFT(B563,3),'MKT name rule'!$B$2:$B$322,'MKT name rule'!$C$2:$C$322, "Not found")))</f>
        <v/>
      </c>
    </row>
    <row r="564" spans="1:3" ht="14.4">
      <c r="A564" s="48" t="str">
        <f t="shared" si="26"/>
        <v/>
      </c>
      <c r="B564" s="19" t="str">
        <f t="shared" si="25"/>
        <v/>
      </c>
      <c r="C564" s="19" t="str">
        <f>IF(ISBLANK(I564),"",IF(LEFT(H564, 4) = "90PF",_xlfn.XLOOKUP(B564,'Auto-PF'!$A$2:$A$500,'Auto-PF'!$B$2:$B$500,"Not found",0),_xlfn.XLOOKUP(LEFT(B564,3),'MKT name rule'!$B$2:$B$322,'MKT name rule'!$C$2:$C$322, "Not found")))</f>
        <v/>
      </c>
    </row>
    <row r="565" spans="1:3" ht="14.4">
      <c r="A565" s="48" t="str">
        <f t="shared" si="26"/>
        <v/>
      </c>
      <c r="B565" s="19" t="str">
        <f t="shared" si="25"/>
        <v/>
      </c>
      <c r="C565" s="19" t="str">
        <f>IF(ISBLANK(I565),"",IF(LEFT(H565, 4) = "90PF",_xlfn.XLOOKUP(B565,'Auto-PF'!$A$2:$A$500,'Auto-PF'!$B$2:$B$500,"Not found",0),_xlfn.XLOOKUP(LEFT(B565,3),'MKT name rule'!$B$2:$B$322,'MKT name rule'!$C$2:$C$322, "Not found")))</f>
        <v/>
      </c>
    </row>
    <row r="566" spans="1:3" ht="14.4">
      <c r="A566" s="48" t="str">
        <f t="shared" si="26"/>
        <v/>
      </c>
      <c r="B566" s="19" t="str">
        <f t="shared" si="25"/>
        <v/>
      </c>
      <c r="C566" s="19" t="str">
        <f>IF(ISBLANK(I566),"",IF(LEFT(H566, 4) = "90PF",_xlfn.XLOOKUP(B566,'Auto-PF'!$A$2:$A$500,'Auto-PF'!$B$2:$B$500,"Not found",0),_xlfn.XLOOKUP(LEFT(B566,3),'MKT name rule'!$B$2:$B$322,'MKT name rule'!$C$2:$C$322, "Not found")))</f>
        <v/>
      </c>
    </row>
    <row r="567" spans="1:3" ht="14.4">
      <c r="A567" s="48" t="str">
        <f t="shared" si="26"/>
        <v/>
      </c>
      <c r="B567" s="19" t="str">
        <f t="shared" si="25"/>
        <v/>
      </c>
      <c r="C567" s="19" t="str">
        <f>IF(ISBLANK(I567),"",IF(LEFT(H567, 4) = "90PF",_xlfn.XLOOKUP(B567,'Auto-PF'!$A$2:$A$500,'Auto-PF'!$B$2:$B$500,"Not found",0),_xlfn.XLOOKUP(LEFT(B567,3),'MKT name rule'!$B$2:$B$322,'MKT name rule'!$C$2:$C$322, "Not found")))</f>
        <v/>
      </c>
    </row>
    <row r="568" spans="1:3" ht="14.4">
      <c r="A568" s="48" t="str">
        <f t="shared" si="26"/>
        <v/>
      </c>
      <c r="B568" s="19" t="str">
        <f t="shared" si="25"/>
        <v/>
      </c>
      <c r="C568" s="19" t="str">
        <f>IF(ISBLANK(I568),"",IF(LEFT(H568, 4) = "90PF",_xlfn.XLOOKUP(B568,'Auto-PF'!$A$2:$A$500,'Auto-PF'!$B$2:$B$500,"Not found",0),_xlfn.XLOOKUP(LEFT(B568,3),'MKT name rule'!$B$2:$B$322,'MKT name rule'!$C$2:$C$322, "Not found")))</f>
        <v/>
      </c>
    </row>
    <row r="569" spans="1:3" ht="14.4">
      <c r="A569" s="48" t="str">
        <f t="shared" si="26"/>
        <v/>
      </c>
      <c r="B569" s="19" t="str">
        <f t="shared" si="25"/>
        <v/>
      </c>
      <c r="C569" s="19" t="str">
        <f>IF(ISBLANK(I569),"",IF(LEFT(H569, 4) = "90PF",_xlfn.XLOOKUP(B569,'Auto-PF'!$A$2:$A$500,'Auto-PF'!$B$2:$B$500,"Not found",0),_xlfn.XLOOKUP(LEFT(B569,3),'MKT name rule'!$B$2:$B$322,'MKT name rule'!$C$2:$C$322, "Not found")))</f>
        <v/>
      </c>
    </row>
    <row r="570" spans="1:3" ht="14.4">
      <c r="A570" s="48" t="str">
        <f t="shared" si="26"/>
        <v/>
      </c>
      <c r="B570" s="19" t="str">
        <f t="shared" si="25"/>
        <v/>
      </c>
      <c r="C570" s="19" t="str">
        <f>IF(ISBLANK(I570),"",IF(LEFT(H570, 4) = "90PF",_xlfn.XLOOKUP(B570,'Auto-PF'!$A$2:$A$500,'Auto-PF'!$B$2:$B$500,"Not found",0),_xlfn.XLOOKUP(LEFT(B570,3),'MKT name rule'!$B$2:$B$322,'MKT name rule'!$C$2:$C$322, "Not found")))</f>
        <v/>
      </c>
    </row>
    <row r="571" spans="1:3" ht="14.4">
      <c r="A571" s="48" t="str">
        <f t="shared" si="26"/>
        <v/>
      </c>
      <c r="B571" s="19" t="str">
        <f t="shared" si="25"/>
        <v/>
      </c>
      <c r="C571" s="19" t="str">
        <f>IF(ISBLANK(I571),"",IF(LEFT(H571, 4) = "90PF",_xlfn.XLOOKUP(B571,'Auto-PF'!$A$2:$A$500,'Auto-PF'!$B$2:$B$500,"Not found",0),_xlfn.XLOOKUP(LEFT(B571,3),'MKT name rule'!$B$2:$B$322,'MKT name rule'!$C$2:$C$322, "Not found")))</f>
        <v/>
      </c>
    </row>
    <row r="572" spans="1:3" ht="14.4">
      <c r="A572" s="48" t="str">
        <f t="shared" si="26"/>
        <v/>
      </c>
      <c r="B572" s="19" t="str">
        <f t="shared" si="25"/>
        <v/>
      </c>
      <c r="C572" s="19" t="str">
        <f>IF(ISBLANK(I572),"",IF(LEFT(H572, 4) = "90PF",_xlfn.XLOOKUP(B572,'Auto-PF'!$A$2:$A$500,'Auto-PF'!$B$2:$B$500,"Not found",0),_xlfn.XLOOKUP(LEFT(B572,3),'MKT name rule'!$B$2:$B$322,'MKT name rule'!$C$2:$C$322, "Not found")))</f>
        <v/>
      </c>
    </row>
    <row r="573" spans="1:3" ht="14.4">
      <c r="A573" s="48" t="str">
        <f t="shared" si="26"/>
        <v/>
      </c>
      <c r="B573" s="19" t="str">
        <f t="shared" si="25"/>
        <v/>
      </c>
      <c r="C573" s="19" t="str">
        <f>IF(ISBLANK(I573),"",IF(LEFT(H573, 4) = "90PF",_xlfn.XLOOKUP(B573,'Auto-PF'!$A$2:$A$500,'Auto-PF'!$B$2:$B$500,"Not found",0),_xlfn.XLOOKUP(LEFT(B573,3),'MKT name rule'!$B$2:$B$322,'MKT name rule'!$C$2:$C$322, "Not found")))</f>
        <v/>
      </c>
    </row>
    <row r="574" spans="1:3" ht="14.4">
      <c r="A574" s="48" t="str">
        <f t="shared" si="26"/>
        <v/>
      </c>
      <c r="B574" s="19" t="str">
        <f t="shared" si="25"/>
        <v/>
      </c>
      <c r="C574" s="19" t="str">
        <f>IF(ISBLANK(I574),"",IF(LEFT(H574, 4) = "90PF",_xlfn.XLOOKUP(B574,'Auto-PF'!$A$2:$A$500,'Auto-PF'!$B$2:$B$500,"Not found",0),_xlfn.XLOOKUP(LEFT(B574,3),'MKT name rule'!$B$2:$B$322,'MKT name rule'!$C$2:$C$322, "Not found")))</f>
        <v/>
      </c>
    </row>
    <row r="575" spans="1:3" ht="14.4">
      <c r="A575" s="48" t="str">
        <f t="shared" si="26"/>
        <v/>
      </c>
      <c r="B575" s="19" t="str">
        <f t="shared" si="25"/>
        <v/>
      </c>
      <c r="C575" s="19" t="str">
        <f>IF(ISBLANK(I575),"",IF(LEFT(H575, 4) = "90PF",_xlfn.XLOOKUP(B575,'Auto-PF'!$A$2:$A$500,'Auto-PF'!$B$2:$B$500,"Not found",0),_xlfn.XLOOKUP(LEFT(B575,3),'MKT name rule'!$B$2:$B$322,'MKT name rule'!$C$2:$C$322, "Not found")))</f>
        <v/>
      </c>
    </row>
    <row r="576" spans="1:3" ht="14.4">
      <c r="A576" s="48" t="str">
        <f t="shared" si="26"/>
        <v/>
      </c>
      <c r="B576" s="19" t="str">
        <f t="shared" si="25"/>
        <v/>
      </c>
      <c r="C576" s="19" t="str">
        <f>IF(ISBLANK(I576),"",IF(LEFT(H576, 4) = "90PF",_xlfn.XLOOKUP(B576,'Auto-PF'!$A$2:$A$500,'Auto-PF'!$B$2:$B$500,"Not found",0),_xlfn.XLOOKUP(LEFT(B576,3),'MKT name rule'!$B$2:$B$322,'MKT name rule'!$C$2:$C$322, "Not found")))</f>
        <v/>
      </c>
    </row>
    <row r="577" spans="1:3" ht="14.4">
      <c r="A577" s="48" t="str">
        <f t="shared" si="26"/>
        <v/>
      </c>
      <c r="B577" s="19" t="str">
        <f t="shared" si="25"/>
        <v/>
      </c>
      <c r="C577" s="19" t="str">
        <f>IF(ISBLANK(I577),"",IF(LEFT(H577, 4) = "90PF",_xlfn.XLOOKUP(B577,'Auto-PF'!$A$2:$A$500,'Auto-PF'!$B$2:$B$500,"Not found",0),_xlfn.XLOOKUP(LEFT(B577,3),'MKT name rule'!$B$2:$B$322,'MKT name rule'!$C$2:$C$322, "Not found")))</f>
        <v/>
      </c>
    </row>
    <row r="578" spans="1:3" ht="14.4">
      <c r="A578" s="48" t="str">
        <f t="shared" si="26"/>
        <v/>
      </c>
      <c r="B578" s="19" t="str">
        <f t="shared" si="25"/>
        <v/>
      </c>
      <c r="C578" s="19" t="str">
        <f>IF(ISBLANK(I578),"",IF(LEFT(H578, 4) = "90PF",_xlfn.XLOOKUP(B578,'Auto-PF'!$A$2:$A$500,'Auto-PF'!$B$2:$B$500,"Not found",0),_xlfn.XLOOKUP(LEFT(B578,3),'MKT name rule'!$B$2:$B$322,'MKT name rule'!$C$2:$C$322, "Not found")))</f>
        <v/>
      </c>
    </row>
    <row r="579" spans="1:3" ht="14.4">
      <c r="A579" s="48" t="str">
        <f t="shared" si="26"/>
        <v/>
      </c>
      <c r="B579" s="19" t="str">
        <f t="shared" si="25"/>
        <v/>
      </c>
      <c r="C579" s="19" t="str">
        <f>IF(ISBLANK(I579),"",IF(LEFT(H579, 4) = "90PF",_xlfn.XLOOKUP(B579,'Auto-PF'!$A$2:$A$500,'Auto-PF'!$B$2:$B$500,"Not found",0),_xlfn.XLOOKUP(LEFT(B579,3),'MKT name rule'!$B$2:$B$322,'MKT name rule'!$C$2:$C$322, "Not found")))</f>
        <v/>
      </c>
    </row>
    <row r="580" spans="1:3" ht="14.4">
      <c r="A580" s="48" t="str">
        <f t="shared" si="26"/>
        <v/>
      </c>
      <c r="B580" s="19" t="str">
        <f t="shared" si="25"/>
        <v/>
      </c>
      <c r="C580" s="19" t="str">
        <f>IF(ISBLANK(I580),"",IF(LEFT(H580, 4) = "90PF",_xlfn.XLOOKUP(B580,'Auto-PF'!$A$2:$A$500,'Auto-PF'!$B$2:$B$500,"Not found",0),_xlfn.XLOOKUP(LEFT(B580,3),'MKT name rule'!$B$2:$B$322,'MKT name rule'!$C$2:$C$322, "Not found")))</f>
        <v/>
      </c>
    </row>
    <row r="581" spans="1:3" ht="14.4">
      <c r="A581" s="48" t="str">
        <f t="shared" si="26"/>
        <v/>
      </c>
      <c r="B581" s="19" t="str">
        <f t="shared" si="25"/>
        <v/>
      </c>
      <c r="C581" s="19" t="str">
        <f>IF(ISBLANK(I581),"",IF(LEFT(H581, 4) = "90PF",_xlfn.XLOOKUP(B581,'Auto-PF'!$A$2:$A$500,'Auto-PF'!$B$2:$B$500,"Not found",0),_xlfn.XLOOKUP(LEFT(B581,3),'MKT name rule'!$B$2:$B$322,'MKT name rule'!$C$2:$C$322, "Not found")))</f>
        <v/>
      </c>
    </row>
    <row r="582" spans="1:3" ht="14.4">
      <c r="A582" s="48" t="str">
        <f t="shared" si="26"/>
        <v/>
      </c>
      <c r="B582" s="19" t="str">
        <f t="shared" si="25"/>
        <v/>
      </c>
      <c r="C582" s="19" t="str">
        <f>IF(ISBLANK(I582),"",IF(LEFT(H582, 4) = "90PF",_xlfn.XLOOKUP(B582,'Auto-PF'!$A$2:$A$500,'Auto-PF'!$B$2:$B$500,"Not found",0),_xlfn.XLOOKUP(LEFT(B582,3),'MKT name rule'!$B$2:$B$322,'MKT name rule'!$C$2:$C$322, "Not found")))</f>
        <v/>
      </c>
    </row>
    <row r="583" spans="1:3" ht="14.4">
      <c r="A583" s="48" t="str">
        <f t="shared" si="26"/>
        <v/>
      </c>
      <c r="B583" s="19" t="str">
        <f t="shared" si="25"/>
        <v/>
      </c>
      <c r="C583" s="19" t="str">
        <f>IF(ISBLANK(I583),"",IF(LEFT(H583, 4) = "90PF",_xlfn.XLOOKUP(B583,'Auto-PF'!$A$2:$A$500,'Auto-PF'!$B$2:$B$500,"Not found",0),_xlfn.XLOOKUP(LEFT(B583,3),'MKT name rule'!$B$2:$B$322,'MKT name rule'!$C$2:$C$322, "Not found")))</f>
        <v/>
      </c>
    </row>
    <row r="584" spans="1:3" ht="14.4">
      <c r="A584" s="48" t="str">
        <f t="shared" si="26"/>
        <v/>
      </c>
      <c r="B584" s="19" t="str">
        <f t="shared" si="25"/>
        <v/>
      </c>
      <c r="C584" s="19" t="str">
        <f>IF(ISBLANK(I584),"",IF(LEFT(H584, 4) = "90PF",_xlfn.XLOOKUP(B584,'Auto-PF'!$A$2:$A$500,'Auto-PF'!$B$2:$B$500,"Not found",0),_xlfn.XLOOKUP(LEFT(B584,3),'MKT name rule'!$B$2:$B$322,'MKT name rule'!$C$2:$C$322, "Not found")))</f>
        <v/>
      </c>
    </row>
    <row r="585" spans="1:3" ht="14.4">
      <c r="A585" s="48" t="str">
        <f t="shared" si="26"/>
        <v/>
      </c>
      <c r="B585" s="19" t="str">
        <f t="shared" si="25"/>
        <v/>
      </c>
      <c r="C585" s="19" t="str">
        <f>IF(ISBLANK(I585),"",IF(LEFT(H585, 4) = "90PF",_xlfn.XLOOKUP(B585,'Auto-PF'!$A$2:$A$500,'Auto-PF'!$B$2:$B$500,"Not found",0),_xlfn.XLOOKUP(LEFT(B585,3),'MKT name rule'!$B$2:$B$322,'MKT name rule'!$C$2:$C$322, "Not found")))</f>
        <v/>
      </c>
    </row>
    <row r="586" spans="1:3" ht="14.4">
      <c r="A586" s="48" t="str">
        <f t="shared" si="26"/>
        <v/>
      </c>
      <c r="B586" s="19" t="str">
        <f t="shared" si="25"/>
        <v/>
      </c>
      <c r="C586" s="19" t="str">
        <f>IF(ISBLANK(I586),"",IF(LEFT(H586, 4) = "90PF",_xlfn.XLOOKUP(B586,'Auto-PF'!$A$2:$A$500,'Auto-PF'!$B$2:$B$500,"Not found",0),_xlfn.XLOOKUP(LEFT(B586,3),'MKT name rule'!$B$2:$B$322,'MKT name rule'!$C$2:$C$322, "Not found")))</f>
        <v/>
      </c>
    </row>
    <row r="587" spans="1:3" ht="14.4">
      <c r="A587" s="48" t="str">
        <f t="shared" si="26"/>
        <v/>
      </c>
      <c r="B587" s="19" t="str">
        <f t="shared" ref="B587:B650" si="27">IF(ISBLANK(I587),"",I587)</f>
        <v/>
      </c>
      <c r="C587" s="19" t="str">
        <f>IF(ISBLANK(I587),"",IF(LEFT(H587, 4) = "90PF",_xlfn.XLOOKUP(B587,'Auto-PF'!$A$2:$A$500,'Auto-PF'!$B$2:$B$500,"Not found",0),_xlfn.XLOOKUP(LEFT(B587,3),'MKT name rule'!$B$2:$B$322,'MKT name rule'!$C$2:$C$322, "Not found")))</f>
        <v/>
      </c>
    </row>
    <row r="588" spans="1:3" ht="14.4">
      <c r="A588" s="48" t="str">
        <f t="shared" si="26"/>
        <v/>
      </c>
      <c r="B588" s="19" t="str">
        <f t="shared" si="27"/>
        <v/>
      </c>
      <c r="C588" s="19" t="str">
        <f>IF(ISBLANK(I588),"",IF(LEFT(H588, 4) = "90PF",_xlfn.XLOOKUP(B588,'Auto-PF'!$A$2:$A$500,'Auto-PF'!$B$2:$B$500,"Not found",0),_xlfn.XLOOKUP(LEFT(B588,3),'MKT name rule'!$B$2:$B$322,'MKT name rule'!$C$2:$C$322, "Not found")))</f>
        <v/>
      </c>
    </row>
    <row r="589" spans="1:3" ht="14.4">
      <c r="A589" s="48" t="str">
        <f t="shared" si="26"/>
        <v/>
      </c>
      <c r="B589" s="19" t="str">
        <f t="shared" si="27"/>
        <v/>
      </c>
      <c r="C589" s="19" t="str">
        <f>IF(ISBLANK(I589),"",IF(LEFT(H589, 4) = "90PF",_xlfn.XLOOKUP(B589,'Auto-PF'!$A$2:$A$500,'Auto-PF'!$B$2:$B$500,"Not found",0),_xlfn.XLOOKUP(LEFT(B589,3),'MKT name rule'!$B$2:$B$322,'MKT name rule'!$C$2:$C$322, "Not found")))</f>
        <v/>
      </c>
    </row>
    <row r="590" spans="1:3" ht="14.4">
      <c r="A590" s="48" t="str">
        <f t="shared" si="26"/>
        <v/>
      </c>
      <c r="B590" s="19" t="str">
        <f t="shared" si="27"/>
        <v/>
      </c>
      <c r="C590" s="19" t="str">
        <f>IF(ISBLANK(I590),"",IF(LEFT(H590, 4) = "90PF",_xlfn.XLOOKUP(B590,'Auto-PF'!$A$2:$A$500,'Auto-PF'!$B$2:$B$500,"Not found",0),_xlfn.XLOOKUP(LEFT(B590,3),'MKT name rule'!$B$2:$B$322,'MKT name rule'!$C$2:$C$322, "Not found")))</f>
        <v/>
      </c>
    </row>
    <row r="591" spans="1:3" ht="14.4">
      <c r="A591" s="48" t="str">
        <f t="shared" si="26"/>
        <v/>
      </c>
      <c r="B591" s="19" t="str">
        <f t="shared" si="27"/>
        <v/>
      </c>
      <c r="C591" s="19" t="str">
        <f>IF(ISBLANK(I591),"",IF(LEFT(H591, 4) = "90PF",_xlfn.XLOOKUP(B591,'Auto-PF'!$A$2:$A$500,'Auto-PF'!$B$2:$B$500,"Not found",0),_xlfn.XLOOKUP(LEFT(B591,3),'MKT name rule'!$B$2:$B$322,'MKT name rule'!$C$2:$C$322, "Not found")))</f>
        <v/>
      </c>
    </row>
    <row r="592" spans="1:3" ht="14.4">
      <c r="A592" s="48" t="str">
        <f t="shared" ref="A592:A655" si="28">IF(ISBLANK(I592),"",H592)</f>
        <v/>
      </c>
      <c r="B592" s="19" t="str">
        <f t="shared" si="27"/>
        <v/>
      </c>
      <c r="C592" s="19" t="str">
        <f>IF(ISBLANK(I592),"",IF(LEFT(H592, 4) = "90PF",_xlfn.XLOOKUP(B592,'Auto-PF'!$A$2:$A$500,'Auto-PF'!$B$2:$B$500,"Not found",0),_xlfn.XLOOKUP(LEFT(B592,3),'MKT name rule'!$B$2:$B$322,'MKT name rule'!$C$2:$C$322, "Not found")))</f>
        <v/>
      </c>
    </row>
    <row r="593" spans="1:3" ht="14.4">
      <c r="A593" s="48" t="str">
        <f t="shared" si="28"/>
        <v/>
      </c>
      <c r="B593" s="19" t="str">
        <f t="shared" si="27"/>
        <v/>
      </c>
      <c r="C593" s="19" t="str">
        <f>IF(ISBLANK(I593),"",IF(LEFT(H593, 4) = "90PF",_xlfn.XLOOKUP(B593,'Auto-PF'!$A$2:$A$500,'Auto-PF'!$B$2:$B$500,"Not found",0),_xlfn.XLOOKUP(LEFT(B593,3),'MKT name rule'!$B$2:$B$322,'MKT name rule'!$C$2:$C$322, "Not found")))</f>
        <v/>
      </c>
    </row>
    <row r="594" spans="1:3" ht="14.4">
      <c r="A594" s="48" t="str">
        <f t="shared" si="28"/>
        <v/>
      </c>
      <c r="B594" s="19" t="str">
        <f t="shared" si="27"/>
        <v/>
      </c>
      <c r="C594" s="19" t="str">
        <f>IF(ISBLANK(I594),"",IF(LEFT(H594, 4) = "90PF",_xlfn.XLOOKUP(B594,'Auto-PF'!$A$2:$A$500,'Auto-PF'!$B$2:$B$500,"Not found",0),_xlfn.XLOOKUP(LEFT(B594,3),'MKT name rule'!$B$2:$B$322,'MKT name rule'!$C$2:$C$322, "Not found")))</f>
        <v/>
      </c>
    </row>
    <row r="595" spans="1:3" ht="14.4">
      <c r="A595" s="48" t="str">
        <f t="shared" si="28"/>
        <v/>
      </c>
      <c r="B595" s="19" t="str">
        <f t="shared" si="27"/>
        <v/>
      </c>
      <c r="C595" s="19" t="str">
        <f>IF(ISBLANK(I595),"",IF(LEFT(H595, 4) = "90PF",_xlfn.XLOOKUP(B595,'Auto-PF'!$A$2:$A$500,'Auto-PF'!$B$2:$B$500,"Not found",0),_xlfn.XLOOKUP(LEFT(B595,3),'MKT name rule'!$B$2:$B$322,'MKT name rule'!$C$2:$C$322, "Not found")))</f>
        <v/>
      </c>
    </row>
    <row r="596" spans="1:3" ht="14.4">
      <c r="A596" s="48" t="str">
        <f t="shared" si="28"/>
        <v/>
      </c>
      <c r="B596" s="19" t="str">
        <f t="shared" si="27"/>
        <v/>
      </c>
      <c r="C596" s="19" t="str">
        <f>IF(ISBLANK(I596),"",IF(LEFT(H596, 4) = "90PF",_xlfn.XLOOKUP(B596,'Auto-PF'!$A$2:$A$500,'Auto-PF'!$B$2:$B$500,"Not found",0),_xlfn.XLOOKUP(LEFT(B596,3),'MKT name rule'!$B$2:$B$322,'MKT name rule'!$C$2:$C$322, "Not found")))</f>
        <v/>
      </c>
    </row>
    <row r="597" spans="1:3" ht="14.4">
      <c r="A597" s="48" t="str">
        <f t="shared" si="28"/>
        <v/>
      </c>
      <c r="B597" s="19" t="str">
        <f t="shared" si="27"/>
        <v/>
      </c>
      <c r="C597" s="19" t="str">
        <f>IF(ISBLANK(I597),"",IF(LEFT(H597, 4) = "90PF",_xlfn.XLOOKUP(B597,'Auto-PF'!$A$2:$A$500,'Auto-PF'!$B$2:$B$500,"Not found",0),_xlfn.XLOOKUP(LEFT(B597,3),'MKT name rule'!$B$2:$B$322,'MKT name rule'!$C$2:$C$322, "Not found")))</f>
        <v/>
      </c>
    </row>
    <row r="598" spans="1:3" ht="14.4">
      <c r="A598" s="48" t="str">
        <f t="shared" si="28"/>
        <v/>
      </c>
      <c r="B598" s="19" t="str">
        <f t="shared" si="27"/>
        <v/>
      </c>
      <c r="C598" s="19" t="str">
        <f>IF(ISBLANK(I598),"",IF(LEFT(H598, 4) = "90PF",_xlfn.XLOOKUP(B598,'Auto-PF'!$A$2:$A$500,'Auto-PF'!$B$2:$B$500,"Not found",0),_xlfn.XLOOKUP(LEFT(B598,3),'MKT name rule'!$B$2:$B$322,'MKT name rule'!$C$2:$C$322, "Not found")))</f>
        <v/>
      </c>
    </row>
    <row r="599" spans="1:3" ht="14.4">
      <c r="A599" s="48" t="str">
        <f t="shared" si="28"/>
        <v/>
      </c>
      <c r="B599" s="19" t="str">
        <f t="shared" si="27"/>
        <v/>
      </c>
      <c r="C599" s="19" t="str">
        <f>IF(ISBLANK(I599),"",IF(LEFT(H599, 4) = "90PF",_xlfn.XLOOKUP(B599,'Auto-PF'!$A$2:$A$500,'Auto-PF'!$B$2:$B$500,"Not found",0),_xlfn.XLOOKUP(LEFT(B599,3),'MKT name rule'!$B$2:$B$322,'MKT name rule'!$C$2:$C$322, "Not found")))</f>
        <v/>
      </c>
    </row>
    <row r="600" spans="1:3" ht="14.4">
      <c r="A600" s="48" t="str">
        <f t="shared" si="28"/>
        <v/>
      </c>
      <c r="B600" s="19" t="str">
        <f t="shared" si="27"/>
        <v/>
      </c>
      <c r="C600" s="19" t="str">
        <f>IF(ISBLANK(I600),"",IF(LEFT(H600, 4) = "90PF",_xlfn.XLOOKUP(B600,'Auto-PF'!$A$2:$A$500,'Auto-PF'!$B$2:$B$500,"Not found",0),_xlfn.XLOOKUP(LEFT(B600,3),'MKT name rule'!$B$2:$B$322,'MKT name rule'!$C$2:$C$322, "Not found")))</f>
        <v/>
      </c>
    </row>
    <row r="601" spans="1:3" ht="14.4">
      <c r="A601" s="48" t="str">
        <f t="shared" si="28"/>
        <v/>
      </c>
      <c r="B601" s="19" t="str">
        <f t="shared" si="27"/>
        <v/>
      </c>
      <c r="C601" s="19" t="str">
        <f>IF(ISBLANK(I601),"",IF(LEFT(H601, 4) = "90PF",_xlfn.XLOOKUP(B601,'Auto-PF'!$A$2:$A$500,'Auto-PF'!$B$2:$B$500,"Not found",0),_xlfn.XLOOKUP(LEFT(B601,3),'MKT name rule'!$B$2:$B$322,'MKT name rule'!$C$2:$C$322, "Not found")))</f>
        <v/>
      </c>
    </row>
    <row r="602" spans="1:3" ht="14.4">
      <c r="A602" s="48" t="str">
        <f t="shared" si="28"/>
        <v/>
      </c>
      <c r="B602" s="19" t="str">
        <f t="shared" si="27"/>
        <v/>
      </c>
      <c r="C602" s="19" t="str">
        <f>IF(ISBLANK(I602),"",IF(LEFT(H602, 4) = "90PF",_xlfn.XLOOKUP(B602,'Auto-PF'!$A$2:$A$500,'Auto-PF'!$B$2:$B$500,"Not found",0),_xlfn.XLOOKUP(LEFT(B602,3),'MKT name rule'!$B$2:$B$322,'MKT name rule'!$C$2:$C$322, "Not found")))</f>
        <v/>
      </c>
    </row>
    <row r="603" spans="1:3" ht="14.4">
      <c r="A603" s="48" t="str">
        <f t="shared" si="28"/>
        <v/>
      </c>
      <c r="B603" s="19" t="str">
        <f t="shared" si="27"/>
        <v/>
      </c>
      <c r="C603" s="19" t="str">
        <f>IF(ISBLANK(I603),"",IF(LEFT(H603, 4) = "90PF",_xlfn.XLOOKUP(B603,'Auto-PF'!$A$2:$A$500,'Auto-PF'!$B$2:$B$500,"Not found",0),_xlfn.XLOOKUP(LEFT(B603,3),'MKT name rule'!$B$2:$B$322,'MKT name rule'!$C$2:$C$322, "Not found")))</f>
        <v/>
      </c>
    </row>
    <row r="604" spans="1:3" ht="14.4">
      <c r="A604" s="48" t="str">
        <f t="shared" si="28"/>
        <v/>
      </c>
      <c r="B604" s="19" t="str">
        <f t="shared" si="27"/>
        <v/>
      </c>
      <c r="C604" s="19" t="str">
        <f>IF(ISBLANK(I604),"",IF(LEFT(H604, 4) = "90PF",_xlfn.XLOOKUP(B604,'Auto-PF'!$A$2:$A$500,'Auto-PF'!$B$2:$B$500,"Not found",0),_xlfn.XLOOKUP(LEFT(B604,3),'MKT name rule'!$B$2:$B$322,'MKT name rule'!$C$2:$C$322, "Not found")))</f>
        <v/>
      </c>
    </row>
    <row r="605" spans="1:3" ht="14.4">
      <c r="A605" s="48" t="str">
        <f t="shared" si="28"/>
        <v/>
      </c>
      <c r="B605" s="19" t="str">
        <f t="shared" si="27"/>
        <v/>
      </c>
      <c r="C605" s="19" t="str">
        <f>IF(ISBLANK(I605),"",IF(LEFT(H605, 4) = "90PF",_xlfn.XLOOKUP(B605,'Auto-PF'!$A$2:$A$500,'Auto-PF'!$B$2:$B$500,"Not found",0),_xlfn.XLOOKUP(LEFT(B605,3),'MKT name rule'!$B$2:$B$322,'MKT name rule'!$C$2:$C$322, "Not found")))</f>
        <v/>
      </c>
    </row>
    <row r="606" spans="1:3" ht="14.4">
      <c r="A606" s="48" t="str">
        <f t="shared" si="28"/>
        <v/>
      </c>
      <c r="B606" s="19" t="str">
        <f t="shared" si="27"/>
        <v/>
      </c>
      <c r="C606" s="19" t="str">
        <f>IF(ISBLANK(I606),"",IF(LEFT(H606, 4) = "90PF",_xlfn.XLOOKUP(B606,'Auto-PF'!$A$2:$A$500,'Auto-PF'!$B$2:$B$500,"Not found",0),_xlfn.XLOOKUP(LEFT(B606,3),'MKT name rule'!$B$2:$B$322,'MKT name rule'!$C$2:$C$322, "Not found")))</f>
        <v/>
      </c>
    </row>
    <row r="607" spans="1:3" ht="14.4">
      <c r="A607" s="48" t="str">
        <f t="shared" si="28"/>
        <v/>
      </c>
      <c r="B607" s="19" t="str">
        <f t="shared" si="27"/>
        <v/>
      </c>
      <c r="C607" s="19" t="str">
        <f>IF(ISBLANK(I607),"",IF(LEFT(H607, 4) = "90PF",_xlfn.XLOOKUP(B607,'Auto-PF'!$A$2:$A$500,'Auto-PF'!$B$2:$B$500,"Not found",0),_xlfn.XLOOKUP(LEFT(B607,3),'MKT name rule'!$B$2:$B$322,'MKT name rule'!$C$2:$C$322, "Not found")))</f>
        <v/>
      </c>
    </row>
    <row r="608" spans="1:3" ht="14.4">
      <c r="A608" s="48" t="str">
        <f t="shared" si="28"/>
        <v/>
      </c>
      <c r="B608" s="19" t="str">
        <f t="shared" si="27"/>
        <v/>
      </c>
      <c r="C608" s="19" t="str">
        <f>IF(ISBLANK(I608),"",IF(LEFT(H608, 4) = "90PF",_xlfn.XLOOKUP(B608,'Auto-PF'!$A$2:$A$500,'Auto-PF'!$B$2:$B$500,"Not found",0),_xlfn.XLOOKUP(LEFT(B608,3),'MKT name rule'!$B$2:$B$322,'MKT name rule'!$C$2:$C$322, "Not found")))</f>
        <v/>
      </c>
    </row>
    <row r="609" spans="1:3" ht="14.4">
      <c r="A609" s="48" t="str">
        <f t="shared" si="28"/>
        <v/>
      </c>
      <c r="B609" s="19" t="str">
        <f t="shared" si="27"/>
        <v/>
      </c>
      <c r="C609" s="19" t="str">
        <f>IF(ISBLANK(I609),"",IF(LEFT(H609, 4) = "90PF",_xlfn.XLOOKUP(B609,'Auto-PF'!$A$2:$A$500,'Auto-PF'!$B$2:$B$500,"Not found",0),_xlfn.XLOOKUP(LEFT(B609,3),'MKT name rule'!$B$2:$B$322,'MKT name rule'!$C$2:$C$322, "Not found")))</f>
        <v/>
      </c>
    </row>
    <row r="610" spans="1:3" ht="14.4">
      <c r="A610" s="48" t="str">
        <f t="shared" si="28"/>
        <v/>
      </c>
      <c r="B610" s="19" t="str">
        <f t="shared" si="27"/>
        <v/>
      </c>
      <c r="C610" s="19" t="str">
        <f>IF(ISBLANK(I610),"",IF(LEFT(H610, 4) = "90PF",_xlfn.XLOOKUP(B610,'Auto-PF'!$A$2:$A$500,'Auto-PF'!$B$2:$B$500,"Not found",0),_xlfn.XLOOKUP(LEFT(B610,3),'MKT name rule'!$B$2:$B$322,'MKT name rule'!$C$2:$C$322, "Not found")))</f>
        <v/>
      </c>
    </row>
    <row r="611" spans="1:3" ht="14.4">
      <c r="A611" s="48" t="str">
        <f t="shared" si="28"/>
        <v/>
      </c>
      <c r="B611" s="19" t="str">
        <f t="shared" si="27"/>
        <v/>
      </c>
      <c r="C611" s="19" t="str">
        <f>IF(ISBLANK(I611),"",IF(LEFT(H611, 4) = "90PF",_xlfn.XLOOKUP(B611,'Auto-PF'!$A$2:$A$500,'Auto-PF'!$B$2:$B$500,"Not found",0),_xlfn.XLOOKUP(LEFT(B611,3),'MKT name rule'!$B$2:$B$322,'MKT name rule'!$C$2:$C$322, "Not found")))</f>
        <v/>
      </c>
    </row>
    <row r="612" spans="1:3" ht="14.4">
      <c r="A612" s="48" t="str">
        <f t="shared" si="28"/>
        <v/>
      </c>
      <c r="B612" s="19" t="str">
        <f t="shared" si="27"/>
        <v/>
      </c>
      <c r="C612" s="19" t="str">
        <f>IF(ISBLANK(I612),"",IF(LEFT(H612, 4) = "90PF",_xlfn.XLOOKUP(B612,'Auto-PF'!$A$2:$A$500,'Auto-PF'!$B$2:$B$500,"Not found",0),_xlfn.XLOOKUP(LEFT(B612,3),'MKT name rule'!$B$2:$B$322,'MKT name rule'!$C$2:$C$322, "Not found")))</f>
        <v/>
      </c>
    </row>
    <row r="613" spans="1:3" ht="14.4">
      <c r="A613" s="48" t="str">
        <f t="shared" si="28"/>
        <v/>
      </c>
      <c r="B613" s="19" t="str">
        <f t="shared" si="27"/>
        <v/>
      </c>
      <c r="C613" s="19" t="str">
        <f>IF(ISBLANK(I613),"",IF(LEFT(H613, 4) = "90PF",_xlfn.XLOOKUP(B613,'Auto-PF'!$A$2:$A$500,'Auto-PF'!$B$2:$B$500,"Not found",0),_xlfn.XLOOKUP(LEFT(B613,3),'MKT name rule'!$B$2:$B$322,'MKT name rule'!$C$2:$C$322, "Not found")))</f>
        <v/>
      </c>
    </row>
    <row r="614" spans="1:3" ht="14.4">
      <c r="A614" s="48" t="str">
        <f t="shared" si="28"/>
        <v/>
      </c>
      <c r="B614" s="19" t="str">
        <f t="shared" si="27"/>
        <v/>
      </c>
      <c r="C614" s="19" t="str">
        <f>IF(ISBLANK(I614),"",IF(LEFT(H614, 4) = "90PF",_xlfn.XLOOKUP(B614,'Auto-PF'!$A$2:$A$500,'Auto-PF'!$B$2:$B$500,"Not found",0),_xlfn.XLOOKUP(LEFT(B614,3),'MKT name rule'!$B$2:$B$322,'MKT name rule'!$C$2:$C$322, "Not found")))</f>
        <v/>
      </c>
    </row>
    <row r="615" spans="1:3" ht="14.4">
      <c r="A615" s="48" t="str">
        <f t="shared" si="28"/>
        <v/>
      </c>
      <c r="B615" s="19" t="str">
        <f t="shared" si="27"/>
        <v/>
      </c>
      <c r="C615" s="19" t="str">
        <f>IF(ISBLANK(I615),"",IF(LEFT(H615, 4) = "90PF",_xlfn.XLOOKUP(B615,'Auto-PF'!$A$2:$A$500,'Auto-PF'!$B$2:$B$500,"Not found",0),_xlfn.XLOOKUP(LEFT(B615,3),'MKT name rule'!$B$2:$B$322,'MKT name rule'!$C$2:$C$322, "Not found")))</f>
        <v/>
      </c>
    </row>
    <row r="616" spans="1:3" ht="14.4">
      <c r="A616" s="48" t="str">
        <f t="shared" si="28"/>
        <v/>
      </c>
      <c r="B616" s="19" t="str">
        <f t="shared" si="27"/>
        <v/>
      </c>
      <c r="C616" s="19" t="str">
        <f>IF(ISBLANK(I616),"",IF(LEFT(H616, 4) = "90PF",_xlfn.XLOOKUP(B616,'Auto-PF'!$A$2:$A$500,'Auto-PF'!$B$2:$B$500,"Not found",0),_xlfn.XLOOKUP(LEFT(B616,3),'MKT name rule'!$B$2:$B$322,'MKT name rule'!$C$2:$C$322, "Not found")))</f>
        <v/>
      </c>
    </row>
    <row r="617" spans="1:3" ht="14.4">
      <c r="A617" s="48" t="str">
        <f t="shared" si="28"/>
        <v/>
      </c>
      <c r="B617" s="19" t="str">
        <f t="shared" si="27"/>
        <v/>
      </c>
      <c r="C617" s="19" t="str">
        <f>IF(ISBLANK(I617),"",IF(LEFT(H617, 4) = "90PF",_xlfn.XLOOKUP(B617,'Auto-PF'!$A$2:$A$500,'Auto-PF'!$B$2:$B$500,"Not found",0),_xlfn.XLOOKUP(LEFT(B617,3),'MKT name rule'!$B$2:$B$322,'MKT name rule'!$C$2:$C$322, "Not found")))</f>
        <v/>
      </c>
    </row>
    <row r="618" spans="1:3" ht="14.4">
      <c r="A618" s="48" t="str">
        <f t="shared" si="28"/>
        <v/>
      </c>
      <c r="B618" s="19" t="str">
        <f t="shared" si="27"/>
        <v/>
      </c>
      <c r="C618" s="19" t="str">
        <f>IF(ISBLANK(I618),"",IF(LEFT(H618, 4) = "90PF",_xlfn.XLOOKUP(B618,'Auto-PF'!$A$2:$A$500,'Auto-PF'!$B$2:$B$500,"Not found",0),_xlfn.XLOOKUP(LEFT(B618,3),'MKT name rule'!$B$2:$B$322,'MKT name rule'!$C$2:$C$322, "Not found")))</f>
        <v/>
      </c>
    </row>
    <row r="619" spans="1:3" ht="14.4">
      <c r="A619" s="48" t="str">
        <f t="shared" si="28"/>
        <v/>
      </c>
      <c r="B619" s="19" t="str">
        <f t="shared" si="27"/>
        <v/>
      </c>
      <c r="C619" s="19" t="str">
        <f>IF(ISBLANK(I619),"",IF(LEFT(H619, 4) = "90PF",_xlfn.XLOOKUP(B619,'Auto-PF'!$A$2:$A$500,'Auto-PF'!$B$2:$B$500,"Not found",0),_xlfn.XLOOKUP(LEFT(B619,3),'MKT name rule'!$B$2:$B$322,'MKT name rule'!$C$2:$C$322, "Not found")))</f>
        <v/>
      </c>
    </row>
    <row r="620" spans="1:3" ht="14.4">
      <c r="A620" s="48" t="str">
        <f t="shared" si="28"/>
        <v/>
      </c>
      <c r="B620" s="19" t="str">
        <f t="shared" si="27"/>
        <v/>
      </c>
      <c r="C620" s="19" t="str">
        <f>IF(ISBLANK(I620),"",IF(LEFT(H620, 4) = "90PF",_xlfn.XLOOKUP(B620,'Auto-PF'!$A$2:$A$500,'Auto-PF'!$B$2:$B$500,"Not found",0),_xlfn.XLOOKUP(LEFT(B620,3),'MKT name rule'!$B$2:$B$322,'MKT name rule'!$C$2:$C$322, "Not found")))</f>
        <v/>
      </c>
    </row>
    <row r="621" spans="1:3" ht="14.4">
      <c r="A621" s="48" t="str">
        <f t="shared" si="28"/>
        <v/>
      </c>
      <c r="B621" s="19" t="str">
        <f t="shared" si="27"/>
        <v/>
      </c>
      <c r="C621" s="19" t="str">
        <f>IF(ISBLANK(I621),"",IF(LEFT(H621, 4) = "90PF",_xlfn.XLOOKUP(B621,'Auto-PF'!$A$2:$A$500,'Auto-PF'!$B$2:$B$500,"Not found",0),_xlfn.XLOOKUP(LEFT(B621,3),'MKT name rule'!$B$2:$B$322,'MKT name rule'!$C$2:$C$322, "Not found")))</f>
        <v/>
      </c>
    </row>
    <row r="622" spans="1:3" ht="14.4">
      <c r="A622" s="48" t="str">
        <f t="shared" si="28"/>
        <v/>
      </c>
      <c r="B622" s="19" t="str">
        <f t="shared" si="27"/>
        <v/>
      </c>
      <c r="C622" s="19" t="str">
        <f>IF(ISBLANK(I622),"",IF(LEFT(H622, 4) = "90PF",_xlfn.XLOOKUP(B622,'Auto-PF'!$A$2:$A$500,'Auto-PF'!$B$2:$B$500,"Not found",0),_xlfn.XLOOKUP(LEFT(B622,3),'MKT name rule'!$B$2:$B$322,'MKT name rule'!$C$2:$C$322, "Not found")))</f>
        <v/>
      </c>
    </row>
    <row r="623" spans="1:3" ht="14.4">
      <c r="A623" s="48" t="str">
        <f t="shared" si="28"/>
        <v/>
      </c>
      <c r="B623" s="19" t="str">
        <f t="shared" si="27"/>
        <v/>
      </c>
      <c r="C623" s="19" t="str">
        <f>IF(ISBLANK(I623),"",IF(LEFT(H623, 4) = "90PF",_xlfn.XLOOKUP(B623,'Auto-PF'!$A$2:$A$500,'Auto-PF'!$B$2:$B$500,"Not found",0),_xlfn.XLOOKUP(LEFT(B623,3),'MKT name rule'!$B$2:$B$322,'MKT name rule'!$C$2:$C$322, "Not found")))</f>
        <v/>
      </c>
    </row>
    <row r="624" spans="1:3" ht="14.4">
      <c r="A624" s="48" t="str">
        <f t="shared" si="28"/>
        <v/>
      </c>
      <c r="B624" s="19" t="str">
        <f t="shared" si="27"/>
        <v/>
      </c>
      <c r="C624" s="19" t="str">
        <f>IF(ISBLANK(I624),"",IF(LEFT(H624, 4) = "90PF",_xlfn.XLOOKUP(B624,'Auto-PF'!$A$2:$A$500,'Auto-PF'!$B$2:$B$500,"Not found",0),_xlfn.XLOOKUP(LEFT(B624,3),'MKT name rule'!$B$2:$B$322,'MKT name rule'!$C$2:$C$322, "Not found")))</f>
        <v/>
      </c>
    </row>
    <row r="625" spans="1:3" ht="14.4">
      <c r="A625" s="48" t="str">
        <f t="shared" si="28"/>
        <v/>
      </c>
      <c r="B625" s="19" t="str">
        <f t="shared" si="27"/>
        <v/>
      </c>
      <c r="C625" s="19" t="str">
        <f>IF(ISBLANK(I625),"",IF(LEFT(H625, 4) = "90PF",_xlfn.XLOOKUP(B625,'Auto-PF'!$A$2:$A$500,'Auto-PF'!$B$2:$B$500,"Not found",0),_xlfn.XLOOKUP(LEFT(B625,3),'MKT name rule'!$B$2:$B$322,'MKT name rule'!$C$2:$C$322, "Not found")))</f>
        <v/>
      </c>
    </row>
    <row r="626" spans="1:3" ht="14.4">
      <c r="A626" s="48" t="str">
        <f t="shared" si="28"/>
        <v/>
      </c>
      <c r="B626" s="19" t="str">
        <f t="shared" si="27"/>
        <v/>
      </c>
      <c r="C626" s="19" t="str">
        <f>IF(ISBLANK(I626),"",IF(LEFT(H626, 4) = "90PF",_xlfn.XLOOKUP(B626,'Auto-PF'!$A$2:$A$500,'Auto-PF'!$B$2:$B$500,"Not found",0),_xlfn.XLOOKUP(LEFT(B626,3),'MKT name rule'!$B$2:$B$322,'MKT name rule'!$C$2:$C$322, "Not found")))</f>
        <v/>
      </c>
    </row>
    <row r="627" spans="1:3" ht="14.4">
      <c r="A627" s="48" t="str">
        <f t="shared" si="28"/>
        <v/>
      </c>
      <c r="B627" s="19" t="str">
        <f t="shared" si="27"/>
        <v/>
      </c>
      <c r="C627" s="19" t="str">
        <f>IF(ISBLANK(I627),"",IF(LEFT(H627, 4) = "90PF",_xlfn.XLOOKUP(B627,'Auto-PF'!$A$2:$A$500,'Auto-PF'!$B$2:$B$500,"Not found",0),_xlfn.XLOOKUP(LEFT(B627,3),'MKT name rule'!$B$2:$B$322,'MKT name rule'!$C$2:$C$322, "Not found")))</f>
        <v/>
      </c>
    </row>
    <row r="628" spans="1:3" ht="14.4">
      <c r="A628" s="48" t="str">
        <f t="shared" si="28"/>
        <v/>
      </c>
      <c r="B628" s="19" t="str">
        <f t="shared" si="27"/>
        <v/>
      </c>
      <c r="C628" s="19" t="str">
        <f>IF(ISBLANK(I628),"",IF(LEFT(H628, 4) = "90PF",_xlfn.XLOOKUP(B628,'Auto-PF'!$A$2:$A$500,'Auto-PF'!$B$2:$B$500,"Not found",0),_xlfn.XLOOKUP(LEFT(B628,3),'MKT name rule'!$B$2:$B$322,'MKT name rule'!$C$2:$C$322, "Not found")))</f>
        <v/>
      </c>
    </row>
    <row r="629" spans="1:3" ht="14.4">
      <c r="A629" s="48" t="str">
        <f t="shared" si="28"/>
        <v/>
      </c>
      <c r="B629" s="19" t="str">
        <f t="shared" si="27"/>
        <v/>
      </c>
      <c r="C629" s="19" t="str">
        <f>IF(ISBLANK(I629),"",IF(LEFT(H629, 4) = "90PF",_xlfn.XLOOKUP(B629,'Auto-PF'!$A$2:$A$500,'Auto-PF'!$B$2:$B$500,"Not found",0),_xlfn.XLOOKUP(LEFT(B629,3),'MKT name rule'!$B$2:$B$322,'MKT name rule'!$C$2:$C$322, "Not found")))</f>
        <v/>
      </c>
    </row>
    <row r="630" spans="1:3" ht="14.4">
      <c r="A630" s="48" t="str">
        <f t="shared" si="28"/>
        <v/>
      </c>
      <c r="B630" s="19" t="str">
        <f t="shared" si="27"/>
        <v/>
      </c>
      <c r="C630" s="19" t="str">
        <f>IF(ISBLANK(I630),"",IF(LEFT(H630, 4) = "90PF",_xlfn.XLOOKUP(B630,'Auto-PF'!$A$2:$A$500,'Auto-PF'!$B$2:$B$500,"Not found",0),_xlfn.XLOOKUP(LEFT(B630,3),'MKT name rule'!$B$2:$B$322,'MKT name rule'!$C$2:$C$322, "Not found")))</f>
        <v/>
      </c>
    </row>
    <row r="631" spans="1:3" ht="14.4">
      <c r="A631" s="48" t="str">
        <f t="shared" si="28"/>
        <v/>
      </c>
      <c r="B631" s="19" t="str">
        <f t="shared" si="27"/>
        <v/>
      </c>
      <c r="C631" s="19" t="str">
        <f>IF(ISBLANK(I631),"",IF(LEFT(H631, 4) = "90PF",_xlfn.XLOOKUP(B631,'Auto-PF'!$A$2:$A$500,'Auto-PF'!$B$2:$B$500,"Not found",0),_xlfn.XLOOKUP(LEFT(B631,3),'MKT name rule'!$B$2:$B$322,'MKT name rule'!$C$2:$C$322, "Not found")))</f>
        <v/>
      </c>
    </row>
    <row r="632" spans="1:3" ht="14.4">
      <c r="A632" s="48" t="str">
        <f t="shared" si="28"/>
        <v/>
      </c>
      <c r="B632" s="19" t="str">
        <f t="shared" si="27"/>
        <v/>
      </c>
      <c r="C632" s="19" t="str">
        <f>IF(ISBLANK(I632),"",IF(LEFT(H632, 4) = "90PF",_xlfn.XLOOKUP(B632,'Auto-PF'!$A$2:$A$500,'Auto-PF'!$B$2:$B$500,"Not found",0),_xlfn.XLOOKUP(LEFT(B632,3),'MKT name rule'!$B$2:$B$322,'MKT name rule'!$C$2:$C$322, "Not found")))</f>
        <v/>
      </c>
    </row>
    <row r="633" spans="1:3" ht="14.4">
      <c r="A633" s="48" t="str">
        <f t="shared" si="28"/>
        <v/>
      </c>
      <c r="B633" s="19" t="str">
        <f t="shared" si="27"/>
        <v/>
      </c>
      <c r="C633" s="19" t="str">
        <f>IF(ISBLANK(I633),"",IF(LEFT(H633, 4) = "90PF",_xlfn.XLOOKUP(B633,'Auto-PF'!$A$2:$A$500,'Auto-PF'!$B$2:$B$500,"Not found",0),_xlfn.XLOOKUP(LEFT(B633,3),'MKT name rule'!$B$2:$B$322,'MKT name rule'!$C$2:$C$322, "Not found")))</f>
        <v/>
      </c>
    </row>
    <row r="634" spans="1:3" ht="14.4">
      <c r="A634" s="48" t="str">
        <f t="shared" si="28"/>
        <v/>
      </c>
      <c r="B634" s="19" t="str">
        <f t="shared" si="27"/>
        <v/>
      </c>
      <c r="C634" s="19" t="str">
        <f>IF(ISBLANK(I634),"",IF(LEFT(H634, 4) = "90PF",_xlfn.XLOOKUP(B634,'Auto-PF'!$A$2:$A$500,'Auto-PF'!$B$2:$B$500,"Not found",0),_xlfn.XLOOKUP(LEFT(B634,3),'MKT name rule'!$B$2:$B$322,'MKT name rule'!$C$2:$C$322, "Not found")))</f>
        <v/>
      </c>
    </row>
    <row r="635" spans="1:3" ht="14.4">
      <c r="A635" s="48" t="str">
        <f t="shared" si="28"/>
        <v/>
      </c>
      <c r="B635" s="19" t="str">
        <f t="shared" si="27"/>
        <v/>
      </c>
      <c r="C635" s="19" t="str">
        <f>IF(ISBLANK(I635),"",IF(LEFT(H635, 4) = "90PF",_xlfn.XLOOKUP(B635,'Auto-PF'!$A$2:$A$500,'Auto-PF'!$B$2:$B$500,"Not found",0),_xlfn.XLOOKUP(LEFT(B635,3),'MKT name rule'!$B$2:$B$322,'MKT name rule'!$C$2:$C$322, "Not found")))</f>
        <v/>
      </c>
    </row>
    <row r="636" spans="1:3" ht="14.4">
      <c r="A636" s="48" t="str">
        <f t="shared" si="28"/>
        <v/>
      </c>
      <c r="B636" s="19" t="str">
        <f t="shared" si="27"/>
        <v/>
      </c>
      <c r="C636" s="19" t="str">
        <f>IF(ISBLANK(I636),"",IF(LEFT(H636, 4) = "90PF",_xlfn.XLOOKUP(B636,'Auto-PF'!$A$2:$A$500,'Auto-PF'!$B$2:$B$500,"Not found",0),_xlfn.XLOOKUP(LEFT(B636,3),'MKT name rule'!$B$2:$B$322,'MKT name rule'!$C$2:$C$322, "Not found")))</f>
        <v/>
      </c>
    </row>
    <row r="637" spans="1:3" ht="14.4">
      <c r="A637" s="48" t="str">
        <f t="shared" si="28"/>
        <v/>
      </c>
      <c r="B637" s="19" t="str">
        <f t="shared" si="27"/>
        <v/>
      </c>
      <c r="C637" s="19" t="str">
        <f>IF(ISBLANK(I637),"",IF(LEFT(H637, 4) = "90PF",_xlfn.XLOOKUP(B637,'Auto-PF'!$A$2:$A$500,'Auto-PF'!$B$2:$B$500,"Not found",0),_xlfn.XLOOKUP(LEFT(B637,3),'MKT name rule'!$B$2:$B$322,'MKT name rule'!$C$2:$C$322, "Not found")))</f>
        <v/>
      </c>
    </row>
    <row r="638" spans="1:3" ht="14.4">
      <c r="A638" s="48" t="str">
        <f t="shared" si="28"/>
        <v/>
      </c>
      <c r="B638" s="19" t="str">
        <f t="shared" si="27"/>
        <v/>
      </c>
      <c r="C638" s="19" t="str">
        <f>IF(ISBLANK(I638),"",IF(LEFT(H638, 4) = "90PF",_xlfn.XLOOKUP(B638,'Auto-PF'!$A$2:$A$500,'Auto-PF'!$B$2:$B$500,"Not found",0),_xlfn.XLOOKUP(LEFT(B638,3),'MKT name rule'!$B$2:$B$322,'MKT name rule'!$C$2:$C$322, "Not found")))</f>
        <v/>
      </c>
    </row>
    <row r="639" spans="1:3" ht="14.4">
      <c r="A639" s="48" t="str">
        <f t="shared" si="28"/>
        <v/>
      </c>
      <c r="B639" s="19" t="str">
        <f t="shared" si="27"/>
        <v/>
      </c>
      <c r="C639" s="19" t="str">
        <f>IF(ISBLANK(I639),"",IF(LEFT(H639, 4) = "90PF",_xlfn.XLOOKUP(B639,'Auto-PF'!$A$2:$A$500,'Auto-PF'!$B$2:$B$500,"Not found",0),_xlfn.XLOOKUP(LEFT(B639,3),'MKT name rule'!$B$2:$B$322,'MKT name rule'!$C$2:$C$322, "Not found")))</f>
        <v/>
      </c>
    </row>
    <row r="640" spans="1:3" ht="14.4">
      <c r="A640" s="48" t="str">
        <f t="shared" si="28"/>
        <v/>
      </c>
      <c r="B640" s="19" t="str">
        <f t="shared" si="27"/>
        <v/>
      </c>
      <c r="C640" s="19" t="str">
        <f>IF(ISBLANK(I640),"",IF(LEFT(H640, 4) = "90PF",_xlfn.XLOOKUP(B640,'Auto-PF'!$A$2:$A$500,'Auto-PF'!$B$2:$B$500,"Not found",0),_xlfn.XLOOKUP(LEFT(B640,3),'MKT name rule'!$B$2:$B$322,'MKT name rule'!$C$2:$C$322, "Not found")))</f>
        <v/>
      </c>
    </row>
    <row r="641" spans="1:3" ht="14.4">
      <c r="A641" s="48" t="str">
        <f t="shared" si="28"/>
        <v/>
      </c>
      <c r="B641" s="19" t="str">
        <f t="shared" si="27"/>
        <v/>
      </c>
      <c r="C641" s="19" t="str">
        <f>IF(ISBLANK(I641),"",IF(LEFT(H641, 4) = "90PF",_xlfn.XLOOKUP(B641,'Auto-PF'!$A$2:$A$500,'Auto-PF'!$B$2:$B$500,"Not found",0),_xlfn.XLOOKUP(LEFT(B641,3),'MKT name rule'!$B$2:$B$322,'MKT name rule'!$C$2:$C$322, "Not found")))</f>
        <v/>
      </c>
    </row>
    <row r="642" spans="1:3" ht="14.4">
      <c r="A642" s="48" t="str">
        <f t="shared" si="28"/>
        <v/>
      </c>
      <c r="B642" s="19" t="str">
        <f t="shared" si="27"/>
        <v/>
      </c>
      <c r="C642" s="19" t="str">
        <f>IF(ISBLANK(I642),"",IF(LEFT(H642, 4) = "90PF",_xlfn.XLOOKUP(B642,'Auto-PF'!$A$2:$A$500,'Auto-PF'!$B$2:$B$500,"Not found",0),_xlfn.XLOOKUP(LEFT(B642,3),'MKT name rule'!$B$2:$B$322,'MKT name rule'!$C$2:$C$322, "Not found")))</f>
        <v/>
      </c>
    </row>
    <row r="643" spans="1:3" ht="14.4">
      <c r="A643" s="48" t="str">
        <f t="shared" si="28"/>
        <v/>
      </c>
      <c r="B643" s="19" t="str">
        <f t="shared" si="27"/>
        <v/>
      </c>
      <c r="C643" s="19" t="str">
        <f>IF(ISBLANK(I643),"",IF(LEFT(H643, 4) = "90PF",_xlfn.XLOOKUP(B643,'Auto-PF'!$A$2:$A$500,'Auto-PF'!$B$2:$B$500,"Not found",0),_xlfn.XLOOKUP(LEFT(B643,3),'MKT name rule'!$B$2:$B$322,'MKT name rule'!$C$2:$C$322, "Not found")))</f>
        <v/>
      </c>
    </row>
    <row r="644" spans="1:3" ht="14.4">
      <c r="A644" s="48" t="str">
        <f t="shared" si="28"/>
        <v/>
      </c>
      <c r="B644" s="19" t="str">
        <f t="shared" si="27"/>
        <v/>
      </c>
      <c r="C644" s="19" t="str">
        <f>IF(ISBLANK(I644),"",IF(LEFT(H644, 4) = "90PF",_xlfn.XLOOKUP(B644,'Auto-PF'!$A$2:$A$500,'Auto-PF'!$B$2:$B$500,"Not found",0),_xlfn.XLOOKUP(LEFT(B644,3),'MKT name rule'!$B$2:$B$322,'MKT name rule'!$C$2:$C$322, "Not found")))</f>
        <v/>
      </c>
    </row>
    <row r="645" spans="1:3" ht="14.4">
      <c r="A645" s="48" t="str">
        <f t="shared" si="28"/>
        <v/>
      </c>
      <c r="B645" s="19" t="str">
        <f t="shared" si="27"/>
        <v/>
      </c>
      <c r="C645" s="19" t="str">
        <f>IF(ISBLANK(I645),"",IF(LEFT(H645, 4) = "90PF",_xlfn.XLOOKUP(B645,'Auto-PF'!$A$2:$A$500,'Auto-PF'!$B$2:$B$500,"Not found",0),_xlfn.XLOOKUP(LEFT(B645,3),'MKT name rule'!$B$2:$B$322,'MKT name rule'!$C$2:$C$322, "Not found")))</f>
        <v/>
      </c>
    </row>
    <row r="646" spans="1:3" ht="14.4">
      <c r="A646" s="48" t="str">
        <f t="shared" si="28"/>
        <v/>
      </c>
      <c r="B646" s="19" t="str">
        <f t="shared" si="27"/>
        <v/>
      </c>
      <c r="C646" s="19" t="str">
        <f>IF(ISBLANK(I646),"",IF(LEFT(H646, 4) = "90PF",_xlfn.XLOOKUP(B646,'Auto-PF'!$A$2:$A$500,'Auto-PF'!$B$2:$B$500,"Not found",0),_xlfn.XLOOKUP(LEFT(B646,3),'MKT name rule'!$B$2:$B$322,'MKT name rule'!$C$2:$C$322, "Not found")))</f>
        <v/>
      </c>
    </row>
    <row r="647" spans="1:3" ht="14.4">
      <c r="A647" s="48" t="str">
        <f t="shared" si="28"/>
        <v/>
      </c>
      <c r="B647" s="19" t="str">
        <f t="shared" si="27"/>
        <v/>
      </c>
      <c r="C647" s="19" t="str">
        <f>IF(ISBLANK(I647),"",IF(LEFT(H647, 4) = "90PF",_xlfn.XLOOKUP(B647,'Auto-PF'!$A$2:$A$500,'Auto-PF'!$B$2:$B$500,"Not found",0),_xlfn.XLOOKUP(LEFT(B647,3),'MKT name rule'!$B$2:$B$322,'MKT name rule'!$C$2:$C$322, "Not found")))</f>
        <v/>
      </c>
    </row>
    <row r="648" spans="1:3" ht="14.4">
      <c r="A648" s="48" t="str">
        <f t="shared" si="28"/>
        <v/>
      </c>
      <c r="B648" s="19" t="str">
        <f t="shared" si="27"/>
        <v/>
      </c>
      <c r="C648" s="19" t="str">
        <f>IF(ISBLANK(I648),"",IF(LEFT(H648, 4) = "90PF",_xlfn.XLOOKUP(B648,'Auto-PF'!$A$2:$A$500,'Auto-PF'!$B$2:$B$500,"Not found",0),_xlfn.XLOOKUP(LEFT(B648,3),'MKT name rule'!$B$2:$B$322,'MKT name rule'!$C$2:$C$322, "Not found")))</f>
        <v/>
      </c>
    </row>
    <row r="649" spans="1:3" ht="14.4">
      <c r="A649" s="48" t="str">
        <f t="shared" si="28"/>
        <v/>
      </c>
      <c r="B649" s="19" t="str">
        <f t="shared" si="27"/>
        <v/>
      </c>
      <c r="C649" s="19" t="str">
        <f>IF(ISBLANK(I649),"",IF(LEFT(H649, 4) = "90PF",_xlfn.XLOOKUP(B649,'Auto-PF'!$A$2:$A$500,'Auto-PF'!$B$2:$B$500,"Not found",0),_xlfn.XLOOKUP(LEFT(B649,3),'MKT name rule'!$B$2:$B$322,'MKT name rule'!$C$2:$C$322, "Not found")))</f>
        <v/>
      </c>
    </row>
    <row r="650" spans="1:3" ht="14.4">
      <c r="A650" s="48" t="str">
        <f t="shared" si="28"/>
        <v/>
      </c>
      <c r="B650" s="19" t="str">
        <f t="shared" si="27"/>
        <v/>
      </c>
      <c r="C650" s="19" t="str">
        <f>IF(ISBLANK(I650),"",IF(LEFT(H650, 4) = "90PF",_xlfn.XLOOKUP(B650,'Auto-PF'!$A$2:$A$500,'Auto-PF'!$B$2:$B$500,"Not found",0),_xlfn.XLOOKUP(LEFT(B650,3),'MKT name rule'!$B$2:$B$322,'MKT name rule'!$C$2:$C$322, "Not found")))</f>
        <v/>
      </c>
    </row>
    <row r="651" spans="1:3" ht="14.4">
      <c r="A651" s="48" t="str">
        <f t="shared" si="28"/>
        <v/>
      </c>
      <c r="B651" s="19" t="str">
        <f t="shared" ref="B651:B714" si="29">IF(ISBLANK(I651),"",I651)</f>
        <v/>
      </c>
      <c r="C651" s="19" t="str">
        <f>IF(ISBLANK(I651),"",IF(LEFT(H651, 4) = "90PF",_xlfn.XLOOKUP(B651,'Auto-PF'!$A$2:$A$500,'Auto-PF'!$B$2:$B$500,"Not found",0),_xlfn.XLOOKUP(LEFT(B651,3),'MKT name rule'!$B$2:$B$322,'MKT name rule'!$C$2:$C$322, "Not found")))</f>
        <v/>
      </c>
    </row>
    <row r="652" spans="1:3" ht="14.4">
      <c r="A652" s="48" t="str">
        <f t="shared" si="28"/>
        <v/>
      </c>
      <c r="B652" s="19" t="str">
        <f t="shared" si="29"/>
        <v/>
      </c>
      <c r="C652" s="19" t="str">
        <f>IF(ISBLANK(I652),"",IF(LEFT(H652, 4) = "90PF",_xlfn.XLOOKUP(B652,'Auto-PF'!$A$2:$A$500,'Auto-PF'!$B$2:$B$500,"Not found",0),_xlfn.XLOOKUP(LEFT(B652,3),'MKT name rule'!$B$2:$B$322,'MKT name rule'!$C$2:$C$322, "Not found")))</f>
        <v/>
      </c>
    </row>
    <row r="653" spans="1:3" ht="14.4">
      <c r="A653" s="48" t="str">
        <f t="shared" si="28"/>
        <v/>
      </c>
      <c r="B653" s="19" t="str">
        <f t="shared" si="29"/>
        <v/>
      </c>
      <c r="C653" s="19" t="str">
        <f>IF(ISBLANK(I653),"",IF(LEFT(H653, 4) = "90PF",_xlfn.XLOOKUP(B653,'Auto-PF'!$A$2:$A$500,'Auto-PF'!$B$2:$B$500,"Not found",0),_xlfn.XLOOKUP(LEFT(B653,3),'MKT name rule'!$B$2:$B$322,'MKT name rule'!$C$2:$C$322, "Not found")))</f>
        <v/>
      </c>
    </row>
    <row r="654" spans="1:3" ht="14.4">
      <c r="A654" s="48" t="str">
        <f t="shared" si="28"/>
        <v/>
      </c>
      <c r="B654" s="19" t="str">
        <f t="shared" si="29"/>
        <v/>
      </c>
      <c r="C654" s="19" t="str">
        <f>IF(ISBLANK(I654),"",IF(LEFT(H654, 4) = "90PF",_xlfn.XLOOKUP(B654,'Auto-PF'!$A$2:$A$500,'Auto-PF'!$B$2:$B$500,"Not found",0),_xlfn.XLOOKUP(LEFT(B654,3),'MKT name rule'!$B$2:$B$322,'MKT name rule'!$C$2:$C$322, "Not found")))</f>
        <v/>
      </c>
    </row>
    <row r="655" spans="1:3" ht="14.4">
      <c r="A655" s="48" t="str">
        <f t="shared" si="28"/>
        <v/>
      </c>
      <c r="B655" s="19" t="str">
        <f t="shared" si="29"/>
        <v/>
      </c>
      <c r="C655" s="19" t="str">
        <f>IF(ISBLANK(I655),"",IF(LEFT(H655, 4) = "90PF",_xlfn.XLOOKUP(B655,'Auto-PF'!$A$2:$A$500,'Auto-PF'!$B$2:$B$500,"Not found",0),_xlfn.XLOOKUP(LEFT(B655,3),'MKT name rule'!$B$2:$B$322,'MKT name rule'!$C$2:$C$322, "Not found")))</f>
        <v/>
      </c>
    </row>
    <row r="656" spans="1:3" ht="14.4">
      <c r="A656" s="48" t="str">
        <f t="shared" ref="A656:A719" si="30">IF(ISBLANK(I656),"",H656)</f>
        <v/>
      </c>
      <c r="B656" s="19" t="str">
        <f t="shared" si="29"/>
        <v/>
      </c>
      <c r="C656" s="19" t="str">
        <f>IF(ISBLANK(I656),"",IF(LEFT(H656, 4) = "90PF",_xlfn.XLOOKUP(B656,'Auto-PF'!$A$2:$A$500,'Auto-PF'!$B$2:$B$500,"Not found",0),_xlfn.XLOOKUP(LEFT(B656,3),'MKT name rule'!$B$2:$B$322,'MKT name rule'!$C$2:$C$322, "Not found")))</f>
        <v/>
      </c>
    </row>
    <row r="657" spans="1:3" ht="14.4">
      <c r="A657" s="48" t="str">
        <f t="shared" si="30"/>
        <v/>
      </c>
      <c r="B657" s="19" t="str">
        <f t="shared" si="29"/>
        <v/>
      </c>
      <c r="C657" s="19" t="str">
        <f>IF(ISBLANK(I657),"",IF(LEFT(H657, 4) = "90PF",_xlfn.XLOOKUP(B657,'Auto-PF'!$A$2:$A$500,'Auto-PF'!$B$2:$B$500,"Not found",0),_xlfn.XLOOKUP(LEFT(B657,3),'MKT name rule'!$B$2:$B$322,'MKT name rule'!$C$2:$C$322, "Not found")))</f>
        <v/>
      </c>
    </row>
    <row r="658" spans="1:3" ht="14.4">
      <c r="A658" s="48" t="str">
        <f t="shared" si="30"/>
        <v/>
      </c>
      <c r="B658" s="19" t="str">
        <f t="shared" si="29"/>
        <v/>
      </c>
      <c r="C658" s="19" t="str">
        <f>IF(ISBLANK(I658),"",IF(LEFT(H658, 4) = "90PF",_xlfn.XLOOKUP(B658,'Auto-PF'!$A$2:$A$500,'Auto-PF'!$B$2:$B$500,"Not found",0),_xlfn.XLOOKUP(LEFT(B658,3),'MKT name rule'!$B$2:$B$322,'MKT name rule'!$C$2:$C$322, "Not found")))</f>
        <v/>
      </c>
    </row>
    <row r="659" spans="1:3" ht="14.4">
      <c r="A659" s="48" t="str">
        <f t="shared" si="30"/>
        <v/>
      </c>
      <c r="B659" s="19" t="str">
        <f t="shared" si="29"/>
        <v/>
      </c>
      <c r="C659" s="19" t="str">
        <f>IF(ISBLANK(I659),"",IF(LEFT(H659, 4) = "90PF",_xlfn.XLOOKUP(B659,'Auto-PF'!$A$2:$A$500,'Auto-PF'!$B$2:$B$500,"Not found",0),_xlfn.XLOOKUP(LEFT(B659,3),'MKT name rule'!$B$2:$B$322,'MKT name rule'!$C$2:$C$322, "Not found")))</f>
        <v/>
      </c>
    </row>
    <row r="660" spans="1:3" ht="14.4">
      <c r="A660" s="48" t="str">
        <f t="shared" si="30"/>
        <v/>
      </c>
      <c r="B660" s="19" t="str">
        <f t="shared" si="29"/>
        <v/>
      </c>
      <c r="C660" s="19" t="str">
        <f>IF(ISBLANK(I660),"",IF(LEFT(H660, 4) = "90PF",_xlfn.XLOOKUP(B660,'Auto-PF'!$A$2:$A$500,'Auto-PF'!$B$2:$B$500,"Not found",0),_xlfn.XLOOKUP(LEFT(B660,3),'MKT name rule'!$B$2:$B$322,'MKT name rule'!$C$2:$C$322, "Not found")))</f>
        <v/>
      </c>
    </row>
    <row r="661" spans="1:3" ht="14.4">
      <c r="A661" s="48" t="str">
        <f t="shared" si="30"/>
        <v/>
      </c>
      <c r="B661" s="19" t="str">
        <f t="shared" si="29"/>
        <v/>
      </c>
      <c r="C661" s="19" t="str">
        <f>IF(ISBLANK(I661),"",IF(LEFT(H661, 4) = "90PF",_xlfn.XLOOKUP(B661,'Auto-PF'!$A$2:$A$500,'Auto-PF'!$B$2:$B$500,"Not found",0),_xlfn.XLOOKUP(LEFT(B661,3),'MKT name rule'!$B$2:$B$322,'MKT name rule'!$C$2:$C$322, "Not found")))</f>
        <v/>
      </c>
    </row>
    <row r="662" spans="1:3" ht="14.4">
      <c r="A662" s="48" t="str">
        <f t="shared" si="30"/>
        <v/>
      </c>
      <c r="B662" s="19" t="str">
        <f t="shared" si="29"/>
        <v/>
      </c>
      <c r="C662" s="19" t="str">
        <f>IF(ISBLANK(I662),"",IF(LEFT(H662, 4) = "90PF",_xlfn.XLOOKUP(B662,'Auto-PF'!$A$2:$A$500,'Auto-PF'!$B$2:$B$500,"Not found",0),_xlfn.XLOOKUP(LEFT(B662,3),'MKT name rule'!$B$2:$B$322,'MKT name rule'!$C$2:$C$322, "Not found")))</f>
        <v/>
      </c>
    </row>
    <row r="663" spans="1:3" ht="14.4">
      <c r="A663" s="48" t="str">
        <f t="shared" si="30"/>
        <v/>
      </c>
      <c r="B663" s="19" t="str">
        <f t="shared" si="29"/>
        <v/>
      </c>
      <c r="C663" s="19" t="str">
        <f>IF(ISBLANK(I663),"",IF(LEFT(H663, 4) = "90PF",_xlfn.XLOOKUP(B663,'Auto-PF'!$A$2:$A$500,'Auto-PF'!$B$2:$B$500,"Not found",0),_xlfn.XLOOKUP(LEFT(B663,3),'MKT name rule'!$B$2:$B$322,'MKT name rule'!$C$2:$C$322, "Not found")))</f>
        <v/>
      </c>
    </row>
    <row r="664" spans="1:3" ht="14.4">
      <c r="A664" s="48" t="str">
        <f t="shared" si="30"/>
        <v/>
      </c>
      <c r="B664" s="19" t="str">
        <f t="shared" si="29"/>
        <v/>
      </c>
      <c r="C664" s="19" t="str">
        <f>IF(ISBLANK(I664),"",IF(LEFT(H664, 4) = "90PF",_xlfn.XLOOKUP(B664,'Auto-PF'!$A$2:$A$500,'Auto-PF'!$B$2:$B$500,"Not found",0),_xlfn.XLOOKUP(LEFT(B664,3),'MKT name rule'!$B$2:$B$322,'MKT name rule'!$C$2:$C$322, "Not found")))</f>
        <v/>
      </c>
    </row>
    <row r="665" spans="1:3" ht="14.4">
      <c r="A665" s="48" t="str">
        <f t="shared" si="30"/>
        <v/>
      </c>
      <c r="B665" s="19" t="str">
        <f t="shared" si="29"/>
        <v/>
      </c>
      <c r="C665" s="19" t="str">
        <f>IF(ISBLANK(I665),"",IF(LEFT(H665, 4) = "90PF",_xlfn.XLOOKUP(B665,'Auto-PF'!$A$2:$A$500,'Auto-PF'!$B$2:$B$500,"Not found",0),_xlfn.XLOOKUP(LEFT(B665,3),'MKT name rule'!$B$2:$B$322,'MKT name rule'!$C$2:$C$322, "Not found")))</f>
        <v/>
      </c>
    </row>
    <row r="666" spans="1:3" ht="14.4">
      <c r="A666" s="48" t="str">
        <f t="shared" si="30"/>
        <v/>
      </c>
      <c r="B666" s="19" t="str">
        <f t="shared" si="29"/>
        <v/>
      </c>
      <c r="C666" s="19" t="str">
        <f>IF(ISBLANK(I666),"",IF(LEFT(H666, 4) = "90PF",_xlfn.XLOOKUP(B666,'Auto-PF'!$A$2:$A$500,'Auto-PF'!$B$2:$B$500,"Not found",0),_xlfn.XLOOKUP(LEFT(B666,3),'MKT name rule'!$B$2:$B$322,'MKT name rule'!$C$2:$C$322, "Not found")))</f>
        <v/>
      </c>
    </row>
    <row r="667" spans="1:3" ht="14.4">
      <c r="A667" s="48" t="str">
        <f t="shared" si="30"/>
        <v/>
      </c>
      <c r="B667" s="19" t="str">
        <f t="shared" si="29"/>
        <v/>
      </c>
      <c r="C667" s="19" t="str">
        <f>IF(ISBLANK(I667),"",IF(LEFT(H667, 4) = "90PF",_xlfn.XLOOKUP(B667,'Auto-PF'!$A$2:$A$500,'Auto-PF'!$B$2:$B$500,"Not found",0),_xlfn.XLOOKUP(LEFT(B667,3),'MKT name rule'!$B$2:$B$322,'MKT name rule'!$C$2:$C$322, "Not found")))</f>
        <v/>
      </c>
    </row>
    <row r="668" spans="1:3" ht="14.4">
      <c r="A668" s="48" t="str">
        <f t="shared" si="30"/>
        <v/>
      </c>
      <c r="B668" s="19" t="str">
        <f t="shared" si="29"/>
        <v/>
      </c>
      <c r="C668" s="19" t="str">
        <f>IF(ISBLANK(I668),"",IF(LEFT(H668, 4) = "90PF",_xlfn.XLOOKUP(B668,'Auto-PF'!$A$2:$A$500,'Auto-PF'!$B$2:$B$500,"Not found",0),_xlfn.XLOOKUP(LEFT(B668,3),'MKT name rule'!$B$2:$B$322,'MKT name rule'!$C$2:$C$322, "Not found")))</f>
        <v/>
      </c>
    </row>
    <row r="669" spans="1:3" ht="14.4">
      <c r="A669" s="48" t="str">
        <f t="shared" si="30"/>
        <v/>
      </c>
      <c r="B669" s="19" t="str">
        <f t="shared" si="29"/>
        <v/>
      </c>
      <c r="C669" s="19" t="str">
        <f>IF(ISBLANK(I669),"",IF(LEFT(H669, 4) = "90PF",_xlfn.XLOOKUP(B669,'Auto-PF'!$A$2:$A$500,'Auto-PF'!$B$2:$B$500,"Not found",0),_xlfn.XLOOKUP(LEFT(B669,3),'MKT name rule'!$B$2:$B$322,'MKT name rule'!$C$2:$C$322, "Not found")))</f>
        <v/>
      </c>
    </row>
    <row r="670" spans="1:3" ht="14.4">
      <c r="A670" s="48" t="str">
        <f t="shared" si="30"/>
        <v/>
      </c>
      <c r="B670" s="19" t="str">
        <f t="shared" si="29"/>
        <v/>
      </c>
      <c r="C670" s="19" t="str">
        <f>IF(ISBLANK(I670),"",IF(LEFT(H670, 4) = "90PF",_xlfn.XLOOKUP(B670,'Auto-PF'!$A$2:$A$500,'Auto-PF'!$B$2:$B$500,"Not found",0),_xlfn.XLOOKUP(LEFT(B670,3),'MKT name rule'!$B$2:$B$322,'MKT name rule'!$C$2:$C$322, "Not found")))</f>
        <v/>
      </c>
    </row>
    <row r="671" spans="1:3" ht="14.4">
      <c r="A671" s="48" t="str">
        <f t="shared" si="30"/>
        <v/>
      </c>
      <c r="B671" s="19" t="str">
        <f t="shared" si="29"/>
        <v/>
      </c>
      <c r="C671" s="19" t="str">
        <f>IF(ISBLANK(I671),"",IF(LEFT(H671, 4) = "90PF",_xlfn.XLOOKUP(B671,'Auto-PF'!$A$2:$A$500,'Auto-PF'!$B$2:$B$500,"Not found",0),_xlfn.XLOOKUP(LEFT(B671,3),'MKT name rule'!$B$2:$B$322,'MKT name rule'!$C$2:$C$322, "Not found")))</f>
        <v/>
      </c>
    </row>
    <row r="672" spans="1:3" ht="14.4">
      <c r="A672" s="48" t="str">
        <f t="shared" si="30"/>
        <v/>
      </c>
      <c r="B672" s="19" t="str">
        <f t="shared" si="29"/>
        <v/>
      </c>
      <c r="C672" s="19" t="str">
        <f>IF(ISBLANK(I672),"",IF(LEFT(H672, 4) = "90PF",_xlfn.XLOOKUP(B672,'Auto-PF'!$A$2:$A$500,'Auto-PF'!$B$2:$B$500,"Not found",0),_xlfn.XLOOKUP(LEFT(B672,3),'MKT name rule'!$B$2:$B$322,'MKT name rule'!$C$2:$C$322, "Not found")))</f>
        <v/>
      </c>
    </row>
    <row r="673" spans="1:3" ht="14.4">
      <c r="A673" s="48" t="str">
        <f t="shared" si="30"/>
        <v/>
      </c>
      <c r="B673" s="19" t="str">
        <f t="shared" si="29"/>
        <v/>
      </c>
      <c r="C673" s="19" t="str">
        <f>IF(ISBLANK(I673),"",IF(LEFT(H673, 4) = "90PF",_xlfn.XLOOKUP(B673,'Auto-PF'!$A$2:$A$500,'Auto-PF'!$B$2:$B$500,"Not found",0),_xlfn.XLOOKUP(LEFT(B673,3),'MKT name rule'!$B$2:$B$322,'MKT name rule'!$C$2:$C$322, "Not found")))</f>
        <v/>
      </c>
    </row>
    <row r="674" spans="1:3" ht="14.4">
      <c r="A674" s="48" t="str">
        <f t="shared" si="30"/>
        <v/>
      </c>
      <c r="B674" s="19" t="str">
        <f t="shared" si="29"/>
        <v/>
      </c>
      <c r="C674" s="19" t="str">
        <f>IF(ISBLANK(I674),"",IF(LEFT(H674, 4) = "90PF",_xlfn.XLOOKUP(B674,'Auto-PF'!$A$2:$A$500,'Auto-PF'!$B$2:$B$500,"Not found",0),_xlfn.XLOOKUP(LEFT(B674,3),'MKT name rule'!$B$2:$B$322,'MKT name rule'!$C$2:$C$322, "Not found")))</f>
        <v/>
      </c>
    </row>
    <row r="675" spans="1:3" ht="14.4">
      <c r="A675" s="48" t="str">
        <f t="shared" si="30"/>
        <v/>
      </c>
      <c r="B675" s="19" t="str">
        <f t="shared" si="29"/>
        <v/>
      </c>
      <c r="C675" s="19" t="str">
        <f>IF(ISBLANK(I675),"",IF(LEFT(H675, 4) = "90PF",_xlfn.XLOOKUP(B675,'Auto-PF'!$A$2:$A$500,'Auto-PF'!$B$2:$B$500,"Not found",0),_xlfn.XLOOKUP(LEFT(B675,3),'MKT name rule'!$B$2:$B$322,'MKT name rule'!$C$2:$C$322, "Not found")))</f>
        <v/>
      </c>
    </row>
    <row r="676" spans="1:3" ht="14.4">
      <c r="A676" s="48" t="str">
        <f t="shared" si="30"/>
        <v/>
      </c>
      <c r="B676" s="19" t="str">
        <f t="shared" si="29"/>
        <v/>
      </c>
      <c r="C676" s="19" t="str">
        <f>IF(ISBLANK(I676),"",IF(LEFT(H676, 4) = "90PF",_xlfn.XLOOKUP(B676,'Auto-PF'!$A$2:$A$500,'Auto-PF'!$B$2:$B$500,"Not found",0),_xlfn.XLOOKUP(LEFT(B676,3),'MKT name rule'!$B$2:$B$322,'MKT name rule'!$C$2:$C$322, "Not found")))</f>
        <v/>
      </c>
    </row>
    <row r="677" spans="1:3" ht="14.4">
      <c r="A677" s="48" t="str">
        <f t="shared" si="30"/>
        <v/>
      </c>
      <c r="B677" s="19" t="str">
        <f t="shared" si="29"/>
        <v/>
      </c>
      <c r="C677" s="19" t="str">
        <f>IF(ISBLANK(I677),"",IF(LEFT(H677, 4) = "90PF",_xlfn.XLOOKUP(B677,'Auto-PF'!$A$2:$A$500,'Auto-PF'!$B$2:$B$500,"Not found",0),_xlfn.XLOOKUP(LEFT(B677,3),'MKT name rule'!$B$2:$B$322,'MKT name rule'!$C$2:$C$322, "Not found")))</f>
        <v/>
      </c>
    </row>
    <row r="678" spans="1:3" ht="14.4">
      <c r="A678" s="48" t="str">
        <f t="shared" si="30"/>
        <v/>
      </c>
      <c r="B678" s="19" t="str">
        <f t="shared" si="29"/>
        <v/>
      </c>
      <c r="C678" s="19" t="str">
        <f>IF(ISBLANK(I678),"",IF(LEFT(H678, 4) = "90PF",_xlfn.XLOOKUP(B678,'Auto-PF'!$A$2:$A$500,'Auto-PF'!$B$2:$B$500,"Not found",0),_xlfn.XLOOKUP(LEFT(B678,3),'MKT name rule'!$B$2:$B$322,'MKT name rule'!$C$2:$C$322, "Not found")))</f>
        <v/>
      </c>
    </row>
    <row r="679" spans="1:3" ht="14.4">
      <c r="A679" s="48" t="str">
        <f t="shared" si="30"/>
        <v/>
      </c>
      <c r="B679" s="19" t="str">
        <f t="shared" si="29"/>
        <v/>
      </c>
      <c r="C679" s="19" t="str">
        <f>IF(ISBLANK(I679),"",IF(LEFT(H679, 4) = "90PF",_xlfn.XLOOKUP(B679,'Auto-PF'!$A$2:$A$500,'Auto-PF'!$B$2:$B$500,"Not found",0),_xlfn.XLOOKUP(LEFT(B679,3),'MKT name rule'!$B$2:$B$322,'MKT name rule'!$C$2:$C$322, "Not found")))</f>
        <v/>
      </c>
    </row>
    <row r="680" spans="1:3" ht="14.4">
      <c r="A680" s="48" t="str">
        <f t="shared" si="30"/>
        <v/>
      </c>
      <c r="B680" s="19" t="str">
        <f t="shared" si="29"/>
        <v/>
      </c>
      <c r="C680" s="19" t="str">
        <f>IF(ISBLANK(I680),"",IF(LEFT(H680, 4) = "90PF",_xlfn.XLOOKUP(B680,'Auto-PF'!$A$2:$A$500,'Auto-PF'!$B$2:$B$500,"Not found",0),_xlfn.XLOOKUP(LEFT(B680,3),'MKT name rule'!$B$2:$B$322,'MKT name rule'!$C$2:$C$322, "Not found")))</f>
        <v/>
      </c>
    </row>
    <row r="681" spans="1:3" ht="14.4">
      <c r="A681" s="48" t="str">
        <f t="shared" si="30"/>
        <v/>
      </c>
      <c r="B681" s="19" t="str">
        <f t="shared" si="29"/>
        <v/>
      </c>
      <c r="C681" s="19" t="str">
        <f>IF(ISBLANK(I681),"",IF(LEFT(H681, 4) = "90PF",_xlfn.XLOOKUP(B681,'Auto-PF'!$A$2:$A$500,'Auto-PF'!$B$2:$B$500,"Not found",0),_xlfn.XLOOKUP(LEFT(B681,3),'MKT name rule'!$B$2:$B$322,'MKT name rule'!$C$2:$C$322, "Not found")))</f>
        <v/>
      </c>
    </row>
    <row r="682" spans="1:3" ht="14.4">
      <c r="A682" s="48" t="str">
        <f t="shared" si="30"/>
        <v/>
      </c>
      <c r="B682" s="19" t="str">
        <f t="shared" si="29"/>
        <v/>
      </c>
      <c r="C682" s="19" t="str">
        <f>IF(ISBLANK(I682),"",IF(LEFT(H682, 4) = "90PF",_xlfn.XLOOKUP(B682,'Auto-PF'!$A$2:$A$500,'Auto-PF'!$B$2:$B$500,"Not found",0),_xlfn.XLOOKUP(LEFT(B682,3),'MKT name rule'!$B$2:$B$322,'MKT name rule'!$C$2:$C$322, "Not found")))</f>
        <v/>
      </c>
    </row>
    <row r="683" spans="1:3" ht="14.4">
      <c r="A683" s="48" t="str">
        <f t="shared" si="30"/>
        <v/>
      </c>
      <c r="B683" s="19" t="str">
        <f t="shared" si="29"/>
        <v/>
      </c>
      <c r="C683" s="19" t="str">
        <f>IF(ISBLANK(I683),"",IF(LEFT(H683, 4) = "90PF",_xlfn.XLOOKUP(B683,'Auto-PF'!$A$2:$A$500,'Auto-PF'!$B$2:$B$500,"Not found",0),_xlfn.XLOOKUP(LEFT(B683,3),'MKT name rule'!$B$2:$B$322,'MKT name rule'!$C$2:$C$322, "Not found")))</f>
        <v/>
      </c>
    </row>
    <row r="684" spans="1:3" ht="14.4">
      <c r="A684" s="48" t="str">
        <f t="shared" si="30"/>
        <v/>
      </c>
      <c r="B684" s="19" t="str">
        <f t="shared" si="29"/>
        <v/>
      </c>
      <c r="C684" s="19" t="str">
        <f>IF(ISBLANK(I684),"",IF(LEFT(H684, 4) = "90PF",_xlfn.XLOOKUP(B684,'Auto-PF'!$A$2:$A$500,'Auto-PF'!$B$2:$B$500,"Not found",0),_xlfn.XLOOKUP(LEFT(B684,3),'MKT name rule'!$B$2:$B$322,'MKT name rule'!$C$2:$C$322, "Not found")))</f>
        <v/>
      </c>
    </row>
    <row r="685" spans="1:3" ht="14.4">
      <c r="A685" s="48" t="str">
        <f t="shared" si="30"/>
        <v/>
      </c>
      <c r="B685" s="19" t="str">
        <f t="shared" si="29"/>
        <v/>
      </c>
      <c r="C685" s="19" t="str">
        <f>IF(ISBLANK(I685),"",IF(LEFT(H685, 4) = "90PF",_xlfn.XLOOKUP(B685,'Auto-PF'!$A$2:$A$500,'Auto-PF'!$B$2:$B$500,"Not found",0),_xlfn.XLOOKUP(LEFT(B685,3),'MKT name rule'!$B$2:$B$322,'MKT name rule'!$C$2:$C$322, "Not found")))</f>
        <v/>
      </c>
    </row>
    <row r="686" spans="1:3" ht="14.4">
      <c r="A686" s="48" t="str">
        <f t="shared" si="30"/>
        <v/>
      </c>
      <c r="B686" s="19" t="str">
        <f t="shared" si="29"/>
        <v/>
      </c>
      <c r="C686" s="19" t="str">
        <f>IF(ISBLANK(I686),"",IF(LEFT(H686, 4) = "90PF",_xlfn.XLOOKUP(B686,'Auto-PF'!$A$2:$A$500,'Auto-PF'!$B$2:$B$500,"Not found",0),_xlfn.XLOOKUP(LEFT(B686,3),'MKT name rule'!$B$2:$B$322,'MKT name rule'!$C$2:$C$322, "Not found")))</f>
        <v/>
      </c>
    </row>
    <row r="687" spans="1:3" ht="14.4">
      <c r="A687" s="48" t="str">
        <f t="shared" si="30"/>
        <v/>
      </c>
      <c r="B687" s="19" t="str">
        <f t="shared" si="29"/>
        <v/>
      </c>
      <c r="C687" s="19" t="str">
        <f>IF(ISBLANK(I687),"",IF(LEFT(H687, 4) = "90PF",_xlfn.XLOOKUP(B687,'Auto-PF'!$A$2:$A$500,'Auto-PF'!$B$2:$B$500,"Not found",0),_xlfn.XLOOKUP(LEFT(B687,3),'MKT name rule'!$B$2:$B$322,'MKT name rule'!$C$2:$C$322, "Not found")))</f>
        <v/>
      </c>
    </row>
    <row r="688" spans="1:3" ht="14.4">
      <c r="A688" s="48" t="str">
        <f t="shared" si="30"/>
        <v/>
      </c>
      <c r="B688" s="19" t="str">
        <f t="shared" si="29"/>
        <v/>
      </c>
      <c r="C688" s="19" t="str">
        <f>IF(ISBLANK(I688),"",IF(LEFT(H688, 4) = "90PF",_xlfn.XLOOKUP(B688,'Auto-PF'!$A$2:$A$500,'Auto-PF'!$B$2:$B$500,"Not found",0),_xlfn.XLOOKUP(LEFT(B688,3),'MKT name rule'!$B$2:$B$322,'MKT name rule'!$C$2:$C$322, "Not found")))</f>
        <v/>
      </c>
    </row>
    <row r="689" spans="1:3" ht="14.4">
      <c r="A689" s="48" t="str">
        <f t="shared" si="30"/>
        <v/>
      </c>
      <c r="B689" s="19" t="str">
        <f t="shared" si="29"/>
        <v/>
      </c>
      <c r="C689" s="19" t="str">
        <f>IF(ISBLANK(I689),"",IF(LEFT(H689, 4) = "90PF",_xlfn.XLOOKUP(B689,'Auto-PF'!$A$2:$A$500,'Auto-PF'!$B$2:$B$500,"Not found",0),_xlfn.XLOOKUP(LEFT(B689,3),'MKT name rule'!$B$2:$B$322,'MKT name rule'!$C$2:$C$322, "Not found")))</f>
        <v/>
      </c>
    </row>
    <row r="690" spans="1:3" ht="14.4">
      <c r="A690" s="48" t="str">
        <f t="shared" si="30"/>
        <v/>
      </c>
      <c r="B690" s="19" t="str">
        <f t="shared" si="29"/>
        <v/>
      </c>
      <c r="C690" s="19" t="str">
        <f>IF(ISBLANK(I690),"",IF(LEFT(H690, 4) = "90PF",_xlfn.XLOOKUP(B690,'Auto-PF'!$A$2:$A$500,'Auto-PF'!$B$2:$B$500,"Not found",0),_xlfn.XLOOKUP(LEFT(B690,3),'MKT name rule'!$B$2:$B$322,'MKT name rule'!$C$2:$C$322, "Not found")))</f>
        <v/>
      </c>
    </row>
    <row r="691" spans="1:3" ht="14.4">
      <c r="A691" s="48" t="str">
        <f t="shared" si="30"/>
        <v/>
      </c>
      <c r="B691" s="19" t="str">
        <f t="shared" si="29"/>
        <v/>
      </c>
      <c r="C691" s="19" t="str">
        <f>IF(ISBLANK(I691),"",IF(LEFT(H691, 4) = "90PF",_xlfn.XLOOKUP(B691,'Auto-PF'!$A$2:$A$500,'Auto-PF'!$B$2:$B$500,"Not found",0),_xlfn.XLOOKUP(LEFT(B691,3),'MKT name rule'!$B$2:$B$322,'MKT name rule'!$C$2:$C$322, "Not found")))</f>
        <v/>
      </c>
    </row>
    <row r="692" spans="1:3" ht="14.4">
      <c r="A692" s="48" t="str">
        <f t="shared" si="30"/>
        <v/>
      </c>
      <c r="B692" s="19" t="str">
        <f t="shared" si="29"/>
        <v/>
      </c>
      <c r="C692" s="19" t="str">
        <f>IF(ISBLANK(I692),"",IF(LEFT(H692, 4) = "90PF",_xlfn.XLOOKUP(B692,'Auto-PF'!$A$2:$A$500,'Auto-PF'!$B$2:$B$500,"Not found",0),_xlfn.XLOOKUP(LEFT(B692,3),'MKT name rule'!$B$2:$B$322,'MKT name rule'!$C$2:$C$322, "Not found")))</f>
        <v/>
      </c>
    </row>
    <row r="693" spans="1:3" ht="14.4">
      <c r="A693" s="48" t="str">
        <f t="shared" si="30"/>
        <v/>
      </c>
      <c r="B693" s="19" t="str">
        <f t="shared" si="29"/>
        <v/>
      </c>
      <c r="C693" s="19" t="str">
        <f>IF(ISBLANK(I693),"",IF(LEFT(H693, 4) = "90PF",_xlfn.XLOOKUP(B693,'Auto-PF'!$A$2:$A$500,'Auto-PF'!$B$2:$B$500,"Not found",0),_xlfn.XLOOKUP(LEFT(B693,3),'MKT name rule'!$B$2:$B$322,'MKT name rule'!$C$2:$C$322, "Not found")))</f>
        <v/>
      </c>
    </row>
    <row r="694" spans="1:3" ht="14.4">
      <c r="A694" s="48" t="str">
        <f t="shared" si="30"/>
        <v/>
      </c>
      <c r="B694" s="19" t="str">
        <f t="shared" si="29"/>
        <v/>
      </c>
      <c r="C694" s="19" t="str">
        <f>IF(ISBLANK(I694),"",IF(LEFT(H694, 4) = "90PF",_xlfn.XLOOKUP(B694,'Auto-PF'!$A$2:$A$500,'Auto-PF'!$B$2:$B$500,"Not found",0),_xlfn.XLOOKUP(LEFT(B694,3),'MKT name rule'!$B$2:$B$322,'MKT name rule'!$C$2:$C$322, "Not found")))</f>
        <v/>
      </c>
    </row>
    <row r="695" spans="1:3" ht="14.4">
      <c r="A695" s="48" t="str">
        <f t="shared" si="30"/>
        <v/>
      </c>
      <c r="B695" s="19" t="str">
        <f t="shared" si="29"/>
        <v/>
      </c>
      <c r="C695" s="19" t="str">
        <f>IF(ISBLANK(I695),"",IF(LEFT(H695, 4) = "90PF",_xlfn.XLOOKUP(B695,'Auto-PF'!$A$2:$A$500,'Auto-PF'!$B$2:$B$500,"Not found",0),_xlfn.XLOOKUP(LEFT(B695,3),'MKT name rule'!$B$2:$B$322,'MKT name rule'!$C$2:$C$322, "Not found")))</f>
        <v/>
      </c>
    </row>
    <row r="696" spans="1:3" ht="14.4">
      <c r="A696" s="48" t="str">
        <f t="shared" si="30"/>
        <v/>
      </c>
      <c r="B696" s="19" t="str">
        <f t="shared" si="29"/>
        <v/>
      </c>
      <c r="C696" s="19" t="str">
        <f>IF(ISBLANK(I696),"",IF(LEFT(H696, 4) = "90PF",_xlfn.XLOOKUP(B696,'Auto-PF'!$A$2:$A$500,'Auto-PF'!$B$2:$B$500,"Not found",0),_xlfn.XLOOKUP(LEFT(B696,3),'MKT name rule'!$B$2:$B$322,'MKT name rule'!$C$2:$C$322, "Not found")))</f>
        <v/>
      </c>
    </row>
    <row r="697" spans="1:3" ht="14.4">
      <c r="A697" s="48" t="str">
        <f t="shared" si="30"/>
        <v/>
      </c>
      <c r="B697" s="19" t="str">
        <f t="shared" si="29"/>
        <v/>
      </c>
      <c r="C697" s="19" t="str">
        <f>IF(ISBLANK(I697),"",IF(LEFT(H697, 4) = "90PF",_xlfn.XLOOKUP(B697,'Auto-PF'!$A$2:$A$500,'Auto-PF'!$B$2:$B$500,"Not found",0),_xlfn.XLOOKUP(LEFT(B697,3),'MKT name rule'!$B$2:$B$322,'MKT name rule'!$C$2:$C$322, "Not found")))</f>
        <v/>
      </c>
    </row>
    <row r="698" spans="1:3" ht="14.4">
      <c r="A698" s="48" t="str">
        <f t="shared" si="30"/>
        <v/>
      </c>
      <c r="B698" s="19" t="str">
        <f t="shared" si="29"/>
        <v/>
      </c>
      <c r="C698" s="19" t="str">
        <f>IF(ISBLANK(I698),"",IF(LEFT(H698, 4) = "90PF",_xlfn.XLOOKUP(B698,'Auto-PF'!$A$2:$A$500,'Auto-PF'!$B$2:$B$500,"Not found",0),_xlfn.XLOOKUP(LEFT(B698,3),'MKT name rule'!$B$2:$B$322,'MKT name rule'!$C$2:$C$322, "Not found")))</f>
        <v/>
      </c>
    </row>
    <row r="699" spans="1:3" ht="14.4">
      <c r="A699" s="48" t="str">
        <f t="shared" si="30"/>
        <v/>
      </c>
      <c r="B699" s="19" t="str">
        <f t="shared" si="29"/>
        <v/>
      </c>
      <c r="C699" s="19" t="str">
        <f>IF(ISBLANK(I699),"",IF(LEFT(H699, 4) = "90PF",_xlfn.XLOOKUP(B699,'Auto-PF'!$A$2:$A$500,'Auto-PF'!$B$2:$B$500,"Not found",0),_xlfn.XLOOKUP(LEFT(B699,3),'MKT name rule'!$B$2:$B$322,'MKT name rule'!$C$2:$C$322, "Not found")))</f>
        <v/>
      </c>
    </row>
    <row r="700" spans="1:3" ht="14.4">
      <c r="A700" s="48" t="str">
        <f t="shared" si="30"/>
        <v/>
      </c>
      <c r="B700" s="19" t="str">
        <f t="shared" si="29"/>
        <v/>
      </c>
      <c r="C700" s="19" t="str">
        <f>IF(ISBLANK(I700),"",IF(LEFT(H700, 4) = "90PF",_xlfn.XLOOKUP(B700,'Auto-PF'!$A$2:$A$500,'Auto-PF'!$B$2:$B$500,"Not found",0),_xlfn.XLOOKUP(LEFT(B700,3),'MKT name rule'!$B$2:$B$322,'MKT name rule'!$C$2:$C$322, "Not found")))</f>
        <v/>
      </c>
    </row>
    <row r="701" spans="1:3" ht="14.4">
      <c r="A701" s="48" t="str">
        <f t="shared" si="30"/>
        <v/>
      </c>
      <c r="B701" s="19" t="str">
        <f t="shared" si="29"/>
        <v/>
      </c>
      <c r="C701" s="19" t="str">
        <f>IF(ISBLANK(I701),"",IF(LEFT(H701, 4) = "90PF",_xlfn.XLOOKUP(B701,'Auto-PF'!$A$2:$A$500,'Auto-PF'!$B$2:$B$500,"Not found",0),_xlfn.XLOOKUP(LEFT(B701,3),'MKT name rule'!$B$2:$B$322,'MKT name rule'!$C$2:$C$322, "Not found")))</f>
        <v/>
      </c>
    </row>
    <row r="702" spans="1:3" ht="14.4">
      <c r="A702" s="48" t="str">
        <f t="shared" si="30"/>
        <v/>
      </c>
      <c r="B702" s="19" t="str">
        <f t="shared" si="29"/>
        <v/>
      </c>
      <c r="C702" s="19" t="str">
        <f>IF(ISBLANK(I702),"",IF(LEFT(H702, 4) = "90PF",_xlfn.XLOOKUP(B702,'Auto-PF'!$A$2:$A$500,'Auto-PF'!$B$2:$B$500,"Not found",0),_xlfn.XLOOKUP(LEFT(B702,3),'MKT name rule'!$B$2:$B$322,'MKT name rule'!$C$2:$C$322, "Not found")))</f>
        <v/>
      </c>
    </row>
    <row r="703" spans="1:3" ht="14.4">
      <c r="A703" s="48" t="str">
        <f t="shared" si="30"/>
        <v/>
      </c>
      <c r="B703" s="19" t="str">
        <f t="shared" si="29"/>
        <v/>
      </c>
      <c r="C703" s="19" t="str">
        <f>IF(ISBLANK(I703),"",IF(LEFT(H703, 4) = "90PF",_xlfn.XLOOKUP(B703,'Auto-PF'!$A$2:$A$500,'Auto-PF'!$B$2:$B$500,"Not found",0),_xlfn.XLOOKUP(LEFT(B703,3),'MKT name rule'!$B$2:$B$322,'MKT name rule'!$C$2:$C$322, "Not found")))</f>
        <v/>
      </c>
    </row>
    <row r="704" spans="1:3" ht="14.4">
      <c r="A704" s="48" t="str">
        <f t="shared" si="30"/>
        <v/>
      </c>
      <c r="B704" s="19" t="str">
        <f t="shared" si="29"/>
        <v/>
      </c>
      <c r="C704" s="19" t="str">
        <f>IF(ISBLANK(I704),"",IF(LEFT(H704, 4) = "90PF",_xlfn.XLOOKUP(B704,'Auto-PF'!$A$2:$A$500,'Auto-PF'!$B$2:$B$500,"Not found",0),_xlfn.XLOOKUP(LEFT(B704,3),'MKT name rule'!$B$2:$B$322,'MKT name rule'!$C$2:$C$322, "Not found")))</f>
        <v/>
      </c>
    </row>
    <row r="705" spans="1:3" ht="14.4">
      <c r="A705" s="48" t="str">
        <f t="shared" si="30"/>
        <v/>
      </c>
      <c r="B705" s="19" t="str">
        <f t="shared" si="29"/>
        <v/>
      </c>
      <c r="C705" s="19" t="str">
        <f>IF(ISBLANK(I705),"",IF(LEFT(H705, 4) = "90PF",_xlfn.XLOOKUP(B705,'Auto-PF'!$A$2:$A$500,'Auto-PF'!$B$2:$B$500,"Not found",0),_xlfn.XLOOKUP(LEFT(B705,3),'MKT name rule'!$B$2:$B$322,'MKT name rule'!$C$2:$C$322, "Not found")))</f>
        <v/>
      </c>
    </row>
    <row r="706" spans="1:3" ht="14.4">
      <c r="A706" s="48" t="str">
        <f t="shared" si="30"/>
        <v/>
      </c>
      <c r="B706" s="19" t="str">
        <f t="shared" si="29"/>
        <v/>
      </c>
      <c r="C706" s="19" t="str">
        <f>IF(ISBLANK(I706),"",IF(LEFT(H706, 4) = "90PF",_xlfn.XLOOKUP(B706,'Auto-PF'!$A$2:$A$500,'Auto-PF'!$B$2:$B$500,"Not found",0),_xlfn.XLOOKUP(LEFT(B706,3),'MKT name rule'!$B$2:$B$322,'MKT name rule'!$C$2:$C$322, "Not found")))</f>
        <v/>
      </c>
    </row>
    <row r="707" spans="1:3" ht="14.4">
      <c r="A707" s="48" t="str">
        <f t="shared" si="30"/>
        <v/>
      </c>
      <c r="B707" s="19" t="str">
        <f t="shared" si="29"/>
        <v/>
      </c>
      <c r="C707" s="19" t="str">
        <f>IF(ISBLANK(I707),"",IF(LEFT(H707, 4) = "90PF",_xlfn.XLOOKUP(B707,'Auto-PF'!$A$2:$A$500,'Auto-PF'!$B$2:$B$500,"Not found",0),_xlfn.XLOOKUP(LEFT(B707,3),'MKT name rule'!$B$2:$B$322,'MKT name rule'!$C$2:$C$322, "Not found")))</f>
        <v/>
      </c>
    </row>
    <row r="708" spans="1:3" ht="14.4">
      <c r="A708" s="48" t="str">
        <f t="shared" si="30"/>
        <v/>
      </c>
      <c r="B708" s="19" t="str">
        <f t="shared" si="29"/>
        <v/>
      </c>
      <c r="C708" s="19" t="str">
        <f>IF(ISBLANK(I708),"",IF(LEFT(H708, 4) = "90PF",_xlfn.XLOOKUP(B708,'Auto-PF'!$A$2:$A$500,'Auto-PF'!$B$2:$B$500,"Not found",0),_xlfn.XLOOKUP(LEFT(B708,3),'MKT name rule'!$B$2:$B$322,'MKT name rule'!$C$2:$C$322, "Not found")))</f>
        <v/>
      </c>
    </row>
    <row r="709" spans="1:3" ht="14.4">
      <c r="A709" s="48" t="str">
        <f t="shared" si="30"/>
        <v/>
      </c>
      <c r="B709" s="19" t="str">
        <f t="shared" si="29"/>
        <v/>
      </c>
      <c r="C709" s="19" t="str">
        <f>IF(ISBLANK(I709),"",IF(LEFT(H709, 4) = "90PF",_xlfn.XLOOKUP(B709,'Auto-PF'!$A$2:$A$500,'Auto-PF'!$B$2:$B$500,"Not found",0),_xlfn.XLOOKUP(LEFT(B709,3),'MKT name rule'!$B$2:$B$322,'MKT name rule'!$C$2:$C$322, "Not found")))</f>
        <v/>
      </c>
    </row>
    <row r="710" spans="1:3" ht="14.4">
      <c r="A710" s="48" t="str">
        <f t="shared" si="30"/>
        <v/>
      </c>
      <c r="B710" s="19" t="str">
        <f t="shared" si="29"/>
        <v/>
      </c>
      <c r="C710" s="19" t="str">
        <f>IF(ISBLANK(I710),"",IF(LEFT(H710, 4) = "90PF",_xlfn.XLOOKUP(B710,'Auto-PF'!$A$2:$A$500,'Auto-PF'!$B$2:$B$500,"Not found",0),_xlfn.XLOOKUP(LEFT(B710,3),'MKT name rule'!$B$2:$B$322,'MKT name rule'!$C$2:$C$322, "Not found")))</f>
        <v/>
      </c>
    </row>
    <row r="711" spans="1:3" ht="14.4">
      <c r="A711" s="48" t="str">
        <f t="shared" si="30"/>
        <v/>
      </c>
      <c r="B711" s="19" t="str">
        <f t="shared" si="29"/>
        <v/>
      </c>
      <c r="C711" s="19" t="str">
        <f>IF(ISBLANK(I711),"",IF(LEFT(H711, 4) = "90PF",_xlfn.XLOOKUP(B711,'Auto-PF'!$A$2:$A$500,'Auto-PF'!$B$2:$B$500,"Not found",0),_xlfn.XLOOKUP(LEFT(B711,3),'MKT name rule'!$B$2:$B$322,'MKT name rule'!$C$2:$C$322, "Not found")))</f>
        <v/>
      </c>
    </row>
    <row r="712" spans="1:3" ht="14.4">
      <c r="A712" s="48" t="str">
        <f t="shared" si="30"/>
        <v/>
      </c>
      <c r="B712" s="19" t="str">
        <f t="shared" si="29"/>
        <v/>
      </c>
      <c r="C712" s="19" t="str">
        <f>IF(ISBLANK(I712),"",IF(LEFT(H712, 4) = "90PF",_xlfn.XLOOKUP(B712,'Auto-PF'!$A$2:$A$500,'Auto-PF'!$B$2:$B$500,"Not found",0),_xlfn.XLOOKUP(LEFT(B712,3),'MKT name rule'!$B$2:$B$322,'MKT name rule'!$C$2:$C$322, "Not found")))</f>
        <v/>
      </c>
    </row>
    <row r="713" spans="1:3" ht="14.4">
      <c r="A713" s="48" t="str">
        <f t="shared" si="30"/>
        <v/>
      </c>
      <c r="B713" s="19" t="str">
        <f t="shared" si="29"/>
        <v/>
      </c>
      <c r="C713" s="19" t="str">
        <f>IF(ISBLANK(I713),"",IF(LEFT(H713, 4) = "90PF",_xlfn.XLOOKUP(B713,'Auto-PF'!$A$2:$A$500,'Auto-PF'!$B$2:$B$500,"Not found",0),_xlfn.XLOOKUP(LEFT(B713,3),'MKT name rule'!$B$2:$B$322,'MKT name rule'!$C$2:$C$322, "Not found")))</f>
        <v/>
      </c>
    </row>
    <row r="714" spans="1:3" ht="14.4">
      <c r="A714" s="48" t="str">
        <f t="shared" si="30"/>
        <v/>
      </c>
      <c r="B714" s="19" t="str">
        <f t="shared" si="29"/>
        <v/>
      </c>
      <c r="C714" s="19" t="str">
        <f>IF(ISBLANK(I714),"",IF(LEFT(H714, 4) = "90PF",_xlfn.XLOOKUP(B714,'Auto-PF'!$A$2:$A$500,'Auto-PF'!$B$2:$B$500,"Not found",0),_xlfn.XLOOKUP(LEFT(B714,3),'MKT name rule'!$B$2:$B$322,'MKT name rule'!$C$2:$C$322, "Not found")))</f>
        <v/>
      </c>
    </row>
    <row r="715" spans="1:3" ht="14.4">
      <c r="A715" s="48" t="str">
        <f t="shared" si="30"/>
        <v/>
      </c>
      <c r="B715" s="19" t="str">
        <f t="shared" ref="B715:B778" si="31">IF(ISBLANK(I715),"",I715)</f>
        <v/>
      </c>
      <c r="C715" s="19" t="str">
        <f>IF(ISBLANK(I715),"",IF(LEFT(H715, 4) = "90PF",_xlfn.XLOOKUP(B715,'Auto-PF'!$A$2:$A$500,'Auto-PF'!$B$2:$B$500,"Not found",0),_xlfn.XLOOKUP(LEFT(B715,3),'MKT name rule'!$B$2:$B$322,'MKT name rule'!$C$2:$C$322, "Not found")))</f>
        <v/>
      </c>
    </row>
    <row r="716" spans="1:3" ht="14.4">
      <c r="A716" s="48" t="str">
        <f t="shared" si="30"/>
        <v/>
      </c>
      <c r="B716" s="19" t="str">
        <f t="shared" si="31"/>
        <v/>
      </c>
      <c r="C716" s="19" t="str">
        <f>IF(ISBLANK(I716),"",IF(LEFT(H716, 4) = "90PF",_xlfn.XLOOKUP(B716,'Auto-PF'!$A$2:$A$500,'Auto-PF'!$B$2:$B$500,"Not found",0),_xlfn.XLOOKUP(LEFT(B716,3),'MKT name rule'!$B$2:$B$322,'MKT name rule'!$C$2:$C$322, "Not found")))</f>
        <v/>
      </c>
    </row>
    <row r="717" spans="1:3" ht="14.4">
      <c r="A717" s="48" t="str">
        <f t="shared" si="30"/>
        <v/>
      </c>
      <c r="B717" s="19" t="str">
        <f t="shared" si="31"/>
        <v/>
      </c>
      <c r="C717" s="19" t="str">
        <f>IF(ISBLANK(I717),"",IF(LEFT(H717, 4) = "90PF",_xlfn.XLOOKUP(B717,'Auto-PF'!$A$2:$A$500,'Auto-PF'!$B$2:$B$500,"Not found",0),_xlfn.XLOOKUP(LEFT(B717,3),'MKT name rule'!$B$2:$B$322,'MKT name rule'!$C$2:$C$322, "Not found")))</f>
        <v/>
      </c>
    </row>
    <row r="718" spans="1:3" ht="14.4">
      <c r="A718" s="48" t="str">
        <f t="shared" si="30"/>
        <v/>
      </c>
      <c r="B718" s="19" t="str">
        <f t="shared" si="31"/>
        <v/>
      </c>
      <c r="C718" s="19" t="str">
        <f>IF(ISBLANK(I718),"",IF(LEFT(H718, 4) = "90PF",_xlfn.XLOOKUP(B718,'Auto-PF'!$A$2:$A$500,'Auto-PF'!$B$2:$B$500,"Not found",0),_xlfn.XLOOKUP(LEFT(B718,3),'MKT name rule'!$B$2:$B$322,'MKT name rule'!$C$2:$C$322, "Not found")))</f>
        <v/>
      </c>
    </row>
    <row r="719" spans="1:3" ht="14.4">
      <c r="A719" s="48" t="str">
        <f t="shared" si="30"/>
        <v/>
      </c>
      <c r="B719" s="19" t="str">
        <f t="shared" si="31"/>
        <v/>
      </c>
      <c r="C719" s="19" t="str">
        <f>IF(ISBLANK(I719),"",IF(LEFT(H719, 4) = "90PF",_xlfn.XLOOKUP(B719,'Auto-PF'!$A$2:$A$500,'Auto-PF'!$B$2:$B$500,"Not found",0),_xlfn.XLOOKUP(LEFT(B719,3),'MKT name rule'!$B$2:$B$322,'MKT name rule'!$C$2:$C$322, "Not found")))</f>
        <v/>
      </c>
    </row>
    <row r="720" spans="1:3" ht="14.4">
      <c r="A720" s="48" t="str">
        <f t="shared" ref="A720:A783" si="32">IF(ISBLANK(I720),"",H720)</f>
        <v/>
      </c>
      <c r="B720" s="19" t="str">
        <f t="shared" si="31"/>
        <v/>
      </c>
      <c r="C720" s="19" t="str">
        <f>IF(ISBLANK(I720),"",IF(LEFT(H720, 4) = "90PF",_xlfn.XLOOKUP(B720,'Auto-PF'!$A$2:$A$500,'Auto-PF'!$B$2:$B$500,"Not found",0),_xlfn.XLOOKUP(LEFT(B720,3),'MKT name rule'!$B$2:$B$322,'MKT name rule'!$C$2:$C$322, "Not found")))</f>
        <v/>
      </c>
    </row>
    <row r="721" spans="1:3" ht="14.4">
      <c r="A721" s="48" t="str">
        <f t="shared" si="32"/>
        <v/>
      </c>
      <c r="B721" s="19" t="str">
        <f t="shared" si="31"/>
        <v/>
      </c>
      <c r="C721" s="19" t="str">
        <f>IF(ISBLANK(I721),"",IF(LEFT(H721, 4) = "90PF",_xlfn.XLOOKUP(B721,'Auto-PF'!$A$2:$A$500,'Auto-PF'!$B$2:$B$500,"Not found",0),_xlfn.XLOOKUP(LEFT(B721,3),'MKT name rule'!$B$2:$B$322,'MKT name rule'!$C$2:$C$322, "Not found")))</f>
        <v/>
      </c>
    </row>
    <row r="722" spans="1:3" ht="14.4">
      <c r="A722" s="48" t="str">
        <f t="shared" si="32"/>
        <v/>
      </c>
      <c r="B722" s="19" t="str">
        <f t="shared" si="31"/>
        <v/>
      </c>
      <c r="C722" s="19" t="str">
        <f>IF(ISBLANK(I722),"",IF(LEFT(H722, 4) = "90PF",_xlfn.XLOOKUP(B722,'Auto-PF'!$A$2:$A$500,'Auto-PF'!$B$2:$B$500,"Not found",0),_xlfn.XLOOKUP(LEFT(B722,3),'MKT name rule'!$B$2:$B$322,'MKT name rule'!$C$2:$C$322, "Not found")))</f>
        <v/>
      </c>
    </row>
    <row r="723" spans="1:3" ht="14.4">
      <c r="A723" s="48" t="str">
        <f t="shared" si="32"/>
        <v/>
      </c>
      <c r="B723" s="19" t="str">
        <f t="shared" si="31"/>
        <v/>
      </c>
      <c r="C723" s="19" t="str">
        <f>IF(ISBLANK(I723),"",IF(LEFT(H723, 4) = "90PF",_xlfn.XLOOKUP(B723,'Auto-PF'!$A$2:$A$500,'Auto-PF'!$B$2:$B$500,"Not found",0),_xlfn.XLOOKUP(LEFT(B723,3),'MKT name rule'!$B$2:$B$322,'MKT name rule'!$C$2:$C$322, "Not found")))</f>
        <v/>
      </c>
    </row>
    <row r="724" spans="1:3" ht="14.4">
      <c r="A724" s="48" t="str">
        <f t="shared" si="32"/>
        <v/>
      </c>
      <c r="B724" s="19" t="str">
        <f t="shared" si="31"/>
        <v/>
      </c>
      <c r="C724" s="19" t="str">
        <f>IF(ISBLANK(I724),"",IF(LEFT(H724, 4) = "90PF",_xlfn.XLOOKUP(B724,'Auto-PF'!$A$2:$A$500,'Auto-PF'!$B$2:$B$500,"Not found",0),_xlfn.XLOOKUP(LEFT(B724,3),'MKT name rule'!$B$2:$B$322,'MKT name rule'!$C$2:$C$322, "Not found")))</f>
        <v/>
      </c>
    </row>
    <row r="725" spans="1:3" ht="14.4">
      <c r="A725" s="48" t="str">
        <f t="shared" si="32"/>
        <v/>
      </c>
      <c r="B725" s="19" t="str">
        <f t="shared" si="31"/>
        <v/>
      </c>
      <c r="C725" s="19" t="str">
        <f>IF(ISBLANK(I725),"",IF(LEFT(H725, 4) = "90PF",_xlfn.XLOOKUP(B725,'Auto-PF'!$A$2:$A$500,'Auto-PF'!$B$2:$B$500,"Not found",0),_xlfn.XLOOKUP(LEFT(B725,3),'MKT name rule'!$B$2:$B$322,'MKT name rule'!$C$2:$C$322, "Not found")))</f>
        <v/>
      </c>
    </row>
    <row r="726" spans="1:3" ht="14.4">
      <c r="A726" s="48" t="str">
        <f t="shared" si="32"/>
        <v/>
      </c>
      <c r="B726" s="19" t="str">
        <f t="shared" si="31"/>
        <v/>
      </c>
      <c r="C726" s="19" t="str">
        <f>IF(ISBLANK(I726),"",IF(LEFT(H726, 4) = "90PF",_xlfn.XLOOKUP(B726,'Auto-PF'!$A$2:$A$500,'Auto-PF'!$B$2:$B$500,"Not found",0),_xlfn.XLOOKUP(LEFT(B726,3),'MKT name rule'!$B$2:$B$322,'MKT name rule'!$C$2:$C$322, "Not found")))</f>
        <v/>
      </c>
    </row>
    <row r="727" spans="1:3" ht="14.4">
      <c r="A727" s="48" t="str">
        <f t="shared" si="32"/>
        <v/>
      </c>
      <c r="B727" s="19" t="str">
        <f t="shared" si="31"/>
        <v/>
      </c>
      <c r="C727" s="19" t="str">
        <f>IF(ISBLANK(I727),"",IF(LEFT(H727, 4) = "90PF",_xlfn.XLOOKUP(B727,'Auto-PF'!$A$2:$A$500,'Auto-PF'!$B$2:$B$500,"Not found",0),_xlfn.XLOOKUP(LEFT(B727,3),'MKT name rule'!$B$2:$B$322,'MKT name rule'!$C$2:$C$322, "Not found")))</f>
        <v/>
      </c>
    </row>
    <row r="728" spans="1:3" ht="14.4">
      <c r="A728" s="48" t="str">
        <f t="shared" si="32"/>
        <v/>
      </c>
      <c r="B728" s="19" t="str">
        <f t="shared" si="31"/>
        <v/>
      </c>
      <c r="C728" s="19" t="str">
        <f>IF(ISBLANK(I728),"",IF(LEFT(H728, 4) = "90PF",_xlfn.XLOOKUP(B728,'Auto-PF'!$A$2:$A$500,'Auto-PF'!$B$2:$B$500,"Not found",0),_xlfn.XLOOKUP(LEFT(B728,3),'MKT name rule'!$B$2:$B$322,'MKT name rule'!$C$2:$C$322, "Not found")))</f>
        <v/>
      </c>
    </row>
    <row r="729" spans="1:3" ht="14.4">
      <c r="A729" s="48" t="str">
        <f t="shared" si="32"/>
        <v/>
      </c>
      <c r="B729" s="19" t="str">
        <f t="shared" si="31"/>
        <v/>
      </c>
      <c r="C729" s="19" t="str">
        <f>IF(ISBLANK(I729),"",IF(LEFT(H729, 4) = "90PF",_xlfn.XLOOKUP(B729,'Auto-PF'!$A$2:$A$500,'Auto-PF'!$B$2:$B$500,"Not found",0),_xlfn.XLOOKUP(LEFT(B729,3),'MKT name rule'!$B$2:$B$322,'MKT name rule'!$C$2:$C$322, "Not found")))</f>
        <v/>
      </c>
    </row>
    <row r="730" spans="1:3" ht="14.4">
      <c r="A730" s="48" t="str">
        <f t="shared" si="32"/>
        <v/>
      </c>
      <c r="B730" s="19" t="str">
        <f t="shared" si="31"/>
        <v/>
      </c>
      <c r="C730" s="19" t="str">
        <f>IF(ISBLANK(I730),"",IF(LEFT(H730, 4) = "90PF",_xlfn.XLOOKUP(B730,'Auto-PF'!$A$2:$A$500,'Auto-PF'!$B$2:$B$500,"Not found",0),_xlfn.XLOOKUP(LEFT(B730,3),'MKT name rule'!$B$2:$B$322,'MKT name rule'!$C$2:$C$322, "Not found")))</f>
        <v/>
      </c>
    </row>
    <row r="731" spans="1:3" ht="14.4">
      <c r="A731" s="48" t="str">
        <f t="shared" si="32"/>
        <v/>
      </c>
      <c r="B731" s="19" t="str">
        <f t="shared" si="31"/>
        <v/>
      </c>
      <c r="C731" s="19" t="str">
        <f>IF(ISBLANK(I731),"",IF(LEFT(H731, 4) = "90PF",_xlfn.XLOOKUP(B731,'Auto-PF'!$A$2:$A$500,'Auto-PF'!$B$2:$B$500,"Not found",0),_xlfn.XLOOKUP(LEFT(B731,3),'MKT name rule'!$B$2:$B$322,'MKT name rule'!$C$2:$C$322, "Not found")))</f>
        <v/>
      </c>
    </row>
    <row r="732" spans="1:3" ht="14.4">
      <c r="A732" s="48" t="str">
        <f t="shared" si="32"/>
        <v/>
      </c>
      <c r="B732" s="19" t="str">
        <f t="shared" si="31"/>
        <v/>
      </c>
      <c r="C732" s="19" t="str">
        <f>IF(ISBLANK(I732),"",IF(LEFT(H732, 4) = "90PF",_xlfn.XLOOKUP(B732,'Auto-PF'!$A$2:$A$500,'Auto-PF'!$B$2:$B$500,"Not found",0),_xlfn.XLOOKUP(LEFT(B732,3),'MKT name rule'!$B$2:$B$322,'MKT name rule'!$C$2:$C$322, "Not found")))</f>
        <v/>
      </c>
    </row>
    <row r="733" spans="1:3" ht="14.4">
      <c r="A733" s="48" t="str">
        <f t="shared" si="32"/>
        <v/>
      </c>
      <c r="B733" s="19" t="str">
        <f t="shared" si="31"/>
        <v/>
      </c>
      <c r="C733" s="19" t="str">
        <f>IF(ISBLANK(I733),"",IF(LEFT(H733, 4) = "90PF",_xlfn.XLOOKUP(B733,'Auto-PF'!$A$2:$A$500,'Auto-PF'!$B$2:$B$500,"Not found",0),_xlfn.XLOOKUP(LEFT(B733,3),'MKT name rule'!$B$2:$B$322,'MKT name rule'!$C$2:$C$322, "Not found")))</f>
        <v/>
      </c>
    </row>
    <row r="734" spans="1:3" ht="14.4">
      <c r="A734" s="48" t="str">
        <f t="shared" si="32"/>
        <v/>
      </c>
      <c r="B734" s="19" t="str">
        <f t="shared" si="31"/>
        <v/>
      </c>
      <c r="C734" s="19" t="str">
        <f>IF(ISBLANK(I734),"",IF(LEFT(H734, 4) = "90PF",_xlfn.XLOOKUP(B734,'Auto-PF'!$A$2:$A$500,'Auto-PF'!$B$2:$B$500,"Not found",0),_xlfn.XLOOKUP(LEFT(B734,3),'MKT name rule'!$B$2:$B$322,'MKT name rule'!$C$2:$C$322, "Not found")))</f>
        <v/>
      </c>
    </row>
    <row r="735" spans="1:3" ht="14.4">
      <c r="A735" s="48" t="str">
        <f t="shared" si="32"/>
        <v/>
      </c>
      <c r="B735" s="19" t="str">
        <f t="shared" si="31"/>
        <v/>
      </c>
      <c r="C735" s="19" t="str">
        <f>IF(ISBLANK(I735),"",IF(LEFT(H735, 4) = "90PF",_xlfn.XLOOKUP(B735,'Auto-PF'!$A$2:$A$500,'Auto-PF'!$B$2:$B$500,"Not found",0),_xlfn.XLOOKUP(LEFT(B735,3),'MKT name rule'!$B$2:$B$322,'MKT name rule'!$C$2:$C$322, "Not found")))</f>
        <v/>
      </c>
    </row>
    <row r="736" spans="1:3" ht="14.4">
      <c r="A736" s="48" t="str">
        <f t="shared" si="32"/>
        <v/>
      </c>
      <c r="B736" s="19" t="str">
        <f t="shared" si="31"/>
        <v/>
      </c>
      <c r="C736" s="19" t="str">
        <f>IF(ISBLANK(I736),"",IF(LEFT(H736, 4) = "90PF",_xlfn.XLOOKUP(B736,'Auto-PF'!$A$2:$A$500,'Auto-PF'!$B$2:$B$500,"Not found",0),_xlfn.XLOOKUP(LEFT(B736,3),'MKT name rule'!$B$2:$B$322,'MKT name rule'!$C$2:$C$322, "Not found")))</f>
        <v/>
      </c>
    </row>
    <row r="737" spans="1:3" ht="14.4">
      <c r="A737" s="48" t="str">
        <f t="shared" si="32"/>
        <v/>
      </c>
      <c r="B737" s="19" t="str">
        <f t="shared" si="31"/>
        <v/>
      </c>
      <c r="C737" s="19" t="str">
        <f>IF(ISBLANK(I737),"",IF(LEFT(H737, 4) = "90PF",_xlfn.XLOOKUP(B737,'Auto-PF'!$A$2:$A$500,'Auto-PF'!$B$2:$B$500,"Not found",0),_xlfn.XLOOKUP(LEFT(B737,3),'MKT name rule'!$B$2:$B$322,'MKT name rule'!$C$2:$C$322, "Not found")))</f>
        <v/>
      </c>
    </row>
    <row r="738" spans="1:3" ht="14.4">
      <c r="A738" s="48" t="str">
        <f t="shared" si="32"/>
        <v/>
      </c>
      <c r="B738" s="19" t="str">
        <f t="shared" si="31"/>
        <v/>
      </c>
      <c r="C738" s="19" t="str">
        <f>IF(ISBLANK(I738),"",IF(LEFT(H738, 4) = "90PF",_xlfn.XLOOKUP(B738,'Auto-PF'!$A$2:$A$500,'Auto-PF'!$B$2:$B$500,"Not found",0),_xlfn.XLOOKUP(LEFT(B738,3),'MKT name rule'!$B$2:$B$322,'MKT name rule'!$C$2:$C$322, "Not found")))</f>
        <v/>
      </c>
    </row>
    <row r="739" spans="1:3" ht="14.4">
      <c r="A739" s="48" t="str">
        <f t="shared" si="32"/>
        <v/>
      </c>
      <c r="B739" s="19" t="str">
        <f t="shared" si="31"/>
        <v/>
      </c>
      <c r="C739" s="19" t="str">
        <f>IF(ISBLANK(I739),"",IF(LEFT(H739, 4) = "90PF",_xlfn.XLOOKUP(B739,'Auto-PF'!$A$2:$A$500,'Auto-PF'!$B$2:$B$500,"Not found",0),_xlfn.XLOOKUP(LEFT(B739,3),'MKT name rule'!$B$2:$B$322,'MKT name rule'!$C$2:$C$322, "Not found")))</f>
        <v/>
      </c>
    </row>
    <row r="740" spans="1:3" ht="14.4">
      <c r="A740" s="48" t="str">
        <f t="shared" si="32"/>
        <v/>
      </c>
      <c r="B740" s="19" t="str">
        <f t="shared" si="31"/>
        <v/>
      </c>
      <c r="C740" s="19" t="str">
        <f>IF(ISBLANK(I740),"",IF(LEFT(H740, 4) = "90PF",_xlfn.XLOOKUP(B740,'Auto-PF'!$A$2:$A$500,'Auto-PF'!$B$2:$B$500,"Not found",0),_xlfn.XLOOKUP(LEFT(B740,3),'MKT name rule'!$B$2:$B$322,'MKT name rule'!$C$2:$C$322, "Not found")))</f>
        <v/>
      </c>
    </row>
    <row r="741" spans="1:3" ht="14.4">
      <c r="A741" s="48" t="str">
        <f t="shared" si="32"/>
        <v/>
      </c>
      <c r="B741" s="19" t="str">
        <f t="shared" si="31"/>
        <v/>
      </c>
      <c r="C741" s="19" t="str">
        <f>IF(ISBLANK(I741),"",IF(LEFT(H741, 4) = "90PF",_xlfn.XLOOKUP(B741,'Auto-PF'!$A$2:$A$500,'Auto-PF'!$B$2:$B$500,"Not found",0),_xlfn.XLOOKUP(LEFT(B741,3),'MKT name rule'!$B$2:$B$322,'MKT name rule'!$C$2:$C$322, "Not found")))</f>
        <v/>
      </c>
    </row>
    <row r="742" spans="1:3" ht="14.4">
      <c r="A742" s="48" t="str">
        <f t="shared" si="32"/>
        <v/>
      </c>
      <c r="B742" s="19" t="str">
        <f t="shared" si="31"/>
        <v/>
      </c>
      <c r="C742" s="19" t="str">
        <f>IF(ISBLANK(I742),"",IF(LEFT(H742, 4) = "90PF",_xlfn.XLOOKUP(B742,'Auto-PF'!$A$2:$A$500,'Auto-PF'!$B$2:$B$500,"Not found",0),_xlfn.XLOOKUP(LEFT(B742,3),'MKT name rule'!$B$2:$B$322,'MKT name rule'!$C$2:$C$322, "Not found")))</f>
        <v/>
      </c>
    </row>
    <row r="743" spans="1:3" ht="14.4">
      <c r="A743" s="48" t="str">
        <f t="shared" si="32"/>
        <v/>
      </c>
      <c r="B743" s="19" t="str">
        <f t="shared" si="31"/>
        <v/>
      </c>
      <c r="C743" s="19" t="str">
        <f>IF(ISBLANK(I743),"",IF(LEFT(H743, 4) = "90PF",_xlfn.XLOOKUP(B743,'Auto-PF'!$A$2:$A$500,'Auto-PF'!$B$2:$B$500,"Not found",0),_xlfn.XLOOKUP(LEFT(B743,3),'MKT name rule'!$B$2:$B$322,'MKT name rule'!$C$2:$C$322, "Not found")))</f>
        <v/>
      </c>
    </row>
    <row r="744" spans="1:3" ht="14.4">
      <c r="A744" s="48" t="str">
        <f t="shared" si="32"/>
        <v/>
      </c>
      <c r="B744" s="19" t="str">
        <f t="shared" si="31"/>
        <v/>
      </c>
      <c r="C744" s="19" t="str">
        <f>IF(ISBLANK(I744),"",IF(LEFT(H744, 4) = "90PF",_xlfn.XLOOKUP(B744,'Auto-PF'!$A$2:$A$500,'Auto-PF'!$B$2:$B$500,"Not found",0),_xlfn.XLOOKUP(LEFT(B744,3),'MKT name rule'!$B$2:$B$322,'MKT name rule'!$C$2:$C$322, "Not found")))</f>
        <v/>
      </c>
    </row>
    <row r="745" spans="1:3" ht="14.4">
      <c r="A745" s="48" t="str">
        <f t="shared" si="32"/>
        <v/>
      </c>
      <c r="B745" s="19" t="str">
        <f t="shared" si="31"/>
        <v/>
      </c>
      <c r="C745" s="19" t="str">
        <f>IF(ISBLANK(I745),"",IF(LEFT(H745, 4) = "90PF",_xlfn.XLOOKUP(B745,'Auto-PF'!$A$2:$A$500,'Auto-PF'!$B$2:$B$500,"Not found",0),_xlfn.XLOOKUP(LEFT(B745,3),'MKT name rule'!$B$2:$B$322,'MKT name rule'!$C$2:$C$322, "Not found")))</f>
        <v/>
      </c>
    </row>
    <row r="746" spans="1:3" ht="14.4">
      <c r="A746" s="48" t="str">
        <f t="shared" si="32"/>
        <v/>
      </c>
      <c r="B746" s="19" t="str">
        <f t="shared" si="31"/>
        <v/>
      </c>
      <c r="C746" s="19" t="str">
        <f>IF(ISBLANK(I746),"",IF(LEFT(H746, 4) = "90PF",_xlfn.XLOOKUP(B746,'Auto-PF'!$A$2:$A$500,'Auto-PF'!$B$2:$B$500,"Not found",0),_xlfn.XLOOKUP(LEFT(B746,3),'MKT name rule'!$B$2:$B$322,'MKT name rule'!$C$2:$C$322, "Not found")))</f>
        <v/>
      </c>
    </row>
    <row r="747" spans="1:3" ht="14.4">
      <c r="A747" s="48" t="str">
        <f t="shared" si="32"/>
        <v/>
      </c>
      <c r="B747" s="19" t="str">
        <f t="shared" si="31"/>
        <v/>
      </c>
      <c r="C747" s="19" t="str">
        <f>IF(ISBLANK(I747),"",IF(LEFT(H747, 4) = "90PF",_xlfn.XLOOKUP(B747,'Auto-PF'!$A$2:$A$500,'Auto-PF'!$B$2:$B$500,"Not found",0),_xlfn.XLOOKUP(LEFT(B747,3),'MKT name rule'!$B$2:$B$322,'MKT name rule'!$C$2:$C$322, "Not found")))</f>
        <v/>
      </c>
    </row>
    <row r="748" spans="1:3" ht="14.4">
      <c r="A748" s="48" t="str">
        <f t="shared" si="32"/>
        <v/>
      </c>
      <c r="B748" s="19" t="str">
        <f t="shared" si="31"/>
        <v/>
      </c>
      <c r="C748" s="19" t="str">
        <f>IF(ISBLANK(I748),"",IF(LEFT(H748, 4) = "90PF",_xlfn.XLOOKUP(B748,'Auto-PF'!$A$2:$A$500,'Auto-PF'!$B$2:$B$500,"Not found",0),_xlfn.XLOOKUP(LEFT(B748,3),'MKT name rule'!$B$2:$B$322,'MKT name rule'!$C$2:$C$322, "Not found")))</f>
        <v/>
      </c>
    </row>
    <row r="749" spans="1:3" ht="14.4">
      <c r="A749" s="48" t="str">
        <f t="shared" si="32"/>
        <v/>
      </c>
      <c r="B749" s="19" t="str">
        <f t="shared" si="31"/>
        <v/>
      </c>
      <c r="C749" s="19" t="str">
        <f>IF(ISBLANK(I749),"",IF(LEFT(H749, 4) = "90PF",_xlfn.XLOOKUP(B749,'Auto-PF'!$A$2:$A$500,'Auto-PF'!$B$2:$B$500,"Not found",0),_xlfn.XLOOKUP(LEFT(B749,3),'MKT name rule'!$B$2:$B$322,'MKT name rule'!$C$2:$C$322, "Not found")))</f>
        <v/>
      </c>
    </row>
    <row r="750" spans="1:3" ht="14.4">
      <c r="A750" s="48" t="str">
        <f t="shared" si="32"/>
        <v/>
      </c>
      <c r="B750" s="19" t="str">
        <f t="shared" si="31"/>
        <v/>
      </c>
      <c r="C750" s="19" t="str">
        <f>IF(ISBLANK(I750),"",IF(LEFT(H750, 4) = "90PF",_xlfn.XLOOKUP(B750,'Auto-PF'!$A$2:$A$500,'Auto-PF'!$B$2:$B$500,"Not found",0),_xlfn.XLOOKUP(LEFT(B750,3),'MKT name rule'!$B$2:$B$322,'MKT name rule'!$C$2:$C$322, "Not found")))</f>
        <v/>
      </c>
    </row>
    <row r="751" spans="1:3" ht="14.4">
      <c r="A751" s="48" t="str">
        <f t="shared" si="32"/>
        <v/>
      </c>
      <c r="B751" s="19" t="str">
        <f t="shared" si="31"/>
        <v/>
      </c>
      <c r="C751" s="19" t="str">
        <f>IF(ISBLANK(I751),"",IF(LEFT(H751, 4) = "90PF",_xlfn.XLOOKUP(B751,'Auto-PF'!$A$2:$A$500,'Auto-PF'!$B$2:$B$500,"Not found",0),_xlfn.XLOOKUP(LEFT(B751,3),'MKT name rule'!$B$2:$B$322,'MKT name rule'!$C$2:$C$322, "Not found")))</f>
        <v/>
      </c>
    </row>
    <row r="752" spans="1:3" ht="14.4">
      <c r="A752" s="48" t="str">
        <f t="shared" si="32"/>
        <v/>
      </c>
      <c r="B752" s="19" t="str">
        <f t="shared" si="31"/>
        <v/>
      </c>
      <c r="C752" s="19" t="str">
        <f>IF(ISBLANK(I752),"",IF(LEFT(H752, 4) = "90PF",_xlfn.XLOOKUP(B752,'Auto-PF'!$A$2:$A$500,'Auto-PF'!$B$2:$B$500,"Not found",0),_xlfn.XLOOKUP(LEFT(B752,3),'MKT name rule'!$B$2:$B$322,'MKT name rule'!$C$2:$C$322, "Not found")))</f>
        <v/>
      </c>
    </row>
    <row r="753" spans="1:3" ht="14.4">
      <c r="A753" s="48" t="str">
        <f t="shared" si="32"/>
        <v/>
      </c>
      <c r="B753" s="19" t="str">
        <f t="shared" si="31"/>
        <v/>
      </c>
      <c r="C753" s="19" t="str">
        <f>IF(ISBLANK(I753),"",IF(LEFT(H753, 4) = "90PF",_xlfn.XLOOKUP(B753,'Auto-PF'!$A$2:$A$500,'Auto-PF'!$B$2:$B$500,"Not found",0),_xlfn.XLOOKUP(LEFT(B753,3),'MKT name rule'!$B$2:$B$322,'MKT name rule'!$C$2:$C$322, "Not found")))</f>
        <v/>
      </c>
    </row>
    <row r="754" spans="1:3" ht="14.4">
      <c r="A754" s="48" t="str">
        <f t="shared" si="32"/>
        <v/>
      </c>
      <c r="B754" s="19" t="str">
        <f t="shared" si="31"/>
        <v/>
      </c>
      <c r="C754" s="19" t="str">
        <f>IF(ISBLANK(I754),"",IF(LEFT(H754, 4) = "90PF",_xlfn.XLOOKUP(B754,'Auto-PF'!$A$2:$A$500,'Auto-PF'!$B$2:$B$500,"Not found",0),_xlfn.XLOOKUP(LEFT(B754,3),'MKT name rule'!$B$2:$B$322,'MKT name rule'!$C$2:$C$322, "Not found")))</f>
        <v/>
      </c>
    </row>
    <row r="755" spans="1:3" ht="14.4">
      <c r="A755" s="48" t="str">
        <f t="shared" si="32"/>
        <v/>
      </c>
      <c r="B755" s="19" t="str">
        <f t="shared" si="31"/>
        <v/>
      </c>
      <c r="C755" s="19" t="str">
        <f>IF(ISBLANK(I755),"",IF(LEFT(H755, 4) = "90PF",_xlfn.XLOOKUP(B755,'Auto-PF'!$A$2:$A$500,'Auto-PF'!$B$2:$B$500,"Not found",0),_xlfn.XLOOKUP(LEFT(B755,3),'MKT name rule'!$B$2:$B$322,'MKT name rule'!$C$2:$C$322, "Not found")))</f>
        <v/>
      </c>
    </row>
    <row r="756" spans="1:3" ht="14.4">
      <c r="A756" s="48" t="str">
        <f t="shared" si="32"/>
        <v/>
      </c>
      <c r="B756" s="19" t="str">
        <f t="shared" si="31"/>
        <v/>
      </c>
      <c r="C756" s="19" t="str">
        <f>IF(ISBLANK(I756),"",IF(LEFT(H756, 4) = "90PF",_xlfn.XLOOKUP(B756,'Auto-PF'!$A$2:$A$500,'Auto-PF'!$B$2:$B$500,"Not found",0),_xlfn.XLOOKUP(LEFT(B756,3),'MKT name rule'!$B$2:$B$322,'MKT name rule'!$C$2:$C$322, "Not found")))</f>
        <v/>
      </c>
    </row>
    <row r="757" spans="1:3" ht="14.4">
      <c r="A757" s="48" t="str">
        <f t="shared" si="32"/>
        <v/>
      </c>
      <c r="B757" s="19" t="str">
        <f t="shared" si="31"/>
        <v/>
      </c>
      <c r="C757" s="19" t="str">
        <f>IF(ISBLANK(I757),"",IF(LEFT(H757, 4) = "90PF",_xlfn.XLOOKUP(B757,'Auto-PF'!$A$2:$A$500,'Auto-PF'!$B$2:$B$500,"Not found",0),_xlfn.XLOOKUP(LEFT(B757,3),'MKT name rule'!$B$2:$B$322,'MKT name rule'!$C$2:$C$322, "Not found")))</f>
        <v/>
      </c>
    </row>
    <row r="758" spans="1:3" ht="14.4">
      <c r="A758" s="48" t="str">
        <f t="shared" si="32"/>
        <v/>
      </c>
      <c r="B758" s="19" t="str">
        <f t="shared" si="31"/>
        <v/>
      </c>
      <c r="C758" s="19" t="str">
        <f>IF(ISBLANK(I758),"",IF(LEFT(H758, 4) = "90PF",_xlfn.XLOOKUP(B758,'Auto-PF'!$A$2:$A$500,'Auto-PF'!$B$2:$B$500,"Not found",0),_xlfn.XLOOKUP(LEFT(B758,3),'MKT name rule'!$B$2:$B$322,'MKT name rule'!$C$2:$C$322, "Not found")))</f>
        <v/>
      </c>
    </row>
    <row r="759" spans="1:3" ht="14.4">
      <c r="A759" s="48" t="str">
        <f t="shared" si="32"/>
        <v/>
      </c>
      <c r="B759" s="19" t="str">
        <f t="shared" si="31"/>
        <v/>
      </c>
      <c r="C759" s="19" t="str">
        <f>IF(ISBLANK(I759),"",IF(LEFT(H759, 4) = "90PF",_xlfn.XLOOKUP(B759,'Auto-PF'!$A$2:$A$500,'Auto-PF'!$B$2:$B$500,"Not found",0),_xlfn.XLOOKUP(LEFT(B759,3),'MKT name rule'!$B$2:$B$322,'MKT name rule'!$C$2:$C$322, "Not found")))</f>
        <v/>
      </c>
    </row>
    <row r="760" spans="1:3" ht="14.4">
      <c r="A760" s="48" t="str">
        <f t="shared" si="32"/>
        <v/>
      </c>
      <c r="B760" s="19" t="str">
        <f t="shared" si="31"/>
        <v/>
      </c>
      <c r="C760" s="19" t="str">
        <f>IF(ISBLANK(I760),"",IF(LEFT(H760, 4) = "90PF",_xlfn.XLOOKUP(B760,'Auto-PF'!$A$2:$A$500,'Auto-PF'!$B$2:$B$500,"Not found",0),_xlfn.XLOOKUP(LEFT(B760,3),'MKT name rule'!$B$2:$B$322,'MKT name rule'!$C$2:$C$322, "Not found")))</f>
        <v/>
      </c>
    </row>
    <row r="761" spans="1:3" ht="14.4">
      <c r="A761" s="48" t="str">
        <f t="shared" si="32"/>
        <v/>
      </c>
      <c r="B761" s="19" t="str">
        <f t="shared" si="31"/>
        <v/>
      </c>
      <c r="C761" s="19" t="str">
        <f>IF(ISBLANK(I761),"",IF(LEFT(H761, 4) = "90PF",_xlfn.XLOOKUP(B761,'Auto-PF'!$A$2:$A$500,'Auto-PF'!$B$2:$B$500,"Not found",0),_xlfn.XLOOKUP(LEFT(B761,3),'MKT name rule'!$B$2:$B$322,'MKT name rule'!$C$2:$C$322, "Not found")))</f>
        <v/>
      </c>
    </row>
    <row r="762" spans="1:3" ht="14.4">
      <c r="A762" s="48" t="str">
        <f t="shared" si="32"/>
        <v/>
      </c>
      <c r="B762" s="19" t="str">
        <f t="shared" si="31"/>
        <v/>
      </c>
      <c r="C762" s="19" t="str">
        <f>IF(ISBLANK(I762),"",IF(LEFT(H762, 4) = "90PF",_xlfn.XLOOKUP(B762,'Auto-PF'!$A$2:$A$500,'Auto-PF'!$B$2:$B$500,"Not found",0),_xlfn.XLOOKUP(LEFT(B762,3),'MKT name rule'!$B$2:$B$322,'MKT name rule'!$C$2:$C$322, "Not found")))</f>
        <v/>
      </c>
    </row>
    <row r="763" spans="1:3" ht="14.4">
      <c r="A763" s="48" t="str">
        <f t="shared" si="32"/>
        <v/>
      </c>
      <c r="B763" s="19" t="str">
        <f t="shared" si="31"/>
        <v/>
      </c>
      <c r="C763" s="19" t="str">
        <f>IF(ISBLANK(I763),"",IF(LEFT(H763, 4) = "90PF",_xlfn.XLOOKUP(B763,'Auto-PF'!$A$2:$A$500,'Auto-PF'!$B$2:$B$500,"Not found",0),_xlfn.XLOOKUP(LEFT(B763,3),'MKT name rule'!$B$2:$B$322,'MKT name rule'!$C$2:$C$322, "Not found")))</f>
        <v/>
      </c>
    </row>
    <row r="764" spans="1:3" ht="14.4">
      <c r="A764" s="48" t="str">
        <f t="shared" si="32"/>
        <v/>
      </c>
      <c r="B764" s="19" t="str">
        <f t="shared" si="31"/>
        <v/>
      </c>
      <c r="C764" s="19" t="str">
        <f>IF(ISBLANK(I764),"",IF(LEFT(H764, 4) = "90PF",_xlfn.XLOOKUP(B764,'Auto-PF'!$A$2:$A$500,'Auto-PF'!$B$2:$B$500,"Not found",0),_xlfn.XLOOKUP(LEFT(B764,3),'MKT name rule'!$B$2:$B$322,'MKT name rule'!$C$2:$C$322, "Not found")))</f>
        <v/>
      </c>
    </row>
    <row r="765" spans="1:3" ht="14.4">
      <c r="A765" s="48" t="str">
        <f t="shared" si="32"/>
        <v/>
      </c>
      <c r="B765" s="19" t="str">
        <f t="shared" si="31"/>
        <v/>
      </c>
      <c r="C765" s="19" t="str">
        <f>IF(ISBLANK(I765),"",IF(LEFT(H765, 4) = "90PF",_xlfn.XLOOKUP(B765,'Auto-PF'!$A$2:$A$500,'Auto-PF'!$B$2:$B$500,"Not found",0),_xlfn.XLOOKUP(LEFT(B765,3),'MKT name rule'!$B$2:$B$322,'MKT name rule'!$C$2:$C$322, "Not found")))</f>
        <v/>
      </c>
    </row>
    <row r="766" spans="1:3" ht="14.4">
      <c r="A766" s="48" t="str">
        <f t="shared" si="32"/>
        <v/>
      </c>
      <c r="B766" s="19" t="str">
        <f t="shared" si="31"/>
        <v/>
      </c>
      <c r="C766" s="19" t="str">
        <f>IF(ISBLANK(I766),"",IF(LEFT(H766, 4) = "90PF",_xlfn.XLOOKUP(B766,'Auto-PF'!$A$2:$A$500,'Auto-PF'!$B$2:$B$500,"Not found",0),_xlfn.XLOOKUP(LEFT(B766,3),'MKT name rule'!$B$2:$B$322,'MKT name rule'!$C$2:$C$322, "Not found")))</f>
        <v/>
      </c>
    </row>
    <row r="767" spans="1:3" ht="14.4">
      <c r="A767" s="48" t="str">
        <f t="shared" si="32"/>
        <v/>
      </c>
      <c r="B767" s="19" t="str">
        <f t="shared" si="31"/>
        <v/>
      </c>
      <c r="C767" s="19" t="str">
        <f>IF(ISBLANK(I767),"",IF(LEFT(H767, 4) = "90PF",_xlfn.XLOOKUP(B767,'Auto-PF'!$A$2:$A$500,'Auto-PF'!$B$2:$B$500,"Not found",0),_xlfn.XLOOKUP(LEFT(B767,3),'MKT name rule'!$B$2:$B$322,'MKT name rule'!$C$2:$C$322, "Not found")))</f>
        <v/>
      </c>
    </row>
    <row r="768" spans="1:3" ht="14.4">
      <c r="A768" s="48" t="str">
        <f t="shared" si="32"/>
        <v/>
      </c>
      <c r="B768" s="19" t="str">
        <f t="shared" si="31"/>
        <v/>
      </c>
      <c r="C768" s="19" t="str">
        <f>IF(ISBLANK(I768),"",IF(LEFT(H768, 4) = "90PF",_xlfn.XLOOKUP(B768,'Auto-PF'!$A$2:$A$500,'Auto-PF'!$B$2:$B$500,"Not found",0),_xlfn.XLOOKUP(LEFT(B768,3),'MKT name rule'!$B$2:$B$322,'MKT name rule'!$C$2:$C$322, "Not found")))</f>
        <v/>
      </c>
    </row>
    <row r="769" spans="1:3" ht="14.4">
      <c r="A769" s="48" t="str">
        <f t="shared" si="32"/>
        <v/>
      </c>
      <c r="B769" s="19" t="str">
        <f t="shared" si="31"/>
        <v/>
      </c>
      <c r="C769" s="19" t="str">
        <f>IF(ISBLANK(I769),"",IF(LEFT(H769, 4) = "90PF",_xlfn.XLOOKUP(B769,'Auto-PF'!$A$2:$A$500,'Auto-PF'!$B$2:$B$500,"Not found",0),_xlfn.XLOOKUP(LEFT(B769,3),'MKT name rule'!$B$2:$B$322,'MKT name rule'!$C$2:$C$322, "Not found")))</f>
        <v/>
      </c>
    </row>
    <row r="770" spans="1:3" ht="14.4">
      <c r="A770" s="48" t="str">
        <f t="shared" si="32"/>
        <v/>
      </c>
      <c r="B770" s="19" t="str">
        <f t="shared" si="31"/>
        <v/>
      </c>
      <c r="C770" s="19" t="str">
        <f>IF(ISBLANK(I770),"",IF(LEFT(H770, 4) = "90PF",_xlfn.XLOOKUP(B770,'Auto-PF'!$A$2:$A$500,'Auto-PF'!$B$2:$B$500,"Not found",0),_xlfn.XLOOKUP(LEFT(B770,3),'MKT name rule'!$B$2:$B$322,'MKT name rule'!$C$2:$C$322, "Not found")))</f>
        <v/>
      </c>
    </row>
    <row r="771" spans="1:3" ht="14.4">
      <c r="A771" s="48" t="str">
        <f t="shared" si="32"/>
        <v/>
      </c>
      <c r="B771" s="19" t="str">
        <f t="shared" si="31"/>
        <v/>
      </c>
      <c r="C771" s="19" t="str">
        <f>IF(ISBLANK(I771),"",IF(LEFT(H771, 4) = "90PF",_xlfn.XLOOKUP(B771,'Auto-PF'!$A$2:$A$500,'Auto-PF'!$B$2:$B$500,"Not found",0),_xlfn.XLOOKUP(LEFT(B771,3),'MKT name rule'!$B$2:$B$322,'MKT name rule'!$C$2:$C$322, "Not found")))</f>
        <v/>
      </c>
    </row>
    <row r="772" spans="1:3" ht="14.4">
      <c r="A772" s="48" t="str">
        <f t="shared" si="32"/>
        <v/>
      </c>
      <c r="B772" s="19" t="str">
        <f t="shared" si="31"/>
        <v/>
      </c>
      <c r="C772" s="19" t="str">
        <f>IF(ISBLANK(I772),"",IF(LEFT(H772, 4) = "90PF",_xlfn.XLOOKUP(B772,'Auto-PF'!$A$2:$A$500,'Auto-PF'!$B$2:$B$500,"Not found",0),_xlfn.XLOOKUP(LEFT(B772,3),'MKT name rule'!$B$2:$B$322,'MKT name rule'!$C$2:$C$322, "Not found")))</f>
        <v/>
      </c>
    </row>
    <row r="773" spans="1:3" ht="14.4">
      <c r="A773" s="48" t="str">
        <f t="shared" si="32"/>
        <v/>
      </c>
      <c r="B773" s="19" t="str">
        <f t="shared" si="31"/>
        <v/>
      </c>
      <c r="C773" s="19" t="str">
        <f>IF(ISBLANK(I773),"",IF(LEFT(H773, 4) = "90PF",_xlfn.XLOOKUP(B773,'Auto-PF'!$A$2:$A$500,'Auto-PF'!$B$2:$B$500,"Not found",0),_xlfn.XLOOKUP(LEFT(B773,3),'MKT name rule'!$B$2:$B$322,'MKT name rule'!$C$2:$C$322, "Not found")))</f>
        <v/>
      </c>
    </row>
    <row r="774" spans="1:3" ht="14.4">
      <c r="A774" s="48" t="str">
        <f t="shared" si="32"/>
        <v/>
      </c>
      <c r="B774" s="19" t="str">
        <f t="shared" si="31"/>
        <v/>
      </c>
      <c r="C774" s="19" t="str">
        <f>IF(ISBLANK(I774),"",IF(LEFT(H774, 4) = "90PF",_xlfn.XLOOKUP(B774,'Auto-PF'!$A$2:$A$500,'Auto-PF'!$B$2:$B$500,"Not found",0),_xlfn.XLOOKUP(LEFT(B774,3),'MKT name rule'!$B$2:$B$322,'MKT name rule'!$C$2:$C$322, "Not found")))</f>
        <v/>
      </c>
    </row>
    <row r="775" spans="1:3" ht="14.4">
      <c r="A775" s="48" t="str">
        <f t="shared" si="32"/>
        <v/>
      </c>
      <c r="B775" s="19" t="str">
        <f t="shared" si="31"/>
        <v/>
      </c>
      <c r="C775" s="19" t="str">
        <f>IF(ISBLANK(I775),"",IF(LEFT(H775, 4) = "90PF",_xlfn.XLOOKUP(B775,'Auto-PF'!$A$2:$A$500,'Auto-PF'!$B$2:$B$500,"Not found",0),_xlfn.XLOOKUP(LEFT(B775,3),'MKT name rule'!$B$2:$B$322,'MKT name rule'!$C$2:$C$322, "Not found")))</f>
        <v/>
      </c>
    </row>
    <row r="776" spans="1:3" ht="14.4">
      <c r="A776" s="48" t="str">
        <f t="shared" si="32"/>
        <v/>
      </c>
      <c r="B776" s="19" t="str">
        <f t="shared" si="31"/>
        <v/>
      </c>
      <c r="C776" s="19" t="str">
        <f>IF(ISBLANK(I776),"",IF(LEFT(H776, 4) = "90PF",_xlfn.XLOOKUP(B776,'Auto-PF'!$A$2:$A$500,'Auto-PF'!$B$2:$B$500,"Not found",0),_xlfn.XLOOKUP(LEFT(B776,3),'MKT name rule'!$B$2:$B$322,'MKT name rule'!$C$2:$C$322, "Not found")))</f>
        <v/>
      </c>
    </row>
    <row r="777" spans="1:3" ht="14.4">
      <c r="A777" s="48" t="str">
        <f t="shared" si="32"/>
        <v/>
      </c>
      <c r="B777" s="19" t="str">
        <f t="shared" si="31"/>
        <v/>
      </c>
      <c r="C777" s="19" t="str">
        <f>IF(ISBLANK(I777),"",IF(LEFT(H777, 4) = "90PF",_xlfn.XLOOKUP(B777,'Auto-PF'!$A$2:$A$500,'Auto-PF'!$B$2:$B$500,"Not found",0),_xlfn.XLOOKUP(LEFT(B777,3),'MKT name rule'!$B$2:$B$322,'MKT name rule'!$C$2:$C$322, "Not found")))</f>
        <v/>
      </c>
    </row>
    <row r="778" spans="1:3" ht="14.4">
      <c r="A778" s="48" t="str">
        <f t="shared" si="32"/>
        <v/>
      </c>
      <c r="B778" s="19" t="str">
        <f t="shared" si="31"/>
        <v/>
      </c>
      <c r="C778" s="19" t="str">
        <f>IF(ISBLANK(I778),"",IF(LEFT(H778, 4) = "90PF",_xlfn.XLOOKUP(B778,'Auto-PF'!$A$2:$A$500,'Auto-PF'!$B$2:$B$500,"Not found",0),_xlfn.XLOOKUP(LEFT(B778,3),'MKT name rule'!$B$2:$B$322,'MKT name rule'!$C$2:$C$322, "Not found")))</f>
        <v/>
      </c>
    </row>
    <row r="779" spans="1:3" ht="14.4">
      <c r="A779" s="48" t="str">
        <f t="shared" si="32"/>
        <v/>
      </c>
      <c r="B779" s="19" t="str">
        <f t="shared" ref="B779:B842" si="33">IF(ISBLANK(I779),"",I779)</f>
        <v/>
      </c>
      <c r="C779" s="19" t="str">
        <f>IF(ISBLANK(I779),"",IF(LEFT(H779, 4) = "90PF",_xlfn.XLOOKUP(B779,'Auto-PF'!$A$2:$A$500,'Auto-PF'!$B$2:$B$500,"Not found",0),_xlfn.XLOOKUP(LEFT(B779,3),'MKT name rule'!$B$2:$B$322,'MKT name rule'!$C$2:$C$322, "Not found")))</f>
        <v/>
      </c>
    </row>
    <row r="780" spans="1:3" ht="14.4">
      <c r="A780" s="48" t="str">
        <f t="shared" si="32"/>
        <v/>
      </c>
      <c r="B780" s="19" t="str">
        <f t="shared" si="33"/>
        <v/>
      </c>
      <c r="C780" s="19" t="str">
        <f>IF(ISBLANK(I780),"",IF(LEFT(H780, 4) = "90PF",_xlfn.XLOOKUP(B780,'Auto-PF'!$A$2:$A$500,'Auto-PF'!$B$2:$B$500,"Not found",0),_xlfn.XLOOKUP(LEFT(B780,3),'MKT name rule'!$B$2:$B$322,'MKT name rule'!$C$2:$C$322, "Not found")))</f>
        <v/>
      </c>
    </row>
    <row r="781" spans="1:3" ht="14.4">
      <c r="A781" s="48" t="str">
        <f t="shared" si="32"/>
        <v/>
      </c>
      <c r="B781" s="19" t="str">
        <f t="shared" si="33"/>
        <v/>
      </c>
      <c r="C781" s="19" t="str">
        <f>IF(ISBLANK(I781),"",IF(LEFT(H781, 4) = "90PF",_xlfn.XLOOKUP(B781,'Auto-PF'!$A$2:$A$500,'Auto-PF'!$B$2:$B$500,"Not found",0),_xlfn.XLOOKUP(LEFT(B781,3),'MKT name rule'!$B$2:$B$322,'MKT name rule'!$C$2:$C$322, "Not found")))</f>
        <v/>
      </c>
    </row>
    <row r="782" spans="1:3" ht="14.4">
      <c r="A782" s="48" t="str">
        <f t="shared" si="32"/>
        <v/>
      </c>
      <c r="B782" s="19" t="str">
        <f t="shared" si="33"/>
        <v/>
      </c>
      <c r="C782" s="19" t="str">
        <f>IF(ISBLANK(I782),"",IF(LEFT(H782, 4) = "90PF",_xlfn.XLOOKUP(B782,'Auto-PF'!$A$2:$A$500,'Auto-PF'!$B$2:$B$500,"Not found",0),_xlfn.XLOOKUP(LEFT(B782,3),'MKT name rule'!$B$2:$B$322,'MKT name rule'!$C$2:$C$322, "Not found")))</f>
        <v/>
      </c>
    </row>
    <row r="783" spans="1:3" ht="14.4">
      <c r="A783" s="48" t="str">
        <f t="shared" si="32"/>
        <v/>
      </c>
      <c r="B783" s="19" t="str">
        <f t="shared" si="33"/>
        <v/>
      </c>
      <c r="C783" s="19" t="str">
        <f>IF(ISBLANK(I783),"",IF(LEFT(H783, 4) = "90PF",_xlfn.XLOOKUP(B783,'Auto-PF'!$A$2:$A$500,'Auto-PF'!$B$2:$B$500,"Not found",0),_xlfn.XLOOKUP(LEFT(B783,3),'MKT name rule'!$B$2:$B$322,'MKT name rule'!$C$2:$C$322, "Not found")))</f>
        <v/>
      </c>
    </row>
    <row r="784" spans="1:3" ht="14.4">
      <c r="A784" s="48" t="str">
        <f t="shared" ref="A784:A847" si="34">IF(ISBLANK(I784),"",H784)</f>
        <v/>
      </c>
      <c r="B784" s="19" t="str">
        <f t="shared" si="33"/>
        <v/>
      </c>
      <c r="C784" s="19" t="str">
        <f>IF(ISBLANK(I784),"",IF(LEFT(H784, 4) = "90PF",_xlfn.XLOOKUP(B784,'Auto-PF'!$A$2:$A$500,'Auto-PF'!$B$2:$B$500,"Not found",0),_xlfn.XLOOKUP(LEFT(B784,3),'MKT name rule'!$B$2:$B$322,'MKT name rule'!$C$2:$C$322, "Not found")))</f>
        <v/>
      </c>
    </row>
    <row r="785" spans="1:3" ht="14.4">
      <c r="A785" s="48" t="str">
        <f t="shared" si="34"/>
        <v/>
      </c>
      <c r="B785" s="19" t="str">
        <f t="shared" si="33"/>
        <v/>
      </c>
      <c r="C785" s="19" t="str">
        <f>IF(ISBLANK(I785),"",IF(LEFT(H785, 4) = "90PF",_xlfn.XLOOKUP(B785,'Auto-PF'!$A$2:$A$500,'Auto-PF'!$B$2:$B$500,"Not found",0),_xlfn.XLOOKUP(LEFT(B785,3),'MKT name rule'!$B$2:$B$322,'MKT name rule'!$C$2:$C$322, "Not found")))</f>
        <v/>
      </c>
    </row>
    <row r="786" spans="1:3" ht="14.4">
      <c r="A786" s="48" t="str">
        <f t="shared" si="34"/>
        <v/>
      </c>
      <c r="B786" s="19" t="str">
        <f t="shared" si="33"/>
        <v/>
      </c>
      <c r="C786" s="19" t="str">
        <f>IF(ISBLANK(I786),"",IF(LEFT(H786, 4) = "90PF",_xlfn.XLOOKUP(B786,'Auto-PF'!$A$2:$A$500,'Auto-PF'!$B$2:$B$500,"Not found",0),_xlfn.XLOOKUP(LEFT(B786,3),'MKT name rule'!$B$2:$B$322,'MKT name rule'!$C$2:$C$322, "Not found")))</f>
        <v/>
      </c>
    </row>
    <row r="787" spans="1:3" ht="14.4">
      <c r="A787" s="48" t="str">
        <f t="shared" si="34"/>
        <v/>
      </c>
      <c r="B787" s="19" t="str">
        <f t="shared" si="33"/>
        <v/>
      </c>
      <c r="C787" s="19" t="str">
        <f>IF(ISBLANK(I787),"",IF(LEFT(H787, 4) = "90PF",_xlfn.XLOOKUP(B787,'Auto-PF'!$A$2:$A$500,'Auto-PF'!$B$2:$B$500,"Not found",0),_xlfn.XLOOKUP(LEFT(B787,3),'MKT name rule'!$B$2:$B$322,'MKT name rule'!$C$2:$C$322, "Not found")))</f>
        <v/>
      </c>
    </row>
    <row r="788" spans="1:3" ht="14.4">
      <c r="A788" s="48" t="str">
        <f t="shared" si="34"/>
        <v/>
      </c>
      <c r="B788" s="19" t="str">
        <f t="shared" si="33"/>
        <v/>
      </c>
      <c r="C788" s="19" t="str">
        <f>IF(ISBLANK(I788),"",IF(LEFT(H788, 4) = "90PF",_xlfn.XLOOKUP(B788,'Auto-PF'!$A$2:$A$500,'Auto-PF'!$B$2:$B$500,"Not found",0),_xlfn.XLOOKUP(LEFT(B788,3),'MKT name rule'!$B$2:$B$322,'MKT name rule'!$C$2:$C$322, "Not found")))</f>
        <v/>
      </c>
    </row>
    <row r="789" spans="1:3" ht="14.4">
      <c r="A789" s="48" t="str">
        <f t="shared" si="34"/>
        <v/>
      </c>
      <c r="B789" s="19" t="str">
        <f t="shared" si="33"/>
        <v/>
      </c>
      <c r="C789" s="19" t="str">
        <f>IF(ISBLANK(I789),"",IF(LEFT(H789, 4) = "90PF",_xlfn.XLOOKUP(B789,'Auto-PF'!$A$2:$A$500,'Auto-PF'!$B$2:$B$500,"Not found",0),_xlfn.XLOOKUP(LEFT(B789,3),'MKT name rule'!$B$2:$B$322,'MKT name rule'!$C$2:$C$322, "Not found")))</f>
        <v/>
      </c>
    </row>
    <row r="790" spans="1:3" ht="14.4">
      <c r="A790" s="48" t="str">
        <f t="shared" si="34"/>
        <v/>
      </c>
      <c r="B790" s="19" t="str">
        <f t="shared" si="33"/>
        <v/>
      </c>
      <c r="C790" s="19" t="str">
        <f>IF(ISBLANK(I790),"",IF(LEFT(H790, 4) = "90PF",_xlfn.XLOOKUP(B790,'Auto-PF'!$A$2:$A$500,'Auto-PF'!$B$2:$B$500,"Not found",0),_xlfn.XLOOKUP(LEFT(B790,3),'MKT name rule'!$B$2:$B$322,'MKT name rule'!$C$2:$C$322, "Not found")))</f>
        <v/>
      </c>
    </row>
    <row r="791" spans="1:3" ht="14.4">
      <c r="A791" s="48" t="str">
        <f t="shared" si="34"/>
        <v/>
      </c>
      <c r="B791" s="19" t="str">
        <f t="shared" si="33"/>
        <v/>
      </c>
      <c r="C791" s="19" t="str">
        <f>IF(ISBLANK(I791),"",IF(LEFT(H791, 4) = "90PF",_xlfn.XLOOKUP(B791,'Auto-PF'!$A$2:$A$500,'Auto-PF'!$B$2:$B$500,"Not found",0),_xlfn.XLOOKUP(LEFT(B791,3),'MKT name rule'!$B$2:$B$322,'MKT name rule'!$C$2:$C$322, "Not found")))</f>
        <v/>
      </c>
    </row>
    <row r="792" spans="1:3" ht="14.4">
      <c r="A792" s="48" t="str">
        <f t="shared" si="34"/>
        <v/>
      </c>
      <c r="B792" s="19" t="str">
        <f t="shared" si="33"/>
        <v/>
      </c>
      <c r="C792" s="19" t="str">
        <f>IF(ISBLANK(I792),"",IF(LEFT(H792, 4) = "90PF",_xlfn.XLOOKUP(B792,'Auto-PF'!$A$2:$A$500,'Auto-PF'!$B$2:$B$500,"Not found",0),_xlfn.XLOOKUP(LEFT(B792,3),'MKT name rule'!$B$2:$B$322,'MKT name rule'!$C$2:$C$322, "Not found")))</f>
        <v/>
      </c>
    </row>
    <row r="793" spans="1:3" ht="14.4">
      <c r="A793" s="48" t="str">
        <f t="shared" si="34"/>
        <v/>
      </c>
      <c r="B793" s="19" t="str">
        <f t="shared" si="33"/>
        <v/>
      </c>
      <c r="C793" s="19" t="str">
        <f>IF(ISBLANK(I793),"",IF(LEFT(H793, 4) = "90PF",_xlfn.XLOOKUP(B793,'Auto-PF'!$A$2:$A$500,'Auto-PF'!$B$2:$B$500,"Not found",0),_xlfn.XLOOKUP(LEFT(B793,3),'MKT name rule'!$B$2:$B$322,'MKT name rule'!$C$2:$C$322, "Not found")))</f>
        <v/>
      </c>
    </row>
    <row r="794" spans="1:3" ht="14.4">
      <c r="A794" s="48" t="str">
        <f t="shared" si="34"/>
        <v/>
      </c>
      <c r="B794" s="19" t="str">
        <f t="shared" si="33"/>
        <v/>
      </c>
      <c r="C794" s="19" t="str">
        <f>IF(ISBLANK(I794),"",IF(LEFT(H794, 4) = "90PF",_xlfn.XLOOKUP(B794,'Auto-PF'!$A$2:$A$500,'Auto-PF'!$B$2:$B$500,"Not found",0),_xlfn.XLOOKUP(LEFT(B794,3),'MKT name rule'!$B$2:$B$322,'MKT name rule'!$C$2:$C$322, "Not found")))</f>
        <v/>
      </c>
    </row>
    <row r="795" spans="1:3" ht="14.4">
      <c r="A795" s="48" t="str">
        <f t="shared" si="34"/>
        <v/>
      </c>
      <c r="B795" s="19" t="str">
        <f t="shared" si="33"/>
        <v/>
      </c>
      <c r="C795" s="19" t="str">
        <f>IF(ISBLANK(I795),"",IF(LEFT(H795, 4) = "90PF",_xlfn.XLOOKUP(B795,'Auto-PF'!$A$2:$A$500,'Auto-PF'!$B$2:$B$500,"Not found",0),_xlfn.XLOOKUP(LEFT(B795,3),'MKT name rule'!$B$2:$B$322,'MKT name rule'!$C$2:$C$322, "Not found")))</f>
        <v/>
      </c>
    </row>
    <row r="796" spans="1:3" ht="14.4">
      <c r="A796" s="48" t="str">
        <f t="shared" si="34"/>
        <v/>
      </c>
      <c r="B796" s="19" t="str">
        <f t="shared" si="33"/>
        <v/>
      </c>
      <c r="C796" s="19" t="str">
        <f>IF(ISBLANK(I796),"",IF(LEFT(H796, 4) = "90PF",_xlfn.XLOOKUP(B796,'Auto-PF'!$A$2:$A$500,'Auto-PF'!$B$2:$B$500,"Not found",0),_xlfn.XLOOKUP(LEFT(B796,3),'MKT name rule'!$B$2:$B$322,'MKT name rule'!$C$2:$C$322, "Not found")))</f>
        <v/>
      </c>
    </row>
    <row r="797" spans="1:3" ht="14.4">
      <c r="A797" s="48" t="str">
        <f t="shared" si="34"/>
        <v/>
      </c>
      <c r="B797" s="19" t="str">
        <f t="shared" si="33"/>
        <v/>
      </c>
      <c r="C797" s="19" t="str">
        <f>IF(ISBLANK(I797),"",IF(LEFT(H797, 4) = "90PF",_xlfn.XLOOKUP(B797,'Auto-PF'!$A$2:$A$500,'Auto-PF'!$B$2:$B$500,"Not found",0),_xlfn.XLOOKUP(LEFT(B797,3),'MKT name rule'!$B$2:$B$322,'MKT name rule'!$C$2:$C$322, "Not found")))</f>
        <v/>
      </c>
    </row>
    <row r="798" spans="1:3" ht="14.4">
      <c r="A798" s="48" t="str">
        <f t="shared" si="34"/>
        <v/>
      </c>
      <c r="B798" s="19" t="str">
        <f t="shared" si="33"/>
        <v/>
      </c>
      <c r="C798" s="19" t="str">
        <f>IF(ISBLANK(I798),"",IF(LEFT(H798, 4) = "90PF",_xlfn.XLOOKUP(B798,'Auto-PF'!$A$2:$A$500,'Auto-PF'!$B$2:$B$500,"Not found",0),_xlfn.XLOOKUP(LEFT(B798,3),'MKT name rule'!$B$2:$B$322,'MKT name rule'!$C$2:$C$322, "Not found")))</f>
        <v/>
      </c>
    </row>
    <row r="799" spans="1:3" ht="14.4">
      <c r="A799" s="48" t="str">
        <f t="shared" si="34"/>
        <v/>
      </c>
      <c r="B799" s="19" t="str">
        <f t="shared" si="33"/>
        <v/>
      </c>
      <c r="C799" s="19" t="str">
        <f>IF(ISBLANK(I799),"",IF(LEFT(H799, 4) = "90PF",_xlfn.XLOOKUP(B799,'Auto-PF'!$A$2:$A$500,'Auto-PF'!$B$2:$B$500,"Not found",0),_xlfn.XLOOKUP(LEFT(B799,3),'MKT name rule'!$B$2:$B$322,'MKT name rule'!$C$2:$C$322, "Not found")))</f>
        <v/>
      </c>
    </row>
    <row r="800" spans="1:3" ht="14.4">
      <c r="A800" s="48" t="str">
        <f t="shared" si="34"/>
        <v/>
      </c>
      <c r="B800" s="19" t="str">
        <f t="shared" si="33"/>
        <v/>
      </c>
      <c r="C800" s="19" t="str">
        <f>IF(ISBLANK(I800),"",IF(LEFT(H800, 4) = "90PF",_xlfn.XLOOKUP(B800,'Auto-PF'!$A$2:$A$500,'Auto-PF'!$B$2:$B$500,"Not found",0),_xlfn.XLOOKUP(LEFT(B800,3),'MKT name rule'!$B$2:$B$322,'MKT name rule'!$C$2:$C$322, "Not found")))</f>
        <v/>
      </c>
    </row>
    <row r="801" spans="1:3" ht="14.4">
      <c r="A801" s="48" t="str">
        <f t="shared" si="34"/>
        <v/>
      </c>
      <c r="B801" s="19" t="str">
        <f t="shared" si="33"/>
        <v/>
      </c>
      <c r="C801" s="19" t="str">
        <f>IF(ISBLANK(I801),"",IF(LEFT(H801, 4) = "90PF",_xlfn.XLOOKUP(B801,'Auto-PF'!$A$2:$A$500,'Auto-PF'!$B$2:$B$500,"Not found",0),_xlfn.XLOOKUP(LEFT(B801,3),'MKT name rule'!$B$2:$B$322,'MKT name rule'!$C$2:$C$322, "Not found")))</f>
        <v/>
      </c>
    </row>
    <row r="802" spans="1:3" ht="14.4">
      <c r="A802" s="48" t="str">
        <f t="shared" si="34"/>
        <v/>
      </c>
      <c r="B802" s="19" t="str">
        <f t="shared" si="33"/>
        <v/>
      </c>
      <c r="C802" s="19" t="str">
        <f>IF(ISBLANK(I802),"",IF(LEFT(H802, 4) = "90PF",_xlfn.XLOOKUP(B802,'Auto-PF'!$A$2:$A$500,'Auto-PF'!$B$2:$B$500,"Not found",0),_xlfn.XLOOKUP(LEFT(B802,3),'MKT name rule'!$B$2:$B$322,'MKT name rule'!$C$2:$C$322, "Not found")))</f>
        <v/>
      </c>
    </row>
    <row r="803" spans="1:3" ht="14.4">
      <c r="A803" s="48" t="str">
        <f t="shared" si="34"/>
        <v/>
      </c>
      <c r="B803" s="19" t="str">
        <f t="shared" si="33"/>
        <v/>
      </c>
      <c r="C803" s="19" t="str">
        <f>IF(ISBLANK(I803),"",IF(LEFT(H803, 4) = "90PF",_xlfn.XLOOKUP(B803,'Auto-PF'!$A$2:$A$500,'Auto-PF'!$B$2:$B$500,"Not found",0),_xlfn.XLOOKUP(LEFT(B803,3),'MKT name rule'!$B$2:$B$322,'MKT name rule'!$C$2:$C$322, "Not found")))</f>
        <v/>
      </c>
    </row>
    <row r="804" spans="1:3" ht="14.4">
      <c r="A804" s="48" t="str">
        <f t="shared" si="34"/>
        <v/>
      </c>
      <c r="B804" s="19" t="str">
        <f t="shared" si="33"/>
        <v/>
      </c>
      <c r="C804" s="19" t="str">
        <f>IF(ISBLANK(I804),"",IF(LEFT(H804, 4) = "90PF",_xlfn.XLOOKUP(B804,'Auto-PF'!$A$2:$A$500,'Auto-PF'!$B$2:$B$500,"Not found",0),_xlfn.XLOOKUP(LEFT(B804,3),'MKT name rule'!$B$2:$B$322,'MKT name rule'!$C$2:$C$322, "Not found")))</f>
        <v/>
      </c>
    </row>
    <row r="805" spans="1:3" ht="14.4">
      <c r="A805" s="48" t="str">
        <f t="shared" si="34"/>
        <v/>
      </c>
      <c r="B805" s="19" t="str">
        <f t="shared" si="33"/>
        <v/>
      </c>
      <c r="C805" s="19" t="str">
        <f>IF(ISBLANK(I805),"",IF(LEFT(H805, 4) = "90PF",_xlfn.XLOOKUP(B805,'Auto-PF'!$A$2:$A$500,'Auto-PF'!$B$2:$B$500,"Not found",0),_xlfn.XLOOKUP(LEFT(B805,3),'MKT name rule'!$B$2:$B$322,'MKT name rule'!$C$2:$C$322, "Not found")))</f>
        <v/>
      </c>
    </row>
    <row r="806" spans="1:3" ht="14.4">
      <c r="A806" s="48" t="str">
        <f t="shared" si="34"/>
        <v/>
      </c>
      <c r="B806" s="19" t="str">
        <f t="shared" si="33"/>
        <v/>
      </c>
      <c r="C806" s="19" t="str">
        <f>IF(ISBLANK(I806),"",IF(LEFT(H806, 4) = "90PF",_xlfn.XLOOKUP(B806,'Auto-PF'!$A$2:$A$500,'Auto-PF'!$B$2:$B$500,"Not found",0),_xlfn.XLOOKUP(LEFT(B806,3),'MKT name rule'!$B$2:$B$322,'MKT name rule'!$C$2:$C$322, "Not found")))</f>
        <v/>
      </c>
    </row>
    <row r="807" spans="1:3" ht="14.4">
      <c r="A807" s="48" t="str">
        <f t="shared" si="34"/>
        <v/>
      </c>
      <c r="B807" s="19" t="str">
        <f t="shared" si="33"/>
        <v/>
      </c>
      <c r="C807" s="19" t="str">
        <f>IF(ISBLANK(I807),"",IF(LEFT(H807, 4) = "90PF",_xlfn.XLOOKUP(B807,'Auto-PF'!$A$2:$A$500,'Auto-PF'!$B$2:$B$500,"Not found",0),_xlfn.XLOOKUP(LEFT(B807,3),'MKT name rule'!$B$2:$B$322,'MKT name rule'!$C$2:$C$322, "Not found")))</f>
        <v/>
      </c>
    </row>
    <row r="808" spans="1:3" ht="14.4">
      <c r="A808" s="48" t="str">
        <f t="shared" si="34"/>
        <v/>
      </c>
      <c r="B808" s="19" t="str">
        <f t="shared" si="33"/>
        <v/>
      </c>
      <c r="C808" s="19" t="str">
        <f>IF(ISBLANK(I808),"",IF(LEFT(H808, 4) = "90PF",_xlfn.XLOOKUP(B808,'Auto-PF'!$A$2:$A$500,'Auto-PF'!$B$2:$B$500,"Not found",0),_xlfn.XLOOKUP(LEFT(B808,3),'MKT name rule'!$B$2:$B$322,'MKT name rule'!$C$2:$C$322, "Not found")))</f>
        <v/>
      </c>
    </row>
    <row r="809" spans="1:3" ht="14.4">
      <c r="A809" s="48" t="str">
        <f t="shared" si="34"/>
        <v/>
      </c>
      <c r="B809" s="19" t="str">
        <f t="shared" si="33"/>
        <v/>
      </c>
      <c r="C809" s="19" t="str">
        <f>IF(ISBLANK(I809),"",IF(LEFT(H809, 4) = "90PF",_xlfn.XLOOKUP(B809,'Auto-PF'!$A$2:$A$500,'Auto-PF'!$B$2:$B$500,"Not found",0),_xlfn.XLOOKUP(LEFT(B809,3),'MKT name rule'!$B$2:$B$322,'MKT name rule'!$C$2:$C$322, "Not found")))</f>
        <v/>
      </c>
    </row>
    <row r="810" spans="1:3" ht="14.4">
      <c r="A810" s="48" t="str">
        <f t="shared" si="34"/>
        <v/>
      </c>
      <c r="B810" s="19" t="str">
        <f t="shared" si="33"/>
        <v/>
      </c>
      <c r="C810" s="19" t="str">
        <f>IF(ISBLANK(I810),"",IF(LEFT(H810, 4) = "90PF",_xlfn.XLOOKUP(B810,'Auto-PF'!$A$2:$A$500,'Auto-PF'!$B$2:$B$500,"Not found",0),_xlfn.XLOOKUP(LEFT(B810,3),'MKT name rule'!$B$2:$B$322,'MKT name rule'!$C$2:$C$322, "Not found")))</f>
        <v/>
      </c>
    </row>
    <row r="811" spans="1:3" ht="14.4">
      <c r="A811" s="48" t="str">
        <f t="shared" si="34"/>
        <v/>
      </c>
      <c r="B811" s="19" t="str">
        <f t="shared" si="33"/>
        <v/>
      </c>
      <c r="C811" s="19" t="str">
        <f>IF(ISBLANK(I811),"",IF(LEFT(H811, 4) = "90PF",_xlfn.XLOOKUP(B811,'Auto-PF'!$A$2:$A$500,'Auto-PF'!$B$2:$B$500,"Not found",0),_xlfn.XLOOKUP(LEFT(B811,3),'MKT name rule'!$B$2:$B$322,'MKT name rule'!$C$2:$C$322, "Not found")))</f>
        <v/>
      </c>
    </row>
    <row r="812" spans="1:3" ht="14.4">
      <c r="A812" s="48" t="str">
        <f t="shared" si="34"/>
        <v/>
      </c>
      <c r="B812" s="19" t="str">
        <f t="shared" si="33"/>
        <v/>
      </c>
      <c r="C812" s="19" t="str">
        <f>IF(ISBLANK(I812),"",IF(LEFT(H812, 4) = "90PF",_xlfn.XLOOKUP(B812,'Auto-PF'!$A$2:$A$500,'Auto-PF'!$B$2:$B$500,"Not found",0),_xlfn.XLOOKUP(LEFT(B812,3),'MKT name rule'!$B$2:$B$322,'MKT name rule'!$C$2:$C$322, "Not found")))</f>
        <v/>
      </c>
    </row>
    <row r="813" spans="1:3" ht="14.4">
      <c r="A813" s="48" t="str">
        <f t="shared" si="34"/>
        <v/>
      </c>
      <c r="B813" s="19" t="str">
        <f t="shared" si="33"/>
        <v/>
      </c>
      <c r="C813" s="19" t="str">
        <f>IF(ISBLANK(I813),"",IF(LEFT(H813, 4) = "90PF",_xlfn.XLOOKUP(B813,'Auto-PF'!$A$2:$A$500,'Auto-PF'!$B$2:$B$500,"Not found",0),_xlfn.XLOOKUP(LEFT(B813,3),'MKT name rule'!$B$2:$B$322,'MKT name rule'!$C$2:$C$322, "Not found")))</f>
        <v/>
      </c>
    </row>
    <row r="814" spans="1:3" ht="14.4">
      <c r="A814" s="48" t="str">
        <f t="shared" si="34"/>
        <v/>
      </c>
      <c r="B814" s="19" t="str">
        <f t="shared" si="33"/>
        <v/>
      </c>
      <c r="C814" s="19" t="str">
        <f>IF(ISBLANK(I814),"",IF(LEFT(H814, 4) = "90PF",_xlfn.XLOOKUP(B814,'Auto-PF'!$A$2:$A$500,'Auto-PF'!$B$2:$B$500,"Not found",0),_xlfn.XLOOKUP(LEFT(B814,3),'MKT name rule'!$B$2:$B$322,'MKT name rule'!$C$2:$C$322, "Not found")))</f>
        <v/>
      </c>
    </row>
    <row r="815" spans="1:3" ht="14.4">
      <c r="A815" s="48" t="str">
        <f t="shared" si="34"/>
        <v/>
      </c>
      <c r="B815" s="19" t="str">
        <f t="shared" si="33"/>
        <v/>
      </c>
      <c r="C815" s="19" t="str">
        <f>IF(ISBLANK(I815),"",IF(LEFT(H815, 4) = "90PF",_xlfn.XLOOKUP(B815,'Auto-PF'!$A$2:$A$500,'Auto-PF'!$B$2:$B$500,"Not found",0),_xlfn.XLOOKUP(LEFT(B815,3),'MKT name rule'!$B$2:$B$322,'MKT name rule'!$C$2:$C$322, "Not found")))</f>
        <v/>
      </c>
    </row>
    <row r="816" spans="1:3" ht="14.4">
      <c r="A816" s="48" t="str">
        <f t="shared" si="34"/>
        <v/>
      </c>
      <c r="B816" s="19" t="str">
        <f t="shared" si="33"/>
        <v/>
      </c>
      <c r="C816" s="19" t="str">
        <f>IF(ISBLANK(I816),"",IF(LEFT(H816, 4) = "90PF",_xlfn.XLOOKUP(B816,'Auto-PF'!$A$2:$A$500,'Auto-PF'!$B$2:$B$500,"Not found",0),_xlfn.XLOOKUP(LEFT(B816,3),'MKT name rule'!$B$2:$B$322,'MKT name rule'!$C$2:$C$322, "Not found")))</f>
        <v/>
      </c>
    </row>
    <row r="817" spans="1:3" ht="14.4">
      <c r="A817" s="48" t="str">
        <f t="shared" si="34"/>
        <v/>
      </c>
      <c r="B817" s="19" t="str">
        <f t="shared" si="33"/>
        <v/>
      </c>
      <c r="C817" s="19" t="str">
        <f>IF(ISBLANK(I817),"",IF(LEFT(H817, 4) = "90PF",_xlfn.XLOOKUP(B817,'Auto-PF'!$A$2:$A$500,'Auto-PF'!$B$2:$B$500,"Not found",0),_xlfn.XLOOKUP(LEFT(B817,3),'MKT name rule'!$B$2:$B$322,'MKT name rule'!$C$2:$C$322, "Not found")))</f>
        <v/>
      </c>
    </row>
    <row r="818" spans="1:3" ht="14.4">
      <c r="A818" s="48" t="str">
        <f t="shared" si="34"/>
        <v/>
      </c>
      <c r="B818" s="19" t="str">
        <f t="shared" si="33"/>
        <v/>
      </c>
      <c r="C818" s="19" t="str">
        <f>IF(ISBLANK(I818),"",IF(LEFT(H818, 4) = "90PF",_xlfn.XLOOKUP(B818,'Auto-PF'!$A$2:$A$500,'Auto-PF'!$B$2:$B$500,"Not found",0),_xlfn.XLOOKUP(LEFT(B818,3),'MKT name rule'!$B$2:$B$322,'MKT name rule'!$C$2:$C$322, "Not found")))</f>
        <v/>
      </c>
    </row>
    <row r="819" spans="1:3" ht="14.4">
      <c r="A819" s="48" t="str">
        <f t="shared" si="34"/>
        <v/>
      </c>
      <c r="B819" s="19" t="str">
        <f t="shared" si="33"/>
        <v/>
      </c>
      <c r="C819" s="19" t="str">
        <f>IF(ISBLANK(I819),"",IF(LEFT(H819, 4) = "90PF",_xlfn.XLOOKUP(B819,'Auto-PF'!$A$2:$A$500,'Auto-PF'!$B$2:$B$500,"Not found",0),_xlfn.XLOOKUP(LEFT(B819,3),'MKT name rule'!$B$2:$B$322,'MKT name rule'!$C$2:$C$322, "Not found")))</f>
        <v/>
      </c>
    </row>
    <row r="820" spans="1:3" ht="14.4">
      <c r="A820" s="48" t="str">
        <f t="shared" si="34"/>
        <v/>
      </c>
      <c r="B820" s="19" t="str">
        <f t="shared" si="33"/>
        <v/>
      </c>
      <c r="C820" s="19" t="str">
        <f>IF(ISBLANK(I820),"",IF(LEFT(H820, 4) = "90PF",_xlfn.XLOOKUP(B820,'Auto-PF'!$A$2:$A$500,'Auto-PF'!$B$2:$B$500,"Not found",0),_xlfn.XLOOKUP(LEFT(B820,3),'MKT name rule'!$B$2:$B$322,'MKT name rule'!$C$2:$C$322, "Not found")))</f>
        <v/>
      </c>
    </row>
    <row r="821" spans="1:3" ht="14.4">
      <c r="A821" s="48" t="str">
        <f t="shared" si="34"/>
        <v/>
      </c>
      <c r="B821" s="19" t="str">
        <f t="shared" si="33"/>
        <v/>
      </c>
      <c r="C821" s="19" t="str">
        <f>IF(ISBLANK(I821),"",IF(LEFT(H821, 4) = "90PF",_xlfn.XLOOKUP(B821,'Auto-PF'!$A$2:$A$500,'Auto-PF'!$B$2:$B$500,"Not found",0),_xlfn.XLOOKUP(LEFT(B821,3),'MKT name rule'!$B$2:$B$322,'MKT name rule'!$C$2:$C$322, "Not found")))</f>
        <v/>
      </c>
    </row>
    <row r="822" spans="1:3" ht="14.4">
      <c r="A822" s="48" t="str">
        <f t="shared" si="34"/>
        <v/>
      </c>
      <c r="B822" s="19" t="str">
        <f t="shared" si="33"/>
        <v/>
      </c>
      <c r="C822" s="19" t="str">
        <f>IF(ISBLANK(I822),"",IF(LEFT(H822, 4) = "90PF",_xlfn.XLOOKUP(B822,'Auto-PF'!$A$2:$A$500,'Auto-PF'!$B$2:$B$500,"Not found",0),_xlfn.XLOOKUP(LEFT(B822,3),'MKT name rule'!$B$2:$B$322,'MKT name rule'!$C$2:$C$322, "Not found")))</f>
        <v/>
      </c>
    </row>
    <row r="823" spans="1:3" ht="14.4">
      <c r="A823" s="48" t="str">
        <f t="shared" si="34"/>
        <v/>
      </c>
      <c r="B823" s="19" t="str">
        <f t="shared" si="33"/>
        <v/>
      </c>
      <c r="C823" s="19" t="str">
        <f>IF(ISBLANK(I823),"",IF(LEFT(H823, 4) = "90PF",_xlfn.XLOOKUP(B823,'Auto-PF'!$A$2:$A$500,'Auto-PF'!$B$2:$B$500,"Not found",0),_xlfn.XLOOKUP(LEFT(B823,3),'MKT name rule'!$B$2:$B$322,'MKT name rule'!$C$2:$C$322, "Not found")))</f>
        <v/>
      </c>
    </row>
    <row r="824" spans="1:3" ht="14.4">
      <c r="A824" s="48" t="str">
        <f t="shared" si="34"/>
        <v/>
      </c>
      <c r="B824" s="19" t="str">
        <f t="shared" si="33"/>
        <v/>
      </c>
      <c r="C824" s="19" t="str">
        <f>IF(ISBLANK(I824),"",IF(LEFT(H824, 4) = "90PF",_xlfn.XLOOKUP(B824,'Auto-PF'!$A$2:$A$500,'Auto-PF'!$B$2:$B$500,"Not found",0),_xlfn.XLOOKUP(LEFT(B824,3),'MKT name rule'!$B$2:$B$322,'MKT name rule'!$C$2:$C$322, "Not found")))</f>
        <v/>
      </c>
    </row>
    <row r="825" spans="1:3" ht="14.4">
      <c r="A825" s="48" t="str">
        <f t="shared" si="34"/>
        <v/>
      </c>
      <c r="B825" s="19" t="str">
        <f t="shared" si="33"/>
        <v/>
      </c>
      <c r="C825" s="19" t="str">
        <f>IF(ISBLANK(I825),"",IF(LEFT(H825, 4) = "90PF",_xlfn.XLOOKUP(B825,'Auto-PF'!$A$2:$A$500,'Auto-PF'!$B$2:$B$500,"Not found",0),_xlfn.XLOOKUP(LEFT(B825,3),'MKT name rule'!$B$2:$B$322,'MKT name rule'!$C$2:$C$322, "Not found")))</f>
        <v/>
      </c>
    </row>
    <row r="826" spans="1:3" ht="14.4">
      <c r="A826" s="48" t="str">
        <f t="shared" si="34"/>
        <v/>
      </c>
      <c r="B826" s="19" t="str">
        <f t="shared" si="33"/>
        <v/>
      </c>
      <c r="C826" s="19" t="str">
        <f>IF(ISBLANK(I826),"",IF(LEFT(H826, 4) = "90PF",_xlfn.XLOOKUP(B826,'Auto-PF'!$A$2:$A$500,'Auto-PF'!$B$2:$B$500,"Not found",0),_xlfn.XLOOKUP(LEFT(B826,3),'MKT name rule'!$B$2:$B$322,'MKT name rule'!$C$2:$C$322, "Not found")))</f>
        <v/>
      </c>
    </row>
    <row r="827" spans="1:3" ht="14.4">
      <c r="A827" s="48" t="str">
        <f t="shared" si="34"/>
        <v/>
      </c>
      <c r="B827" s="19" t="str">
        <f t="shared" si="33"/>
        <v/>
      </c>
      <c r="C827" s="19" t="str">
        <f>IF(ISBLANK(I827),"",IF(LEFT(H827, 4) = "90PF",_xlfn.XLOOKUP(B827,'Auto-PF'!$A$2:$A$500,'Auto-PF'!$B$2:$B$500,"Not found",0),_xlfn.XLOOKUP(LEFT(B827,3),'MKT name rule'!$B$2:$B$322,'MKT name rule'!$C$2:$C$322, "Not found")))</f>
        <v/>
      </c>
    </row>
    <row r="828" spans="1:3" ht="14.4">
      <c r="A828" s="48" t="str">
        <f t="shared" si="34"/>
        <v/>
      </c>
      <c r="B828" s="19" t="str">
        <f t="shared" si="33"/>
        <v/>
      </c>
      <c r="C828" s="19" t="str">
        <f>IF(ISBLANK(I828),"",IF(LEFT(H828, 4) = "90PF",_xlfn.XLOOKUP(B828,'Auto-PF'!$A$2:$A$500,'Auto-PF'!$B$2:$B$500,"Not found",0),_xlfn.XLOOKUP(LEFT(B828,3),'MKT name rule'!$B$2:$B$322,'MKT name rule'!$C$2:$C$322, "Not found")))</f>
        <v/>
      </c>
    </row>
    <row r="829" spans="1:3" ht="14.4">
      <c r="A829" s="48" t="str">
        <f t="shared" si="34"/>
        <v/>
      </c>
      <c r="B829" s="19" t="str">
        <f t="shared" si="33"/>
        <v/>
      </c>
      <c r="C829" s="19" t="str">
        <f>IF(ISBLANK(I829),"",IF(LEFT(H829, 4) = "90PF",_xlfn.XLOOKUP(B829,'Auto-PF'!$A$2:$A$500,'Auto-PF'!$B$2:$B$500,"Not found",0),_xlfn.XLOOKUP(LEFT(B829,3),'MKT name rule'!$B$2:$B$322,'MKT name rule'!$C$2:$C$322, "Not found")))</f>
        <v/>
      </c>
    </row>
    <row r="830" spans="1:3" ht="14.4">
      <c r="A830" s="48" t="str">
        <f t="shared" si="34"/>
        <v/>
      </c>
      <c r="B830" s="19" t="str">
        <f t="shared" si="33"/>
        <v/>
      </c>
      <c r="C830" s="19" t="str">
        <f>IF(ISBLANK(I830),"",IF(LEFT(H830, 4) = "90PF",_xlfn.XLOOKUP(B830,'Auto-PF'!$A$2:$A$500,'Auto-PF'!$B$2:$B$500,"Not found",0),_xlfn.XLOOKUP(LEFT(B830,3),'MKT name rule'!$B$2:$B$322,'MKT name rule'!$C$2:$C$322, "Not found")))</f>
        <v/>
      </c>
    </row>
    <row r="831" spans="1:3" ht="14.4">
      <c r="A831" s="48" t="str">
        <f t="shared" si="34"/>
        <v/>
      </c>
      <c r="B831" s="19" t="str">
        <f t="shared" si="33"/>
        <v/>
      </c>
      <c r="C831" s="19" t="str">
        <f>IF(ISBLANK(I831),"",IF(LEFT(H831, 4) = "90PF",_xlfn.XLOOKUP(B831,'Auto-PF'!$A$2:$A$500,'Auto-PF'!$B$2:$B$500,"Not found",0),_xlfn.XLOOKUP(LEFT(B831,3),'MKT name rule'!$B$2:$B$322,'MKT name rule'!$C$2:$C$322, "Not found")))</f>
        <v/>
      </c>
    </row>
    <row r="832" spans="1:3" ht="14.4">
      <c r="A832" s="48" t="str">
        <f t="shared" si="34"/>
        <v/>
      </c>
      <c r="B832" s="19" t="str">
        <f t="shared" si="33"/>
        <v/>
      </c>
      <c r="C832" s="19" t="str">
        <f>IF(ISBLANK(I832),"",IF(LEFT(H832, 4) = "90PF",_xlfn.XLOOKUP(B832,'Auto-PF'!$A$2:$A$500,'Auto-PF'!$B$2:$B$500,"Not found",0),_xlfn.XLOOKUP(LEFT(B832,3),'MKT name rule'!$B$2:$B$322,'MKT name rule'!$C$2:$C$322, "Not found")))</f>
        <v/>
      </c>
    </row>
    <row r="833" spans="1:3" ht="14.4">
      <c r="A833" s="48" t="str">
        <f t="shared" si="34"/>
        <v/>
      </c>
      <c r="B833" s="19" t="str">
        <f t="shared" si="33"/>
        <v/>
      </c>
      <c r="C833" s="19" t="str">
        <f>IF(ISBLANK(I833),"",IF(LEFT(H833, 4) = "90PF",_xlfn.XLOOKUP(B833,'Auto-PF'!$A$2:$A$500,'Auto-PF'!$B$2:$B$500,"Not found",0),_xlfn.XLOOKUP(LEFT(B833,3),'MKT name rule'!$B$2:$B$322,'MKT name rule'!$C$2:$C$322, "Not found")))</f>
        <v/>
      </c>
    </row>
    <row r="834" spans="1:3" ht="14.4">
      <c r="A834" s="48" t="str">
        <f t="shared" si="34"/>
        <v/>
      </c>
      <c r="B834" s="19" t="str">
        <f t="shared" si="33"/>
        <v/>
      </c>
      <c r="C834" s="19" t="str">
        <f>IF(ISBLANK(I834),"",IF(LEFT(H834, 4) = "90PF",_xlfn.XLOOKUP(B834,'Auto-PF'!$A$2:$A$500,'Auto-PF'!$B$2:$B$500,"Not found",0),_xlfn.XLOOKUP(LEFT(B834,3),'MKT name rule'!$B$2:$B$322,'MKT name rule'!$C$2:$C$322, "Not found")))</f>
        <v/>
      </c>
    </row>
    <row r="835" spans="1:3" ht="14.4">
      <c r="A835" s="48" t="str">
        <f t="shared" si="34"/>
        <v/>
      </c>
      <c r="B835" s="19" t="str">
        <f t="shared" si="33"/>
        <v/>
      </c>
      <c r="C835" s="19" t="str">
        <f>IF(ISBLANK(I835),"",IF(LEFT(H835, 4) = "90PF",_xlfn.XLOOKUP(B835,'Auto-PF'!$A$2:$A$500,'Auto-PF'!$B$2:$B$500,"Not found",0),_xlfn.XLOOKUP(LEFT(B835,3),'MKT name rule'!$B$2:$B$322,'MKT name rule'!$C$2:$C$322, "Not found")))</f>
        <v/>
      </c>
    </row>
    <row r="836" spans="1:3" ht="14.4">
      <c r="A836" s="48" t="str">
        <f t="shared" si="34"/>
        <v/>
      </c>
      <c r="B836" s="19" t="str">
        <f t="shared" si="33"/>
        <v/>
      </c>
      <c r="C836" s="19" t="str">
        <f>IF(ISBLANK(I836),"",IF(LEFT(H836, 4) = "90PF",_xlfn.XLOOKUP(B836,'Auto-PF'!$A$2:$A$500,'Auto-PF'!$B$2:$B$500,"Not found",0),_xlfn.XLOOKUP(LEFT(B836,3),'MKT name rule'!$B$2:$B$322,'MKT name rule'!$C$2:$C$322, "Not found")))</f>
        <v/>
      </c>
    </row>
    <row r="837" spans="1:3" ht="14.4">
      <c r="A837" s="48" t="str">
        <f t="shared" si="34"/>
        <v/>
      </c>
      <c r="B837" s="19" t="str">
        <f t="shared" si="33"/>
        <v/>
      </c>
      <c r="C837" s="19" t="str">
        <f>IF(ISBLANK(I837),"",IF(LEFT(H837, 4) = "90PF",_xlfn.XLOOKUP(B837,'Auto-PF'!$A$2:$A$500,'Auto-PF'!$B$2:$B$500,"Not found",0),_xlfn.XLOOKUP(LEFT(B837,3),'MKT name rule'!$B$2:$B$322,'MKT name rule'!$C$2:$C$322, "Not found")))</f>
        <v/>
      </c>
    </row>
    <row r="838" spans="1:3" ht="14.4">
      <c r="A838" s="48" t="str">
        <f t="shared" si="34"/>
        <v/>
      </c>
      <c r="B838" s="19" t="str">
        <f t="shared" si="33"/>
        <v/>
      </c>
      <c r="C838" s="19" t="str">
        <f>IF(ISBLANK(I838),"",IF(LEFT(H838, 4) = "90PF",_xlfn.XLOOKUP(B838,'Auto-PF'!$A$2:$A$500,'Auto-PF'!$B$2:$B$500,"Not found",0),_xlfn.XLOOKUP(LEFT(B838,3),'MKT name rule'!$B$2:$B$322,'MKT name rule'!$C$2:$C$322, "Not found")))</f>
        <v/>
      </c>
    </row>
    <row r="839" spans="1:3" ht="14.4">
      <c r="A839" s="48" t="str">
        <f t="shared" si="34"/>
        <v/>
      </c>
      <c r="B839" s="19" t="str">
        <f t="shared" si="33"/>
        <v/>
      </c>
      <c r="C839" s="19" t="str">
        <f>IF(ISBLANK(I839),"",IF(LEFT(H839, 4) = "90PF",_xlfn.XLOOKUP(B839,'Auto-PF'!$A$2:$A$500,'Auto-PF'!$B$2:$B$500,"Not found",0),_xlfn.XLOOKUP(LEFT(B839,3),'MKT name rule'!$B$2:$B$322,'MKT name rule'!$C$2:$C$322, "Not found")))</f>
        <v/>
      </c>
    </row>
    <row r="840" spans="1:3" ht="14.4">
      <c r="A840" s="48" t="str">
        <f t="shared" si="34"/>
        <v/>
      </c>
      <c r="B840" s="19" t="str">
        <f t="shared" si="33"/>
        <v/>
      </c>
      <c r="C840" s="19" t="str">
        <f>IF(ISBLANK(I840),"",IF(LEFT(H840, 4) = "90PF",_xlfn.XLOOKUP(B840,'Auto-PF'!$A$2:$A$500,'Auto-PF'!$B$2:$B$500,"Not found",0),_xlfn.XLOOKUP(LEFT(B840,3),'MKT name rule'!$B$2:$B$322,'MKT name rule'!$C$2:$C$322, "Not found")))</f>
        <v/>
      </c>
    </row>
    <row r="841" spans="1:3" ht="14.4">
      <c r="A841" s="48" t="str">
        <f t="shared" si="34"/>
        <v/>
      </c>
      <c r="B841" s="19" t="str">
        <f t="shared" si="33"/>
        <v/>
      </c>
      <c r="C841" s="19" t="str">
        <f>IF(ISBLANK(I841),"",IF(LEFT(H841, 4) = "90PF",_xlfn.XLOOKUP(B841,'Auto-PF'!$A$2:$A$500,'Auto-PF'!$B$2:$B$500,"Not found",0),_xlfn.XLOOKUP(LEFT(B841,3),'MKT name rule'!$B$2:$B$322,'MKT name rule'!$C$2:$C$322, "Not found")))</f>
        <v/>
      </c>
    </row>
    <row r="842" spans="1:3" ht="14.4">
      <c r="A842" s="48" t="str">
        <f t="shared" si="34"/>
        <v/>
      </c>
      <c r="B842" s="19" t="str">
        <f t="shared" si="33"/>
        <v/>
      </c>
      <c r="C842" s="19" t="str">
        <f>IF(ISBLANK(I842),"",IF(LEFT(H842, 4) = "90PF",_xlfn.XLOOKUP(B842,'Auto-PF'!$A$2:$A$500,'Auto-PF'!$B$2:$B$500,"Not found",0),_xlfn.XLOOKUP(LEFT(B842,3),'MKT name rule'!$B$2:$B$322,'MKT name rule'!$C$2:$C$322, "Not found")))</f>
        <v/>
      </c>
    </row>
    <row r="843" spans="1:3" ht="14.4">
      <c r="A843" s="48" t="str">
        <f t="shared" si="34"/>
        <v/>
      </c>
      <c r="B843" s="19" t="str">
        <f t="shared" ref="B843:B906" si="35">IF(ISBLANK(I843),"",I843)</f>
        <v/>
      </c>
      <c r="C843" s="19" t="str">
        <f>IF(ISBLANK(I843),"",IF(LEFT(H843, 4) = "90PF",_xlfn.XLOOKUP(B843,'Auto-PF'!$A$2:$A$500,'Auto-PF'!$B$2:$B$500,"Not found",0),_xlfn.XLOOKUP(LEFT(B843,3),'MKT name rule'!$B$2:$B$322,'MKT name rule'!$C$2:$C$322, "Not found")))</f>
        <v/>
      </c>
    </row>
    <row r="844" spans="1:3" ht="14.4">
      <c r="A844" s="48" t="str">
        <f t="shared" si="34"/>
        <v/>
      </c>
      <c r="B844" s="19" t="str">
        <f t="shared" si="35"/>
        <v/>
      </c>
      <c r="C844" s="19" t="str">
        <f>IF(ISBLANK(I844),"",IF(LEFT(H844, 4) = "90PF",_xlfn.XLOOKUP(B844,'Auto-PF'!$A$2:$A$500,'Auto-PF'!$B$2:$B$500,"Not found",0),_xlfn.XLOOKUP(LEFT(B844,3),'MKT name rule'!$B$2:$B$322,'MKT name rule'!$C$2:$C$322, "Not found")))</f>
        <v/>
      </c>
    </row>
    <row r="845" spans="1:3" ht="14.4">
      <c r="A845" s="48" t="str">
        <f t="shared" si="34"/>
        <v/>
      </c>
      <c r="B845" s="19" t="str">
        <f t="shared" si="35"/>
        <v/>
      </c>
      <c r="C845" s="19" t="str">
        <f>IF(ISBLANK(I845),"",IF(LEFT(H845, 4) = "90PF",_xlfn.XLOOKUP(B845,'Auto-PF'!$A$2:$A$500,'Auto-PF'!$B$2:$B$500,"Not found",0),_xlfn.XLOOKUP(LEFT(B845,3),'MKT name rule'!$B$2:$B$322,'MKT name rule'!$C$2:$C$322, "Not found")))</f>
        <v/>
      </c>
    </row>
    <row r="846" spans="1:3" ht="14.4">
      <c r="A846" s="48" t="str">
        <f t="shared" si="34"/>
        <v/>
      </c>
      <c r="B846" s="19" t="str">
        <f t="shared" si="35"/>
        <v/>
      </c>
      <c r="C846" s="19" t="str">
        <f>IF(ISBLANK(I846),"",IF(LEFT(H846, 4) = "90PF",_xlfn.XLOOKUP(B846,'Auto-PF'!$A$2:$A$500,'Auto-PF'!$B$2:$B$500,"Not found",0),_xlfn.XLOOKUP(LEFT(B846,3),'MKT name rule'!$B$2:$B$322,'MKT name rule'!$C$2:$C$322, "Not found")))</f>
        <v/>
      </c>
    </row>
    <row r="847" spans="1:3" ht="14.4">
      <c r="A847" s="48" t="str">
        <f t="shared" si="34"/>
        <v/>
      </c>
      <c r="B847" s="19" t="str">
        <f t="shared" si="35"/>
        <v/>
      </c>
      <c r="C847" s="19" t="str">
        <f>IF(ISBLANK(I847),"",IF(LEFT(H847, 4) = "90PF",_xlfn.XLOOKUP(B847,'Auto-PF'!$A$2:$A$500,'Auto-PF'!$B$2:$B$500,"Not found",0),_xlfn.XLOOKUP(LEFT(B847,3),'MKT name rule'!$B$2:$B$322,'MKT name rule'!$C$2:$C$322, "Not found")))</f>
        <v/>
      </c>
    </row>
    <row r="848" spans="1:3" ht="14.4">
      <c r="A848" s="48" t="str">
        <f t="shared" ref="A848:A911" si="36">IF(ISBLANK(I848),"",H848)</f>
        <v/>
      </c>
      <c r="B848" s="19" t="str">
        <f t="shared" si="35"/>
        <v/>
      </c>
      <c r="C848" s="19" t="str">
        <f>IF(ISBLANK(I848),"",IF(LEFT(H848, 4) = "90PF",_xlfn.XLOOKUP(B848,'Auto-PF'!$A$2:$A$500,'Auto-PF'!$B$2:$B$500,"Not found",0),_xlfn.XLOOKUP(LEFT(B848,3),'MKT name rule'!$B$2:$B$322,'MKT name rule'!$C$2:$C$322, "Not found")))</f>
        <v/>
      </c>
    </row>
    <row r="849" spans="1:3" ht="14.4">
      <c r="A849" s="48" t="str">
        <f t="shared" si="36"/>
        <v/>
      </c>
      <c r="B849" s="19" t="str">
        <f t="shared" si="35"/>
        <v/>
      </c>
      <c r="C849" s="19" t="str">
        <f>IF(ISBLANK(I849),"",IF(LEFT(H849, 4) = "90PF",_xlfn.XLOOKUP(B849,'Auto-PF'!$A$2:$A$500,'Auto-PF'!$B$2:$B$500,"Not found",0),_xlfn.XLOOKUP(LEFT(B849,3),'MKT name rule'!$B$2:$B$322,'MKT name rule'!$C$2:$C$322, "Not found")))</f>
        <v/>
      </c>
    </row>
    <row r="850" spans="1:3" ht="14.4">
      <c r="A850" s="48" t="str">
        <f t="shared" si="36"/>
        <v/>
      </c>
      <c r="B850" s="19" t="str">
        <f t="shared" si="35"/>
        <v/>
      </c>
      <c r="C850" s="19" t="str">
        <f>IF(ISBLANK(I850),"",IF(LEFT(H850, 4) = "90PF",_xlfn.XLOOKUP(B850,'Auto-PF'!$A$2:$A$500,'Auto-PF'!$B$2:$B$500,"Not found",0),_xlfn.XLOOKUP(LEFT(B850,3),'MKT name rule'!$B$2:$B$322,'MKT name rule'!$C$2:$C$322, "Not found")))</f>
        <v/>
      </c>
    </row>
    <row r="851" spans="1:3" ht="14.4">
      <c r="A851" s="48" t="str">
        <f t="shared" si="36"/>
        <v/>
      </c>
      <c r="B851" s="19" t="str">
        <f t="shared" si="35"/>
        <v/>
      </c>
      <c r="C851" s="19" t="str">
        <f>IF(ISBLANK(I851),"",IF(LEFT(H851, 4) = "90PF",_xlfn.XLOOKUP(B851,'Auto-PF'!$A$2:$A$500,'Auto-PF'!$B$2:$B$500,"Not found",0),_xlfn.XLOOKUP(LEFT(B851,3),'MKT name rule'!$B$2:$B$322,'MKT name rule'!$C$2:$C$322, "Not found")))</f>
        <v/>
      </c>
    </row>
    <row r="852" spans="1:3" ht="14.4">
      <c r="A852" s="48" t="str">
        <f t="shared" si="36"/>
        <v/>
      </c>
      <c r="B852" s="19" t="str">
        <f t="shared" si="35"/>
        <v/>
      </c>
      <c r="C852" s="19" t="str">
        <f>IF(ISBLANK(I852),"",IF(LEFT(H852, 4) = "90PF",_xlfn.XLOOKUP(B852,'Auto-PF'!$A$2:$A$500,'Auto-PF'!$B$2:$B$500,"Not found",0),_xlfn.XLOOKUP(LEFT(B852,3),'MKT name rule'!$B$2:$B$322,'MKT name rule'!$C$2:$C$322, "Not found")))</f>
        <v/>
      </c>
    </row>
    <row r="853" spans="1:3" ht="14.4">
      <c r="A853" s="48" t="str">
        <f t="shared" si="36"/>
        <v/>
      </c>
      <c r="B853" s="19" t="str">
        <f t="shared" si="35"/>
        <v/>
      </c>
      <c r="C853" s="19" t="str">
        <f>IF(ISBLANK(I853),"",IF(LEFT(H853, 4) = "90PF",_xlfn.XLOOKUP(B853,'Auto-PF'!$A$2:$A$500,'Auto-PF'!$B$2:$B$500,"Not found",0),_xlfn.XLOOKUP(LEFT(B853,3),'MKT name rule'!$B$2:$B$322,'MKT name rule'!$C$2:$C$322, "Not found")))</f>
        <v/>
      </c>
    </row>
    <row r="854" spans="1:3" ht="14.4">
      <c r="A854" s="48" t="str">
        <f t="shared" si="36"/>
        <v/>
      </c>
      <c r="B854" s="19" t="str">
        <f t="shared" si="35"/>
        <v/>
      </c>
      <c r="C854" s="19" t="str">
        <f>IF(ISBLANK(I854),"",IF(LEFT(H854, 4) = "90PF",_xlfn.XLOOKUP(B854,'Auto-PF'!$A$2:$A$500,'Auto-PF'!$B$2:$B$500,"Not found",0),_xlfn.XLOOKUP(LEFT(B854,3),'MKT name rule'!$B$2:$B$322,'MKT name rule'!$C$2:$C$322, "Not found")))</f>
        <v/>
      </c>
    </row>
    <row r="855" spans="1:3" ht="14.4">
      <c r="A855" s="48" t="str">
        <f t="shared" si="36"/>
        <v/>
      </c>
      <c r="B855" s="19" t="str">
        <f t="shared" si="35"/>
        <v/>
      </c>
      <c r="C855" s="19" t="str">
        <f>IF(ISBLANK(I855),"",IF(LEFT(H855, 4) = "90PF",_xlfn.XLOOKUP(B855,'Auto-PF'!$A$2:$A$500,'Auto-PF'!$B$2:$B$500,"Not found",0),_xlfn.XLOOKUP(LEFT(B855,3),'MKT name rule'!$B$2:$B$322,'MKT name rule'!$C$2:$C$322, "Not found")))</f>
        <v/>
      </c>
    </row>
    <row r="856" spans="1:3" ht="14.4">
      <c r="A856" s="48" t="str">
        <f t="shared" si="36"/>
        <v/>
      </c>
      <c r="B856" s="19" t="str">
        <f t="shared" si="35"/>
        <v/>
      </c>
      <c r="C856" s="19" t="str">
        <f>IF(ISBLANK(I856),"",IF(LEFT(H856, 4) = "90PF",_xlfn.XLOOKUP(B856,'Auto-PF'!$A$2:$A$500,'Auto-PF'!$B$2:$B$500,"Not found",0),_xlfn.XLOOKUP(LEFT(B856,3),'MKT name rule'!$B$2:$B$322,'MKT name rule'!$C$2:$C$322, "Not found")))</f>
        <v/>
      </c>
    </row>
    <row r="857" spans="1:3" ht="14.4">
      <c r="A857" s="48" t="str">
        <f t="shared" si="36"/>
        <v/>
      </c>
      <c r="B857" s="19" t="str">
        <f t="shared" si="35"/>
        <v/>
      </c>
      <c r="C857" s="19" t="str">
        <f>IF(ISBLANK(I857),"",IF(LEFT(H857, 4) = "90PF",_xlfn.XLOOKUP(B857,'Auto-PF'!$A$2:$A$500,'Auto-PF'!$B$2:$B$500,"Not found",0),_xlfn.XLOOKUP(LEFT(B857,3),'MKT name rule'!$B$2:$B$322,'MKT name rule'!$C$2:$C$322, "Not found")))</f>
        <v/>
      </c>
    </row>
    <row r="858" spans="1:3" ht="14.4">
      <c r="A858" s="48" t="str">
        <f t="shared" si="36"/>
        <v/>
      </c>
      <c r="B858" s="19" t="str">
        <f t="shared" si="35"/>
        <v/>
      </c>
      <c r="C858" s="19" t="str">
        <f>IF(ISBLANK(I858),"",IF(LEFT(H858, 4) = "90PF",_xlfn.XLOOKUP(B858,'Auto-PF'!$A$2:$A$500,'Auto-PF'!$B$2:$B$500,"Not found",0),_xlfn.XLOOKUP(LEFT(B858,3),'MKT name rule'!$B$2:$B$322,'MKT name rule'!$C$2:$C$322, "Not found")))</f>
        <v/>
      </c>
    </row>
    <row r="859" spans="1:3" ht="14.4">
      <c r="A859" s="48" t="str">
        <f t="shared" si="36"/>
        <v/>
      </c>
      <c r="B859" s="19" t="str">
        <f t="shared" si="35"/>
        <v/>
      </c>
      <c r="C859" s="19" t="str">
        <f>IF(ISBLANK(I859),"",IF(LEFT(H859, 4) = "90PF",_xlfn.XLOOKUP(B859,'Auto-PF'!$A$2:$A$500,'Auto-PF'!$B$2:$B$500,"Not found",0),_xlfn.XLOOKUP(LEFT(B859,3),'MKT name rule'!$B$2:$B$322,'MKT name rule'!$C$2:$C$322, "Not found")))</f>
        <v/>
      </c>
    </row>
    <row r="860" spans="1:3" ht="14.4">
      <c r="A860" s="48" t="str">
        <f t="shared" si="36"/>
        <v/>
      </c>
      <c r="B860" s="19" t="str">
        <f t="shared" si="35"/>
        <v/>
      </c>
      <c r="C860" s="19" t="str">
        <f>IF(ISBLANK(I860),"",IF(LEFT(H860, 4) = "90PF",_xlfn.XLOOKUP(B860,'Auto-PF'!$A$2:$A$500,'Auto-PF'!$B$2:$B$500,"Not found",0),_xlfn.XLOOKUP(LEFT(B860,3),'MKT name rule'!$B$2:$B$322,'MKT name rule'!$C$2:$C$322, "Not found")))</f>
        <v/>
      </c>
    </row>
    <row r="861" spans="1:3" ht="14.4">
      <c r="A861" s="48" t="str">
        <f t="shared" si="36"/>
        <v/>
      </c>
      <c r="B861" s="19" t="str">
        <f t="shared" si="35"/>
        <v/>
      </c>
      <c r="C861" s="19" t="str">
        <f>IF(ISBLANK(I861),"",IF(LEFT(H861, 4) = "90PF",_xlfn.XLOOKUP(B861,'Auto-PF'!$A$2:$A$500,'Auto-PF'!$B$2:$B$500,"Not found",0),_xlfn.XLOOKUP(LEFT(B861,3),'MKT name rule'!$B$2:$B$322,'MKT name rule'!$C$2:$C$322, "Not found")))</f>
        <v/>
      </c>
    </row>
    <row r="862" spans="1:3" ht="14.4">
      <c r="A862" s="48" t="str">
        <f t="shared" si="36"/>
        <v/>
      </c>
      <c r="B862" s="19" t="str">
        <f t="shared" si="35"/>
        <v/>
      </c>
      <c r="C862" s="19" t="str">
        <f>IF(ISBLANK(I862),"",IF(LEFT(H862, 4) = "90PF",_xlfn.XLOOKUP(B862,'Auto-PF'!$A$2:$A$500,'Auto-PF'!$B$2:$B$500,"Not found",0),_xlfn.XLOOKUP(LEFT(B862,3),'MKT name rule'!$B$2:$B$322,'MKT name rule'!$C$2:$C$322, "Not found")))</f>
        <v/>
      </c>
    </row>
    <row r="863" spans="1:3" ht="14.4">
      <c r="A863" s="48" t="str">
        <f t="shared" si="36"/>
        <v/>
      </c>
      <c r="B863" s="19" t="str">
        <f t="shared" si="35"/>
        <v/>
      </c>
      <c r="C863" s="19" t="str">
        <f>IF(ISBLANK(I863),"",IF(LEFT(H863, 4) = "90PF",_xlfn.XLOOKUP(B863,'Auto-PF'!$A$2:$A$500,'Auto-PF'!$B$2:$B$500,"Not found",0),_xlfn.XLOOKUP(LEFT(B863,3),'MKT name rule'!$B$2:$B$322,'MKT name rule'!$C$2:$C$322, "Not found")))</f>
        <v/>
      </c>
    </row>
    <row r="864" spans="1:3" ht="14.4">
      <c r="A864" s="48" t="str">
        <f t="shared" si="36"/>
        <v/>
      </c>
      <c r="B864" s="19" t="str">
        <f t="shared" si="35"/>
        <v/>
      </c>
      <c r="C864" s="19" t="str">
        <f>IF(ISBLANK(I864),"",IF(LEFT(H864, 4) = "90PF",_xlfn.XLOOKUP(B864,'Auto-PF'!$A$2:$A$500,'Auto-PF'!$B$2:$B$500,"Not found",0),_xlfn.XLOOKUP(LEFT(B864,3),'MKT name rule'!$B$2:$B$322,'MKT name rule'!$C$2:$C$322, "Not found")))</f>
        <v/>
      </c>
    </row>
    <row r="865" spans="1:3" ht="14.4">
      <c r="A865" s="48" t="str">
        <f t="shared" si="36"/>
        <v/>
      </c>
      <c r="B865" s="19" t="str">
        <f t="shared" si="35"/>
        <v/>
      </c>
      <c r="C865" s="19" t="str">
        <f>IF(ISBLANK(I865),"",IF(LEFT(H865, 4) = "90PF",_xlfn.XLOOKUP(B865,'Auto-PF'!$A$2:$A$500,'Auto-PF'!$B$2:$B$500,"Not found",0),_xlfn.XLOOKUP(LEFT(B865,3),'MKT name rule'!$B$2:$B$322,'MKT name rule'!$C$2:$C$322, "Not found")))</f>
        <v/>
      </c>
    </row>
    <row r="866" spans="1:3" ht="14.4">
      <c r="A866" s="48" t="str">
        <f t="shared" si="36"/>
        <v/>
      </c>
      <c r="B866" s="19" t="str">
        <f t="shared" si="35"/>
        <v/>
      </c>
      <c r="C866" s="19" t="str">
        <f>IF(ISBLANK(I866),"",IF(LEFT(H866, 4) = "90PF",_xlfn.XLOOKUP(B866,'Auto-PF'!$A$2:$A$500,'Auto-PF'!$B$2:$B$500,"Not found",0),_xlfn.XLOOKUP(LEFT(B866,3),'MKT name rule'!$B$2:$B$322,'MKT name rule'!$C$2:$C$322, "Not found")))</f>
        <v/>
      </c>
    </row>
    <row r="867" spans="1:3" ht="14.4">
      <c r="A867" s="48" t="str">
        <f t="shared" si="36"/>
        <v/>
      </c>
      <c r="B867" s="19" t="str">
        <f t="shared" si="35"/>
        <v/>
      </c>
      <c r="C867" s="19" t="str">
        <f>IF(ISBLANK(I867),"",IF(LEFT(H867, 4) = "90PF",_xlfn.XLOOKUP(B867,'Auto-PF'!$A$2:$A$500,'Auto-PF'!$B$2:$B$500,"Not found",0),_xlfn.XLOOKUP(LEFT(B867,3),'MKT name rule'!$B$2:$B$322,'MKT name rule'!$C$2:$C$322, "Not found")))</f>
        <v/>
      </c>
    </row>
    <row r="868" spans="1:3" ht="14.4">
      <c r="A868" s="48" t="str">
        <f t="shared" si="36"/>
        <v/>
      </c>
      <c r="B868" s="19" t="str">
        <f t="shared" si="35"/>
        <v/>
      </c>
      <c r="C868" s="19" t="str">
        <f>IF(ISBLANK(I868),"",IF(LEFT(H868, 4) = "90PF",_xlfn.XLOOKUP(B868,'Auto-PF'!$A$2:$A$500,'Auto-PF'!$B$2:$B$500,"Not found",0),_xlfn.XLOOKUP(LEFT(B868,3),'MKT name rule'!$B$2:$B$322,'MKT name rule'!$C$2:$C$322, "Not found")))</f>
        <v/>
      </c>
    </row>
    <row r="869" spans="1:3" ht="14.4">
      <c r="A869" s="48" t="str">
        <f t="shared" si="36"/>
        <v/>
      </c>
      <c r="B869" s="19" t="str">
        <f t="shared" si="35"/>
        <v/>
      </c>
      <c r="C869" s="19" t="str">
        <f>IF(ISBLANK(I869),"",IF(LEFT(H869, 4) = "90PF",_xlfn.XLOOKUP(B869,'Auto-PF'!$A$2:$A$500,'Auto-PF'!$B$2:$B$500,"Not found",0),_xlfn.XLOOKUP(LEFT(B869,3),'MKT name rule'!$B$2:$B$322,'MKT name rule'!$C$2:$C$322, "Not found")))</f>
        <v/>
      </c>
    </row>
    <row r="870" spans="1:3" ht="14.4">
      <c r="A870" s="48" t="str">
        <f t="shared" si="36"/>
        <v/>
      </c>
      <c r="B870" s="19" t="str">
        <f t="shared" si="35"/>
        <v/>
      </c>
      <c r="C870" s="19" t="str">
        <f>IF(ISBLANK(I870),"",IF(LEFT(H870, 4) = "90PF",_xlfn.XLOOKUP(B870,'Auto-PF'!$A$2:$A$500,'Auto-PF'!$B$2:$B$500,"Not found",0),_xlfn.XLOOKUP(LEFT(B870,3),'MKT name rule'!$B$2:$B$322,'MKT name rule'!$C$2:$C$322, "Not found")))</f>
        <v/>
      </c>
    </row>
    <row r="871" spans="1:3" ht="14.4">
      <c r="A871" s="48" t="str">
        <f t="shared" si="36"/>
        <v/>
      </c>
      <c r="B871" s="19" t="str">
        <f t="shared" si="35"/>
        <v/>
      </c>
      <c r="C871" s="19" t="str">
        <f>IF(ISBLANK(I871),"",IF(LEFT(H871, 4) = "90PF",_xlfn.XLOOKUP(B871,'Auto-PF'!$A$2:$A$500,'Auto-PF'!$B$2:$B$500,"Not found",0),_xlfn.XLOOKUP(LEFT(B871,3),'MKT name rule'!$B$2:$B$322,'MKT name rule'!$C$2:$C$322, "Not found")))</f>
        <v/>
      </c>
    </row>
    <row r="872" spans="1:3" ht="14.4">
      <c r="A872" s="48" t="str">
        <f t="shared" si="36"/>
        <v/>
      </c>
      <c r="B872" s="19" t="str">
        <f t="shared" si="35"/>
        <v/>
      </c>
      <c r="C872" s="19" t="str">
        <f>IF(ISBLANK(I872),"",IF(LEFT(H872, 4) = "90PF",_xlfn.XLOOKUP(B872,'Auto-PF'!$A$2:$A$500,'Auto-PF'!$B$2:$B$500,"Not found",0),_xlfn.XLOOKUP(LEFT(B872,3),'MKT name rule'!$B$2:$B$322,'MKT name rule'!$C$2:$C$322, "Not found")))</f>
        <v/>
      </c>
    </row>
    <row r="873" spans="1:3" ht="14.4">
      <c r="A873" s="48" t="str">
        <f t="shared" si="36"/>
        <v/>
      </c>
      <c r="B873" s="19" t="str">
        <f t="shared" si="35"/>
        <v/>
      </c>
      <c r="C873" s="19" t="str">
        <f>IF(ISBLANK(I873),"",IF(LEFT(H873, 4) = "90PF",_xlfn.XLOOKUP(B873,'Auto-PF'!$A$2:$A$500,'Auto-PF'!$B$2:$B$500,"Not found",0),_xlfn.XLOOKUP(LEFT(B873,3),'MKT name rule'!$B$2:$B$322,'MKT name rule'!$C$2:$C$322, "Not found")))</f>
        <v/>
      </c>
    </row>
    <row r="874" spans="1:3" ht="14.4">
      <c r="A874" s="48" t="str">
        <f t="shared" si="36"/>
        <v/>
      </c>
      <c r="B874" s="19" t="str">
        <f t="shared" si="35"/>
        <v/>
      </c>
      <c r="C874" s="19" t="str">
        <f>IF(ISBLANK(I874),"",IF(LEFT(H874, 4) = "90PF",_xlfn.XLOOKUP(B874,'Auto-PF'!$A$2:$A$500,'Auto-PF'!$B$2:$B$500,"Not found",0),_xlfn.XLOOKUP(LEFT(B874,3),'MKT name rule'!$B$2:$B$322,'MKT name rule'!$C$2:$C$322, "Not found")))</f>
        <v/>
      </c>
    </row>
    <row r="875" spans="1:3" ht="14.4">
      <c r="A875" s="48" t="str">
        <f t="shared" si="36"/>
        <v/>
      </c>
      <c r="B875" s="19" t="str">
        <f t="shared" si="35"/>
        <v/>
      </c>
      <c r="C875" s="19" t="str">
        <f>IF(ISBLANK(I875),"",IF(LEFT(H875, 4) = "90PF",_xlfn.XLOOKUP(B875,'Auto-PF'!$A$2:$A$500,'Auto-PF'!$B$2:$B$500,"Not found",0),_xlfn.XLOOKUP(LEFT(B875,3),'MKT name rule'!$B$2:$B$322,'MKT name rule'!$C$2:$C$322, "Not found")))</f>
        <v/>
      </c>
    </row>
    <row r="876" spans="1:3" ht="14.4">
      <c r="A876" s="48" t="str">
        <f t="shared" si="36"/>
        <v/>
      </c>
      <c r="B876" s="19" t="str">
        <f t="shared" si="35"/>
        <v/>
      </c>
      <c r="C876" s="19" t="str">
        <f>IF(ISBLANK(I876),"",IF(LEFT(H876, 4) = "90PF",_xlfn.XLOOKUP(B876,'Auto-PF'!$A$2:$A$500,'Auto-PF'!$B$2:$B$500,"Not found",0),_xlfn.XLOOKUP(LEFT(B876,3),'MKT name rule'!$B$2:$B$322,'MKT name rule'!$C$2:$C$322, "Not found")))</f>
        <v/>
      </c>
    </row>
    <row r="877" spans="1:3" ht="14.4">
      <c r="A877" s="48" t="str">
        <f t="shared" si="36"/>
        <v/>
      </c>
      <c r="B877" s="19" t="str">
        <f t="shared" si="35"/>
        <v/>
      </c>
      <c r="C877" s="19" t="str">
        <f>IF(ISBLANK(I877),"",IF(LEFT(H877, 4) = "90PF",_xlfn.XLOOKUP(B877,'Auto-PF'!$A$2:$A$500,'Auto-PF'!$B$2:$B$500,"Not found",0),_xlfn.XLOOKUP(LEFT(B877,3),'MKT name rule'!$B$2:$B$322,'MKT name rule'!$C$2:$C$322, "Not found")))</f>
        <v/>
      </c>
    </row>
    <row r="878" spans="1:3" ht="14.4">
      <c r="A878" s="48" t="str">
        <f t="shared" si="36"/>
        <v/>
      </c>
      <c r="B878" s="19" t="str">
        <f t="shared" si="35"/>
        <v/>
      </c>
      <c r="C878" s="19" t="str">
        <f>IF(ISBLANK(I878),"",IF(LEFT(H878, 4) = "90PF",_xlfn.XLOOKUP(B878,'Auto-PF'!$A$2:$A$500,'Auto-PF'!$B$2:$B$500,"Not found",0),_xlfn.XLOOKUP(LEFT(B878,3),'MKT name rule'!$B$2:$B$322,'MKT name rule'!$C$2:$C$322, "Not found")))</f>
        <v/>
      </c>
    </row>
    <row r="879" spans="1:3" ht="14.4">
      <c r="A879" s="48" t="str">
        <f t="shared" si="36"/>
        <v/>
      </c>
      <c r="B879" s="19" t="str">
        <f t="shared" si="35"/>
        <v/>
      </c>
      <c r="C879" s="19" t="str">
        <f>IF(ISBLANK(I879),"",IF(LEFT(H879, 4) = "90PF",_xlfn.XLOOKUP(B879,'Auto-PF'!$A$2:$A$500,'Auto-PF'!$B$2:$B$500,"Not found",0),_xlfn.XLOOKUP(LEFT(B879,3),'MKT name rule'!$B$2:$B$322,'MKT name rule'!$C$2:$C$322, "Not found")))</f>
        <v/>
      </c>
    </row>
    <row r="880" spans="1:3" ht="14.4">
      <c r="A880" s="48" t="str">
        <f t="shared" si="36"/>
        <v/>
      </c>
      <c r="B880" s="19" t="str">
        <f t="shared" si="35"/>
        <v/>
      </c>
      <c r="C880" s="19" t="str">
        <f>IF(ISBLANK(I880),"",IF(LEFT(H880, 4) = "90PF",_xlfn.XLOOKUP(B880,'Auto-PF'!$A$2:$A$500,'Auto-PF'!$B$2:$B$500,"Not found",0),_xlfn.XLOOKUP(LEFT(B880,3),'MKT name rule'!$B$2:$B$322,'MKT name rule'!$C$2:$C$322, "Not found")))</f>
        <v/>
      </c>
    </row>
    <row r="881" spans="1:3" ht="14.4">
      <c r="A881" s="48" t="str">
        <f t="shared" si="36"/>
        <v/>
      </c>
      <c r="B881" s="19" t="str">
        <f t="shared" si="35"/>
        <v/>
      </c>
      <c r="C881" s="19" t="str">
        <f>IF(ISBLANK(I881),"",IF(LEFT(H881, 4) = "90PF",_xlfn.XLOOKUP(B881,'Auto-PF'!$A$2:$A$500,'Auto-PF'!$B$2:$B$500,"Not found",0),_xlfn.XLOOKUP(LEFT(B881,3),'MKT name rule'!$B$2:$B$322,'MKT name rule'!$C$2:$C$322, "Not found")))</f>
        <v/>
      </c>
    </row>
    <row r="882" spans="1:3" ht="14.4">
      <c r="A882" s="48" t="str">
        <f t="shared" si="36"/>
        <v/>
      </c>
      <c r="B882" s="19" t="str">
        <f t="shared" si="35"/>
        <v/>
      </c>
      <c r="C882" s="19" t="str">
        <f>IF(ISBLANK(I882),"",IF(LEFT(H882, 4) = "90PF",_xlfn.XLOOKUP(B882,'Auto-PF'!$A$2:$A$500,'Auto-PF'!$B$2:$B$500,"Not found",0),_xlfn.XLOOKUP(LEFT(B882,3),'MKT name rule'!$B$2:$B$322,'MKT name rule'!$C$2:$C$322, "Not found")))</f>
        <v/>
      </c>
    </row>
    <row r="883" spans="1:3" ht="14.4">
      <c r="A883" s="48" t="str">
        <f t="shared" si="36"/>
        <v/>
      </c>
      <c r="B883" s="19" t="str">
        <f t="shared" si="35"/>
        <v/>
      </c>
      <c r="C883" s="19" t="str">
        <f>IF(ISBLANK(I883),"",IF(LEFT(H883, 4) = "90PF",_xlfn.XLOOKUP(B883,'Auto-PF'!$A$2:$A$500,'Auto-PF'!$B$2:$B$500,"Not found",0),_xlfn.XLOOKUP(LEFT(B883,3),'MKT name rule'!$B$2:$B$322,'MKT name rule'!$C$2:$C$322, "Not found")))</f>
        <v/>
      </c>
    </row>
    <row r="884" spans="1:3" ht="14.4">
      <c r="A884" s="48" t="str">
        <f t="shared" si="36"/>
        <v/>
      </c>
      <c r="B884" s="19" t="str">
        <f t="shared" si="35"/>
        <v/>
      </c>
      <c r="C884" s="19" t="str">
        <f>IF(ISBLANK(I884),"",IF(LEFT(H884, 4) = "90PF",_xlfn.XLOOKUP(B884,'Auto-PF'!$A$2:$A$500,'Auto-PF'!$B$2:$B$500,"Not found",0),_xlfn.XLOOKUP(LEFT(B884,3),'MKT name rule'!$B$2:$B$322,'MKT name rule'!$C$2:$C$322, "Not found")))</f>
        <v/>
      </c>
    </row>
    <row r="885" spans="1:3" ht="14.4">
      <c r="A885" s="48" t="str">
        <f t="shared" si="36"/>
        <v/>
      </c>
      <c r="B885" s="19" t="str">
        <f t="shared" si="35"/>
        <v/>
      </c>
      <c r="C885" s="19" t="str">
        <f>IF(ISBLANK(I885),"",IF(LEFT(H885, 4) = "90PF",_xlfn.XLOOKUP(B885,'Auto-PF'!$A$2:$A$500,'Auto-PF'!$B$2:$B$500,"Not found",0),_xlfn.XLOOKUP(LEFT(B885,3),'MKT name rule'!$B$2:$B$322,'MKT name rule'!$C$2:$C$322, "Not found")))</f>
        <v/>
      </c>
    </row>
    <row r="886" spans="1:3" ht="14.4">
      <c r="A886" s="48" t="str">
        <f t="shared" si="36"/>
        <v/>
      </c>
      <c r="B886" s="19" t="str">
        <f t="shared" si="35"/>
        <v/>
      </c>
      <c r="C886" s="19" t="str">
        <f>IF(ISBLANK(I886),"",IF(LEFT(H886, 4) = "90PF",_xlfn.XLOOKUP(B886,'Auto-PF'!$A$2:$A$500,'Auto-PF'!$B$2:$B$500,"Not found",0),_xlfn.XLOOKUP(LEFT(B886,3),'MKT name rule'!$B$2:$B$322,'MKT name rule'!$C$2:$C$322, "Not found")))</f>
        <v/>
      </c>
    </row>
    <row r="887" spans="1:3" ht="14.4">
      <c r="A887" s="48" t="str">
        <f t="shared" si="36"/>
        <v/>
      </c>
      <c r="B887" s="19" t="str">
        <f t="shared" si="35"/>
        <v/>
      </c>
      <c r="C887" s="19" t="str">
        <f>IF(ISBLANK(I887),"",IF(LEFT(H887, 4) = "90PF",_xlfn.XLOOKUP(B887,'Auto-PF'!$A$2:$A$500,'Auto-PF'!$B$2:$B$500,"Not found",0),_xlfn.XLOOKUP(LEFT(B887,3),'MKT name rule'!$B$2:$B$322,'MKT name rule'!$C$2:$C$322, "Not found")))</f>
        <v/>
      </c>
    </row>
    <row r="888" spans="1:3" ht="14.4">
      <c r="A888" s="48" t="str">
        <f t="shared" si="36"/>
        <v/>
      </c>
      <c r="B888" s="19" t="str">
        <f t="shared" si="35"/>
        <v/>
      </c>
      <c r="C888" s="19" t="str">
        <f>IF(ISBLANK(I888),"",IF(LEFT(H888, 4) = "90PF",_xlfn.XLOOKUP(B888,'Auto-PF'!$A$2:$A$500,'Auto-PF'!$B$2:$B$500,"Not found",0),_xlfn.XLOOKUP(LEFT(B888,3),'MKT name rule'!$B$2:$B$322,'MKT name rule'!$C$2:$C$322, "Not found")))</f>
        <v/>
      </c>
    </row>
    <row r="889" spans="1:3" ht="14.4">
      <c r="A889" s="48" t="str">
        <f t="shared" si="36"/>
        <v/>
      </c>
      <c r="B889" s="19" t="str">
        <f t="shared" si="35"/>
        <v/>
      </c>
      <c r="C889" s="19" t="str">
        <f>IF(ISBLANK(I889),"",IF(LEFT(H889, 4) = "90PF",_xlfn.XLOOKUP(B889,'Auto-PF'!$A$2:$A$500,'Auto-PF'!$B$2:$B$500,"Not found",0),_xlfn.XLOOKUP(LEFT(B889,3),'MKT name rule'!$B$2:$B$322,'MKT name rule'!$C$2:$C$322, "Not found")))</f>
        <v/>
      </c>
    </row>
    <row r="890" spans="1:3" ht="14.4">
      <c r="A890" s="48" t="str">
        <f t="shared" si="36"/>
        <v/>
      </c>
      <c r="B890" s="19" t="str">
        <f t="shared" si="35"/>
        <v/>
      </c>
      <c r="C890" s="19" t="str">
        <f>IF(ISBLANK(I890),"",IF(LEFT(H890, 4) = "90PF",_xlfn.XLOOKUP(B890,'Auto-PF'!$A$2:$A$500,'Auto-PF'!$B$2:$B$500,"Not found",0),_xlfn.XLOOKUP(LEFT(B890,3),'MKT name rule'!$B$2:$B$322,'MKT name rule'!$C$2:$C$322, "Not found")))</f>
        <v/>
      </c>
    </row>
    <row r="891" spans="1:3" ht="14.4">
      <c r="A891" s="48" t="str">
        <f t="shared" si="36"/>
        <v/>
      </c>
      <c r="B891" s="19" t="str">
        <f t="shared" si="35"/>
        <v/>
      </c>
      <c r="C891" s="19" t="str">
        <f>IF(ISBLANK(I891),"",IF(LEFT(H891, 4) = "90PF",_xlfn.XLOOKUP(B891,'Auto-PF'!$A$2:$A$500,'Auto-PF'!$B$2:$B$500,"Not found",0),_xlfn.XLOOKUP(LEFT(B891,3),'MKT name rule'!$B$2:$B$322,'MKT name rule'!$C$2:$C$322, "Not found")))</f>
        <v/>
      </c>
    </row>
    <row r="892" spans="1:3" ht="14.4">
      <c r="A892" s="48" t="str">
        <f t="shared" si="36"/>
        <v/>
      </c>
      <c r="B892" s="19" t="str">
        <f t="shared" si="35"/>
        <v/>
      </c>
      <c r="C892" s="19" t="str">
        <f>IF(ISBLANK(I892),"",IF(LEFT(H892, 4) = "90PF",_xlfn.XLOOKUP(B892,'Auto-PF'!$A$2:$A$500,'Auto-PF'!$B$2:$B$500,"Not found",0),_xlfn.XLOOKUP(LEFT(B892,3),'MKT name rule'!$B$2:$B$322,'MKT name rule'!$C$2:$C$322, "Not found")))</f>
        <v/>
      </c>
    </row>
    <row r="893" spans="1:3" ht="14.4">
      <c r="A893" s="48" t="str">
        <f t="shared" si="36"/>
        <v/>
      </c>
      <c r="B893" s="19" t="str">
        <f t="shared" si="35"/>
        <v/>
      </c>
      <c r="C893" s="19" t="str">
        <f>IF(ISBLANK(I893),"",IF(LEFT(H893, 4) = "90PF",_xlfn.XLOOKUP(B893,'Auto-PF'!$A$2:$A$500,'Auto-PF'!$B$2:$B$500,"Not found",0),_xlfn.XLOOKUP(LEFT(B893,3),'MKT name rule'!$B$2:$B$322,'MKT name rule'!$C$2:$C$322, "Not found")))</f>
        <v/>
      </c>
    </row>
    <row r="894" spans="1:3" ht="14.4">
      <c r="A894" s="48" t="str">
        <f t="shared" si="36"/>
        <v/>
      </c>
      <c r="B894" s="19" t="str">
        <f t="shared" si="35"/>
        <v/>
      </c>
      <c r="C894" s="19" t="str">
        <f>IF(ISBLANK(I894),"",IF(LEFT(H894, 4) = "90PF",_xlfn.XLOOKUP(B894,'Auto-PF'!$A$2:$A$500,'Auto-PF'!$B$2:$B$500,"Not found",0),_xlfn.XLOOKUP(LEFT(B894,3),'MKT name rule'!$B$2:$B$322,'MKT name rule'!$C$2:$C$322, "Not found")))</f>
        <v/>
      </c>
    </row>
    <row r="895" spans="1:3" ht="14.4">
      <c r="A895" s="48" t="str">
        <f t="shared" si="36"/>
        <v/>
      </c>
      <c r="B895" s="19" t="str">
        <f t="shared" si="35"/>
        <v/>
      </c>
      <c r="C895" s="19" t="str">
        <f>IF(ISBLANK(I895),"",IF(LEFT(H895, 4) = "90PF",_xlfn.XLOOKUP(B895,'Auto-PF'!$A$2:$A$500,'Auto-PF'!$B$2:$B$500,"Not found",0),_xlfn.XLOOKUP(LEFT(B895,3),'MKT name rule'!$B$2:$B$322,'MKT name rule'!$C$2:$C$322, "Not found")))</f>
        <v/>
      </c>
    </row>
    <row r="896" spans="1:3" ht="14.4">
      <c r="A896" s="48" t="str">
        <f t="shared" si="36"/>
        <v/>
      </c>
      <c r="B896" s="19" t="str">
        <f t="shared" si="35"/>
        <v/>
      </c>
      <c r="C896" s="19" t="str">
        <f>IF(ISBLANK(I896),"",IF(LEFT(H896, 4) = "90PF",_xlfn.XLOOKUP(B896,'Auto-PF'!$A$2:$A$500,'Auto-PF'!$B$2:$B$500,"Not found",0),_xlfn.XLOOKUP(LEFT(B896,3),'MKT name rule'!$B$2:$B$322,'MKT name rule'!$C$2:$C$322, "Not found")))</f>
        <v/>
      </c>
    </row>
    <row r="897" spans="1:3" ht="14.4">
      <c r="A897" s="48" t="str">
        <f t="shared" si="36"/>
        <v/>
      </c>
      <c r="B897" s="19" t="str">
        <f t="shared" si="35"/>
        <v/>
      </c>
      <c r="C897" s="19" t="str">
        <f>IF(ISBLANK(I897),"",IF(LEFT(H897, 4) = "90PF",_xlfn.XLOOKUP(B897,'Auto-PF'!$A$2:$A$500,'Auto-PF'!$B$2:$B$500,"Not found",0),_xlfn.XLOOKUP(LEFT(B897,3),'MKT name rule'!$B$2:$B$322,'MKT name rule'!$C$2:$C$322, "Not found")))</f>
        <v/>
      </c>
    </row>
    <row r="898" spans="1:3" ht="14.4">
      <c r="A898" s="48" t="str">
        <f t="shared" si="36"/>
        <v/>
      </c>
      <c r="B898" s="19" t="str">
        <f t="shared" si="35"/>
        <v/>
      </c>
      <c r="C898" s="19" t="str">
        <f>IF(ISBLANK(I898),"",IF(LEFT(H898, 4) = "90PF",_xlfn.XLOOKUP(B898,'Auto-PF'!$A$2:$A$500,'Auto-PF'!$B$2:$B$500,"Not found",0),_xlfn.XLOOKUP(LEFT(B898,3),'MKT name rule'!$B$2:$B$322,'MKT name rule'!$C$2:$C$322, "Not found")))</f>
        <v/>
      </c>
    </row>
    <row r="899" spans="1:3" ht="14.4">
      <c r="A899" s="48" t="str">
        <f t="shared" si="36"/>
        <v/>
      </c>
      <c r="B899" s="19" t="str">
        <f t="shared" si="35"/>
        <v/>
      </c>
      <c r="C899" s="19" t="str">
        <f>IF(ISBLANK(I899),"",IF(LEFT(H899, 4) = "90PF",_xlfn.XLOOKUP(B899,'Auto-PF'!$A$2:$A$500,'Auto-PF'!$B$2:$B$500,"Not found",0),_xlfn.XLOOKUP(LEFT(B899,3),'MKT name rule'!$B$2:$B$322,'MKT name rule'!$C$2:$C$322, "Not found")))</f>
        <v/>
      </c>
    </row>
    <row r="900" spans="1:3" ht="14.4">
      <c r="A900" s="48" t="str">
        <f t="shared" si="36"/>
        <v/>
      </c>
      <c r="B900" s="19" t="str">
        <f t="shared" si="35"/>
        <v/>
      </c>
      <c r="C900" s="19" t="str">
        <f>IF(ISBLANK(I900),"",IF(LEFT(H900, 4) = "90PF",_xlfn.XLOOKUP(B900,'Auto-PF'!$A$2:$A$500,'Auto-PF'!$B$2:$B$500,"Not found",0),_xlfn.XLOOKUP(LEFT(B900,3),'MKT name rule'!$B$2:$B$322,'MKT name rule'!$C$2:$C$322, "Not found")))</f>
        <v/>
      </c>
    </row>
    <row r="901" spans="1:3" ht="14.4">
      <c r="A901" s="48" t="str">
        <f t="shared" si="36"/>
        <v/>
      </c>
      <c r="B901" s="19" t="str">
        <f t="shared" si="35"/>
        <v/>
      </c>
      <c r="C901" s="19" t="str">
        <f>IF(ISBLANK(I901),"",IF(LEFT(H901, 4) = "90PF",_xlfn.XLOOKUP(B901,'Auto-PF'!$A$2:$A$500,'Auto-PF'!$B$2:$B$500,"Not found",0),_xlfn.XLOOKUP(LEFT(B901,3),'MKT name rule'!$B$2:$B$322,'MKT name rule'!$C$2:$C$322, "Not found")))</f>
        <v/>
      </c>
    </row>
    <row r="902" spans="1:3" ht="14.4">
      <c r="A902" s="48" t="str">
        <f t="shared" si="36"/>
        <v/>
      </c>
      <c r="B902" s="19" t="str">
        <f t="shared" si="35"/>
        <v/>
      </c>
      <c r="C902" s="19" t="str">
        <f>IF(ISBLANK(I902),"",IF(LEFT(H902, 4) = "90PF",_xlfn.XLOOKUP(B902,'Auto-PF'!$A$2:$A$500,'Auto-PF'!$B$2:$B$500,"Not found",0),_xlfn.XLOOKUP(LEFT(B902,3),'MKT name rule'!$B$2:$B$322,'MKT name rule'!$C$2:$C$322, "Not found")))</f>
        <v/>
      </c>
    </row>
    <row r="903" spans="1:3" ht="14.4">
      <c r="A903" s="48" t="str">
        <f t="shared" si="36"/>
        <v/>
      </c>
      <c r="B903" s="19" t="str">
        <f t="shared" si="35"/>
        <v/>
      </c>
      <c r="C903" s="19" t="str">
        <f>IF(ISBLANK(I903),"",IF(LEFT(H903, 4) = "90PF",_xlfn.XLOOKUP(B903,'Auto-PF'!$A$2:$A$500,'Auto-PF'!$B$2:$B$500,"Not found",0),_xlfn.XLOOKUP(LEFT(B903,3),'MKT name rule'!$B$2:$B$322,'MKT name rule'!$C$2:$C$322, "Not found")))</f>
        <v/>
      </c>
    </row>
    <row r="904" spans="1:3" ht="14.4">
      <c r="A904" s="48" t="str">
        <f t="shared" si="36"/>
        <v/>
      </c>
      <c r="B904" s="19" t="str">
        <f t="shared" si="35"/>
        <v/>
      </c>
      <c r="C904" s="19" t="str">
        <f>IF(ISBLANK(I904),"",IF(LEFT(H904, 4) = "90PF",_xlfn.XLOOKUP(B904,'Auto-PF'!$A$2:$A$500,'Auto-PF'!$B$2:$B$500,"Not found",0),_xlfn.XLOOKUP(LEFT(B904,3),'MKT name rule'!$B$2:$B$322,'MKT name rule'!$C$2:$C$322, "Not found")))</f>
        <v/>
      </c>
    </row>
    <row r="905" spans="1:3" ht="14.4">
      <c r="A905" s="48" t="str">
        <f t="shared" si="36"/>
        <v/>
      </c>
      <c r="B905" s="19" t="str">
        <f t="shared" si="35"/>
        <v/>
      </c>
      <c r="C905" s="19" t="str">
        <f>IF(ISBLANK(I905),"",IF(LEFT(H905, 4) = "90PF",_xlfn.XLOOKUP(B905,'Auto-PF'!$A$2:$A$500,'Auto-PF'!$B$2:$B$500,"Not found",0),_xlfn.XLOOKUP(LEFT(B905,3),'MKT name rule'!$B$2:$B$322,'MKT name rule'!$C$2:$C$322, "Not found")))</f>
        <v/>
      </c>
    </row>
    <row r="906" spans="1:3" ht="14.4">
      <c r="A906" s="48" t="str">
        <f t="shared" si="36"/>
        <v/>
      </c>
      <c r="B906" s="19" t="str">
        <f t="shared" si="35"/>
        <v/>
      </c>
      <c r="C906" s="19" t="str">
        <f>IF(ISBLANK(I906),"",IF(LEFT(H906, 4) = "90PF",_xlfn.XLOOKUP(B906,'Auto-PF'!$A$2:$A$500,'Auto-PF'!$B$2:$B$500,"Not found",0),_xlfn.XLOOKUP(LEFT(B906,3),'MKT name rule'!$B$2:$B$322,'MKT name rule'!$C$2:$C$322, "Not found")))</f>
        <v/>
      </c>
    </row>
    <row r="907" spans="1:3" ht="14.4">
      <c r="A907" s="48" t="str">
        <f t="shared" si="36"/>
        <v/>
      </c>
      <c r="B907" s="19" t="str">
        <f t="shared" ref="B907:B970" si="37">IF(ISBLANK(I907),"",I907)</f>
        <v/>
      </c>
      <c r="C907" s="19" t="str">
        <f>IF(ISBLANK(I907),"",IF(LEFT(H907, 4) = "90PF",_xlfn.XLOOKUP(B907,'Auto-PF'!$A$2:$A$500,'Auto-PF'!$B$2:$B$500,"Not found",0),_xlfn.XLOOKUP(LEFT(B907,3),'MKT name rule'!$B$2:$B$322,'MKT name rule'!$C$2:$C$322, "Not found")))</f>
        <v/>
      </c>
    </row>
    <row r="908" spans="1:3" ht="14.4">
      <c r="A908" s="48" t="str">
        <f t="shared" si="36"/>
        <v/>
      </c>
      <c r="B908" s="19" t="str">
        <f t="shared" si="37"/>
        <v/>
      </c>
      <c r="C908" s="19" t="str">
        <f>IF(ISBLANK(I908),"",IF(LEFT(H908, 4) = "90PF",_xlfn.XLOOKUP(B908,'Auto-PF'!$A$2:$A$500,'Auto-PF'!$B$2:$B$500,"Not found",0),_xlfn.XLOOKUP(LEFT(B908,3),'MKT name rule'!$B$2:$B$322,'MKT name rule'!$C$2:$C$322, "Not found")))</f>
        <v/>
      </c>
    </row>
    <row r="909" spans="1:3" ht="14.4">
      <c r="A909" s="48" t="str">
        <f t="shared" si="36"/>
        <v/>
      </c>
      <c r="B909" s="19" t="str">
        <f t="shared" si="37"/>
        <v/>
      </c>
      <c r="C909" s="19" t="str">
        <f>IF(ISBLANK(I909),"",IF(LEFT(H909, 4) = "90PF",_xlfn.XLOOKUP(B909,'Auto-PF'!$A$2:$A$500,'Auto-PF'!$B$2:$B$500,"Not found",0),_xlfn.XLOOKUP(LEFT(B909,3),'MKT name rule'!$B$2:$B$322,'MKT name rule'!$C$2:$C$322, "Not found")))</f>
        <v/>
      </c>
    </row>
    <row r="910" spans="1:3" ht="14.4">
      <c r="A910" s="48" t="str">
        <f t="shared" si="36"/>
        <v/>
      </c>
      <c r="B910" s="19" t="str">
        <f t="shared" si="37"/>
        <v/>
      </c>
      <c r="C910" s="19" t="str">
        <f>IF(ISBLANK(I910),"",IF(LEFT(H910, 4) = "90PF",_xlfn.XLOOKUP(B910,'Auto-PF'!$A$2:$A$500,'Auto-PF'!$B$2:$B$500,"Not found",0),_xlfn.XLOOKUP(LEFT(B910,3),'MKT name rule'!$B$2:$B$322,'MKT name rule'!$C$2:$C$322, "Not found")))</f>
        <v/>
      </c>
    </row>
    <row r="911" spans="1:3" ht="14.4">
      <c r="A911" s="48" t="str">
        <f t="shared" si="36"/>
        <v/>
      </c>
      <c r="B911" s="19" t="str">
        <f t="shared" si="37"/>
        <v/>
      </c>
      <c r="C911" s="19" t="str">
        <f>IF(ISBLANK(I911),"",IF(LEFT(H911, 4) = "90PF",_xlfn.XLOOKUP(B911,'Auto-PF'!$A$2:$A$500,'Auto-PF'!$B$2:$B$500,"Not found",0),_xlfn.XLOOKUP(LEFT(B911,3),'MKT name rule'!$B$2:$B$322,'MKT name rule'!$C$2:$C$322, "Not found")))</f>
        <v/>
      </c>
    </row>
    <row r="912" spans="1:3" ht="14.4">
      <c r="A912" s="48" t="str">
        <f t="shared" ref="A912:A975" si="38">IF(ISBLANK(I912),"",H912)</f>
        <v/>
      </c>
      <c r="B912" s="19" t="str">
        <f t="shared" si="37"/>
        <v/>
      </c>
      <c r="C912" s="19" t="str">
        <f>IF(ISBLANK(I912),"",IF(LEFT(H912, 4) = "90PF",_xlfn.XLOOKUP(B912,'Auto-PF'!$A$2:$A$500,'Auto-PF'!$B$2:$B$500,"Not found",0),_xlfn.XLOOKUP(LEFT(B912,3),'MKT name rule'!$B$2:$B$322,'MKT name rule'!$C$2:$C$322, "Not found")))</f>
        <v/>
      </c>
    </row>
    <row r="913" spans="1:3" ht="14.4">
      <c r="A913" s="48" t="str">
        <f t="shared" si="38"/>
        <v/>
      </c>
      <c r="B913" s="19" t="str">
        <f t="shared" si="37"/>
        <v/>
      </c>
      <c r="C913" s="19" t="str">
        <f>IF(ISBLANK(I913),"",IF(LEFT(H913, 4) = "90PF",_xlfn.XLOOKUP(B913,'Auto-PF'!$A$2:$A$500,'Auto-PF'!$B$2:$B$500,"Not found",0),_xlfn.XLOOKUP(LEFT(B913,3),'MKT name rule'!$B$2:$B$322,'MKT name rule'!$C$2:$C$322, "Not found")))</f>
        <v/>
      </c>
    </row>
    <row r="914" spans="1:3" ht="14.4">
      <c r="A914" s="48" t="str">
        <f t="shared" si="38"/>
        <v/>
      </c>
      <c r="B914" s="19" t="str">
        <f t="shared" si="37"/>
        <v/>
      </c>
      <c r="C914" s="19" t="str">
        <f>IF(ISBLANK(I914),"",IF(LEFT(H914, 4) = "90PF",_xlfn.XLOOKUP(B914,'Auto-PF'!$A$2:$A$500,'Auto-PF'!$B$2:$B$500,"Not found",0),_xlfn.XLOOKUP(LEFT(B914,3),'MKT name rule'!$B$2:$B$322,'MKT name rule'!$C$2:$C$322, "Not found")))</f>
        <v/>
      </c>
    </row>
    <row r="915" spans="1:3" ht="14.4">
      <c r="A915" s="48" t="str">
        <f t="shared" si="38"/>
        <v/>
      </c>
      <c r="B915" s="19" t="str">
        <f t="shared" si="37"/>
        <v/>
      </c>
      <c r="C915" s="19" t="str">
        <f>IF(ISBLANK(I915),"",IF(LEFT(H915, 4) = "90PF",_xlfn.XLOOKUP(B915,'Auto-PF'!$A$2:$A$500,'Auto-PF'!$B$2:$B$500,"Not found",0),_xlfn.XLOOKUP(LEFT(B915,3),'MKT name rule'!$B$2:$B$322,'MKT name rule'!$C$2:$C$322, "Not found")))</f>
        <v/>
      </c>
    </row>
    <row r="916" spans="1:3" ht="14.4">
      <c r="A916" s="48" t="str">
        <f t="shared" si="38"/>
        <v/>
      </c>
      <c r="B916" s="19" t="str">
        <f t="shared" si="37"/>
        <v/>
      </c>
      <c r="C916" s="19" t="str">
        <f>IF(ISBLANK(I916),"",IF(LEFT(H916, 4) = "90PF",_xlfn.XLOOKUP(B916,'Auto-PF'!$A$2:$A$500,'Auto-PF'!$B$2:$B$500,"Not found",0),_xlfn.XLOOKUP(LEFT(B916,3),'MKT name rule'!$B$2:$B$322,'MKT name rule'!$C$2:$C$322, "Not found")))</f>
        <v/>
      </c>
    </row>
    <row r="917" spans="1:3" ht="14.4">
      <c r="A917" s="48" t="str">
        <f t="shared" si="38"/>
        <v/>
      </c>
      <c r="B917" s="19" t="str">
        <f t="shared" si="37"/>
        <v/>
      </c>
      <c r="C917" s="19" t="str">
        <f>IF(ISBLANK(I917),"",IF(LEFT(H917, 4) = "90PF",_xlfn.XLOOKUP(B917,'Auto-PF'!$A$2:$A$500,'Auto-PF'!$B$2:$B$500,"Not found",0),_xlfn.XLOOKUP(LEFT(B917,3),'MKT name rule'!$B$2:$B$322,'MKT name rule'!$C$2:$C$322, "Not found")))</f>
        <v/>
      </c>
    </row>
    <row r="918" spans="1:3" ht="14.4">
      <c r="A918" s="48" t="str">
        <f t="shared" si="38"/>
        <v/>
      </c>
      <c r="B918" s="19" t="str">
        <f t="shared" si="37"/>
        <v/>
      </c>
      <c r="C918" s="19" t="str">
        <f>IF(ISBLANK(I918),"",IF(LEFT(H918, 4) = "90PF",_xlfn.XLOOKUP(B918,'Auto-PF'!$A$2:$A$500,'Auto-PF'!$B$2:$B$500,"Not found",0),_xlfn.XLOOKUP(LEFT(B918,3),'MKT name rule'!$B$2:$B$322,'MKT name rule'!$C$2:$C$322, "Not found")))</f>
        <v/>
      </c>
    </row>
    <row r="919" spans="1:3" ht="14.4">
      <c r="A919" s="48" t="str">
        <f t="shared" si="38"/>
        <v/>
      </c>
      <c r="B919" s="19" t="str">
        <f t="shared" si="37"/>
        <v/>
      </c>
      <c r="C919" s="19" t="str">
        <f>IF(ISBLANK(I919),"",IF(LEFT(H919, 4) = "90PF",_xlfn.XLOOKUP(B919,'Auto-PF'!$A$2:$A$500,'Auto-PF'!$B$2:$B$500,"Not found",0),_xlfn.XLOOKUP(LEFT(B919,3),'MKT name rule'!$B$2:$B$322,'MKT name rule'!$C$2:$C$322, "Not found")))</f>
        <v/>
      </c>
    </row>
    <row r="920" spans="1:3" ht="14.4">
      <c r="A920" s="48" t="str">
        <f t="shared" si="38"/>
        <v/>
      </c>
      <c r="B920" s="19" t="str">
        <f t="shared" si="37"/>
        <v/>
      </c>
      <c r="C920" s="19" t="str">
        <f>IF(ISBLANK(I920),"",IF(LEFT(H920, 4) = "90PF",_xlfn.XLOOKUP(B920,'Auto-PF'!$A$2:$A$500,'Auto-PF'!$B$2:$B$500,"Not found",0),_xlfn.XLOOKUP(LEFT(B920,3),'MKT name rule'!$B$2:$B$322,'MKT name rule'!$C$2:$C$322, "Not found")))</f>
        <v/>
      </c>
    </row>
    <row r="921" spans="1:3" ht="14.4">
      <c r="A921" s="48" t="str">
        <f t="shared" si="38"/>
        <v/>
      </c>
      <c r="B921" s="19" t="str">
        <f t="shared" si="37"/>
        <v/>
      </c>
      <c r="C921" s="19" t="str">
        <f>IF(ISBLANK(I921),"",IF(LEFT(H921, 4) = "90PF",_xlfn.XLOOKUP(B921,'Auto-PF'!$A$2:$A$500,'Auto-PF'!$B$2:$B$500,"Not found",0),_xlfn.XLOOKUP(LEFT(B921,3),'MKT name rule'!$B$2:$B$322,'MKT name rule'!$C$2:$C$322, "Not found")))</f>
        <v/>
      </c>
    </row>
    <row r="922" spans="1:3" ht="14.4">
      <c r="A922" s="48" t="str">
        <f t="shared" si="38"/>
        <v/>
      </c>
      <c r="B922" s="19" t="str">
        <f t="shared" si="37"/>
        <v/>
      </c>
      <c r="C922" s="19" t="str">
        <f>IF(ISBLANK(I922),"",IF(LEFT(H922, 4) = "90PF",_xlfn.XLOOKUP(B922,'Auto-PF'!$A$2:$A$500,'Auto-PF'!$B$2:$B$500,"Not found",0),_xlfn.XLOOKUP(LEFT(B922,3),'MKT name rule'!$B$2:$B$322,'MKT name rule'!$C$2:$C$322, "Not found")))</f>
        <v/>
      </c>
    </row>
    <row r="923" spans="1:3" ht="14.4">
      <c r="A923" s="48" t="str">
        <f t="shared" si="38"/>
        <v/>
      </c>
      <c r="B923" s="19" t="str">
        <f t="shared" si="37"/>
        <v/>
      </c>
      <c r="C923" s="19" t="str">
        <f>IF(ISBLANK(I923),"",IF(LEFT(H923, 4) = "90PF",_xlfn.XLOOKUP(B923,'Auto-PF'!$A$2:$A$500,'Auto-PF'!$B$2:$B$500,"Not found",0),_xlfn.XLOOKUP(LEFT(B923,3),'MKT name rule'!$B$2:$B$322,'MKT name rule'!$C$2:$C$322, "Not found")))</f>
        <v/>
      </c>
    </row>
    <row r="924" spans="1:3" ht="14.4">
      <c r="A924" s="48" t="str">
        <f t="shared" si="38"/>
        <v/>
      </c>
      <c r="B924" s="19" t="str">
        <f t="shared" si="37"/>
        <v/>
      </c>
      <c r="C924" s="19" t="str">
        <f>IF(ISBLANK(I924),"",IF(LEFT(H924, 4) = "90PF",_xlfn.XLOOKUP(B924,'Auto-PF'!$A$2:$A$500,'Auto-PF'!$B$2:$B$500,"Not found",0),_xlfn.XLOOKUP(LEFT(B924,3),'MKT name rule'!$B$2:$B$322,'MKT name rule'!$C$2:$C$322, "Not found")))</f>
        <v/>
      </c>
    </row>
    <row r="925" spans="1:3" ht="14.4">
      <c r="A925" s="48" t="str">
        <f t="shared" si="38"/>
        <v/>
      </c>
      <c r="B925" s="19" t="str">
        <f t="shared" si="37"/>
        <v/>
      </c>
      <c r="C925" s="19" t="str">
        <f>IF(ISBLANK(I925),"",IF(LEFT(H925, 4) = "90PF",_xlfn.XLOOKUP(B925,'Auto-PF'!$A$2:$A$500,'Auto-PF'!$B$2:$B$500,"Not found",0),_xlfn.XLOOKUP(LEFT(B925,3),'MKT name rule'!$B$2:$B$322,'MKT name rule'!$C$2:$C$322, "Not found")))</f>
        <v/>
      </c>
    </row>
    <row r="926" spans="1:3" ht="14.4">
      <c r="A926" s="48" t="str">
        <f t="shared" si="38"/>
        <v/>
      </c>
      <c r="B926" s="19" t="str">
        <f t="shared" si="37"/>
        <v/>
      </c>
      <c r="C926" s="19" t="str">
        <f>IF(ISBLANK(I926),"",IF(LEFT(H926, 4) = "90PF",_xlfn.XLOOKUP(B926,'Auto-PF'!$A$2:$A$500,'Auto-PF'!$B$2:$B$500,"Not found",0),_xlfn.XLOOKUP(LEFT(B926,3),'MKT name rule'!$B$2:$B$322,'MKT name rule'!$C$2:$C$322, "Not found")))</f>
        <v/>
      </c>
    </row>
    <row r="927" spans="1:3" ht="14.4">
      <c r="A927" s="48" t="str">
        <f t="shared" si="38"/>
        <v/>
      </c>
      <c r="B927" s="19" t="str">
        <f t="shared" si="37"/>
        <v/>
      </c>
      <c r="C927" s="19" t="str">
        <f>IF(ISBLANK(I927),"",IF(LEFT(H927, 4) = "90PF",_xlfn.XLOOKUP(B927,'Auto-PF'!$A$2:$A$500,'Auto-PF'!$B$2:$B$500,"Not found",0),_xlfn.XLOOKUP(LEFT(B927,3),'MKT name rule'!$B$2:$B$322,'MKT name rule'!$C$2:$C$322, "Not found")))</f>
        <v/>
      </c>
    </row>
    <row r="928" spans="1:3" ht="14.4">
      <c r="A928" s="48" t="str">
        <f t="shared" si="38"/>
        <v/>
      </c>
      <c r="B928" s="19" t="str">
        <f t="shared" si="37"/>
        <v/>
      </c>
      <c r="C928" s="19" t="str">
        <f>IF(ISBLANK(I928),"",IF(LEFT(H928, 4) = "90PF",_xlfn.XLOOKUP(B928,'Auto-PF'!$A$2:$A$500,'Auto-PF'!$B$2:$B$500,"Not found",0),_xlfn.XLOOKUP(LEFT(B928,3),'MKT name rule'!$B$2:$B$322,'MKT name rule'!$C$2:$C$322, "Not found")))</f>
        <v/>
      </c>
    </row>
    <row r="929" spans="1:3" ht="14.4">
      <c r="A929" s="48" t="str">
        <f t="shared" si="38"/>
        <v/>
      </c>
      <c r="B929" s="19" t="str">
        <f t="shared" si="37"/>
        <v/>
      </c>
      <c r="C929" s="19" t="str">
        <f>IF(ISBLANK(I929),"",IF(LEFT(H929, 4) = "90PF",_xlfn.XLOOKUP(B929,'Auto-PF'!$A$2:$A$500,'Auto-PF'!$B$2:$B$500,"Not found",0),_xlfn.XLOOKUP(LEFT(B929,3),'MKT name rule'!$B$2:$B$322,'MKT name rule'!$C$2:$C$322, "Not found")))</f>
        <v/>
      </c>
    </row>
    <row r="930" spans="1:3" ht="14.4">
      <c r="A930" s="48" t="str">
        <f t="shared" si="38"/>
        <v/>
      </c>
      <c r="B930" s="19" t="str">
        <f t="shared" si="37"/>
        <v/>
      </c>
      <c r="C930" s="19" t="str">
        <f>IF(ISBLANK(I930),"",IF(LEFT(H930, 4) = "90PF",_xlfn.XLOOKUP(B930,'Auto-PF'!$A$2:$A$500,'Auto-PF'!$B$2:$B$500,"Not found",0),_xlfn.XLOOKUP(LEFT(B930,3),'MKT name rule'!$B$2:$B$322,'MKT name rule'!$C$2:$C$322, "Not found")))</f>
        <v/>
      </c>
    </row>
    <row r="931" spans="1:3" ht="14.4">
      <c r="A931" s="48" t="str">
        <f t="shared" si="38"/>
        <v/>
      </c>
      <c r="B931" s="19" t="str">
        <f t="shared" si="37"/>
        <v/>
      </c>
      <c r="C931" s="19" t="str">
        <f>IF(ISBLANK(I931),"",IF(LEFT(H931, 4) = "90PF",_xlfn.XLOOKUP(B931,'Auto-PF'!$A$2:$A$500,'Auto-PF'!$B$2:$B$500,"Not found",0),_xlfn.XLOOKUP(LEFT(B931,3),'MKT name rule'!$B$2:$B$322,'MKT name rule'!$C$2:$C$322, "Not found")))</f>
        <v/>
      </c>
    </row>
    <row r="932" spans="1:3" ht="14.4">
      <c r="A932" s="48" t="str">
        <f t="shared" si="38"/>
        <v/>
      </c>
      <c r="B932" s="19" t="str">
        <f t="shared" si="37"/>
        <v/>
      </c>
      <c r="C932" s="19" t="str">
        <f>IF(ISBLANK(I932),"",IF(LEFT(H932, 4) = "90PF",_xlfn.XLOOKUP(B932,'Auto-PF'!$A$2:$A$500,'Auto-PF'!$B$2:$B$500,"Not found",0),_xlfn.XLOOKUP(LEFT(B932,3),'MKT name rule'!$B$2:$B$322,'MKT name rule'!$C$2:$C$322, "Not found")))</f>
        <v/>
      </c>
    </row>
    <row r="933" spans="1:3" ht="14.4">
      <c r="A933" s="48" t="str">
        <f t="shared" si="38"/>
        <v/>
      </c>
      <c r="B933" s="19" t="str">
        <f t="shared" si="37"/>
        <v/>
      </c>
      <c r="C933" s="19" t="str">
        <f>IF(ISBLANK(I933),"",IF(LEFT(H933, 4) = "90PF",_xlfn.XLOOKUP(B933,'Auto-PF'!$A$2:$A$500,'Auto-PF'!$B$2:$B$500,"Not found",0),_xlfn.XLOOKUP(LEFT(B933,3),'MKT name rule'!$B$2:$B$322,'MKT name rule'!$C$2:$C$322, "Not found")))</f>
        <v/>
      </c>
    </row>
    <row r="934" spans="1:3" ht="14.4">
      <c r="A934" s="48" t="str">
        <f t="shared" si="38"/>
        <v/>
      </c>
      <c r="B934" s="19" t="str">
        <f t="shared" si="37"/>
        <v/>
      </c>
      <c r="C934" s="19" t="str">
        <f>IF(ISBLANK(I934),"",IF(LEFT(H934, 4) = "90PF",_xlfn.XLOOKUP(B934,'Auto-PF'!$A$2:$A$500,'Auto-PF'!$B$2:$B$500,"Not found",0),_xlfn.XLOOKUP(LEFT(B934,3),'MKT name rule'!$B$2:$B$322,'MKT name rule'!$C$2:$C$322, "Not found")))</f>
        <v/>
      </c>
    </row>
    <row r="935" spans="1:3" ht="14.4">
      <c r="A935" s="48" t="str">
        <f t="shared" si="38"/>
        <v/>
      </c>
      <c r="B935" s="19" t="str">
        <f t="shared" si="37"/>
        <v/>
      </c>
      <c r="C935" s="19" t="str">
        <f>IF(ISBLANK(I935),"",IF(LEFT(H935, 4) = "90PF",_xlfn.XLOOKUP(B935,'Auto-PF'!$A$2:$A$500,'Auto-PF'!$B$2:$B$500,"Not found",0),_xlfn.XLOOKUP(LEFT(B935,3),'MKT name rule'!$B$2:$B$322,'MKT name rule'!$C$2:$C$322, "Not found")))</f>
        <v/>
      </c>
    </row>
    <row r="936" spans="1:3" ht="14.4">
      <c r="A936" s="48" t="str">
        <f t="shared" si="38"/>
        <v/>
      </c>
      <c r="B936" s="19" t="str">
        <f t="shared" si="37"/>
        <v/>
      </c>
      <c r="C936" s="19" t="str">
        <f>IF(ISBLANK(I936),"",IF(LEFT(H936, 4) = "90PF",_xlfn.XLOOKUP(B936,'Auto-PF'!$A$2:$A$500,'Auto-PF'!$B$2:$B$500,"Not found",0),_xlfn.XLOOKUP(LEFT(B936,3),'MKT name rule'!$B$2:$B$322,'MKT name rule'!$C$2:$C$322, "Not found")))</f>
        <v/>
      </c>
    </row>
    <row r="937" spans="1:3" ht="14.4">
      <c r="A937" s="48" t="str">
        <f t="shared" si="38"/>
        <v/>
      </c>
      <c r="B937" s="19" t="str">
        <f t="shared" si="37"/>
        <v/>
      </c>
      <c r="C937" s="19" t="str">
        <f>IF(ISBLANK(I937),"",IF(LEFT(H937, 4) = "90PF",_xlfn.XLOOKUP(B937,'Auto-PF'!$A$2:$A$500,'Auto-PF'!$B$2:$B$500,"Not found",0),_xlfn.XLOOKUP(LEFT(B937,3),'MKT name rule'!$B$2:$B$322,'MKT name rule'!$C$2:$C$322, "Not found")))</f>
        <v/>
      </c>
    </row>
    <row r="938" spans="1:3" ht="14.4">
      <c r="A938" s="48" t="str">
        <f t="shared" si="38"/>
        <v/>
      </c>
      <c r="B938" s="19" t="str">
        <f t="shared" si="37"/>
        <v/>
      </c>
      <c r="C938" s="19" t="str">
        <f>IF(ISBLANK(I938),"",IF(LEFT(H938, 4) = "90PF",_xlfn.XLOOKUP(B938,'Auto-PF'!$A$2:$A$500,'Auto-PF'!$B$2:$B$500,"Not found",0),_xlfn.XLOOKUP(LEFT(B938,3),'MKT name rule'!$B$2:$B$322,'MKT name rule'!$C$2:$C$322, "Not found")))</f>
        <v/>
      </c>
    </row>
    <row r="939" spans="1:3" ht="14.4">
      <c r="A939" s="48" t="str">
        <f t="shared" si="38"/>
        <v/>
      </c>
      <c r="B939" s="19" t="str">
        <f t="shared" si="37"/>
        <v/>
      </c>
      <c r="C939" s="19" t="str">
        <f>IF(ISBLANK(I939),"",IF(LEFT(H939, 4) = "90PF",_xlfn.XLOOKUP(B939,'Auto-PF'!$A$2:$A$500,'Auto-PF'!$B$2:$B$500,"Not found",0),_xlfn.XLOOKUP(LEFT(B939,3),'MKT name rule'!$B$2:$B$322,'MKT name rule'!$C$2:$C$322, "Not found")))</f>
        <v/>
      </c>
    </row>
    <row r="940" spans="1:3" ht="14.4">
      <c r="A940" s="48" t="str">
        <f t="shared" si="38"/>
        <v/>
      </c>
      <c r="B940" s="19" t="str">
        <f t="shared" si="37"/>
        <v/>
      </c>
      <c r="C940" s="19" t="str">
        <f>IF(ISBLANK(I940),"",IF(LEFT(H940, 4) = "90PF",_xlfn.XLOOKUP(B940,'Auto-PF'!$A$2:$A$500,'Auto-PF'!$B$2:$B$500,"Not found",0),_xlfn.XLOOKUP(LEFT(B940,3),'MKT name rule'!$B$2:$B$322,'MKT name rule'!$C$2:$C$322, "Not found")))</f>
        <v/>
      </c>
    </row>
    <row r="941" spans="1:3" ht="14.4">
      <c r="A941" s="48" t="str">
        <f t="shared" si="38"/>
        <v/>
      </c>
      <c r="B941" s="19" t="str">
        <f t="shared" si="37"/>
        <v/>
      </c>
      <c r="C941" s="19" t="str">
        <f>IF(ISBLANK(I941),"",IF(LEFT(H941, 4) = "90PF",_xlfn.XLOOKUP(B941,'Auto-PF'!$A$2:$A$500,'Auto-PF'!$B$2:$B$500,"Not found",0),_xlfn.XLOOKUP(LEFT(B941,3),'MKT name rule'!$B$2:$B$322,'MKT name rule'!$C$2:$C$322, "Not found")))</f>
        <v/>
      </c>
    </row>
    <row r="942" spans="1:3" ht="14.4">
      <c r="A942" s="48" t="str">
        <f t="shared" si="38"/>
        <v/>
      </c>
      <c r="B942" s="19" t="str">
        <f t="shared" si="37"/>
        <v/>
      </c>
      <c r="C942" s="19" t="str">
        <f>IF(ISBLANK(I942),"",IF(LEFT(H942, 4) = "90PF",_xlfn.XLOOKUP(B942,'Auto-PF'!$A$2:$A$500,'Auto-PF'!$B$2:$B$500,"Not found",0),_xlfn.XLOOKUP(LEFT(B942,3),'MKT name rule'!$B$2:$B$322,'MKT name rule'!$C$2:$C$322, "Not found")))</f>
        <v/>
      </c>
    </row>
    <row r="943" spans="1:3" ht="14.4">
      <c r="A943" s="48" t="str">
        <f t="shared" si="38"/>
        <v/>
      </c>
      <c r="B943" s="19" t="str">
        <f t="shared" si="37"/>
        <v/>
      </c>
      <c r="C943" s="19" t="str">
        <f>IF(ISBLANK(I943),"",IF(LEFT(H943, 4) = "90PF",_xlfn.XLOOKUP(B943,'Auto-PF'!$A$2:$A$500,'Auto-PF'!$B$2:$B$500,"Not found",0),_xlfn.XLOOKUP(LEFT(B943,3),'MKT name rule'!$B$2:$B$322,'MKT name rule'!$C$2:$C$322, "Not found")))</f>
        <v/>
      </c>
    </row>
    <row r="944" spans="1:3" ht="14.4">
      <c r="A944" s="48" t="str">
        <f t="shared" si="38"/>
        <v/>
      </c>
      <c r="B944" s="19" t="str">
        <f t="shared" si="37"/>
        <v/>
      </c>
      <c r="C944" s="19" t="str">
        <f>IF(ISBLANK(I944),"",IF(LEFT(H944, 4) = "90PF",_xlfn.XLOOKUP(B944,'Auto-PF'!$A$2:$A$500,'Auto-PF'!$B$2:$B$500,"Not found",0),_xlfn.XLOOKUP(LEFT(B944,3),'MKT name rule'!$B$2:$B$322,'MKT name rule'!$C$2:$C$322, "Not found")))</f>
        <v/>
      </c>
    </row>
    <row r="945" spans="1:3" ht="14.4">
      <c r="A945" s="48" t="str">
        <f t="shared" si="38"/>
        <v/>
      </c>
      <c r="B945" s="19" t="str">
        <f t="shared" si="37"/>
        <v/>
      </c>
      <c r="C945" s="19" t="str">
        <f>IF(ISBLANK(I945),"",IF(LEFT(H945, 4) = "90PF",_xlfn.XLOOKUP(B945,'Auto-PF'!$A$2:$A$500,'Auto-PF'!$B$2:$B$500,"Not found",0),_xlfn.XLOOKUP(LEFT(B945,3),'MKT name rule'!$B$2:$B$322,'MKT name rule'!$C$2:$C$322, "Not found")))</f>
        <v/>
      </c>
    </row>
    <row r="946" spans="1:3" ht="14.4">
      <c r="A946" s="48" t="str">
        <f t="shared" si="38"/>
        <v/>
      </c>
      <c r="B946" s="19" t="str">
        <f t="shared" si="37"/>
        <v/>
      </c>
      <c r="C946" s="19" t="str">
        <f>IF(ISBLANK(I946),"",IF(LEFT(H946, 4) = "90PF",_xlfn.XLOOKUP(B946,'Auto-PF'!$A$2:$A$500,'Auto-PF'!$B$2:$B$500,"Not found",0),_xlfn.XLOOKUP(LEFT(B946,3),'MKT name rule'!$B$2:$B$322,'MKT name rule'!$C$2:$C$322, "Not found")))</f>
        <v/>
      </c>
    </row>
    <row r="947" spans="1:3" ht="14.4">
      <c r="A947" s="48" t="str">
        <f t="shared" si="38"/>
        <v/>
      </c>
      <c r="B947" s="19" t="str">
        <f t="shared" si="37"/>
        <v/>
      </c>
      <c r="C947" s="19" t="str">
        <f>IF(ISBLANK(I947),"",IF(LEFT(H947, 4) = "90PF",_xlfn.XLOOKUP(B947,'Auto-PF'!$A$2:$A$500,'Auto-PF'!$B$2:$B$500,"Not found",0),_xlfn.XLOOKUP(LEFT(B947,3),'MKT name rule'!$B$2:$B$322,'MKT name rule'!$C$2:$C$322, "Not found")))</f>
        <v/>
      </c>
    </row>
    <row r="948" spans="1:3" ht="14.4">
      <c r="A948" s="48" t="str">
        <f t="shared" si="38"/>
        <v/>
      </c>
      <c r="B948" s="19" t="str">
        <f t="shared" si="37"/>
        <v/>
      </c>
      <c r="C948" s="19" t="str">
        <f>IF(ISBLANK(I948),"",IF(LEFT(H948, 4) = "90PF",_xlfn.XLOOKUP(B948,'Auto-PF'!$A$2:$A$500,'Auto-PF'!$B$2:$B$500,"Not found",0),_xlfn.XLOOKUP(LEFT(B948,3),'MKT name rule'!$B$2:$B$322,'MKT name rule'!$C$2:$C$322, "Not found")))</f>
        <v/>
      </c>
    </row>
    <row r="949" spans="1:3" ht="14.4">
      <c r="A949" s="48" t="str">
        <f t="shared" si="38"/>
        <v/>
      </c>
      <c r="B949" s="19" t="str">
        <f t="shared" si="37"/>
        <v/>
      </c>
      <c r="C949" s="19" t="str">
        <f>IF(ISBLANK(I949),"",IF(LEFT(H949, 4) = "90PF",_xlfn.XLOOKUP(B949,'Auto-PF'!$A$2:$A$500,'Auto-PF'!$B$2:$B$500,"Not found",0),_xlfn.XLOOKUP(LEFT(B949,3),'MKT name rule'!$B$2:$B$322,'MKT name rule'!$C$2:$C$322, "Not found")))</f>
        <v/>
      </c>
    </row>
    <row r="950" spans="1:3" ht="14.4">
      <c r="A950" s="48" t="str">
        <f t="shared" si="38"/>
        <v/>
      </c>
      <c r="B950" s="19" t="str">
        <f t="shared" si="37"/>
        <v/>
      </c>
      <c r="C950" s="19" t="str">
        <f>IF(ISBLANK(I950),"",IF(LEFT(H950, 4) = "90PF",_xlfn.XLOOKUP(B950,'Auto-PF'!$A$2:$A$500,'Auto-PF'!$B$2:$B$500,"Not found",0),_xlfn.XLOOKUP(LEFT(B950,3),'MKT name rule'!$B$2:$B$322,'MKT name rule'!$C$2:$C$322, "Not found")))</f>
        <v/>
      </c>
    </row>
    <row r="951" spans="1:3" ht="14.4">
      <c r="A951" s="48" t="str">
        <f t="shared" si="38"/>
        <v/>
      </c>
      <c r="B951" s="19" t="str">
        <f t="shared" si="37"/>
        <v/>
      </c>
      <c r="C951" s="19" t="str">
        <f>IF(ISBLANK(I951),"",IF(LEFT(H951, 4) = "90PF",_xlfn.XLOOKUP(B951,'Auto-PF'!$A$2:$A$500,'Auto-PF'!$B$2:$B$500,"Not found",0),_xlfn.XLOOKUP(LEFT(B951,3),'MKT name rule'!$B$2:$B$322,'MKT name rule'!$C$2:$C$322, "Not found")))</f>
        <v/>
      </c>
    </row>
    <row r="952" spans="1:3" ht="14.4">
      <c r="A952" s="48" t="str">
        <f t="shared" si="38"/>
        <v/>
      </c>
      <c r="B952" s="19" t="str">
        <f t="shared" si="37"/>
        <v/>
      </c>
      <c r="C952" s="19" t="str">
        <f>IF(ISBLANK(I952),"",IF(LEFT(H952, 4) = "90PF",_xlfn.XLOOKUP(B952,'Auto-PF'!$A$2:$A$500,'Auto-PF'!$B$2:$B$500,"Not found",0),_xlfn.XLOOKUP(LEFT(B952,3),'MKT name rule'!$B$2:$B$322,'MKT name rule'!$C$2:$C$322, "Not found")))</f>
        <v/>
      </c>
    </row>
    <row r="953" spans="1:3" ht="14.4">
      <c r="A953" s="48" t="str">
        <f t="shared" si="38"/>
        <v/>
      </c>
      <c r="B953" s="19" t="str">
        <f t="shared" si="37"/>
        <v/>
      </c>
      <c r="C953" s="19" t="str">
        <f>IF(ISBLANK(I953),"",IF(LEFT(H953, 4) = "90PF",_xlfn.XLOOKUP(B953,'Auto-PF'!$A$2:$A$500,'Auto-PF'!$B$2:$B$500,"Not found",0),_xlfn.XLOOKUP(LEFT(B953,3),'MKT name rule'!$B$2:$B$322,'MKT name rule'!$C$2:$C$322, "Not found")))</f>
        <v/>
      </c>
    </row>
    <row r="954" spans="1:3" ht="14.4">
      <c r="A954" s="48" t="str">
        <f t="shared" si="38"/>
        <v/>
      </c>
      <c r="B954" s="19" t="str">
        <f t="shared" si="37"/>
        <v/>
      </c>
      <c r="C954" s="19" t="str">
        <f>IF(ISBLANK(I954),"",IF(LEFT(H954, 4) = "90PF",_xlfn.XLOOKUP(B954,'Auto-PF'!$A$2:$A$500,'Auto-PF'!$B$2:$B$500,"Not found",0),_xlfn.XLOOKUP(LEFT(B954,3),'MKT name rule'!$B$2:$B$322,'MKT name rule'!$C$2:$C$322, "Not found")))</f>
        <v/>
      </c>
    </row>
    <row r="955" spans="1:3" ht="14.4">
      <c r="A955" s="48" t="str">
        <f t="shared" si="38"/>
        <v/>
      </c>
      <c r="B955" s="19" t="str">
        <f t="shared" si="37"/>
        <v/>
      </c>
      <c r="C955" s="19" t="str">
        <f>IF(ISBLANK(I955),"",IF(LEFT(H955, 4) = "90PF",_xlfn.XLOOKUP(B955,'Auto-PF'!$A$2:$A$500,'Auto-PF'!$B$2:$B$500,"Not found",0),_xlfn.XLOOKUP(LEFT(B955,3),'MKT name rule'!$B$2:$B$322,'MKT name rule'!$C$2:$C$322, "Not found")))</f>
        <v/>
      </c>
    </row>
    <row r="956" spans="1:3" ht="14.4">
      <c r="A956" s="48" t="str">
        <f t="shared" si="38"/>
        <v/>
      </c>
      <c r="B956" s="19" t="str">
        <f t="shared" si="37"/>
        <v/>
      </c>
      <c r="C956" s="19" t="str">
        <f>IF(ISBLANK(I956),"",IF(LEFT(H956, 4) = "90PF",_xlfn.XLOOKUP(B956,'Auto-PF'!$A$2:$A$500,'Auto-PF'!$B$2:$B$500,"Not found",0),_xlfn.XLOOKUP(LEFT(B956,3),'MKT name rule'!$B$2:$B$322,'MKT name rule'!$C$2:$C$322, "Not found")))</f>
        <v/>
      </c>
    </row>
    <row r="957" spans="1:3" ht="14.4">
      <c r="A957" s="48" t="str">
        <f t="shared" si="38"/>
        <v/>
      </c>
      <c r="B957" s="19" t="str">
        <f t="shared" si="37"/>
        <v/>
      </c>
      <c r="C957" s="19" t="str">
        <f>IF(ISBLANK(I957),"",IF(LEFT(H957, 4) = "90PF",_xlfn.XLOOKUP(B957,'Auto-PF'!$A$2:$A$500,'Auto-PF'!$B$2:$B$500,"Not found",0),_xlfn.XLOOKUP(LEFT(B957,3),'MKT name rule'!$B$2:$B$322,'MKT name rule'!$C$2:$C$322, "Not found")))</f>
        <v/>
      </c>
    </row>
    <row r="958" spans="1:3" ht="14.4">
      <c r="A958" s="48" t="str">
        <f t="shared" si="38"/>
        <v/>
      </c>
      <c r="B958" s="19" t="str">
        <f t="shared" si="37"/>
        <v/>
      </c>
      <c r="C958" s="19" t="str">
        <f>IF(ISBLANK(I958),"",IF(LEFT(H958, 4) = "90PF",_xlfn.XLOOKUP(B958,'Auto-PF'!$A$2:$A$500,'Auto-PF'!$B$2:$B$500,"Not found",0),_xlfn.XLOOKUP(LEFT(B958,3),'MKT name rule'!$B$2:$B$322,'MKT name rule'!$C$2:$C$322, "Not found")))</f>
        <v/>
      </c>
    </row>
    <row r="959" spans="1:3" ht="14.4">
      <c r="A959" s="48" t="str">
        <f t="shared" si="38"/>
        <v/>
      </c>
      <c r="B959" s="19" t="str">
        <f t="shared" si="37"/>
        <v/>
      </c>
      <c r="C959" s="19" t="str">
        <f>IF(ISBLANK(I959),"",IF(LEFT(H959, 4) = "90PF",_xlfn.XLOOKUP(B959,'Auto-PF'!$A$2:$A$500,'Auto-PF'!$B$2:$B$500,"Not found",0),_xlfn.XLOOKUP(LEFT(B959,3),'MKT name rule'!$B$2:$B$322,'MKT name rule'!$C$2:$C$322, "Not found")))</f>
        <v/>
      </c>
    </row>
    <row r="960" spans="1:3" ht="14.4">
      <c r="A960" s="48" t="str">
        <f t="shared" si="38"/>
        <v/>
      </c>
      <c r="B960" s="19" t="str">
        <f t="shared" si="37"/>
        <v/>
      </c>
      <c r="C960" s="19" t="str">
        <f>IF(ISBLANK(I960),"",IF(LEFT(H960, 4) = "90PF",_xlfn.XLOOKUP(B960,'Auto-PF'!$A$2:$A$500,'Auto-PF'!$B$2:$B$500,"Not found",0),_xlfn.XLOOKUP(LEFT(B960,3),'MKT name rule'!$B$2:$B$322,'MKT name rule'!$C$2:$C$322, "Not found")))</f>
        <v/>
      </c>
    </row>
    <row r="961" spans="1:3" ht="14.4">
      <c r="A961" s="48" t="str">
        <f t="shared" si="38"/>
        <v/>
      </c>
      <c r="B961" s="19" t="str">
        <f t="shared" si="37"/>
        <v/>
      </c>
      <c r="C961" s="19" t="str">
        <f>IF(ISBLANK(I961),"",IF(LEFT(H961, 4) = "90PF",_xlfn.XLOOKUP(B961,'Auto-PF'!$A$2:$A$500,'Auto-PF'!$B$2:$B$500,"Not found",0),_xlfn.XLOOKUP(LEFT(B961,3),'MKT name rule'!$B$2:$B$322,'MKT name rule'!$C$2:$C$322, "Not found")))</f>
        <v/>
      </c>
    </row>
    <row r="962" spans="1:3" ht="14.4">
      <c r="A962" s="48" t="str">
        <f t="shared" si="38"/>
        <v/>
      </c>
      <c r="B962" s="19" t="str">
        <f t="shared" si="37"/>
        <v/>
      </c>
      <c r="C962" s="19" t="str">
        <f>IF(ISBLANK(I962),"",IF(LEFT(H962, 4) = "90PF",_xlfn.XLOOKUP(B962,'Auto-PF'!$A$2:$A$500,'Auto-PF'!$B$2:$B$500,"Not found",0),_xlfn.XLOOKUP(LEFT(B962,3),'MKT name rule'!$B$2:$B$322,'MKT name rule'!$C$2:$C$322, "Not found")))</f>
        <v/>
      </c>
    </row>
    <row r="963" spans="1:3" ht="14.4">
      <c r="A963" s="48" t="str">
        <f t="shared" si="38"/>
        <v/>
      </c>
      <c r="B963" s="19" t="str">
        <f t="shared" si="37"/>
        <v/>
      </c>
      <c r="C963" s="19" t="str">
        <f>IF(ISBLANK(I963),"",IF(LEFT(H963, 4) = "90PF",_xlfn.XLOOKUP(B963,'Auto-PF'!$A$2:$A$500,'Auto-PF'!$B$2:$B$500,"Not found",0),_xlfn.XLOOKUP(LEFT(B963,3),'MKT name rule'!$B$2:$B$322,'MKT name rule'!$C$2:$C$322, "Not found")))</f>
        <v/>
      </c>
    </row>
    <row r="964" spans="1:3" ht="14.4">
      <c r="A964" s="48" t="str">
        <f t="shared" si="38"/>
        <v/>
      </c>
      <c r="B964" s="19" t="str">
        <f t="shared" si="37"/>
        <v/>
      </c>
      <c r="C964" s="19" t="str">
        <f>IF(ISBLANK(I964),"",IF(LEFT(H964, 4) = "90PF",_xlfn.XLOOKUP(B964,'Auto-PF'!$A$2:$A$500,'Auto-PF'!$B$2:$B$500,"Not found",0),_xlfn.XLOOKUP(LEFT(B964,3),'MKT name rule'!$B$2:$B$322,'MKT name rule'!$C$2:$C$322, "Not found")))</f>
        <v/>
      </c>
    </row>
    <row r="965" spans="1:3" ht="14.4">
      <c r="A965" s="48" t="str">
        <f t="shared" si="38"/>
        <v/>
      </c>
      <c r="B965" s="19" t="str">
        <f t="shared" si="37"/>
        <v/>
      </c>
      <c r="C965" s="19" t="str">
        <f>IF(ISBLANK(I965),"",IF(LEFT(H965, 4) = "90PF",_xlfn.XLOOKUP(B965,'Auto-PF'!$A$2:$A$500,'Auto-PF'!$B$2:$B$500,"Not found",0),_xlfn.XLOOKUP(LEFT(B965,3),'MKT name rule'!$B$2:$B$322,'MKT name rule'!$C$2:$C$322, "Not found")))</f>
        <v/>
      </c>
    </row>
    <row r="966" spans="1:3" ht="14.4">
      <c r="A966" s="48" t="str">
        <f t="shared" si="38"/>
        <v/>
      </c>
      <c r="B966" s="19" t="str">
        <f t="shared" si="37"/>
        <v/>
      </c>
      <c r="C966" s="19" t="str">
        <f>IF(ISBLANK(I966),"",IF(LEFT(H966, 4) = "90PF",_xlfn.XLOOKUP(B966,'Auto-PF'!$A$2:$A$500,'Auto-PF'!$B$2:$B$500,"Not found",0),_xlfn.XLOOKUP(LEFT(B966,3),'MKT name rule'!$B$2:$B$322,'MKT name rule'!$C$2:$C$322, "Not found")))</f>
        <v/>
      </c>
    </row>
    <row r="967" spans="1:3" ht="14.4">
      <c r="A967" s="48" t="str">
        <f t="shared" si="38"/>
        <v/>
      </c>
      <c r="B967" s="19" t="str">
        <f t="shared" si="37"/>
        <v/>
      </c>
      <c r="C967" s="19" t="str">
        <f>IF(ISBLANK(I967),"",IF(LEFT(H967, 4) = "90PF",_xlfn.XLOOKUP(B967,'Auto-PF'!$A$2:$A$500,'Auto-PF'!$B$2:$B$500,"Not found",0),_xlfn.XLOOKUP(LEFT(B967,3),'MKT name rule'!$B$2:$B$322,'MKT name rule'!$C$2:$C$322, "Not found")))</f>
        <v/>
      </c>
    </row>
    <row r="968" spans="1:3" ht="14.4">
      <c r="A968" s="48" t="str">
        <f t="shared" si="38"/>
        <v/>
      </c>
      <c r="B968" s="19" t="str">
        <f t="shared" si="37"/>
        <v/>
      </c>
      <c r="C968" s="19" t="str">
        <f>IF(ISBLANK(I968),"",IF(LEFT(H968, 4) = "90PF",_xlfn.XLOOKUP(B968,'Auto-PF'!$A$2:$A$500,'Auto-PF'!$B$2:$B$500,"Not found",0),_xlfn.XLOOKUP(LEFT(B968,3),'MKT name rule'!$B$2:$B$322,'MKT name rule'!$C$2:$C$322, "Not found")))</f>
        <v/>
      </c>
    </row>
    <row r="969" spans="1:3" ht="14.4">
      <c r="A969" s="48" t="str">
        <f t="shared" si="38"/>
        <v/>
      </c>
      <c r="B969" s="19" t="str">
        <f t="shared" si="37"/>
        <v/>
      </c>
      <c r="C969" s="19" t="str">
        <f>IF(ISBLANK(I969),"",IF(LEFT(H969, 4) = "90PF",_xlfn.XLOOKUP(B969,'Auto-PF'!$A$2:$A$500,'Auto-PF'!$B$2:$B$500,"Not found",0),_xlfn.XLOOKUP(LEFT(B969,3),'MKT name rule'!$B$2:$B$322,'MKT name rule'!$C$2:$C$322, "Not found")))</f>
        <v/>
      </c>
    </row>
    <row r="970" spans="1:3" ht="14.4">
      <c r="A970" s="48" t="str">
        <f t="shared" si="38"/>
        <v/>
      </c>
      <c r="B970" s="19" t="str">
        <f t="shared" si="37"/>
        <v/>
      </c>
      <c r="C970" s="19" t="str">
        <f>IF(ISBLANK(I970),"",IF(LEFT(H970, 4) = "90PF",_xlfn.XLOOKUP(B970,'Auto-PF'!$A$2:$A$500,'Auto-PF'!$B$2:$B$500,"Not found",0),_xlfn.XLOOKUP(LEFT(B970,3),'MKT name rule'!$B$2:$B$322,'MKT name rule'!$C$2:$C$322, "Not found")))</f>
        <v/>
      </c>
    </row>
    <row r="971" spans="1:3" ht="14.4">
      <c r="A971" s="48" t="str">
        <f t="shared" si="38"/>
        <v/>
      </c>
      <c r="B971" s="19" t="str">
        <f t="shared" ref="B971:B1034" si="39">IF(ISBLANK(I971),"",I971)</f>
        <v/>
      </c>
      <c r="C971" s="19" t="str">
        <f>IF(ISBLANK(I971),"",IF(LEFT(H971, 4) = "90PF",_xlfn.XLOOKUP(B971,'Auto-PF'!$A$2:$A$500,'Auto-PF'!$B$2:$B$500,"Not found",0),_xlfn.XLOOKUP(LEFT(B971,3),'MKT name rule'!$B$2:$B$322,'MKT name rule'!$C$2:$C$322, "Not found")))</f>
        <v/>
      </c>
    </row>
    <row r="972" spans="1:3" ht="14.4">
      <c r="A972" s="48" t="str">
        <f t="shared" si="38"/>
        <v/>
      </c>
      <c r="B972" s="19" t="str">
        <f t="shared" si="39"/>
        <v/>
      </c>
      <c r="C972" s="19" t="str">
        <f>IF(ISBLANK(I972),"",IF(LEFT(H972, 4) = "90PF",_xlfn.XLOOKUP(B972,'Auto-PF'!$A$2:$A$500,'Auto-PF'!$B$2:$B$500,"Not found",0),_xlfn.XLOOKUP(LEFT(B972,3),'MKT name rule'!$B$2:$B$322,'MKT name rule'!$C$2:$C$322, "Not found")))</f>
        <v/>
      </c>
    </row>
    <row r="973" spans="1:3" ht="14.4">
      <c r="A973" s="48" t="str">
        <f t="shared" si="38"/>
        <v/>
      </c>
      <c r="B973" s="19" t="str">
        <f t="shared" si="39"/>
        <v/>
      </c>
      <c r="C973" s="19" t="str">
        <f>IF(ISBLANK(I973),"",IF(LEFT(H973, 4) = "90PF",_xlfn.XLOOKUP(B973,'Auto-PF'!$A$2:$A$500,'Auto-PF'!$B$2:$B$500,"Not found",0),_xlfn.XLOOKUP(LEFT(B973,3),'MKT name rule'!$B$2:$B$322,'MKT name rule'!$C$2:$C$322, "Not found")))</f>
        <v/>
      </c>
    </row>
    <row r="974" spans="1:3" ht="14.4">
      <c r="A974" s="48" t="str">
        <f t="shared" si="38"/>
        <v/>
      </c>
      <c r="B974" s="19" t="str">
        <f t="shared" si="39"/>
        <v/>
      </c>
      <c r="C974" s="19" t="str">
        <f>IF(ISBLANK(I974),"",IF(LEFT(H974, 4) = "90PF",_xlfn.XLOOKUP(B974,'Auto-PF'!$A$2:$A$500,'Auto-PF'!$B$2:$B$500,"Not found",0),_xlfn.XLOOKUP(LEFT(B974,3),'MKT name rule'!$B$2:$B$322,'MKT name rule'!$C$2:$C$322, "Not found")))</f>
        <v/>
      </c>
    </row>
    <row r="975" spans="1:3" ht="14.4">
      <c r="A975" s="48" t="str">
        <f t="shared" si="38"/>
        <v/>
      </c>
      <c r="B975" s="19" t="str">
        <f t="shared" si="39"/>
        <v/>
      </c>
      <c r="C975" s="19" t="str">
        <f>IF(ISBLANK(I975),"",IF(LEFT(H975, 4) = "90PF",_xlfn.XLOOKUP(B975,'Auto-PF'!$A$2:$A$500,'Auto-PF'!$B$2:$B$500,"Not found",0),_xlfn.XLOOKUP(LEFT(B975,3),'MKT name rule'!$B$2:$B$322,'MKT name rule'!$C$2:$C$322, "Not found")))</f>
        <v/>
      </c>
    </row>
    <row r="976" spans="1:3" ht="14.4">
      <c r="A976" s="48" t="str">
        <f t="shared" ref="A976:A1039" si="40">IF(ISBLANK(I976),"",H976)</f>
        <v/>
      </c>
      <c r="B976" s="19" t="str">
        <f t="shared" si="39"/>
        <v/>
      </c>
      <c r="C976" s="19" t="str">
        <f>IF(ISBLANK(I976),"",IF(LEFT(H976, 4) = "90PF",_xlfn.XLOOKUP(B976,'Auto-PF'!$A$2:$A$500,'Auto-PF'!$B$2:$B$500,"Not found",0),_xlfn.XLOOKUP(LEFT(B976,3),'MKT name rule'!$B$2:$B$322,'MKT name rule'!$C$2:$C$322, "Not found")))</f>
        <v/>
      </c>
    </row>
    <row r="977" spans="1:3" ht="14.4">
      <c r="A977" s="48" t="str">
        <f t="shared" si="40"/>
        <v/>
      </c>
      <c r="B977" s="19" t="str">
        <f t="shared" si="39"/>
        <v/>
      </c>
      <c r="C977" s="19" t="str">
        <f>IF(ISBLANK(I977),"",IF(LEFT(H977, 4) = "90PF",_xlfn.XLOOKUP(B977,'Auto-PF'!$A$2:$A$500,'Auto-PF'!$B$2:$B$500,"Not found",0),_xlfn.XLOOKUP(LEFT(B977,3),'MKT name rule'!$B$2:$B$322,'MKT name rule'!$C$2:$C$322, "Not found")))</f>
        <v/>
      </c>
    </row>
    <row r="978" spans="1:3" ht="14.4">
      <c r="A978" s="48" t="str">
        <f t="shared" si="40"/>
        <v/>
      </c>
      <c r="B978" s="19" t="str">
        <f t="shared" si="39"/>
        <v/>
      </c>
      <c r="C978" s="19" t="str">
        <f>IF(ISBLANK(I978),"",IF(LEFT(H978, 4) = "90PF",_xlfn.XLOOKUP(B978,'Auto-PF'!$A$2:$A$500,'Auto-PF'!$B$2:$B$500,"Not found",0),_xlfn.XLOOKUP(LEFT(B978,3),'MKT name rule'!$B$2:$B$322,'MKT name rule'!$C$2:$C$322, "Not found")))</f>
        <v/>
      </c>
    </row>
    <row r="979" spans="1:3" ht="14.4">
      <c r="A979" s="48" t="str">
        <f t="shared" si="40"/>
        <v/>
      </c>
      <c r="B979" s="19" t="str">
        <f t="shared" si="39"/>
        <v/>
      </c>
      <c r="C979" s="19" t="str">
        <f>IF(ISBLANK(I979),"",IF(LEFT(H979, 4) = "90PF",_xlfn.XLOOKUP(B979,'Auto-PF'!$A$2:$A$500,'Auto-PF'!$B$2:$B$500,"Not found",0),_xlfn.XLOOKUP(LEFT(B979,3),'MKT name rule'!$B$2:$B$322,'MKT name rule'!$C$2:$C$322, "Not found")))</f>
        <v/>
      </c>
    </row>
    <row r="980" spans="1:3" ht="14.4">
      <c r="A980" s="48" t="str">
        <f t="shared" si="40"/>
        <v/>
      </c>
      <c r="B980" s="19" t="str">
        <f t="shared" si="39"/>
        <v/>
      </c>
      <c r="C980" s="19" t="str">
        <f>IF(ISBLANK(I980),"",IF(LEFT(H980, 4) = "90PF",_xlfn.XLOOKUP(B980,'Auto-PF'!$A$2:$A$500,'Auto-PF'!$B$2:$B$500,"Not found",0),_xlfn.XLOOKUP(LEFT(B980,3),'MKT name rule'!$B$2:$B$322,'MKT name rule'!$C$2:$C$322, "Not found")))</f>
        <v/>
      </c>
    </row>
    <row r="981" spans="1:3" ht="14.4">
      <c r="A981" s="48" t="str">
        <f t="shared" si="40"/>
        <v/>
      </c>
      <c r="B981" s="19" t="str">
        <f t="shared" si="39"/>
        <v/>
      </c>
      <c r="C981" s="19" t="str">
        <f>IF(ISBLANK(I981),"",IF(LEFT(H981, 4) = "90PF",_xlfn.XLOOKUP(B981,'Auto-PF'!$A$2:$A$500,'Auto-PF'!$B$2:$B$500,"Not found",0),_xlfn.XLOOKUP(LEFT(B981,3),'MKT name rule'!$B$2:$B$322,'MKT name rule'!$C$2:$C$322, "Not found")))</f>
        <v/>
      </c>
    </row>
    <row r="982" spans="1:3" ht="14.4">
      <c r="A982" s="48" t="str">
        <f t="shared" si="40"/>
        <v/>
      </c>
      <c r="B982" s="19" t="str">
        <f t="shared" si="39"/>
        <v/>
      </c>
      <c r="C982" s="19" t="str">
        <f>IF(ISBLANK(I982),"",IF(LEFT(H982, 4) = "90PF",_xlfn.XLOOKUP(B982,'Auto-PF'!$A$2:$A$500,'Auto-PF'!$B$2:$B$500,"Not found",0),_xlfn.XLOOKUP(LEFT(B982,3),'MKT name rule'!$B$2:$B$322,'MKT name rule'!$C$2:$C$322, "Not found")))</f>
        <v/>
      </c>
    </row>
    <row r="983" spans="1:3" ht="14.4">
      <c r="A983" s="48" t="str">
        <f t="shared" si="40"/>
        <v/>
      </c>
      <c r="B983" s="19" t="str">
        <f t="shared" si="39"/>
        <v/>
      </c>
      <c r="C983" s="19" t="str">
        <f>IF(ISBLANK(I983),"",IF(LEFT(H983, 4) = "90PF",_xlfn.XLOOKUP(B983,'Auto-PF'!$A$2:$A$500,'Auto-PF'!$B$2:$B$500,"Not found",0),_xlfn.XLOOKUP(LEFT(B983,3),'MKT name rule'!$B$2:$B$322,'MKT name rule'!$C$2:$C$322, "Not found")))</f>
        <v/>
      </c>
    </row>
    <row r="984" spans="1:3" ht="14.4">
      <c r="A984" s="48" t="str">
        <f t="shared" si="40"/>
        <v/>
      </c>
      <c r="B984" s="19" t="str">
        <f t="shared" si="39"/>
        <v/>
      </c>
      <c r="C984" s="19" t="str">
        <f>IF(ISBLANK(I984),"",IF(LEFT(H984, 4) = "90PF",_xlfn.XLOOKUP(B984,'Auto-PF'!$A$2:$A$500,'Auto-PF'!$B$2:$B$500,"Not found",0),_xlfn.XLOOKUP(LEFT(B984,3),'MKT name rule'!$B$2:$B$322,'MKT name rule'!$C$2:$C$322, "Not found")))</f>
        <v/>
      </c>
    </row>
    <row r="985" spans="1:3" ht="14.4">
      <c r="A985" s="48" t="str">
        <f t="shared" si="40"/>
        <v/>
      </c>
      <c r="B985" s="19" t="str">
        <f t="shared" si="39"/>
        <v/>
      </c>
      <c r="C985" s="19" t="str">
        <f>IF(ISBLANK(I985),"",IF(LEFT(H985, 4) = "90PF",_xlfn.XLOOKUP(B985,'Auto-PF'!$A$2:$A$500,'Auto-PF'!$B$2:$B$500,"Not found",0),_xlfn.XLOOKUP(LEFT(B985,3),'MKT name rule'!$B$2:$B$322,'MKT name rule'!$C$2:$C$322, "Not found")))</f>
        <v/>
      </c>
    </row>
    <row r="986" spans="1:3" ht="14.4">
      <c r="A986" s="48" t="str">
        <f t="shared" si="40"/>
        <v/>
      </c>
      <c r="B986" s="19" t="str">
        <f t="shared" si="39"/>
        <v/>
      </c>
      <c r="C986" s="19" t="str">
        <f>IF(ISBLANK(I986),"",IF(LEFT(H986, 4) = "90PF",_xlfn.XLOOKUP(B986,'Auto-PF'!$A$2:$A$500,'Auto-PF'!$B$2:$B$500,"Not found",0),_xlfn.XLOOKUP(LEFT(B986,3),'MKT name rule'!$B$2:$B$322,'MKT name rule'!$C$2:$C$322, "Not found")))</f>
        <v/>
      </c>
    </row>
    <row r="987" spans="1:3" ht="14.4">
      <c r="A987" s="48" t="str">
        <f t="shared" si="40"/>
        <v/>
      </c>
      <c r="B987" s="19" t="str">
        <f t="shared" si="39"/>
        <v/>
      </c>
      <c r="C987" s="19" t="str">
        <f>IF(ISBLANK(I987),"",IF(LEFT(H987, 4) = "90PF",_xlfn.XLOOKUP(B987,'Auto-PF'!$A$2:$A$500,'Auto-PF'!$B$2:$B$500,"Not found",0),_xlfn.XLOOKUP(LEFT(B987,3),'MKT name rule'!$B$2:$B$322,'MKT name rule'!$C$2:$C$322, "Not found")))</f>
        <v/>
      </c>
    </row>
    <row r="988" spans="1:3" ht="14.4">
      <c r="A988" s="48" t="str">
        <f t="shared" si="40"/>
        <v/>
      </c>
      <c r="B988" s="19" t="str">
        <f t="shared" si="39"/>
        <v/>
      </c>
      <c r="C988" s="19" t="str">
        <f>IF(ISBLANK(I988),"",IF(LEFT(H988, 4) = "90PF",_xlfn.XLOOKUP(B988,'Auto-PF'!$A$2:$A$500,'Auto-PF'!$B$2:$B$500,"Not found",0),_xlfn.XLOOKUP(LEFT(B988,3),'MKT name rule'!$B$2:$B$322,'MKT name rule'!$C$2:$C$322, "Not found")))</f>
        <v/>
      </c>
    </row>
    <row r="989" spans="1:3" ht="14.4">
      <c r="A989" s="48" t="str">
        <f t="shared" si="40"/>
        <v/>
      </c>
      <c r="B989" s="19" t="str">
        <f t="shared" si="39"/>
        <v/>
      </c>
      <c r="C989" s="19" t="str">
        <f>IF(ISBLANK(I989),"",IF(LEFT(H989, 4) = "90PF",_xlfn.XLOOKUP(B989,'Auto-PF'!$A$2:$A$500,'Auto-PF'!$B$2:$B$500,"Not found",0),_xlfn.XLOOKUP(LEFT(B989,3),'MKT name rule'!$B$2:$B$322,'MKT name rule'!$C$2:$C$322, "Not found")))</f>
        <v/>
      </c>
    </row>
    <row r="990" spans="1:3" ht="14.4">
      <c r="A990" s="48" t="str">
        <f t="shared" si="40"/>
        <v/>
      </c>
      <c r="B990" s="19" t="str">
        <f t="shared" si="39"/>
        <v/>
      </c>
      <c r="C990" s="19" t="str">
        <f>IF(ISBLANK(I990),"",IF(LEFT(H990, 4) = "90PF",_xlfn.XLOOKUP(B990,'Auto-PF'!$A$2:$A$500,'Auto-PF'!$B$2:$B$500,"Not found",0),_xlfn.XLOOKUP(LEFT(B990,3),'MKT name rule'!$B$2:$B$322,'MKT name rule'!$C$2:$C$322, "Not found")))</f>
        <v/>
      </c>
    </row>
    <row r="991" spans="1:3" ht="14.4">
      <c r="A991" s="48" t="str">
        <f t="shared" si="40"/>
        <v/>
      </c>
      <c r="B991" s="19" t="str">
        <f t="shared" si="39"/>
        <v/>
      </c>
      <c r="C991" s="19" t="str">
        <f>IF(ISBLANK(I991),"",IF(LEFT(H991, 4) = "90PF",_xlfn.XLOOKUP(B991,'Auto-PF'!$A$2:$A$500,'Auto-PF'!$B$2:$B$500,"Not found",0),_xlfn.XLOOKUP(LEFT(B991,3),'MKT name rule'!$B$2:$B$322,'MKT name rule'!$C$2:$C$322, "Not found")))</f>
        <v/>
      </c>
    </row>
    <row r="992" spans="1:3" ht="14.4">
      <c r="A992" s="48" t="str">
        <f t="shared" si="40"/>
        <v/>
      </c>
      <c r="B992" s="19" t="str">
        <f t="shared" si="39"/>
        <v/>
      </c>
      <c r="C992" s="19" t="str">
        <f>IF(ISBLANK(I992),"",IF(LEFT(H992, 4) = "90PF",_xlfn.XLOOKUP(B992,'Auto-PF'!$A$2:$A$500,'Auto-PF'!$B$2:$B$500,"Not found",0),_xlfn.XLOOKUP(LEFT(B992,3),'MKT name rule'!$B$2:$B$322,'MKT name rule'!$C$2:$C$322, "Not found")))</f>
        <v/>
      </c>
    </row>
    <row r="993" spans="1:3" ht="14.4">
      <c r="A993" s="48" t="str">
        <f t="shared" si="40"/>
        <v/>
      </c>
      <c r="B993" s="19" t="str">
        <f t="shared" si="39"/>
        <v/>
      </c>
      <c r="C993" s="19" t="str">
        <f>IF(ISBLANK(I993),"",IF(LEFT(H993, 4) = "90PF",_xlfn.XLOOKUP(B993,'Auto-PF'!$A$2:$A$500,'Auto-PF'!$B$2:$B$500,"Not found",0),_xlfn.XLOOKUP(LEFT(B993,3),'MKT name rule'!$B$2:$B$322,'MKT name rule'!$C$2:$C$322, "Not found")))</f>
        <v/>
      </c>
    </row>
    <row r="994" spans="1:3" ht="14.4">
      <c r="A994" s="48" t="str">
        <f t="shared" si="40"/>
        <v/>
      </c>
      <c r="B994" s="19" t="str">
        <f t="shared" si="39"/>
        <v/>
      </c>
      <c r="C994" s="19" t="str">
        <f>IF(ISBLANK(I994),"",IF(LEFT(H994, 4) = "90PF",_xlfn.XLOOKUP(B994,'Auto-PF'!$A$2:$A$500,'Auto-PF'!$B$2:$B$500,"Not found",0),_xlfn.XLOOKUP(LEFT(B994,3),'MKT name rule'!$B$2:$B$322,'MKT name rule'!$C$2:$C$322, "Not found")))</f>
        <v/>
      </c>
    </row>
    <row r="995" spans="1:3" ht="14.4">
      <c r="A995" s="48" t="str">
        <f t="shared" si="40"/>
        <v/>
      </c>
      <c r="B995" s="19" t="str">
        <f t="shared" si="39"/>
        <v/>
      </c>
      <c r="C995" s="19" t="str">
        <f>IF(ISBLANK(I995),"",IF(LEFT(H995, 4) = "90PF",_xlfn.XLOOKUP(B995,'Auto-PF'!$A$2:$A$500,'Auto-PF'!$B$2:$B$500,"Not found",0),_xlfn.XLOOKUP(LEFT(B995,3),'MKT name rule'!$B$2:$B$322,'MKT name rule'!$C$2:$C$322, "Not found")))</f>
        <v/>
      </c>
    </row>
    <row r="996" spans="1:3" ht="14.4">
      <c r="A996" s="48" t="str">
        <f t="shared" si="40"/>
        <v/>
      </c>
      <c r="B996" s="19" t="str">
        <f t="shared" si="39"/>
        <v/>
      </c>
      <c r="C996" s="19" t="str">
        <f>IF(ISBLANK(I996),"",IF(LEFT(H996, 4) = "90PF",_xlfn.XLOOKUP(B996,'Auto-PF'!$A$2:$A$500,'Auto-PF'!$B$2:$B$500,"Not found",0),_xlfn.XLOOKUP(LEFT(B996,3),'MKT name rule'!$B$2:$B$322,'MKT name rule'!$C$2:$C$322, "Not found")))</f>
        <v/>
      </c>
    </row>
    <row r="997" spans="1:3" ht="14.4">
      <c r="A997" s="48" t="str">
        <f t="shared" si="40"/>
        <v/>
      </c>
      <c r="B997" s="19" t="str">
        <f t="shared" si="39"/>
        <v/>
      </c>
      <c r="C997" s="19" t="str">
        <f>IF(ISBLANK(I997),"",IF(LEFT(H997, 4) = "90PF",_xlfn.XLOOKUP(B997,'Auto-PF'!$A$2:$A$500,'Auto-PF'!$B$2:$B$500,"Not found",0),_xlfn.XLOOKUP(LEFT(B997,3),'MKT name rule'!$B$2:$B$322,'MKT name rule'!$C$2:$C$322, "Not found")))</f>
        <v/>
      </c>
    </row>
    <row r="998" spans="1:3" ht="14.4">
      <c r="A998" s="48" t="str">
        <f t="shared" si="40"/>
        <v/>
      </c>
      <c r="B998" s="19" t="str">
        <f t="shared" si="39"/>
        <v/>
      </c>
      <c r="C998" s="19" t="str">
        <f>IF(ISBLANK(I998),"",IF(LEFT(H998, 4) = "90PF",_xlfn.XLOOKUP(B998,'Auto-PF'!$A$2:$A$500,'Auto-PF'!$B$2:$B$500,"Not found",0),_xlfn.XLOOKUP(LEFT(B998,3),'MKT name rule'!$B$2:$B$322,'MKT name rule'!$C$2:$C$322, "Not found")))</f>
        <v/>
      </c>
    </row>
    <row r="999" spans="1:3" ht="14.4">
      <c r="A999" s="48" t="str">
        <f t="shared" si="40"/>
        <v/>
      </c>
      <c r="B999" s="19" t="str">
        <f t="shared" si="39"/>
        <v/>
      </c>
      <c r="C999" s="19" t="str">
        <f>IF(ISBLANK(I999),"",IF(LEFT(H999, 4) = "90PF",_xlfn.XLOOKUP(B999,'Auto-PF'!$A$2:$A$500,'Auto-PF'!$B$2:$B$500,"Not found",0),_xlfn.XLOOKUP(LEFT(B999,3),'MKT name rule'!$B$2:$B$322,'MKT name rule'!$C$2:$C$322, "Not found")))</f>
        <v/>
      </c>
    </row>
    <row r="1000" spans="1:3" ht="14.4">
      <c r="A1000" s="48" t="str">
        <f t="shared" si="40"/>
        <v/>
      </c>
      <c r="B1000" s="19" t="str">
        <f t="shared" si="39"/>
        <v/>
      </c>
      <c r="C1000" s="19" t="str">
        <f>IF(ISBLANK(I1000),"",IF(LEFT(H1000, 4) = "90PF",_xlfn.XLOOKUP(B1000,'Auto-PF'!$A$2:$A$500,'Auto-PF'!$B$2:$B$500,"Not found",0),_xlfn.XLOOKUP(LEFT(B1000,3),'MKT name rule'!$B$2:$B$322,'MKT name rule'!$C$2:$C$322, "Not found")))</f>
        <v/>
      </c>
    </row>
    <row r="1001" spans="1:3" ht="14.4">
      <c r="A1001" s="48" t="str">
        <f t="shared" si="40"/>
        <v/>
      </c>
      <c r="B1001" s="19" t="str">
        <f t="shared" si="39"/>
        <v/>
      </c>
      <c r="C1001" s="19" t="str">
        <f>IF(ISBLANK(I1001),"",IF(LEFT(H1001, 4) = "90PF",_xlfn.XLOOKUP(B1001,'Auto-PF'!$A$2:$A$500,'Auto-PF'!$B$2:$B$500,"Not found",0),_xlfn.XLOOKUP(LEFT(B1001,3),'MKT name rule'!$B$2:$B$322,'MKT name rule'!$C$2:$C$322, "Not found")))</f>
        <v/>
      </c>
    </row>
    <row r="1002" spans="1:3" ht="14.4">
      <c r="A1002" s="48" t="str">
        <f t="shared" si="40"/>
        <v/>
      </c>
      <c r="B1002" s="19" t="str">
        <f t="shared" si="39"/>
        <v/>
      </c>
      <c r="C1002" s="19" t="str">
        <f>IF(ISBLANK(I1002),"",IF(LEFT(H1002, 4) = "90PF",_xlfn.XLOOKUP(B1002,'Auto-PF'!$A$2:$A$500,'Auto-PF'!$B$2:$B$500,"Not found",0),_xlfn.XLOOKUP(LEFT(B1002,3),'MKT name rule'!$B$2:$B$322,'MKT name rule'!$C$2:$C$322, "Not found")))</f>
        <v/>
      </c>
    </row>
    <row r="1003" spans="1:3" ht="14.4">
      <c r="A1003" s="48" t="str">
        <f t="shared" si="40"/>
        <v/>
      </c>
      <c r="B1003" s="19" t="str">
        <f t="shared" si="39"/>
        <v/>
      </c>
      <c r="C1003" s="19" t="str">
        <f>IF(ISBLANK(I1003),"",IF(LEFT(H1003, 4) = "90PF",_xlfn.XLOOKUP(B1003,'Auto-PF'!$A$2:$A$500,'Auto-PF'!$B$2:$B$500,"Not found",0),_xlfn.XLOOKUP(LEFT(B1003,3),'MKT name rule'!$B$2:$B$322,'MKT name rule'!$C$2:$C$322, "Not found")))</f>
        <v/>
      </c>
    </row>
    <row r="1004" spans="1:3" ht="14.4">
      <c r="A1004" s="48" t="str">
        <f t="shared" si="40"/>
        <v/>
      </c>
      <c r="B1004" s="19" t="str">
        <f t="shared" si="39"/>
        <v/>
      </c>
      <c r="C1004" s="19" t="str">
        <f>IF(ISBLANK(I1004),"",IF(LEFT(H1004, 4) = "90PF",_xlfn.XLOOKUP(B1004,'Auto-PF'!$A$2:$A$500,'Auto-PF'!$B$2:$B$500,"Not found",0),_xlfn.XLOOKUP(LEFT(B1004,3),'MKT name rule'!$B$2:$B$322,'MKT name rule'!$C$2:$C$322, "Not found")))</f>
        <v/>
      </c>
    </row>
    <row r="1005" spans="1:3" ht="14.4">
      <c r="A1005" s="48" t="str">
        <f t="shared" si="40"/>
        <v/>
      </c>
      <c r="B1005" s="19" t="str">
        <f t="shared" si="39"/>
        <v/>
      </c>
      <c r="C1005" s="19" t="str">
        <f>IF(ISBLANK(I1005),"",IF(LEFT(H1005, 4) = "90PF",_xlfn.XLOOKUP(B1005,'Auto-PF'!$A$2:$A$500,'Auto-PF'!$B$2:$B$500,"Not found",0),_xlfn.XLOOKUP(LEFT(B1005,3),'MKT name rule'!$B$2:$B$322,'MKT name rule'!$C$2:$C$322, "Not found")))</f>
        <v/>
      </c>
    </row>
    <row r="1006" spans="1:3" ht="14.4">
      <c r="A1006" s="48" t="str">
        <f t="shared" si="40"/>
        <v/>
      </c>
      <c r="B1006" s="19" t="str">
        <f t="shared" si="39"/>
        <v/>
      </c>
      <c r="C1006" s="19" t="str">
        <f>IF(ISBLANK(I1006),"",IF(LEFT(H1006, 4) = "90PF",_xlfn.XLOOKUP(B1006,'Auto-PF'!$A$2:$A$500,'Auto-PF'!$B$2:$B$500,"Not found",0),_xlfn.XLOOKUP(LEFT(B1006,3),'MKT name rule'!$B$2:$B$322,'MKT name rule'!$C$2:$C$322, "Not found")))</f>
        <v/>
      </c>
    </row>
    <row r="1007" spans="1:3" ht="14.4">
      <c r="A1007" s="48" t="str">
        <f t="shared" si="40"/>
        <v/>
      </c>
      <c r="B1007" s="19" t="str">
        <f t="shared" si="39"/>
        <v/>
      </c>
      <c r="C1007" s="19" t="str">
        <f>IF(ISBLANK(I1007),"",IF(LEFT(H1007, 4) = "90PF",_xlfn.XLOOKUP(B1007,'Auto-PF'!$A$2:$A$500,'Auto-PF'!$B$2:$B$500,"Not found",0),_xlfn.XLOOKUP(LEFT(B1007,3),'MKT name rule'!$B$2:$B$322,'MKT name rule'!$C$2:$C$322, "Not found")))</f>
        <v/>
      </c>
    </row>
    <row r="1008" spans="1:3" ht="14.4">
      <c r="A1008" s="48" t="str">
        <f t="shared" si="40"/>
        <v/>
      </c>
      <c r="B1008" s="19" t="str">
        <f t="shared" si="39"/>
        <v/>
      </c>
      <c r="C1008" s="19" t="str">
        <f>IF(ISBLANK(I1008),"",IF(LEFT(H1008, 4) = "90PF",_xlfn.XLOOKUP(B1008,'Auto-PF'!$A$2:$A$500,'Auto-PF'!$B$2:$B$500,"Not found",0),_xlfn.XLOOKUP(LEFT(B1008,3),'MKT name rule'!$B$2:$B$322,'MKT name rule'!$C$2:$C$322, "Not found")))</f>
        <v/>
      </c>
    </row>
    <row r="1009" spans="1:3" ht="14.4">
      <c r="A1009" s="48" t="str">
        <f t="shared" si="40"/>
        <v/>
      </c>
      <c r="B1009" s="19" t="str">
        <f t="shared" si="39"/>
        <v/>
      </c>
      <c r="C1009" s="19" t="str">
        <f>IF(ISBLANK(I1009),"",IF(LEFT(H1009, 4) = "90PF",_xlfn.XLOOKUP(B1009,'Auto-PF'!$A$2:$A$500,'Auto-PF'!$B$2:$B$500,"Not found",0),_xlfn.XLOOKUP(LEFT(B1009,3),'MKT name rule'!$B$2:$B$322,'MKT name rule'!$C$2:$C$322, "Not found")))</f>
        <v/>
      </c>
    </row>
    <row r="1010" spans="1:3" ht="14.4">
      <c r="A1010" s="48" t="str">
        <f t="shared" si="40"/>
        <v/>
      </c>
      <c r="B1010" s="19" t="str">
        <f t="shared" si="39"/>
        <v/>
      </c>
      <c r="C1010" s="19" t="str">
        <f>IF(ISBLANK(I1010),"",IF(LEFT(H1010, 4) = "90PF",_xlfn.XLOOKUP(B1010,'Auto-PF'!$A$2:$A$500,'Auto-PF'!$B$2:$B$500,"Not found",0),_xlfn.XLOOKUP(LEFT(B1010,3),'MKT name rule'!$B$2:$B$322,'MKT name rule'!$C$2:$C$322, "Not found")))</f>
        <v/>
      </c>
    </row>
    <row r="1011" spans="1:3" ht="14.4">
      <c r="A1011" s="48" t="str">
        <f t="shared" si="40"/>
        <v/>
      </c>
      <c r="B1011" s="19" t="str">
        <f t="shared" si="39"/>
        <v/>
      </c>
      <c r="C1011" s="19" t="str">
        <f>IF(ISBLANK(I1011),"",IF(LEFT(H1011, 4) = "90PF",_xlfn.XLOOKUP(B1011,'Auto-PF'!$A$2:$A$500,'Auto-PF'!$B$2:$B$500,"Not found",0),_xlfn.XLOOKUP(LEFT(B1011,3),'MKT name rule'!$B$2:$B$322,'MKT name rule'!$C$2:$C$322, "Not found")))</f>
        <v/>
      </c>
    </row>
    <row r="1012" spans="1:3" ht="14.4">
      <c r="A1012" s="48" t="str">
        <f t="shared" si="40"/>
        <v/>
      </c>
      <c r="B1012" s="19" t="str">
        <f t="shared" si="39"/>
        <v/>
      </c>
      <c r="C1012" s="19" t="str">
        <f>IF(ISBLANK(I1012),"",IF(LEFT(H1012, 4) = "90PF",_xlfn.XLOOKUP(B1012,'Auto-PF'!$A$2:$A$500,'Auto-PF'!$B$2:$B$500,"Not found",0),_xlfn.XLOOKUP(LEFT(B1012,3),'MKT name rule'!$B$2:$B$322,'MKT name rule'!$C$2:$C$322, "Not found")))</f>
        <v/>
      </c>
    </row>
    <row r="1013" spans="1:3" ht="14.4">
      <c r="A1013" s="48" t="str">
        <f t="shared" si="40"/>
        <v/>
      </c>
      <c r="B1013" s="19" t="str">
        <f t="shared" si="39"/>
        <v/>
      </c>
      <c r="C1013" s="19" t="str">
        <f>IF(ISBLANK(I1013),"",IF(LEFT(H1013, 4) = "90PF",_xlfn.XLOOKUP(B1013,'Auto-PF'!$A$2:$A$500,'Auto-PF'!$B$2:$B$500,"Not found",0),_xlfn.XLOOKUP(LEFT(B1013,3),'MKT name rule'!$B$2:$B$322,'MKT name rule'!$C$2:$C$322, "Not found")))</f>
        <v/>
      </c>
    </row>
    <row r="1014" spans="1:3" ht="14.4">
      <c r="A1014" s="48" t="str">
        <f t="shared" si="40"/>
        <v/>
      </c>
      <c r="B1014" s="19" t="str">
        <f t="shared" si="39"/>
        <v/>
      </c>
      <c r="C1014" s="19" t="str">
        <f>IF(ISBLANK(I1014),"",IF(LEFT(H1014, 4) = "90PF",_xlfn.XLOOKUP(B1014,'Auto-PF'!$A$2:$A$500,'Auto-PF'!$B$2:$B$500,"Not found",0),_xlfn.XLOOKUP(LEFT(B1014,3),'MKT name rule'!$B$2:$B$322,'MKT name rule'!$C$2:$C$322, "Not found")))</f>
        <v/>
      </c>
    </row>
    <row r="1015" spans="1:3" ht="14.4">
      <c r="A1015" s="48" t="str">
        <f t="shared" si="40"/>
        <v/>
      </c>
      <c r="B1015" s="19" t="str">
        <f t="shared" si="39"/>
        <v/>
      </c>
      <c r="C1015" s="19" t="str">
        <f>IF(ISBLANK(I1015),"",IF(LEFT(H1015, 4) = "90PF",_xlfn.XLOOKUP(B1015,'Auto-PF'!$A$2:$A$500,'Auto-PF'!$B$2:$B$500,"Not found",0),_xlfn.XLOOKUP(LEFT(B1015,3),'MKT name rule'!$B$2:$B$322,'MKT name rule'!$C$2:$C$322, "Not found")))</f>
        <v/>
      </c>
    </row>
    <row r="1016" spans="1:3" ht="14.4">
      <c r="A1016" s="48" t="str">
        <f t="shared" si="40"/>
        <v/>
      </c>
      <c r="B1016" s="19" t="str">
        <f t="shared" si="39"/>
        <v/>
      </c>
      <c r="C1016" s="19" t="str">
        <f>IF(ISBLANK(I1016),"",IF(LEFT(H1016, 4) = "90PF",_xlfn.XLOOKUP(B1016,'Auto-PF'!$A$2:$A$500,'Auto-PF'!$B$2:$B$500,"Not found",0),_xlfn.XLOOKUP(LEFT(B1016,3),'MKT name rule'!$B$2:$B$322,'MKT name rule'!$C$2:$C$322, "Not found")))</f>
        <v/>
      </c>
    </row>
    <row r="1017" spans="1:3" ht="14.4">
      <c r="A1017" s="48" t="str">
        <f t="shared" si="40"/>
        <v/>
      </c>
      <c r="B1017" s="19" t="str">
        <f t="shared" si="39"/>
        <v/>
      </c>
      <c r="C1017" s="19" t="str">
        <f>IF(ISBLANK(I1017),"",IF(LEFT(H1017, 4) = "90PF",_xlfn.XLOOKUP(B1017,'Auto-PF'!$A$2:$A$500,'Auto-PF'!$B$2:$B$500,"Not found",0),_xlfn.XLOOKUP(LEFT(B1017,3),'MKT name rule'!$B$2:$B$322,'MKT name rule'!$C$2:$C$322, "Not found")))</f>
        <v/>
      </c>
    </row>
    <row r="1018" spans="1:3" ht="14.4">
      <c r="A1018" s="48" t="str">
        <f t="shared" si="40"/>
        <v/>
      </c>
      <c r="B1018" s="19" t="str">
        <f t="shared" si="39"/>
        <v/>
      </c>
      <c r="C1018" s="19" t="str">
        <f>IF(ISBLANK(I1018),"",IF(LEFT(H1018, 4) = "90PF",_xlfn.XLOOKUP(B1018,'Auto-PF'!$A$2:$A$500,'Auto-PF'!$B$2:$B$500,"Not found",0),_xlfn.XLOOKUP(LEFT(B1018,3),'MKT name rule'!$B$2:$B$322,'MKT name rule'!$C$2:$C$322, "Not found")))</f>
        <v/>
      </c>
    </row>
    <row r="1019" spans="1:3" ht="14.4">
      <c r="A1019" s="48" t="str">
        <f t="shared" si="40"/>
        <v/>
      </c>
      <c r="B1019" s="19" t="str">
        <f t="shared" si="39"/>
        <v/>
      </c>
      <c r="C1019" s="19" t="str">
        <f>IF(ISBLANK(I1019),"",IF(LEFT(H1019, 4) = "90PF",_xlfn.XLOOKUP(B1019,'Auto-PF'!$A$2:$A$500,'Auto-PF'!$B$2:$B$500,"Not found",0),_xlfn.XLOOKUP(LEFT(B1019,3),'MKT name rule'!$B$2:$B$322,'MKT name rule'!$C$2:$C$322, "Not found")))</f>
        <v/>
      </c>
    </row>
    <row r="1020" spans="1:3" ht="14.4">
      <c r="A1020" s="48" t="str">
        <f t="shared" si="40"/>
        <v/>
      </c>
      <c r="B1020" s="19" t="str">
        <f t="shared" si="39"/>
        <v/>
      </c>
      <c r="C1020" s="19" t="str">
        <f>IF(ISBLANK(I1020),"",IF(LEFT(H1020, 4) = "90PF",_xlfn.XLOOKUP(B1020,'Auto-PF'!$A$2:$A$500,'Auto-PF'!$B$2:$B$500,"Not found",0),_xlfn.XLOOKUP(LEFT(B1020,3),'MKT name rule'!$B$2:$B$322,'MKT name rule'!$C$2:$C$322, "Not found")))</f>
        <v/>
      </c>
    </row>
    <row r="1021" spans="1:3" ht="14.4">
      <c r="A1021" s="48" t="str">
        <f t="shared" si="40"/>
        <v/>
      </c>
      <c r="B1021" s="19" t="str">
        <f t="shared" si="39"/>
        <v/>
      </c>
      <c r="C1021" s="19" t="str">
        <f>IF(ISBLANK(I1021),"",IF(LEFT(H1021, 4) = "90PF",_xlfn.XLOOKUP(B1021,'Auto-PF'!$A$2:$A$500,'Auto-PF'!$B$2:$B$500,"Not found",0),_xlfn.XLOOKUP(LEFT(B1021,3),'MKT name rule'!$B$2:$B$322,'MKT name rule'!$C$2:$C$322, "Not found")))</f>
        <v/>
      </c>
    </row>
    <row r="1022" spans="1:3" ht="14.4">
      <c r="A1022" s="48" t="str">
        <f t="shared" si="40"/>
        <v/>
      </c>
      <c r="B1022" s="19" t="str">
        <f t="shared" si="39"/>
        <v/>
      </c>
      <c r="C1022" s="19" t="str">
        <f>IF(ISBLANK(I1022),"",IF(LEFT(H1022, 4) = "90PF",_xlfn.XLOOKUP(B1022,'Auto-PF'!$A$2:$A$500,'Auto-PF'!$B$2:$B$500,"Not found",0),_xlfn.XLOOKUP(LEFT(B1022,3),'MKT name rule'!$B$2:$B$322,'MKT name rule'!$C$2:$C$322, "Not found")))</f>
        <v/>
      </c>
    </row>
    <row r="1023" spans="1:3" ht="14.4">
      <c r="A1023" s="48" t="str">
        <f t="shared" si="40"/>
        <v/>
      </c>
      <c r="B1023" s="19" t="str">
        <f t="shared" si="39"/>
        <v/>
      </c>
      <c r="C1023" s="19" t="str">
        <f>IF(ISBLANK(I1023),"",IF(LEFT(H1023, 4) = "90PF",_xlfn.XLOOKUP(B1023,'Auto-PF'!$A$2:$A$500,'Auto-PF'!$B$2:$B$500,"Not found",0),_xlfn.XLOOKUP(LEFT(B1023,3),'MKT name rule'!$B$2:$B$322,'MKT name rule'!$C$2:$C$322, "Not found")))</f>
        <v/>
      </c>
    </row>
    <row r="1024" spans="1:3" ht="14.4">
      <c r="A1024" s="48" t="str">
        <f t="shared" si="40"/>
        <v/>
      </c>
      <c r="B1024" s="19" t="str">
        <f t="shared" si="39"/>
        <v/>
      </c>
      <c r="C1024" s="19" t="str">
        <f>IF(ISBLANK(I1024),"",IF(LEFT(H1024, 4) = "90PF",_xlfn.XLOOKUP(B1024,'Auto-PF'!$A$2:$A$500,'Auto-PF'!$B$2:$B$500,"Not found",0),_xlfn.XLOOKUP(LEFT(B1024,3),'MKT name rule'!$B$2:$B$322,'MKT name rule'!$C$2:$C$322, "Not found")))</f>
        <v/>
      </c>
    </row>
    <row r="1025" spans="1:3" ht="14.4">
      <c r="A1025" s="48" t="str">
        <f t="shared" si="40"/>
        <v/>
      </c>
      <c r="B1025" s="19" t="str">
        <f t="shared" si="39"/>
        <v/>
      </c>
      <c r="C1025" s="19" t="str">
        <f>IF(ISBLANK(I1025),"",IF(LEFT(H1025, 4) = "90PF",_xlfn.XLOOKUP(B1025,'Auto-PF'!$A$2:$A$500,'Auto-PF'!$B$2:$B$500,"Not found",0),_xlfn.XLOOKUP(LEFT(B1025,3),'MKT name rule'!$B$2:$B$322,'MKT name rule'!$C$2:$C$322, "Not found")))</f>
        <v/>
      </c>
    </row>
    <row r="1026" spans="1:3" ht="14.4">
      <c r="A1026" s="48" t="str">
        <f t="shared" si="40"/>
        <v/>
      </c>
      <c r="B1026" s="19" t="str">
        <f t="shared" si="39"/>
        <v/>
      </c>
      <c r="C1026" s="19" t="str">
        <f>IF(ISBLANK(I1026),"",IF(LEFT(H1026, 4) = "90PF",_xlfn.XLOOKUP(B1026,'Auto-PF'!$A$2:$A$500,'Auto-PF'!$B$2:$B$500,"Not found",0),_xlfn.XLOOKUP(LEFT(B1026,3),'MKT name rule'!$B$2:$B$322,'MKT name rule'!$C$2:$C$322, "Not found")))</f>
        <v/>
      </c>
    </row>
    <row r="1027" spans="1:3" ht="14.4">
      <c r="A1027" s="48" t="str">
        <f t="shared" si="40"/>
        <v/>
      </c>
      <c r="B1027" s="19" t="str">
        <f t="shared" si="39"/>
        <v/>
      </c>
      <c r="C1027" s="19" t="str">
        <f>IF(ISBLANK(I1027),"",IF(LEFT(H1027, 4) = "90PF",_xlfn.XLOOKUP(B1027,'Auto-PF'!$A$2:$A$500,'Auto-PF'!$B$2:$B$500,"Not found",0),_xlfn.XLOOKUP(LEFT(B1027,3),'MKT name rule'!$B$2:$B$322,'MKT name rule'!$C$2:$C$322, "Not found")))</f>
        <v/>
      </c>
    </row>
    <row r="1028" spans="1:3" ht="14.4">
      <c r="A1028" s="48" t="str">
        <f t="shared" si="40"/>
        <v/>
      </c>
      <c r="B1028" s="19" t="str">
        <f t="shared" si="39"/>
        <v/>
      </c>
      <c r="C1028" s="19" t="str">
        <f>IF(ISBLANK(I1028),"",IF(LEFT(H1028, 4) = "90PF",_xlfn.XLOOKUP(B1028,'Auto-PF'!$A$2:$A$500,'Auto-PF'!$B$2:$B$500,"Not found",0),_xlfn.XLOOKUP(LEFT(B1028,3),'MKT name rule'!$B$2:$B$322,'MKT name rule'!$C$2:$C$322, "Not found")))</f>
        <v/>
      </c>
    </row>
    <row r="1029" spans="1:3" ht="14.4">
      <c r="A1029" s="48" t="str">
        <f t="shared" si="40"/>
        <v/>
      </c>
      <c r="B1029" s="19" t="str">
        <f t="shared" si="39"/>
        <v/>
      </c>
      <c r="C1029" s="19" t="str">
        <f>IF(ISBLANK(I1029),"",IF(LEFT(H1029, 4) = "90PF",_xlfn.XLOOKUP(B1029,'Auto-PF'!$A$2:$A$500,'Auto-PF'!$B$2:$B$500,"Not found",0),_xlfn.XLOOKUP(LEFT(B1029,3),'MKT name rule'!$B$2:$B$322,'MKT name rule'!$C$2:$C$322, "Not found")))</f>
        <v/>
      </c>
    </row>
    <row r="1030" spans="1:3" ht="14.4">
      <c r="A1030" s="48" t="str">
        <f t="shared" si="40"/>
        <v/>
      </c>
      <c r="B1030" s="19" t="str">
        <f t="shared" si="39"/>
        <v/>
      </c>
      <c r="C1030" s="19" t="str">
        <f>IF(ISBLANK(I1030),"",IF(LEFT(H1030, 4) = "90PF",_xlfn.XLOOKUP(B1030,'Auto-PF'!$A$2:$A$500,'Auto-PF'!$B$2:$B$500,"Not found",0),_xlfn.XLOOKUP(LEFT(B1030,3),'MKT name rule'!$B$2:$B$322,'MKT name rule'!$C$2:$C$322, "Not found")))</f>
        <v/>
      </c>
    </row>
    <row r="1031" spans="1:3" ht="14.4">
      <c r="A1031" s="48" t="str">
        <f t="shared" si="40"/>
        <v/>
      </c>
      <c r="B1031" s="19" t="str">
        <f t="shared" si="39"/>
        <v/>
      </c>
      <c r="C1031" s="19" t="str">
        <f>IF(ISBLANK(I1031),"",IF(LEFT(H1031, 4) = "90PF",_xlfn.XLOOKUP(B1031,'Auto-PF'!$A$2:$A$500,'Auto-PF'!$B$2:$B$500,"Not found",0),_xlfn.XLOOKUP(LEFT(B1031,3),'MKT name rule'!$B$2:$B$322,'MKT name rule'!$C$2:$C$322, "Not found")))</f>
        <v/>
      </c>
    </row>
    <row r="1032" spans="1:3" ht="14.4">
      <c r="A1032" s="48" t="str">
        <f t="shared" si="40"/>
        <v/>
      </c>
      <c r="B1032" s="19" t="str">
        <f t="shared" si="39"/>
        <v/>
      </c>
      <c r="C1032" s="19" t="str">
        <f>IF(ISBLANK(I1032),"",IF(LEFT(H1032, 4) = "90PF",_xlfn.XLOOKUP(B1032,'Auto-PF'!$A$2:$A$500,'Auto-PF'!$B$2:$B$500,"Not found",0),_xlfn.XLOOKUP(LEFT(B1032,3),'MKT name rule'!$B$2:$B$322,'MKT name rule'!$C$2:$C$322, "Not found")))</f>
        <v/>
      </c>
    </row>
    <row r="1033" spans="1:3" ht="14.4">
      <c r="A1033" s="48" t="str">
        <f t="shared" si="40"/>
        <v/>
      </c>
      <c r="B1033" s="19" t="str">
        <f t="shared" si="39"/>
        <v/>
      </c>
      <c r="C1033" s="19" t="str">
        <f>IF(ISBLANK(I1033),"",IF(LEFT(H1033, 4) = "90PF",_xlfn.XLOOKUP(B1033,'Auto-PF'!$A$2:$A$500,'Auto-PF'!$B$2:$B$500,"Not found",0),_xlfn.XLOOKUP(LEFT(B1033,3),'MKT name rule'!$B$2:$B$322,'MKT name rule'!$C$2:$C$322, "Not found")))</f>
        <v/>
      </c>
    </row>
    <row r="1034" spans="1:3" ht="14.4">
      <c r="A1034" s="48" t="str">
        <f t="shared" si="40"/>
        <v/>
      </c>
      <c r="B1034" s="19" t="str">
        <f t="shared" si="39"/>
        <v/>
      </c>
      <c r="C1034" s="19" t="str">
        <f>IF(ISBLANK(I1034),"",IF(LEFT(H1034, 4) = "90PF",_xlfn.XLOOKUP(B1034,'Auto-PF'!$A$2:$A$500,'Auto-PF'!$B$2:$B$500,"Not found",0),_xlfn.XLOOKUP(LEFT(B1034,3),'MKT name rule'!$B$2:$B$322,'MKT name rule'!$C$2:$C$322, "Not found")))</f>
        <v/>
      </c>
    </row>
    <row r="1035" spans="1:3" ht="14.4">
      <c r="A1035" s="48" t="str">
        <f t="shared" si="40"/>
        <v/>
      </c>
      <c r="B1035" s="19" t="str">
        <f t="shared" ref="B1035:B1098" si="41">IF(ISBLANK(I1035),"",I1035)</f>
        <v/>
      </c>
      <c r="C1035" s="19" t="str">
        <f>IF(ISBLANK(I1035),"",IF(LEFT(H1035, 4) = "90PF",_xlfn.XLOOKUP(B1035,'Auto-PF'!$A$2:$A$500,'Auto-PF'!$B$2:$B$500,"Not found",0),_xlfn.XLOOKUP(LEFT(B1035,3),'MKT name rule'!$B$2:$B$322,'MKT name rule'!$C$2:$C$322, "Not found")))</f>
        <v/>
      </c>
    </row>
    <row r="1036" spans="1:3" ht="14.4">
      <c r="A1036" s="48" t="str">
        <f t="shared" si="40"/>
        <v/>
      </c>
      <c r="B1036" s="19" t="str">
        <f t="shared" si="41"/>
        <v/>
      </c>
      <c r="C1036" s="19" t="str">
        <f>IF(ISBLANK(I1036),"",IF(LEFT(H1036, 4) = "90PF",_xlfn.XLOOKUP(B1036,'Auto-PF'!$A$2:$A$500,'Auto-PF'!$B$2:$B$500,"Not found",0),_xlfn.XLOOKUP(LEFT(B1036,3),'MKT name rule'!$B$2:$B$322,'MKT name rule'!$C$2:$C$322, "Not found")))</f>
        <v/>
      </c>
    </row>
    <row r="1037" spans="1:3" ht="14.4">
      <c r="A1037" s="48" t="str">
        <f t="shared" si="40"/>
        <v/>
      </c>
      <c r="B1037" s="19" t="str">
        <f t="shared" si="41"/>
        <v/>
      </c>
      <c r="C1037" s="19" t="str">
        <f>IF(ISBLANK(I1037),"",IF(LEFT(H1037, 4) = "90PF",_xlfn.XLOOKUP(B1037,'Auto-PF'!$A$2:$A$500,'Auto-PF'!$B$2:$B$500,"Not found",0),_xlfn.XLOOKUP(LEFT(B1037,3),'MKT name rule'!$B$2:$B$322,'MKT name rule'!$C$2:$C$322, "Not found")))</f>
        <v/>
      </c>
    </row>
    <row r="1038" spans="1:3" ht="14.4">
      <c r="A1038" s="48" t="str">
        <f t="shared" si="40"/>
        <v/>
      </c>
      <c r="B1038" s="19" t="str">
        <f t="shared" si="41"/>
        <v/>
      </c>
      <c r="C1038" s="19" t="str">
        <f>IF(ISBLANK(I1038),"",IF(LEFT(H1038, 4) = "90PF",_xlfn.XLOOKUP(B1038,'Auto-PF'!$A$2:$A$500,'Auto-PF'!$B$2:$B$500,"Not found",0),_xlfn.XLOOKUP(LEFT(B1038,3),'MKT name rule'!$B$2:$B$322,'MKT name rule'!$C$2:$C$322, "Not found")))</f>
        <v/>
      </c>
    </row>
    <row r="1039" spans="1:3" ht="14.4">
      <c r="A1039" s="48" t="str">
        <f t="shared" si="40"/>
        <v/>
      </c>
      <c r="B1039" s="19" t="str">
        <f t="shared" si="41"/>
        <v/>
      </c>
      <c r="C1039" s="19" t="str">
        <f>IF(ISBLANK(I1039),"",IF(LEFT(H1039, 4) = "90PF",_xlfn.XLOOKUP(B1039,'Auto-PF'!$A$2:$A$500,'Auto-PF'!$B$2:$B$500,"Not found",0),_xlfn.XLOOKUP(LEFT(B1039,3),'MKT name rule'!$B$2:$B$322,'MKT name rule'!$C$2:$C$322, "Not found")))</f>
        <v/>
      </c>
    </row>
    <row r="1040" spans="1:3" ht="14.4">
      <c r="A1040" s="48" t="str">
        <f t="shared" ref="A1040:A1103" si="42">IF(ISBLANK(I1040),"",H1040)</f>
        <v/>
      </c>
      <c r="B1040" s="19" t="str">
        <f t="shared" si="41"/>
        <v/>
      </c>
      <c r="C1040" s="19" t="str">
        <f>IF(ISBLANK(I1040),"",IF(LEFT(H1040, 4) = "90PF",_xlfn.XLOOKUP(B1040,'Auto-PF'!$A$2:$A$500,'Auto-PF'!$B$2:$B$500,"Not found",0),_xlfn.XLOOKUP(LEFT(B1040,3),'MKT name rule'!$B$2:$B$322,'MKT name rule'!$C$2:$C$322, "Not found")))</f>
        <v/>
      </c>
    </row>
    <row r="1041" spans="1:3" ht="14.4">
      <c r="A1041" s="48" t="str">
        <f t="shared" si="42"/>
        <v/>
      </c>
      <c r="B1041" s="19" t="str">
        <f t="shared" si="41"/>
        <v/>
      </c>
      <c r="C1041" s="19" t="str">
        <f>IF(ISBLANK(I1041),"",IF(LEFT(H1041, 4) = "90PF",_xlfn.XLOOKUP(B1041,'Auto-PF'!$A$2:$A$500,'Auto-PF'!$B$2:$B$500,"Not found",0),_xlfn.XLOOKUP(LEFT(B1041,3),'MKT name rule'!$B$2:$B$322,'MKT name rule'!$C$2:$C$322, "Not found")))</f>
        <v/>
      </c>
    </row>
    <row r="1042" spans="1:3" ht="14.4">
      <c r="A1042" s="48" t="str">
        <f t="shared" si="42"/>
        <v/>
      </c>
      <c r="B1042" s="19" t="str">
        <f t="shared" si="41"/>
        <v/>
      </c>
      <c r="C1042" s="19" t="str">
        <f>IF(ISBLANK(I1042),"",IF(LEFT(H1042, 4) = "90PF",_xlfn.XLOOKUP(B1042,'Auto-PF'!$A$2:$A$500,'Auto-PF'!$B$2:$B$500,"Not found",0),_xlfn.XLOOKUP(LEFT(B1042,3),'MKT name rule'!$B$2:$B$322,'MKT name rule'!$C$2:$C$322, "Not found")))</f>
        <v/>
      </c>
    </row>
    <row r="1043" spans="1:3" ht="14.4">
      <c r="A1043" s="48" t="str">
        <f t="shared" si="42"/>
        <v/>
      </c>
      <c r="B1043" s="19" t="str">
        <f t="shared" si="41"/>
        <v/>
      </c>
      <c r="C1043" s="19" t="str">
        <f>IF(ISBLANK(I1043),"",IF(LEFT(H1043, 4) = "90PF",_xlfn.XLOOKUP(B1043,'Auto-PF'!$A$2:$A$500,'Auto-PF'!$B$2:$B$500,"Not found",0),_xlfn.XLOOKUP(LEFT(B1043,3),'MKT name rule'!$B$2:$B$322,'MKT name rule'!$C$2:$C$322, "Not found")))</f>
        <v/>
      </c>
    </row>
    <row r="1044" spans="1:3" ht="14.4">
      <c r="A1044" s="48" t="str">
        <f t="shared" si="42"/>
        <v/>
      </c>
      <c r="B1044" s="19" t="str">
        <f t="shared" si="41"/>
        <v/>
      </c>
      <c r="C1044" s="19" t="str">
        <f>IF(ISBLANK(I1044),"",IF(LEFT(H1044, 4) = "90PF",_xlfn.XLOOKUP(B1044,'Auto-PF'!$A$2:$A$500,'Auto-PF'!$B$2:$B$500,"Not found",0),_xlfn.XLOOKUP(LEFT(B1044,3),'MKT name rule'!$B$2:$B$322,'MKT name rule'!$C$2:$C$322, "Not found")))</f>
        <v/>
      </c>
    </row>
    <row r="1045" spans="1:3" ht="14.4">
      <c r="A1045" s="48" t="str">
        <f t="shared" si="42"/>
        <v/>
      </c>
      <c r="B1045" s="19" t="str">
        <f t="shared" si="41"/>
        <v/>
      </c>
      <c r="C1045" s="19" t="str">
        <f>IF(ISBLANK(I1045),"",IF(LEFT(H1045, 4) = "90PF",_xlfn.XLOOKUP(B1045,'Auto-PF'!$A$2:$A$500,'Auto-PF'!$B$2:$B$500,"Not found",0),_xlfn.XLOOKUP(LEFT(B1045,3),'MKT name rule'!$B$2:$B$322,'MKT name rule'!$C$2:$C$322, "Not found")))</f>
        <v/>
      </c>
    </row>
    <row r="1046" spans="1:3" ht="14.4">
      <c r="A1046" s="48" t="str">
        <f t="shared" si="42"/>
        <v/>
      </c>
      <c r="B1046" s="19" t="str">
        <f t="shared" si="41"/>
        <v/>
      </c>
      <c r="C1046" s="19" t="str">
        <f>IF(ISBLANK(I1046),"",IF(LEFT(H1046, 4) = "90PF",_xlfn.XLOOKUP(B1046,'Auto-PF'!$A$2:$A$500,'Auto-PF'!$B$2:$B$500,"Not found",0),_xlfn.XLOOKUP(LEFT(B1046,3),'MKT name rule'!$B$2:$B$322,'MKT name rule'!$C$2:$C$322, "Not found")))</f>
        <v/>
      </c>
    </row>
    <row r="1047" spans="1:3" ht="14.4">
      <c r="A1047" s="48" t="str">
        <f t="shared" si="42"/>
        <v/>
      </c>
      <c r="B1047" s="19" t="str">
        <f t="shared" si="41"/>
        <v/>
      </c>
      <c r="C1047" s="19" t="str">
        <f>IF(ISBLANK(I1047),"",IF(LEFT(H1047, 4) = "90PF",_xlfn.XLOOKUP(B1047,'Auto-PF'!$A$2:$A$500,'Auto-PF'!$B$2:$B$500,"Not found",0),_xlfn.XLOOKUP(LEFT(B1047,3),'MKT name rule'!$B$2:$B$322,'MKT name rule'!$C$2:$C$322, "Not found")))</f>
        <v/>
      </c>
    </row>
    <row r="1048" spans="1:3" ht="14.4">
      <c r="A1048" s="48" t="str">
        <f t="shared" si="42"/>
        <v/>
      </c>
      <c r="B1048" s="19" t="str">
        <f t="shared" si="41"/>
        <v/>
      </c>
      <c r="C1048" s="19" t="str">
        <f>IF(ISBLANK(I1048),"",IF(LEFT(H1048, 4) = "90PF",_xlfn.XLOOKUP(B1048,'Auto-PF'!$A$2:$A$500,'Auto-PF'!$B$2:$B$500,"Not found",0),_xlfn.XLOOKUP(LEFT(B1048,3),'MKT name rule'!$B$2:$B$322,'MKT name rule'!$C$2:$C$322, "Not found")))</f>
        <v/>
      </c>
    </row>
    <row r="1049" spans="1:3" ht="14.4">
      <c r="A1049" s="48" t="str">
        <f t="shared" si="42"/>
        <v/>
      </c>
      <c r="B1049" s="19" t="str">
        <f t="shared" si="41"/>
        <v/>
      </c>
      <c r="C1049" s="19" t="str">
        <f>IF(ISBLANK(I1049),"",IF(LEFT(H1049, 4) = "90PF",_xlfn.XLOOKUP(B1049,'Auto-PF'!$A$2:$A$500,'Auto-PF'!$B$2:$B$500,"Not found",0),_xlfn.XLOOKUP(LEFT(B1049,3),'MKT name rule'!$B$2:$B$322,'MKT name rule'!$C$2:$C$322, "Not found")))</f>
        <v/>
      </c>
    </row>
    <row r="1050" spans="1:3" ht="14.4">
      <c r="A1050" s="48" t="str">
        <f t="shared" si="42"/>
        <v/>
      </c>
      <c r="B1050" s="19" t="str">
        <f t="shared" si="41"/>
        <v/>
      </c>
      <c r="C1050" s="19" t="str">
        <f>IF(ISBLANK(I1050),"",IF(LEFT(H1050, 4) = "90PF",_xlfn.XLOOKUP(B1050,'Auto-PF'!$A$2:$A$500,'Auto-PF'!$B$2:$B$500,"Not found",0),_xlfn.XLOOKUP(LEFT(B1050,3),'MKT name rule'!$B$2:$B$322,'MKT name rule'!$C$2:$C$322, "Not found")))</f>
        <v/>
      </c>
    </row>
    <row r="1051" spans="1:3" ht="14.4">
      <c r="A1051" s="48" t="str">
        <f t="shared" si="42"/>
        <v/>
      </c>
      <c r="B1051" s="19" t="str">
        <f t="shared" si="41"/>
        <v/>
      </c>
      <c r="C1051" s="19" t="str">
        <f>IF(ISBLANK(I1051),"",IF(LEFT(H1051, 4) = "90PF",_xlfn.XLOOKUP(B1051,'Auto-PF'!$A$2:$A$500,'Auto-PF'!$B$2:$B$500,"Not found",0),_xlfn.XLOOKUP(LEFT(B1051,3),'MKT name rule'!$B$2:$B$322,'MKT name rule'!$C$2:$C$322, "Not found")))</f>
        <v/>
      </c>
    </row>
    <row r="1052" spans="1:3" ht="14.4">
      <c r="A1052" s="48" t="str">
        <f t="shared" si="42"/>
        <v/>
      </c>
      <c r="B1052" s="19" t="str">
        <f t="shared" si="41"/>
        <v/>
      </c>
      <c r="C1052" s="19" t="str">
        <f>IF(ISBLANK(I1052),"",IF(LEFT(H1052, 4) = "90PF",_xlfn.XLOOKUP(B1052,'Auto-PF'!$A$2:$A$500,'Auto-PF'!$B$2:$B$500,"Not found",0),_xlfn.XLOOKUP(LEFT(B1052,3),'MKT name rule'!$B$2:$B$322,'MKT name rule'!$C$2:$C$322, "Not found")))</f>
        <v/>
      </c>
    </row>
    <row r="1053" spans="1:3" ht="14.4">
      <c r="A1053" s="48" t="str">
        <f t="shared" si="42"/>
        <v/>
      </c>
      <c r="B1053" s="19" t="str">
        <f t="shared" si="41"/>
        <v/>
      </c>
      <c r="C1053" s="19" t="str">
        <f>IF(ISBLANK(I1053),"",IF(LEFT(H1053, 4) = "90PF",_xlfn.XLOOKUP(B1053,'Auto-PF'!$A$2:$A$500,'Auto-PF'!$B$2:$B$500,"Not found",0),_xlfn.XLOOKUP(LEFT(B1053,3),'MKT name rule'!$B$2:$B$322,'MKT name rule'!$C$2:$C$322, "Not found")))</f>
        <v/>
      </c>
    </row>
    <row r="1054" spans="1:3" ht="14.4">
      <c r="A1054" s="48" t="str">
        <f t="shared" si="42"/>
        <v/>
      </c>
      <c r="B1054" s="19" t="str">
        <f t="shared" si="41"/>
        <v/>
      </c>
      <c r="C1054" s="19" t="str">
        <f>IF(ISBLANK(I1054),"",IF(LEFT(H1054, 4) = "90PF",_xlfn.XLOOKUP(B1054,'Auto-PF'!$A$2:$A$500,'Auto-PF'!$B$2:$B$500,"Not found",0),_xlfn.XLOOKUP(LEFT(B1054,3),'MKT name rule'!$B$2:$B$322,'MKT name rule'!$C$2:$C$322, "Not found")))</f>
        <v/>
      </c>
    </row>
    <row r="1055" spans="1:3" ht="14.4">
      <c r="A1055" s="48" t="str">
        <f t="shared" si="42"/>
        <v/>
      </c>
      <c r="B1055" s="19" t="str">
        <f t="shared" si="41"/>
        <v/>
      </c>
      <c r="C1055" s="19" t="str">
        <f>IF(ISBLANK(I1055),"",IF(LEFT(H1055, 4) = "90PF",_xlfn.XLOOKUP(B1055,'Auto-PF'!$A$2:$A$500,'Auto-PF'!$B$2:$B$500,"Not found",0),_xlfn.XLOOKUP(LEFT(B1055,3),'MKT name rule'!$B$2:$B$322,'MKT name rule'!$C$2:$C$322, "Not found")))</f>
        <v/>
      </c>
    </row>
    <row r="1056" spans="1:3" ht="14.4">
      <c r="A1056" s="48" t="str">
        <f t="shared" si="42"/>
        <v/>
      </c>
      <c r="B1056" s="19" t="str">
        <f t="shared" si="41"/>
        <v/>
      </c>
      <c r="C1056" s="19" t="str">
        <f>IF(ISBLANK(I1056),"",IF(LEFT(H1056, 4) = "90PF",_xlfn.XLOOKUP(B1056,'Auto-PF'!$A$2:$A$500,'Auto-PF'!$B$2:$B$500,"Not found",0),_xlfn.XLOOKUP(LEFT(B1056,3),'MKT name rule'!$B$2:$B$322,'MKT name rule'!$C$2:$C$322, "Not found")))</f>
        <v/>
      </c>
    </row>
    <row r="1057" spans="1:3" ht="14.4">
      <c r="A1057" s="48" t="str">
        <f t="shared" si="42"/>
        <v/>
      </c>
      <c r="B1057" s="19" t="str">
        <f t="shared" si="41"/>
        <v/>
      </c>
      <c r="C1057" s="19" t="str">
        <f>IF(ISBLANK(I1057),"",IF(LEFT(H1057, 4) = "90PF",_xlfn.XLOOKUP(B1057,'Auto-PF'!$A$2:$A$500,'Auto-PF'!$B$2:$B$500,"Not found",0),_xlfn.XLOOKUP(LEFT(B1057,3),'MKT name rule'!$B$2:$B$322,'MKT name rule'!$C$2:$C$322, "Not found")))</f>
        <v/>
      </c>
    </row>
    <row r="1058" spans="1:3" ht="14.4">
      <c r="A1058" s="48" t="str">
        <f t="shared" si="42"/>
        <v/>
      </c>
      <c r="B1058" s="19" t="str">
        <f t="shared" si="41"/>
        <v/>
      </c>
      <c r="C1058" s="19" t="str">
        <f>IF(ISBLANK(I1058),"",IF(LEFT(H1058, 4) = "90PF",_xlfn.XLOOKUP(B1058,'Auto-PF'!$A$2:$A$500,'Auto-PF'!$B$2:$B$500,"Not found",0),_xlfn.XLOOKUP(LEFT(B1058,3),'MKT name rule'!$B$2:$B$322,'MKT name rule'!$C$2:$C$322, "Not found")))</f>
        <v/>
      </c>
    </row>
    <row r="1059" spans="1:3" ht="14.4">
      <c r="A1059" s="48" t="str">
        <f t="shared" si="42"/>
        <v/>
      </c>
      <c r="B1059" s="19" t="str">
        <f t="shared" si="41"/>
        <v/>
      </c>
      <c r="C1059" s="19" t="str">
        <f>IF(ISBLANK(I1059),"",IF(LEFT(H1059, 4) = "90PF",_xlfn.XLOOKUP(B1059,'Auto-PF'!$A$2:$A$500,'Auto-PF'!$B$2:$B$500,"Not found",0),_xlfn.XLOOKUP(LEFT(B1059,3),'MKT name rule'!$B$2:$B$322,'MKT name rule'!$C$2:$C$322, "Not found")))</f>
        <v/>
      </c>
    </row>
    <row r="1060" spans="1:3" ht="14.4">
      <c r="A1060" s="48" t="str">
        <f t="shared" si="42"/>
        <v/>
      </c>
      <c r="B1060" s="19" t="str">
        <f t="shared" si="41"/>
        <v/>
      </c>
      <c r="C1060" s="19" t="str">
        <f>IF(ISBLANK(I1060),"",IF(LEFT(H1060, 4) = "90PF",_xlfn.XLOOKUP(B1060,'Auto-PF'!$A$2:$A$500,'Auto-PF'!$B$2:$B$500,"Not found",0),_xlfn.XLOOKUP(LEFT(B1060,3),'MKT name rule'!$B$2:$B$322,'MKT name rule'!$C$2:$C$322, "Not found")))</f>
        <v/>
      </c>
    </row>
    <row r="1061" spans="1:3" ht="14.4">
      <c r="A1061" s="48" t="str">
        <f t="shared" si="42"/>
        <v/>
      </c>
      <c r="B1061" s="19" t="str">
        <f t="shared" si="41"/>
        <v/>
      </c>
      <c r="C1061" s="19" t="str">
        <f>IF(ISBLANK(I1061),"",IF(LEFT(H1061, 4) = "90PF",_xlfn.XLOOKUP(B1061,'Auto-PF'!$A$2:$A$500,'Auto-PF'!$B$2:$B$500,"Not found",0),_xlfn.XLOOKUP(LEFT(B1061,3),'MKT name rule'!$B$2:$B$322,'MKT name rule'!$C$2:$C$322, "Not found")))</f>
        <v/>
      </c>
    </row>
    <row r="1062" spans="1:3" ht="14.4">
      <c r="A1062" s="48" t="str">
        <f t="shared" si="42"/>
        <v/>
      </c>
      <c r="B1062" s="19" t="str">
        <f t="shared" si="41"/>
        <v/>
      </c>
      <c r="C1062" s="19" t="str">
        <f>IF(ISBLANK(I1062),"",IF(LEFT(H1062, 4) = "90PF",_xlfn.XLOOKUP(B1062,'Auto-PF'!$A$2:$A$500,'Auto-PF'!$B$2:$B$500,"Not found",0),_xlfn.XLOOKUP(LEFT(B1062,3),'MKT name rule'!$B$2:$B$322,'MKT name rule'!$C$2:$C$322, "Not found")))</f>
        <v/>
      </c>
    </row>
    <row r="1063" spans="1:3" ht="14.4">
      <c r="A1063" s="48" t="str">
        <f t="shared" si="42"/>
        <v/>
      </c>
      <c r="B1063" s="19" t="str">
        <f t="shared" si="41"/>
        <v/>
      </c>
      <c r="C1063" s="19" t="str">
        <f>IF(ISBLANK(I1063),"",IF(LEFT(H1063, 4) = "90PF",_xlfn.XLOOKUP(B1063,'Auto-PF'!$A$2:$A$500,'Auto-PF'!$B$2:$B$500,"Not found",0),_xlfn.XLOOKUP(LEFT(B1063,3),'MKT name rule'!$B$2:$B$322,'MKT name rule'!$C$2:$C$322, "Not found")))</f>
        <v/>
      </c>
    </row>
    <row r="1064" spans="1:3" ht="14.4">
      <c r="A1064" s="48" t="str">
        <f t="shared" si="42"/>
        <v/>
      </c>
      <c r="B1064" s="19" t="str">
        <f t="shared" si="41"/>
        <v/>
      </c>
      <c r="C1064" s="19" t="str">
        <f>IF(ISBLANK(I1064),"",IF(LEFT(H1064, 4) = "90PF",_xlfn.XLOOKUP(B1064,'Auto-PF'!$A$2:$A$500,'Auto-PF'!$B$2:$B$500,"Not found",0),_xlfn.XLOOKUP(LEFT(B1064,3),'MKT name rule'!$B$2:$B$322,'MKT name rule'!$C$2:$C$322, "Not found")))</f>
        <v/>
      </c>
    </row>
    <row r="1065" spans="1:3" ht="14.4">
      <c r="A1065" s="48" t="str">
        <f t="shared" si="42"/>
        <v/>
      </c>
      <c r="B1065" s="19" t="str">
        <f t="shared" si="41"/>
        <v/>
      </c>
      <c r="C1065" s="19" t="str">
        <f>IF(ISBLANK(I1065),"",IF(LEFT(H1065, 4) = "90PF",_xlfn.XLOOKUP(B1065,'Auto-PF'!$A$2:$A$500,'Auto-PF'!$B$2:$B$500,"Not found",0),_xlfn.XLOOKUP(LEFT(B1065,3),'MKT name rule'!$B$2:$B$322,'MKT name rule'!$C$2:$C$322, "Not found")))</f>
        <v/>
      </c>
    </row>
    <row r="1066" spans="1:3" ht="14.4">
      <c r="A1066" s="48" t="str">
        <f t="shared" si="42"/>
        <v/>
      </c>
      <c r="B1066" s="19" t="str">
        <f t="shared" si="41"/>
        <v/>
      </c>
      <c r="C1066" s="19" t="str">
        <f>IF(ISBLANK(I1066),"",IF(LEFT(H1066, 4) = "90PF",_xlfn.XLOOKUP(B1066,'Auto-PF'!$A$2:$A$500,'Auto-PF'!$B$2:$B$500,"Not found",0),_xlfn.XLOOKUP(LEFT(B1066,3),'MKT name rule'!$B$2:$B$322,'MKT name rule'!$C$2:$C$322, "Not found")))</f>
        <v/>
      </c>
    </row>
    <row r="1067" spans="1:3" ht="14.4">
      <c r="A1067" s="48" t="str">
        <f t="shared" si="42"/>
        <v/>
      </c>
      <c r="B1067" s="19" t="str">
        <f t="shared" si="41"/>
        <v/>
      </c>
      <c r="C1067" s="19" t="str">
        <f>IF(ISBLANK(I1067),"",IF(LEFT(H1067, 4) = "90PF",_xlfn.XLOOKUP(B1067,'Auto-PF'!$A$2:$A$500,'Auto-PF'!$B$2:$B$500,"Not found",0),_xlfn.XLOOKUP(LEFT(B1067,3),'MKT name rule'!$B$2:$B$322,'MKT name rule'!$C$2:$C$322, "Not found")))</f>
        <v/>
      </c>
    </row>
    <row r="1068" spans="1:3" ht="14.4">
      <c r="A1068" s="48" t="str">
        <f t="shared" si="42"/>
        <v/>
      </c>
      <c r="B1068" s="19" t="str">
        <f t="shared" si="41"/>
        <v/>
      </c>
      <c r="C1068" s="19" t="str">
        <f>IF(ISBLANK(I1068),"",IF(LEFT(H1068, 4) = "90PF",_xlfn.XLOOKUP(B1068,'Auto-PF'!$A$2:$A$500,'Auto-PF'!$B$2:$B$500,"Not found",0),_xlfn.XLOOKUP(LEFT(B1068,3),'MKT name rule'!$B$2:$B$322,'MKT name rule'!$C$2:$C$322, "Not found")))</f>
        <v/>
      </c>
    </row>
    <row r="1069" spans="1:3" ht="14.4">
      <c r="A1069" s="48" t="str">
        <f t="shared" si="42"/>
        <v/>
      </c>
      <c r="B1069" s="19" t="str">
        <f t="shared" si="41"/>
        <v/>
      </c>
      <c r="C1069" s="19" t="str">
        <f>IF(ISBLANK(I1069),"",IF(LEFT(H1069, 4) = "90PF",_xlfn.XLOOKUP(B1069,'Auto-PF'!$A$2:$A$500,'Auto-PF'!$B$2:$B$500,"Not found",0),_xlfn.XLOOKUP(LEFT(B1069,3),'MKT name rule'!$B$2:$B$322,'MKT name rule'!$C$2:$C$322, "Not found")))</f>
        <v/>
      </c>
    </row>
    <row r="1070" spans="1:3" ht="14.4">
      <c r="A1070" s="48" t="str">
        <f t="shared" si="42"/>
        <v/>
      </c>
      <c r="B1070" s="19" t="str">
        <f t="shared" si="41"/>
        <v/>
      </c>
      <c r="C1070" s="19" t="str">
        <f>IF(ISBLANK(I1070),"",IF(LEFT(H1070, 4) = "90PF",_xlfn.XLOOKUP(B1070,'Auto-PF'!$A$2:$A$500,'Auto-PF'!$B$2:$B$500,"Not found",0),_xlfn.XLOOKUP(LEFT(B1070,3),'MKT name rule'!$B$2:$B$322,'MKT name rule'!$C$2:$C$322, "Not found")))</f>
        <v/>
      </c>
    </row>
    <row r="1071" spans="1:3" ht="14.4">
      <c r="A1071" s="48" t="str">
        <f t="shared" si="42"/>
        <v/>
      </c>
      <c r="B1071" s="19" t="str">
        <f t="shared" si="41"/>
        <v/>
      </c>
      <c r="C1071" s="19" t="str">
        <f>IF(ISBLANK(I1071),"",IF(LEFT(H1071, 4) = "90PF",_xlfn.XLOOKUP(B1071,'Auto-PF'!$A$2:$A$500,'Auto-PF'!$B$2:$B$500,"Not found",0),_xlfn.XLOOKUP(LEFT(B1071,3),'MKT name rule'!$B$2:$B$322,'MKT name rule'!$C$2:$C$322, "Not found")))</f>
        <v/>
      </c>
    </row>
    <row r="1072" spans="1:3" ht="14.4">
      <c r="A1072" s="48" t="str">
        <f t="shared" si="42"/>
        <v/>
      </c>
      <c r="B1072" s="19" t="str">
        <f t="shared" si="41"/>
        <v/>
      </c>
      <c r="C1072" s="19" t="str">
        <f>IF(ISBLANK(I1072),"",IF(LEFT(H1072, 4) = "90PF",_xlfn.XLOOKUP(B1072,'Auto-PF'!$A$2:$A$500,'Auto-PF'!$B$2:$B$500,"Not found",0),_xlfn.XLOOKUP(LEFT(B1072,3),'MKT name rule'!$B$2:$B$322,'MKT name rule'!$C$2:$C$322, "Not found")))</f>
        <v/>
      </c>
    </row>
    <row r="1073" spans="1:3" ht="14.4">
      <c r="A1073" s="48" t="str">
        <f t="shared" si="42"/>
        <v/>
      </c>
      <c r="B1073" s="19" t="str">
        <f t="shared" si="41"/>
        <v/>
      </c>
      <c r="C1073" s="19" t="str">
        <f>IF(ISBLANK(I1073),"",IF(LEFT(H1073, 4) = "90PF",_xlfn.XLOOKUP(B1073,'Auto-PF'!$A$2:$A$500,'Auto-PF'!$B$2:$B$500,"Not found",0),_xlfn.XLOOKUP(LEFT(B1073,3),'MKT name rule'!$B$2:$B$322,'MKT name rule'!$C$2:$C$322, "Not found")))</f>
        <v/>
      </c>
    </row>
    <row r="1074" spans="1:3" ht="14.4">
      <c r="A1074" s="48" t="str">
        <f t="shared" si="42"/>
        <v/>
      </c>
      <c r="B1074" s="19" t="str">
        <f t="shared" si="41"/>
        <v/>
      </c>
      <c r="C1074" s="19" t="str">
        <f>IF(ISBLANK(I1074),"",IF(LEFT(H1074, 4) = "90PF",_xlfn.XLOOKUP(B1074,'Auto-PF'!$A$2:$A$500,'Auto-PF'!$B$2:$B$500,"Not found",0),_xlfn.XLOOKUP(LEFT(B1074,3),'MKT name rule'!$B$2:$B$322,'MKT name rule'!$C$2:$C$322, "Not found")))</f>
        <v/>
      </c>
    </row>
    <row r="1075" spans="1:3" ht="14.4">
      <c r="A1075" s="48" t="str">
        <f t="shared" si="42"/>
        <v/>
      </c>
      <c r="B1075" s="19" t="str">
        <f t="shared" si="41"/>
        <v/>
      </c>
      <c r="C1075" s="19" t="str">
        <f>IF(ISBLANK(I1075),"",IF(LEFT(H1075, 4) = "90PF",_xlfn.XLOOKUP(B1075,'Auto-PF'!$A$2:$A$500,'Auto-PF'!$B$2:$B$500,"Not found",0),_xlfn.XLOOKUP(LEFT(B1075,3),'MKT name rule'!$B$2:$B$322,'MKT name rule'!$C$2:$C$322, "Not found")))</f>
        <v/>
      </c>
    </row>
    <row r="1076" spans="1:3" ht="14.4">
      <c r="A1076" s="48" t="str">
        <f t="shared" si="42"/>
        <v/>
      </c>
      <c r="B1076" s="19" t="str">
        <f t="shared" si="41"/>
        <v/>
      </c>
      <c r="C1076" s="19" t="str">
        <f>IF(ISBLANK(I1076),"",IF(LEFT(H1076, 4) = "90PF",_xlfn.XLOOKUP(B1076,'Auto-PF'!$A$2:$A$500,'Auto-PF'!$B$2:$B$500,"Not found",0),_xlfn.XLOOKUP(LEFT(B1076,3),'MKT name rule'!$B$2:$B$322,'MKT name rule'!$C$2:$C$322, "Not found")))</f>
        <v/>
      </c>
    </row>
    <row r="1077" spans="1:3" ht="14.4">
      <c r="A1077" s="48" t="str">
        <f t="shared" si="42"/>
        <v/>
      </c>
      <c r="B1077" s="19" t="str">
        <f t="shared" si="41"/>
        <v/>
      </c>
      <c r="C1077" s="19" t="str">
        <f>IF(ISBLANK(I1077),"",IF(LEFT(H1077, 4) = "90PF",_xlfn.XLOOKUP(B1077,'Auto-PF'!$A$2:$A$500,'Auto-PF'!$B$2:$B$500,"Not found",0),_xlfn.XLOOKUP(LEFT(B1077,3),'MKT name rule'!$B$2:$B$322,'MKT name rule'!$C$2:$C$322, "Not found")))</f>
        <v/>
      </c>
    </row>
    <row r="1078" spans="1:3" ht="14.4">
      <c r="A1078" s="48" t="str">
        <f t="shared" si="42"/>
        <v/>
      </c>
      <c r="B1078" s="19" t="str">
        <f t="shared" si="41"/>
        <v/>
      </c>
      <c r="C1078" s="19" t="str">
        <f>IF(ISBLANK(I1078),"",IF(LEFT(H1078, 4) = "90PF",_xlfn.XLOOKUP(B1078,'Auto-PF'!$A$2:$A$500,'Auto-PF'!$B$2:$B$500,"Not found",0),_xlfn.XLOOKUP(LEFT(B1078,3),'MKT name rule'!$B$2:$B$322,'MKT name rule'!$C$2:$C$322, "Not found")))</f>
        <v/>
      </c>
    </row>
    <row r="1079" spans="1:3" ht="14.4">
      <c r="A1079" s="48" t="str">
        <f t="shared" si="42"/>
        <v/>
      </c>
      <c r="B1079" s="19" t="str">
        <f t="shared" si="41"/>
        <v/>
      </c>
      <c r="C1079" s="19" t="str">
        <f>IF(ISBLANK(I1079),"",IF(LEFT(H1079, 4) = "90PF",_xlfn.XLOOKUP(B1079,'Auto-PF'!$A$2:$A$500,'Auto-PF'!$B$2:$B$500,"Not found",0),_xlfn.XLOOKUP(LEFT(B1079,3),'MKT name rule'!$B$2:$B$322,'MKT name rule'!$C$2:$C$322, "Not found")))</f>
        <v/>
      </c>
    </row>
    <row r="1080" spans="1:3" ht="14.4">
      <c r="A1080" s="48" t="str">
        <f t="shared" si="42"/>
        <v/>
      </c>
      <c r="B1080" s="19" t="str">
        <f t="shared" si="41"/>
        <v/>
      </c>
      <c r="C1080" s="19" t="str">
        <f>IF(ISBLANK(I1080),"",IF(LEFT(H1080, 4) = "90PF",_xlfn.XLOOKUP(B1080,'Auto-PF'!$A$2:$A$500,'Auto-PF'!$B$2:$B$500,"Not found",0),_xlfn.XLOOKUP(LEFT(B1080,3),'MKT name rule'!$B$2:$B$322,'MKT name rule'!$C$2:$C$322, "Not found")))</f>
        <v/>
      </c>
    </row>
    <row r="1081" spans="1:3" ht="14.4">
      <c r="A1081" s="48" t="str">
        <f t="shared" si="42"/>
        <v/>
      </c>
      <c r="B1081" s="19" t="str">
        <f t="shared" si="41"/>
        <v/>
      </c>
      <c r="C1081" s="19" t="str">
        <f>IF(ISBLANK(I1081),"",IF(LEFT(H1081, 4) = "90PF",_xlfn.XLOOKUP(B1081,'Auto-PF'!$A$2:$A$500,'Auto-PF'!$B$2:$B$500,"Not found",0),_xlfn.XLOOKUP(LEFT(B1081,3),'MKT name rule'!$B$2:$B$322,'MKT name rule'!$C$2:$C$322, "Not found")))</f>
        <v/>
      </c>
    </row>
    <row r="1082" spans="1:3" ht="14.4">
      <c r="A1082" s="48" t="str">
        <f t="shared" si="42"/>
        <v/>
      </c>
      <c r="B1082" s="19" t="str">
        <f t="shared" si="41"/>
        <v/>
      </c>
      <c r="C1082" s="19" t="str">
        <f>IF(ISBLANK(I1082),"",IF(LEFT(H1082, 4) = "90PF",_xlfn.XLOOKUP(B1082,'Auto-PF'!$A$2:$A$500,'Auto-PF'!$B$2:$B$500,"Not found",0),_xlfn.XLOOKUP(LEFT(B1082,3),'MKT name rule'!$B$2:$B$322,'MKT name rule'!$C$2:$C$322, "Not found")))</f>
        <v/>
      </c>
    </row>
    <row r="1083" spans="1:3" ht="14.4">
      <c r="A1083" s="48" t="str">
        <f t="shared" si="42"/>
        <v/>
      </c>
      <c r="B1083" s="19" t="str">
        <f t="shared" si="41"/>
        <v/>
      </c>
      <c r="C1083" s="19" t="str">
        <f>IF(ISBLANK(I1083),"",IF(LEFT(H1083, 4) = "90PF",_xlfn.XLOOKUP(B1083,'Auto-PF'!$A$2:$A$500,'Auto-PF'!$B$2:$B$500,"Not found",0),_xlfn.XLOOKUP(LEFT(B1083,3),'MKT name rule'!$B$2:$B$322,'MKT name rule'!$C$2:$C$322, "Not found")))</f>
        <v/>
      </c>
    </row>
    <row r="1084" spans="1:3" ht="14.4">
      <c r="A1084" s="48" t="str">
        <f t="shared" si="42"/>
        <v/>
      </c>
      <c r="B1084" s="19" t="str">
        <f t="shared" si="41"/>
        <v/>
      </c>
      <c r="C1084" s="19" t="str">
        <f>IF(ISBLANK(I1084),"",IF(LEFT(H1084, 4) = "90PF",_xlfn.XLOOKUP(B1084,'Auto-PF'!$A$2:$A$500,'Auto-PF'!$B$2:$B$500,"Not found",0),_xlfn.XLOOKUP(LEFT(B1084,3),'MKT name rule'!$B$2:$B$322,'MKT name rule'!$C$2:$C$322, "Not found")))</f>
        <v/>
      </c>
    </row>
    <row r="1085" spans="1:3" ht="14.4">
      <c r="A1085" s="48" t="str">
        <f t="shared" si="42"/>
        <v/>
      </c>
      <c r="B1085" s="19" t="str">
        <f t="shared" si="41"/>
        <v/>
      </c>
      <c r="C1085" s="19" t="str">
        <f>IF(ISBLANK(I1085),"",IF(LEFT(H1085, 4) = "90PF",_xlfn.XLOOKUP(B1085,'Auto-PF'!$A$2:$A$500,'Auto-PF'!$B$2:$B$500,"Not found",0),_xlfn.XLOOKUP(LEFT(B1085,3),'MKT name rule'!$B$2:$B$322,'MKT name rule'!$C$2:$C$322, "Not found")))</f>
        <v/>
      </c>
    </row>
    <row r="1086" spans="1:3" ht="14.4">
      <c r="A1086" s="48" t="str">
        <f t="shared" si="42"/>
        <v/>
      </c>
      <c r="B1086" s="19" t="str">
        <f t="shared" si="41"/>
        <v/>
      </c>
      <c r="C1086" s="19" t="str">
        <f>IF(ISBLANK(I1086),"",IF(LEFT(H1086, 4) = "90PF",_xlfn.XLOOKUP(B1086,'Auto-PF'!$A$2:$A$500,'Auto-PF'!$B$2:$B$500,"Not found",0),_xlfn.XLOOKUP(LEFT(B1086,3),'MKT name rule'!$B$2:$B$322,'MKT name rule'!$C$2:$C$322, "Not found")))</f>
        <v/>
      </c>
    </row>
    <row r="1087" spans="1:3" ht="14.4">
      <c r="A1087" s="48" t="str">
        <f t="shared" si="42"/>
        <v/>
      </c>
      <c r="B1087" s="19" t="str">
        <f t="shared" si="41"/>
        <v/>
      </c>
      <c r="C1087" s="19" t="str">
        <f>IF(ISBLANK(I1087),"",IF(LEFT(H1087, 4) = "90PF",_xlfn.XLOOKUP(B1087,'Auto-PF'!$A$2:$A$500,'Auto-PF'!$B$2:$B$500,"Not found",0),_xlfn.XLOOKUP(LEFT(B1087,3),'MKT name rule'!$B$2:$B$322,'MKT name rule'!$C$2:$C$322, "Not found")))</f>
        <v/>
      </c>
    </row>
    <row r="1088" spans="1:3" ht="14.4">
      <c r="A1088" s="48" t="str">
        <f t="shared" si="42"/>
        <v/>
      </c>
      <c r="B1088" s="19" t="str">
        <f t="shared" si="41"/>
        <v/>
      </c>
      <c r="C1088" s="19" t="str">
        <f>IF(ISBLANK(I1088),"",IF(LEFT(H1088, 4) = "90PF",_xlfn.XLOOKUP(B1088,'Auto-PF'!$A$2:$A$500,'Auto-PF'!$B$2:$B$500,"Not found",0),_xlfn.XLOOKUP(LEFT(B1088,3),'MKT name rule'!$B$2:$B$322,'MKT name rule'!$C$2:$C$322, "Not found")))</f>
        <v/>
      </c>
    </row>
    <row r="1089" spans="1:3" ht="14.4">
      <c r="A1089" s="48" t="str">
        <f t="shared" si="42"/>
        <v/>
      </c>
      <c r="B1089" s="19" t="str">
        <f t="shared" si="41"/>
        <v/>
      </c>
      <c r="C1089" s="19" t="str">
        <f>IF(ISBLANK(I1089),"",IF(LEFT(H1089, 4) = "90PF",_xlfn.XLOOKUP(B1089,'Auto-PF'!$A$2:$A$500,'Auto-PF'!$B$2:$B$500,"Not found",0),_xlfn.XLOOKUP(LEFT(B1089,3),'MKT name rule'!$B$2:$B$322,'MKT name rule'!$C$2:$C$322, "Not found")))</f>
        <v/>
      </c>
    </row>
    <row r="1090" spans="1:3" ht="14.4">
      <c r="A1090" s="48" t="str">
        <f t="shared" si="42"/>
        <v/>
      </c>
      <c r="B1090" s="19" t="str">
        <f t="shared" si="41"/>
        <v/>
      </c>
      <c r="C1090" s="19" t="str">
        <f>IF(ISBLANK(I1090),"",IF(LEFT(H1090, 4) = "90PF",_xlfn.XLOOKUP(B1090,'Auto-PF'!$A$2:$A$500,'Auto-PF'!$B$2:$B$500,"Not found",0),_xlfn.XLOOKUP(LEFT(B1090,3),'MKT name rule'!$B$2:$B$322,'MKT name rule'!$C$2:$C$322, "Not found")))</f>
        <v/>
      </c>
    </row>
    <row r="1091" spans="1:3" ht="14.4">
      <c r="A1091" s="48" t="str">
        <f t="shared" si="42"/>
        <v/>
      </c>
      <c r="B1091" s="19" t="str">
        <f t="shared" si="41"/>
        <v/>
      </c>
      <c r="C1091" s="19" t="str">
        <f>IF(ISBLANK(I1091),"",IF(LEFT(H1091, 4) = "90PF",_xlfn.XLOOKUP(B1091,'Auto-PF'!$A$2:$A$500,'Auto-PF'!$B$2:$B$500,"Not found",0),_xlfn.XLOOKUP(LEFT(B1091,3),'MKT name rule'!$B$2:$B$322,'MKT name rule'!$C$2:$C$322, "Not found")))</f>
        <v/>
      </c>
    </row>
    <row r="1092" spans="1:3" ht="14.4">
      <c r="A1092" s="48" t="str">
        <f t="shared" si="42"/>
        <v/>
      </c>
      <c r="B1092" s="19" t="str">
        <f t="shared" si="41"/>
        <v/>
      </c>
      <c r="C1092" s="19" t="str">
        <f>IF(ISBLANK(I1092),"",IF(LEFT(H1092, 4) = "90PF",_xlfn.XLOOKUP(B1092,'Auto-PF'!$A$2:$A$500,'Auto-PF'!$B$2:$B$500,"Not found",0),_xlfn.XLOOKUP(LEFT(B1092,3),'MKT name rule'!$B$2:$B$322,'MKT name rule'!$C$2:$C$322, "Not found")))</f>
        <v/>
      </c>
    </row>
    <row r="1093" spans="1:3" ht="14.4">
      <c r="A1093" s="48" t="str">
        <f t="shared" si="42"/>
        <v/>
      </c>
      <c r="B1093" s="19" t="str">
        <f t="shared" si="41"/>
        <v/>
      </c>
      <c r="C1093" s="19" t="str">
        <f>IF(ISBLANK(I1093),"",IF(LEFT(H1093, 4) = "90PF",_xlfn.XLOOKUP(B1093,'Auto-PF'!$A$2:$A$500,'Auto-PF'!$B$2:$B$500,"Not found",0),_xlfn.XLOOKUP(LEFT(B1093,3),'MKT name rule'!$B$2:$B$322,'MKT name rule'!$C$2:$C$322, "Not found")))</f>
        <v/>
      </c>
    </row>
    <row r="1094" spans="1:3" ht="14.4">
      <c r="A1094" s="48" t="str">
        <f t="shared" si="42"/>
        <v/>
      </c>
      <c r="B1094" s="19" t="str">
        <f t="shared" si="41"/>
        <v/>
      </c>
      <c r="C1094" s="19" t="str">
        <f>IF(ISBLANK(I1094),"",IF(LEFT(H1094, 4) = "90PF",_xlfn.XLOOKUP(B1094,'Auto-PF'!$A$2:$A$500,'Auto-PF'!$B$2:$B$500,"Not found",0),_xlfn.XLOOKUP(LEFT(B1094,3),'MKT name rule'!$B$2:$B$322,'MKT name rule'!$C$2:$C$322, "Not found")))</f>
        <v/>
      </c>
    </row>
    <row r="1095" spans="1:3" ht="14.4">
      <c r="A1095" s="48" t="str">
        <f t="shared" si="42"/>
        <v/>
      </c>
      <c r="B1095" s="19" t="str">
        <f t="shared" si="41"/>
        <v/>
      </c>
      <c r="C1095" s="19" t="str">
        <f>IF(ISBLANK(I1095),"",IF(LEFT(H1095, 4) = "90PF",_xlfn.XLOOKUP(B1095,'Auto-PF'!$A$2:$A$500,'Auto-PF'!$B$2:$B$500,"Not found",0),_xlfn.XLOOKUP(LEFT(B1095,3),'MKT name rule'!$B$2:$B$322,'MKT name rule'!$C$2:$C$322, "Not found")))</f>
        <v/>
      </c>
    </row>
    <row r="1096" spans="1:3" ht="14.4">
      <c r="A1096" s="48" t="str">
        <f t="shared" si="42"/>
        <v/>
      </c>
      <c r="B1096" s="19" t="str">
        <f t="shared" si="41"/>
        <v/>
      </c>
      <c r="C1096" s="19" t="str">
        <f>IF(ISBLANK(I1096),"",IF(LEFT(H1096, 4) = "90PF",_xlfn.XLOOKUP(B1096,'Auto-PF'!$A$2:$A$500,'Auto-PF'!$B$2:$B$500,"Not found",0),_xlfn.XLOOKUP(LEFT(B1096,3),'MKT name rule'!$B$2:$B$322,'MKT name rule'!$C$2:$C$322, "Not found")))</f>
        <v/>
      </c>
    </row>
    <row r="1097" spans="1:3" ht="14.4">
      <c r="A1097" s="48" t="str">
        <f t="shared" si="42"/>
        <v/>
      </c>
      <c r="B1097" s="19" t="str">
        <f t="shared" si="41"/>
        <v/>
      </c>
      <c r="C1097" s="19" t="str">
        <f>IF(ISBLANK(I1097),"",IF(LEFT(H1097, 4) = "90PF",_xlfn.XLOOKUP(B1097,'Auto-PF'!$A$2:$A$500,'Auto-PF'!$B$2:$B$500,"Not found",0),_xlfn.XLOOKUP(LEFT(B1097,3),'MKT name rule'!$B$2:$B$322,'MKT name rule'!$C$2:$C$322, "Not found")))</f>
        <v/>
      </c>
    </row>
    <row r="1098" spans="1:3" ht="14.4">
      <c r="A1098" s="48" t="str">
        <f t="shared" si="42"/>
        <v/>
      </c>
      <c r="B1098" s="19" t="str">
        <f t="shared" si="41"/>
        <v/>
      </c>
      <c r="C1098" s="19" t="str">
        <f>IF(ISBLANK(I1098),"",IF(LEFT(H1098, 4) = "90PF",_xlfn.XLOOKUP(B1098,'Auto-PF'!$A$2:$A$500,'Auto-PF'!$B$2:$B$500,"Not found",0),_xlfn.XLOOKUP(LEFT(B1098,3),'MKT name rule'!$B$2:$B$322,'MKT name rule'!$C$2:$C$322, "Not found")))</f>
        <v/>
      </c>
    </row>
    <row r="1099" spans="1:3" ht="14.4">
      <c r="A1099" s="48" t="str">
        <f t="shared" si="42"/>
        <v/>
      </c>
      <c r="B1099" s="19" t="str">
        <f t="shared" ref="B1099:B1162" si="43">IF(ISBLANK(I1099),"",I1099)</f>
        <v/>
      </c>
      <c r="C1099" s="19" t="str">
        <f>IF(ISBLANK(I1099),"",IF(LEFT(H1099, 4) = "90PF",_xlfn.XLOOKUP(B1099,'Auto-PF'!$A$2:$A$500,'Auto-PF'!$B$2:$B$500,"Not found",0),_xlfn.XLOOKUP(LEFT(B1099,3),'MKT name rule'!$B$2:$B$322,'MKT name rule'!$C$2:$C$322, "Not found")))</f>
        <v/>
      </c>
    </row>
    <row r="1100" spans="1:3" ht="14.4">
      <c r="A1100" s="48" t="str">
        <f t="shared" si="42"/>
        <v/>
      </c>
      <c r="B1100" s="19" t="str">
        <f t="shared" si="43"/>
        <v/>
      </c>
      <c r="C1100" s="19" t="str">
        <f>IF(ISBLANK(I1100),"",IF(LEFT(H1100, 4) = "90PF",_xlfn.XLOOKUP(B1100,'Auto-PF'!$A$2:$A$500,'Auto-PF'!$B$2:$B$500,"Not found",0),_xlfn.XLOOKUP(LEFT(B1100,3),'MKT name rule'!$B$2:$B$322,'MKT name rule'!$C$2:$C$322, "Not found")))</f>
        <v/>
      </c>
    </row>
    <row r="1101" spans="1:3" ht="14.4">
      <c r="A1101" s="48" t="str">
        <f t="shared" si="42"/>
        <v/>
      </c>
      <c r="B1101" s="19" t="str">
        <f t="shared" si="43"/>
        <v/>
      </c>
      <c r="C1101" s="19" t="str">
        <f>IF(ISBLANK(I1101),"",IF(LEFT(H1101, 4) = "90PF",_xlfn.XLOOKUP(B1101,'Auto-PF'!$A$2:$A$500,'Auto-PF'!$B$2:$B$500,"Not found",0),_xlfn.XLOOKUP(LEFT(B1101,3),'MKT name rule'!$B$2:$B$322,'MKT name rule'!$C$2:$C$322, "Not found")))</f>
        <v/>
      </c>
    </row>
    <row r="1102" spans="1:3" ht="14.4">
      <c r="A1102" s="48" t="str">
        <f t="shared" si="42"/>
        <v/>
      </c>
      <c r="B1102" s="19" t="str">
        <f t="shared" si="43"/>
        <v/>
      </c>
      <c r="C1102" s="19" t="str">
        <f>IF(ISBLANK(I1102),"",IF(LEFT(H1102, 4) = "90PF",_xlfn.XLOOKUP(B1102,'Auto-PF'!$A$2:$A$500,'Auto-PF'!$B$2:$B$500,"Not found",0),_xlfn.XLOOKUP(LEFT(B1102,3),'MKT name rule'!$B$2:$B$322,'MKT name rule'!$C$2:$C$322, "Not found")))</f>
        <v/>
      </c>
    </row>
    <row r="1103" spans="1:3" ht="14.4">
      <c r="A1103" s="48" t="str">
        <f t="shared" si="42"/>
        <v/>
      </c>
      <c r="B1103" s="19" t="str">
        <f t="shared" si="43"/>
        <v/>
      </c>
      <c r="C1103" s="19" t="str">
        <f>IF(ISBLANK(I1103),"",IF(LEFT(H1103, 4) = "90PF",_xlfn.XLOOKUP(B1103,'Auto-PF'!$A$2:$A$500,'Auto-PF'!$B$2:$B$500,"Not found",0),_xlfn.XLOOKUP(LEFT(B1103,3),'MKT name rule'!$B$2:$B$322,'MKT name rule'!$C$2:$C$322, "Not found")))</f>
        <v/>
      </c>
    </row>
    <row r="1104" spans="1:3" ht="14.4">
      <c r="A1104" s="48" t="str">
        <f t="shared" ref="A1104:A1167" si="44">IF(ISBLANK(I1104),"",H1104)</f>
        <v/>
      </c>
      <c r="B1104" s="19" t="str">
        <f t="shared" si="43"/>
        <v/>
      </c>
      <c r="C1104" s="19" t="str">
        <f>IF(ISBLANK(I1104),"",IF(LEFT(H1104, 4) = "90PF",_xlfn.XLOOKUP(B1104,'Auto-PF'!$A$2:$A$500,'Auto-PF'!$B$2:$B$500,"Not found",0),_xlfn.XLOOKUP(LEFT(B1104,3),'MKT name rule'!$B$2:$B$322,'MKT name rule'!$C$2:$C$322, "Not found")))</f>
        <v/>
      </c>
    </row>
    <row r="1105" spans="1:3" ht="14.4">
      <c r="A1105" s="48" t="str">
        <f t="shared" si="44"/>
        <v/>
      </c>
      <c r="B1105" s="19" t="str">
        <f t="shared" si="43"/>
        <v/>
      </c>
      <c r="C1105" s="19" t="str">
        <f>IF(ISBLANK(I1105),"",IF(LEFT(H1105, 4) = "90PF",_xlfn.XLOOKUP(B1105,'Auto-PF'!$A$2:$A$500,'Auto-PF'!$B$2:$B$500,"Not found",0),_xlfn.XLOOKUP(LEFT(B1105,3),'MKT name rule'!$B$2:$B$322,'MKT name rule'!$C$2:$C$322, "Not found")))</f>
        <v/>
      </c>
    </row>
    <row r="1106" spans="1:3" ht="14.4">
      <c r="A1106" s="48" t="str">
        <f t="shared" si="44"/>
        <v/>
      </c>
      <c r="B1106" s="19" t="str">
        <f t="shared" si="43"/>
        <v/>
      </c>
      <c r="C1106" s="19" t="str">
        <f>IF(ISBLANK(I1106),"",IF(LEFT(H1106, 4) = "90PF",_xlfn.XLOOKUP(B1106,'Auto-PF'!$A$2:$A$500,'Auto-PF'!$B$2:$B$500,"Not found",0),_xlfn.XLOOKUP(LEFT(B1106,3),'MKT name rule'!$B$2:$B$322,'MKT name rule'!$C$2:$C$322, "Not found")))</f>
        <v/>
      </c>
    </row>
    <row r="1107" spans="1:3" ht="14.4">
      <c r="A1107" s="48" t="str">
        <f t="shared" si="44"/>
        <v/>
      </c>
      <c r="B1107" s="19" t="str">
        <f t="shared" si="43"/>
        <v/>
      </c>
      <c r="C1107" s="19" t="str">
        <f>IF(ISBLANK(I1107),"",IF(LEFT(H1107, 4) = "90PF",_xlfn.XLOOKUP(B1107,'Auto-PF'!$A$2:$A$500,'Auto-PF'!$B$2:$B$500,"Not found",0),_xlfn.XLOOKUP(LEFT(B1107,3),'MKT name rule'!$B$2:$B$322,'MKT name rule'!$C$2:$C$322, "Not found")))</f>
        <v/>
      </c>
    </row>
    <row r="1108" spans="1:3" ht="14.4">
      <c r="A1108" s="48" t="str">
        <f t="shared" si="44"/>
        <v/>
      </c>
      <c r="B1108" s="19" t="str">
        <f t="shared" si="43"/>
        <v/>
      </c>
      <c r="C1108" s="19" t="str">
        <f>IF(ISBLANK(I1108),"",IF(LEFT(H1108, 4) = "90PF",_xlfn.XLOOKUP(B1108,'Auto-PF'!$A$2:$A$500,'Auto-PF'!$B$2:$B$500,"Not found",0),_xlfn.XLOOKUP(LEFT(B1108,3),'MKT name rule'!$B$2:$B$322,'MKT name rule'!$C$2:$C$322, "Not found")))</f>
        <v/>
      </c>
    </row>
    <row r="1109" spans="1:3" ht="14.4">
      <c r="A1109" s="48" t="str">
        <f t="shared" si="44"/>
        <v/>
      </c>
      <c r="B1109" s="19" t="str">
        <f t="shared" si="43"/>
        <v/>
      </c>
      <c r="C1109" s="19" t="str">
        <f>IF(ISBLANK(I1109),"",IF(LEFT(H1109, 4) = "90PF",_xlfn.XLOOKUP(B1109,'Auto-PF'!$A$2:$A$500,'Auto-PF'!$B$2:$B$500,"Not found",0),_xlfn.XLOOKUP(LEFT(B1109,3),'MKT name rule'!$B$2:$B$322,'MKT name rule'!$C$2:$C$322, "Not found")))</f>
        <v/>
      </c>
    </row>
    <row r="1110" spans="1:3" ht="14.4">
      <c r="A1110" s="48" t="str">
        <f t="shared" si="44"/>
        <v/>
      </c>
      <c r="B1110" s="19" t="str">
        <f t="shared" si="43"/>
        <v/>
      </c>
      <c r="C1110" s="19" t="str">
        <f>IF(ISBLANK(I1110),"",IF(LEFT(H1110, 4) = "90PF",_xlfn.XLOOKUP(B1110,'Auto-PF'!$A$2:$A$500,'Auto-PF'!$B$2:$B$500,"Not found",0),_xlfn.XLOOKUP(LEFT(B1110,3),'MKT name rule'!$B$2:$B$322,'MKT name rule'!$C$2:$C$322, "Not found")))</f>
        <v/>
      </c>
    </row>
    <row r="1111" spans="1:3" ht="14.4">
      <c r="A1111" s="48" t="str">
        <f t="shared" si="44"/>
        <v/>
      </c>
      <c r="B1111" s="19" t="str">
        <f t="shared" si="43"/>
        <v/>
      </c>
      <c r="C1111" s="19" t="str">
        <f>IF(ISBLANK(I1111),"",IF(LEFT(H1111, 4) = "90PF",_xlfn.XLOOKUP(B1111,'Auto-PF'!$A$2:$A$500,'Auto-PF'!$B$2:$B$500,"Not found",0),_xlfn.XLOOKUP(LEFT(B1111,3),'MKT name rule'!$B$2:$B$322,'MKT name rule'!$C$2:$C$322, "Not found")))</f>
        <v/>
      </c>
    </row>
    <row r="1112" spans="1:3" ht="14.4">
      <c r="A1112" s="48" t="str">
        <f t="shared" si="44"/>
        <v/>
      </c>
      <c r="B1112" s="19" t="str">
        <f t="shared" si="43"/>
        <v/>
      </c>
      <c r="C1112" s="19" t="str">
        <f>IF(ISBLANK(I1112),"",IF(LEFT(H1112, 4) = "90PF",_xlfn.XLOOKUP(B1112,'Auto-PF'!$A$2:$A$500,'Auto-PF'!$B$2:$B$500,"Not found",0),_xlfn.XLOOKUP(LEFT(B1112,3),'MKT name rule'!$B$2:$B$322,'MKT name rule'!$C$2:$C$322, "Not found")))</f>
        <v/>
      </c>
    </row>
    <row r="1113" spans="1:3" ht="14.4">
      <c r="A1113" s="48" t="str">
        <f t="shared" si="44"/>
        <v/>
      </c>
      <c r="B1113" s="19" t="str">
        <f t="shared" si="43"/>
        <v/>
      </c>
      <c r="C1113" s="19" t="str">
        <f>IF(ISBLANK(I1113),"",IF(LEFT(H1113, 4) = "90PF",_xlfn.XLOOKUP(B1113,'Auto-PF'!$A$2:$A$500,'Auto-PF'!$B$2:$B$500,"Not found",0),_xlfn.XLOOKUP(LEFT(B1113,3),'MKT name rule'!$B$2:$B$322,'MKT name rule'!$C$2:$C$322, "Not found")))</f>
        <v/>
      </c>
    </row>
    <row r="1114" spans="1:3" ht="14.4">
      <c r="A1114" s="48" t="str">
        <f t="shared" si="44"/>
        <v/>
      </c>
      <c r="B1114" s="19" t="str">
        <f t="shared" si="43"/>
        <v/>
      </c>
      <c r="C1114" s="19" t="str">
        <f>IF(ISBLANK(I1114),"",IF(LEFT(H1114, 4) = "90PF",_xlfn.XLOOKUP(B1114,'Auto-PF'!$A$2:$A$500,'Auto-PF'!$B$2:$B$500,"Not found",0),_xlfn.XLOOKUP(LEFT(B1114,3),'MKT name rule'!$B$2:$B$322,'MKT name rule'!$C$2:$C$322, "Not found")))</f>
        <v/>
      </c>
    </row>
    <row r="1115" spans="1:3" ht="14.4">
      <c r="A1115" s="48" t="str">
        <f t="shared" si="44"/>
        <v/>
      </c>
      <c r="B1115" s="19" t="str">
        <f t="shared" si="43"/>
        <v/>
      </c>
      <c r="C1115" s="19" t="str">
        <f>IF(ISBLANK(I1115),"",IF(LEFT(H1115, 4) = "90PF",_xlfn.XLOOKUP(B1115,'Auto-PF'!$A$2:$A$500,'Auto-PF'!$B$2:$B$500,"Not found",0),_xlfn.XLOOKUP(LEFT(B1115,3),'MKT name rule'!$B$2:$B$322,'MKT name rule'!$C$2:$C$322, "Not found")))</f>
        <v/>
      </c>
    </row>
    <row r="1116" spans="1:3" ht="14.4">
      <c r="A1116" s="48" t="str">
        <f t="shared" si="44"/>
        <v/>
      </c>
      <c r="B1116" s="19" t="str">
        <f t="shared" si="43"/>
        <v/>
      </c>
      <c r="C1116" s="19" t="str">
        <f>IF(ISBLANK(I1116),"",IF(LEFT(H1116, 4) = "90PF",_xlfn.XLOOKUP(B1116,'Auto-PF'!$A$2:$A$500,'Auto-PF'!$B$2:$B$500,"Not found",0),_xlfn.XLOOKUP(LEFT(B1116,3),'MKT name rule'!$B$2:$B$322,'MKT name rule'!$C$2:$C$322, "Not found")))</f>
        <v/>
      </c>
    </row>
    <row r="1117" spans="1:3" ht="14.4">
      <c r="A1117" s="48" t="str">
        <f t="shared" si="44"/>
        <v/>
      </c>
      <c r="B1117" s="19" t="str">
        <f t="shared" si="43"/>
        <v/>
      </c>
      <c r="C1117" s="19" t="str">
        <f>IF(ISBLANK(I1117),"",IF(LEFT(H1117, 4) = "90PF",_xlfn.XLOOKUP(B1117,'Auto-PF'!$A$2:$A$500,'Auto-PF'!$B$2:$B$500,"Not found",0),_xlfn.XLOOKUP(LEFT(B1117,3),'MKT name rule'!$B$2:$B$322,'MKT name rule'!$C$2:$C$322, "Not found")))</f>
        <v/>
      </c>
    </row>
    <row r="1118" spans="1:3" ht="14.4">
      <c r="A1118" s="48" t="str">
        <f t="shared" si="44"/>
        <v/>
      </c>
      <c r="B1118" s="19" t="str">
        <f t="shared" si="43"/>
        <v/>
      </c>
      <c r="C1118" s="19" t="str">
        <f>IF(ISBLANK(I1118),"",IF(LEFT(H1118, 4) = "90PF",_xlfn.XLOOKUP(B1118,'Auto-PF'!$A$2:$A$500,'Auto-PF'!$B$2:$B$500,"Not found",0),_xlfn.XLOOKUP(LEFT(B1118,3),'MKT name rule'!$B$2:$B$322,'MKT name rule'!$C$2:$C$322, "Not found")))</f>
        <v/>
      </c>
    </row>
    <row r="1119" spans="1:3" ht="14.4">
      <c r="A1119" s="48" t="str">
        <f t="shared" si="44"/>
        <v/>
      </c>
      <c r="B1119" s="19" t="str">
        <f t="shared" si="43"/>
        <v/>
      </c>
      <c r="C1119" s="19" t="str">
        <f>IF(ISBLANK(I1119),"",IF(LEFT(H1119, 4) = "90PF",_xlfn.XLOOKUP(B1119,'Auto-PF'!$A$2:$A$500,'Auto-PF'!$B$2:$B$500,"Not found",0),_xlfn.XLOOKUP(LEFT(B1119,3),'MKT name rule'!$B$2:$B$322,'MKT name rule'!$C$2:$C$322, "Not found")))</f>
        <v/>
      </c>
    </row>
    <row r="1120" spans="1:3" ht="14.4">
      <c r="A1120" s="48" t="str">
        <f t="shared" si="44"/>
        <v/>
      </c>
      <c r="B1120" s="19" t="str">
        <f t="shared" si="43"/>
        <v/>
      </c>
      <c r="C1120" s="19" t="str">
        <f>IF(ISBLANK(I1120),"",IF(LEFT(H1120, 4) = "90PF",_xlfn.XLOOKUP(B1120,'Auto-PF'!$A$2:$A$500,'Auto-PF'!$B$2:$B$500,"Not found",0),_xlfn.XLOOKUP(LEFT(B1120,3),'MKT name rule'!$B$2:$B$322,'MKT name rule'!$C$2:$C$322, "Not found")))</f>
        <v/>
      </c>
    </row>
    <row r="1121" spans="1:3" ht="14.4">
      <c r="A1121" s="48" t="str">
        <f t="shared" si="44"/>
        <v/>
      </c>
      <c r="B1121" s="19" t="str">
        <f t="shared" si="43"/>
        <v/>
      </c>
      <c r="C1121" s="19" t="str">
        <f>IF(ISBLANK(I1121),"",IF(LEFT(H1121, 4) = "90PF",_xlfn.XLOOKUP(B1121,'Auto-PF'!$A$2:$A$500,'Auto-PF'!$B$2:$B$500,"Not found",0),_xlfn.XLOOKUP(LEFT(B1121,3),'MKT name rule'!$B$2:$B$322,'MKT name rule'!$C$2:$C$322, "Not found")))</f>
        <v/>
      </c>
    </row>
    <row r="1122" spans="1:3" ht="14.4">
      <c r="A1122" s="48" t="str">
        <f t="shared" si="44"/>
        <v/>
      </c>
      <c r="B1122" s="19" t="str">
        <f t="shared" si="43"/>
        <v/>
      </c>
      <c r="C1122" s="19" t="str">
        <f>IF(ISBLANK(I1122),"",IF(LEFT(H1122, 4) = "90PF",_xlfn.XLOOKUP(B1122,'Auto-PF'!$A$2:$A$500,'Auto-PF'!$B$2:$B$500,"Not found",0),_xlfn.XLOOKUP(LEFT(B1122,3),'MKT name rule'!$B$2:$B$322,'MKT name rule'!$C$2:$C$322, "Not found")))</f>
        <v/>
      </c>
    </row>
    <row r="1123" spans="1:3" ht="14.4">
      <c r="A1123" s="48" t="str">
        <f t="shared" si="44"/>
        <v/>
      </c>
      <c r="B1123" s="19" t="str">
        <f t="shared" si="43"/>
        <v/>
      </c>
      <c r="C1123" s="19" t="str">
        <f>IF(ISBLANK(I1123),"",IF(LEFT(H1123, 4) = "90PF",_xlfn.XLOOKUP(B1123,'Auto-PF'!$A$2:$A$500,'Auto-PF'!$B$2:$B$500,"Not found",0),_xlfn.XLOOKUP(LEFT(B1123,3),'MKT name rule'!$B$2:$B$322,'MKT name rule'!$C$2:$C$322, "Not found")))</f>
        <v/>
      </c>
    </row>
    <row r="1124" spans="1:3" ht="14.4">
      <c r="A1124" s="48" t="str">
        <f t="shared" si="44"/>
        <v/>
      </c>
      <c r="B1124" s="19" t="str">
        <f t="shared" si="43"/>
        <v/>
      </c>
      <c r="C1124" s="19" t="str">
        <f>IF(ISBLANK(I1124),"",IF(LEFT(H1124, 4) = "90PF",_xlfn.XLOOKUP(B1124,'Auto-PF'!$A$2:$A$500,'Auto-PF'!$B$2:$B$500,"Not found",0),_xlfn.XLOOKUP(LEFT(B1124,3),'MKT name rule'!$B$2:$B$322,'MKT name rule'!$C$2:$C$322, "Not found")))</f>
        <v/>
      </c>
    </row>
    <row r="1125" spans="1:3" ht="14.4">
      <c r="A1125" s="48" t="str">
        <f t="shared" si="44"/>
        <v/>
      </c>
      <c r="B1125" s="19" t="str">
        <f t="shared" si="43"/>
        <v/>
      </c>
      <c r="C1125" s="19" t="str">
        <f>IF(ISBLANK(I1125),"",IF(LEFT(H1125, 4) = "90PF",_xlfn.XLOOKUP(B1125,'Auto-PF'!$A$2:$A$500,'Auto-PF'!$B$2:$B$500,"Not found",0),_xlfn.XLOOKUP(LEFT(B1125,3),'MKT name rule'!$B$2:$B$322,'MKT name rule'!$C$2:$C$322, "Not found")))</f>
        <v/>
      </c>
    </row>
    <row r="1126" spans="1:3" ht="14.4">
      <c r="A1126" s="48" t="str">
        <f t="shared" si="44"/>
        <v/>
      </c>
      <c r="B1126" s="19" t="str">
        <f t="shared" si="43"/>
        <v/>
      </c>
      <c r="C1126" s="19" t="str">
        <f>IF(ISBLANK(I1126),"",IF(LEFT(H1126, 4) = "90PF",_xlfn.XLOOKUP(B1126,'Auto-PF'!$A$2:$A$500,'Auto-PF'!$B$2:$B$500,"Not found",0),_xlfn.XLOOKUP(LEFT(B1126,3),'MKT name rule'!$B$2:$B$322,'MKT name rule'!$C$2:$C$322, "Not found")))</f>
        <v/>
      </c>
    </row>
    <row r="1127" spans="1:3" ht="14.4">
      <c r="A1127" s="48" t="str">
        <f t="shared" si="44"/>
        <v/>
      </c>
      <c r="B1127" s="19" t="str">
        <f t="shared" si="43"/>
        <v/>
      </c>
      <c r="C1127" s="19" t="str">
        <f>IF(ISBLANK(I1127),"",IF(LEFT(H1127, 4) = "90PF",_xlfn.XLOOKUP(B1127,'Auto-PF'!$A$2:$A$500,'Auto-PF'!$B$2:$B$500,"Not found",0),_xlfn.XLOOKUP(LEFT(B1127,3),'MKT name rule'!$B$2:$B$322,'MKT name rule'!$C$2:$C$322, "Not found")))</f>
        <v/>
      </c>
    </row>
    <row r="1128" spans="1:3" ht="14.4">
      <c r="A1128" s="48" t="str">
        <f t="shared" si="44"/>
        <v/>
      </c>
      <c r="B1128" s="19" t="str">
        <f t="shared" si="43"/>
        <v/>
      </c>
      <c r="C1128" s="19" t="str">
        <f>IF(ISBLANK(I1128),"",IF(LEFT(H1128, 4) = "90PF",_xlfn.XLOOKUP(B1128,'Auto-PF'!$A$2:$A$500,'Auto-PF'!$B$2:$B$500,"Not found",0),_xlfn.XLOOKUP(LEFT(B1128,3),'MKT name rule'!$B$2:$B$322,'MKT name rule'!$C$2:$C$322, "Not found")))</f>
        <v/>
      </c>
    </row>
    <row r="1129" spans="1:3" ht="14.4">
      <c r="A1129" s="48" t="str">
        <f t="shared" si="44"/>
        <v/>
      </c>
      <c r="B1129" s="19" t="str">
        <f t="shared" si="43"/>
        <v/>
      </c>
      <c r="C1129" s="19" t="str">
        <f>IF(ISBLANK(I1129),"",IF(LEFT(H1129, 4) = "90PF",_xlfn.XLOOKUP(B1129,'Auto-PF'!$A$2:$A$500,'Auto-PF'!$B$2:$B$500,"Not found",0),_xlfn.XLOOKUP(LEFT(B1129,3),'MKT name rule'!$B$2:$B$322,'MKT name rule'!$C$2:$C$322, "Not found")))</f>
        <v/>
      </c>
    </row>
    <row r="1130" spans="1:3" ht="14.4">
      <c r="A1130" s="48" t="str">
        <f t="shared" si="44"/>
        <v/>
      </c>
      <c r="B1130" s="19" t="str">
        <f t="shared" si="43"/>
        <v/>
      </c>
      <c r="C1130" s="19" t="str">
        <f>IF(ISBLANK(I1130),"",IF(LEFT(H1130, 4) = "90PF",_xlfn.XLOOKUP(B1130,'Auto-PF'!$A$2:$A$500,'Auto-PF'!$B$2:$B$500,"Not found",0),_xlfn.XLOOKUP(LEFT(B1130,3),'MKT name rule'!$B$2:$B$322,'MKT name rule'!$C$2:$C$322, "Not found")))</f>
        <v/>
      </c>
    </row>
    <row r="1131" spans="1:3" ht="14.4">
      <c r="A1131" s="48" t="str">
        <f t="shared" si="44"/>
        <v/>
      </c>
      <c r="B1131" s="19" t="str">
        <f t="shared" si="43"/>
        <v/>
      </c>
      <c r="C1131" s="19" t="str">
        <f>IF(ISBLANK(I1131),"",IF(LEFT(H1131, 4) = "90PF",_xlfn.XLOOKUP(B1131,'Auto-PF'!$A$2:$A$500,'Auto-PF'!$B$2:$B$500,"Not found",0),_xlfn.XLOOKUP(LEFT(B1131,3),'MKT name rule'!$B$2:$B$322,'MKT name rule'!$C$2:$C$322, "Not found")))</f>
        <v/>
      </c>
    </row>
    <row r="1132" spans="1:3" ht="14.4">
      <c r="A1132" s="48" t="str">
        <f t="shared" si="44"/>
        <v/>
      </c>
      <c r="B1132" s="19" t="str">
        <f t="shared" si="43"/>
        <v/>
      </c>
      <c r="C1132" s="19" t="str">
        <f>IF(ISBLANK(I1132),"",IF(LEFT(H1132, 4) = "90PF",_xlfn.XLOOKUP(B1132,'Auto-PF'!$A$2:$A$500,'Auto-PF'!$B$2:$B$500,"Not found",0),_xlfn.XLOOKUP(LEFT(B1132,3),'MKT name rule'!$B$2:$B$322,'MKT name rule'!$C$2:$C$322, "Not found")))</f>
        <v/>
      </c>
    </row>
    <row r="1133" spans="1:3" ht="14.4">
      <c r="A1133" s="48" t="str">
        <f t="shared" si="44"/>
        <v/>
      </c>
      <c r="B1133" s="19" t="str">
        <f t="shared" si="43"/>
        <v/>
      </c>
      <c r="C1133" s="19" t="str">
        <f>IF(ISBLANK(I1133),"",IF(LEFT(H1133, 4) = "90PF",_xlfn.XLOOKUP(B1133,'Auto-PF'!$A$2:$A$500,'Auto-PF'!$B$2:$B$500,"Not found",0),_xlfn.XLOOKUP(LEFT(B1133,3),'MKT name rule'!$B$2:$B$322,'MKT name rule'!$C$2:$C$322, "Not found")))</f>
        <v/>
      </c>
    </row>
    <row r="1134" spans="1:3" ht="14.4">
      <c r="A1134" s="48" t="str">
        <f t="shared" si="44"/>
        <v/>
      </c>
      <c r="B1134" s="19" t="str">
        <f t="shared" si="43"/>
        <v/>
      </c>
      <c r="C1134" s="19" t="str">
        <f>IF(ISBLANK(I1134),"",IF(LEFT(H1134, 4) = "90PF",_xlfn.XLOOKUP(B1134,'Auto-PF'!$A$2:$A$500,'Auto-PF'!$B$2:$B$500,"Not found",0),_xlfn.XLOOKUP(LEFT(B1134,3),'MKT name rule'!$B$2:$B$322,'MKT name rule'!$C$2:$C$322, "Not found")))</f>
        <v/>
      </c>
    </row>
    <row r="1135" spans="1:3" ht="14.4">
      <c r="A1135" s="48" t="str">
        <f t="shared" si="44"/>
        <v/>
      </c>
      <c r="B1135" s="19" t="str">
        <f t="shared" si="43"/>
        <v/>
      </c>
      <c r="C1135" s="19" t="str">
        <f>IF(ISBLANK(I1135),"",IF(LEFT(H1135, 4) = "90PF",_xlfn.XLOOKUP(B1135,'Auto-PF'!$A$2:$A$500,'Auto-PF'!$B$2:$B$500,"Not found",0),_xlfn.XLOOKUP(LEFT(B1135,3),'MKT name rule'!$B$2:$B$322,'MKT name rule'!$C$2:$C$322, "Not found")))</f>
        <v/>
      </c>
    </row>
    <row r="1136" spans="1:3" ht="14.4">
      <c r="A1136" s="48" t="str">
        <f t="shared" si="44"/>
        <v/>
      </c>
      <c r="B1136" s="19" t="str">
        <f t="shared" si="43"/>
        <v/>
      </c>
      <c r="C1136" s="19" t="str">
        <f>IF(ISBLANK(I1136),"",IF(LEFT(H1136, 4) = "90PF",_xlfn.XLOOKUP(B1136,'Auto-PF'!$A$2:$A$500,'Auto-PF'!$B$2:$B$500,"Not found",0),_xlfn.XLOOKUP(LEFT(B1136,3),'MKT name rule'!$B$2:$B$322,'MKT name rule'!$C$2:$C$322, "Not found")))</f>
        <v/>
      </c>
    </row>
    <row r="1137" spans="1:3" ht="14.4">
      <c r="A1137" s="48" t="str">
        <f t="shared" si="44"/>
        <v/>
      </c>
      <c r="B1137" s="19" t="str">
        <f t="shared" si="43"/>
        <v/>
      </c>
      <c r="C1137" s="19" t="str">
        <f>IF(ISBLANK(I1137),"",IF(LEFT(H1137, 4) = "90PF",_xlfn.XLOOKUP(B1137,'Auto-PF'!$A$2:$A$500,'Auto-PF'!$B$2:$B$500,"Not found",0),_xlfn.XLOOKUP(LEFT(B1137,3),'MKT name rule'!$B$2:$B$322,'MKT name rule'!$C$2:$C$322, "Not found")))</f>
        <v/>
      </c>
    </row>
    <row r="1138" spans="1:3" ht="14.4">
      <c r="A1138" s="48" t="str">
        <f t="shared" si="44"/>
        <v/>
      </c>
      <c r="B1138" s="19" t="str">
        <f t="shared" si="43"/>
        <v/>
      </c>
      <c r="C1138" s="19" t="str">
        <f>IF(ISBLANK(I1138),"",IF(LEFT(H1138, 4) = "90PF",_xlfn.XLOOKUP(B1138,'Auto-PF'!$A$2:$A$500,'Auto-PF'!$B$2:$B$500,"Not found",0),_xlfn.XLOOKUP(LEFT(B1138,3),'MKT name rule'!$B$2:$B$322,'MKT name rule'!$C$2:$C$322, "Not found")))</f>
        <v/>
      </c>
    </row>
    <row r="1139" spans="1:3" ht="14.4">
      <c r="A1139" s="48" t="str">
        <f t="shared" si="44"/>
        <v/>
      </c>
      <c r="B1139" s="19" t="str">
        <f t="shared" si="43"/>
        <v/>
      </c>
      <c r="C1139" s="19" t="str">
        <f>IF(ISBLANK(I1139),"",IF(LEFT(H1139, 4) = "90PF",_xlfn.XLOOKUP(B1139,'Auto-PF'!$A$2:$A$500,'Auto-PF'!$B$2:$B$500,"Not found",0),_xlfn.XLOOKUP(LEFT(B1139,3),'MKT name rule'!$B$2:$B$322,'MKT name rule'!$C$2:$C$322, "Not found")))</f>
        <v/>
      </c>
    </row>
    <row r="1140" spans="1:3" ht="14.4">
      <c r="A1140" s="48" t="str">
        <f t="shared" si="44"/>
        <v/>
      </c>
      <c r="B1140" s="19" t="str">
        <f t="shared" si="43"/>
        <v/>
      </c>
      <c r="C1140" s="19" t="str">
        <f>IF(ISBLANK(I1140),"",IF(LEFT(H1140, 4) = "90PF",_xlfn.XLOOKUP(B1140,'Auto-PF'!$A$2:$A$500,'Auto-PF'!$B$2:$B$500,"Not found",0),_xlfn.XLOOKUP(LEFT(B1140,3),'MKT name rule'!$B$2:$B$322,'MKT name rule'!$C$2:$C$322, "Not found")))</f>
        <v/>
      </c>
    </row>
    <row r="1141" spans="1:3" ht="14.4">
      <c r="A1141" s="48" t="str">
        <f t="shared" si="44"/>
        <v/>
      </c>
      <c r="B1141" s="19" t="str">
        <f t="shared" si="43"/>
        <v/>
      </c>
      <c r="C1141" s="19" t="str">
        <f>IF(ISBLANK(I1141),"",IF(LEFT(H1141, 4) = "90PF",_xlfn.XLOOKUP(B1141,'Auto-PF'!$A$2:$A$500,'Auto-PF'!$B$2:$B$500,"Not found",0),_xlfn.XLOOKUP(LEFT(B1141,3),'MKT name rule'!$B$2:$B$322,'MKT name rule'!$C$2:$C$322, "Not found")))</f>
        <v/>
      </c>
    </row>
    <row r="1142" spans="1:3" ht="14.4">
      <c r="A1142" s="48" t="str">
        <f t="shared" si="44"/>
        <v/>
      </c>
      <c r="B1142" s="19" t="str">
        <f t="shared" si="43"/>
        <v/>
      </c>
      <c r="C1142" s="19" t="str">
        <f>IF(ISBLANK(I1142),"",IF(LEFT(H1142, 4) = "90PF",_xlfn.XLOOKUP(B1142,'Auto-PF'!$A$2:$A$500,'Auto-PF'!$B$2:$B$500,"Not found",0),_xlfn.XLOOKUP(LEFT(B1142,3),'MKT name rule'!$B$2:$B$322,'MKT name rule'!$C$2:$C$322, "Not found")))</f>
        <v/>
      </c>
    </row>
    <row r="1143" spans="1:3" ht="14.4">
      <c r="A1143" s="48" t="str">
        <f t="shared" si="44"/>
        <v/>
      </c>
      <c r="B1143" s="19" t="str">
        <f t="shared" si="43"/>
        <v/>
      </c>
      <c r="C1143" s="19" t="str">
        <f>IF(ISBLANK(I1143),"",IF(LEFT(H1143, 4) = "90PF",_xlfn.XLOOKUP(B1143,'Auto-PF'!$A$2:$A$500,'Auto-PF'!$B$2:$B$500,"Not found",0),_xlfn.XLOOKUP(LEFT(B1143,3),'MKT name rule'!$B$2:$B$322,'MKT name rule'!$C$2:$C$322, "Not found")))</f>
        <v/>
      </c>
    </row>
    <row r="1144" spans="1:3" ht="14.4">
      <c r="A1144" s="48" t="str">
        <f t="shared" si="44"/>
        <v/>
      </c>
      <c r="B1144" s="19" t="str">
        <f t="shared" si="43"/>
        <v/>
      </c>
      <c r="C1144" s="19" t="str">
        <f>IF(ISBLANK(I1144),"",IF(LEFT(H1144, 4) = "90PF",_xlfn.XLOOKUP(B1144,'Auto-PF'!$A$2:$A$500,'Auto-PF'!$B$2:$B$500,"Not found",0),_xlfn.XLOOKUP(LEFT(B1144,3),'MKT name rule'!$B$2:$B$322,'MKT name rule'!$C$2:$C$322, "Not found")))</f>
        <v/>
      </c>
    </row>
    <row r="1145" spans="1:3" ht="14.4">
      <c r="A1145" s="48" t="str">
        <f t="shared" si="44"/>
        <v/>
      </c>
      <c r="B1145" s="19" t="str">
        <f t="shared" si="43"/>
        <v/>
      </c>
      <c r="C1145" s="19" t="str">
        <f>IF(ISBLANK(I1145),"",IF(LEFT(H1145, 4) = "90PF",_xlfn.XLOOKUP(B1145,'Auto-PF'!$A$2:$A$500,'Auto-PF'!$B$2:$B$500,"Not found",0),_xlfn.XLOOKUP(LEFT(B1145,3),'MKT name rule'!$B$2:$B$322,'MKT name rule'!$C$2:$C$322, "Not found")))</f>
        <v/>
      </c>
    </row>
    <row r="1146" spans="1:3" ht="14.4">
      <c r="A1146" s="48" t="str">
        <f t="shared" si="44"/>
        <v/>
      </c>
      <c r="B1146" s="19" t="str">
        <f t="shared" si="43"/>
        <v/>
      </c>
      <c r="C1146" s="19" t="str">
        <f>IF(ISBLANK(I1146),"",IF(LEFT(H1146, 4) = "90PF",_xlfn.XLOOKUP(B1146,'Auto-PF'!$A$2:$A$500,'Auto-PF'!$B$2:$B$500,"Not found",0),_xlfn.XLOOKUP(LEFT(B1146,3),'MKT name rule'!$B$2:$B$322,'MKT name rule'!$C$2:$C$322, "Not found")))</f>
        <v/>
      </c>
    </row>
    <row r="1147" spans="1:3" ht="14.4">
      <c r="A1147" s="48" t="str">
        <f t="shared" si="44"/>
        <v/>
      </c>
      <c r="B1147" s="19" t="str">
        <f t="shared" si="43"/>
        <v/>
      </c>
      <c r="C1147" s="19" t="str">
        <f>IF(ISBLANK(I1147),"",IF(LEFT(H1147, 4) = "90PF",_xlfn.XLOOKUP(B1147,'Auto-PF'!$A$2:$A$500,'Auto-PF'!$B$2:$B$500,"Not found",0),_xlfn.XLOOKUP(LEFT(B1147,3),'MKT name rule'!$B$2:$B$322,'MKT name rule'!$C$2:$C$322, "Not found")))</f>
        <v/>
      </c>
    </row>
    <row r="1148" spans="1:3" ht="14.4">
      <c r="A1148" s="48" t="str">
        <f t="shared" si="44"/>
        <v/>
      </c>
      <c r="B1148" s="19" t="str">
        <f t="shared" si="43"/>
        <v/>
      </c>
      <c r="C1148" s="19" t="str">
        <f>IF(ISBLANK(I1148),"",IF(LEFT(H1148, 4) = "90PF",_xlfn.XLOOKUP(B1148,'Auto-PF'!$A$2:$A$500,'Auto-PF'!$B$2:$B$500,"Not found",0),_xlfn.XLOOKUP(LEFT(B1148,3),'MKT name rule'!$B$2:$B$322,'MKT name rule'!$C$2:$C$322, "Not found")))</f>
        <v/>
      </c>
    </row>
    <row r="1149" spans="1:3" ht="14.4">
      <c r="A1149" s="48" t="str">
        <f t="shared" si="44"/>
        <v/>
      </c>
      <c r="B1149" s="19" t="str">
        <f t="shared" si="43"/>
        <v/>
      </c>
      <c r="C1149" s="19" t="str">
        <f>IF(ISBLANK(I1149),"",IF(LEFT(H1149, 4) = "90PF",_xlfn.XLOOKUP(B1149,'Auto-PF'!$A$2:$A$500,'Auto-PF'!$B$2:$B$500,"Not found",0),_xlfn.XLOOKUP(LEFT(B1149,3),'MKT name rule'!$B$2:$B$322,'MKT name rule'!$C$2:$C$322, "Not found")))</f>
        <v/>
      </c>
    </row>
    <row r="1150" spans="1:3" ht="14.4">
      <c r="A1150" s="48" t="str">
        <f t="shared" si="44"/>
        <v/>
      </c>
      <c r="B1150" s="19" t="str">
        <f t="shared" si="43"/>
        <v/>
      </c>
      <c r="C1150" s="19" t="str">
        <f>IF(ISBLANK(I1150),"",IF(LEFT(H1150, 4) = "90PF",_xlfn.XLOOKUP(B1150,'Auto-PF'!$A$2:$A$500,'Auto-PF'!$B$2:$B$500,"Not found",0),_xlfn.XLOOKUP(LEFT(B1150,3),'MKT name rule'!$B$2:$B$322,'MKT name rule'!$C$2:$C$322, "Not found")))</f>
        <v/>
      </c>
    </row>
    <row r="1151" spans="1:3" ht="14.4">
      <c r="A1151" s="48" t="str">
        <f t="shared" si="44"/>
        <v/>
      </c>
      <c r="B1151" s="19" t="str">
        <f t="shared" si="43"/>
        <v/>
      </c>
      <c r="C1151" s="19" t="str">
        <f>IF(ISBLANK(I1151),"",IF(LEFT(H1151, 4) = "90PF",_xlfn.XLOOKUP(B1151,'Auto-PF'!$A$2:$A$500,'Auto-PF'!$B$2:$B$500,"Not found",0),_xlfn.XLOOKUP(LEFT(B1151,3),'MKT name rule'!$B$2:$B$322,'MKT name rule'!$C$2:$C$322, "Not found")))</f>
        <v/>
      </c>
    </row>
    <row r="1152" spans="1:3" ht="14.4">
      <c r="A1152" s="48" t="str">
        <f t="shared" si="44"/>
        <v/>
      </c>
      <c r="B1152" s="19" t="str">
        <f t="shared" si="43"/>
        <v/>
      </c>
      <c r="C1152" s="19" t="str">
        <f>IF(ISBLANK(I1152),"",IF(LEFT(H1152, 4) = "90PF",_xlfn.XLOOKUP(B1152,'Auto-PF'!$A$2:$A$500,'Auto-PF'!$B$2:$B$500,"Not found",0),_xlfn.XLOOKUP(LEFT(B1152,3),'MKT name rule'!$B$2:$B$322,'MKT name rule'!$C$2:$C$322, "Not found")))</f>
        <v/>
      </c>
    </row>
    <row r="1153" spans="1:3" ht="14.4">
      <c r="A1153" s="48" t="str">
        <f t="shared" si="44"/>
        <v/>
      </c>
      <c r="B1153" s="19" t="str">
        <f t="shared" si="43"/>
        <v/>
      </c>
      <c r="C1153" s="19" t="str">
        <f>IF(ISBLANK(I1153),"",IF(LEFT(H1153, 4) = "90PF",_xlfn.XLOOKUP(B1153,'Auto-PF'!$A$2:$A$500,'Auto-PF'!$B$2:$B$500,"Not found",0),_xlfn.XLOOKUP(LEFT(B1153,3),'MKT name rule'!$B$2:$B$322,'MKT name rule'!$C$2:$C$322, "Not found")))</f>
        <v/>
      </c>
    </row>
    <row r="1154" spans="1:3" ht="14.4">
      <c r="A1154" s="48" t="str">
        <f t="shared" si="44"/>
        <v/>
      </c>
      <c r="B1154" s="19" t="str">
        <f t="shared" si="43"/>
        <v/>
      </c>
      <c r="C1154" s="19" t="str">
        <f>IF(ISBLANK(I1154),"",IF(LEFT(H1154, 4) = "90PF",_xlfn.XLOOKUP(B1154,'Auto-PF'!$A$2:$A$500,'Auto-PF'!$B$2:$B$500,"Not found",0),_xlfn.XLOOKUP(LEFT(B1154,3),'MKT name rule'!$B$2:$B$322,'MKT name rule'!$C$2:$C$322, "Not found")))</f>
        <v/>
      </c>
    </row>
    <row r="1155" spans="1:3" ht="14.4">
      <c r="A1155" s="48" t="str">
        <f t="shared" si="44"/>
        <v/>
      </c>
      <c r="B1155" s="19" t="str">
        <f t="shared" si="43"/>
        <v/>
      </c>
      <c r="C1155" s="19" t="str">
        <f>IF(ISBLANK(I1155),"",IF(LEFT(H1155, 4) = "90PF",_xlfn.XLOOKUP(B1155,'Auto-PF'!$A$2:$A$500,'Auto-PF'!$B$2:$B$500,"Not found",0),_xlfn.XLOOKUP(LEFT(B1155,3),'MKT name rule'!$B$2:$B$322,'MKT name rule'!$C$2:$C$322, "Not found")))</f>
        <v/>
      </c>
    </row>
    <row r="1156" spans="1:3" ht="14.4">
      <c r="A1156" s="48" t="str">
        <f t="shared" si="44"/>
        <v/>
      </c>
      <c r="B1156" s="19" t="str">
        <f t="shared" si="43"/>
        <v/>
      </c>
      <c r="C1156" s="19" t="str">
        <f>IF(ISBLANK(I1156),"",IF(LEFT(H1156, 4) = "90PF",_xlfn.XLOOKUP(B1156,'Auto-PF'!$A$2:$A$500,'Auto-PF'!$B$2:$B$500,"Not found",0),_xlfn.XLOOKUP(LEFT(B1156,3),'MKT name rule'!$B$2:$B$322,'MKT name rule'!$C$2:$C$322, "Not found")))</f>
        <v/>
      </c>
    </row>
    <row r="1157" spans="1:3" ht="14.4">
      <c r="A1157" s="48" t="str">
        <f t="shared" si="44"/>
        <v/>
      </c>
      <c r="B1157" s="19" t="str">
        <f t="shared" si="43"/>
        <v/>
      </c>
      <c r="C1157" s="19" t="str">
        <f>IF(ISBLANK(I1157),"",IF(LEFT(H1157, 4) = "90PF",_xlfn.XLOOKUP(B1157,'Auto-PF'!$A$2:$A$500,'Auto-PF'!$B$2:$B$500,"Not found",0),_xlfn.XLOOKUP(LEFT(B1157,3),'MKT name rule'!$B$2:$B$322,'MKT name rule'!$C$2:$C$322, "Not found")))</f>
        <v/>
      </c>
    </row>
    <row r="1158" spans="1:3" ht="14.4">
      <c r="A1158" s="48" t="str">
        <f t="shared" si="44"/>
        <v/>
      </c>
      <c r="B1158" s="19" t="str">
        <f t="shared" si="43"/>
        <v/>
      </c>
      <c r="C1158" s="19" t="str">
        <f>IF(ISBLANK(I1158),"",IF(LEFT(H1158, 4) = "90PF",_xlfn.XLOOKUP(B1158,'Auto-PF'!$A$2:$A$500,'Auto-PF'!$B$2:$B$500,"Not found",0),_xlfn.XLOOKUP(LEFT(B1158,3),'MKT name rule'!$B$2:$B$322,'MKT name rule'!$C$2:$C$322, "Not found")))</f>
        <v/>
      </c>
    </row>
    <row r="1159" spans="1:3" ht="14.4">
      <c r="A1159" s="48" t="str">
        <f t="shared" si="44"/>
        <v/>
      </c>
      <c r="B1159" s="19" t="str">
        <f t="shared" si="43"/>
        <v/>
      </c>
      <c r="C1159" s="19" t="str">
        <f>IF(ISBLANK(I1159),"",IF(LEFT(H1159, 4) = "90PF",_xlfn.XLOOKUP(B1159,'Auto-PF'!$A$2:$A$500,'Auto-PF'!$B$2:$B$500,"Not found",0),_xlfn.XLOOKUP(LEFT(B1159,3),'MKT name rule'!$B$2:$B$322,'MKT name rule'!$C$2:$C$322, "Not found")))</f>
        <v/>
      </c>
    </row>
    <row r="1160" spans="1:3" ht="14.4">
      <c r="A1160" s="48" t="str">
        <f t="shared" si="44"/>
        <v/>
      </c>
      <c r="B1160" s="19" t="str">
        <f t="shared" si="43"/>
        <v/>
      </c>
      <c r="C1160" s="19" t="str">
        <f>IF(ISBLANK(I1160),"",IF(LEFT(H1160, 4) = "90PF",_xlfn.XLOOKUP(B1160,'Auto-PF'!$A$2:$A$500,'Auto-PF'!$B$2:$B$500,"Not found",0),_xlfn.XLOOKUP(LEFT(B1160,3),'MKT name rule'!$B$2:$B$322,'MKT name rule'!$C$2:$C$322, "Not found")))</f>
        <v/>
      </c>
    </row>
    <row r="1161" spans="1:3" ht="14.4">
      <c r="A1161" s="48" t="str">
        <f t="shared" si="44"/>
        <v/>
      </c>
      <c r="B1161" s="19" t="str">
        <f t="shared" si="43"/>
        <v/>
      </c>
      <c r="C1161" s="19" t="str">
        <f>IF(ISBLANK(I1161),"",IF(LEFT(H1161, 4) = "90PF",_xlfn.XLOOKUP(B1161,'Auto-PF'!$A$2:$A$500,'Auto-PF'!$B$2:$B$500,"Not found",0),_xlfn.XLOOKUP(LEFT(B1161,3),'MKT name rule'!$B$2:$B$322,'MKT name rule'!$C$2:$C$322, "Not found")))</f>
        <v/>
      </c>
    </row>
    <row r="1162" spans="1:3" ht="14.4">
      <c r="A1162" s="48" t="str">
        <f t="shared" si="44"/>
        <v/>
      </c>
      <c r="B1162" s="19" t="str">
        <f t="shared" si="43"/>
        <v/>
      </c>
      <c r="C1162" s="19" t="str">
        <f>IF(ISBLANK(I1162),"",IF(LEFT(H1162, 4) = "90PF",_xlfn.XLOOKUP(B1162,'Auto-PF'!$A$2:$A$500,'Auto-PF'!$B$2:$B$500,"Not found",0),_xlfn.XLOOKUP(LEFT(B1162,3),'MKT name rule'!$B$2:$B$322,'MKT name rule'!$C$2:$C$322, "Not found")))</f>
        <v/>
      </c>
    </row>
    <row r="1163" spans="1:3" ht="14.4">
      <c r="A1163" s="48" t="str">
        <f t="shared" si="44"/>
        <v/>
      </c>
      <c r="B1163" s="19" t="str">
        <f t="shared" ref="B1163:B1226" si="45">IF(ISBLANK(I1163),"",I1163)</f>
        <v/>
      </c>
      <c r="C1163" s="19" t="str">
        <f>IF(ISBLANK(I1163),"",IF(LEFT(H1163, 4) = "90PF",_xlfn.XLOOKUP(B1163,'Auto-PF'!$A$2:$A$500,'Auto-PF'!$B$2:$B$500,"Not found",0),_xlfn.XLOOKUP(LEFT(B1163,3),'MKT name rule'!$B$2:$B$322,'MKT name rule'!$C$2:$C$322, "Not found")))</f>
        <v/>
      </c>
    </row>
    <row r="1164" spans="1:3" ht="14.4">
      <c r="A1164" s="48" t="str">
        <f t="shared" si="44"/>
        <v/>
      </c>
      <c r="B1164" s="19" t="str">
        <f t="shared" si="45"/>
        <v/>
      </c>
      <c r="C1164" s="19" t="str">
        <f>IF(ISBLANK(I1164),"",IF(LEFT(H1164, 4) = "90PF",_xlfn.XLOOKUP(B1164,'Auto-PF'!$A$2:$A$500,'Auto-PF'!$B$2:$B$500,"Not found",0),_xlfn.XLOOKUP(LEFT(B1164,3),'MKT name rule'!$B$2:$B$322,'MKT name rule'!$C$2:$C$322, "Not found")))</f>
        <v/>
      </c>
    </row>
    <row r="1165" spans="1:3" ht="14.4">
      <c r="A1165" s="48" t="str">
        <f t="shared" si="44"/>
        <v/>
      </c>
      <c r="B1165" s="19" t="str">
        <f t="shared" si="45"/>
        <v/>
      </c>
      <c r="C1165" s="19" t="str">
        <f>IF(ISBLANK(I1165),"",IF(LEFT(H1165, 4) = "90PF",_xlfn.XLOOKUP(B1165,'Auto-PF'!$A$2:$A$500,'Auto-PF'!$B$2:$B$500,"Not found",0),_xlfn.XLOOKUP(LEFT(B1165,3),'MKT name rule'!$B$2:$B$322,'MKT name rule'!$C$2:$C$322, "Not found")))</f>
        <v/>
      </c>
    </row>
    <row r="1166" spans="1:3" ht="14.4">
      <c r="A1166" s="48" t="str">
        <f t="shared" si="44"/>
        <v/>
      </c>
      <c r="B1166" s="19" t="str">
        <f t="shared" si="45"/>
        <v/>
      </c>
      <c r="C1166" s="19" t="str">
        <f>IF(ISBLANK(I1166),"",IF(LEFT(H1166, 4) = "90PF",_xlfn.XLOOKUP(B1166,'Auto-PF'!$A$2:$A$500,'Auto-PF'!$B$2:$B$500,"Not found",0),_xlfn.XLOOKUP(LEFT(B1166,3),'MKT name rule'!$B$2:$B$322,'MKT name rule'!$C$2:$C$322, "Not found")))</f>
        <v/>
      </c>
    </row>
    <row r="1167" spans="1:3" ht="14.4">
      <c r="A1167" s="48" t="str">
        <f t="shared" si="44"/>
        <v/>
      </c>
      <c r="B1167" s="19" t="str">
        <f t="shared" si="45"/>
        <v/>
      </c>
      <c r="C1167" s="19" t="str">
        <f>IF(ISBLANK(I1167),"",IF(LEFT(H1167, 4) = "90PF",_xlfn.XLOOKUP(B1167,'Auto-PF'!$A$2:$A$500,'Auto-PF'!$B$2:$B$500,"Not found",0),_xlfn.XLOOKUP(LEFT(B1167,3),'MKT name rule'!$B$2:$B$322,'MKT name rule'!$C$2:$C$322, "Not found")))</f>
        <v/>
      </c>
    </row>
    <row r="1168" spans="1:3" ht="14.4">
      <c r="A1168" s="48" t="str">
        <f t="shared" ref="A1168:A1231" si="46">IF(ISBLANK(I1168),"",H1168)</f>
        <v/>
      </c>
      <c r="B1168" s="19" t="str">
        <f t="shared" si="45"/>
        <v/>
      </c>
      <c r="C1168" s="19" t="str">
        <f>IF(ISBLANK(I1168),"",IF(LEFT(H1168, 4) = "90PF",_xlfn.XLOOKUP(B1168,'Auto-PF'!$A$2:$A$500,'Auto-PF'!$B$2:$B$500,"Not found",0),_xlfn.XLOOKUP(LEFT(B1168,3),'MKT name rule'!$B$2:$B$322,'MKT name rule'!$C$2:$C$322, "Not found")))</f>
        <v/>
      </c>
    </row>
    <row r="1169" spans="1:3" ht="14.4">
      <c r="A1169" s="48" t="str">
        <f t="shared" si="46"/>
        <v/>
      </c>
      <c r="B1169" s="19" t="str">
        <f t="shared" si="45"/>
        <v/>
      </c>
      <c r="C1169" s="19" t="str">
        <f>IF(ISBLANK(I1169),"",IF(LEFT(H1169, 4) = "90PF",_xlfn.XLOOKUP(B1169,'Auto-PF'!$A$2:$A$500,'Auto-PF'!$B$2:$B$500,"Not found",0),_xlfn.XLOOKUP(LEFT(B1169,3),'MKT name rule'!$B$2:$B$322,'MKT name rule'!$C$2:$C$322, "Not found")))</f>
        <v/>
      </c>
    </row>
    <row r="1170" spans="1:3" ht="14.4">
      <c r="A1170" s="48" t="str">
        <f t="shared" si="46"/>
        <v/>
      </c>
      <c r="B1170" s="19" t="str">
        <f t="shared" si="45"/>
        <v/>
      </c>
      <c r="C1170" s="19" t="str">
        <f>IF(ISBLANK(I1170),"",IF(LEFT(H1170, 4) = "90PF",_xlfn.XLOOKUP(B1170,'Auto-PF'!$A$2:$A$500,'Auto-PF'!$B$2:$B$500,"Not found",0),_xlfn.XLOOKUP(LEFT(B1170,3),'MKT name rule'!$B$2:$B$322,'MKT name rule'!$C$2:$C$322, "Not found")))</f>
        <v/>
      </c>
    </row>
    <row r="1171" spans="1:3" ht="14.4">
      <c r="A1171" s="48" t="str">
        <f t="shared" si="46"/>
        <v/>
      </c>
      <c r="B1171" s="19" t="str">
        <f t="shared" si="45"/>
        <v/>
      </c>
      <c r="C1171" s="19" t="str">
        <f>IF(ISBLANK(I1171),"",IF(LEFT(H1171, 4) = "90PF",_xlfn.XLOOKUP(B1171,'Auto-PF'!$A$2:$A$500,'Auto-PF'!$B$2:$B$500,"Not found",0),_xlfn.XLOOKUP(LEFT(B1171,3),'MKT name rule'!$B$2:$B$322,'MKT name rule'!$C$2:$C$322, "Not found")))</f>
        <v/>
      </c>
    </row>
    <row r="1172" spans="1:3" ht="14.4">
      <c r="A1172" s="48" t="str">
        <f t="shared" si="46"/>
        <v/>
      </c>
      <c r="B1172" s="19" t="str">
        <f t="shared" si="45"/>
        <v/>
      </c>
      <c r="C1172" s="19" t="str">
        <f>IF(ISBLANK(I1172),"",IF(LEFT(H1172, 4) = "90PF",_xlfn.XLOOKUP(B1172,'Auto-PF'!$A$2:$A$500,'Auto-PF'!$B$2:$B$500,"Not found",0),_xlfn.XLOOKUP(LEFT(B1172,3),'MKT name rule'!$B$2:$B$322,'MKT name rule'!$C$2:$C$322, "Not found")))</f>
        <v/>
      </c>
    </row>
    <row r="1173" spans="1:3" ht="14.4">
      <c r="A1173" s="48" t="str">
        <f t="shared" si="46"/>
        <v/>
      </c>
      <c r="B1173" s="19" t="str">
        <f t="shared" si="45"/>
        <v/>
      </c>
      <c r="C1173" s="19" t="str">
        <f>IF(ISBLANK(I1173),"",IF(LEFT(H1173, 4) = "90PF",_xlfn.XLOOKUP(B1173,'Auto-PF'!$A$2:$A$500,'Auto-PF'!$B$2:$B$500,"Not found",0),_xlfn.XLOOKUP(LEFT(B1173,3),'MKT name rule'!$B$2:$B$322,'MKT name rule'!$C$2:$C$322, "Not found")))</f>
        <v/>
      </c>
    </row>
    <row r="1174" spans="1:3" ht="14.4">
      <c r="A1174" s="48" t="str">
        <f t="shared" si="46"/>
        <v/>
      </c>
      <c r="B1174" s="19" t="str">
        <f t="shared" si="45"/>
        <v/>
      </c>
      <c r="C1174" s="19" t="str">
        <f>IF(ISBLANK(I1174),"",IF(LEFT(H1174, 4) = "90PF",_xlfn.XLOOKUP(B1174,'Auto-PF'!$A$2:$A$500,'Auto-PF'!$B$2:$B$500,"Not found",0),_xlfn.XLOOKUP(LEFT(B1174,3),'MKT name rule'!$B$2:$B$322,'MKT name rule'!$C$2:$C$322, "Not found")))</f>
        <v/>
      </c>
    </row>
    <row r="1175" spans="1:3" ht="14.4">
      <c r="A1175" s="48" t="str">
        <f t="shared" si="46"/>
        <v/>
      </c>
      <c r="B1175" s="19" t="str">
        <f t="shared" si="45"/>
        <v/>
      </c>
      <c r="C1175" s="19" t="str">
        <f>IF(ISBLANK(I1175),"",IF(LEFT(H1175, 4) = "90PF",_xlfn.XLOOKUP(B1175,'Auto-PF'!$A$2:$A$500,'Auto-PF'!$B$2:$B$500,"Not found",0),_xlfn.XLOOKUP(LEFT(B1175,3),'MKT name rule'!$B$2:$B$322,'MKT name rule'!$C$2:$C$322, "Not found")))</f>
        <v/>
      </c>
    </row>
    <row r="1176" spans="1:3" ht="14.4">
      <c r="A1176" s="48" t="str">
        <f t="shared" si="46"/>
        <v/>
      </c>
      <c r="B1176" s="19" t="str">
        <f t="shared" si="45"/>
        <v/>
      </c>
      <c r="C1176" s="19" t="str">
        <f>IF(ISBLANK(I1176),"",IF(LEFT(H1176, 4) = "90PF",_xlfn.XLOOKUP(B1176,'Auto-PF'!$A$2:$A$500,'Auto-PF'!$B$2:$B$500,"Not found",0),_xlfn.XLOOKUP(LEFT(B1176,3),'MKT name rule'!$B$2:$B$322,'MKT name rule'!$C$2:$C$322, "Not found")))</f>
        <v/>
      </c>
    </row>
    <row r="1177" spans="1:3" ht="14.4">
      <c r="A1177" s="48" t="str">
        <f t="shared" si="46"/>
        <v/>
      </c>
      <c r="B1177" s="19" t="str">
        <f t="shared" si="45"/>
        <v/>
      </c>
      <c r="C1177" s="19" t="str">
        <f>IF(ISBLANK(I1177),"",IF(LEFT(H1177, 4) = "90PF",_xlfn.XLOOKUP(B1177,'Auto-PF'!$A$2:$A$500,'Auto-PF'!$B$2:$B$500,"Not found",0),_xlfn.XLOOKUP(LEFT(B1177,3),'MKT name rule'!$B$2:$B$322,'MKT name rule'!$C$2:$C$322, "Not found")))</f>
        <v/>
      </c>
    </row>
    <row r="1178" spans="1:3" ht="14.4">
      <c r="A1178" s="48" t="str">
        <f t="shared" si="46"/>
        <v/>
      </c>
      <c r="B1178" s="19" t="str">
        <f t="shared" si="45"/>
        <v/>
      </c>
      <c r="C1178" s="19" t="str">
        <f>IF(ISBLANK(I1178),"",IF(LEFT(H1178, 4) = "90PF",_xlfn.XLOOKUP(B1178,'Auto-PF'!$A$2:$A$500,'Auto-PF'!$B$2:$B$500,"Not found",0),_xlfn.XLOOKUP(LEFT(B1178,3),'MKT name rule'!$B$2:$B$322,'MKT name rule'!$C$2:$C$322, "Not found")))</f>
        <v/>
      </c>
    </row>
    <row r="1179" spans="1:3" ht="14.4">
      <c r="A1179" s="48" t="str">
        <f t="shared" si="46"/>
        <v/>
      </c>
      <c r="B1179" s="19" t="str">
        <f t="shared" si="45"/>
        <v/>
      </c>
      <c r="C1179" s="19" t="str">
        <f>IF(ISBLANK(I1179),"",IF(LEFT(H1179, 4) = "90PF",_xlfn.XLOOKUP(B1179,'Auto-PF'!$A$2:$A$500,'Auto-PF'!$B$2:$B$500,"Not found",0),_xlfn.XLOOKUP(LEFT(B1179,3),'MKT name rule'!$B$2:$B$322,'MKT name rule'!$C$2:$C$322, "Not found")))</f>
        <v/>
      </c>
    </row>
    <row r="1180" spans="1:3" ht="14.4">
      <c r="A1180" s="48" t="str">
        <f t="shared" si="46"/>
        <v/>
      </c>
      <c r="B1180" s="19" t="str">
        <f t="shared" si="45"/>
        <v/>
      </c>
      <c r="C1180" s="19" t="str">
        <f>IF(ISBLANK(I1180),"",IF(LEFT(H1180, 4) = "90PF",_xlfn.XLOOKUP(B1180,'Auto-PF'!$A$2:$A$500,'Auto-PF'!$B$2:$B$500,"Not found",0),_xlfn.XLOOKUP(LEFT(B1180,3),'MKT name rule'!$B$2:$B$322,'MKT name rule'!$C$2:$C$322, "Not found")))</f>
        <v/>
      </c>
    </row>
    <row r="1181" spans="1:3" ht="14.4">
      <c r="A1181" s="48" t="str">
        <f t="shared" si="46"/>
        <v/>
      </c>
      <c r="B1181" s="19" t="str">
        <f t="shared" si="45"/>
        <v/>
      </c>
      <c r="C1181" s="19" t="str">
        <f>IF(ISBLANK(I1181),"",IF(LEFT(H1181, 4) = "90PF",_xlfn.XLOOKUP(B1181,'Auto-PF'!$A$2:$A$500,'Auto-PF'!$B$2:$B$500,"Not found",0),_xlfn.XLOOKUP(LEFT(B1181,3),'MKT name rule'!$B$2:$B$322,'MKT name rule'!$C$2:$C$322, "Not found")))</f>
        <v/>
      </c>
    </row>
    <row r="1182" spans="1:3" ht="14.4">
      <c r="A1182" s="48" t="str">
        <f t="shared" si="46"/>
        <v/>
      </c>
      <c r="B1182" s="19" t="str">
        <f t="shared" si="45"/>
        <v/>
      </c>
      <c r="C1182" s="19" t="str">
        <f>IF(ISBLANK(I1182),"",IF(LEFT(H1182, 4) = "90PF",_xlfn.XLOOKUP(B1182,'Auto-PF'!$A$2:$A$500,'Auto-PF'!$B$2:$B$500,"Not found",0),_xlfn.XLOOKUP(LEFT(B1182,3),'MKT name rule'!$B$2:$B$322,'MKT name rule'!$C$2:$C$322, "Not found")))</f>
        <v/>
      </c>
    </row>
    <row r="1183" spans="1:3" ht="14.4">
      <c r="A1183" s="48" t="str">
        <f t="shared" si="46"/>
        <v/>
      </c>
      <c r="B1183" s="19" t="str">
        <f t="shared" si="45"/>
        <v/>
      </c>
      <c r="C1183" s="19" t="str">
        <f>IF(ISBLANK(I1183),"",IF(LEFT(H1183, 4) = "90PF",_xlfn.XLOOKUP(B1183,'Auto-PF'!$A$2:$A$500,'Auto-PF'!$B$2:$B$500,"Not found",0),_xlfn.XLOOKUP(LEFT(B1183,3),'MKT name rule'!$B$2:$B$322,'MKT name rule'!$C$2:$C$322, "Not found")))</f>
        <v/>
      </c>
    </row>
    <row r="1184" spans="1:3" ht="14.4">
      <c r="A1184" s="48" t="str">
        <f t="shared" si="46"/>
        <v/>
      </c>
      <c r="B1184" s="19" t="str">
        <f t="shared" si="45"/>
        <v/>
      </c>
      <c r="C1184" s="19" t="str">
        <f>IF(ISBLANK(I1184),"",IF(LEFT(H1184, 4) = "90PF",_xlfn.XLOOKUP(B1184,'Auto-PF'!$A$2:$A$500,'Auto-PF'!$B$2:$B$500,"Not found",0),_xlfn.XLOOKUP(LEFT(B1184,3),'MKT name rule'!$B$2:$B$322,'MKT name rule'!$C$2:$C$322, "Not found")))</f>
        <v/>
      </c>
    </row>
    <row r="1185" spans="1:3" ht="14.4">
      <c r="A1185" s="48" t="str">
        <f t="shared" si="46"/>
        <v/>
      </c>
      <c r="B1185" s="19" t="str">
        <f t="shared" si="45"/>
        <v/>
      </c>
      <c r="C1185" s="19" t="str">
        <f>IF(ISBLANK(I1185),"",IF(LEFT(H1185, 4) = "90PF",_xlfn.XLOOKUP(B1185,'Auto-PF'!$A$2:$A$500,'Auto-PF'!$B$2:$B$500,"Not found",0),_xlfn.XLOOKUP(LEFT(B1185,3),'MKT name rule'!$B$2:$B$322,'MKT name rule'!$C$2:$C$322, "Not found")))</f>
        <v/>
      </c>
    </row>
    <row r="1186" spans="1:3" ht="14.4">
      <c r="A1186" s="48" t="str">
        <f t="shared" si="46"/>
        <v/>
      </c>
      <c r="B1186" s="19" t="str">
        <f t="shared" si="45"/>
        <v/>
      </c>
      <c r="C1186" s="19" t="str">
        <f>IF(ISBLANK(I1186),"",IF(LEFT(H1186, 4) = "90PF",_xlfn.XLOOKUP(B1186,'Auto-PF'!$A$2:$A$500,'Auto-PF'!$B$2:$B$500,"Not found",0),_xlfn.XLOOKUP(LEFT(B1186,3),'MKT name rule'!$B$2:$B$322,'MKT name rule'!$C$2:$C$322, "Not found")))</f>
        <v/>
      </c>
    </row>
    <row r="1187" spans="1:3" ht="14.4">
      <c r="A1187" s="48" t="str">
        <f t="shared" si="46"/>
        <v/>
      </c>
      <c r="B1187" s="19" t="str">
        <f t="shared" si="45"/>
        <v/>
      </c>
      <c r="C1187" s="19" t="str">
        <f>IF(ISBLANK(I1187),"",IF(LEFT(H1187, 4) = "90PF",_xlfn.XLOOKUP(B1187,'Auto-PF'!$A$2:$A$500,'Auto-PF'!$B$2:$B$500,"Not found",0),_xlfn.XLOOKUP(LEFT(B1187,3),'MKT name rule'!$B$2:$B$322,'MKT name rule'!$C$2:$C$322, "Not found")))</f>
        <v/>
      </c>
    </row>
    <row r="1188" spans="1:3" ht="14.4">
      <c r="A1188" s="48" t="str">
        <f t="shared" si="46"/>
        <v/>
      </c>
      <c r="B1188" s="19" t="str">
        <f t="shared" si="45"/>
        <v/>
      </c>
      <c r="C1188" s="19" t="str">
        <f>IF(ISBLANK(I1188),"",IF(LEFT(H1188, 4) = "90PF",_xlfn.XLOOKUP(B1188,'Auto-PF'!$A$2:$A$500,'Auto-PF'!$B$2:$B$500,"Not found",0),_xlfn.XLOOKUP(LEFT(B1188,3),'MKT name rule'!$B$2:$B$322,'MKT name rule'!$C$2:$C$322, "Not found")))</f>
        <v/>
      </c>
    </row>
    <row r="1189" spans="1:3" ht="14.4">
      <c r="A1189" s="48" t="str">
        <f t="shared" si="46"/>
        <v/>
      </c>
      <c r="B1189" s="19" t="str">
        <f t="shared" si="45"/>
        <v/>
      </c>
      <c r="C1189" s="19" t="str">
        <f>IF(ISBLANK(I1189),"",IF(LEFT(H1189, 4) = "90PF",_xlfn.XLOOKUP(B1189,'Auto-PF'!$A$2:$A$500,'Auto-PF'!$B$2:$B$500,"Not found",0),_xlfn.XLOOKUP(LEFT(B1189,3),'MKT name rule'!$B$2:$B$322,'MKT name rule'!$C$2:$C$322, "Not found")))</f>
        <v/>
      </c>
    </row>
    <row r="1190" spans="1:3" ht="14.4">
      <c r="A1190" s="48" t="str">
        <f t="shared" si="46"/>
        <v/>
      </c>
      <c r="B1190" s="19" t="str">
        <f t="shared" si="45"/>
        <v/>
      </c>
      <c r="C1190" s="19" t="str">
        <f>IF(ISBLANK(I1190),"",IF(LEFT(H1190, 4) = "90PF",_xlfn.XLOOKUP(B1190,'Auto-PF'!$A$2:$A$500,'Auto-PF'!$B$2:$B$500,"Not found",0),_xlfn.XLOOKUP(LEFT(B1190,3),'MKT name rule'!$B$2:$B$322,'MKT name rule'!$C$2:$C$322, "Not found")))</f>
        <v/>
      </c>
    </row>
    <row r="1191" spans="1:3" ht="14.4">
      <c r="A1191" s="48" t="str">
        <f t="shared" si="46"/>
        <v/>
      </c>
      <c r="B1191" s="19" t="str">
        <f t="shared" si="45"/>
        <v/>
      </c>
      <c r="C1191" s="19" t="str">
        <f>IF(ISBLANK(I1191),"",IF(LEFT(H1191, 4) = "90PF",_xlfn.XLOOKUP(B1191,'Auto-PF'!$A$2:$A$500,'Auto-PF'!$B$2:$B$500,"Not found",0),_xlfn.XLOOKUP(LEFT(B1191,3),'MKT name rule'!$B$2:$B$322,'MKT name rule'!$C$2:$C$322, "Not found")))</f>
        <v/>
      </c>
    </row>
    <row r="1192" spans="1:3" ht="14.4">
      <c r="A1192" s="48" t="str">
        <f t="shared" si="46"/>
        <v/>
      </c>
      <c r="B1192" s="19" t="str">
        <f t="shared" si="45"/>
        <v/>
      </c>
      <c r="C1192" s="19" t="str">
        <f>IF(ISBLANK(I1192),"",IF(LEFT(H1192, 4) = "90PF",_xlfn.XLOOKUP(B1192,'Auto-PF'!$A$2:$A$500,'Auto-PF'!$B$2:$B$500,"Not found",0),_xlfn.XLOOKUP(LEFT(B1192,3),'MKT name rule'!$B$2:$B$322,'MKT name rule'!$C$2:$C$322, "Not found")))</f>
        <v/>
      </c>
    </row>
    <row r="1193" spans="1:3" ht="14.4">
      <c r="A1193" s="48" t="str">
        <f t="shared" si="46"/>
        <v/>
      </c>
      <c r="B1193" s="19" t="str">
        <f t="shared" si="45"/>
        <v/>
      </c>
      <c r="C1193" s="19" t="str">
        <f>IF(ISBLANK(I1193),"",IF(LEFT(H1193, 4) = "90PF",_xlfn.XLOOKUP(B1193,'Auto-PF'!$A$2:$A$500,'Auto-PF'!$B$2:$B$500,"Not found",0),_xlfn.XLOOKUP(LEFT(B1193,3),'MKT name rule'!$B$2:$B$322,'MKT name rule'!$C$2:$C$322, "Not found")))</f>
        <v/>
      </c>
    </row>
    <row r="1194" spans="1:3" ht="14.4">
      <c r="A1194" s="48" t="str">
        <f t="shared" si="46"/>
        <v/>
      </c>
      <c r="B1194" s="19" t="str">
        <f t="shared" si="45"/>
        <v/>
      </c>
      <c r="C1194" s="19" t="str">
        <f>IF(ISBLANK(I1194),"",IF(LEFT(H1194, 4) = "90PF",_xlfn.XLOOKUP(B1194,'Auto-PF'!$A$2:$A$500,'Auto-PF'!$B$2:$B$500,"Not found",0),_xlfn.XLOOKUP(LEFT(B1194,3),'MKT name rule'!$B$2:$B$322,'MKT name rule'!$C$2:$C$322, "Not found")))</f>
        <v/>
      </c>
    </row>
    <row r="1195" spans="1:3" ht="14.4">
      <c r="A1195" s="48" t="str">
        <f t="shared" si="46"/>
        <v/>
      </c>
      <c r="B1195" s="19" t="str">
        <f t="shared" si="45"/>
        <v/>
      </c>
      <c r="C1195" s="19" t="str">
        <f>IF(ISBLANK(I1195),"",IF(LEFT(H1195, 4) = "90PF",_xlfn.XLOOKUP(B1195,'Auto-PF'!$A$2:$A$500,'Auto-PF'!$B$2:$B$500,"Not found",0),_xlfn.XLOOKUP(LEFT(B1195,3),'MKT name rule'!$B$2:$B$322,'MKT name rule'!$C$2:$C$322, "Not found")))</f>
        <v/>
      </c>
    </row>
    <row r="1196" spans="1:3" ht="14.4">
      <c r="A1196" s="48" t="str">
        <f t="shared" si="46"/>
        <v/>
      </c>
      <c r="B1196" s="19" t="str">
        <f t="shared" si="45"/>
        <v/>
      </c>
      <c r="C1196" s="19" t="str">
        <f>IF(ISBLANK(I1196),"",IF(LEFT(H1196, 4) = "90PF",_xlfn.XLOOKUP(B1196,'Auto-PF'!$A$2:$A$500,'Auto-PF'!$B$2:$B$500,"Not found",0),_xlfn.XLOOKUP(LEFT(B1196,3),'MKT name rule'!$B$2:$B$322,'MKT name rule'!$C$2:$C$322, "Not found")))</f>
        <v/>
      </c>
    </row>
    <row r="1197" spans="1:3" ht="14.4">
      <c r="A1197" s="48" t="str">
        <f t="shared" si="46"/>
        <v/>
      </c>
      <c r="B1197" s="19" t="str">
        <f t="shared" si="45"/>
        <v/>
      </c>
      <c r="C1197" s="19" t="str">
        <f>IF(ISBLANK(I1197),"",IF(LEFT(H1197, 4) = "90PF",_xlfn.XLOOKUP(B1197,'Auto-PF'!$A$2:$A$500,'Auto-PF'!$B$2:$B$500,"Not found",0),_xlfn.XLOOKUP(LEFT(B1197,3),'MKT name rule'!$B$2:$B$322,'MKT name rule'!$C$2:$C$322, "Not found")))</f>
        <v/>
      </c>
    </row>
    <row r="1198" spans="1:3" ht="14.4">
      <c r="A1198" s="48" t="str">
        <f t="shared" si="46"/>
        <v/>
      </c>
      <c r="B1198" s="19" t="str">
        <f t="shared" si="45"/>
        <v/>
      </c>
      <c r="C1198" s="19" t="str">
        <f>IF(ISBLANK(I1198),"",IF(LEFT(H1198, 4) = "90PF",_xlfn.XLOOKUP(B1198,'Auto-PF'!$A$2:$A$500,'Auto-PF'!$B$2:$B$500,"Not found",0),_xlfn.XLOOKUP(LEFT(B1198,3),'MKT name rule'!$B$2:$B$322,'MKT name rule'!$C$2:$C$322, "Not found")))</f>
        <v/>
      </c>
    </row>
    <row r="1199" spans="1:3" ht="14.4">
      <c r="A1199" s="48" t="str">
        <f t="shared" si="46"/>
        <v/>
      </c>
      <c r="B1199" s="19" t="str">
        <f t="shared" si="45"/>
        <v/>
      </c>
      <c r="C1199" s="19" t="str">
        <f>IF(ISBLANK(I1199),"",IF(LEFT(H1199, 4) = "90PF",_xlfn.XLOOKUP(B1199,'Auto-PF'!$A$2:$A$500,'Auto-PF'!$B$2:$B$500,"Not found",0),_xlfn.XLOOKUP(LEFT(B1199,3),'MKT name rule'!$B$2:$B$322,'MKT name rule'!$C$2:$C$322, "Not found")))</f>
        <v/>
      </c>
    </row>
    <row r="1200" spans="1:3" ht="14.4">
      <c r="A1200" s="48" t="str">
        <f t="shared" si="46"/>
        <v/>
      </c>
      <c r="B1200" s="19" t="str">
        <f t="shared" si="45"/>
        <v/>
      </c>
      <c r="C1200" s="19" t="str">
        <f>IF(ISBLANK(I1200),"",IF(LEFT(H1200, 4) = "90PF",_xlfn.XLOOKUP(B1200,'Auto-PF'!$A$2:$A$500,'Auto-PF'!$B$2:$B$500,"Not found",0),_xlfn.XLOOKUP(LEFT(B1200,3),'MKT name rule'!$B$2:$B$322,'MKT name rule'!$C$2:$C$322, "Not found")))</f>
        <v/>
      </c>
    </row>
    <row r="1201" spans="1:3" ht="14.4">
      <c r="A1201" s="48" t="str">
        <f t="shared" si="46"/>
        <v/>
      </c>
      <c r="B1201" s="19" t="str">
        <f t="shared" si="45"/>
        <v/>
      </c>
      <c r="C1201" s="19" t="str">
        <f>IF(ISBLANK(I1201),"",IF(LEFT(H1201, 4) = "90PF",_xlfn.XLOOKUP(B1201,'Auto-PF'!$A$2:$A$500,'Auto-PF'!$B$2:$B$500,"Not found",0),_xlfn.XLOOKUP(LEFT(B1201,3),'MKT name rule'!$B$2:$B$322,'MKT name rule'!$C$2:$C$322, "Not found")))</f>
        <v/>
      </c>
    </row>
    <row r="1202" spans="1:3" ht="14.4">
      <c r="A1202" s="48" t="str">
        <f t="shared" si="46"/>
        <v/>
      </c>
      <c r="B1202" s="19" t="str">
        <f t="shared" si="45"/>
        <v/>
      </c>
      <c r="C1202" s="19" t="str">
        <f>IF(ISBLANK(I1202),"",IF(LEFT(H1202, 4) = "90PF",_xlfn.XLOOKUP(B1202,'Auto-PF'!$A$2:$A$500,'Auto-PF'!$B$2:$B$500,"Not found",0),_xlfn.XLOOKUP(LEFT(B1202,3),'MKT name rule'!$B$2:$B$322,'MKT name rule'!$C$2:$C$322, "Not found")))</f>
        <v/>
      </c>
    </row>
    <row r="1203" spans="1:3" ht="14.4">
      <c r="A1203" s="48" t="str">
        <f t="shared" si="46"/>
        <v/>
      </c>
      <c r="B1203" s="19" t="str">
        <f t="shared" si="45"/>
        <v/>
      </c>
      <c r="C1203" s="19" t="str">
        <f>IF(ISBLANK(I1203),"",IF(LEFT(H1203, 4) = "90PF",_xlfn.XLOOKUP(B1203,'Auto-PF'!$A$2:$A$500,'Auto-PF'!$B$2:$B$500,"Not found",0),_xlfn.XLOOKUP(LEFT(B1203,3),'MKT name rule'!$B$2:$B$322,'MKT name rule'!$C$2:$C$322, "Not found")))</f>
        <v/>
      </c>
    </row>
    <row r="1204" spans="1:3" ht="14.4">
      <c r="A1204" s="48" t="str">
        <f t="shared" si="46"/>
        <v/>
      </c>
      <c r="B1204" s="19" t="str">
        <f t="shared" si="45"/>
        <v/>
      </c>
      <c r="C1204" s="19" t="str">
        <f>IF(ISBLANK(I1204),"",IF(LEFT(H1204, 4) = "90PF",_xlfn.XLOOKUP(B1204,'Auto-PF'!$A$2:$A$500,'Auto-PF'!$B$2:$B$500,"Not found",0),_xlfn.XLOOKUP(LEFT(B1204,3),'MKT name rule'!$B$2:$B$322,'MKT name rule'!$C$2:$C$322, "Not found")))</f>
        <v/>
      </c>
    </row>
    <row r="1205" spans="1:3" ht="14.4">
      <c r="A1205" s="48" t="str">
        <f t="shared" si="46"/>
        <v/>
      </c>
      <c r="B1205" s="19" t="str">
        <f t="shared" si="45"/>
        <v/>
      </c>
      <c r="C1205" s="19" t="str">
        <f>IF(ISBLANK(I1205),"",IF(LEFT(H1205, 4) = "90PF",_xlfn.XLOOKUP(B1205,'Auto-PF'!$A$2:$A$500,'Auto-PF'!$B$2:$B$500,"Not found",0),_xlfn.XLOOKUP(LEFT(B1205,3),'MKT name rule'!$B$2:$B$322,'MKT name rule'!$C$2:$C$322, "Not found")))</f>
        <v/>
      </c>
    </row>
    <row r="1206" spans="1:3" ht="14.4">
      <c r="A1206" s="48" t="str">
        <f t="shared" si="46"/>
        <v/>
      </c>
      <c r="B1206" s="19" t="str">
        <f t="shared" si="45"/>
        <v/>
      </c>
      <c r="C1206" s="19" t="str">
        <f>IF(ISBLANK(I1206),"",IF(LEFT(H1206, 4) = "90PF",_xlfn.XLOOKUP(B1206,'Auto-PF'!$A$2:$A$500,'Auto-PF'!$B$2:$B$500,"Not found",0),_xlfn.XLOOKUP(LEFT(B1206,3),'MKT name rule'!$B$2:$B$322,'MKT name rule'!$C$2:$C$322, "Not found")))</f>
        <v/>
      </c>
    </row>
    <row r="1207" spans="1:3" ht="14.4">
      <c r="A1207" s="48" t="str">
        <f t="shared" si="46"/>
        <v/>
      </c>
      <c r="B1207" s="19" t="str">
        <f t="shared" si="45"/>
        <v/>
      </c>
      <c r="C1207" s="19" t="str">
        <f>IF(ISBLANK(I1207),"",IF(LEFT(H1207, 4) = "90PF",_xlfn.XLOOKUP(B1207,'Auto-PF'!$A$2:$A$500,'Auto-PF'!$B$2:$B$500,"Not found",0),_xlfn.XLOOKUP(LEFT(B1207,3),'MKT name rule'!$B$2:$B$322,'MKT name rule'!$C$2:$C$322, "Not found")))</f>
        <v/>
      </c>
    </row>
    <row r="1208" spans="1:3" ht="14.4">
      <c r="A1208" s="48" t="str">
        <f t="shared" si="46"/>
        <v/>
      </c>
      <c r="B1208" s="19" t="str">
        <f t="shared" si="45"/>
        <v/>
      </c>
      <c r="C1208" s="19" t="str">
        <f>IF(ISBLANK(I1208),"",IF(LEFT(H1208, 4) = "90PF",_xlfn.XLOOKUP(B1208,'Auto-PF'!$A$2:$A$500,'Auto-PF'!$B$2:$B$500,"Not found",0),_xlfn.XLOOKUP(LEFT(B1208,3),'MKT name rule'!$B$2:$B$322,'MKT name rule'!$C$2:$C$322, "Not found")))</f>
        <v/>
      </c>
    </row>
    <row r="1209" spans="1:3" ht="14.4">
      <c r="A1209" s="48" t="str">
        <f t="shared" si="46"/>
        <v/>
      </c>
      <c r="B1209" s="19" t="str">
        <f t="shared" si="45"/>
        <v/>
      </c>
      <c r="C1209" s="19" t="str">
        <f>IF(ISBLANK(I1209),"",IF(LEFT(H1209, 4) = "90PF",_xlfn.XLOOKUP(B1209,'Auto-PF'!$A$2:$A$500,'Auto-PF'!$B$2:$B$500,"Not found",0),_xlfn.XLOOKUP(LEFT(B1209,3),'MKT name rule'!$B$2:$B$322,'MKT name rule'!$C$2:$C$322, "Not found")))</f>
        <v/>
      </c>
    </row>
    <row r="1210" spans="1:3" ht="14.4">
      <c r="A1210" s="48" t="str">
        <f t="shared" si="46"/>
        <v/>
      </c>
      <c r="B1210" s="19" t="str">
        <f t="shared" si="45"/>
        <v/>
      </c>
      <c r="C1210" s="19" t="str">
        <f>IF(ISBLANK(I1210),"",IF(LEFT(H1210, 4) = "90PF",_xlfn.XLOOKUP(B1210,'Auto-PF'!$A$2:$A$500,'Auto-PF'!$B$2:$B$500,"Not found",0),_xlfn.XLOOKUP(LEFT(B1210,3),'MKT name rule'!$B$2:$B$322,'MKT name rule'!$C$2:$C$322, "Not found")))</f>
        <v/>
      </c>
    </row>
    <row r="1211" spans="1:3" ht="14.4">
      <c r="A1211" s="48" t="str">
        <f t="shared" si="46"/>
        <v/>
      </c>
      <c r="B1211" s="19" t="str">
        <f t="shared" si="45"/>
        <v/>
      </c>
      <c r="C1211" s="19" t="str">
        <f>IF(ISBLANK(I1211),"",IF(LEFT(H1211, 4) = "90PF",_xlfn.XLOOKUP(B1211,'Auto-PF'!$A$2:$A$500,'Auto-PF'!$B$2:$B$500,"Not found",0),_xlfn.XLOOKUP(LEFT(B1211,3),'MKT name rule'!$B$2:$B$322,'MKT name rule'!$C$2:$C$322, "Not found")))</f>
        <v/>
      </c>
    </row>
    <row r="1212" spans="1:3" ht="14.4">
      <c r="A1212" s="48" t="str">
        <f t="shared" si="46"/>
        <v/>
      </c>
      <c r="B1212" s="19" t="str">
        <f t="shared" si="45"/>
        <v/>
      </c>
      <c r="C1212" s="19" t="str">
        <f>IF(ISBLANK(I1212),"",IF(LEFT(H1212, 4) = "90PF",_xlfn.XLOOKUP(B1212,'Auto-PF'!$A$2:$A$500,'Auto-PF'!$B$2:$B$500,"Not found",0),_xlfn.XLOOKUP(LEFT(B1212,3),'MKT name rule'!$B$2:$B$322,'MKT name rule'!$C$2:$C$322, "Not found")))</f>
        <v/>
      </c>
    </row>
    <row r="1213" spans="1:3" ht="14.4">
      <c r="A1213" s="48" t="str">
        <f t="shared" si="46"/>
        <v/>
      </c>
      <c r="B1213" s="19" t="str">
        <f t="shared" si="45"/>
        <v/>
      </c>
      <c r="C1213" s="19" t="str">
        <f>IF(ISBLANK(I1213),"",IF(LEFT(H1213, 4) = "90PF",_xlfn.XLOOKUP(B1213,'Auto-PF'!$A$2:$A$500,'Auto-PF'!$B$2:$B$500,"Not found",0),_xlfn.XLOOKUP(LEFT(B1213,3),'MKT name rule'!$B$2:$B$322,'MKT name rule'!$C$2:$C$322, "Not found")))</f>
        <v/>
      </c>
    </row>
    <row r="1214" spans="1:3" ht="14.4">
      <c r="A1214" s="48" t="str">
        <f t="shared" si="46"/>
        <v/>
      </c>
      <c r="B1214" s="19" t="str">
        <f t="shared" si="45"/>
        <v/>
      </c>
      <c r="C1214" s="19" t="str">
        <f>IF(ISBLANK(I1214),"",IF(LEFT(H1214, 4) = "90PF",_xlfn.XLOOKUP(B1214,'Auto-PF'!$A$2:$A$500,'Auto-PF'!$B$2:$B$500,"Not found",0),_xlfn.XLOOKUP(LEFT(B1214,3),'MKT name rule'!$B$2:$B$322,'MKT name rule'!$C$2:$C$322, "Not found")))</f>
        <v/>
      </c>
    </row>
    <row r="1215" spans="1:3" ht="14.4">
      <c r="A1215" s="48" t="str">
        <f t="shared" si="46"/>
        <v/>
      </c>
      <c r="B1215" s="19" t="str">
        <f t="shared" si="45"/>
        <v/>
      </c>
      <c r="C1215" s="19" t="str">
        <f>IF(ISBLANK(I1215),"",IF(LEFT(H1215, 4) = "90PF",_xlfn.XLOOKUP(B1215,'Auto-PF'!$A$2:$A$500,'Auto-PF'!$B$2:$B$500,"Not found",0),_xlfn.XLOOKUP(LEFT(B1215,3),'MKT name rule'!$B$2:$B$322,'MKT name rule'!$C$2:$C$322, "Not found")))</f>
        <v/>
      </c>
    </row>
    <row r="1216" spans="1:3" ht="14.4">
      <c r="A1216" s="48" t="str">
        <f t="shared" si="46"/>
        <v/>
      </c>
      <c r="B1216" s="19" t="str">
        <f t="shared" si="45"/>
        <v/>
      </c>
      <c r="C1216" s="19" t="str">
        <f>IF(ISBLANK(I1216),"",IF(LEFT(H1216, 4) = "90PF",_xlfn.XLOOKUP(B1216,'Auto-PF'!$A$2:$A$500,'Auto-PF'!$B$2:$B$500,"Not found",0),_xlfn.XLOOKUP(LEFT(B1216,3),'MKT name rule'!$B$2:$B$322,'MKT name rule'!$C$2:$C$322, "Not found")))</f>
        <v/>
      </c>
    </row>
    <row r="1217" spans="1:3" ht="14.4">
      <c r="A1217" s="48" t="str">
        <f t="shared" si="46"/>
        <v/>
      </c>
      <c r="B1217" s="19" t="str">
        <f t="shared" si="45"/>
        <v/>
      </c>
      <c r="C1217" s="19" t="str">
        <f>IF(ISBLANK(I1217),"",IF(LEFT(H1217, 4) = "90PF",_xlfn.XLOOKUP(B1217,'Auto-PF'!$A$2:$A$500,'Auto-PF'!$B$2:$B$500,"Not found",0),_xlfn.XLOOKUP(LEFT(B1217,3),'MKT name rule'!$B$2:$B$322,'MKT name rule'!$C$2:$C$322, "Not found")))</f>
        <v/>
      </c>
    </row>
    <row r="1218" spans="1:3" ht="14.4">
      <c r="A1218" s="48" t="str">
        <f t="shared" si="46"/>
        <v/>
      </c>
      <c r="B1218" s="19" t="str">
        <f t="shared" si="45"/>
        <v/>
      </c>
      <c r="C1218" s="19" t="str">
        <f>IF(ISBLANK(I1218),"",IF(LEFT(H1218, 4) = "90PF",_xlfn.XLOOKUP(B1218,'Auto-PF'!$A$2:$A$500,'Auto-PF'!$B$2:$B$500,"Not found",0),_xlfn.XLOOKUP(LEFT(B1218,3),'MKT name rule'!$B$2:$B$322,'MKT name rule'!$C$2:$C$322, "Not found")))</f>
        <v/>
      </c>
    </row>
    <row r="1219" spans="1:3" ht="14.4">
      <c r="A1219" s="48" t="str">
        <f t="shared" si="46"/>
        <v/>
      </c>
      <c r="B1219" s="19" t="str">
        <f t="shared" si="45"/>
        <v/>
      </c>
      <c r="C1219" s="19" t="str">
        <f>IF(ISBLANK(I1219),"",IF(LEFT(H1219, 4) = "90PF",_xlfn.XLOOKUP(B1219,'Auto-PF'!$A$2:$A$500,'Auto-PF'!$B$2:$B$500,"Not found",0),_xlfn.XLOOKUP(LEFT(B1219,3),'MKT name rule'!$B$2:$B$322,'MKT name rule'!$C$2:$C$322, "Not found")))</f>
        <v/>
      </c>
    </row>
    <row r="1220" spans="1:3" ht="14.4">
      <c r="A1220" s="48" t="str">
        <f t="shared" si="46"/>
        <v/>
      </c>
      <c r="B1220" s="19" t="str">
        <f t="shared" si="45"/>
        <v/>
      </c>
      <c r="C1220" s="19" t="str">
        <f>IF(ISBLANK(I1220),"",IF(LEFT(H1220, 4) = "90PF",_xlfn.XLOOKUP(B1220,'Auto-PF'!$A$2:$A$500,'Auto-PF'!$B$2:$B$500,"Not found",0),_xlfn.XLOOKUP(LEFT(B1220,3),'MKT name rule'!$B$2:$B$322,'MKT name rule'!$C$2:$C$322, "Not found")))</f>
        <v/>
      </c>
    </row>
    <row r="1221" spans="1:3" ht="14.4">
      <c r="A1221" s="48" t="str">
        <f t="shared" si="46"/>
        <v/>
      </c>
      <c r="B1221" s="19" t="str">
        <f t="shared" si="45"/>
        <v/>
      </c>
      <c r="C1221" s="19" t="str">
        <f>IF(ISBLANK(I1221),"",IF(LEFT(H1221, 4) = "90PF",_xlfn.XLOOKUP(B1221,'Auto-PF'!$A$2:$A$500,'Auto-PF'!$B$2:$B$500,"Not found",0),_xlfn.XLOOKUP(LEFT(B1221,3),'MKT name rule'!$B$2:$B$322,'MKT name rule'!$C$2:$C$322, "Not found")))</f>
        <v/>
      </c>
    </row>
    <row r="1222" spans="1:3" ht="14.4">
      <c r="A1222" s="48" t="str">
        <f t="shared" si="46"/>
        <v/>
      </c>
      <c r="B1222" s="19" t="str">
        <f t="shared" si="45"/>
        <v/>
      </c>
      <c r="C1222" s="19" t="str">
        <f>IF(ISBLANK(I1222),"",IF(LEFT(H1222, 4) = "90PF",_xlfn.XLOOKUP(B1222,'Auto-PF'!$A$2:$A$500,'Auto-PF'!$B$2:$B$500,"Not found",0),_xlfn.XLOOKUP(LEFT(B1222,3),'MKT name rule'!$B$2:$B$322,'MKT name rule'!$C$2:$C$322, "Not found")))</f>
        <v/>
      </c>
    </row>
    <row r="1223" spans="1:3" ht="14.4">
      <c r="A1223" s="48" t="str">
        <f t="shared" si="46"/>
        <v/>
      </c>
      <c r="B1223" s="19" t="str">
        <f t="shared" si="45"/>
        <v/>
      </c>
      <c r="C1223" s="19" t="str">
        <f>IF(ISBLANK(I1223),"",IF(LEFT(H1223, 4) = "90PF",_xlfn.XLOOKUP(B1223,'Auto-PF'!$A$2:$A$500,'Auto-PF'!$B$2:$B$500,"Not found",0),_xlfn.XLOOKUP(LEFT(B1223,3),'MKT name rule'!$B$2:$B$322,'MKT name rule'!$C$2:$C$322, "Not found")))</f>
        <v/>
      </c>
    </row>
    <row r="1224" spans="1:3" ht="14.4">
      <c r="A1224" s="48" t="str">
        <f t="shared" si="46"/>
        <v/>
      </c>
      <c r="B1224" s="19" t="str">
        <f t="shared" si="45"/>
        <v/>
      </c>
      <c r="C1224" s="19" t="str">
        <f>IF(ISBLANK(I1224),"",IF(LEFT(H1224, 4) = "90PF",_xlfn.XLOOKUP(B1224,'Auto-PF'!$A$2:$A$500,'Auto-PF'!$B$2:$B$500,"Not found",0),_xlfn.XLOOKUP(LEFT(B1224,3),'MKT name rule'!$B$2:$B$322,'MKT name rule'!$C$2:$C$322, "Not found")))</f>
        <v/>
      </c>
    </row>
    <row r="1225" spans="1:3" ht="14.4">
      <c r="A1225" s="48" t="str">
        <f t="shared" si="46"/>
        <v/>
      </c>
      <c r="B1225" s="19" t="str">
        <f t="shared" si="45"/>
        <v/>
      </c>
      <c r="C1225" s="19" t="str">
        <f>IF(ISBLANK(I1225),"",IF(LEFT(H1225, 4) = "90PF",_xlfn.XLOOKUP(B1225,'Auto-PF'!$A$2:$A$500,'Auto-PF'!$B$2:$B$500,"Not found",0),_xlfn.XLOOKUP(LEFT(B1225,3),'MKT name rule'!$B$2:$B$322,'MKT name rule'!$C$2:$C$322, "Not found")))</f>
        <v/>
      </c>
    </row>
    <row r="1226" spans="1:3" ht="14.4">
      <c r="A1226" s="48" t="str">
        <f t="shared" si="46"/>
        <v/>
      </c>
      <c r="B1226" s="19" t="str">
        <f t="shared" si="45"/>
        <v/>
      </c>
      <c r="C1226" s="19" t="str">
        <f>IF(ISBLANK(I1226),"",IF(LEFT(H1226, 4) = "90PF",_xlfn.XLOOKUP(B1226,'Auto-PF'!$A$2:$A$500,'Auto-PF'!$B$2:$B$500,"Not found",0),_xlfn.XLOOKUP(LEFT(B1226,3),'MKT name rule'!$B$2:$B$322,'MKT name rule'!$C$2:$C$322, "Not found")))</f>
        <v/>
      </c>
    </row>
    <row r="1227" spans="1:3" ht="14.4">
      <c r="A1227" s="48" t="str">
        <f t="shared" si="46"/>
        <v/>
      </c>
      <c r="B1227" s="19" t="str">
        <f t="shared" ref="B1227:B1252" si="47">IF(ISBLANK(I1227),"",I1227)</f>
        <v/>
      </c>
      <c r="C1227" s="19" t="str">
        <f>IF(ISBLANK(I1227),"",IF(LEFT(H1227, 4) = "90PF",_xlfn.XLOOKUP(B1227,'Auto-PF'!$A$2:$A$500,'Auto-PF'!$B$2:$B$500,"Not found",0),_xlfn.XLOOKUP(LEFT(B1227,3),'MKT name rule'!$B$2:$B$322,'MKT name rule'!$C$2:$C$322, "Not found")))</f>
        <v/>
      </c>
    </row>
    <row r="1228" spans="1:3" ht="14.4">
      <c r="A1228" s="48" t="str">
        <f t="shared" si="46"/>
        <v/>
      </c>
      <c r="B1228" s="19" t="str">
        <f t="shared" si="47"/>
        <v/>
      </c>
      <c r="C1228" s="19" t="str">
        <f>IF(ISBLANK(I1228),"",IF(LEFT(H1228, 4) = "90PF",_xlfn.XLOOKUP(B1228,'Auto-PF'!$A$2:$A$500,'Auto-PF'!$B$2:$B$500,"Not found",0),_xlfn.XLOOKUP(LEFT(B1228,3),'MKT name rule'!$B$2:$B$322,'MKT name rule'!$C$2:$C$322, "Not found")))</f>
        <v/>
      </c>
    </row>
    <row r="1229" spans="1:3" ht="14.4">
      <c r="A1229" s="48" t="str">
        <f t="shared" si="46"/>
        <v/>
      </c>
      <c r="B1229" s="19" t="str">
        <f t="shared" si="47"/>
        <v/>
      </c>
      <c r="C1229" s="19" t="str">
        <f>IF(ISBLANK(I1229),"",IF(LEFT(H1229, 4) = "90PF",_xlfn.XLOOKUP(B1229,'Auto-PF'!$A$2:$A$500,'Auto-PF'!$B$2:$B$500,"Not found",0),_xlfn.XLOOKUP(LEFT(B1229,3),'MKT name rule'!$B$2:$B$322,'MKT name rule'!$C$2:$C$322, "Not found")))</f>
        <v/>
      </c>
    </row>
    <row r="1230" spans="1:3" ht="14.4">
      <c r="A1230" s="48" t="str">
        <f t="shared" si="46"/>
        <v/>
      </c>
      <c r="B1230" s="19" t="str">
        <f t="shared" si="47"/>
        <v/>
      </c>
      <c r="C1230" s="19" t="str">
        <f>IF(ISBLANK(I1230),"",IF(LEFT(H1230, 4) = "90PF",_xlfn.XLOOKUP(B1230,'Auto-PF'!$A$2:$A$500,'Auto-PF'!$B$2:$B$500,"Not found",0),_xlfn.XLOOKUP(LEFT(B1230,3),'MKT name rule'!$B$2:$B$322,'MKT name rule'!$C$2:$C$322, "Not found")))</f>
        <v/>
      </c>
    </row>
    <row r="1231" spans="1:3" ht="14.4">
      <c r="A1231" s="48" t="str">
        <f t="shared" si="46"/>
        <v/>
      </c>
      <c r="B1231" s="19" t="str">
        <f t="shared" si="47"/>
        <v/>
      </c>
      <c r="C1231" s="19" t="str">
        <f>IF(ISBLANK(I1231),"",IF(LEFT(H1231, 4) = "90PF",_xlfn.XLOOKUP(B1231,'Auto-PF'!$A$2:$A$500,'Auto-PF'!$B$2:$B$500,"Not found",0),_xlfn.XLOOKUP(LEFT(B1231,3),'MKT name rule'!$B$2:$B$322,'MKT name rule'!$C$2:$C$322, "Not found")))</f>
        <v/>
      </c>
    </row>
    <row r="1232" spans="1:3" ht="14.4">
      <c r="A1232" s="48" t="str">
        <f t="shared" ref="A1232:A1258" si="48">IF(ISBLANK(I1232),"",H1232)</f>
        <v/>
      </c>
      <c r="B1232" s="19" t="str">
        <f t="shared" si="47"/>
        <v/>
      </c>
      <c r="C1232" s="19" t="str">
        <f>IF(ISBLANK(I1232),"",IF(LEFT(H1232, 4) = "90PF",_xlfn.XLOOKUP(B1232,'Auto-PF'!$A$2:$A$500,'Auto-PF'!$B$2:$B$500,"Not found",0),_xlfn.XLOOKUP(LEFT(B1232,3),'MKT name rule'!$B$2:$B$322,'MKT name rule'!$C$2:$C$322, "Not found")))</f>
        <v/>
      </c>
    </row>
    <row r="1233" spans="1:3" ht="14.4">
      <c r="A1233" s="48" t="str">
        <f t="shared" si="48"/>
        <v/>
      </c>
      <c r="B1233" s="19" t="str">
        <f t="shared" si="47"/>
        <v/>
      </c>
      <c r="C1233" s="19" t="str">
        <f>IF(ISBLANK(I1233),"",IF(LEFT(H1233, 4) = "90PF",_xlfn.XLOOKUP(B1233,'Auto-PF'!$A$2:$A$500,'Auto-PF'!$B$2:$B$500,"Not found",0),_xlfn.XLOOKUP(LEFT(B1233,3),'MKT name rule'!$B$2:$B$322,'MKT name rule'!$C$2:$C$322, "Not found")))</f>
        <v/>
      </c>
    </row>
    <row r="1234" spans="1:3" ht="14.4">
      <c r="A1234" s="48" t="str">
        <f t="shared" si="48"/>
        <v/>
      </c>
      <c r="B1234" s="19" t="str">
        <f t="shared" si="47"/>
        <v/>
      </c>
      <c r="C1234" s="19" t="str">
        <f>IF(ISBLANK(I1234),"",IF(LEFT(H1234, 4) = "90PF",_xlfn.XLOOKUP(B1234,'Auto-PF'!$A$2:$A$500,'Auto-PF'!$B$2:$B$500,"Not found",0),_xlfn.XLOOKUP(LEFT(B1234,3),'MKT name rule'!$B$2:$B$322,'MKT name rule'!$C$2:$C$322, "Not found")))</f>
        <v/>
      </c>
    </row>
    <row r="1235" spans="1:3" ht="14.4">
      <c r="A1235" s="48" t="str">
        <f t="shared" si="48"/>
        <v/>
      </c>
      <c r="B1235" s="19" t="str">
        <f t="shared" si="47"/>
        <v/>
      </c>
      <c r="C1235" s="19" t="str">
        <f>IF(ISBLANK(I1235),"",IF(LEFT(H1235, 4) = "90PF",_xlfn.XLOOKUP(B1235,'Auto-PF'!$A$2:$A$500,'Auto-PF'!$B$2:$B$500,"Not found",0),_xlfn.XLOOKUP(LEFT(B1235,3),'MKT name rule'!$B$2:$B$322,'MKT name rule'!$C$2:$C$322, "Not found")))</f>
        <v/>
      </c>
    </row>
    <row r="1236" spans="1:3" ht="14.4">
      <c r="A1236" s="48" t="str">
        <f t="shared" si="48"/>
        <v/>
      </c>
      <c r="B1236" s="19" t="str">
        <f t="shared" si="47"/>
        <v/>
      </c>
      <c r="C1236" s="19" t="str">
        <f>IF(ISBLANK(I1236),"",IF(LEFT(H1236, 4) = "90PF",_xlfn.XLOOKUP(B1236,'Auto-PF'!$A$2:$A$500,'Auto-PF'!$B$2:$B$500,"Not found",0),_xlfn.XLOOKUP(LEFT(B1236,3),'MKT name rule'!$B$2:$B$322,'MKT name rule'!$C$2:$C$322, "Not found")))</f>
        <v/>
      </c>
    </row>
    <row r="1237" spans="1:3" ht="14.4">
      <c r="A1237" s="48" t="str">
        <f t="shared" si="48"/>
        <v/>
      </c>
      <c r="B1237" s="19" t="str">
        <f t="shared" si="47"/>
        <v/>
      </c>
      <c r="C1237" s="19" t="str">
        <f>IF(ISBLANK(I1237),"",IF(LEFT(H1237, 4) = "90PF",_xlfn.XLOOKUP(B1237,'Auto-PF'!$A$2:$A$500,'Auto-PF'!$B$2:$B$500,"Not found",0),_xlfn.XLOOKUP(LEFT(B1237,3),'MKT name rule'!$B$2:$B$322,'MKT name rule'!$C$2:$C$322, "Not found")))</f>
        <v/>
      </c>
    </row>
    <row r="1238" spans="1:3" ht="14.4">
      <c r="A1238" s="48" t="str">
        <f t="shared" si="48"/>
        <v/>
      </c>
      <c r="B1238" s="19" t="str">
        <f t="shared" si="47"/>
        <v/>
      </c>
      <c r="C1238" s="19" t="str">
        <f>IF(ISBLANK(I1238),"",IF(LEFT(H1238, 4) = "90PF",_xlfn.XLOOKUP(B1238,'Auto-PF'!$A$2:$A$500,'Auto-PF'!$B$2:$B$500,"Not found",0),_xlfn.XLOOKUP(LEFT(B1238,3),'MKT name rule'!$B$2:$B$322,'MKT name rule'!$C$2:$C$322, "Not found")))</f>
        <v/>
      </c>
    </row>
    <row r="1239" spans="1:3" ht="14.4">
      <c r="A1239" s="48" t="str">
        <f t="shared" si="48"/>
        <v/>
      </c>
      <c r="B1239" s="19" t="str">
        <f t="shared" si="47"/>
        <v/>
      </c>
      <c r="C1239" s="19" t="str">
        <f>IF(ISBLANK(I1239),"",IF(LEFT(H1239, 4) = "90PF",_xlfn.XLOOKUP(B1239,'Auto-PF'!$A$2:$A$500,'Auto-PF'!$B$2:$B$500,"Not found",0),_xlfn.XLOOKUP(LEFT(B1239,3),'MKT name rule'!$B$2:$B$322,'MKT name rule'!$C$2:$C$322, "Not found")))</f>
        <v/>
      </c>
    </row>
    <row r="1240" spans="1:3" ht="14.4">
      <c r="A1240" s="48" t="str">
        <f t="shared" si="48"/>
        <v/>
      </c>
      <c r="B1240" s="19" t="str">
        <f t="shared" si="47"/>
        <v/>
      </c>
      <c r="C1240" s="19" t="str">
        <f>IF(ISBLANK(I1240),"",IF(LEFT(H1240, 4) = "90PF",_xlfn.XLOOKUP(B1240,'Auto-PF'!$A$2:$A$500,'Auto-PF'!$B$2:$B$500,"Not found",0),_xlfn.XLOOKUP(LEFT(B1240,3),'MKT name rule'!$B$2:$B$322,'MKT name rule'!$C$2:$C$322, "Not found")))</f>
        <v/>
      </c>
    </row>
    <row r="1241" spans="1:3" ht="14.4">
      <c r="A1241" s="48" t="str">
        <f t="shared" si="48"/>
        <v/>
      </c>
      <c r="B1241" s="19" t="str">
        <f t="shared" si="47"/>
        <v/>
      </c>
      <c r="C1241" s="19" t="str">
        <f>IF(ISBLANK(I1241),"",IF(LEFT(H1241, 4) = "90PF",_xlfn.XLOOKUP(B1241,'Auto-PF'!$A$2:$A$500,'Auto-PF'!$B$2:$B$500,"Not found",0),_xlfn.XLOOKUP(LEFT(B1241,3),'MKT name rule'!$B$2:$B$322,'MKT name rule'!$C$2:$C$322, "Not found")))</f>
        <v/>
      </c>
    </row>
    <row r="1242" spans="1:3" ht="14.4">
      <c r="A1242" s="48" t="str">
        <f t="shared" si="48"/>
        <v/>
      </c>
      <c r="B1242" s="19" t="str">
        <f t="shared" si="47"/>
        <v/>
      </c>
      <c r="C1242" s="19" t="str">
        <f>IF(ISBLANK(I1242),"",IF(LEFT(H1242, 4) = "90PF",_xlfn.XLOOKUP(B1242,'Auto-PF'!$A$2:$A$500,'Auto-PF'!$B$2:$B$500,"Not found",0),_xlfn.XLOOKUP(LEFT(B1242,3),'MKT name rule'!$B$2:$B$322,'MKT name rule'!$C$2:$C$322, "Not found")))</f>
        <v/>
      </c>
    </row>
    <row r="1243" spans="1:3" ht="14.4">
      <c r="A1243" s="48" t="str">
        <f t="shared" si="48"/>
        <v/>
      </c>
      <c r="B1243" s="19" t="str">
        <f t="shared" si="47"/>
        <v/>
      </c>
      <c r="C1243" s="19" t="str">
        <f>IF(ISBLANK(I1243),"",IF(LEFT(H1243, 4) = "90PF",_xlfn.XLOOKUP(B1243,'Auto-PF'!$A$2:$A$500,'Auto-PF'!$B$2:$B$500,"Not found",0),_xlfn.XLOOKUP(LEFT(B1243,3),'MKT name rule'!$B$2:$B$322,'MKT name rule'!$C$2:$C$322, "Not found")))</f>
        <v/>
      </c>
    </row>
    <row r="1244" spans="1:3" ht="14.4">
      <c r="A1244" s="48" t="str">
        <f t="shared" si="48"/>
        <v/>
      </c>
      <c r="B1244" s="19" t="str">
        <f t="shared" si="47"/>
        <v/>
      </c>
      <c r="C1244" s="19" t="str">
        <f>IF(ISBLANK(I1244),"",IF(LEFT(H1244, 4) = "90PF",_xlfn.XLOOKUP(B1244,'Auto-PF'!$A$2:$A$500,'Auto-PF'!$B$2:$B$500,"Not found",0),_xlfn.XLOOKUP(LEFT(B1244,3),'MKT name rule'!$B$2:$B$322,'MKT name rule'!$C$2:$C$322, "Not found")))</f>
        <v/>
      </c>
    </row>
    <row r="1245" spans="1:3" ht="14.4">
      <c r="A1245" s="48" t="str">
        <f t="shared" si="48"/>
        <v/>
      </c>
      <c r="B1245" s="19" t="str">
        <f t="shared" si="47"/>
        <v/>
      </c>
      <c r="C1245" s="19" t="str">
        <f>IF(ISBLANK(I1245),"",IF(LEFT(H1245, 4) = "90PF",_xlfn.XLOOKUP(B1245,'Auto-PF'!$A$2:$A$500,'Auto-PF'!$B$2:$B$500,"Not found",0),_xlfn.XLOOKUP(LEFT(B1245,3),'MKT name rule'!$B$2:$B$322,'MKT name rule'!$C$2:$C$322, "Not found")))</f>
        <v/>
      </c>
    </row>
    <row r="1246" spans="1:3" ht="14.4">
      <c r="A1246" s="48" t="str">
        <f t="shared" si="48"/>
        <v/>
      </c>
      <c r="B1246" s="19" t="str">
        <f t="shared" si="47"/>
        <v/>
      </c>
      <c r="C1246" s="19" t="str">
        <f>IF(ISBLANK(I1246),"",IF(LEFT(H1246, 4) = "90PF",_xlfn.XLOOKUP(B1246,'Auto-PF'!$A$2:$A$500,'Auto-PF'!$B$2:$B$500,"Not found",0),_xlfn.XLOOKUP(LEFT(B1246,3),'MKT name rule'!$B$2:$B$322,'MKT name rule'!$C$2:$C$322, "Not found")))</f>
        <v/>
      </c>
    </row>
    <row r="1247" spans="1:3" ht="14.4">
      <c r="A1247" s="48" t="str">
        <f t="shared" si="48"/>
        <v/>
      </c>
      <c r="B1247" s="19" t="str">
        <f t="shared" si="47"/>
        <v/>
      </c>
      <c r="C1247" s="19" t="str">
        <f>IF(ISBLANK(I1247),"",IF(LEFT(H1247, 4) = "90PF",_xlfn.XLOOKUP(B1247,'Auto-PF'!$A$2:$A$500,'Auto-PF'!$B$2:$B$500,"Not found",0),_xlfn.XLOOKUP(LEFT(B1247,3),'MKT name rule'!$B$2:$B$322,'MKT name rule'!$C$2:$C$322, "Not found")))</f>
        <v/>
      </c>
    </row>
    <row r="1248" spans="1:3" ht="14.4">
      <c r="A1248" s="48" t="str">
        <f t="shared" si="48"/>
        <v/>
      </c>
      <c r="B1248" s="19" t="str">
        <f t="shared" si="47"/>
        <v/>
      </c>
      <c r="C1248" s="19" t="str">
        <f>IF(ISBLANK(I1248),"",IF(LEFT(H1248, 4) = "90PF",_xlfn.XLOOKUP(B1248,'Auto-PF'!$A$2:$A$500,'Auto-PF'!$B$2:$B$500,"Not found",0),_xlfn.XLOOKUP(LEFT(B1248,3),'MKT name rule'!$B$2:$B$322,'MKT name rule'!$C$2:$C$322, "Not found")))</f>
        <v/>
      </c>
    </row>
    <row r="1249" spans="1:3" ht="14.4">
      <c r="A1249" s="48" t="str">
        <f t="shared" si="48"/>
        <v/>
      </c>
      <c r="B1249" s="19" t="str">
        <f t="shared" si="47"/>
        <v/>
      </c>
      <c r="C1249" s="19" t="str">
        <f>IF(ISBLANK(I1249),"",IF(LEFT(H1249, 4) = "90PF",_xlfn.XLOOKUP(B1249,'Auto-PF'!$A$2:$A$500,'Auto-PF'!$B$2:$B$500,"Not found",0),_xlfn.XLOOKUP(LEFT(B1249,3),'MKT name rule'!$B$2:$B$322,'MKT name rule'!$C$2:$C$322, "Not found")))</f>
        <v/>
      </c>
    </row>
    <row r="1250" spans="1:3" ht="14.4">
      <c r="A1250" s="48" t="str">
        <f t="shared" si="48"/>
        <v/>
      </c>
      <c r="B1250" s="19" t="str">
        <f t="shared" si="47"/>
        <v/>
      </c>
      <c r="C1250" s="19" t="str">
        <f>IF(ISBLANK(I1250),"",IF(LEFT(H1250, 4) = "90PF",_xlfn.XLOOKUP(B1250,'Auto-PF'!$A$2:$A$500,'Auto-PF'!$B$2:$B$500,"Not found",0),_xlfn.XLOOKUP(LEFT(B1250,3),'MKT name rule'!$B$2:$B$322,'MKT name rule'!$C$2:$C$322, "Not found")))</f>
        <v/>
      </c>
    </row>
    <row r="1251" spans="1:3" ht="14.4">
      <c r="A1251" s="48" t="str">
        <f t="shared" si="48"/>
        <v/>
      </c>
      <c r="B1251" s="19" t="str">
        <f t="shared" si="47"/>
        <v/>
      </c>
      <c r="C1251" s="19" t="str">
        <f>IF(ISBLANK(I1251),"",IF(LEFT(H1251, 4) = "90PF",_xlfn.XLOOKUP(B1251,'Auto-PF'!$A$2:$A$500,'Auto-PF'!$B$2:$B$500,"Not found",0),_xlfn.XLOOKUP(LEFT(B1251,3),'MKT name rule'!$B$2:$B$322,'MKT name rule'!$C$2:$C$322, "Not found")))</f>
        <v/>
      </c>
    </row>
    <row r="1252" spans="1:3" ht="14.4">
      <c r="A1252" s="48" t="str">
        <f t="shared" si="48"/>
        <v/>
      </c>
      <c r="B1252" s="19" t="str">
        <f t="shared" si="47"/>
        <v/>
      </c>
      <c r="C1252" s="19" t="str">
        <f>IF(ISBLANK(I1252),"",IF(LEFT(H1252, 4) = "90PF",_xlfn.XLOOKUP(B1252,'Auto-PF'!$A$2:$A$500,'Auto-PF'!$B$2:$B$500,"Not found",0),_xlfn.XLOOKUP(LEFT(B1252,3),'MKT name rule'!$B$2:$B$322,'MKT name rule'!$C$2:$C$322, "Not found")))</f>
        <v/>
      </c>
    </row>
    <row r="1253" spans="1:3" ht="14.4">
      <c r="A1253" s="48" t="str">
        <f t="shared" si="48"/>
        <v/>
      </c>
    </row>
    <row r="1254" spans="1:3" ht="14.4">
      <c r="A1254" s="48" t="str">
        <f t="shared" si="48"/>
        <v/>
      </c>
    </row>
    <row r="1255" spans="1:3" ht="14.4">
      <c r="A1255" s="48" t="str">
        <f t="shared" si="48"/>
        <v/>
      </c>
    </row>
    <row r="1256" spans="1:3" ht="14.4">
      <c r="A1256" s="48" t="str">
        <f t="shared" si="48"/>
        <v/>
      </c>
    </row>
    <row r="1257" spans="1:3" ht="14.4">
      <c r="A1257" s="48" t="str">
        <f t="shared" si="48"/>
        <v/>
      </c>
    </row>
    <row r="1258" spans="1:3" ht="14.4">
      <c r="A1258" s="48" t="str">
        <f t="shared" si="48"/>
        <v/>
      </c>
    </row>
  </sheetData>
  <protectedRanges>
    <protectedRange sqref="H1 F326:F328 F322:F324 D322:E328 D1:F321 D329:F1259" name="Range1"/>
    <protectedRange sqref="H241 AF215:AJ236 AQ215:AS236 BD215:BF236 BF169:BG187 AL215:AO236 AT215:BC218 AU219:BC219 AT220:BC236 BI212:BI246 AU286:BI287 H212:H239 I212:BH214 AP113:AQ117 J282 H293:J295 H283:K283 H284:J284 H285:K286 H287:J287 H288:K288 H291:K292 S268:AT272 H289:J289 I290:J290 H298:K300 H301:J303 H304:K305 H310:K310 H306:J309 H311:J311 H312:K312 I313:J315 H313:H314 H316:K317 H326:J328 H296:BI297 L321:BI324 H321:J324 H318:J318 L283:AT295 H319:BI320 L298:BI318 J268:Q272 AO105:AQ112 AU105:BI112 AT118:BI168 AU114:AU117 AW113:BI117 AR105:AT117 AK273:AO281 AQ273:BI281 AX268:BI272 J273:AI281 I247:I282 AR247:AR267 AT247:BI267 AK247:AO267 J247:M267 O247:AI267 L282:BI282 I378:J379 AP230:AP267 H331:L349 H379 H200:BI211 H105:AN199 AO118:AS199 BF188:BH199 AT169:BE199 BI169:BI199 L372:BI379 H372:K377 H2:H3 I1:BI3 H243:H282 H4:BI104 L326:BI330 I215:AE246 AQ237:BH246 AF237:AO246 N331:BI349 H350:BI371 H380:BI1259 H329:K330" name="Range2"/>
  </protectedRanges>
  <autoFilter ref="A2:BI1258" xr:uid="{35FF649B-A938-461B-AB07-AA05E6375769}"/>
  <conditionalFormatting sqref="H380:H1048576 H1:H363 H365:H377">
    <cfRule type="duplicateValues" dxfId="9" priority="526"/>
    <cfRule type="duplicateValues" dxfId="8" priority="527"/>
    <cfRule type="duplicateValues" dxfId="7" priority="528"/>
  </conditionalFormatting>
  <conditionalFormatting sqref="H380:H1048576 H319:H320 H316:H317 H312 H310 H291:H292 H285:H286 H283 H241 H243:H244 H296:H300 H304:H305 H288 H246 H113:H236 H329:H363 H1:H105 H365:H377">
    <cfRule type="duplicateValues" dxfId="6" priority="468"/>
    <cfRule type="duplicateValues" dxfId="5" priority="469"/>
  </conditionalFormatting>
  <conditionalFormatting sqref="H380:H1048576 H319:H320 H316:H317 H312 H310 H291:H292 H285:H286 H283 H296:H300 H304:H305 H288 H246 H113:H244 H329:H363 H1:H105 H365:H377">
    <cfRule type="duplicateValues" dxfId="4" priority="508"/>
  </conditionalFormatting>
  <conditionalFormatting sqref="H391 H380:H389 H367:H373 H355:H356 H319:H320 H317 H241 H243:H244 H215:H236 H163:H199 H283 H285:H286 H291:H292 H304:H305 H310 H288 H296:H300 H246 H352:H353 H329:H350 H358:H361 H393:H1048576 H2:H105 H113:H154">
    <cfRule type="duplicateValues" dxfId="3" priority="582"/>
  </conditionalFormatting>
  <conditionalFormatting sqref="H391 H380:H389 H367:H373 H355:H356 H319:H320 H317 H241 H243:H244 H215:H236 H283 H285:H286 H291:H292 H304:H305 H310 H288 H296:H300 H246 H352:H353 H329:H350 H358:H361 H393:H1048576 H1:H105 H113:H199">
    <cfRule type="duplicateValues" dxfId="2" priority="538"/>
    <cfRule type="duplicateValues" dxfId="1" priority="539"/>
  </conditionalFormatting>
  <dataValidations count="2">
    <dataValidation allowBlank="1" showInputMessage="1" showErrorMessage="1" sqref="D106:D117 D247:D281 D201 D203 D206:D207 D329:D330 D331:D350 D213 D3:D79 D210 D381:D388" xr:uid="{584D9569-6D0D-40FC-B8CA-2A6CA264DCB3}"/>
    <dataValidation type="list" allowBlank="1" showDropDown="1" showInputMessage="1" showErrorMessage="1" sqref="F46" xr:uid="{4B620BA7-2767-4539-B463-FBCA476084A2}">
      <formula1>"Uploaded, WIP, Not Begin"</formula1>
    </dataValidation>
  </dataValidations>
  <hyperlinks>
    <hyperlink ref="F292" r:id="rId1" xr:uid="{CF7C66C8-29F4-410D-B7C6-F85F6FFD4324}"/>
    <hyperlink ref="F286" r:id="rId2" xr:uid="{73F26EB6-6F29-4503-88A0-F780E95389F2}"/>
    <hyperlink ref="F283" r:id="rId3" xr:uid="{79EFEB47-BE4F-41C5-AF14-FD58EECAA7C5}"/>
    <hyperlink ref="F288" r:id="rId4" xr:uid="{92A22B86-B0C4-44A4-A310-C7FF5479AE7C}"/>
    <hyperlink ref="F291" r:id="rId5" xr:uid="{95B2D219-48CE-4B54-B5FE-176B84AF3006}"/>
    <hyperlink ref="F298" r:id="rId6" xr:uid="{E1FA73E4-010A-4670-83AB-C15E27BD5B08}"/>
    <hyperlink ref="F300" r:id="rId7" xr:uid="{DE8A7245-0425-48A5-8856-AC7972BF125D}"/>
    <hyperlink ref="F304" r:id="rId8" xr:uid="{8EF424FA-E27B-45CA-A067-1629CD95C79F}"/>
    <hyperlink ref="F305" r:id="rId9" xr:uid="{146AF998-4088-40D7-93CF-5862247454FD}"/>
    <hyperlink ref="F360" r:id="rId10" xr:uid="{AD7F3601-626E-42F8-9C6B-03BE78737E58}"/>
    <hyperlink ref="F361" r:id="rId11" xr:uid="{B70724D9-47EF-4E2A-B976-07EAC40986BE}"/>
    <hyperlink ref="F356" r:id="rId12" xr:uid="{16353F32-C47F-497B-9C89-20320C65BC1B}"/>
    <hyperlink ref="F355" r:id="rId13" xr:uid="{0F0A6151-BDA8-4115-B170-091D51786780}"/>
    <hyperlink ref="F358" r:id="rId14" xr:uid="{40AB56BA-DF24-4CBA-9C71-8E394FB86645}"/>
    <hyperlink ref="F359" r:id="rId15" xr:uid="{D79B4F8B-833E-4DAB-A491-5AE44F898F3C}"/>
    <hyperlink ref="F373" r:id="rId16" xr:uid="{20DD048B-C461-4F98-8B8F-0FA6CAB9C02E}"/>
    <hyperlink ref="F370" r:id="rId17" xr:uid="{A828632C-21B8-4ADD-9A83-31E1A29F4A01}"/>
    <hyperlink ref="F380" r:id="rId18" xr:uid="{BF0DE63D-C4B5-421C-9FEF-B4AC30436CF7}"/>
    <hyperlink ref="F382" r:id="rId19" xr:uid="{FB468743-7FCE-412B-9CDD-36CC6C4E50A0}"/>
    <hyperlink ref="F383" r:id="rId20" xr:uid="{31B369D8-0742-4567-9D05-BA0D159D12C5}"/>
    <hyperlink ref="F381" r:id="rId21" xr:uid="{A1FD8124-9635-40A9-8A0B-6198C15DB317}"/>
    <hyperlink ref="F384" r:id="rId22" xr:uid="{7EA2D158-342A-4C9B-88DE-DA92AB02E82B}"/>
    <hyperlink ref="F385" r:id="rId23" xr:uid="{DADD8469-B5A7-4909-8120-C6F650478F0B}"/>
    <hyperlink ref="F386" r:id="rId24" xr:uid="{8B489F58-AD25-4D38-9B99-88C91991BB98}"/>
    <hyperlink ref="F387" r:id="rId25" xr:uid="{7979C955-21DA-44ED-9CD0-A1A8E5CCEC16}"/>
    <hyperlink ref="F320" r:id="rId26" xr:uid="{BE8B0FC4-5307-470E-A695-8BEEE85925CB}"/>
    <hyperlink ref="F319" r:id="rId27" xr:uid="{D520E12B-59CB-4F1C-972D-B456281A20E9}"/>
    <hyperlink ref="F8" r:id="rId28" xr:uid="{9A6B8ED4-9D46-4393-AB54-9B14F730FBBF}"/>
    <hyperlink ref="F4" r:id="rId29" xr:uid="{4E21AD5B-9DCA-44A2-B85D-410A7A67566B}"/>
    <hyperlink ref="F5" r:id="rId30" xr:uid="{E74F73CA-53EC-4A39-9E14-CFEAB04AB7B7}"/>
    <hyperlink ref="F6" r:id="rId31" xr:uid="{FAB9B101-FA95-4263-B01E-810BEF12A809}"/>
    <hyperlink ref="F7" r:id="rId32" xr:uid="{7EFF4CC7-3423-4891-B2DC-B0A3302F93BE}"/>
    <hyperlink ref="F9" r:id="rId33" xr:uid="{3BFFDED6-33EA-4641-8344-5E90A0730F53}"/>
    <hyperlink ref="F10" r:id="rId34" xr:uid="{DADA9EFD-E254-4C01-B8BD-D21FDD136298}"/>
    <hyperlink ref="F11" r:id="rId35" xr:uid="{281E55AA-085E-487B-ADC8-A17903E08979}"/>
    <hyperlink ref="F12" r:id="rId36" xr:uid="{7CCE0766-9869-4243-9B70-50CDEA6D3B22}"/>
    <hyperlink ref="F3" r:id="rId37" xr:uid="{02749986-67FF-416D-B422-077F56AC52D8}"/>
    <hyperlink ref="F353" r:id="rId38" xr:uid="{3ADE7507-42CB-4D9E-980F-BFB35C8C3D63}"/>
    <hyperlink ref="F352" r:id="rId39" xr:uid="{D8A290F5-ED93-45D5-A95C-B5098494AF97}"/>
    <hyperlink ref="F350" r:id="rId40" xr:uid="{2A977DCE-5F24-4B51-89BE-49AE83925734}"/>
    <hyperlink ref="F372" r:id="rId41" xr:uid="{8B1E5A0B-207D-45A5-BD9D-9D1449A3CCA8}"/>
    <hyperlink ref="F371" r:id="rId42" xr:uid="{C4A41CAB-0517-4BFB-AC28-B9E2BBA3CAE3}"/>
    <hyperlink ref="F368" r:id="rId43" xr:uid="{01341740-B6DE-446B-91BE-0F641B540C7F}"/>
    <hyperlink ref="F369" r:id="rId44" xr:uid="{A09576D6-B249-41C3-B32A-D495F5689742}"/>
    <hyperlink ref="F285" r:id="rId45" xr:uid="{E4389E65-1DB1-49E1-A5B3-7FAC55D42A70}"/>
    <hyperlink ref="F388" r:id="rId46" xr:uid="{2A9D0BFA-7268-4B27-A41B-CBDB3DCDE6ED}"/>
    <hyperlink ref="F14" r:id="rId47" xr:uid="{F0B2B676-E17A-4BE1-A9F6-38FBCA805F6D}"/>
    <hyperlink ref="F15" r:id="rId48" xr:uid="{54F48914-0FF2-4D95-8132-D5E481A5A19D}"/>
    <hyperlink ref="F16" r:id="rId49" xr:uid="{26F1C7D3-0BC0-4CB9-9C65-F6955FBF87AF}"/>
    <hyperlink ref="F18" r:id="rId50" xr:uid="{AC424B11-71C9-4A3C-B0ED-5D393C152D86}"/>
    <hyperlink ref="F17" r:id="rId51" xr:uid="{79D561BB-D89A-415E-9C56-4F4C9DB5030F}"/>
    <hyperlink ref="F19" r:id="rId52" xr:uid="{504BD404-2883-46C7-BA61-82CCAC808BBB}"/>
    <hyperlink ref="F20" r:id="rId53" xr:uid="{BADCDBD0-673F-4A95-9ADC-B6F5432B6704}"/>
    <hyperlink ref="F21" r:id="rId54" xr:uid="{CB0830C9-7DD6-4C3A-9133-FFB6ECF5755E}"/>
    <hyperlink ref="F22" r:id="rId55" xr:uid="{BE02EE4F-1D74-4DAE-BDC3-715A3D08C734}"/>
    <hyperlink ref="F23" r:id="rId56" xr:uid="{B31ABFB2-703E-45D9-B8D6-31B8809B6734}"/>
    <hyperlink ref="F24" r:id="rId57" xr:uid="{083BCBEE-82C7-4560-98FF-763ED6B794C4}"/>
    <hyperlink ref="F25" r:id="rId58" xr:uid="{FECE3179-42BF-43F7-95C9-0675A92D67FB}"/>
    <hyperlink ref="F26" r:id="rId59" xr:uid="{45DD1C7C-187C-4CEB-87C6-39AED60EA21D}"/>
    <hyperlink ref="F27" r:id="rId60" xr:uid="{FCBFA734-1779-46B1-A403-5AF445A49C41}"/>
    <hyperlink ref="F28" r:id="rId61" xr:uid="{19C18516-1F90-4B51-86EF-53AAC5258D03}"/>
    <hyperlink ref="F29" r:id="rId62" xr:uid="{6BDE99B4-4584-4579-A7E9-F38222EA68CE}"/>
    <hyperlink ref="F30" r:id="rId63" xr:uid="{5D940C96-8D1C-4A55-8B75-79970F88A26C}"/>
    <hyperlink ref="F31" r:id="rId64" xr:uid="{77EA7C44-01F4-48ED-B509-751CD2FE3D13}"/>
    <hyperlink ref="F32" r:id="rId65" xr:uid="{720A1245-5C20-42D9-9C06-204996F5B1A5}"/>
    <hyperlink ref="F33" r:id="rId66" xr:uid="{A000BCFC-C4CF-4951-8D65-66FCA67837A3}"/>
    <hyperlink ref="F34" r:id="rId67" xr:uid="{E5C2A082-692D-456D-AE17-45D4986A006A}"/>
    <hyperlink ref="F35" r:id="rId68" xr:uid="{DA499463-0AD0-4741-A524-0A1A86F822FD}"/>
    <hyperlink ref="F36" r:id="rId69" xr:uid="{C97F2180-E023-43B8-8932-1AE72AD9EC68}"/>
    <hyperlink ref="F37" r:id="rId70" xr:uid="{956DBED2-2B47-4396-A645-83AC9CC83FD3}"/>
    <hyperlink ref="F38" r:id="rId71" xr:uid="{A809AB7F-5E30-4FF7-B037-C48EC1AD47D1}"/>
    <hyperlink ref="F39" r:id="rId72" xr:uid="{A3C1C110-26BF-4154-ADEF-F760DDBCDFCE}"/>
    <hyperlink ref="F40" r:id="rId73" xr:uid="{4761268D-2FCF-4AA7-81E2-72C89216F23D}"/>
    <hyperlink ref="F41" r:id="rId74" xr:uid="{B19A2F52-1B40-4CA1-A1B9-D9060997647A}"/>
    <hyperlink ref="F43" r:id="rId75" xr:uid="{76719A72-8075-4CBC-A43E-23F50261ACAC}"/>
    <hyperlink ref="F44" r:id="rId76" xr:uid="{0B9E392B-9B75-49BF-9CF1-B74076607BE2}"/>
    <hyperlink ref="F45" r:id="rId77" xr:uid="{70C002E8-F19B-449C-B7A3-07925FB693DC}"/>
    <hyperlink ref="F42" r:id="rId78" xr:uid="{824C1312-35E6-4090-8B7D-952E7FD6AE90}"/>
    <hyperlink ref="F75" r:id="rId79" xr:uid="{521EF183-54DB-414F-B850-768BB535AAFF}"/>
    <hyperlink ref="F76" r:id="rId80" xr:uid="{E4972F01-C847-49DE-A239-0D81E6C7AB56}"/>
    <hyperlink ref="F77" r:id="rId81" xr:uid="{F46A8912-79AC-4889-8842-189C61F5D424}"/>
    <hyperlink ref="F78" r:id="rId82" xr:uid="{5AFADA7F-F713-458A-999F-DAEFAA638C4D}"/>
    <hyperlink ref="F79" r:id="rId83" xr:uid="{4632F464-3875-4420-9F4F-2FC1CFD67752}"/>
    <hyperlink ref="F70" r:id="rId84" xr:uid="{F917EDEF-C8B4-42F9-8555-984EAC105133}"/>
    <hyperlink ref="F71" r:id="rId85" xr:uid="{D19A4083-01EB-4FA1-94ED-B21E8C4DF7B0}"/>
    <hyperlink ref="F72" r:id="rId86" xr:uid="{19CB9B09-CB85-4D4A-AA9A-B65F5F8CA0DC}"/>
    <hyperlink ref="F73" r:id="rId87" xr:uid="{B6036E8F-3001-4AE5-999B-96CF79F55149}"/>
    <hyperlink ref="F296" r:id="rId88" xr:uid="{0A743667-345F-4665-81E0-370EC2055F05}"/>
    <hyperlink ref="F297" r:id="rId89" xr:uid="{64AD888C-6494-48F7-9DAA-9AD3349571C0}"/>
    <hyperlink ref="F299" r:id="rId90" xr:uid="{2EB2BBFD-977D-4B66-BFDF-05412E3797B9}"/>
    <hyperlink ref="F13" r:id="rId91" xr:uid="{F2EAFDCB-C51B-4017-9B2D-195904F5AEE5}"/>
    <hyperlink ref="F367" r:id="rId92" xr:uid="{3C8A1155-8719-4CFD-9F61-408DE88E81F1}"/>
    <hyperlink ref="F102" r:id="rId93" xr:uid="{ACC41540-B959-4063-95BF-72DF19838E60}"/>
    <hyperlink ref="F103" r:id="rId94" xr:uid="{A9FC5090-7740-4B9D-BB63-19778CE547F2}"/>
    <hyperlink ref="F104" r:id="rId95" xr:uid="{42E88086-864E-411C-87E9-23AEE336F78B}"/>
    <hyperlink ref="F105" r:id="rId96" xr:uid="{770DFD96-7E79-4FA3-BE21-A1AE5B6705BA}"/>
    <hyperlink ref="F119" r:id="rId97" xr:uid="{B186D09C-D417-4D39-BE18-F44F2BB8EF74}"/>
    <hyperlink ref="F120" r:id="rId98" xr:uid="{CCA19948-ECCB-4376-89ED-B7A28409A101}"/>
    <hyperlink ref="F121" r:id="rId99" xr:uid="{7DE7AD71-A113-482F-B96F-F2B7B1DD203F}"/>
    <hyperlink ref="F122" r:id="rId100" xr:uid="{E3682FE3-4F9E-4A50-81D2-46B8DDE10F7E}"/>
    <hyperlink ref="F218" r:id="rId101" xr:uid="{30263F5F-FA38-40C3-BA44-2B0073AB083D}"/>
    <hyperlink ref="F321" r:id="rId102" xr:uid="{F8D7B7D9-F8D4-4F75-A12C-18BA2EA8A601}"/>
    <hyperlink ref="F322" r:id="rId103" xr:uid="{C355AAB2-8EFF-472E-8355-1749CA296625}"/>
    <hyperlink ref="F323" r:id="rId104" xr:uid="{A79F118C-DF94-417D-A771-D4D1DC57D617}"/>
    <hyperlink ref="F324" r:id="rId105" xr:uid="{3D83C8BA-58DD-4A90-B8C1-AC0802CD04B2}"/>
    <hyperlink ref="F327" r:id="rId106" xr:uid="{DDD35DEC-E39E-4DAD-A570-029E0D3B13C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5D78-0567-4492-93DA-EBFCC55EED44}">
  <sheetPr>
    <tabColor rgb="FF7030A0"/>
  </sheetPr>
  <dimension ref="A1:E215"/>
  <sheetViews>
    <sheetView workbookViewId="0">
      <pane ySplit="2" topLeftCell="A12" activePane="bottomLeft" state="frozen"/>
      <selection pane="bottomLeft" activeCell="D39" sqref="D39"/>
    </sheetView>
  </sheetViews>
  <sheetFormatPr defaultColWidth="9.33203125" defaultRowHeight="15" customHeight="1" zeroHeight="1"/>
  <cols>
    <col min="1" max="1" width="25.6640625" customWidth="1"/>
    <col min="2" max="2" width="25" customWidth="1"/>
    <col min="3" max="3" width="41.109375" customWidth="1"/>
    <col min="4" max="4" width="45.6640625" customWidth="1"/>
    <col min="5" max="5" width="30.33203125" customWidth="1"/>
  </cols>
  <sheetData>
    <row r="1" spans="1:5" ht="42" customHeight="1">
      <c r="A1" s="148" t="s">
        <v>2240</v>
      </c>
      <c r="B1" s="148"/>
      <c r="C1" s="148"/>
      <c r="D1" s="148"/>
      <c r="E1" s="148"/>
    </row>
    <row r="2" spans="1:5" s="19" customFormat="1" ht="22.5" customHeight="1">
      <c r="A2" s="59" t="s">
        <v>2241</v>
      </c>
      <c r="B2" s="60" t="s">
        <v>2242</v>
      </c>
      <c r="C2" s="60" t="s">
        <v>2243</v>
      </c>
      <c r="D2" s="60" t="s">
        <v>34</v>
      </c>
      <c r="E2" s="60" t="s">
        <v>2244</v>
      </c>
    </row>
    <row r="3" spans="1:5" ht="14.4">
      <c r="A3" t="s">
        <v>2245</v>
      </c>
      <c r="B3" s="18" t="s">
        <v>2246</v>
      </c>
      <c r="C3" s="18" t="s">
        <v>2247</v>
      </c>
      <c r="D3" s="18" t="str">
        <f>_xlfn.XLOOKUP(C3,'RAW.KSP.LInk'!C:C,'RAW.KSP.LInk'!D:D,"",0)</f>
        <v>The Flagship Of The Industry. Period.</v>
      </c>
    </row>
    <row r="4" spans="1:5" ht="14.4">
      <c r="B4" s="18" t="s">
        <v>2248</v>
      </c>
      <c r="C4" s="18" t="s">
        <v>2249</v>
      </c>
      <c r="D4" s="122" t="str">
        <f>_xlfn.XLOOKUP(C4,'RAW.KSP.LInk'!C:C,'RAW.KSP.LInk'!D:D,"",0)</f>
        <v>The epitome of sustainable excellence</v>
      </c>
    </row>
    <row r="5" spans="1:5" ht="14.4">
      <c r="B5" s="18" t="s">
        <v>2250</v>
      </c>
      <c r="C5" s="18" t="s">
        <v>2251</v>
      </c>
      <c r="D5" s="122" t="str">
        <f>_xlfn.XLOOKUP(C5,'RAW.KSP.LInk'!C:C,'RAW.KSP.LInk'!D:D,"",0)</f>
        <v>The master of lightness and power</v>
      </c>
    </row>
    <row r="6" spans="1:5" ht="14.4">
      <c r="B6" s="18" t="s">
        <v>2252</v>
      </c>
      <c r="C6" s="18" t="s">
        <v>2253</v>
      </c>
      <c r="D6" s="122" t="str">
        <f>_xlfn.XLOOKUP(C6,'RAW.KSP.LInk'!C:C,'RAW.KSP.LInk'!D:D,"",0)</f>
        <v>Work unbounded, with 5G connectivity</v>
      </c>
    </row>
    <row r="7" spans="1:5" ht="14.4">
      <c r="B7" s="18" t="s">
        <v>2254</v>
      </c>
      <c r="C7" s="18" t="s">
        <v>2255</v>
      </c>
      <c r="D7" s="122" t="str">
        <f>_xlfn.XLOOKUP(C7,'RAW.KSP.LInk'!C:C,'RAW.KSP.LInk'!D:D,"",0)</f>
        <v>Work strong, stay flexible.</v>
      </c>
    </row>
    <row r="8" spans="1:5" ht="14.4">
      <c r="B8" s="18" t="s">
        <v>2256</v>
      </c>
      <c r="C8" s="18" t="s">
        <v>2257</v>
      </c>
      <c r="D8" s="122" t="str">
        <f>_xlfn.XLOOKUP(C8,'RAW.KSP.LInk'!C:C,'RAW.KSP.LInk'!D:D,"",0)</f>
        <v>Portable power for business on the go</v>
      </c>
    </row>
    <row r="9" spans="1:5" ht="14.4">
      <c r="B9" s="18" t="s">
        <v>2258</v>
      </c>
      <c r="C9" s="18" t="s">
        <v>2259</v>
      </c>
      <c r="D9" s="122" t="str">
        <f>_xlfn.XLOOKUP(C9,'RAW.KSP.LInk'!C:C,'RAW.KSP.LInk'!D:D,"",0)</f>
        <v>Portable power for business on the go</v>
      </c>
    </row>
    <row r="10" spans="1:5" ht="14.4">
      <c r="B10" s="18" t="s">
        <v>2260</v>
      </c>
      <c r="C10" s="18" t="s">
        <v>2261</v>
      </c>
      <c r="D10" s="122" t="str">
        <f>_xlfn.XLOOKUP(C10,'RAW.KSP.LInk'!C:C,'RAW.KSP.LInk'!D:D,"",0)</f>
        <v>Business excellence, anywhere you work</v>
      </c>
    </row>
    <row r="11" spans="1:5" ht="14.4">
      <c r="B11" s="18" t="s">
        <v>2262</v>
      </c>
      <c r="C11" s="18" t="s">
        <v>2263</v>
      </c>
      <c r="D11" s="122" t="str">
        <f>_xlfn.XLOOKUP(C11,'RAW.KSP.LInk'!C:C,'RAW.KSP.LInk'!D:D,"",0)</f>
        <v>Smart, secure AI power for businessSmart, secure AI power for business</v>
      </c>
    </row>
    <row r="12" spans="1:5" ht="14.4">
      <c r="B12" s="18" t="s">
        <v>2264</v>
      </c>
      <c r="C12" s="18" t="s">
        <v>2265</v>
      </c>
      <c r="D12" s="122" t="str">
        <f>_xlfn.XLOOKUP(C12,'RAW.KSP.LInk'!C:C,'RAW.KSP.LInk'!D:D,"",0)</f>
        <v>Configured to advance your business with AI</v>
      </c>
    </row>
    <row r="13" spans="1:5" ht="14.4">
      <c r="B13" s="18" t="s">
        <v>2266</v>
      </c>
      <c r="C13" s="18" t="s">
        <v>2265</v>
      </c>
      <c r="D13" s="122" t="str">
        <f>_xlfn.XLOOKUP(C13,'RAW.KSP.LInk'!C:C,'RAW.KSP.LInk'!D:D,"",0)</f>
        <v>Configured to advance your business with AI</v>
      </c>
    </row>
    <row r="14" spans="1:5" ht="14.4">
      <c r="B14" s="18" t="s">
        <v>2267</v>
      </c>
      <c r="C14" s="18" t="s">
        <v>2265</v>
      </c>
      <c r="D14" s="122" t="str">
        <f>_xlfn.XLOOKUP(C14,'RAW.KSP.LInk'!C:C,'RAW.KSP.LInk'!D:D,"",0)</f>
        <v>Configured to advance your business with AI</v>
      </c>
    </row>
    <row r="15" spans="1:5" ht="14.4">
      <c r="B15" s="18" t="s">
        <v>2268</v>
      </c>
      <c r="C15" s="18" t="s">
        <v>2265</v>
      </c>
      <c r="D15" s="122" t="str">
        <f>_xlfn.XLOOKUP(C15,'RAW.KSP.LInk'!C:C,'RAW.KSP.LInk'!D:D,"",0)</f>
        <v>Configured to advance your business with AI</v>
      </c>
    </row>
    <row r="16" spans="1:5" ht="14.4">
      <c r="B16" s="18" t="s">
        <v>2269</v>
      </c>
      <c r="C16" s="18" t="s">
        <v>2265</v>
      </c>
      <c r="D16" s="122" t="str">
        <f>_xlfn.XLOOKUP(C16,'RAW.KSP.LInk'!C:C,'RAW.KSP.LInk'!D:D,"",0)</f>
        <v>Configured to advance your business with AI</v>
      </c>
    </row>
    <row r="17" spans="1:4" ht="14.4">
      <c r="B17" s="18" t="s">
        <v>2270</v>
      </c>
      <c r="C17" s="18" t="s">
        <v>2271</v>
      </c>
      <c r="D17" s="122" t="str">
        <f>_xlfn.XLOOKUP(C17,'RAW.KSP.LInk'!C:C,'RAW.KSP.LInk'!D:D,"",0)</f>
        <v>Primed to perform. Configured for your bussiness.</v>
      </c>
    </row>
    <row r="18" spans="1:4" ht="14.4">
      <c r="B18" s="18" t="s">
        <v>2272</v>
      </c>
      <c r="C18" s="18" t="s">
        <v>2271</v>
      </c>
      <c r="D18" s="122" t="str">
        <f>_xlfn.XLOOKUP(C18,'RAW.KSP.LInk'!C:C,'RAW.KSP.LInk'!D:D,"",0)</f>
        <v>Primed to perform. Configured for your bussiness.</v>
      </c>
    </row>
    <row r="19" spans="1:4" ht="14.4">
      <c r="B19" s="18" t="s">
        <v>2273</v>
      </c>
      <c r="C19" s="18" t="s">
        <v>2271</v>
      </c>
      <c r="D19" s="122" t="str">
        <f>_xlfn.XLOOKUP(C19,'RAW.KSP.LInk'!C:C,'RAW.KSP.LInk'!D:D,"",0)</f>
        <v>Primed to perform. Configured for your bussiness.</v>
      </c>
    </row>
    <row r="20" spans="1:4" ht="14.4">
      <c r="B20" s="18" t="s">
        <v>2274</v>
      </c>
      <c r="C20" s="18" t="s">
        <v>2275</v>
      </c>
      <c r="D20" s="122" t="str">
        <f>_xlfn.XLOOKUP(C20,'RAW.KSP.LInk'!C:C,'RAW.KSP.LInk'!D:D,"",0)</f>
        <v>Trusted by IT Experts. Built for Worry-Free Business.</v>
      </c>
    </row>
    <row r="21" spans="1:4" ht="14.4">
      <c r="B21" s="18" t="s">
        <v>2276</v>
      </c>
      <c r="C21" s="18" t="s">
        <v>2277</v>
      </c>
      <c r="D21" s="122" t="str">
        <f>_xlfn.XLOOKUP(C21,'RAW.KSP.LInk'!C:C,'RAW.KSP.LInk'!D:D,"",0)</f>
        <v/>
      </c>
    </row>
    <row r="22" spans="1:4" ht="14.4">
      <c r="B22" s="18" t="s">
        <v>2278</v>
      </c>
      <c r="C22" s="18" t="s">
        <v>2279</v>
      </c>
      <c r="D22" s="122" t="str">
        <f>_xlfn.XLOOKUP(C22,'RAW.KSP.LInk'!C:C,'RAW.KSP.LInk'!D:D,"",0)</f>
        <v>Work reimagined, with AI</v>
      </c>
    </row>
    <row r="23" spans="1:4" ht="14.4">
      <c r="B23" s="18" t="s">
        <v>2280</v>
      </c>
      <c r="C23" s="18" t="s">
        <v>2281</v>
      </c>
      <c r="D23" s="122" t="str">
        <f>_xlfn.XLOOKUP(C23,'RAW.KSP.LInk'!C:C,'RAW.KSP.LInk'!D:D,"",0)</f>
        <v>AI-Efficiency, Vivid Precision</v>
      </c>
    </row>
    <row r="24" spans="1:4" ht="14.4">
      <c r="B24" s="18" t="s">
        <v>2282</v>
      </c>
      <c r="C24" s="18" t="s">
        <v>2283</v>
      </c>
      <c r="D24" s="122" t="str">
        <f>_xlfn.XLOOKUP(C24,'RAW.KSP.LInk'!C:C,'RAW.KSP.LInk'!D:D,"",0)</f>
        <v>Work reimagined, with AI</v>
      </c>
    </row>
    <row r="25" spans="1:4" ht="14.4">
      <c r="B25" s="18" t="s">
        <v>2284</v>
      </c>
      <c r="C25" s="18" t="s">
        <v>2285</v>
      </c>
      <c r="D25" s="122" t="str">
        <f>_xlfn.XLOOKUP(C25,'RAW.KSP.LInk'!C:C,'RAW.KSP.LInk'!D:D,"",0)</f>
        <v>Productivity, leveled up</v>
      </c>
    </row>
    <row r="26" spans="1:4" ht="14.4">
      <c r="B26" s="18" t="s">
        <v>2286</v>
      </c>
      <c r="C26" s="18" t="s">
        <v>2287</v>
      </c>
      <c r="D26" s="122" t="str">
        <f>_xlfn.XLOOKUP(C26,'RAW.KSP.LInk'!C:C,'RAW.KSP.LInk'!D:D,"",0)</f>
        <v>Built to elevate your everyday.</v>
      </c>
    </row>
    <row r="27" spans="1:4" ht="14.4">
      <c r="B27" s="18" t="s">
        <v>2288</v>
      </c>
      <c r="C27" s="18" t="s">
        <v>2289</v>
      </c>
      <c r="D27" s="122" t="str">
        <f>_xlfn.XLOOKUP(C27,'RAW.KSP.LInk'!C:C,'RAW.KSP.LInk'!D:D,"",0)</f>
        <v>Built to elevate your everyday.</v>
      </c>
    </row>
    <row r="28" spans="1:4" ht="14.4">
      <c r="B28" s="18" t="s">
        <v>2290</v>
      </c>
      <c r="C28" s="18" t="s">
        <v>2291</v>
      </c>
      <c r="D28" s="122" t="str">
        <f>_xlfn.XLOOKUP(C28,'RAW.KSP.LInk'!C:C,'RAW.KSP.LInk'!D:D,"",0)</f>
        <v>Elevate your efficiency, anywhere</v>
      </c>
    </row>
    <row r="29" spans="1:4" ht="14.4">
      <c r="B29" s="18" t="s">
        <v>2292</v>
      </c>
      <c r="C29" s="18" t="s">
        <v>2293</v>
      </c>
      <c r="D29" s="122" t="str">
        <f>_xlfn.XLOOKUP(C29,'RAW.KSP.LInk'!C:C,'RAW.KSP.LInk'!D:D,"",0)</f>
        <v>Elevate your efficiency, anywhere</v>
      </c>
    </row>
    <row r="30" spans="1:4" ht="14.4">
      <c r="B30" s="18" t="s">
        <v>2294</v>
      </c>
      <c r="C30" s="18" t="s">
        <v>2293</v>
      </c>
      <c r="D30" s="122" t="str">
        <f>_xlfn.XLOOKUP(C30,'RAW.KSP.LInk'!C:C,'RAW.KSP.LInk'!D:D,"",0)</f>
        <v>Elevate your efficiency, anywhere</v>
      </c>
    </row>
    <row r="31" spans="1:4" ht="14.4">
      <c r="B31" s="18" t="s">
        <v>2295</v>
      </c>
      <c r="C31" s="18" t="s">
        <v>2291</v>
      </c>
      <c r="D31" s="122" t="str">
        <f>_xlfn.XLOOKUP(C31,'RAW.KSP.LInk'!C:C,'RAW.KSP.LInk'!D:D,"",0)</f>
        <v>Elevate your efficiency, anywhere</v>
      </c>
    </row>
    <row r="32" spans="1:4" ht="14.4">
      <c r="A32" t="s">
        <v>2296</v>
      </c>
      <c r="B32" s="18" t="s">
        <v>2297</v>
      </c>
      <c r="C32" s="18" t="s">
        <v>2298</v>
      </c>
      <c r="D32" s="122" t="str">
        <f>_xlfn.XLOOKUP(C32,'RAW.KSP.LInk'!C:C,'RAW.KSP.LInk'!D:D,"",0)</f>
        <v>Every experience, stepped up</v>
      </c>
    </row>
    <row r="33" spans="1:4" ht="14.4">
      <c r="B33" s="18" t="s">
        <v>2299</v>
      </c>
      <c r="C33" s="18" t="s">
        <v>2300</v>
      </c>
      <c r="D33" s="122" t="str">
        <f>_xlfn.XLOOKUP(C33,'RAW.KSP.LInk'!C:C,'RAW.KSP.LInk'!D:D,"",0)</f>
        <v>Every experience, stepped up</v>
      </c>
    </row>
    <row r="34" spans="1:4" ht="14.4">
      <c r="B34" s="18" t="s">
        <v>2301</v>
      </c>
      <c r="C34" s="18" t="s">
        <v>2302</v>
      </c>
      <c r="D34" s="122" t="str">
        <f>_xlfn.XLOOKUP(C34,'RAW.KSP.LInk'!C:C,'RAW.KSP.LInk'!D:D,"",0)</f>
        <v/>
      </c>
    </row>
    <row r="35" spans="1:4" ht="14.4">
      <c r="B35" s="18" t="s">
        <v>2303</v>
      </c>
      <c r="C35" s="18" t="s">
        <v>2304</v>
      </c>
      <c r="D35" s="122" t="str">
        <f>_xlfn.XLOOKUP(C35,'RAW.KSP.LInk'!C:C,'RAW.KSP.LInk'!D:D,"",0)</f>
        <v/>
      </c>
    </row>
    <row r="36" spans="1:4" ht="14.4">
      <c r="B36" s="18" t="s">
        <v>2305</v>
      </c>
      <c r="C36" s="18" t="s">
        <v>2306</v>
      </c>
      <c r="D36" s="122" t="str">
        <f>_xlfn.XLOOKUP(C36,'RAW.KSP.LInk'!C:C,'RAW.KSP.LInk'!D:D,"",0)</f>
        <v/>
      </c>
    </row>
    <row r="37" spans="1:4" ht="14.4">
      <c r="A37" t="s">
        <v>2307</v>
      </c>
      <c r="B37" s="18" t="s">
        <v>2308</v>
      </c>
      <c r="C37" s="18" t="s">
        <v>2309</v>
      </c>
      <c r="D37" s="122" t="str">
        <f>_xlfn.XLOOKUP(C37,'RAW.KSP.LInk'!C:C,'RAW.KSP.LInk'!D:D,"",0)</f>
        <v/>
      </c>
    </row>
    <row r="38" spans="1:4" ht="14.4">
      <c r="B38" s="18" t="s">
        <v>2310</v>
      </c>
      <c r="C38" s="18" t="s">
        <v>2311</v>
      </c>
      <c r="D38" s="18" t="str">
        <f>_xlfn.XLOOKUP(C38,'RAW.KSP.LInk'!C:C,'RAW.KSP.LInk'!D:D,"",0)</f>
        <v>Trusted by IT Experts. Built for Worry-Free Business.</v>
      </c>
    </row>
    <row r="39" spans="1:4" ht="14.4">
      <c r="B39" s="18" t="s">
        <v>2312</v>
      </c>
      <c r="C39" s="18" t="s">
        <v>2311</v>
      </c>
      <c r="D39" s="18" t="str">
        <f>_xlfn.XLOOKUP(C39,'RAW.KSP.LInk'!C:C,'RAW.KSP.LInk'!D:D,"",0)</f>
        <v>Trusted by IT Experts. Built for Worry-Free Business.</v>
      </c>
    </row>
    <row r="40" spans="1:4" ht="14.4">
      <c r="B40" s="18" t="s">
        <v>2313</v>
      </c>
      <c r="C40" s="18" t="s">
        <v>2311</v>
      </c>
      <c r="D40" s="18" t="str">
        <f>_xlfn.XLOOKUP(C40,'RAW.KSP.LInk'!C:C,'RAW.KSP.LInk'!D:D,"",0)</f>
        <v>Trusted by IT Experts. Built for Worry-Free Business.</v>
      </c>
    </row>
    <row r="41" spans="1:4" ht="14.4">
      <c r="B41" s="18" t="s">
        <v>2314</v>
      </c>
      <c r="C41" s="18" t="s">
        <v>2315</v>
      </c>
      <c r="D41" s="18" t="str">
        <f>_xlfn.XLOOKUP(C41,'RAW.KSP.LInk'!C:C,'RAW.KSP.LInk'!D:D,"",0)</f>
        <v>Trusted by IT Experts. Built for Worry-Free Business.</v>
      </c>
    </row>
    <row r="42" spans="1:4" ht="14.4">
      <c r="B42" s="18" t="s">
        <v>2316</v>
      </c>
      <c r="C42" s="18" t="s">
        <v>2315</v>
      </c>
      <c r="D42" s="18" t="str">
        <f>_xlfn.XLOOKUP(C42,'RAW.KSP.LInk'!C:C,'RAW.KSP.LInk'!D:D,"",0)</f>
        <v>Trusted by IT Experts. Built for Worry-Free Business.</v>
      </c>
    </row>
    <row r="43" spans="1:4" ht="14.4">
      <c r="B43" s="18" t="s">
        <v>2317</v>
      </c>
      <c r="C43" s="18" t="s">
        <v>2318</v>
      </c>
      <c r="D43" s="18" t="str">
        <f>_xlfn.XLOOKUP(C43,'RAW.KSP.LInk'!C:C,'RAW.KSP.LInk'!D:D,"",0)</f>
        <v/>
      </c>
    </row>
    <row r="44" spans="1:4" ht="14.4">
      <c r="B44" s="18" t="s">
        <v>2319</v>
      </c>
      <c r="C44" s="18" t="s">
        <v>2320</v>
      </c>
      <c r="D44" s="18" t="str">
        <f>_xlfn.XLOOKUP(C44,'RAW.KSP.LInk'!C:C,'RAW.KSP.LInk'!D:D,"",0)</f>
        <v>Beautiful by design. Imagination truly expanded.</v>
      </c>
    </row>
    <row r="45" spans="1:4" ht="14.4">
      <c r="B45" s="18" t="s">
        <v>2321</v>
      </c>
      <c r="C45" s="18" t="s">
        <v>2322</v>
      </c>
      <c r="D45" s="18" t="str">
        <f>_xlfn.XLOOKUP(C45,'RAW.KSP.LInk'!C:C,'RAW.KSP.LInk'!D:D,"",0)</f>
        <v>Beautiful by design. Imagination truly expanded.</v>
      </c>
    </row>
    <row r="46" spans="1:4" ht="14.4">
      <c r="B46" t="s">
        <v>2323</v>
      </c>
      <c r="C46" t="s">
        <v>2324</v>
      </c>
      <c r="D46" s="18" t="str">
        <f>_xlfn.XLOOKUP(C46,'RAW.KSP.LInk'!C:C,'RAW.KSP.LInk'!D:D,"",0)</f>
        <v>Trusted by IT Experts. Built for Worry-Free Business.</v>
      </c>
    </row>
    <row r="47" spans="1:4" ht="14.4">
      <c r="B47" t="s">
        <v>2325</v>
      </c>
      <c r="C47" t="s">
        <v>2326</v>
      </c>
      <c r="D47" s="18" t="str">
        <f>_xlfn.XLOOKUP(C47,'RAW.KSP.LInk'!C:C,'RAW.KSP.LInk'!D:D,"",0)</f>
        <v>Beautiful by design. Imagination truly expanded.</v>
      </c>
    </row>
    <row r="48" spans="1:4" ht="14.4">
      <c r="B48" t="s">
        <v>2327</v>
      </c>
      <c r="C48" t="s">
        <v>2328</v>
      </c>
      <c r="D48" s="18" t="str">
        <f>_xlfn.XLOOKUP(C48,'RAW.KSP.LInk'!C:C,'RAW.KSP.LInk'!D:D,"",0)</f>
        <v>Beautiful by design. Imagination truly expanded.</v>
      </c>
    </row>
    <row r="49" spans="1:4" ht="14.4">
      <c r="B49" t="s">
        <v>2329</v>
      </c>
      <c r="C49" t="s">
        <v>2330</v>
      </c>
      <c r="D49" s="18" t="str">
        <f>_xlfn.XLOOKUP(C49,'RAW.KSP.LInk'!C:C,'RAW.KSP.LInk'!D:D,"",0)</f>
        <v>Everyday power, beautifully embodied</v>
      </c>
    </row>
    <row r="50" spans="1:4" ht="14.4">
      <c r="B50" t="s">
        <v>2331</v>
      </c>
      <c r="C50" t="s">
        <v>2332</v>
      </c>
      <c r="D50" s="18" t="str">
        <f>_xlfn.XLOOKUP(C50,'RAW.KSP.LInk'!C:C,'RAW.KSP.LInk'!D:D,"",0)</f>
        <v>Superior sound, sophisticated style - all-in-one.</v>
      </c>
    </row>
    <row r="51" spans="1:4" ht="14.4">
      <c r="B51" t="s">
        <v>2333</v>
      </c>
      <c r="C51" t="s">
        <v>2334</v>
      </c>
      <c r="D51" s="18" t="str">
        <f>_xlfn.XLOOKUP(C51,'RAW.KSP.LInk'!C:C,'RAW.KSP.LInk'!D:D,"",0)</f>
        <v>Superior sound, sophisticated style - all-in-one</v>
      </c>
    </row>
    <row r="52" spans="1:4" ht="14.4">
      <c r="A52" t="s">
        <v>2335</v>
      </c>
      <c r="B52" s="18" t="s">
        <v>2336</v>
      </c>
      <c r="C52" s="18" t="s">
        <v>2337</v>
      </c>
      <c r="D52" s="18" t="str">
        <f>_xlfn.XLOOKUP(C52,'RAW.KSP.LInk'!C:C,'RAW.KSP.LInk'!D:D,"",0)</f>
        <v/>
      </c>
    </row>
    <row r="53" spans="1:4" ht="14.4">
      <c r="B53" s="18" t="s">
        <v>2338</v>
      </c>
      <c r="C53" s="18" t="s">
        <v>2339</v>
      </c>
      <c r="D53" s="18" t="str">
        <f>_xlfn.XLOOKUP(C53,'RAW.KSP.LInk'!C:C,'RAW.KSP.LInk'!D:D,"",0)</f>
        <v/>
      </c>
    </row>
    <row r="54" spans="1:4" ht="14.4">
      <c r="B54" s="18" t="s">
        <v>2340</v>
      </c>
      <c r="C54" s="18" t="s">
        <v>2341</v>
      </c>
      <c r="D54" s="18" t="str">
        <f>_xlfn.XLOOKUP(C54,'RAW.KSP.LInk'!C:C,'RAW.KSP.LInk'!D:D,"",0)</f>
        <v/>
      </c>
    </row>
    <row r="55" spans="1:4" ht="14.4">
      <c r="B55" s="18" t="s">
        <v>2342</v>
      </c>
      <c r="C55" s="18" t="s">
        <v>2341</v>
      </c>
      <c r="D55" s="18" t="str">
        <f>_xlfn.XLOOKUP(C55,'RAW.KSP.LInk'!C:C,'RAW.KSP.LInk'!D:D,"",0)</f>
        <v/>
      </c>
    </row>
    <row r="56" spans="1:4" ht="14.4">
      <c r="B56" s="18" t="s">
        <v>2343</v>
      </c>
      <c r="C56" s="18" t="s">
        <v>2344</v>
      </c>
      <c r="D56" s="18" t="str">
        <f>_xlfn.XLOOKUP(C56,'RAW.KSP.LInk'!C:C,'RAW.KSP.LInk'!D:D,"",0)</f>
        <v/>
      </c>
    </row>
    <row r="57" spans="1:4" ht="14.4">
      <c r="B57" s="18" t="s">
        <v>2345</v>
      </c>
      <c r="C57" s="18" t="s">
        <v>2344</v>
      </c>
      <c r="D57" s="18" t="str">
        <f>_xlfn.XLOOKUP(C57,'RAW.KSP.LInk'!C:C,'RAW.KSP.LInk'!D:D,"",0)</f>
        <v/>
      </c>
    </row>
    <row r="58" spans="1:4" ht="14.4">
      <c r="B58" s="18" t="s">
        <v>2346</v>
      </c>
      <c r="C58" s="18" t="s">
        <v>2347</v>
      </c>
      <c r="D58" s="18" t="str">
        <f>_xlfn.XLOOKUP(C58,'RAW.KSP.LInk'!C:C,'RAW.KSP.LInk'!D:D,"",0)</f>
        <v/>
      </c>
    </row>
    <row r="59" spans="1:4" ht="14.4">
      <c r="B59" s="18" t="s">
        <v>2348</v>
      </c>
      <c r="C59" s="18" t="s">
        <v>2349</v>
      </c>
      <c r="D59" s="18" t="str">
        <f>_xlfn.XLOOKUP(C59,'RAW.KSP.LInk'!C:C,'RAW.KSP.LInk'!D:D,"",0)</f>
        <v/>
      </c>
    </row>
    <row r="60" spans="1:4" ht="14.4">
      <c r="B60" s="18" t="s">
        <v>2350</v>
      </c>
      <c r="C60" s="18" t="s">
        <v>2351</v>
      </c>
      <c r="D60" s="18" t="str">
        <f>_xlfn.XLOOKUP(C60,'RAW.KSP.LInk'!C:C,'RAW.KSP.LInk'!D:D,"",0)</f>
        <v/>
      </c>
    </row>
    <row r="61" spans="1:4" ht="14.4">
      <c r="B61" s="18" t="s">
        <v>2352</v>
      </c>
      <c r="C61" s="18" t="s">
        <v>2353</v>
      </c>
      <c r="D61" s="18" t="str">
        <f>_xlfn.XLOOKUP(C61,'RAW.KSP.LInk'!C:C,'RAW.KSP.LInk'!D:D,"",0)</f>
        <v/>
      </c>
    </row>
    <row r="62" spans="1:4" ht="14.4">
      <c r="B62" s="18" t="s">
        <v>2354</v>
      </c>
      <c r="C62" s="18" t="s">
        <v>2355</v>
      </c>
      <c r="D62" s="18" t="str">
        <f>_xlfn.XLOOKUP(C62,'RAW.KSP.LInk'!C:C,'RAW.KSP.LInk'!D:D,"",0)</f>
        <v/>
      </c>
    </row>
    <row r="63" spans="1:4" ht="14.4"/>
    <row r="64" spans="1: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923D-B4D9-4B63-8DAD-17F014CEEC06}">
  <dimension ref="A1:Y2003"/>
  <sheetViews>
    <sheetView tabSelected="1" topLeftCell="E109" zoomScale="80" zoomScaleNormal="80" workbookViewId="0">
      <selection activeCell="K125" sqref="K125"/>
    </sheetView>
  </sheetViews>
  <sheetFormatPr defaultColWidth="9.109375" defaultRowHeight="15" customHeight="1" zeroHeight="1"/>
  <cols>
    <col min="1" max="1" width="27.5546875" style="19" customWidth="1"/>
    <col min="2" max="2" width="44" style="19" customWidth="1"/>
    <col min="3" max="3" width="38.33203125" style="19" customWidth="1"/>
    <col min="4" max="4" width="85" style="20" customWidth="1"/>
    <col min="5" max="6" width="46.33203125" style="19" customWidth="1"/>
    <col min="7" max="7" width="24.5546875" style="19" customWidth="1"/>
    <col min="8" max="8" width="40" style="19" customWidth="1"/>
    <col min="9" max="9" width="30" style="19" customWidth="1"/>
    <col min="10" max="10" width="14.109375" style="19" customWidth="1"/>
    <col min="11" max="11" width="9.6640625" style="19" customWidth="1"/>
    <col min="12" max="15" width="9.109375" style="19" bestFit="1" customWidth="1"/>
    <col min="16" max="16" width="26.88671875" style="19" customWidth="1"/>
    <col min="17" max="21" width="9.109375" style="19" bestFit="1" customWidth="1"/>
    <col min="22" max="22" width="18.109375" style="19" customWidth="1"/>
    <col min="23" max="23" width="50.33203125" style="20" customWidth="1"/>
    <col min="24" max="16384" width="9.109375" style="19"/>
  </cols>
  <sheetData>
    <row r="1" spans="1:25" ht="21.75" customHeight="1">
      <c r="A1" s="19" t="s">
        <v>2356</v>
      </c>
      <c r="B1" s="19" t="s">
        <v>32</v>
      </c>
      <c r="C1" s="19" t="s">
        <v>2357</v>
      </c>
      <c r="D1" s="19" t="s">
        <v>34</v>
      </c>
      <c r="E1" s="20" t="s">
        <v>35</v>
      </c>
      <c r="F1" s="19" t="s">
        <v>81</v>
      </c>
      <c r="G1" s="19" t="s">
        <v>2356</v>
      </c>
      <c r="H1" s="19" t="s">
        <v>36</v>
      </c>
      <c r="I1" s="19" t="s">
        <v>37</v>
      </c>
      <c r="J1" s="19" t="s">
        <v>38</v>
      </c>
      <c r="K1" s="19" t="s">
        <v>39</v>
      </c>
      <c r="L1" s="19" t="s">
        <v>1535</v>
      </c>
      <c r="M1" s="19" t="s">
        <v>40</v>
      </c>
      <c r="N1" s="19" t="s">
        <v>1544</v>
      </c>
      <c r="O1" s="19" t="s">
        <v>42</v>
      </c>
      <c r="P1" s="19" t="s">
        <v>43</v>
      </c>
      <c r="Q1" s="19" t="s">
        <v>44</v>
      </c>
      <c r="R1" s="19" t="s">
        <v>45</v>
      </c>
      <c r="S1" s="19" t="s">
        <v>46</v>
      </c>
      <c r="T1" s="19" t="s">
        <v>47</v>
      </c>
      <c r="U1" s="19" t="s">
        <v>48</v>
      </c>
      <c r="V1" s="19" t="s">
        <v>49</v>
      </c>
      <c r="W1" s="19" t="s">
        <v>50</v>
      </c>
      <c r="X1" s="19" t="s">
        <v>51</v>
      </c>
      <c r="Y1" s="20" t="s">
        <v>52</v>
      </c>
    </row>
    <row r="2" spans="1:25" ht="21.75" customHeight="1">
      <c r="A2" s="20" t="str" cm="1">
        <f t="array" ref="A2:F394">_xlfn._xlws.SORT(_xlfn._xlws.FILTER('RAW.KSP.LInk'!A3:F1258, 'RAW.KSP.LInk'!H3:H1258 &lt;&gt; ""), 1, TRUE)</f>
        <v/>
      </c>
      <c r="B2" s="20">
        <v>0</v>
      </c>
      <c r="C2" s="19">
        <v>0</v>
      </c>
      <c r="D2" s="20">
        <v>0</v>
      </c>
      <c r="E2" s="41">
        <v>0</v>
      </c>
      <c r="F2" s="41">
        <v>0</v>
      </c>
      <c r="W2" s="19"/>
      <c r="Y2" s="20"/>
    </row>
    <row r="3" spans="1:25" ht="15" customHeight="1">
      <c r="A3" s="19" t="str">
        <v>90NX</v>
      </c>
      <c r="B3" s="19" t="str">
        <v>B1402CBA_ID-NK7850X</v>
      </c>
      <c r="C3" s="19" t="str">
        <v>ASUS ExpertBook B1</v>
      </c>
      <c r="D3" s="19" t="str">
        <v>Primed to perform. Configured for your bussiness.</v>
      </c>
      <c r="E3" s="19">
        <v>0</v>
      </c>
      <c r="F3" s="19" t="str">
        <v>https://drive.google.com/drive/folders/1Vo1jpHMCrMBRrGxqaMBYjJYY4bfRUZ8K?usp=drive_link</v>
      </c>
      <c r="G3" s="20" t="str" cm="1">
        <f t="array" ref="G3:Y394">_xlfn._xlws.SORT(
  _xlfn.VSTACK(
    _xlfn._xlws.FILTER('Auto-NX'!C2:U500, 'Auto-NX'!B2:B500 &lt;&gt; ""),
    _xlfn._xlws.FILTER('Auto-AIO'!C2:U500, 'Auto-AIO'!B2:B500 &lt;&gt; ""),
    _xlfn._xlws.FILTER('Auto-PF'!C2:U500, 'Auto-PF'!B2:B500 &lt;&gt; "")
  ),
  1, TRUE
)</f>
        <v>90NX</v>
      </c>
      <c r="H3" s="19" t="str">
        <v>ASUS ExpertBook B1 (i7-1255U/8GB/512GB/Win 11 Pro/B1402CBA_ID)</v>
      </c>
      <c r="I3" s="19" t="str">
        <v>Intel® Core™ i7-1255U 1.7 GHz</v>
      </c>
      <c r="J3" s="19" t="str">
        <v>Intel® UHD Graphics</v>
      </c>
      <c r="K3" s="19" t="str">
        <v>Windows 11 Pro</v>
      </c>
      <c r="L3" s="19" t="str">
        <v>M365 FREE TRIAL 30D(WW)</v>
      </c>
      <c r="M3" s="19" t="str">
        <v>14"</v>
      </c>
      <c r="N3" s="19" t="str">
        <v>FHD 1920X1080 16:9</v>
      </c>
      <c r="O3" s="19" t="str">
        <v>250nits</v>
      </c>
      <c r="P3" s="19" t="str">
        <v>DDR4 8GB</v>
      </c>
      <c r="Q3" s="19" t="str">
        <v>512GB 2280 PCIE G4 SSD</v>
      </c>
      <c r="R3" s="19" t="str">
        <v>1x USB 2.0 Type-A
1x USB 3.2 Gen 1 Type-A
1x USB 3.2 Gen 1 Type-C support power delivery
1x USB 3.2 Gen 2 Type-C support display / power delivery
1x HDMI 1.4, up to 1920x1080p/60Hz
1x 3.5mm Combo Audio Jack
1x RJ45 Gigabit Ethernet</v>
      </c>
      <c r="S3" s="19" t="str">
        <v>1.499 Kg</v>
      </c>
      <c r="T3" s="19" t="str">
        <v>32.69 x 21.45 x 1.99 ~ 1.99 cm</v>
      </c>
      <c r="U3" s="19" t="str">
        <v>1x DDR4 SO-DIMM slot
1x M.2 2280 PCIe 4.0x4</v>
      </c>
      <c r="V3" s="19" t="str">
        <v>Backpack
Carry bag
USB-C to USB-C cable</v>
      </c>
      <c r="W3" s="20" t="str">
        <v>42WHrs</v>
      </c>
      <c r="X3" s="19" t="str">
        <v>TYPE-C, 65W AC Adapter</v>
      </c>
      <c r="Y3" s="19" t="str">
        <v>W/FINGERPRINT</v>
      </c>
    </row>
    <row r="4" spans="1:25" ht="15" customHeight="1">
      <c r="A4" s="20" t="str">
        <v>90NX04S1-M00TA0</v>
      </c>
      <c r="B4" s="20" t="str">
        <v>B3402FBA-EC7150X</v>
      </c>
      <c r="C4" s="19" t="str">
        <v>ASUS ExpertBook B3</v>
      </c>
      <c r="D4" s="20" t="str">
        <v>Configured to advance your business with AI</v>
      </c>
      <c r="E4" s="41">
        <v>0</v>
      </c>
      <c r="F4" s="41" t="str">
        <v>https://drive.google.com/drive/folders/199qT6HUPT83bulC5Ao62Jz0shUaQXns8?usp=drive_link</v>
      </c>
      <c r="G4" s="20" t="str">
        <v>90NX04S1-M00TA0</v>
      </c>
      <c r="H4" s="19" t="str">
        <v>ASUS ExpertBook B3 (i7-1255U/DDR4/512GB/Win 11 Pro/B3402FBA)</v>
      </c>
      <c r="I4" s="19" t="str">
        <v>Intel® Core™ i7-1255U 1.7 GHz</v>
      </c>
      <c r="J4" s="19" t="str">
        <v>Intel Iris Xᵉ Graphics (available for Intel® Core™ i5/i7/i9 with dual channel memory)</v>
      </c>
      <c r="K4" s="19" t="str">
        <v>Windows 11 Pro</v>
      </c>
      <c r="L4" s="19" t="str">
        <v>MICROSOFT 365 FREE TRIAL 30D</v>
      </c>
      <c r="M4" s="19" t="str">
        <v>14"</v>
      </c>
      <c r="N4" s="19" t="str">
        <v>FHD 1920X1080 16:9</v>
      </c>
      <c r="O4" s="19" t="str">
        <v>250nits</v>
      </c>
      <c r="P4" s="19" t="str">
        <v>16GB DDR4</v>
      </c>
      <c r="Q4" s="19" t="str">
        <v>512GB 2280 PCIE G4 SSD</v>
      </c>
      <c r="R4" s="19" t="str">
        <v>1x USB 2.0 Type-A
1x USB 3.2 Gen 2 Type-A
2x Thunderbolt™ 4, compliant with USB4, supports display / power delivery
1x HDMI 2.0b
1x 3.5mm Combo Audio Jack
1x RJ45 Gigabit Ethernet</v>
      </c>
      <c r="S4" s="19" t="str">
        <v>1.612 Kg</v>
      </c>
      <c r="T4" s="19" t="str">
        <v>32.90 x 22.39 x 1.92 ~ 1.95 cm</v>
      </c>
      <c r="U4" s="19" t="str">
        <v>1x DDR4 SO-DIMM slot
1x M.2 2280 PCIe 4.0x4</v>
      </c>
      <c r="V4" s="19" t="str">
        <v>Backpack
MPP 2.0 garaged stylus</v>
      </c>
      <c r="W4" s="20" t="str">
        <v>50WHrs</v>
      </c>
      <c r="X4" s="19" t="str">
        <v>TYPE-C, 65W AC Adapter</v>
      </c>
      <c r="Y4" s="19" t="str">
        <v>W/FINGERPRINT</v>
      </c>
    </row>
    <row r="5" spans="1:25" ht="15" customHeight="1">
      <c r="A5" s="20" t="str">
        <v>90NX04T1-M001N0</v>
      </c>
      <c r="B5" s="20" t="str">
        <v>B5302FBA-LG7110X</v>
      </c>
      <c r="C5" s="19" t="str">
        <v>ASUS ExpertBook B5</v>
      </c>
      <c r="D5" s="20" t="str">
        <v>Portable power for business on the go</v>
      </c>
      <c r="E5" s="41">
        <v>0</v>
      </c>
      <c r="F5" s="41">
        <v>0</v>
      </c>
      <c r="G5" s="20" t="str">
        <v>90NX04T1-M001N0</v>
      </c>
      <c r="H5" s="19" t="str">
        <v>ASUS ExpertBook B5 (i7-1255U/16GB/1TB/Win 11 Pro/B5302FBA)</v>
      </c>
      <c r="I5" s="19" t="str">
        <v>Intel® Core™ i7-1255U 1.7 GHz</v>
      </c>
      <c r="J5" s="19" t="str">
        <v>Intel Iris Xᵉ Graphics (available for Intel® Core™ i5/i7/i9 with dual channel memory)</v>
      </c>
      <c r="K5" s="19" t="str">
        <v>Windows 11 Pro</v>
      </c>
      <c r="L5" s="19" t="str">
        <v>MICROSOFT 365 FREE TRIAL 30D</v>
      </c>
      <c r="M5" s="19" t="str">
        <v>13"</v>
      </c>
      <c r="N5" s="19" t="str">
        <v>FHD 1920X1080 16:9</v>
      </c>
      <c r="O5" s="19" t="str">
        <v>300nits</v>
      </c>
      <c r="P5" s="19" t="str">
        <v>DDR5 16GB</v>
      </c>
      <c r="Q5" s="19" t="str">
        <v>1TB 2280 PCIE G4 SSD</v>
      </c>
      <c r="R5" s="19" t="str">
        <v>1x USB 3.2 Gen 2 Type-A
2x Thunderbolt™ 4, compliant with USB4, supports display / power delivery
1x HDMI 2.0b
1x micro HDMI (RJ45 lan)
1x 3.5mm Combo Audio Jack</v>
      </c>
      <c r="S5" s="19" t="str">
        <v>0.258 Kg</v>
      </c>
      <c r="T5" s="19" t="str">
        <v>30.90 x 21.06 x 1.69 ~ 1.69 cm</v>
      </c>
      <c r="U5" s="19" t="str">
        <v>1x DDR5 SO-DIMM slots
2x M.2 2280 PCIe 4.0x4</v>
      </c>
      <c r="V5" s="19" t="str">
        <v>Backpack
Micro HDMI to LAN
MPP 2.0 ASUS Pen</v>
      </c>
      <c r="W5" s="20" t="str">
        <v>66WHrs</v>
      </c>
      <c r="X5" s="19" t="str">
        <v>TYPE-C, 65W AC Adapter</v>
      </c>
      <c r="Y5" s="19" t="str">
        <v>W/FINGERPRINT</v>
      </c>
    </row>
    <row r="6" spans="1:25" ht="14.4">
      <c r="A6" s="19" t="str">
        <v>90NX04U1-M004P0</v>
      </c>
      <c r="B6" s="20" t="str">
        <v>B6602FC2-MH7310X</v>
      </c>
      <c r="C6" s="19" t="str">
        <v>ASUS ExpertBook B6 Flip</v>
      </c>
      <c r="D6" s="20" t="str">
        <v>Work strong, stay flexible.</v>
      </c>
      <c r="E6" s="19" t="str">
        <v>- Mobile work station with stylus: Core i7 HX vPro and RTX A2000 drive 3D, AI, BIM workloads
- 16″ 360° flip touchscreen, showing 2.5K 500nits with 100 % DCI-P3
- 4 DDR5 slots up to 128G RAM and 2 M.2 bays support up to 4TB storage</v>
      </c>
      <c r="F6" s="19" t="str">
        <v>https://drive.google.com/drive/folders/1Dm7-nV2JIynNkxE4ttfTJveg-87FhmSI?usp=drive_link</v>
      </c>
      <c r="G6" s="19" t="str">
        <v>90NX04U1-M004P0</v>
      </c>
      <c r="H6" s="19" t="str">
        <v>ASUS ExpertBook B6 Flip (i7-12850HX/32GB/1TB/RTX A2000/Win 11 Pro/B6602FC2)</v>
      </c>
      <c r="I6" s="19" t="str">
        <v>Intel® Core™ i7-12850HX vPro® 2.1 GHz</v>
      </c>
      <c r="J6" s="19" t="str">
        <v>NVIDIA® Quadro® RTX A2000 8GB ( 8GB GDDR6 )</v>
      </c>
      <c r="K6" s="19" t="str">
        <v>Windows 11 Pro</v>
      </c>
      <c r="L6" s="19" t="str">
        <v>MICROSOFT 365 FREE TRIAL 30D</v>
      </c>
      <c r="M6" s="19" t="str">
        <v>16"</v>
      </c>
      <c r="N6" s="19" t="str">
        <v>WQXGA(WQ) 2560X1600 16:10</v>
      </c>
      <c r="O6" s="19" t="str">
        <v>500nits(HDR)</v>
      </c>
      <c r="P6" s="19" t="str">
        <v>DDR5 32GB</v>
      </c>
      <c r="Q6" s="19" t="str">
        <v>1TB 2280 PCIE G4 (PERFORMANCE) SSD</v>
      </c>
      <c r="R6" s="19" t="str">
        <v>2x USB 3.1 Gen 2 Type-A
2x Thunderbolt™ 4, compliant with USB4, supports display / power delivery
1x HDMI 2.0b
1x 3.5mm Combo Audio Jack
1x RJ45 Gigabit Ethernet
1x DC-in
Smart card reader</v>
      </c>
      <c r="S6" s="19" t="str">
        <v>0.352 Kg</v>
      </c>
      <c r="T6" s="19" t="str">
        <v>38.30 x 27.20 x 2.70 ~ 2.70 cm</v>
      </c>
      <c r="U6" s="19" t="str">
        <v>4 x DDR5 SO-DIMM slots
2x M.2 2280 PCIe 4.0x4</v>
      </c>
      <c r="V6" s="19" t="str">
        <v>Backpack
MPP 2.0 ASUS Pen</v>
      </c>
      <c r="W6" s="20" t="str">
        <v>90WHrs</v>
      </c>
      <c r="X6" s="19" t="str">
        <v>ø6.0, 240W AC Adapter</v>
      </c>
      <c r="Y6" s="19" t="str">
        <v>W/FINGERPRINT,SMART CARD</v>
      </c>
    </row>
    <row r="7" spans="1:25" ht="14.4">
      <c r="A7" s="19" t="str">
        <v>90NX04V1-M00870</v>
      </c>
      <c r="B7" s="20" t="str">
        <v>B7402FBA-LA7310X</v>
      </c>
      <c r="C7" s="19" t="str">
        <v>ASUS ExpertBook B7 Flip</v>
      </c>
      <c r="D7" s="20" t="str">
        <v>Work unbounded, with 5G connectivity</v>
      </c>
      <c r="E7" s="19" t="str">
        <v>- 360° flip touchscreen with ASUS Pen support
- Ultralight at 1.24 kg and powered all day by a 63 Wh battery
- Smart card reader plus twin SO-DIMM slots up to 64G RAM, and a M.2 bay up to 2 TB SSD keep connected and upgrade-ready</v>
      </c>
      <c r="F7" s="19" t="str">
        <v>https://drive.google.com/drive/folders/1JarT1pNI0yCLeKAuzXbneFpVXI-0bvLl?usp=drive_link</v>
      </c>
      <c r="G7" s="19" t="str">
        <v>90NX04V1-M00870</v>
      </c>
      <c r="H7" s="19" t="str">
        <v>ASUS ExpertBook B7 Flip (i7-1260P/32GB/1TB/Win 11 Pro/B7402FBA)</v>
      </c>
      <c r="I7" s="19" t="str">
        <v>Intel® Core™ i7-1260P 2.1 GHz</v>
      </c>
      <c r="J7" s="19" t="str">
        <v>Intel® UHD Graphics</v>
      </c>
      <c r="K7" s="19" t="str">
        <v>Windows 11 Pro</v>
      </c>
      <c r="L7" s="19" t="str">
        <v>MICROSOFT 365 FREE TRIAL 30D</v>
      </c>
      <c r="M7" s="19" t="str">
        <v>14"</v>
      </c>
      <c r="N7" s="19" t="str">
        <v>WUXGA(WU) 1920X1200 16:10</v>
      </c>
      <c r="O7" s="19" t="str">
        <v>500nits</v>
      </c>
      <c r="P7" s="19" t="str">
        <v>DDR5 32GB</v>
      </c>
      <c r="Q7" s="19" t="str">
        <v>1TB 2280 PCIE G4 (PERFORMANCE) SSD</v>
      </c>
      <c r="R7" s="19" t="str">
        <v>2x USB 3.2 Gen 2 Type-A
2x Thunderbolt™ 4, compliant with USB4, supports display / power delivery
1x mini DisplayPort
1x HDMI 2.0b
1x micro HDMI (RJ45 lan)
1x 3.5mm Combo Audio Jack
SIM card slot
Smart card reader</v>
      </c>
      <c r="S7" s="19" t="str">
        <v>0.227 Kg</v>
      </c>
      <c r="T7" s="19" t="str">
        <v>32.00 x 23.42 x 1.80 ~ 1.89 cm</v>
      </c>
      <c r="U7" s="19" t="str">
        <v>2x DDR5 SO-DIMM slots
1x M.2 2280 PCIe 4.0x4</v>
      </c>
      <c r="V7" s="19" t="str">
        <v>Backpack
Micro HDMI to RJ45 gigabit ethernet adapter
MPP 2.0 ASUS Pen
Wireless optical mouse</v>
      </c>
      <c r="W7" s="20" t="str">
        <v>63WHrs</v>
      </c>
      <c r="X7" s="19" t="str">
        <v>TYPE-C, 65W AC Adapter</v>
      </c>
      <c r="Y7" s="19" t="str">
        <v>W/FINGERPRINT,NFC,SMART CARD</v>
      </c>
    </row>
    <row r="8" spans="1:25" ht="14.4">
      <c r="A8" s="19" t="str">
        <v>90NX04V1-M00J30</v>
      </c>
      <c r="B8" s="20" t="str">
        <v>B7402FBA-LA7311X</v>
      </c>
      <c r="C8" s="20" t="str">
        <v>ASUS ExpertBook B7 Flip</v>
      </c>
      <c r="D8" s="20" t="str">
        <v>Work unbounded, with 5G connectivity</v>
      </c>
      <c r="E8" s="19" t="str">
        <v>- 360° flip touchscreen with ASUS Pen support
- Ultralight at 1.24 kg and powered all day by a 63 Wh battery
- Smart card reader plus twin SO-DIMM slots up to 64G RAM, and a M.2 bay up to 2 TB SSD keep connected and upgrade-ready</v>
      </c>
      <c r="F8" s="19" t="str">
        <v>https://drive.google.com/drive/folders/1cVPRk9-10dKbHS_DYUhNKNmpZnoG_Djy?usp=drive_link</v>
      </c>
      <c r="G8" s="19" t="str">
        <v>90NX04V1-M00J30</v>
      </c>
      <c r="H8" s="19" t="str">
        <v>ASUS ExpertBook B7 Flip (i7-1260P/32GB/1TB/Win 11 Pro/B7402FBA)</v>
      </c>
      <c r="I8" s="19" t="str">
        <v>Intel® Core™ i7-1260P 2.1 GHz</v>
      </c>
      <c r="J8" s="19" t="str">
        <v>Intel Iris Xᵉ Graphics (available for Intel® Core™ i5/i7/i9 with dual channel memory)</v>
      </c>
      <c r="K8" s="19" t="str">
        <v>Windows 11 Pro</v>
      </c>
      <c r="L8" s="19" t="str">
        <v>MICROSOFT 365 FREE TRIAL 30D</v>
      </c>
      <c r="M8" s="19" t="str">
        <v>14"</v>
      </c>
      <c r="N8" s="19" t="str">
        <v>WUXGA(WU) 1920X1200 16:10</v>
      </c>
      <c r="O8" s="19" t="str">
        <v>500nits</v>
      </c>
      <c r="P8" s="19" t="str">
        <v>DDR5 32GB</v>
      </c>
      <c r="Q8" s="19" t="str">
        <v>1TB 2280 PCIE G4 (PERFORMANCE) SSD</v>
      </c>
      <c r="R8" s="19" t="str">
        <v>2x USB 3.2 Gen 2 Type-A
2x Thunderbolt™ 4, compliant with USB4, supports display / power delivery
1x mini DisplayPort
1x HDMI 2.0b
1x micro HDMI (RJ45 lan)
1x 3.5mm Combo Audio Jack
SIM card slot
Smart card reader</v>
      </c>
      <c r="S8" s="19" t="str">
        <v>0.227 Kg</v>
      </c>
      <c r="T8" s="19" t="str">
        <v>32.00 x 23.42 x 1.80 ~ 1.89 cm</v>
      </c>
      <c r="U8" s="19" t="str">
        <v>2x DDR5 SO-DIMM slots
1x M.2 2280 PCIe 4.0x4</v>
      </c>
      <c r="V8" s="19" t="str">
        <v>Backpack
Micro HDMI to RJ45 gigabit ethernet adapter
MPP 2.0 ASUS Pen
Wireless optical mouse</v>
      </c>
      <c r="W8" s="20" t="str">
        <v>63WHrs</v>
      </c>
      <c r="X8" s="19" t="str">
        <v>TYPE-C, 65W AC Adapter</v>
      </c>
      <c r="Y8" s="19" t="str">
        <v>W/FINGERPRINT,NFC,SMART CARD</v>
      </c>
    </row>
    <row r="9" spans="1:25" ht="14.4">
      <c r="A9" s="19" t="str">
        <v>90NX04W1-M001J0</v>
      </c>
      <c r="B9" s="20" t="str">
        <v>B5302CBA-EG7110X</v>
      </c>
      <c r="C9" s="19" t="str">
        <v>ASUS ExpertBook B5</v>
      </c>
      <c r="D9" s="20" t="str">
        <v>Portable power for business on the go</v>
      </c>
      <c r="E9" s="19" t="str">
        <v>- Ultralight at 1.1  kg, fitted with a FHD display covering 72% NTSC
- Full I/O: 2xThunderbolt 4, USB-A, HDMI 2.1, RJ-45 and an integrated Smart-Card reader
- Upgradable with 1 build-in and 1 SO-DIMM slots up to 40GB RAM and 2 M.2 bays up to 2TB SSD</v>
      </c>
      <c r="F9" s="19" t="str">
        <v>https://drive.google.com/drive/folders/1Q0rThtF9FqsuqsougGBDHz-PHjFrE17i?usp=drive_link</v>
      </c>
      <c r="G9" s="19" t="str">
        <v>90NX04W1-M001J0</v>
      </c>
      <c r="H9" s="19" t="str">
        <v>ASUS ExpertBook B5 (i7-1255U/16GB/1TB/Win 11 Pro/B5302CBA)</v>
      </c>
      <c r="I9" s="19" t="str">
        <v>Intel® Core™ i7-1255U 1.7 GHz</v>
      </c>
      <c r="J9" s="19" t="str">
        <v>Intel Iris Xᵉ Graphics (available for Intel® Core™ i5/i7/i9 with dual channel memory)</v>
      </c>
      <c r="K9" s="19" t="str">
        <v>Windows 11 Pro</v>
      </c>
      <c r="L9" s="19" t="str">
        <v>MICROSOFT 365 FREE TRIAL 30D</v>
      </c>
      <c r="M9" s="19" t="str">
        <v>13"</v>
      </c>
      <c r="N9" s="19" t="str">
        <v>FHD 1920X1080 16:9</v>
      </c>
      <c r="O9" s="19" t="str">
        <v>300nits</v>
      </c>
      <c r="P9" s="19" t="str">
        <v>DDR5 16GB</v>
      </c>
      <c r="Q9" s="19" t="str">
        <v>1TB 2280 PCIE G4 SSD</v>
      </c>
      <c r="R9" s="19" t="str">
        <v>1x USB 3.2 Gen 2 Type-A
2x Thunderbolt™ 4, compliant with USB4, supports display / power delivery
1x HDMI 2.0b
1x micro HDMI (RJ45 lan)
1x 3.5mm Combo Audio Jack</v>
      </c>
      <c r="S9" s="19" t="str">
        <v>0.258 Kg</v>
      </c>
      <c r="T9" s="19" t="str">
        <v>30.90 x 21.06 x 1.69 ~ 1.69 cm</v>
      </c>
      <c r="U9" s="19" t="str">
        <v>1x DDR5 SO-DIMM slots
2x M.2 2280 PCIe 4.0x4</v>
      </c>
      <c r="V9" s="19" t="str">
        <v>Backpack
Micro HDMI to LAN</v>
      </c>
      <c r="W9" s="20" t="str">
        <v>66WHrs</v>
      </c>
      <c r="X9" s="19" t="str">
        <v>TYPE-C, 65W AC Adapter</v>
      </c>
      <c r="Y9" s="19" t="str">
        <v>W/FINGERPRINT</v>
      </c>
    </row>
    <row r="10" spans="1:25" ht="14.4">
      <c r="A10" s="19" t="str">
        <v>90NX04Z1-M00E60</v>
      </c>
      <c r="B10" s="20" t="str">
        <v>B9400CBA-KC7320X</v>
      </c>
      <c r="C10" s="19" t="str">
        <v>ASUS ExpertBook B9</v>
      </c>
      <c r="D10" s="20" t="str">
        <v>The master of lightness and power</v>
      </c>
      <c r="E10" s="19" t="str">
        <v>- 1.1kg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v>
      </c>
      <c r="F10" s="19" t="str">
        <v>https://drive.google.com/drive/folders/1yggxxtITt84pOQ1T6zttjCu2HWH-7Z1L?usp=drive_link</v>
      </c>
      <c r="G10" s="19" t="str">
        <v>90NX04Z1-M00E60</v>
      </c>
      <c r="H10" s="19" t="str">
        <v>ASUS ExpertBook B9 (i7-1255U/32GB/2TB/Win 11 Pro/B9400CBA)</v>
      </c>
      <c r="I10" s="19" t="str">
        <v>Intel® Core™ i7-1255U 1.7 GHz</v>
      </c>
      <c r="J10" s="19" t="str">
        <v>Intel Iris Xᵉ Graphics (available for Intel® Core™ i5/i7/i9 with dual channel memory)</v>
      </c>
      <c r="K10" s="19" t="str">
        <v>Windows 11 Pro</v>
      </c>
      <c r="L10" s="19" t="str">
        <v>MICROSOFT 365 FREE TRIAL 30D</v>
      </c>
      <c r="M10" s="19" t="str">
        <v>14"</v>
      </c>
      <c r="N10" s="19" t="str">
        <v>FHD 1920X1080 16:9(1W)</v>
      </c>
      <c r="O10" s="19" t="str">
        <v>400nits</v>
      </c>
      <c r="P10" s="19" t="str">
        <v>LPDDR5 32GB</v>
      </c>
      <c r="Q10" s="19" t="str">
        <v>2TB 2280 PCIE G4 (PERFORMANCE) SSD</v>
      </c>
      <c r="R10" s="19" t="str">
        <v>1x USB 3.2 Gen 2 Type-A
2x Thunderbolt™ 4, compliant with USB4, supports display / power delivery
1x HDMI 2.0b
1x micro HDMI (RJ45 lan)
1x 3.5mm Combo Audio Jack</v>
      </c>
      <c r="S10" s="19" t="str">
        <v>1.133 Kg</v>
      </c>
      <c r="T10" s="19" t="str">
        <v>32.00 x 20.30 x 1.49 ~ 1.49 cm</v>
      </c>
      <c r="U10" s="19" t="str">
        <v>2x M.2 2280 PCIe 4.0x4</v>
      </c>
      <c r="V10" s="19" t="str">
        <v>Micro HDMI to RJ45 gigabit ethernet adapter
Sleeve</v>
      </c>
      <c r="W10" s="20" t="str">
        <v>66WHrs</v>
      </c>
      <c r="X10" s="19" t="str">
        <v>TYPE-C, 65W AC Adapter</v>
      </c>
      <c r="Y10" s="19" t="str">
        <v>W/FINGERPRINT</v>
      </c>
    </row>
    <row r="11" spans="1:25" ht="14.4">
      <c r="A11" s="19" t="str">
        <v>90NX0571-M00LS0</v>
      </c>
      <c r="B11" s="20" t="str">
        <v>B1400CBA-EK7850X</v>
      </c>
      <c r="C11" s="19" t="str">
        <v>ASUS ExpertBook B1</v>
      </c>
      <c r="D11" s="20" t="str">
        <v>Primed to perform. Configured for your bussiness.</v>
      </c>
      <c r="E11" s="19">
        <v>0</v>
      </c>
      <c r="F11" s="19" t="str">
        <v>https://drive.google.com/drive/folders/1K5D-0tItjqLKzxRd7A6VTzYfejxI_YS-?usp=drive_link</v>
      </c>
      <c r="G11" s="19" t="str">
        <v>90NX0571-M00LS0</v>
      </c>
      <c r="H11" s="19" t="str">
        <v>ASUS ExpertBook B1 (i7-1255U/8GB/512GB/Win 11 Pro/B1400CBA)</v>
      </c>
      <c r="I11" s="19" t="str">
        <v>Intel® Core™ i7-1255U 1.7 GHz</v>
      </c>
      <c r="J11" s="19" t="str">
        <v>Intel® UHD Graphics</v>
      </c>
      <c r="K11" s="19" t="str">
        <v>Windows 11 Pro</v>
      </c>
      <c r="L11" s="19" t="str">
        <v>MICROSOFT 365 FREE TRIAL 30D</v>
      </c>
      <c r="M11" s="19" t="str">
        <v>14"</v>
      </c>
      <c r="N11" s="19" t="str">
        <v>FHD 1920X1080 16:9</v>
      </c>
      <c r="O11" s="19" t="str">
        <v>220nits</v>
      </c>
      <c r="P11" s="19" t="str">
        <v>DDR4 8GB</v>
      </c>
      <c r="Q11" s="19" t="str">
        <v>512GB 2280 PCIE G4 SSD</v>
      </c>
      <c r="R11" s="19" t="str">
        <v>1x USB 2.0 Type-A
2x USB 3.2 Gen 2 Type-A
1x Thunderbolt™ 4, compliant with USB4, supports display / power delivery
1x HDMI 1.4
1x VGA Port (D-Sub)
1x 3.5mm Combo Audio Jack
1x RJ45 Gigabit Ethernet
1x DC-in
Micro SD card reader</v>
      </c>
      <c r="S11" s="19" t="str">
        <v>0.185 Kg</v>
      </c>
      <c r="T11" s="19" t="str">
        <v>32.34 x 21.56 x 1.92 ~ 1.92 cm</v>
      </c>
      <c r="U11" s="19" t="str">
        <v>1x DDR4 SO-DIMM slot
1x M.2 2280 PCIe 4.0x4
1x STD 2.5” SATA HDD</v>
      </c>
      <c r="V11" s="19" t="str">
        <v>Backpack</v>
      </c>
      <c r="W11" s="20" t="str">
        <v>42WHrs</v>
      </c>
      <c r="X11" s="19" t="str">
        <v>ø4.5, 65W AC Adapter</v>
      </c>
      <c r="Y11" s="19" t="str">
        <v>W/FINGERPRINT</v>
      </c>
    </row>
    <row r="12" spans="1:25" ht="14.4">
      <c r="A12" s="19" t="str">
        <v>90NX0571-M00M60</v>
      </c>
      <c r="B12" s="20" t="str">
        <v>B1400CBA-EK7150X</v>
      </c>
      <c r="C12" s="19" t="str">
        <v>ASUS ExpertBook B1</v>
      </c>
      <c r="D12" s="20" t="str">
        <v>Primed to perform. Configured for your bussiness.</v>
      </c>
      <c r="E12" s="19">
        <v>0</v>
      </c>
      <c r="F12" s="19">
        <v>0</v>
      </c>
      <c r="G12" s="19" t="str">
        <v>90NX0571-M00M60</v>
      </c>
      <c r="H12" s="19" t="str">
        <v>ASUS ExpertBook B1 (i7-1255U/16GB/512GB/Win 11 Pro/B1400CBA)</v>
      </c>
      <c r="I12" s="19" t="str">
        <v>Intel® Core™ i7-1255U 1.7 GHz</v>
      </c>
      <c r="J12" s="19" t="str">
        <v>Intel Iris Xᵉ Graphics (available for Intel® Core™ i5/i7/i9 with dual channel memory)</v>
      </c>
      <c r="K12" s="19" t="str">
        <v>Windows 11 Pro</v>
      </c>
      <c r="L12" s="19" t="str">
        <v>MICROSOFT 365 FREE TRIAL 30D</v>
      </c>
      <c r="M12" s="19" t="str">
        <v>14"</v>
      </c>
      <c r="N12" s="19" t="str">
        <v>FHD 1920X1080 16:9</v>
      </c>
      <c r="O12" s="19" t="str">
        <v>220nits</v>
      </c>
      <c r="P12" s="19" t="str">
        <v>DDR4 16GB</v>
      </c>
      <c r="Q12" s="19" t="str">
        <v>512GB 2280 PCIE G4 SSD</v>
      </c>
      <c r="R12" s="19" t="str">
        <v>1x USB 2.0 Type-A
2x USB 3.2 Gen 2 Type-A
1x Thunderbolt™ 4, compliant with USB4, supports display / power delivery
1x HDMI 1.4
1x VGA Port (D-Sub)
1x 3.5mm Combo Audio Jack
1x RJ45 Gigabit Ethernet
1x DC-in
Micro SD card reader</v>
      </c>
      <c r="S12" s="19" t="str">
        <v>0.185 Kg</v>
      </c>
      <c r="T12" s="19" t="str">
        <v>32.34 x 21.56 x 1.92 ~ 1.92 cm</v>
      </c>
      <c r="U12" s="19" t="str">
        <v>1x DDR4 SO-DIMM slot
1x M.2 2280 PCIe 4.0x4
1x STD 2.5” SATA HDD</v>
      </c>
      <c r="V12" s="19" t="str">
        <v>Backpack</v>
      </c>
      <c r="W12" s="20" t="str">
        <v>42WHrs</v>
      </c>
      <c r="X12" s="19" t="str">
        <v>ø4.5, 65W AC Adapter</v>
      </c>
      <c r="Y12" s="19" t="str">
        <v>W/FINGERPRINT</v>
      </c>
    </row>
    <row r="13" spans="1:25" ht="14.4">
      <c r="A13" s="19" t="str">
        <v>90NX0571-M01TK0</v>
      </c>
      <c r="B13" s="20" t="str">
        <v>B1400CBA-EB7111X</v>
      </c>
      <c r="C13" s="19" t="str">
        <v>ASUS ExpertBook B1</v>
      </c>
      <c r="D13" s="20" t="str">
        <v>Primed to perform. Configured for your bussiness.</v>
      </c>
      <c r="E13" s="19">
        <v>0</v>
      </c>
      <c r="F13" s="19">
        <v>0</v>
      </c>
      <c r="G13" s="19" t="str">
        <v>90NX0571-M01TK0</v>
      </c>
      <c r="H13" s="19" t="str">
        <v>ASUS ExpertBook B1 (i7-1255U/16GB/1TB/Win 11 Pro/B1400CBA)</v>
      </c>
      <c r="I13" s="19" t="str">
        <v>Intel® Core™ i7-1255U 1.7 GHz</v>
      </c>
      <c r="J13" s="19" t="str">
        <v>Intel Iris Xᵉ Graphics (available for Intel® Core™ i5/i7/i9 with dual channel memory)</v>
      </c>
      <c r="K13" s="19" t="str">
        <v>Windows 11 Pro</v>
      </c>
      <c r="L13" s="19" t="str">
        <v>MICROSOFT 365 FREE TRIAL 30D</v>
      </c>
      <c r="M13" s="19" t="str">
        <v>14"</v>
      </c>
      <c r="N13" s="19" t="str">
        <v>FHD 1920X1080 16:9</v>
      </c>
      <c r="O13" s="19" t="str">
        <v>250nits</v>
      </c>
      <c r="P13" s="19" t="str">
        <v>DDR4 16GB</v>
      </c>
      <c r="Q13" s="19" t="str">
        <v>1TB 2280 PCIE G4 SSD</v>
      </c>
      <c r="R13" s="19" t="str">
        <v>1x USB 2.0 Type-A
2x USB 3.2 Gen 2 Type-A
1x Thunderbolt™ 4, compliant with USB4, supports display / power delivery
1x HDMI 1.4
1x VGA Port (D-Sub)
1x 3.5mm Combo Audio Jack
1x RJ45 Gigabit Ethernet
1x DC-in
Micro SD card reader</v>
      </c>
      <c r="S13" s="19" t="str">
        <v>0.185 Kg</v>
      </c>
      <c r="T13" s="19" t="str">
        <v>32.34 x 21.56 x 1.92 ~ 1.92 cm</v>
      </c>
      <c r="U13" s="19" t="str">
        <v>1x DDR4 SO-DIMM slot
1x M.2 2280 PCIe 4.0x4
1x STD 2.5” SATA HDD</v>
      </c>
      <c r="V13" s="19" t="str">
        <v>Backpack
Wireless optical mouse</v>
      </c>
      <c r="W13" s="20" t="str">
        <v>42WHrs</v>
      </c>
      <c r="X13" s="19" t="str">
        <v>ø4.5, 65W AC Adapter</v>
      </c>
      <c r="Y13" s="19" t="str">
        <v>W/FINGERPRINT</v>
      </c>
    </row>
    <row r="14" spans="1:25" ht="14.4">
      <c r="A14" s="19" t="str">
        <v>90NX0571-M01TR0</v>
      </c>
      <c r="B14" s="20" t="str">
        <v>B1400CBA-EB5111X</v>
      </c>
      <c r="C14" s="19" t="str">
        <v>ASUS ExpertBook B1</v>
      </c>
      <c r="D14" s="20" t="str">
        <v>Primed to perform. Configured for your bussiness.</v>
      </c>
      <c r="E14" s="19">
        <v>0</v>
      </c>
      <c r="F14" s="19">
        <v>0</v>
      </c>
      <c r="G14" s="19" t="str">
        <v>90NX0571-M01TR0</v>
      </c>
      <c r="H14" s="19" t="str">
        <v>ASUS ExpertBook B1 (i5-1235U/16GB/1TB/Win 11 Pro/B1400CBA)</v>
      </c>
      <c r="I14" s="19" t="str">
        <v>Intel® Core™ i5-1235U 1.3 GHz</v>
      </c>
      <c r="J14" s="19" t="str">
        <v>Intel Iris Xᵉ Graphics (available for Intel® Core™ i5/i7/i9 with dual channel memory)</v>
      </c>
      <c r="K14" s="19" t="str">
        <v>Windows 11 Pro</v>
      </c>
      <c r="L14" s="19" t="str">
        <v>MICROSOFT 365 FREE TRIAL 30D</v>
      </c>
      <c r="M14" s="19" t="str">
        <v>14"</v>
      </c>
      <c r="N14" s="19" t="str">
        <v>FHD 1920X1080 16:9</v>
      </c>
      <c r="O14" s="19" t="str">
        <v>250nits</v>
      </c>
      <c r="P14" s="19" t="str">
        <v>DDR4 16GB</v>
      </c>
      <c r="Q14" s="19" t="str">
        <v>1TB 2280 PCIE G4 SSD</v>
      </c>
      <c r="R14" s="19" t="str">
        <v>1x USB 2.0 Type-A
2x USB 3.2 Gen 2 Type-A
1x Thunderbolt™ 4, compliant with USB4, supports display / power delivery
1x HDMI 1.4
1x VGA Port (D-Sub)
1x 3.5mm Combo Audio Jack
1x RJ45 Gigabit Ethernet
1x DC-in
Micro SD card reader</v>
      </c>
      <c r="S14" s="19" t="str">
        <v>0.185 Kg</v>
      </c>
      <c r="T14" s="19" t="str">
        <v>32.34 x 21.56 x 1.92 ~ 1.92 cm</v>
      </c>
      <c r="U14" s="19" t="str">
        <v>1x DDR4 SO-DIMM slot
1x M.2 2280 PCIe 4.0x4
1x STD 2.5” SATA HDD</v>
      </c>
      <c r="V14" s="19" t="str">
        <v>Backpack
Wireless optical mouse</v>
      </c>
      <c r="W14" s="20" t="str">
        <v>42WHrs</v>
      </c>
      <c r="X14" s="19" t="str">
        <v>ø4.5, 65W AC Adapter</v>
      </c>
      <c r="Y14" s="19" t="str">
        <v>W/FINGERPRINT</v>
      </c>
    </row>
    <row r="15" spans="1:25" ht="14.4">
      <c r="A15" s="19" t="str">
        <v>90NX05J1-M004R0</v>
      </c>
      <c r="B15" s="20" t="str">
        <v>B5402FBA-HY7110WS</v>
      </c>
      <c r="C15" s="19" t="str">
        <v>ASUS ExpertBook B5 Gen 1</v>
      </c>
      <c r="D15" s="20" t="str">
        <v>Portable power for business on the go</v>
      </c>
      <c r="E15" s="19">
        <v>0</v>
      </c>
      <c r="F15" s="19">
        <v>0</v>
      </c>
      <c r="G15" s="19" t="str">
        <v>90NX05J1-M004R0</v>
      </c>
      <c r="H15" s="19" t="str">
        <v>ASUS ExpertBook B5 Gen 1 (i7-1260P/16GB/1TB/Win 11 Home/B5402FBA)</v>
      </c>
      <c r="I15" s="19" t="str">
        <v>Intel® Core™ i7-1260P 2.1 GHz</v>
      </c>
      <c r="J15" s="19" t="str">
        <v>Intel® UHD Graphics</v>
      </c>
      <c r="K15" s="19" t="str">
        <v>Windows 11 Home</v>
      </c>
      <c r="L15" s="19" t="str">
        <v>OFFICE HOME&amp;STUDENT(ID)</v>
      </c>
      <c r="M15" s="19" t="str">
        <v>14"</v>
      </c>
      <c r="N15" s="19" t="str">
        <v>FHD 1920X1080 16:9(1W)</v>
      </c>
      <c r="O15" s="19" t="str">
        <v>400nits</v>
      </c>
      <c r="P15" s="19" t="str">
        <v>DDR5 16GB</v>
      </c>
      <c r="Q15" s="19" t="str">
        <v>1TB 2280 PCIE G4 SSD</v>
      </c>
      <c r="R15" s="19" t="str">
        <v>1x USB 2.0 Type-A
1x USB 3.2 Gen 2 Type-A
2x Thunderbolt™ 4, compliant with USB4, supports display / power delivery
1x HDMI 2.0a
1x 3.5mm Combo Audio Jack
1x RJ45 Gigabit Ethernet
Micro SD card reader</v>
      </c>
      <c r="S15" s="19" t="str">
        <v>0.227 Kg</v>
      </c>
      <c r="T15" s="19" t="str">
        <v>32.34 x 22.31 x 1.79 ~ 1.80 cm</v>
      </c>
      <c r="U15" s="19" t="str">
        <v>1x DDR5 SO-DIMM slots
1x M.2 2280 PCIe 3.0x4
1x M.2 2280 PCIe 4.0x4</v>
      </c>
      <c r="V15" s="19" t="str">
        <v>Backpack
MPP 2.0 garaged stylus</v>
      </c>
      <c r="W15" s="20" t="str">
        <v>63WHrs</v>
      </c>
      <c r="X15" s="19" t="str">
        <v>TYPE-C, 65W AC Adapter</v>
      </c>
      <c r="Y15" s="19" t="str">
        <v>W/FINGERPRINT</v>
      </c>
    </row>
    <row r="16" spans="1:25" ht="14.4">
      <c r="A16" s="19" t="str">
        <v>90NX05J1-M004S0</v>
      </c>
      <c r="B16" s="20" t="str">
        <v>B5402FBA-HY7110X</v>
      </c>
      <c r="C16" s="19" t="str">
        <v>ASUS ExpertBook B5 Gen 1</v>
      </c>
      <c r="D16" s="20" t="str">
        <v>Portable power for business on the go</v>
      </c>
      <c r="E16" s="19">
        <v>0</v>
      </c>
      <c r="F16" s="19">
        <v>0</v>
      </c>
      <c r="G16" s="19" t="str">
        <v>90NX05J1-M004S0</v>
      </c>
      <c r="H16" s="19" t="str">
        <v>ASUS ExpertBook B5 Gen 1 (i7-1260P/16GB/1TB/Win 11 Pro/B5402FBA)</v>
      </c>
      <c r="I16" s="19" t="str">
        <v>Intel® Core™ i7-1260P 2.1 GHz</v>
      </c>
      <c r="J16" s="19" t="str">
        <v>Intel® UHD Graphics</v>
      </c>
      <c r="K16" s="19" t="str">
        <v>Windows 11 Pro</v>
      </c>
      <c r="L16" s="19" t="str">
        <v>MICROSOFT 365 FREE TRIAL 30D</v>
      </c>
      <c r="M16" s="19" t="str">
        <v>14"</v>
      </c>
      <c r="N16" s="19" t="str">
        <v>FHD 1920X1080 16:9(1W)</v>
      </c>
      <c r="O16" s="19" t="str">
        <v>400nits</v>
      </c>
      <c r="P16" s="19" t="str">
        <v>DDR5 16GB</v>
      </c>
      <c r="Q16" s="19" t="str">
        <v>1TB 2280 PCIE G4 SSD</v>
      </c>
      <c r="R16" s="19" t="str">
        <v>1x USB 2.0 Type-A
1x USB 3.2 Gen 2 Type-A
2x Thunderbolt™ 4, compliant with USB4, supports display / power delivery
1x HDMI 2.0a
1x 3.5mm Combo Audio Jack
1x RJ45 Gigabit Ethernet
Micro SD card reader</v>
      </c>
      <c r="S16" s="19" t="str">
        <v>0.227 Kg</v>
      </c>
      <c r="T16" s="19" t="str">
        <v>32.34 x 22.31 x 1.79 ~ 1.80 cm</v>
      </c>
      <c r="U16" s="19" t="str">
        <v>1x DDR5 SO-DIMM slots
1x M.2 2280 PCIe 3.0x4
1x M.2 2280 PCIe 4.0x4</v>
      </c>
      <c r="V16" s="19" t="str">
        <v>Backpack
MPP 2.0 garaged stylus</v>
      </c>
      <c r="W16" s="20" t="str">
        <v>63WHrs</v>
      </c>
      <c r="X16" s="19" t="str">
        <v>TYPE-C, 65W AC Adapter</v>
      </c>
      <c r="Y16" s="19" t="str">
        <v>W/FINGERPRINT</v>
      </c>
    </row>
    <row r="17" spans="1:25" ht="14.4">
      <c r="A17" s="19" t="str">
        <v>90NX05M1-M002Y0</v>
      </c>
      <c r="B17" s="20" t="str">
        <v>B5402CBA-KI7110X</v>
      </c>
      <c r="C17" s="19" t="str">
        <v>ASUS ExpertBook B5 Gen 1</v>
      </c>
      <c r="D17" s="20" t="str">
        <v>Portable power for business on the go</v>
      </c>
      <c r="E17" s="19">
        <v>0</v>
      </c>
      <c r="F17" s="19">
        <v>0</v>
      </c>
      <c r="G17" s="19" t="str">
        <v>90NX05M1-M002Y0</v>
      </c>
      <c r="H17" s="19" t="str">
        <v>ASUS ExpertBook B5 Gen 1 (i7-1260P/16GB/1TB/Win 11 Pro/B5402CBA)</v>
      </c>
      <c r="I17" s="19" t="str">
        <v>Intel® Core™ i7-1260P 2.1 GHz</v>
      </c>
      <c r="J17" s="19" t="str">
        <v>Intel Iris Xᵉ Graphics (available for Intel® Core™ i5/i7/i9 with dual channel memory)</v>
      </c>
      <c r="K17" s="19" t="str">
        <v>Windows 11 Pro</v>
      </c>
      <c r="L17" s="19" t="str">
        <v>MICROSOFT 365 FREE TRIAL 30D</v>
      </c>
      <c r="M17" s="19" t="str">
        <v>14"</v>
      </c>
      <c r="N17" s="19" t="str">
        <v>FHD 1920X1080 16:9</v>
      </c>
      <c r="O17" s="19" t="str">
        <v>400nits</v>
      </c>
      <c r="P17" s="19" t="str">
        <v>DDR5 16GB</v>
      </c>
      <c r="Q17" s="19" t="str">
        <v>1TB 2280 PCIE G4 SSD</v>
      </c>
      <c r="R17" s="19" t="str">
        <v>1x USB 2.0 Type-A
1x USB 3.2 Gen 2 Type-A
2x Thunderbolt™ 4, compliant with USB4, supports display / power delivery
1x HDMI 2.0a
1x 3.5mm Combo Audio Jack
1x RJ45 Gigabit Ethernet
Micro SD card reader</v>
      </c>
      <c r="S17" s="19" t="str">
        <v>0.227 Kg</v>
      </c>
      <c r="T17" s="19" t="str">
        <v>32.34 x 22.31 x 1.79 ~ 1.80 cm</v>
      </c>
      <c r="U17" s="19" t="str">
        <v>1x DDR5 SO-DIMM slots
1x M.2 2280 PCIe 3.0x4
1x M.2 2280 PCIe 4.0x4</v>
      </c>
      <c r="V17" s="19" t="str">
        <v>Backpack</v>
      </c>
      <c r="W17" s="20" t="str">
        <v>63WHrs</v>
      </c>
      <c r="X17" s="19" t="str">
        <v>TYPE-C, 65W AC Adapter</v>
      </c>
      <c r="Y17" s="19" t="str">
        <v>W/FINGERPRINT</v>
      </c>
    </row>
    <row r="18" spans="1:25" ht="14.4">
      <c r="A18" s="19" t="str">
        <v>90NX05V1-M04CZ0</v>
      </c>
      <c r="B18" s="20" t="str">
        <v>B1402CBA-NK3852WS</v>
      </c>
      <c r="C18" s="19" t="str">
        <v>ASUS ExpertBook B1</v>
      </c>
      <c r="D18" s="20" t="str">
        <v>Primed to perform. Configured for your bussiness.</v>
      </c>
      <c r="E18" s="19" t="str">
        <v>- Full-Function USB-C — power and display through one port, alongside HDMI, RJ-45, and USB-A
- Easy upgrades: 1 onboard + 1 SO-DIMM up to 48 GB and PCIe 4.0 M.2 up to 2 TB
- Worry-Free Durability with 3-Year Warranty and Military-Grade Strength</v>
      </c>
      <c r="F18" s="19" t="str">
        <v>https://drive.google.com/drive/folders/1Bd3DommxNf0PsEU4jI7fX-ksSIn5bw4K?usp=drive_link</v>
      </c>
      <c r="G18" s="19" t="str">
        <v>90NX05V1-M04CZ0</v>
      </c>
      <c r="H18" s="19" t="str">
        <v>ASUS ExpertBook B1 (i3-1215U/DDR4/512GB/Win 11 Home/B1402CBA)</v>
      </c>
      <c r="I18" s="19" t="str">
        <v>Intel® Core™ i3-1215U 1.2 GHz</v>
      </c>
      <c r="J18" s="19" t="str">
        <v>Intel® UHD Graphics</v>
      </c>
      <c r="K18" s="19" t="str">
        <v>Windows 11 Home</v>
      </c>
      <c r="L18" s="19" t="str">
        <v>OFFICE HOME&amp;STUDENT(ID)</v>
      </c>
      <c r="M18" s="19" t="str">
        <v>14"</v>
      </c>
      <c r="N18" s="19" t="str">
        <v>FHD 1920X1080 16:9</v>
      </c>
      <c r="O18" s="19" t="str">
        <v>250nits</v>
      </c>
      <c r="P18" s="19" t="str">
        <v>8GB DDR4</v>
      </c>
      <c r="Q18" s="19" t="str">
        <v>512GB 2280 PCIE G4 SSD</v>
      </c>
      <c r="R18" s="19" t="str">
        <v>1x USB 2.0 Type-A
1x USB 3.2 Gen 1 Type-A
1x USB 3.2 Gen 1 Type-C support power delivery
1x USB 3.2 Gen 2 Type-C support display / power delivery
1x HDMI 1.4, up to 1920x1080p/60Hz
1x 3.5mm Combo Audio Jack
1x RJ45 Gigabit Ethernet</v>
      </c>
      <c r="S18" s="19" t="str">
        <v>1.499 Kg</v>
      </c>
      <c r="T18" s="19" t="str">
        <v>32.69 x 21.45 x 1.99 ~ 1.99 cm</v>
      </c>
      <c r="U18" s="19" t="str">
        <v>1x DDR4 SO-DIMM slot
1x M.2 2280 PCIe 4.0x4</v>
      </c>
      <c r="V18" s="19" t="str">
        <v>Backpack</v>
      </c>
      <c r="W18" s="20" t="str">
        <v>42WHrs</v>
      </c>
      <c r="X18" s="19" t="str">
        <v>TYPE-C, 65W AC Adapter</v>
      </c>
      <c r="Y18" s="19" t="str">
        <v>W/FINGERPRINT</v>
      </c>
    </row>
    <row r="19" spans="1:25" ht="14.4">
      <c r="A19" s="19" t="str">
        <v>90NX05V1-M04D10</v>
      </c>
      <c r="B19" s="20" t="str">
        <v>B1402CBA-NK5852WS</v>
      </c>
      <c r="C19" s="19" t="str">
        <v>ASUS ExpertBook B1</v>
      </c>
      <c r="D19" s="20" t="str">
        <v>Primed to perform. Configured for your bussiness.</v>
      </c>
      <c r="E19" s="19" t="str">
        <v>- Full-Function USB-C — power and display through one port, alongside HDMI, RJ-45, and USB-A
- Easy upgrades: 1 onboard + 1 SO-DIMM up to 48 GB and PCIe 4.0 M.2 up to 2 TB
- Worry-Free Durability with 3-Year Warranty and Military-Grade Strength</v>
      </c>
      <c r="F19" s="19" t="str">
        <v>https://drive.google.com/drive/folders/1X1ttx9BIbq1_ZwUASoE0V5Ar9dw5vSJo?usp=drive_link</v>
      </c>
      <c r="G19" s="19" t="str">
        <v>90NX05V1-M04D10</v>
      </c>
      <c r="H19" s="19" t="str">
        <v>ASUS ExpertBook B1 (i5-1235U/DDR4/512GB/Win 11 Home/B1402CBA)</v>
      </c>
      <c r="I19" s="19" t="str">
        <v>Intel® Core™ i5-1235U 1.3 GHz</v>
      </c>
      <c r="J19" s="19" t="str">
        <v>Intel® UHD Graphics</v>
      </c>
      <c r="K19" s="19" t="str">
        <v>Windows 11 Home</v>
      </c>
      <c r="L19" s="19" t="str">
        <v>OFFICE HOME&amp;STUDENT(ID)</v>
      </c>
      <c r="M19" s="19" t="str">
        <v>14"</v>
      </c>
      <c r="N19" s="19" t="str">
        <v>FHD 1920X1080 16:9</v>
      </c>
      <c r="O19" s="19" t="str">
        <v>250nits</v>
      </c>
      <c r="P19" s="19" t="str">
        <v>8GB DDR4</v>
      </c>
      <c r="Q19" s="19" t="str">
        <v>512GB 2280 PCIE G4 SSD</v>
      </c>
      <c r="R19" s="19" t="str">
        <v>1x USB 2.0 Type-A
1x USB 3.2 Gen 1 Type-A
1x USB 3.2 Gen 1 Type-C support power delivery
1x USB 3.2 Gen 2 Type-C support display / power delivery
1x HDMI 1.4, up to 1920x1080p/60Hz
1x 3.5mm Combo Audio Jack
1x RJ45 Gigabit Ethernet</v>
      </c>
      <c r="S19" s="19" t="str">
        <v>1.499 Kg</v>
      </c>
      <c r="T19" s="19" t="str">
        <v>32.69 x 21.45 x 1.99 ~ 1.99 cm</v>
      </c>
      <c r="U19" s="19" t="str">
        <v>1x DDR4 SO-DIMM slot
1x M.2 2280 PCIe 4.0x4</v>
      </c>
      <c r="V19" s="19" t="str">
        <v>Backpack</v>
      </c>
      <c r="W19" s="20" t="str">
        <v>42WHrs</v>
      </c>
      <c r="X19" s="19" t="str">
        <v>TYPE-C, 65W AC Adapter</v>
      </c>
      <c r="Y19" s="19" t="str">
        <v>W/FINGERPRINT</v>
      </c>
    </row>
    <row r="20" spans="1:25" ht="14.4">
      <c r="A20" s="19" t="str">
        <v>90NX05V1-M04D20</v>
      </c>
      <c r="B20" s="20" t="str">
        <v>B1402CBA-NK7852WS</v>
      </c>
      <c r="C20" s="19" t="str">
        <v>ASUS ExpertBook B1</v>
      </c>
      <c r="D20" s="20" t="str">
        <v>Primed to perform. Configured for your bussiness.</v>
      </c>
      <c r="E20" s="19" t="str">
        <v>- Full-Function USB-C — power and display through one port, alongside HDMI, RJ-45, and USB-A
- Easy upgrades: 1 onboard + 1 SO-DIMM up to 48 GB and PCIe 4.0 M.2 up to 2 TB
- Worry-Free Durability with 3-Year Warranty and Military-Grade Strength</v>
      </c>
      <c r="F20" s="19" t="str">
        <v>https://drive.google.com/drive/folders/1shEl5F4vtNfqY-0r2xuASQ40N9-H7jnX?usp=drive_link</v>
      </c>
      <c r="G20" s="19" t="str">
        <v>90NX05V1-M04D20</v>
      </c>
      <c r="H20" s="19" t="str">
        <v>ASUS ExpertBook B1 (i7-1255U/DDR4/512GB/Win 11 Home/B1402CBA)</v>
      </c>
      <c r="I20" s="19" t="str">
        <v>Intel® Core™ i7-1255U 1.7 GHz</v>
      </c>
      <c r="J20" s="19" t="str">
        <v>Intel® UHD Graphics</v>
      </c>
      <c r="K20" s="19" t="str">
        <v>Windows 11 Home</v>
      </c>
      <c r="L20" s="19" t="str">
        <v>OFFICE HOME&amp;STUDENT(ID)</v>
      </c>
      <c r="M20" s="19" t="str">
        <v>14"</v>
      </c>
      <c r="N20" s="19" t="str">
        <v>FHD 1920X1080 16:9</v>
      </c>
      <c r="O20" s="19" t="str">
        <v>250nits</v>
      </c>
      <c r="P20" s="19" t="str">
        <v>8GB DDR4</v>
      </c>
      <c r="Q20" s="19" t="str">
        <v>512GB 2280 PCIE G4 SSD</v>
      </c>
      <c r="R20" s="19" t="str">
        <v>1x USB 2.0 Type-A
1x USB 3.2 Gen 1 Type-A
1x USB 3.2 Gen 1 Type-C support power delivery
1x USB 3.2 Gen 2 Type-C support display / power delivery
1x HDMI 1.4, up to 1920x1080p/60Hz
1x 3.5mm Combo Audio Jack
1x RJ45 Gigabit Ethernet</v>
      </c>
      <c r="S20" s="19" t="str">
        <v>1.499 Kg</v>
      </c>
      <c r="T20" s="19" t="str">
        <v>32.69 x 21.45 x 1.99 ~ 1.99 cm</v>
      </c>
      <c r="U20" s="19" t="str">
        <v>1x DDR4 SO-DIMM slot
1x M.2 2280 PCIe 4.0x4</v>
      </c>
      <c r="V20" s="19" t="str">
        <v>Backpack</v>
      </c>
      <c r="W20" s="20" t="str">
        <v>42WHrs</v>
      </c>
      <c r="X20" s="19" t="str">
        <v>TYPE-C, 65W AC Adapter</v>
      </c>
      <c r="Y20" s="19" t="str">
        <v>W/FINGERPRINT</v>
      </c>
    </row>
    <row r="21" spans="1:25" ht="14.4">
      <c r="A21" s="19" t="str">
        <v>90NX05V1-M04JL0</v>
      </c>
      <c r="B21" s="20" t="str">
        <v>B1402CBA-NK5853WS</v>
      </c>
      <c r="C21" s="19" t="str">
        <v>ASUS ExpertBook B1</v>
      </c>
      <c r="D21" s="20" t="str">
        <v>Primed to perform. Configured for your bussiness.</v>
      </c>
      <c r="E21" s="19">
        <v>0</v>
      </c>
      <c r="F21" s="19">
        <v>0</v>
      </c>
      <c r="G21" s="19" t="str">
        <v>90NX05V1-M04JL0</v>
      </c>
      <c r="H21" s="19" t="str">
        <v>ASUS ExpertBook B1 (i5-1235U/DDR4/512GB/Win 11 Home/B1402CBA)</v>
      </c>
      <c r="I21" s="19" t="str">
        <v>Intel® Core™ i5-1235U 1.3 GHz</v>
      </c>
      <c r="J21" s="19" t="str">
        <v>Intel® UHD Graphics</v>
      </c>
      <c r="K21" s="19" t="str">
        <v>Windows 11 Home</v>
      </c>
      <c r="L21" s="19" t="str">
        <v>OFFICE HOME&amp;STUDENT(ID)</v>
      </c>
      <c r="M21" s="19" t="str">
        <v>14"</v>
      </c>
      <c r="N21" s="19" t="str">
        <v>FHD 1920X1080 16:9</v>
      </c>
      <c r="O21" s="19" t="str">
        <v>250nits</v>
      </c>
      <c r="P21" s="19" t="str">
        <v>8GB DDR4</v>
      </c>
      <c r="Q21" s="19" t="str">
        <v>512GB 2280 PCIE G4 SSD</v>
      </c>
      <c r="R21" s="19" t="str">
        <v>1x USB 2.0 Type-A
1x USB 3.2 Gen 1 Type-A
1x USB 3.2 Gen 1 Type-C support power delivery
1x USB 3.2 Gen 2 Type-C support display / power delivery
1x HDMI 1.4, up to 1920x1080p/60Hz
1x 3.5mm Combo Audio Jack
1x RJ45 Gigabit Ethernet</v>
      </c>
      <c r="S21" s="19" t="str">
        <v>1.499 Kg</v>
      </c>
      <c r="T21" s="19" t="str">
        <v>32.69 x 21.45 x 1.99 ~ 1.99 cm</v>
      </c>
      <c r="U21" s="19" t="str">
        <v>1x DDR4 SO-DIMM slot
1x M.2 2280 PCIe 4.0x4</v>
      </c>
      <c r="V21" s="19">
        <v>0</v>
      </c>
      <c r="W21" s="20" t="str">
        <v>42WHrs</v>
      </c>
      <c r="X21" s="19" t="str">
        <v>TYPE-C, 65W AC Adapter</v>
      </c>
      <c r="Y21" s="19" t="str">
        <v>W/FINGERPRINT</v>
      </c>
    </row>
    <row r="22" spans="1:25" ht="14.4">
      <c r="A22" s="19" t="str">
        <v>90NX05V1-M04S10</v>
      </c>
      <c r="B22" s="20" t="str">
        <v>B1402CBA-NK4149X</v>
      </c>
      <c r="C22" s="19" t="str">
        <v>ASUS ExpertBook B1</v>
      </c>
      <c r="D22" s="20" t="str">
        <v>Primed to perform. Configured for your bussiness.</v>
      </c>
      <c r="E22" s="19">
        <v>0</v>
      </c>
      <c r="F22" s="19">
        <v>0</v>
      </c>
      <c r="G22" s="19" t="str">
        <v>90NX05V1-M04S10</v>
      </c>
      <c r="H22" s="19" t="str">
        <v>ASUS ExpertBook B1 (i5-1235U/DDR4/512GB/Win 11 Pro/B1402CBA)</v>
      </c>
      <c r="I22" s="19" t="str">
        <v>Intel® Core™ i5-1235U 1.3 GHz</v>
      </c>
      <c r="J22" s="19" t="str">
        <v>Intel® UHD Graphics</v>
      </c>
      <c r="K22" s="19" t="str">
        <v>Windows 11 Pro</v>
      </c>
      <c r="L22" s="19" t="str">
        <v>M365 FREE TRIAL 30D(WW)</v>
      </c>
      <c r="M22" s="19" t="str">
        <v>14"</v>
      </c>
      <c r="N22" s="19" t="str">
        <v>FHD 1920X1080 16:9</v>
      </c>
      <c r="O22" s="19" t="str">
        <v>250nits</v>
      </c>
      <c r="P22" s="19" t="str">
        <v>16GB DDR4</v>
      </c>
      <c r="Q22" s="19" t="str">
        <v>512GB 2280 PCIE G4 SSD</v>
      </c>
      <c r="R22" s="19" t="str">
        <v>1x USB 2.0 Type-A
1x USB 3.2 Gen 1 Type-A
1x USB 3.2 Gen 1 Type-C support power delivery
1x USB 3.2 Gen 2 Type-C support display / power delivery
1x HDMI 1.4, up to 1920x1080p/60Hz
1x 3.5mm Combo Audio Jack
1x RJ45 Gigabit Ethernet</v>
      </c>
      <c r="S22" s="19" t="str">
        <v>1.499 Kg</v>
      </c>
      <c r="T22" s="19" t="str">
        <v>32.69 x 21.45 x 1.99 ~ 1.99 cm</v>
      </c>
      <c r="U22" s="19" t="str">
        <v>1x DDR4 SO-DIMM slot
1x M.2 2280 PCIe 4.0x4</v>
      </c>
      <c r="V22" s="19" t="str">
        <v>Backpack
Wireless optical mouse</v>
      </c>
      <c r="W22" s="20" t="str">
        <v>42WHrs</v>
      </c>
      <c r="X22" s="19" t="str">
        <v>TYPE-C, 65W AC Adapter</v>
      </c>
      <c r="Y22" s="19" t="str">
        <v>W/FINGERPRINT</v>
      </c>
    </row>
    <row r="23" spans="1:25" ht="14.4">
      <c r="A23" s="19" t="str">
        <v>90NX05W1-M01JM0</v>
      </c>
      <c r="B23" s="20" t="str">
        <v>B9403CVAR-KM7310X</v>
      </c>
      <c r="C23" s="19" t="str">
        <v>ASUS ExpertBook B9 OLED</v>
      </c>
      <c r="D23" s="20" t="str">
        <v>The epitome of sustainable excellence</v>
      </c>
      <c r="E23" s="19" t="str">
        <v>- 0.98 kg magnesium-lithium packs a 14″ 3K OLED and 63 Wh battery for all-day productivity
- Toppest business-grade security with NFC login, TPM 2.0, remote lock, and Nano slot
- Worry-free durability with 3-year international warranty and 24 military-grade tests passed</v>
      </c>
      <c r="F23" s="19" t="str">
        <v>https://drive.google.com/drive/folders/1MvV_Vh93wLx0jRn0iXCBbS1T_5Efk8wi?usp=drive_link</v>
      </c>
      <c r="G23" s="19" t="str">
        <v>90NX05W1-M01JM0</v>
      </c>
      <c r="H23" s="19" t="str">
        <v>ASUS ExpertBook B9 OLED (Core 7 150U/32GB/1TB/Win 11 Pro/B9403CVAR)</v>
      </c>
      <c r="I23" s="19" t="str">
        <v>Intel® Core™ 7 150U 1.8 GHz</v>
      </c>
      <c r="J23" s="19" t="str">
        <v>Intel® Graphics</v>
      </c>
      <c r="K23" s="19" t="str">
        <v>Windows 11 Pro</v>
      </c>
      <c r="L23" s="19" t="str">
        <v>1-month trial for new Microsoft 365 customers. Credit card required.</v>
      </c>
      <c r="M23" s="19" t="str">
        <v>Not Found</v>
      </c>
      <c r="N23" s="19" t="str">
        <v>WQXGA+ (2880 x 1800) 16:10</v>
      </c>
      <c r="O23" s="19" t="str">
        <v>400nits</v>
      </c>
      <c r="P23" s="19" t="str">
        <v>LPDDR5X 32GB</v>
      </c>
      <c r="Q23" s="19" t="str">
        <v>1TB M.2 2280 NVMe™ PCIe® 4.0 Performance SSD</v>
      </c>
      <c r="R23" s="19" t="str">
        <v>1x USB 3.2 Gen 2 Type-A
2x Thunderbolt™ 4, compliant with USB4, support display / power delivery
1x micro HDMI (RJ45 lan)
1x HDMI 2.1 TMDS
1x 3.5mm Combo Audio Jack</v>
      </c>
      <c r="S23" s="19" t="str">
        <v>0.98 kg (2.16 lbs)</v>
      </c>
      <c r="T23" s="19" t="str">
        <v>31.10 x 21.50 x 1.57 ~ 1.69 cm</v>
      </c>
      <c r="U23" s="19" t="str">
        <v>1x M.2 2280 PCIe 4.0x4</v>
      </c>
      <c r="V23" s="19" t="str">
        <v>Micro HDMI to RJ45 gigabit ethernet adapter
Sleeve
Wireless optical mouse</v>
      </c>
      <c r="W23" s="20" t="str">
        <v>63WHrs</v>
      </c>
      <c r="X23" s="19" t="str">
        <v>TYPE-C, 65W AC Adapter</v>
      </c>
      <c r="Y23" s="19" t="str">
        <v>FingerPrint</v>
      </c>
    </row>
    <row r="24" spans="1:25" ht="14.4">
      <c r="A24" s="19" t="str">
        <v>90NX05W1-M02E20</v>
      </c>
      <c r="B24" s="20" t="str">
        <v>B9403CVAR-KM7311X</v>
      </c>
      <c r="C24" s="19" t="str">
        <v>ASUS ExpertBook B9 OLED</v>
      </c>
      <c r="D24" s="20" t="str">
        <v>The epitome of sustainable excellence</v>
      </c>
      <c r="E24" s="19" t="str">
        <v>- 0.9kg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v>
      </c>
      <c r="F24" s="19" t="str">
        <v>https://drive.google.com/drive/folders/1bDr0F2oUA9L4khFDBcsBh9hAQk4GqMM8?usp=drive_link</v>
      </c>
      <c r="G24" s="19" t="str">
        <v>90NX05W1-M02E20</v>
      </c>
      <c r="H24" s="19" t="str">
        <v>ASUS ExpertBook B9 OLED (Core 7 150U/32GB/1TB/Win 11 Pro/B9403CVAR)</v>
      </c>
      <c r="I24" s="19" t="str">
        <v>Intel® Core™ 7 150U 1.8 GHz</v>
      </c>
      <c r="J24" s="19" t="str">
        <v>Intel® Graphics</v>
      </c>
      <c r="K24" s="19" t="str">
        <v>Windows 11 Pro</v>
      </c>
      <c r="L24" s="19" t="str">
        <v>M365 FREE TRIAL 30D(WW)</v>
      </c>
      <c r="M24" s="19" t="str">
        <v>14"</v>
      </c>
      <c r="N24" s="19" t="str">
        <v>WQXGA+(WQ+) 2880X1800 16:10</v>
      </c>
      <c r="O24" s="19" t="str">
        <v>400nits(HDR)</v>
      </c>
      <c r="P24" s="19" t="str">
        <v>LPDDR5X 32GB</v>
      </c>
      <c r="Q24" s="19" t="str">
        <v>1TB 2280 PCIE G4 (PERFORMANCE) SSD</v>
      </c>
      <c r="R24" s="19" t="str">
        <v>1x USB 3.2 Gen 2 Type-A
2x Thunderbolt™ 4, compliant with USB4, supports display / power delivery
1x micro HDMI (RJ45 lan)
1x HDMI 2.1 TMDS
1x 3.5mm Combo Audio Jack</v>
      </c>
      <c r="S24" s="19" t="str">
        <v>0.966 Kg</v>
      </c>
      <c r="T24" s="19" t="str">
        <v>31.10 x 21.50 x 1.57 ~ 1.69 cm</v>
      </c>
      <c r="U24" s="19" t="str">
        <v>1x M.2 2280 PCIe 4.0x4</v>
      </c>
      <c r="V24" s="19" t="str">
        <v>Micro HDMI to RJ45 gigabit ethernet adapter
Sleeve
Wireless optical mouse</v>
      </c>
      <c r="W24" s="20" t="str">
        <v>63WHrs</v>
      </c>
      <c r="X24" s="19" t="str">
        <v>TYPE-C, 65W AC Adapter</v>
      </c>
      <c r="Y24" s="19" t="str">
        <v>W/FINGERPRINT,NFC</v>
      </c>
    </row>
    <row r="25" spans="1:25" ht="14.4">
      <c r="A25" s="19" t="str">
        <v>90NX06R1-M00KH0</v>
      </c>
      <c r="B25" s="20" t="str">
        <v>B5404CMA-QN7110X</v>
      </c>
      <c r="C25" s="19" t="str">
        <v>ASUS ExpertBook B5 Gen 2</v>
      </c>
      <c r="D25" s="20" t="str">
        <v>Business excellence, anywhere you work</v>
      </c>
      <c r="E25" s="19" t="str">
        <v>- Ultralight at 1.34kg yet fitted with a 2.5K 120 Hz display covering 100% DCI-P3
- Full I/O: 2 Thunderbolt 4, USB-A, HDMI 2.1, RJ-45 and an integrated Smart-Card reader
- Upgradable with 2 DDR5 SO-DIMM slots and 2 M.2 bays scale to 64 GB RAM</v>
      </c>
      <c r="F25" s="19" t="str">
        <v>https://drive.google.com/drive/folders/1EgvVvUjw6W5_It2M5C-nQmRr1VHt_zSU?usp=drive_link</v>
      </c>
      <c r="G25" s="19" t="str">
        <v>90NX06R1-M00KH0</v>
      </c>
      <c r="H25" s="19" t="str">
        <v>ASUS ExpertBook B5 Gen 2 (U7 155H/16GB/1TB/Win 11 Pro/B5404CMA)</v>
      </c>
      <c r="I25" s="19" t="str">
        <v>Intel vPro® Essentials with Intel® Core™ Ultra 7 processor 155H 1.4 GHz 
 Intel® AI Boost NPU</v>
      </c>
      <c r="J25" s="19" t="str">
        <v>Intel® Graphics</v>
      </c>
      <c r="K25" s="19" t="str">
        <v>Windows 11 Pro</v>
      </c>
      <c r="L25" s="19" t="str">
        <v>M365 FREE TRIAL 30D(WW)</v>
      </c>
      <c r="M25" s="19" t="str">
        <v>14"</v>
      </c>
      <c r="N25" s="19" t="str">
        <v>WQXGA(WQ) 2560x1600 16:10</v>
      </c>
      <c r="O25" s="19" t="str">
        <v>500nits(HDR)</v>
      </c>
      <c r="P25" s="19" t="str">
        <v>DDR5 16GB</v>
      </c>
      <c r="Q25" s="19" t="str">
        <v>1TB 2280 PCIE G4 SSD</v>
      </c>
      <c r="R25" s="19" t="str">
        <v>2x USB 3.2 Gen 2 Type-A
2x Thunderbolt™ 4, compliant with USB4, supports display / power delivery
1x HDMI 2.1 TMDS
1x 3.5mm Combo Audio Jack
1x RJ45 Gigabit Ethernet
Smart card reader</v>
      </c>
      <c r="S25" s="19" t="str">
        <v>1.342 Kg</v>
      </c>
      <c r="T25" s="19" t="str">
        <v>31.37 x 22.68 x 1.89 ~ 1.90 cm</v>
      </c>
      <c r="U25" s="19" t="str">
        <v>2x DDR5 SO-DIMM slots
1x M.2 2230 PCIe 4.0x4
1x M.2 2280 PCIe 4.0x4</v>
      </c>
      <c r="V25" s="19" t="str">
        <v>Backpack</v>
      </c>
      <c r="W25" s="20" t="str">
        <v>63WHrs</v>
      </c>
      <c r="X25" s="19" t="str">
        <v>TYPE-C, 65W AC Adapter</v>
      </c>
      <c r="Y25" s="19" t="str">
        <v>W/FINGERPRINT,SMART CARD</v>
      </c>
    </row>
    <row r="26" spans="1:25" ht="14.4">
      <c r="A26" s="19" t="str">
        <v>90NX06R1-M00KJ0</v>
      </c>
      <c r="B26" s="20" t="str">
        <v>B5404CMA-QN5150X</v>
      </c>
      <c r="C26" s="19" t="str">
        <v>ASUS ExpertBook B5 Gen 2</v>
      </c>
      <c r="D26" s="20" t="str">
        <v>Business excellence, anywhere you work</v>
      </c>
      <c r="E26" s="19" t="str">
        <v>- Ultralight at 1.34kg yet fitted with a 2.5K 120 Hz display covering 100% DCI-P3
- Full I/O: 2 Thunderbolt 4, USB-A, HDMI 2.1, RJ-45 and an integrated Smart-Card reader
- Upgradable with 2 DDR5 SO-DIMM slots and 2 M.2 bays scale to 64 GB RAM</v>
      </c>
      <c r="F26" s="19" t="str">
        <v>https://drive.google.com/drive/folders/1e2JEFqv0r_KZrGgUj3HnyZqthTm50lbP?usp=drive_link</v>
      </c>
      <c r="G26" s="19" t="str">
        <v>90NX06R1-M00KJ0</v>
      </c>
      <c r="H26" s="19" t="str">
        <v>ASUS ExpertBook B5 Gen 2 (U5 125H/16GB/512GB/Win 11 Pro/B5404CMA)</v>
      </c>
      <c r="I26" s="19" t="str">
        <v>Intel vPro® Essentials with Intel® Core™ Ultra 5 processor 125H 1.2 GHz 
 Intel® AI Boost NPU</v>
      </c>
      <c r="J26" s="19" t="str">
        <v>Intel® Graphics</v>
      </c>
      <c r="K26" s="19" t="str">
        <v>Windows 11 Pro</v>
      </c>
      <c r="L26" s="19" t="str">
        <v>M365 FREE TRIAL 30D(WW)</v>
      </c>
      <c r="M26" s="19" t="str">
        <v>14"</v>
      </c>
      <c r="N26" s="19" t="str">
        <v>WQXGA(WQ) 2560x1600 16:10</v>
      </c>
      <c r="O26" s="19" t="str">
        <v>500nits(HDR)</v>
      </c>
      <c r="P26" s="19" t="str">
        <v>DDR5 16GB</v>
      </c>
      <c r="Q26" s="19" t="str">
        <v>512GB 2280 PCIE G4 SSD</v>
      </c>
      <c r="R26" s="19" t="str">
        <v>2x USB 3.2 Gen 2 Type-A
2x Thunderbolt™ 4, compliant with USB4, supports display / power delivery
1x HDMI 2.1 TMDS
1x 3.5mm Combo Audio Jack
1x RJ45 Gigabit Ethernet
Smart card reader</v>
      </c>
      <c r="S26" s="19" t="str">
        <v>1.342 Kg</v>
      </c>
      <c r="T26" s="19" t="str">
        <v>31.37 x 22.68 x 1.89 ~ 1.90 cm</v>
      </c>
      <c r="U26" s="19" t="str">
        <v>2x DDR5 SO-DIMM slots
1x M.2 2230 PCIe 4.0x4
1x M.2 2280 PCIe 4.0x4</v>
      </c>
      <c r="V26" s="19" t="str">
        <v>Backpack</v>
      </c>
      <c r="W26" s="20" t="str">
        <v>63WHrs</v>
      </c>
      <c r="X26" s="19" t="str">
        <v>TYPE-C, 65W AC Adapter</v>
      </c>
      <c r="Y26" s="19" t="str">
        <v>W/FINGERPRINT,SMART CARD</v>
      </c>
    </row>
    <row r="27" spans="1:25" ht="14.4">
      <c r="A27" s="19" t="str">
        <v>90NX06V1-M000L0</v>
      </c>
      <c r="B27" s="20" t="str">
        <v>B1402CBA_ID-NK7850X</v>
      </c>
      <c r="C27" s="19" t="str">
        <v>ASUS ExpertBook B1</v>
      </c>
      <c r="D27" s="20" t="str">
        <v>Primed to perform. Configured for your bussiness.</v>
      </c>
      <c r="E27" s="19">
        <v>0</v>
      </c>
      <c r="F27" s="19">
        <v>0</v>
      </c>
      <c r="G27" s="19" t="str">
        <v>90NX06V1-M000L0</v>
      </c>
      <c r="H27" s="19" t="str">
        <v>ASUS ExpertBook B1 (i7-1255U/8GB/512GB/Win 11 Pro/B1402CBA_ID)</v>
      </c>
      <c r="I27" s="19" t="str">
        <v>Intel® Core™ i7-1255U 1.7 GHz</v>
      </c>
      <c r="J27" s="19" t="str">
        <v>Intel® UHD Graphics</v>
      </c>
      <c r="K27" s="19" t="str">
        <v>Windows 11 Pro</v>
      </c>
      <c r="L27" s="19" t="str">
        <v>M365 FREE TRIAL 30D(WW)</v>
      </c>
      <c r="M27" s="19" t="str">
        <v>14"</v>
      </c>
      <c r="N27" s="19" t="str">
        <v>FHD 1920X1080 16:9</v>
      </c>
      <c r="O27" s="19" t="str">
        <v>250nits</v>
      </c>
      <c r="P27" s="19" t="str">
        <v>DDR4 8GB</v>
      </c>
      <c r="Q27" s="19" t="str">
        <v>512GB 2280 PCIE G4 SSD</v>
      </c>
      <c r="R27" s="19" t="str">
        <v>1x USB 2.0 Type-A
1x USB 3.2 Gen 1 Type-A
1x USB 3.2 Gen 1 Type-C support power delivery
1x USB 3.2 Gen 2 Type-C support display / power delivery
1x HDMI 1.4, up to 1920x1080p/60Hz
1x 3.5mm Combo Audio Jack
1x RJ45 Gigabit Ethernet</v>
      </c>
      <c r="S27" s="19" t="str">
        <v>1.499 Kg</v>
      </c>
      <c r="T27" s="19" t="str">
        <v>32.69 x 21.45 x 1.99 ~ 1.99 cm</v>
      </c>
      <c r="U27" s="19" t="str">
        <v>1x DDR4 SO-DIMM slot
1x M.2 2280 PCIe 4.0x4</v>
      </c>
      <c r="V27" s="19" t="str">
        <v>Backpack
Carry bag
USB-C to USB-C cable</v>
      </c>
      <c r="W27" s="20" t="str">
        <v>42WHrs</v>
      </c>
      <c r="X27" s="19" t="str">
        <v>TYPE-C, 65W AC Adapter</v>
      </c>
      <c r="Y27" s="19" t="str">
        <v>W/FINGERPRINT</v>
      </c>
    </row>
    <row r="28" spans="1:25" ht="15" customHeight="1">
      <c r="A28" s="19" t="str">
        <v>90NX06W1-M02TF0</v>
      </c>
      <c r="B28" s="20" t="str">
        <v>B1402CVA-NK7110X</v>
      </c>
      <c r="C28" s="19" t="str">
        <v>ASUS ExpertBook B1</v>
      </c>
      <c r="D28" s="20" t="str">
        <v>Primed to perform. Configured for your bussiness.</v>
      </c>
      <c r="E28" s="19" t="str">
        <v>- Full I/O: dual USB-C (PD/DP), HDMI, RJ-45, twin USB-A—one cable powers and displays
- Easy upgrades: 1 SO-DIMM to 24 GB and PCIe 4.0 M.2 for larger SSD
- Worry-free durability: passes 24 Military-Grade tests and comes with a 3-year warranty</v>
      </c>
      <c r="F28" s="19" t="str">
        <v>https://drive.google.com/drive/folders/1tUN4jawNoFVaGUxg-Xre5eMyGJA23BIY?usp=drive_link</v>
      </c>
      <c r="G28" s="19" t="str">
        <v>90NX06W1-M02TF0</v>
      </c>
      <c r="H28" s="19" t="str">
        <v>ASUS ExpertBook B1 (i7-1355U/DDR4/1TB/Win 11 Pro/B1402CVA)</v>
      </c>
      <c r="I28" s="19" t="str">
        <v>Intel® Core™ i7-1355U 1.7 GHz</v>
      </c>
      <c r="J28" s="19" t="str">
        <v>Intel® UHD Graphics</v>
      </c>
      <c r="K28" s="19" t="str">
        <v>Windows 11 Pro</v>
      </c>
      <c r="L28" s="19" t="str">
        <v>M365 FREE TRIAL 30D(WW)</v>
      </c>
      <c r="M28" s="19" t="str">
        <v>14"</v>
      </c>
      <c r="N28" s="19" t="str">
        <v>FHD 1920X1080 16:9</v>
      </c>
      <c r="O28" s="19" t="str">
        <v>250nits</v>
      </c>
      <c r="P28" s="19" t="str">
        <v>16GB DDR4</v>
      </c>
      <c r="Q28" s="19" t="str">
        <v>1TB 2280 PCIE G4 SSD</v>
      </c>
      <c r="R28" s="19" t="str">
        <v>1x USB 2.0 Type-A
1x USB 3.2 Gen 1 Type-A
1x USB 3.2 Gen 1 Type-C support power delivery
1x USB 3.2 Gen 2 Type-C support display / power delivery
1x HDMI 1.4, up to 1920x1080p/60Hz
1x 3.5mm Combo Audio Jack
1x RJ45 Gigabit Ethernet</v>
      </c>
      <c r="S28" s="19" t="str">
        <v>1.469 Kg</v>
      </c>
      <c r="T28" s="19" t="str">
        <v>32.69 x 21.45 x 1.99 ~ 1.99 cm</v>
      </c>
      <c r="U28" s="19" t="str">
        <v>1x DDR4 SO-DIMM slot
1x M.2 2280 PCIe 4.0x4</v>
      </c>
      <c r="V28" s="19" t="str">
        <v>Not included</v>
      </c>
      <c r="W28" s="20" t="str">
        <v>42WHrs</v>
      </c>
      <c r="X28" s="19" t="str">
        <v>TYPE-C, 65W AC Adapter</v>
      </c>
      <c r="Y28" s="19" t="str">
        <v>W/FINGERPRINT</v>
      </c>
    </row>
    <row r="29" spans="1:25" ht="15" customHeight="1">
      <c r="A29" s="19" t="str">
        <v>90NX06W1-M03LU0</v>
      </c>
      <c r="B29" s="20" t="str">
        <v>B1402CVA-NK3851X</v>
      </c>
      <c r="C29" s="19" t="str">
        <v>ASUS ExpertBook B1</v>
      </c>
      <c r="D29" s="20" t="str">
        <v>Primed to perform. Configured for your bussiness.</v>
      </c>
      <c r="E29" s="19" t="str">
        <v>- Full I/O: dual USB-C (PD/DP), HDMI, RJ-45, twin USB-A—one cable powers and displays
- Easy upgrades: 1 SO-DIMM to 24 GB and PCIe 4.0 M.2 for larger SSD
- Worry-free durability: passes 24 Military-Grade tests and comes with a 3-year warranty</v>
      </c>
      <c r="F29" s="19" t="str">
        <v>https://drive.google.com/drive/folders/15zHeDw4ISuM3zzZ9xBVf3NPk-cy0Juha?usp=drive_link</v>
      </c>
      <c r="G29" s="19" t="str">
        <v>90NX06W1-M03LU0</v>
      </c>
      <c r="H29" s="19" t="str">
        <v>ASUS ExpertBook B1 (i3-1315U/DDR4/512GB/Win 11 Pro/B1402CVA)</v>
      </c>
      <c r="I29" s="19" t="str">
        <v>Intel® Core™ i3-1315U 1.2 GHz</v>
      </c>
      <c r="J29" s="19" t="str">
        <v>Intel® UHD Graphics</v>
      </c>
      <c r="K29" s="19" t="str">
        <v>Windows 11 Pro</v>
      </c>
      <c r="L29" s="19" t="str">
        <v>M365 FREE TRIAL 30D(WW)</v>
      </c>
      <c r="M29" s="19" t="str">
        <v>14"</v>
      </c>
      <c r="N29" s="19" t="str">
        <v>FHD 1920X1080 16:9</v>
      </c>
      <c r="O29" s="19" t="str">
        <v>250nits</v>
      </c>
      <c r="P29" s="19" t="str">
        <v>8GB DDR4</v>
      </c>
      <c r="Q29" s="19" t="str">
        <v>512GB 2280 PCIE G4 SSD</v>
      </c>
      <c r="R29" s="19" t="str">
        <v>1x USB 2.0 Type-A
1x USB 3.2 Gen 1 Type-A
1x USB 3.2 Gen 1 Type-C support power delivery
1x USB 3.2 Gen 2 Type-C support display / power delivery
1x HDMI 1.4, up to 1920x1080p/60Hz
1x 3.5mm Combo Audio Jack
1x RJ45 Gigabit Ethernet</v>
      </c>
      <c r="S29" s="19" t="str">
        <v>1.469 Kg</v>
      </c>
      <c r="T29" s="19" t="str">
        <v>32.69 x 21.45 x 1.99 ~ 1.99 cm</v>
      </c>
      <c r="U29" s="19" t="str">
        <v>1x DDR4 SO-DIMM slot
1x M.2 2280 PCIe 4.0x4</v>
      </c>
      <c r="V29" s="19" t="str">
        <v>Backpack</v>
      </c>
      <c r="W29" s="20" t="str">
        <v>42WHrs</v>
      </c>
      <c r="X29" s="19" t="str">
        <v>TYPE-C, 65W AC Adapter</v>
      </c>
      <c r="Y29" s="19" t="str">
        <v>W/FINGERPRINT</v>
      </c>
    </row>
    <row r="30" spans="1:25" ht="15" customHeight="1">
      <c r="A30" s="19" t="str">
        <v>90NX06W1-M03LV0</v>
      </c>
      <c r="B30" s="20" t="str">
        <v>B1402CVA-NK5151X</v>
      </c>
      <c r="C30" s="19" t="str">
        <v>ASUS ExpertBook B1</v>
      </c>
      <c r="D30" s="20" t="str">
        <v>Primed to perform. Configured for your bussiness.</v>
      </c>
      <c r="E30" s="19">
        <v>0</v>
      </c>
      <c r="F30" s="19">
        <v>0</v>
      </c>
      <c r="G30" s="19" t="str">
        <v>90NX06W1-M03LV0</v>
      </c>
      <c r="H30" s="19" t="str">
        <v>ASUS ExpertBook B1 (i5-1335U/DDR4/512GB/Win 11 Pro/B1402CVA)</v>
      </c>
      <c r="I30" s="19" t="str">
        <v>Intel® Core™ i5-1335U 1.3GHz</v>
      </c>
      <c r="J30" s="19" t="str">
        <v>Intel® UHD Graphics</v>
      </c>
      <c r="K30" s="19" t="str">
        <v>Windows 11 Pro</v>
      </c>
      <c r="L30" s="19" t="str">
        <v>M365 FREE TRIAL 30D(WW)</v>
      </c>
      <c r="M30" s="19" t="str">
        <v>14"</v>
      </c>
      <c r="N30" s="19" t="str">
        <v>FHD 1920X1080 16:9</v>
      </c>
      <c r="O30" s="19" t="str">
        <v>250nits</v>
      </c>
      <c r="P30" s="19" t="str">
        <v>16GB DDR4</v>
      </c>
      <c r="Q30" s="19" t="str">
        <v>512GB 2280 PCIE G4 SSD</v>
      </c>
      <c r="R30" s="19" t="str">
        <v>1x USB 2.0 Type-A
1x USB 3.2 Gen 1 Type-A
1x USB 3.2 Gen 1 Type-C support power delivery
1x USB 3.2 Gen 2 Type-C support display / power delivery
1x HDMI 1.4, up to 1920x1080p/60Hz
1x 3.5mm Combo Audio Jack
1x RJ45 Gigabit Ethernet</v>
      </c>
      <c r="S30" s="19" t="str">
        <v>1.469 Kg</v>
      </c>
      <c r="T30" s="19" t="str">
        <v>32.69 x 21.45 x 1.99 ~ 1.99 cm</v>
      </c>
      <c r="U30" s="19" t="str">
        <v>1x DDR4 SO-DIMM slot
1x M.2 2280 PCIe 4.0x4</v>
      </c>
      <c r="V30" s="19" t="str">
        <v>Backpack</v>
      </c>
      <c r="W30" s="20" t="str">
        <v>42WHrs</v>
      </c>
      <c r="X30" s="19" t="str">
        <v>TYPE-C, 65W AC Adapter</v>
      </c>
      <c r="Y30" s="19" t="str">
        <v>W/FINGERPRINT</v>
      </c>
    </row>
    <row r="31" spans="1:25" ht="15" customHeight="1">
      <c r="A31" s="19" t="str">
        <v>90NX06W1-M03LW0</v>
      </c>
      <c r="B31" s="20" t="str">
        <v>B1402CVA-NK7111X</v>
      </c>
      <c r="C31" s="19" t="str">
        <v>ASUS ExpertBook B1</v>
      </c>
      <c r="D31" s="20" t="str">
        <v>Primed to perform. Configured for your bussiness.</v>
      </c>
      <c r="E31" s="19" t="str">
        <v>- Full-Function USB-C — power and display through one port, alongside HDMI, RJ-45, and USB-A
- Easy upgrades: 1 SO-DIMM to 24 GB and PCIe 4.0 M.2 for larger SSD
- Worry-free durability: passes 24 Military-Grade tests and comes with a 3-year warranty</v>
      </c>
      <c r="F31" s="19" t="str">
        <v>https://drive.google.com/drive/folders/13RN3KkHdAMT7bTY83r5ETygB3deJz61U?usp=drive_link</v>
      </c>
      <c r="G31" s="19" t="str">
        <v>90NX06W1-M03LW0</v>
      </c>
      <c r="H31" s="19" t="str">
        <v>ASUS ExpertBook B1 (i7-1355U/DDR4/1TB/Win 11 Pro/B1402CVA)</v>
      </c>
      <c r="I31" s="19" t="str">
        <v>Intel® Core™ i7-1355U 1.7 GHz</v>
      </c>
      <c r="J31" s="19" t="str">
        <v>Intel® UHD Graphics</v>
      </c>
      <c r="K31" s="19" t="str">
        <v>Windows 11 Pro</v>
      </c>
      <c r="L31" s="19" t="str">
        <v>M365 FREE TRIAL 30D(WW)</v>
      </c>
      <c r="M31" s="19" t="str">
        <v>14"</v>
      </c>
      <c r="N31" s="19" t="str">
        <v>FHD 1920X1080 16:9</v>
      </c>
      <c r="O31" s="19" t="str">
        <v>250nits</v>
      </c>
      <c r="P31" s="19" t="str">
        <v>16GB DDR4</v>
      </c>
      <c r="Q31" s="19" t="str">
        <v>1TB 2280 PCIE G4 SSD</v>
      </c>
      <c r="R31" s="19" t="str">
        <v>1x USB 2.0 Type-A
1x USB 3.2 Gen 1 Type-A
1x USB 3.2 Gen 1 Type-C support power delivery
1x USB 3.2 Gen 2 Type-C support display / power delivery
1x HDMI 1.4, up to 1920x1080p/60Hz
1x 3.5mm Combo Audio Jack
1x RJ45 Gigabit Ethernet</v>
      </c>
      <c r="S31" s="19" t="str">
        <v>1.469 Kg</v>
      </c>
      <c r="T31" s="19" t="str">
        <v>32.69 x 21.45 x 1.99 ~ 1.99 cm</v>
      </c>
      <c r="U31" s="19" t="str">
        <v>1x DDR4 SO-DIMM slot
1x M.2 2280 PCIe 4.0x4</v>
      </c>
      <c r="V31" s="19" t="str">
        <v>Backpack</v>
      </c>
      <c r="W31" s="20" t="str">
        <v>42WHrs</v>
      </c>
      <c r="X31" s="19" t="str">
        <v>TYPE-C, 65W AC Adapter</v>
      </c>
      <c r="Y31" s="19" t="str">
        <v>W/FINGERPRINT</v>
      </c>
    </row>
    <row r="32" spans="1:25" ht="15" customHeight="1">
      <c r="A32" s="19" t="str">
        <v>90NX06Z1-M008V0</v>
      </c>
      <c r="B32" s="20" t="str">
        <v>B3404CVF-Q57111X</v>
      </c>
      <c r="C32" s="19" t="str">
        <v>ASUS ExpertBook B3</v>
      </c>
      <c r="D32" s="20" t="str">
        <v>Configured to advance your business with AI</v>
      </c>
      <c r="E32" s="19" t="str">
        <v>- Full I/O with All-Day Battery: Thunderbolt 4, HDMI, RJ-45 + 13 hrs use and 50% fast charge in 39 mins
- Strong with RTX 2050 graphics and easy upgrades via 2 SO-DIMM to 32 GB RAM and 1TB SSD
- Worry-free durability: passes 23 military-grade tests and comes with a 3-year warranty</v>
      </c>
      <c r="F32" s="19" t="str">
        <v>https://drive.google.com/drive/folders/1e4Q-Lp-rroRSoZqtqbryAvoavD1FZS-Q?usp=drive_link</v>
      </c>
      <c r="G32" s="19" t="str">
        <v>90NX06Z1-M008V0</v>
      </c>
      <c r="H32" s="19" t="str">
        <v>ASUS ExpertBook B3 (i7-1355U/DDR5/1TB/RTX 2050/Win 11 Pro/B3404CVF)</v>
      </c>
      <c r="I32" s="19" t="str">
        <v>Intel® Core™ i7-1355U 1.7 GHz</v>
      </c>
      <c r="J32" s="19" t="str">
        <v>NVIDIA® GeForce® RTX 2050 ( 4GB GDDR6 )</v>
      </c>
      <c r="K32" s="19" t="str">
        <v>Windows 11 Pro</v>
      </c>
      <c r="L32" s="19" t="str">
        <v>M365 FREE TRIAL 30D(WW)</v>
      </c>
      <c r="M32" s="19" t="str">
        <v>14"</v>
      </c>
      <c r="N32" s="19" t="str">
        <v>WUXGA(WU) 1920X1200 16:10</v>
      </c>
      <c r="O32" s="19" t="str">
        <v>300nits</v>
      </c>
      <c r="P32" s="19" t="str">
        <v>16GB DDR5</v>
      </c>
      <c r="Q32" s="19" t="str">
        <v>1TB 2280 PCIE G4 SSD</v>
      </c>
      <c r="R32" s="19" t="str">
        <v>1x USB 3.2 Gen 2 Type-C support power delivery
2x USB 3.2 Gen 2 Type-A
1x Thunderbolt™ 4, compliant with USB4, supports display / power delivery
1x HDMI 2.1 TMDS
1x 3.5mm Combo Audio Jack
1x RJ45 Gigabit Ethernet</v>
      </c>
      <c r="S32" s="19" t="str">
        <v>1.632 Kg</v>
      </c>
      <c r="T32" s="19" t="str">
        <v>31.37 x 22.68 x 2.39 ~ 2.39 cm</v>
      </c>
      <c r="U32" s="19" t="str">
        <v>2x DDR5 SO-DIMM slots
1x M.2 2280 PCIe 4.0x4</v>
      </c>
      <c r="V32" s="19" t="str">
        <v>Backpack</v>
      </c>
      <c r="W32" s="20" t="str">
        <v>63WHrs</v>
      </c>
      <c r="X32" s="19" t="str">
        <v>TYPE-C, 90W AC Adapter</v>
      </c>
      <c r="Y32" s="19" t="str">
        <v>W/FINGERPRINT</v>
      </c>
    </row>
    <row r="33" spans="1:25" ht="15" customHeight="1">
      <c r="A33" s="19" t="str">
        <v>90NX06Z1-M00HE0</v>
      </c>
      <c r="B33" s="20" t="str">
        <v>B3404CVF-Q55150X</v>
      </c>
      <c r="C33" s="19" t="str">
        <v>ASUS ExpertBook B3</v>
      </c>
      <c r="D33" s="20" t="str">
        <v>Configured to advance your business with AI</v>
      </c>
      <c r="E33" s="19">
        <v>0</v>
      </c>
      <c r="F33" s="19" t="str">
        <v>https://drive.google.com/drive/folders/1bvv0MJxFbXP8aFEu-uh1Z9KZHSctxbL9?usp=drive_link</v>
      </c>
      <c r="G33" s="19" t="str">
        <v>90NX06Z1-M00HE0</v>
      </c>
      <c r="H33" s="19" t="str">
        <v>ASUS ExpertBook B3 (i5-1335U/DDR5/512GB/RTX 2050/Win 11 Pro/B3404CVF)</v>
      </c>
      <c r="I33" s="19" t="str">
        <v>Intel® Core™ i5-1335U 1.3GHz</v>
      </c>
      <c r="J33" s="19" t="str">
        <v>NVIDIA® GeForce® RTX 2050 ( 4GB GDDR6 )</v>
      </c>
      <c r="K33" s="19" t="str">
        <v>Windows 11 Pro</v>
      </c>
      <c r="L33" s="19" t="str">
        <v>M365 FREE TRIAL 30D(WW)</v>
      </c>
      <c r="M33" s="19" t="str">
        <v>14"</v>
      </c>
      <c r="N33" s="19" t="str">
        <v>WUXGA(WU) 1920X1200 16:10</v>
      </c>
      <c r="O33" s="19" t="str">
        <v>300nits</v>
      </c>
      <c r="P33" s="19" t="str">
        <v>16GB DDR5</v>
      </c>
      <c r="Q33" s="19" t="str">
        <v>512GB 2280 PCIE G4 SSD</v>
      </c>
      <c r="R33" s="19" t="str">
        <v>1x USB 3.2 Gen 2 Type-C support power delivery
2x USB 3.2 Gen 2 Type-A
1x Thunderbolt™ 4, compliant with USB4, supports display / power delivery
1x HDMI 2.1 TMDS
1x 3.5mm Combo Audio Jack
1x RJ45 Gigabit Ethernet</v>
      </c>
      <c r="S33" s="19" t="str">
        <v>1.632 Kg</v>
      </c>
      <c r="T33" s="19" t="str">
        <v>31.37 x 22.68 x 2.39 ~ 2.39 cm</v>
      </c>
      <c r="U33" s="19" t="str">
        <v>2x DDR5 SO-DIMM slots
1x M.2 2280 PCIe 4.0x4</v>
      </c>
      <c r="V33" s="19" t="str">
        <v>Backpack</v>
      </c>
      <c r="W33" s="20" t="str">
        <v>63WHrs</v>
      </c>
      <c r="X33" s="19" t="str">
        <v>TYPE-C, 90W AC Adapter</v>
      </c>
      <c r="Y33" s="19" t="str">
        <v>W/FINGERPRINT</v>
      </c>
    </row>
    <row r="34" spans="1:25" ht="15" customHeight="1">
      <c r="A34" s="19" t="str">
        <v>90NX07C1-M004R0</v>
      </c>
      <c r="B34" s="20" t="str">
        <v>B5404CVF-QN7110X</v>
      </c>
      <c r="C34" s="19" t="str">
        <v>ASUS ExpertBook B5 Gen 2</v>
      </c>
      <c r="D34" s="20" t="str">
        <v>Business excellence, anywhere you work</v>
      </c>
      <c r="E34" s="19" t="str">
        <v>- Ultralight at 1.42kg, with RTX 2050 graphics and a 2.5K 120 Hz display with 100% DCI-P3
- Full I/O: 2 Thunderbolt 4, USB-A, HDMI 2.1, RJ-45 and an integrated Smart-Card reader
- Upgradable with 2 DDR5 SO-DIMM slots and 2 M.2 bays scale to 64 GB RAM</v>
      </c>
      <c r="F34" s="19" t="str">
        <v>https://drive.google.com/drive/folders/1ILWve481vrPrPH64vfi3GFWMhpPWo_KF?usp=drive_link</v>
      </c>
      <c r="G34" s="19" t="str">
        <v>90NX07C1-M004R0</v>
      </c>
      <c r="H34" s="19" t="str">
        <v>ASUS ExpertBook B5 Gen 2 (i7-1355U/16GB/1TB/RTX 2050/Win 11 Pro/B5404CVF)</v>
      </c>
      <c r="I34" s="19" t="str">
        <v>Intel® Core™ i7-1355U 1.7 GHz</v>
      </c>
      <c r="J34" s="19" t="str">
        <v>NVIDIA® GeForce® RTX 2050 ( 4GB GDDR6 )</v>
      </c>
      <c r="K34" s="19" t="str">
        <v>Windows 11 Pro</v>
      </c>
      <c r="L34" s="19" t="str">
        <v>M365 FREE TRIAL 30D(WW)</v>
      </c>
      <c r="M34" s="19" t="str">
        <v>14"</v>
      </c>
      <c r="N34" s="19" t="str">
        <v>WQXGA(WQ) 2560x1600 16:10</v>
      </c>
      <c r="O34" s="19" t="str">
        <v>500nits(HDR)</v>
      </c>
      <c r="P34" s="19" t="str">
        <v>DDR5 16GB</v>
      </c>
      <c r="Q34" s="19" t="str">
        <v>1TB 2280 PCIE G4 SSD</v>
      </c>
      <c r="R34" s="19" t="str">
        <v>2x USB 3.2 Gen 2 Type-A
2x Thunderbolt™ 4, compliant with USB4, supports display / power delivery
1x HDMI 2.1 TMDS
1x 3.5mm Combo Audio Jack
1x RJ45 Gigabit Ethernet
Smart card reader</v>
      </c>
      <c r="S34" s="19" t="str">
        <v>1.422 Kg</v>
      </c>
      <c r="T34" s="19" t="str">
        <v>31.37 x 22.68 x 2.29 ~ 2.30 cm</v>
      </c>
      <c r="U34" s="19" t="str">
        <v>2x DDR5 SO-DIMM slots
1x M.2 2280 PCIe 4.0x4</v>
      </c>
      <c r="V34" s="19" t="str">
        <v>Backpack</v>
      </c>
      <c r="W34" s="20" t="str">
        <v>63WHrs</v>
      </c>
      <c r="X34" s="19" t="str">
        <v>TYPE-C, 90W AC Adapter</v>
      </c>
      <c r="Y34" s="19" t="str">
        <v>W/FINGERPRINT,SMART CARD</v>
      </c>
    </row>
    <row r="35" spans="1:25" ht="15" customHeight="1">
      <c r="A35" s="19" t="str">
        <v>90NX07C1-M004S0</v>
      </c>
      <c r="B35" s="20" t="str">
        <v>B5404CVF-QN5150X</v>
      </c>
      <c r="C35" s="19" t="str">
        <v>ASUS ExpertBook B5 Gen 2</v>
      </c>
      <c r="D35" s="20" t="str">
        <v>Business excellence, anywhere you work</v>
      </c>
      <c r="E35" s="19" t="str">
        <v>- Ultralight at 1.42kg, with RTX 2050 graphics and a 2.5K 120 Hz display with 100% DCI-P3
- Full I/O: 2 Thunderbolt 4, USB-A, HDMI 2.1, RJ-45 and an integrated Smart-Card reader
- Upgradable with 2 DDR5 SO-DIMM slots and 2 M.2 bays scale to 64 GB RAM</v>
      </c>
      <c r="F35" s="19" t="str">
        <v>https://drive.google.com/drive/folders/1Ge3NUt3-2QO6S2brsN870xTWa_vAZcOq?usp=drive_link</v>
      </c>
      <c r="G35" s="19" t="str">
        <v>90NX07C1-M004S0</v>
      </c>
      <c r="H35" s="19" t="str">
        <v>ASUS ExpertBook B5 Gen 2 (i5-1335U/16GB/512GB/RTX 2050/Win 11 Pro/B5404CVF)</v>
      </c>
      <c r="I35" s="19" t="str">
        <v>Intel® Core™ i5-1335U 1.3GHz</v>
      </c>
      <c r="J35" s="19" t="str">
        <v>NVIDIA® GeForce® RTX 2050 ( 4GB GDDR6 )</v>
      </c>
      <c r="K35" s="19" t="str">
        <v>Windows 11 Pro</v>
      </c>
      <c r="L35" s="19" t="str">
        <v>M365 FREE TRIAL 30D(WW)</v>
      </c>
      <c r="M35" s="19" t="str">
        <v>14"</v>
      </c>
      <c r="N35" s="19" t="str">
        <v>WQXGA(WQ) 2560x1600 16:10</v>
      </c>
      <c r="O35" s="19" t="str">
        <v>500nits(HDR)</v>
      </c>
      <c r="P35" s="19" t="str">
        <v>DDR5 16GB</v>
      </c>
      <c r="Q35" s="19" t="str">
        <v>512GB 2280 PCIE G4 SSD</v>
      </c>
      <c r="R35" s="19" t="str">
        <v>2x USB 3.2 Gen 2 Type-A
2x Thunderbolt™ 4, compliant with USB4, supports display / power delivery
1x HDMI 2.1 TMDS
1x 3.5mm Combo Audio Jack
1x RJ45 Gigabit Ethernet
Smart card reader</v>
      </c>
      <c r="S35" s="19" t="str">
        <v>1.422 Kg</v>
      </c>
      <c r="T35" s="19" t="str">
        <v>31.37 x 22.68 x 2.29 ~ 2.30 cm</v>
      </c>
      <c r="U35" s="19" t="str">
        <v>2x DDR5 SO-DIMM slots
1x M.2 2280 PCIe 4.0x4</v>
      </c>
      <c r="V35" s="19" t="str">
        <v>Backpack</v>
      </c>
      <c r="W35" s="20" t="str">
        <v>63WHrs</v>
      </c>
      <c r="X35" s="19" t="str">
        <v>TYPE-C, 90W AC Adapter</v>
      </c>
      <c r="Y35" s="19" t="str">
        <v>W/FINGERPRINT,SMART CARD</v>
      </c>
    </row>
    <row r="36" spans="1:25" ht="15" customHeight="1">
      <c r="A36" s="19" t="str">
        <v>90NX07D1-M00JY0</v>
      </c>
      <c r="B36" s="20" t="str">
        <v>B3404CVA-Q55850X</v>
      </c>
      <c r="C36" s="19" t="str">
        <v>ASUS ExpertBook B3</v>
      </c>
      <c r="D36" s="20" t="str">
        <v>Configured to advance your business with AI</v>
      </c>
      <c r="E36" s="19" t="str">
        <v>- Full I/O with All-Day Battery: Thunderbolt 4, HDMI, RJ-45 + 13 hrs use and 50% fast charge in 39 mins
- Easy upgrades: supports up to 32GB RAM via 2 SO-DIMM slots and 1TB SSD via M.2 slot
- Worry-free durability: passes 23 military-grade tests and comes with a 3-year warranty</v>
      </c>
      <c r="F36" s="19" t="str">
        <v>https://drive.google.com/drive/folders/1jiNVmb6WDeFaQhAFLuFh336LY6LZS3wc?usp=drive_link</v>
      </c>
      <c r="G36" s="19" t="str">
        <v>90NX07D1-M00JY0</v>
      </c>
      <c r="H36" s="19" t="str">
        <v>ASUS ExpertBook B3 (i5-1335U/DDR5/512GB/Win 11 Pro/B3404CVA)</v>
      </c>
      <c r="I36" s="19" t="str">
        <v>Intel® Core™ i5-1335U 1.3GHz</v>
      </c>
      <c r="J36" s="19" t="str">
        <v>Intel® UHD Graphics</v>
      </c>
      <c r="K36" s="19" t="str">
        <v>Windows 11 Pro</v>
      </c>
      <c r="L36" s="19" t="str">
        <v>M365 FREE TRIAL 30D(WW)</v>
      </c>
      <c r="M36" s="19" t="str">
        <v>14"</v>
      </c>
      <c r="N36" s="19" t="str">
        <v>WUXGA(WU) 1920X1200 16:10</v>
      </c>
      <c r="O36" s="19" t="str">
        <v>300nits</v>
      </c>
      <c r="P36" s="19" t="str">
        <v>8GB DDR5</v>
      </c>
      <c r="Q36" s="19" t="str">
        <v>512GB 2280 PCIE G4 SSD</v>
      </c>
      <c r="R36" s="19" t="str">
        <v>1x USB 3.2 Gen 2 Type-C support power delivery
2x USB 3.2 Gen 2 Type-A
1x Thunderbolt™ 4, compliant with USB4, supports display / power delivery
1x HDMI 2.1 TMDS
1x 3.5mm Combo Audio Jack
1x RJ45 Gigabit Ethernet</v>
      </c>
      <c r="S36" s="19" t="str">
        <v>1.542 Kg</v>
      </c>
      <c r="T36" s="19" t="str">
        <v>31.37 x 22.68 x 1.99 ~ 1.99 cm</v>
      </c>
      <c r="U36" s="19" t="str">
        <v>2x DDR5 SO-DIMM slots
1x M.2 2280 PCIe 4.0x4</v>
      </c>
      <c r="V36" s="19" t="str">
        <v>Not included</v>
      </c>
      <c r="W36" s="20" t="str">
        <v>63WHrs</v>
      </c>
      <c r="X36" s="19" t="str">
        <v>TYPE-C, 65W AC Adapter</v>
      </c>
      <c r="Y36" s="19" t="str">
        <v>W/FINGERPRINT</v>
      </c>
    </row>
    <row r="37" spans="1:25" ht="15" customHeight="1">
      <c r="A37" s="19" t="str">
        <v>90NX07D1-M00YK0</v>
      </c>
      <c r="B37" s="20" t="str">
        <v>B3404CVA-Q57150X</v>
      </c>
      <c r="C37" s="19" t="str">
        <v>ASUS ExpertBook B3</v>
      </c>
      <c r="D37" s="20" t="str">
        <v>Configured to advance your business with AI</v>
      </c>
      <c r="E37" s="19">
        <v>0</v>
      </c>
      <c r="F37" s="19" t="str">
        <v>https://drive.google.com/drive/folders/1tiA8MbIkwhAMDOXbgGiERuWeVWvq--4e?usp=drive_link</v>
      </c>
      <c r="G37" s="19" t="str">
        <v>90NX07D1-M00YK0</v>
      </c>
      <c r="H37" s="19" t="str">
        <v>ASUS ExpertBook B3 (i7-1355U/DDR5/512GB/Win 11 Pro/B3404CVA)</v>
      </c>
      <c r="I37" s="19" t="str">
        <v>Intel® Core™ i7-1355U 1.7 GHz</v>
      </c>
      <c r="J37" s="19" t="str">
        <v>Intel® UHD Graphics</v>
      </c>
      <c r="K37" s="19" t="str">
        <v>Windows 11 Pro</v>
      </c>
      <c r="L37" s="19" t="str">
        <v>M365 FREE TRIAL 30D(WW)</v>
      </c>
      <c r="M37" s="19" t="str">
        <v>14"</v>
      </c>
      <c r="N37" s="19" t="str">
        <v>WUXGA(WU) 1920X1200 16:10</v>
      </c>
      <c r="O37" s="19" t="str">
        <v>300nits</v>
      </c>
      <c r="P37" s="19" t="str">
        <v>16GB DDR5</v>
      </c>
      <c r="Q37" s="19" t="str">
        <v>512GB 2280 PCIE G4 SSD</v>
      </c>
      <c r="R37" s="19" t="str">
        <v>1x USB 3.2 Gen 2 Type-C support power delivery
2x USB 3.2 Gen 2 Type-A
1x Thunderbolt™ 4, compliant with USB4, supports display / power delivery
1x HDMI 2.1 TMDS
1x 3.5mm Combo Audio Jack
1x RJ45 Gigabit Ethernet</v>
      </c>
      <c r="S37" s="19" t="str">
        <v>1.542 Kg</v>
      </c>
      <c r="T37" s="19" t="str">
        <v>31.37 x 22.68 x 1.99 ~ 1.99 cm</v>
      </c>
      <c r="U37" s="19" t="str">
        <v>2x DDR5 SO-DIMM slots
1x M.2 2280 PCIe 4.0x4</v>
      </c>
      <c r="V37" s="19" t="str">
        <v>Not included</v>
      </c>
      <c r="W37" s="20" t="str">
        <v>63WHrs</v>
      </c>
      <c r="X37" s="19" t="str">
        <v>TYPE-C, 65W AC Adapter</v>
      </c>
      <c r="Y37" s="19" t="str">
        <v>W/FINGERPRINT</v>
      </c>
    </row>
    <row r="38" spans="1:25" ht="15" customHeight="1">
      <c r="A38" s="19" t="str">
        <v>90NX07K1-M00050</v>
      </c>
      <c r="B38" s="20" t="str">
        <v>BG1408CVA-EB7150X</v>
      </c>
      <c r="C38" s="19" t="str">
        <v>ASUS ExpertBook BG1</v>
      </c>
      <c r="D38" s="20" t="str">
        <v>Trusted by IT Experts. Built for Worry-Free Business.</v>
      </c>
      <c r="E38" s="19" t="str">
        <v>- Dual USB-C (PD/DP) with RJ-45, HDMI, USB-A—one cable powers and displays
- Tool-less access to an open SO-DIMM and M.2 slot enables rapid RAM or SSD upgrades
- 3-year warranty plus MIL-STD-810H toughness ensure built-in long-term reliability</v>
      </c>
      <c r="F38" s="19" t="str">
        <v>https://drive.google.com/drive/folders/19BWzD60diPJdw9tDwM4rLliwt4sTsrit?usp=drive_link</v>
      </c>
      <c r="G38" s="19" t="str">
        <v>90NX07K1-M00050</v>
      </c>
      <c r="H38" s="19" t="str">
        <v>ASUS ExpertBook BG1 (i7-1355U/16GB/512GB/Win 11 Pro/BG1408CVA)</v>
      </c>
      <c r="I38" s="19" t="str">
        <v>Intel® Core™ i7-1355U 1.7 GHz</v>
      </c>
      <c r="J38" s="19" t="str">
        <v>Intel® UHD Graphics</v>
      </c>
      <c r="K38" s="19" t="str">
        <v>Windows 11 Pro</v>
      </c>
      <c r="L38" s="19" t="str">
        <v>M365 FREE TRIAL 30D(WW)</v>
      </c>
      <c r="M38" s="19" t="str">
        <v>14"</v>
      </c>
      <c r="N38" s="19" t="str">
        <v>FHD 1920X1080 16:9</v>
      </c>
      <c r="O38" s="19" t="str">
        <v>250nits</v>
      </c>
      <c r="P38" s="19" t="str">
        <v>DDR4 16GB</v>
      </c>
      <c r="Q38" s="19" t="str">
        <v>512GB 2280 PCIE G4 SSD</v>
      </c>
      <c r="R38" s="19" t="str">
        <v>1x USB 2.0 Type-A
1x USB 3.2 Gen 1 Type-A
1x USB 3.2 Gen 1 Type-C support power delivery
1x USB 3.2 Gen 2 Type-C support display / power delivery
1x HDMI 1.4, up to 1920x1080p/60Hz
1x 3.5mm Combo Audio Jack
1x RJ45 Gigabit Ethernet</v>
      </c>
      <c r="S38" s="19" t="str">
        <v>1.469 Kg</v>
      </c>
      <c r="T38" s="19" t="str">
        <v>32.69 x 21.45 x 1.99 ~ 1.99 cm</v>
      </c>
      <c r="U38" s="19" t="str">
        <v>1x DDR4 SO-DIMM slot
1x M.2 2280 PCIe 4.0x4</v>
      </c>
      <c r="V38" s="19" t="str">
        <v>Backpack
Carry bag
USB-C to USB-C cable</v>
      </c>
      <c r="W38" s="20" t="str">
        <v>42WHrs</v>
      </c>
      <c r="X38" s="19" t="str">
        <v>TYPE-C, 65W AC Adapter</v>
      </c>
      <c r="Y38" s="19" t="str">
        <v>W/FINGERPRINT</v>
      </c>
    </row>
    <row r="39" spans="1:25" ht="15" customHeight="1">
      <c r="A39" s="19" t="str">
        <v>90NX07K1-M000J0</v>
      </c>
      <c r="B39" s="20" t="str">
        <v>BG1408CVA-EB7150X</v>
      </c>
      <c r="C39" s="19" t="str">
        <v>ASUS ExpertBook BG1</v>
      </c>
      <c r="D39" s="20" t="str">
        <v>Trusted by IT Experts. Built for Worry-Free Business.</v>
      </c>
      <c r="E39" s="19" t="str">
        <v>- Dual USB-C (PD/DP) with RJ-45, HDMI, USB-A—one cable powers and displays
- Tool-less access to an open SO-DIMM and M.2 slot enables rapid RAM or SSD upgrades
- 3-year warranty plus MIL-STD-810H toughness ensure built-in long-term reliability</v>
      </c>
      <c r="F39" s="19" t="str">
        <v>https://drive.google.com/drive/folders/19BWzD60diPJdw9tDwM4rLliwt4sTsrit?usp=drive_link</v>
      </c>
      <c r="G39" s="19" t="str">
        <v>90NX07K1-M000J0</v>
      </c>
      <c r="H39" s="19" t="str">
        <v>ASUS ExpertBook BG1 (i7-1355U/16GB/512GB/Win 11 Pro/BG1408CVA)</v>
      </c>
      <c r="I39" s="19" t="str">
        <v>Intel® Core™ i7-1355U 1.7 GHz</v>
      </c>
      <c r="J39" s="19" t="str">
        <v>Intel Iris Xᵉ Graphics (available for Intel® Core™ i5/i7/i9 with dual channel memory)</v>
      </c>
      <c r="K39" s="19" t="str">
        <v>Windows 11 Pro</v>
      </c>
      <c r="L39" s="19" t="str">
        <v>M365 FREE TRIAL 30D(WW)</v>
      </c>
      <c r="M39" s="19" t="str">
        <v>14"</v>
      </c>
      <c r="N39" s="19" t="str">
        <v>FHD 1920X1080 16:9</v>
      </c>
      <c r="O39" s="19" t="str">
        <v>250nits</v>
      </c>
      <c r="P39" s="19" t="str">
        <v>DDR4 16GB</v>
      </c>
      <c r="Q39" s="19" t="str">
        <v>512GB 2280 PCIE G4 SSD</v>
      </c>
      <c r="R39" s="19" t="str">
        <v>1x USB 2.0 Type-A
1x USB 3.2 Gen 1 Type-A
1x USB 3.2 Gen 1 Type-C support power delivery
1x USB 3.2 Gen 2 Type-C support display / power delivery
1x HDMI 1.4, up to 1920x1080p/60Hz
1x 3.5mm Combo Audio Jack
1x RJ45 Gigabit Ethernet</v>
      </c>
      <c r="S39" s="19" t="str">
        <v>1.469 Kg</v>
      </c>
      <c r="T39" s="19" t="str">
        <v>32.69 x 21.45 x 1.99 ~ 1.99 cm</v>
      </c>
      <c r="U39" s="19" t="str">
        <v>1x DDR4 SO-DIMM slot
1x M.2 2280 PCIe 4.0x4</v>
      </c>
      <c r="V39" s="19" t="str">
        <v>Backpack
Carry bag
USB-C to USB-C cable</v>
      </c>
      <c r="W39" s="20" t="str">
        <v>42WHrs</v>
      </c>
      <c r="X39" s="19" t="str">
        <v>TYPE-C, 65W AC Adapter</v>
      </c>
      <c r="Y39" s="19" t="str">
        <v>W/FINGERPRINT</v>
      </c>
    </row>
    <row r="40" spans="1:25" ht="15" customHeight="1">
      <c r="A40" s="19" t="str">
        <v>90NX07N1-M00K40</v>
      </c>
      <c r="B40" s="20" t="str">
        <v>B3402FVA-EC5851WS</v>
      </c>
      <c r="C40" s="19" t="str">
        <v>ASUS ExpertBook B3</v>
      </c>
      <c r="D40" s="20" t="str">
        <v>Configured to advance your business with AI</v>
      </c>
      <c r="E40" s="19">
        <v>0</v>
      </c>
      <c r="F40" s="19" t="str">
        <v>https://drive.google.com/drive/folders/1gcViQTUKuFSk7yNAit6NUDQKLkNsNvGI?usp=drive_link</v>
      </c>
      <c r="G40" s="19" t="str">
        <v>90NX07N1-M00K40</v>
      </c>
      <c r="H40" s="19" t="str">
        <v>ASUS ExpertBook B3 (i5-1335U/DDR4/512GB/Win 11 Home/B3402FVA)</v>
      </c>
      <c r="I40" s="19" t="str">
        <v>Intel® Core™ i5-1335U 1.3GHz</v>
      </c>
      <c r="J40" s="19" t="str">
        <v>Intel® UHD Graphics</v>
      </c>
      <c r="K40" s="19" t="str">
        <v>Windows 11 Home</v>
      </c>
      <c r="L40" s="19" t="str">
        <v>OFFICE HOME&amp;STUDENT(ID)</v>
      </c>
      <c r="M40" s="19" t="str">
        <v>14"</v>
      </c>
      <c r="N40" s="19" t="str">
        <v>FHD 1920X1080 16:9</v>
      </c>
      <c r="O40" s="19" t="str">
        <v>250nits</v>
      </c>
      <c r="P40" s="19" t="str">
        <v>8GB DDR4</v>
      </c>
      <c r="Q40" s="19" t="str">
        <v>512GB 2280 PCIE G4 SSD</v>
      </c>
      <c r="R40" s="19" t="str">
        <v>2x USB 3.2 Gen 1 Type-A
2x Thunderbolt™ 4, compliant with USB4, supports display / power delivery
1x HDMI 2.1 TMDS
1x 3.5mm Combo Audio Jack
1x RJ45 Gigabit Ethernet</v>
      </c>
      <c r="S40" s="19" t="str">
        <v>1.612 Kg</v>
      </c>
      <c r="T40" s="19" t="str">
        <v>32.90 x 22.39 x 1.92 ~ 1.95 cm</v>
      </c>
      <c r="U40" s="19" t="str">
        <v>1x M.2 2280 PCIe 4.0x4</v>
      </c>
      <c r="V40" s="19" t="str">
        <v>Carry bag
MPP 2.0 garaged stylus</v>
      </c>
      <c r="W40" s="20" t="str">
        <v>50WHrs</v>
      </c>
      <c r="X40" s="19" t="str">
        <v>TYPE-C, 65W AC Adapter</v>
      </c>
      <c r="Y40" s="19" t="str">
        <v>W/FINGERPRINT</v>
      </c>
    </row>
    <row r="41" spans="1:25" ht="15" customHeight="1">
      <c r="A41" s="19" t="str">
        <v>90NX07N1-M00U20</v>
      </c>
      <c r="B41" s="20" t="str">
        <v>B3402FVA-EC7150X</v>
      </c>
      <c r="C41" s="19" t="str">
        <v>ASUS ExpertBook B3</v>
      </c>
      <c r="D41" s="20" t="str">
        <v>Configured to advance your business with AI</v>
      </c>
      <c r="E41" s="19">
        <v>0</v>
      </c>
      <c r="F41" s="19" t="str">
        <v>https://drive.google.com/drive/folders/1QK29oIDAhNrKsBxGLEc8hzEIurZYINPr?usp=drive_link</v>
      </c>
      <c r="G41" s="19" t="str">
        <v>90NX07N1-M00U20</v>
      </c>
      <c r="H41" s="19" t="str">
        <v>ASUS ExpertBook B3 (i7-1355U/DDR4/512GB/Win 11 Pro/B3402FVA)</v>
      </c>
      <c r="I41" s="19" t="str">
        <v>Intel® Core™ i7-1355U 1.7 GHz</v>
      </c>
      <c r="J41" s="19" t="str">
        <v>Intel Iris Xᵉ Graphics (available for Intel® Core™ i5/i7/i9 with dual channel memory)</v>
      </c>
      <c r="K41" s="19" t="str">
        <v>Windows 11 Pro</v>
      </c>
      <c r="L41" s="19" t="str">
        <v>M365 FREE TRIAL 30D(WW)</v>
      </c>
      <c r="M41" s="19" t="str">
        <v>14"</v>
      </c>
      <c r="N41" s="19" t="str">
        <v>FHD 1920X1080 16:9</v>
      </c>
      <c r="O41" s="19" t="str">
        <v>250nits</v>
      </c>
      <c r="P41" s="19" t="str">
        <v>16GB DDR4</v>
      </c>
      <c r="Q41" s="19" t="str">
        <v>512GB 2280 PCIE G4 SSD</v>
      </c>
      <c r="R41" s="19" t="str">
        <v>2x USB 3.2 Gen 1 Type-A
2x Thunderbolt™ 4, compliant with USB4, supports display / power delivery
1x HDMI 2.1 TMDS
1x 3.5mm Combo Audio Jack
1x RJ45 Gigabit Ethernet
Micro SD card reader + SIM card slot</v>
      </c>
      <c r="S41" s="19" t="str">
        <v>1.612 Kg</v>
      </c>
      <c r="T41" s="19" t="str">
        <v>32.90 x 22.39 x 1.92 ~ 1.95 cm</v>
      </c>
      <c r="U41" s="19" t="str">
        <v>1x M.2 2280 PCIe 4.0x4</v>
      </c>
      <c r="V41" s="19" t="str">
        <v>Carry bag
MPP 2.0 garaged stylus</v>
      </c>
      <c r="W41" s="20" t="str">
        <v>50WHrs</v>
      </c>
      <c r="X41" s="19" t="str">
        <v>TYPE-C, 65W AC Adapter</v>
      </c>
      <c r="Y41" s="19" t="str">
        <v>W/FINGERPRINT</v>
      </c>
    </row>
    <row r="42" spans="1:25" ht="15" customHeight="1">
      <c r="A42" s="19" t="str">
        <v>90NX07P2-M00MA0</v>
      </c>
      <c r="B42" s="20" t="str">
        <v>CX3402CVA-PQ3820</v>
      </c>
      <c r="C42" s="19" t="str">
        <v>ASUS Chromebook Plus CX34</v>
      </c>
      <c r="D42" s="20" t="str">
        <v>Every experience, stepped up</v>
      </c>
      <c r="E42" s="19" t="str">
        <v>-  180° Lay-Flat Touchscreen with Stylus Support for Flexible Learning and Work
- Ultra-Light 1.4kg Design in Elegant AI Blue with Dual-Tapered Edges
- Worry-free durability with 3-year international warranty and 24 military-grade tests passed</v>
      </c>
      <c r="F42" s="19">
        <v>0</v>
      </c>
      <c r="G42" s="19" t="str">
        <v>90NX07P2-M00MA0</v>
      </c>
      <c r="H42" s="19" t="str">
        <v>ASUS Chromebook Plus CX34 (i3-1315U/8GB/256GB/ChromeOS/CX3402CVA)</v>
      </c>
      <c r="I42" s="19" t="str">
        <v>Intel® Core™ i3-1315U 1.2 GHz</v>
      </c>
      <c r="J42" s="19" t="str">
        <v>Intel® UHD Graphics</v>
      </c>
      <c r="K42" s="19" t="str">
        <v>ChromeOS</v>
      </c>
      <c r="L42" s="19" t="str">
        <v/>
      </c>
      <c r="M42" s="19" t="str">
        <v>14"</v>
      </c>
      <c r="N42" s="19" t="str">
        <v>FHD 1920X1080 16:9(1.5W)</v>
      </c>
      <c r="O42" s="19" t="str">
        <v>250nits</v>
      </c>
      <c r="P42" s="19" t="str">
        <v>LPDDR5X 8GB</v>
      </c>
      <c r="Q42" s="19" t="str">
        <v>256GB UFS</v>
      </c>
      <c r="R42" s="19" t="str">
        <v>2x USB 3.2 Gen 1 Type-A
2x USB 3.2 Gen 1 Type-C support display / power delivery
1x HDMI 1.4
1x 3.5mm Combo Audio Jack</v>
      </c>
      <c r="S42" s="19" t="str">
        <v>1.432 Kg</v>
      </c>
      <c r="T42" s="19" t="str">
        <v>32.64 x 21.43 x 1.87 ~ 1.87 cm</v>
      </c>
      <c r="U42" s="19" t="str">
        <v>No expansion slot</v>
      </c>
      <c r="V42" s="19" t="str">
        <v>Not included</v>
      </c>
      <c r="W42" s="20" t="str">
        <v>50WHrs</v>
      </c>
      <c r="X42" s="19" t="str">
        <v>TYPE-C, 45W AC Adapter</v>
      </c>
      <c r="Y42" s="19" t="str">
        <v/>
      </c>
    </row>
    <row r="43" spans="1:25" ht="15" customHeight="1">
      <c r="A43" s="19" t="str">
        <v>90NX07P2-M00MB0</v>
      </c>
      <c r="B43" s="20" t="str">
        <v>CX3402CVA-PQ5820</v>
      </c>
      <c r="C43" s="19" t="str">
        <v>ASUS Chromebook Plus CX34</v>
      </c>
      <c r="D43" s="20" t="str">
        <v>Every experience, stepped up</v>
      </c>
      <c r="E43" s="19" t="str">
        <v>-  180° Lay-Flat Touchscreen with Stylus Support for Flexible Learning and Work
- Ultra-Light 1.4kg Design in Elegant AI Blue with Dual-Tapered Edges
- Worry-free durability with 3-year international warranty and 24 military-grade tests passed</v>
      </c>
      <c r="F43" s="19">
        <v>0</v>
      </c>
      <c r="G43" s="19" t="str">
        <v>90NX07P2-M00MB0</v>
      </c>
      <c r="H43" s="19" t="str">
        <v>ASUS Chromebook Plus CX34 (i5-1334U/8GB/256GB/ChromeOS/CX3402CVA)</v>
      </c>
      <c r="I43" s="19" t="str">
        <v>Intel® Core™ i5-1334U 1.3 GHz</v>
      </c>
      <c r="J43" s="19" t="str">
        <v>Intel® UHD Graphics</v>
      </c>
      <c r="K43" s="19" t="str">
        <v>ChromeOS</v>
      </c>
      <c r="L43" s="19" t="str">
        <v/>
      </c>
      <c r="M43" s="19" t="str">
        <v>14"</v>
      </c>
      <c r="N43" s="19" t="str">
        <v>FHD 1920X1080 16:9(1.5W)</v>
      </c>
      <c r="O43" s="19" t="str">
        <v>250nits</v>
      </c>
      <c r="P43" s="19" t="str">
        <v>LPDDR5X 8GB</v>
      </c>
      <c r="Q43" s="19" t="str">
        <v>256GB UFS</v>
      </c>
      <c r="R43" s="19" t="str">
        <v>2x USB 3.2 Gen 1 Type-A
2x USB 3.2 Gen 1 Type-C support display / power delivery
1x HDMI 1.4
1x 3.5mm Combo Audio Jack</v>
      </c>
      <c r="S43" s="19" t="str">
        <v>1.432 Kg</v>
      </c>
      <c r="T43" s="19" t="str">
        <v>32.64 x 21.43 x 1.87 ~ 1.87 cm</v>
      </c>
      <c r="U43" s="19" t="str">
        <v>No expansion slot</v>
      </c>
      <c r="V43" s="19" t="str">
        <v>Not included</v>
      </c>
      <c r="W43" s="20" t="str">
        <v>50WHrs</v>
      </c>
      <c r="X43" s="19" t="str">
        <v>TYPE-C, 45W AC Adapter</v>
      </c>
      <c r="Y43" s="19" t="str">
        <v/>
      </c>
    </row>
    <row r="44" spans="1:25" ht="15" customHeight="1">
      <c r="A44" s="19" t="str">
        <v>90NX07P2-M01170</v>
      </c>
      <c r="B44" s="20" t="str">
        <v>CX3402CVA-PQ5150</v>
      </c>
      <c r="C44" s="19" t="str">
        <v>ASUS Chromebook Plus CX34</v>
      </c>
      <c r="D44" s="20" t="str">
        <v>Every experience, stepped up</v>
      </c>
      <c r="E44" s="19" t="str">
        <v>-  180° Lay-Flat Touchscreen with Stylus Support for Flexible Learning and Work
- Ultra-Light 1.4kg Design in Elegant AI Blue with Dual-Tapered Edges
- Worry-free durability with 3-year international warranty and 24 military-grade tests passed</v>
      </c>
      <c r="F44" s="19">
        <v>0</v>
      </c>
      <c r="G44" s="19" t="str">
        <v>90NX07P2-M01170</v>
      </c>
      <c r="H44" s="19" t="str">
        <v>ASUS Chromebook Plus CX34 (i5-1334U/16GB/512GB/ChromeOS/CX3402CVA)</v>
      </c>
      <c r="I44" s="19" t="str">
        <v>Intel® Core™ i5-1334U 1.3 GHz</v>
      </c>
      <c r="J44" s="19" t="str">
        <v>Intel® UHD Graphics</v>
      </c>
      <c r="K44" s="19" t="str">
        <v>ChromeOS</v>
      </c>
      <c r="L44" s="19" t="str">
        <v/>
      </c>
      <c r="M44" s="19" t="str">
        <v>14"</v>
      </c>
      <c r="N44" s="19" t="str">
        <v>FHD 1920X1080 16:9(1.5W)</v>
      </c>
      <c r="O44" s="19" t="str">
        <v>250nits</v>
      </c>
      <c r="P44" s="19" t="str">
        <v>LPDDR5X 16GB</v>
      </c>
      <c r="Q44" s="19" t="str">
        <v>512GB 2280 PCIE G4 SSD</v>
      </c>
      <c r="R44" s="19" t="str">
        <v>2x USB 3.2 Gen 1 Type-A
2x USB 3.2 Gen 1 Type-C support display / power delivery
1x HDMI 1.4
1x 3.5mm Combo Audio Jack</v>
      </c>
      <c r="S44" s="19" t="str">
        <v>1.432 Kg</v>
      </c>
      <c r="T44" s="19" t="str">
        <v>32.64 x 21.43 x 1.87 ~ 1.87 cm</v>
      </c>
      <c r="U44" s="19" t="str">
        <v>No expansion slot</v>
      </c>
      <c r="V44" s="19" t="str">
        <v>Not included</v>
      </c>
      <c r="W44" s="20" t="str">
        <v>50WHrs</v>
      </c>
      <c r="X44" s="19" t="str">
        <v>TYPE-C, 45W AC Adapter</v>
      </c>
      <c r="Y44" s="19" t="str">
        <v/>
      </c>
    </row>
    <row r="45" spans="1:25" ht="15" customHeight="1">
      <c r="A45" s="19" t="str">
        <v>90NX07P2-M01AH0</v>
      </c>
      <c r="B45" s="20" t="str">
        <v>CX3402CVA-PQ3820N</v>
      </c>
      <c r="C45" s="19" t="str">
        <v>ASUS Chromebook Plus CX34</v>
      </c>
      <c r="D45" s="20" t="str">
        <v>Every experience, stepped up</v>
      </c>
      <c r="E45" s="19" t="str">
        <v>-  180° Lay-Flat Touchscreen with Stylus Support for Flexible Learning and Work
- Ultra-Light 1.4kg Design in Elegant AI Blue with Dual-Tapered Edges
- Worry-free durability with 3-year international warranty and 24 military-grade tests passed</v>
      </c>
      <c r="F45" s="19">
        <v>0</v>
      </c>
      <c r="G45" s="19" t="str">
        <v>90NX07P2-M01AH0</v>
      </c>
      <c r="H45" s="19" t="str">
        <v>ASUS Chromebook Plus CX34 (i3-1315U/8GB/256GB/ChromeOS/CX3402CVA)</v>
      </c>
      <c r="I45" s="19" t="str">
        <v>Intel® Core™ i3-1315U 1.2 GHz</v>
      </c>
      <c r="J45" s="19" t="str">
        <v>Intel® UHD Graphics</v>
      </c>
      <c r="K45" s="19" t="str">
        <v>ChromeOS</v>
      </c>
      <c r="L45" s="19">
        <v>0</v>
      </c>
      <c r="M45" s="19" t="str">
        <v>14"</v>
      </c>
      <c r="N45" s="19" t="str">
        <v>FHD 1920X1080 16:9(1.5W)</v>
      </c>
      <c r="O45" s="19" t="str">
        <v>250nits</v>
      </c>
      <c r="P45" s="19" t="str">
        <v>LPDDR5X 8GB</v>
      </c>
      <c r="Q45" s="19" t="str">
        <v>256GB UFS</v>
      </c>
      <c r="R45" s="19" t="str">
        <v>2x USB 3.2 Gen 1 Type-A
2x USB 3.2 Gen 1 Type-C support display / power delivery
1x HDMI 1.4
1x 3.5mm Combo Audio Jack</v>
      </c>
      <c r="S45" s="19" t="str">
        <v>1.432 Kg</v>
      </c>
      <c r="T45" s="19" t="str">
        <v>32.64 x 21.43 x 1.87 ~ 1.87 cm</v>
      </c>
      <c r="U45" s="19">
        <v>0</v>
      </c>
      <c r="V45" s="19">
        <v>0</v>
      </c>
      <c r="W45" s="20" t="str">
        <v>50WHrs</v>
      </c>
      <c r="X45" s="19" t="str">
        <v>TYPE-C, 45W AC Adapter</v>
      </c>
      <c r="Y45" s="19">
        <v>0</v>
      </c>
    </row>
    <row r="46" spans="1:25" ht="15" customHeight="1">
      <c r="A46" s="19" t="str">
        <v>90NX0811-M00K70</v>
      </c>
      <c r="B46" s="20" t="str">
        <v>B1403CVA-S67150X</v>
      </c>
      <c r="C46" s="19" t="str">
        <v>ASUS ExpertBook B1</v>
      </c>
      <c r="D46" s="20" t="str">
        <v>Primed to perform. Configured for your bussiness.</v>
      </c>
      <c r="E46" s="19" t="str">
        <v>- Full-Function USB-C — power and display through one port, alongside HDMI, RJ-45, and USB-A
- Easy upgrades: 2 SO-DIMM up to 64 GB and PCIe 4.0 M.2 up to 1 TB
- Worry-free durability: passes 24 Military-Grade tests and comes with a 3-year warranty</v>
      </c>
      <c r="F46" s="19">
        <v>0</v>
      </c>
      <c r="G46" s="19" t="str">
        <v>90NX0811-M00K70</v>
      </c>
      <c r="H46" s="19" t="str">
        <v>ASUS ExpertBook B1 (i7-1355U/DDR5/512GB/Win 11 Pro/B1403CVA)</v>
      </c>
      <c r="I46" s="19" t="str">
        <v>Intel® Core™ i7-1355U 1.7 GHz</v>
      </c>
      <c r="J46" s="19" t="str">
        <v>Intel® UHD Graphics</v>
      </c>
      <c r="K46" s="19" t="str">
        <v>Windows 11 Pro</v>
      </c>
      <c r="L46" s="19" t="str">
        <v>M365 FREE TRIAL 30D(WW)</v>
      </c>
      <c r="M46" s="19" t="str">
        <v>14"</v>
      </c>
      <c r="N46" s="19" t="str">
        <v>FHD 1920X1080 16:9</v>
      </c>
      <c r="O46" s="19" t="str">
        <v>300nits</v>
      </c>
      <c r="P46" s="19" t="str">
        <v>16GB DDR5</v>
      </c>
      <c r="Q46" s="19" t="str">
        <v>512GB 2280 PCIE G4 SSD</v>
      </c>
      <c r="R46" s="19" t="str">
        <v>2x USB 3.2 Gen 1 Type-A
2x USB 3.2 Gen 2 Type-C support display / power delivery
1x HDMI 1.4
1x 3.5mm Combo Audio Jack
1x RJ45 Gigabit Ethernet</v>
      </c>
      <c r="S46" s="19" t="str">
        <v>1.407 Kg</v>
      </c>
      <c r="T46" s="19" t="str">
        <v>32.45 x 21.44 x 1.97 ~ 1.97 cm</v>
      </c>
      <c r="U46" s="19" t="str">
        <v>2x DDR5 SO-DIMM slots
1x M.2 2230 PCIe 4.0x4
1x M.2 2280 PCIe 4.0x4</v>
      </c>
      <c r="V46" s="19" t="str">
        <v>Backpack</v>
      </c>
      <c r="W46" s="20" t="str">
        <v>50WHrs</v>
      </c>
      <c r="X46" s="19" t="str">
        <v>TYPE-C, 65W AC Adapter</v>
      </c>
      <c r="Y46" s="19" t="str">
        <v>W/FINGERPRINT</v>
      </c>
    </row>
    <row r="47" spans="1:25" ht="15" customHeight="1">
      <c r="A47" s="19" t="str">
        <v>90NX0811-M00XA0</v>
      </c>
      <c r="B47" s="20" t="str">
        <v>B1403CVA-S63850X</v>
      </c>
      <c r="C47" s="19" t="str">
        <v>ASUS ExpertBook B1</v>
      </c>
      <c r="D47" s="20" t="str">
        <v>Primed to perform. Configured for your bussiness.</v>
      </c>
      <c r="E47" s="19" t="str">
        <v>- Full-Function USB-C — power and display through one port, alongside HDMI, RJ-45, and USB-A
- Easy upgrades: 2 SO-DIMM up to 64 GB and PCIe 4.0 M.2 up to 1 TB
- Worry-free durability: passes 24 Military-Grade tests and comes with a 3-year warranty</v>
      </c>
      <c r="F47" s="19" t="str">
        <v>https://drive.google.com/drive/folders/1j7gCGh0OvjnQoyrJr-Q7CSJq-Kuw23bm?usp=drive_link</v>
      </c>
      <c r="G47" s="19" t="str">
        <v>90NX0811-M00XA0</v>
      </c>
      <c r="H47" s="19" t="str">
        <v>ASUS ExpertBook B1 (i3-1315U/DDR5/512GB/Win 11 Pro/B1403CVA)</v>
      </c>
      <c r="I47" s="19" t="str">
        <v>Intel® Core™ i3-1315U 1.2 GHz</v>
      </c>
      <c r="J47" s="19" t="str">
        <v>Intel® UHD Graphics</v>
      </c>
      <c r="K47" s="19" t="str">
        <v>Windows 11 Pro</v>
      </c>
      <c r="L47" s="19" t="str">
        <v>M365 FREE TRIAL 30D(WW)</v>
      </c>
      <c r="M47" s="19" t="str">
        <v>14"</v>
      </c>
      <c r="N47" s="19" t="str">
        <v>FHD 1920X1080 16:9</v>
      </c>
      <c r="O47" s="19" t="str">
        <v>300nits</v>
      </c>
      <c r="P47" s="19" t="str">
        <v>8GB DDR5</v>
      </c>
      <c r="Q47" s="19" t="str">
        <v>512GB 2280 PCIE G4 SSD</v>
      </c>
      <c r="R47" s="19" t="str">
        <v>2x USB 3.2 Gen 1 Type-A
2x USB 3.2 Gen 2 Type-C support display / power delivery
1x HDMI 1.4
1x 3.5mm Combo Audio Jack
1x RJ45 Gigabit Ethernet</v>
      </c>
      <c r="S47" s="19" t="str">
        <v>1.407 Kg</v>
      </c>
      <c r="T47" s="19" t="str">
        <v>32.45 x 21.44 x 1.97 ~ 1.97 cm</v>
      </c>
      <c r="U47" s="19" t="str">
        <v>2x DDR5 SO-DIMM slots
1x M.2 2230 PCIe 4.0x4
1x M.2 2280 PCIe 4.0x4</v>
      </c>
      <c r="V47" s="19" t="str">
        <v>Backpack</v>
      </c>
      <c r="W47" s="20" t="str">
        <v>50WHrs</v>
      </c>
      <c r="X47" s="19" t="str">
        <v>TYPE-C, 65W AC Adapter</v>
      </c>
      <c r="Y47" s="19" t="str">
        <v>W/FINGERPRINT</v>
      </c>
    </row>
    <row r="48" spans="1:25" ht="15" customHeight="1">
      <c r="A48" s="19" t="str">
        <v>90NX0811-M02W90</v>
      </c>
      <c r="B48" s="20" t="str">
        <v>B1403CVA-S65151X</v>
      </c>
      <c r="C48" s="19" t="str">
        <v>ASUS ExpertBook B1</v>
      </c>
      <c r="D48" s="20" t="str">
        <v>Primed to perform. Configured for your bussiness.</v>
      </c>
      <c r="E48" s="19" t="str">
        <v>- Full-Function USB-C — power and display through one port, alongside HDMI, RJ-45, and USB-A
- Easy upgrades: 2 SO-DIMM up to 64 GB and PCIe 4.0 M.2 up to 1 TB
- Worry-free durability: passes 24 Military-Grade tests and comes with a 3-year warranty</v>
      </c>
      <c r="F48" s="19" t="str">
        <v>https://drive.google.com/drive/folders/1zcXc5TXO265hO2617NzHGQByjW8tBqGA?usp=drive_link</v>
      </c>
      <c r="G48" s="19" t="str">
        <v>90NX0811-M02W90</v>
      </c>
      <c r="H48" s="19" t="str">
        <v>ASUS ExpertBook B1 (i5-1334U/DDR5/512GB/Win 11 Pro/B1403CVA)</v>
      </c>
      <c r="I48" s="19" t="str">
        <v>Intel® Core™ i5-1334U 1.3 GHz</v>
      </c>
      <c r="J48" s="19" t="str">
        <v>Intel® UHD Graphics</v>
      </c>
      <c r="K48" s="19" t="str">
        <v>Windows 11 Pro</v>
      </c>
      <c r="L48" s="19" t="str">
        <v>M365 FREE TRIAL 30D(WW)</v>
      </c>
      <c r="M48" s="19" t="str">
        <v>14"</v>
      </c>
      <c r="N48" s="19" t="str">
        <v>FHD 1920X1080 16:9</v>
      </c>
      <c r="O48" s="19" t="str">
        <v>300nits</v>
      </c>
      <c r="P48" s="19" t="str">
        <v>16GB DDR5</v>
      </c>
      <c r="Q48" s="19" t="str">
        <v>512GB 2280 PCIE G4 SSD</v>
      </c>
      <c r="R48" s="19" t="str">
        <v>2x USB 3.2 Gen 1 Type-A
2x USB 3.2 Gen 2 Type-C support display / power delivery
1x HDMI 1.4
1x 3.5mm Combo Audio Jack
1x RJ45 Gigabit Ethernet</v>
      </c>
      <c r="S48" s="19" t="str">
        <v>1.407 Kg</v>
      </c>
      <c r="T48" s="19" t="str">
        <v>32.45 x 21.44 x 1.97 ~ 1.97 cm</v>
      </c>
      <c r="U48" s="19" t="str">
        <v>2x DDR5 SO-DIMM slots
1x M.2 2230 PCIe 4.0x4
1x M.2 2280 PCIe 4.0x4</v>
      </c>
      <c r="V48" s="19" t="str">
        <v>Backpack</v>
      </c>
      <c r="W48" s="20" t="str">
        <v>50WHrs</v>
      </c>
      <c r="X48" s="19" t="str">
        <v>TYPE-C, 65W AC Adapter</v>
      </c>
      <c r="Y48" s="19" t="str">
        <v>W/FINGERPRINT</v>
      </c>
    </row>
    <row r="49" spans="1:25" ht="15" customHeight="1">
      <c r="A49" s="19" t="str">
        <v>90NX0811-M06NL0</v>
      </c>
      <c r="B49" s="20" t="str">
        <v>B1403CVA-S65152X</v>
      </c>
      <c r="C49" s="19" t="str">
        <v>ASUS ExpertBook B1</v>
      </c>
      <c r="D49" s="20" t="str">
        <v>Primed to perform. Configured for your bussiness.</v>
      </c>
      <c r="E49" s="19" t="str">
        <v>- Full-Function USB-C — power and display through one port, alongside HDMI, RJ-45, and USB-A
- Easy upgrades: 2 SO-DIMM up to 64 GB and PCIe 4.0 M.2 up to 1 TB
- Worry-free durability: passes 24 Military-Grade tests and comes with a 3-year warranty</v>
      </c>
      <c r="F49" s="19">
        <v>0</v>
      </c>
      <c r="G49" s="19" t="str">
        <v>90NX0811-M06NL0</v>
      </c>
      <c r="H49" s="19" t="str">
        <v>ASUS ExpertBook B1 (Core 5 120U/DDR5/512GB/Win 11 Pro/B1403CVA)</v>
      </c>
      <c r="I49" s="19" t="str">
        <v>Intel® Core™ 5 120U 1.4 GHz</v>
      </c>
      <c r="J49" s="19" t="str">
        <v>Intel® Graphics</v>
      </c>
      <c r="K49" s="19" t="str">
        <v>Windows 11 Pro</v>
      </c>
      <c r="L49" s="19" t="str">
        <v>M365 FREE TRIAL 30D(WW)</v>
      </c>
      <c r="M49" s="19" t="str">
        <v>14"</v>
      </c>
      <c r="N49" s="19" t="str">
        <v>FHD 1920X1080 16:9</v>
      </c>
      <c r="O49" s="19" t="str">
        <v>300nits</v>
      </c>
      <c r="P49" s="19" t="str">
        <v>16GB DDR5</v>
      </c>
      <c r="Q49" s="19" t="str">
        <v>512GB 2280 PCIE G4 SSD</v>
      </c>
      <c r="R49" s="19" t="str">
        <v>2x USB 3.2 Gen 1 Type-A
2x USB 3.2 Gen 2 Type-C support display / power delivery
1x HDMI 1.4
1x 3.5mm Combo Audio Jack
1x RJ45 Gigabit Ethernet</v>
      </c>
      <c r="S49" s="19" t="str">
        <v>1.407 Kg</v>
      </c>
      <c r="T49" s="19" t="str">
        <v>32.45 x 21.44 x 1.97 ~ 1.97 cm</v>
      </c>
      <c r="U49" s="19" t="str">
        <v>2x DDR5 SO-DIMM slots
1x M.2 2230 PCIe 4.0x4
1x M.2 2280 PCIe 4.0x4</v>
      </c>
      <c r="V49" s="19" t="str">
        <v>Backpack</v>
      </c>
      <c r="W49" s="20" t="str">
        <v>50WHrs</v>
      </c>
      <c r="X49" s="19" t="str">
        <v>TYPE-C, 65W AC Adapter</v>
      </c>
      <c r="Y49" s="19" t="str">
        <v>W/FINGERPRINT</v>
      </c>
    </row>
    <row r="50" spans="1:25" ht="15" customHeight="1">
      <c r="A50" s="19" t="str">
        <v>90NX0811-M06YJ0</v>
      </c>
      <c r="B50" s="20" t="str">
        <v>B1403CVA-S63854X</v>
      </c>
      <c r="C50" s="19" t="str">
        <v>ASUS ExpertBook B1</v>
      </c>
      <c r="D50" s="20" t="str">
        <v>Primed to perform. Configured for your bussiness.</v>
      </c>
      <c r="E50" s="19" t="str">
        <v>- Full-Function USB-C — power and display through one port, alongside HDMI, RJ-45, and USB-A
- Easy upgrades: 2 SO-DIMM up to 64 GB and PCIe 4.0 M.2 up to 1 TB
- Worry-free durability: passes 24 Military-Grade tests and comes with a 3-year warranty</v>
      </c>
      <c r="F50" s="19">
        <v>0</v>
      </c>
      <c r="G50" s="19" t="str">
        <v>90NX0811-M06YJ0</v>
      </c>
      <c r="H50" s="19" t="str">
        <v>ASUS ExpertBook B1 (Core 3 100U/DDR5/512GB/Win 11 Pro/B1403CVA)</v>
      </c>
      <c r="I50" s="19" t="str">
        <v>Intel® Core™ 3 100U 1.2 GHz</v>
      </c>
      <c r="J50" s="19" t="str">
        <v>Intel® Graphics</v>
      </c>
      <c r="K50" s="19" t="str">
        <v>Windows 11 Pro</v>
      </c>
      <c r="L50" s="19" t="str">
        <v>M365 FREE TRIAL 30D(WW)</v>
      </c>
      <c r="M50" s="19" t="str">
        <v>14"</v>
      </c>
      <c r="N50" s="19" t="str">
        <v>FHD 1920X1080 16:9</v>
      </c>
      <c r="O50" s="19" t="str">
        <v>300nits</v>
      </c>
      <c r="P50" s="19" t="str">
        <v>8GB DDR5</v>
      </c>
      <c r="Q50" s="19" t="str">
        <v>512GB 2280 PCIE G4 SSD</v>
      </c>
      <c r="R50" s="19" t="str">
        <v>2x USB 3.2 Gen 1 Type-A
2x USB 3.2 Gen 2 Type-C support display / power delivery
1x HDMI 1.4
1x 3.5mm Combo Audio Jack
1x RJ45 Gigabit Ethernet</v>
      </c>
      <c r="S50" s="19" t="str">
        <v>1.407 Kg</v>
      </c>
      <c r="T50" s="19" t="str">
        <v>32.45 x 21.44 x 1.97 ~ 1.97 cm</v>
      </c>
      <c r="U50" s="19" t="str">
        <v>2x DDR5 SO-DIMM slots
1x M.2 2230 PCIe 4.0x4
1x M.2 2280 PCIe 4.0x4</v>
      </c>
      <c r="V50" s="19" t="str">
        <v>Backpack</v>
      </c>
      <c r="W50" s="20" t="str">
        <v>50WHrs</v>
      </c>
      <c r="X50" s="19" t="str">
        <v>TYPE-C, 65W AC Adapter</v>
      </c>
      <c r="Y50" s="19" t="str">
        <v>W/FINGERPRINT</v>
      </c>
    </row>
    <row r="51" spans="1:25" ht="15" customHeight="1">
      <c r="A51" s="19" t="str">
        <v>90NX0811-M077E0</v>
      </c>
      <c r="B51" s="20" t="str">
        <v>B1403CVA-S67151X</v>
      </c>
      <c r="C51" s="19" t="str">
        <v>ASUS ExpertBook B1</v>
      </c>
      <c r="D51" s="20" t="str">
        <v>Primed to perform. Configured for your bussiness.</v>
      </c>
      <c r="E51" s="19" t="str">
        <v>- Full-Function USB-C — power and display through one port, alongside HDMI, RJ-45, and USB-A
- Easy upgrades: 2 SO-DIMM up to 64 GB and PCIe 4.0 M.2 up to 1 TB
- Worry-free durability: passes 24 Military-Grade tests and comes with a 3-year warranty</v>
      </c>
      <c r="F51" s="19">
        <v>0</v>
      </c>
      <c r="G51" s="19" t="str">
        <v>90NX0811-M077E0</v>
      </c>
      <c r="H51" s="19" t="str">
        <v>ASUS ExpertBook B1 (Core 7 150U/DDR5/512GB/Win 11 Pro/B1403CVA)</v>
      </c>
      <c r="I51" s="19" t="str">
        <v>Intel® Core™ 7 150U 1.8 GHz</v>
      </c>
      <c r="J51" s="19" t="str">
        <v>Intel® Graphics</v>
      </c>
      <c r="K51" s="19" t="str">
        <v>Windows 11 Pro</v>
      </c>
      <c r="L51" s="19" t="str">
        <v>M365 FREE TRIAL 30D(WW)</v>
      </c>
      <c r="M51" s="19" t="str">
        <v>14"</v>
      </c>
      <c r="N51" s="19" t="str">
        <v>FHD 1920X1080 16:9</v>
      </c>
      <c r="O51" s="19" t="str">
        <v>300nits</v>
      </c>
      <c r="P51" s="19" t="str">
        <v>16GB DDR5</v>
      </c>
      <c r="Q51" s="19" t="str">
        <v>512GB 2280 PCIE G4 SSD</v>
      </c>
      <c r="R51" s="19" t="str">
        <v>2x USB 3.2 Gen 1 Type-A
2x USB 3.2 Gen 2 Type-C support display / power delivery
1x HDMI 1.4
1x 3.5mm Combo Audio Jack
1x RJ45 Gigabit Ethernet</v>
      </c>
      <c r="S51" s="19" t="str">
        <v>1.407 Kg</v>
      </c>
      <c r="T51" s="19" t="str">
        <v>32.45 x 21.44 x 1.97 ~ 1.97 cm</v>
      </c>
      <c r="U51" s="19" t="str">
        <v>2x DDR5 SO-DIMM slots
1x M.2 2230 PCIe 4.0x4
1x M.2 2280 PCIe 4.0x4</v>
      </c>
      <c r="V51" s="19" t="str">
        <v>Backpack</v>
      </c>
      <c r="W51" s="20" t="str">
        <v>50WHrs</v>
      </c>
      <c r="X51" s="19" t="str">
        <v>TYPE-C, 65W AC Adapter</v>
      </c>
      <c r="Y51" s="19" t="str">
        <v>W/FINGERPRINT</v>
      </c>
    </row>
    <row r="52" spans="1:25" ht="15" customHeight="1">
      <c r="A52" s="19" t="str">
        <v>90NX0811-M077L0</v>
      </c>
      <c r="B52" s="20" t="str">
        <v>B1403CVA-S65853X</v>
      </c>
      <c r="C52" s="19" t="str">
        <v>ASUS ExpertBook B1</v>
      </c>
      <c r="D52" s="20" t="str">
        <v>Primed to perform. Configured for your bussiness.</v>
      </c>
      <c r="E52" s="19" t="str">
        <v>- Full-Function USB-C — power and display through one port, alongside HDMI, RJ-45, and USB-A
- Easy upgrades: 2 SO-DIMM up to 64 GB and PCIe 4.0 M.2 up to 1 TB
- Worry-free durability: passes 24 Military-Grade tests and comes with a 3-year warranty</v>
      </c>
      <c r="F52" s="19">
        <v>0</v>
      </c>
      <c r="G52" s="19" t="str">
        <v>90NX0811-M077L0</v>
      </c>
      <c r="H52" s="19" t="str">
        <v>ASUS ExpertBook B1 (Core 5 120U/DDR5/512GB/Win 11 Pro/B1403CVA)</v>
      </c>
      <c r="I52" s="19" t="str">
        <v>Intel® Core™ 5 120U 1.4 GHz</v>
      </c>
      <c r="J52" s="19" t="str">
        <v>Intel® Graphics</v>
      </c>
      <c r="K52" s="19" t="str">
        <v>Windows 11 Pro</v>
      </c>
      <c r="L52" s="19" t="str">
        <v>M365 FREE TRIAL 30D(WW)</v>
      </c>
      <c r="M52" s="19" t="str">
        <v>14"</v>
      </c>
      <c r="N52" s="19" t="str">
        <v>FHD 1920X1080 16:9</v>
      </c>
      <c r="O52" s="19" t="str">
        <v>300nits</v>
      </c>
      <c r="P52" s="19" t="str">
        <v>8GB DDR5</v>
      </c>
      <c r="Q52" s="19" t="str">
        <v>512GB 2280 PCIE G4 SSD</v>
      </c>
      <c r="R52" s="19" t="str">
        <v>2x USB 3.2 Gen 1 Type-A
2x USB 3.2 Gen 2 Type-C support display / power delivery
1x HDMI 1.4
1x 3.5mm Combo Audio Jack
1x RJ45 Gigabit Ethernet</v>
      </c>
      <c r="S52" s="19" t="str">
        <v>1.407 Kg</v>
      </c>
      <c r="T52" s="19" t="str">
        <v>32.45 x 21.44 x 1.97 ~ 1.97 cm</v>
      </c>
      <c r="U52" s="19" t="str">
        <v>2x DDR5 SO-DIMM slots
1x M.2 2230 PCIe 4.0x4
1x M.2 2280 PCIe 4.0x4</v>
      </c>
      <c r="V52" s="19" t="str">
        <v>Backpack</v>
      </c>
      <c r="W52" s="20" t="str">
        <v>50WHrs</v>
      </c>
      <c r="X52" s="19" t="str">
        <v>TYPE-C, 65W AC Adapter</v>
      </c>
      <c r="Y52" s="19" t="str">
        <v>W/FINGERPRINT</v>
      </c>
    </row>
    <row r="53" spans="1:25" ht="15" customHeight="1">
      <c r="A53" s="19" t="str">
        <v>90NX0861-M00JD0</v>
      </c>
      <c r="B53" s="20" t="str">
        <v>P5405CSA-NZ7310WS</v>
      </c>
      <c r="C53" s="19" t="str">
        <v>ASUS ExpertBook P5 Gen 1</v>
      </c>
      <c r="D53" s="20" t="str">
        <v>Work reimagined, with AI</v>
      </c>
      <c r="E53"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53" s="19" t="str">
        <v>https://drive.google.com/drive/folders/1NY2QDjb-b2GoTljpNaNWA89vw6O0wniX?usp=drive_link</v>
      </c>
      <c r="G53" s="19" t="str">
        <v>90NX0861-M00JD0</v>
      </c>
      <c r="H53" s="19" t="str">
        <v>ASUS ExpertBook P5 Gen 1 (U7 258V/32GB/1TB/Win 11 Home/P5405CSA)</v>
      </c>
      <c r="I53" s="19" t="str">
        <v>Intel® Core™ Ultra 7 258V 32GB 2.2 GHz 
 Intel® AI Boost NPU up to 47 TOPS</v>
      </c>
      <c r="J53" s="19" t="str">
        <v>Intel® Arc™ 140V GPU</v>
      </c>
      <c r="K53" s="19" t="str">
        <v>Windows 11 Home</v>
      </c>
      <c r="L53" s="19" t="str">
        <v>Microsoft Office Home 2024
Microsoft 365 Basic</v>
      </c>
      <c r="M53" s="19" t="str">
        <v>Not Found</v>
      </c>
      <c r="N53" s="19" t="str">
        <v>WQXGA (2560 x 1600) 16:10</v>
      </c>
      <c r="O53" s="19" t="str">
        <v>400nits</v>
      </c>
      <c r="P53" s="19" t="str">
        <v>LPDDR5X 32GB</v>
      </c>
      <c r="Q53" s="19" t="str">
        <v>1TB M.2 2280 NVMe™ PCIe® 4.0 SSD</v>
      </c>
      <c r="R53" s="19" t="str">
        <v>2x USB 3.2 Gen 2 Type-A
2x Thunderbolt™ 4, compliant with USB4, support display / power delivery
1x HDMI 2.1
1x 3.5mm Combo Audio Jack</v>
      </c>
      <c r="S53" s="19" t="str">
        <v>1.29 kg (2.84 lbs)</v>
      </c>
      <c r="T53" s="19" t="str">
        <v>31.20 x 22.32 x 1.28 ~ 1.64 cm</v>
      </c>
      <c r="U53" s="19" t="str">
        <v>1x M.2 2230 PCIe 4.0x4
1x M.2 2280 PCIe 4.0x4</v>
      </c>
      <c r="V53" s="19" t="str">
        <v>Sleeve
USB-A to RJ45 gigabit ethernet adapter</v>
      </c>
      <c r="W53" s="20" t="str">
        <v>63WHrs</v>
      </c>
      <c r="X53" s="19" t="str">
        <v>TYPE-C, 65W AC Adapter</v>
      </c>
      <c r="Y53" s="19" t="str">
        <v>FingerPrint</v>
      </c>
    </row>
    <row r="54" spans="1:25" ht="15" customHeight="1">
      <c r="A54" s="19" t="str">
        <v>90NX0861-M00P30</v>
      </c>
      <c r="B54" s="20" t="str">
        <v>P5405CSA-NZ5150WS</v>
      </c>
      <c r="C54" s="19" t="str">
        <v>ASUS ExpertBook P5 Gen 1</v>
      </c>
      <c r="D54" s="20" t="str">
        <v>Work reimagined, with AI</v>
      </c>
      <c r="E54"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54" s="19" t="str">
        <v>https://drive.google.com/drive/folders/1f0U0Z4NbponI_3TRVqTe6UzalIFFsNMz?usp=drive_link</v>
      </c>
      <c r="G54" s="19" t="str">
        <v>90NX0861-M00P30</v>
      </c>
      <c r="H54" s="19" t="str">
        <v>ASUS ExpertBook P5 Gen 1 (U5 226V/16GB/512GB/Win 11 Home/P5405CSA)</v>
      </c>
      <c r="I54" s="19" t="str">
        <v>Intel® Core™ Ultra 5 226V 16GB 2.1 GHz 
 Intel® AI Boost NPU up to 40 TOPS</v>
      </c>
      <c r="J54" s="19" t="str">
        <v>Intel® Arc™ 130V GPU</v>
      </c>
      <c r="K54" s="19" t="str">
        <v>Windows 11 Home</v>
      </c>
      <c r="L54" s="19" t="str">
        <v>Microsoft Office Home 2024
Microsoft 365 Basic</v>
      </c>
      <c r="M54" s="19" t="str">
        <v>Not Found</v>
      </c>
      <c r="N54" s="19" t="str">
        <v>WQXGA (2560 x 1600) 16:10</v>
      </c>
      <c r="O54" s="19" t="str">
        <v>400nits</v>
      </c>
      <c r="P54" s="19" t="str">
        <v>LPDDR5X 16GB</v>
      </c>
      <c r="Q54" s="19" t="str">
        <v>512GB M.2 2280 NVMe™ PCIe® 4.0 SSD</v>
      </c>
      <c r="R54" s="19" t="str">
        <v>2x USB 3.2 Gen 2 Type-A
2x Thunderbolt™ 4, compliant with USB4, support display / power delivery
1x HDMI 2.1
1x 3.5mm Combo Audio Jack</v>
      </c>
      <c r="S54" s="19" t="str">
        <v>1.29 kg (2.84 lbs)</v>
      </c>
      <c r="T54" s="19" t="str">
        <v>31.20 x 22.32 x 1.28 ~ 1.64 cm</v>
      </c>
      <c r="U54" s="19" t="str">
        <v>1x M.2 2230 PCIe 4.0x4
1x M.2 2280 PCIe 4.0x4</v>
      </c>
      <c r="V54" s="19" t="str">
        <v>Sleeve
USB-A to RJ45 gigabit ethernet adapter</v>
      </c>
      <c r="W54" s="20" t="str">
        <v>63WHrs</v>
      </c>
      <c r="X54" s="19" t="str">
        <v>TYPE-C, 65W AC Adapter</v>
      </c>
      <c r="Y54" s="19" t="str">
        <v>FingerPrint</v>
      </c>
    </row>
    <row r="55" spans="1:25" ht="15" customHeight="1">
      <c r="A55" s="19" t="str">
        <v>90NX0871-M00H40</v>
      </c>
      <c r="B55" s="20" t="str">
        <v>P1403CVA-S63850WS</v>
      </c>
      <c r="C55" s="19" t="str">
        <v>ASUS ExpertBook P1</v>
      </c>
      <c r="D55" s="20" t="str">
        <v>Elevate your efficiency, anywhere</v>
      </c>
      <c r="E55" s="19" t="str">
        <v>- Ultra-light at just 1.4 kg — effortless to carry, perfect for life on the move
- Flexible and future-ready with dual SO-DIMM, dual M.2, and easy upgrade options
- Worry-free durability with 3-year international warranty and 24 military-grade tests passed</v>
      </c>
      <c r="F55" s="19" t="str">
        <v>https://drive.google.com/drive/folders/1uS0hSWaRZdjOwQRc-AXVygDLpXDAOP2k?usp=drive_link</v>
      </c>
      <c r="G55" s="19" t="str">
        <v>90NX0871-M00H40</v>
      </c>
      <c r="H55" s="19" t="str">
        <v>ASUS ExpertBook P1 (i3-1315U/8GB/512GB/Win 11 Home/P1403CVA)</v>
      </c>
      <c r="I55" s="19" t="str">
        <v>Intel® Core™ i3-1315U 1.2 GHz</v>
      </c>
      <c r="J55" s="19" t="str">
        <v>Intel® UHD Graphics</v>
      </c>
      <c r="K55" s="19" t="str">
        <v>Windows 11 Home</v>
      </c>
      <c r="L55" s="19" t="str">
        <v>Microsoft Office Home 2024
Microsoft 365 Basic</v>
      </c>
      <c r="M55" s="19" t="str">
        <v>Not Found</v>
      </c>
      <c r="N55" s="19" t="str">
        <v>FHD (1920 x 1080) 16:9</v>
      </c>
      <c r="O55" s="19" t="str">
        <v>300nits</v>
      </c>
      <c r="P55" s="19" t="str">
        <v>DDR5 8GB</v>
      </c>
      <c r="Q55" s="19" t="str">
        <v>512GB M.2 2280 NVMe™ PCIe® 4.0 SSD
SSD Housing for storage expansion</v>
      </c>
      <c r="R55" s="19" t="str">
        <v>2x USB 3.2 Gen 1 Type-A
2x USB 3.2 Gen 2 Type-C support display / power delivery
1x HDMI 1.4
1x 3.5mm Combo Audio Jack
1x RJ45 Gigabit Ethernet</v>
      </c>
      <c r="S55" s="19" t="str">
        <v>1.40 kg (3.09 lbs)</v>
      </c>
      <c r="T55" s="19" t="str">
        <v>32.45 x 21.44 x 1.97 ~ 1.97 cm</v>
      </c>
      <c r="U55" s="19" t="str">
        <v>2x DDR5 SO-DIMM slots
1x M.2 2230 PCIe 4.0x4
1x M.2 2280 PCIe 4.0x4</v>
      </c>
      <c r="V55" s="19" t="str">
        <v>Backpack</v>
      </c>
      <c r="W55" s="20" t="str">
        <v>42WHrs</v>
      </c>
      <c r="X55" s="19" t="str">
        <v>TYPE-C, 65W AC Adapter</v>
      </c>
      <c r="Y55" s="19" t="str">
        <v>FingerPrint</v>
      </c>
    </row>
    <row r="56" spans="1:25" ht="15" customHeight="1">
      <c r="A56" s="19" t="str">
        <v>90NX0871-M00H50</v>
      </c>
      <c r="B56" s="20" t="str">
        <v>P1403CVA-S65850WS</v>
      </c>
      <c r="C56" s="19" t="str">
        <v>ASUS ExpertBook P1</v>
      </c>
      <c r="D56" s="20" t="str">
        <v>Elevate your efficiency, anywhere</v>
      </c>
      <c r="E56" s="19" t="str">
        <v>- Ultra-light at just 1.4 kg — effortless to carry, perfect for life on the move
- Flexible and future-ready with dual SO-DIMM, dual M.2, and easy upgrade options
- Worry-free durability with 3-year international warranty and 24 military-grade tests passed</v>
      </c>
      <c r="F56" s="19" t="str">
        <v>https://drive.google.com/drive/folders/1g3khImdzL0lgdIYqvUW9MUV8G3UATtFg?usp=drive_link</v>
      </c>
      <c r="G56" s="19" t="str">
        <v>90NX0871-M00H50</v>
      </c>
      <c r="H56" s="19" t="str">
        <v>ASUS ExpertBook P1 (i5-13500H/8GB/512GB/Win 11 Home/P1403CVA)</v>
      </c>
      <c r="I56" s="19" t="str">
        <v>Intel® Core™ i5-13500H 2.6 GHz</v>
      </c>
      <c r="J56" s="19" t="str">
        <v>Intel® UHD Graphics</v>
      </c>
      <c r="K56" s="19" t="str">
        <v>Windows 11 Home</v>
      </c>
      <c r="L56" s="19" t="str">
        <v>Microsoft Office Home 2024
Microsoft 365 Basic</v>
      </c>
      <c r="M56" s="19" t="str">
        <v>Not Found</v>
      </c>
      <c r="N56" s="19" t="str">
        <v>FHD (1920 x 1080) 16:9</v>
      </c>
      <c r="O56" s="19" t="str">
        <v>300nits</v>
      </c>
      <c r="P56" s="19" t="str">
        <v>DDR5 8GB</v>
      </c>
      <c r="Q56" s="19" t="str">
        <v>512GB M.2 2280 NVMe™ PCIe® 4.0 SSD
SSD Housing for storage expansion</v>
      </c>
      <c r="R56" s="19" t="str">
        <v>2x USB 3.2 Gen 1 Type-A
2x USB 3.2 Gen 2 Type-C support display / power delivery
1x HDMI 1.4
1x 3.5mm Combo Audio Jack
1x RJ45 Gigabit Ethernet</v>
      </c>
      <c r="S56" s="19" t="str">
        <v>1.45 kg (3.20 lbs)</v>
      </c>
      <c r="T56" s="19" t="str">
        <v>32.45 x 21.44 x 1.97 ~ 1.97 cm</v>
      </c>
      <c r="U56" s="19" t="str">
        <v>2x DDR5 SO-DIMM slots
1x M.2 2230 PCIe 4.0x4
1x M.2 2280 PCIe 4.0x4</v>
      </c>
      <c r="V56" s="19" t="str">
        <v>Backpack</v>
      </c>
      <c r="W56" s="20" t="str">
        <v>50WHrs</v>
      </c>
      <c r="X56" s="19" t="str">
        <v>TYPE-C, 65W AC Adapter</v>
      </c>
      <c r="Y56" s="19" t="str">
        <v>FingerPrint</v>
      </c>
    </row>
    <row r="57" spans="1:25" ht="15" customHeight="1">
      <c r="A57" s="19" t="str">
        <v>90NX0871-M00H60</v>
      </c>
      <c r="B57" s="20" t="str">
        <v>P1403CVA-S67150WS</v>
      </c>
      <c r="C57" s="19" t="str">
        <v>ASUS ExpertBook P1</v>
      </c>
      <c r="D57" s="20" t="str">
        <v>Elevate your efficiency, anywhere</v>
      </c>
      <c r="E57" s="19" t="str">
        <v>- Ultra-light at just 1.4 kg — effortless to carry, perfect for life on the move
- Flexible and future-ready with dual SO-DIMM, dual M.2, and easy upgrade options
- Worry-free durability with 3-year international warranty and 24 military-grade tests passed</v>
      </c>
      <c r="F57" s="19" t="str">
        <v>https://drive.google.com/drive/folders/1E5hlj5BFxJWjf4yuNotbY1PUl-I0H4Js?usp=drive_link</v>
      </c>
      <c r="G57" s="19" t="str">
        <v>90NX0871-M00H60</v>
      </c>
      <c r="H57" s="19" t="str">
        <v>ASUS ExpertBook P1 (i7-13700H/16GB/512GB/Win 11 Home/P1403CVA)</v>
      </c>
      <c r="I57" s="19" t="str">
        <v>Intel® Core™ i7-13700H 2.4 GHz</v>
      </c>
      <c r="J57" s="19" t="str">
        <v>Intel® UHD Graphics</v>
      </c>
      <c r="K57" s="19" t="str">
        <v>Windows 11 Home</v>
      </c>
      <c r="L57" s="19" t="str">
        <v>Microsoft Office Home 2024
Microsoft 365 Basic</v>
      </c>
      <c r="M57" s="19" t="str">
        <v>Not Found</v>
      </c>
      <c r="N57" s="19" t="str">
        <v>FHD (1920 x 1080) 16:9</v>
      </c>
      <c r="O57" s="19" t="str">
        <v>300nits</v>
      </c>
      <c r="P57" s="19" t="str">
        <v>DDR5 16GB</v>
      </c>
      <c r="Q57" s="19" t="str">
        <v>512GB M.2 2280 NVMe™ PCIe® 4.0 SSD
SSD Housing for storage expansion</v>
      </c>
      <c r="R57" s="19" t="str">
        <v>2x USB 3.2 Gen 1 Type-A
2x USB 3.2 Gen 2 Type-C support display / power delivery
1x HDMI 1.4
1x 3.5mm Combo Audio Jack
1x RJ45 Gigabit Ethernet</v>
      </c>
      <c r="S57" s="19" t="str">
        <v>1.45 kg (3.20 lbs)</v>
      </c>
      <c r="T57" s="19" t="str">
        <v>32.45 x 21.44 x 1.97 ~ 1.97 cm</v>
      </c>
      <c r="U57" s="19" t="str">
        <v>2x DDR5 SO-DIMM slots
1x M.2 2230 PCIe 4.0x4
1x M.2 2280 PCIe 4.0x4</v>
      </c>
      <c r="V57" s="19" t="str">
        <v>Backpack</v>
      </c>
      <c r="W57" s="20" t="str">
        <v>50WHrs</v>
      </c>
      <c r="X57" s="19" t="str">
        <v>TYPE-C, 65W AC Adapter</v>
      </c>
      <c r="Y57" s="19" t="str">
        <v>FingerPrint</v>
      </c>
    </row>
    <row r="58" spans="1:25" ht="15" customHeight="1">
      <c r="A58" s="19" t="str">
        <v>90NX0871-M00MA0</v>
      </c>
      <c r="B58" s="20" t="str">
        <v>P1403CVA-S65851WS</v>
      </c>
      <c r="C58" s="19" t="str">
        <v>ASUS ExpertBook P1</v>
      </c>
      <c r="D58" s="20" t="str">
        <v>Elevate your efficiency, anywhere</v>
      </c>
      <c r="E58" s="19" t="str">
        <v>- Ultra-light at just 1.4 kg — effortless to carry, perfect for life on the move
- Flexible and future-ready with dual SO-DIMM, dual M.2, and easy upgrade options
- Worry-free durability with 3-year international warranty and 24 military-grade tests passed</v>
      </c>
      <c r="F58" s="19" t="str">
        <v>https://drive.google.com/drive/folders/13iQNypITZEq8nWI0Z1RnJ6x5sTADgrXH?usp=drive_link</v>
      </c>
      <c r="G58" s="19" t="str">
        <v>90NX0871-M00MA0</v>
      </c>
      <c r="H58" s="19" t="str">
        <v>ASUS ExpertBook P1 (i5-13420H/8GB/512GB/Win 11 Home/P1403CVA)</v>
      </c>
      <c r="I58" s="19" t="str">
        <v>Intel® Core™ i5-13420H 2.1 GHz</v>
      </c>
      <c r="J58" s="19" t="str">
        <v>Intel® UHD Graphics</v>
      </c>
      <c r="K58" s="19" t="str">
        <v>Windows 11 Home</v>
      </c>
      <c r="L58" s="19" t="str">
        <v>Microsoft Office Home 2024
Microsoft 365 Basic</v>
      </c>
      <c r="M58" s="19" t="str">
        <v>Not Found</v>
      </c>
      <c r="N58" s="19" t="str">
        <v>FHD (1920 x 1080) 16:9</v>
      </c>
      <c r="O58" s="19" t="str">
        <v>300nits</v>
      </c>
      <c r="P58" s="19" t="str">
        <v>DDR5 8GB</v>
      </c>
      <c r="Q58" s="19" t="str">
        <v>512GB M.2 2280 NVMe™ PCIe® 4.0 SSD
SSD Housing for storage expansion</v>
      </c>
      <c r="R58" s="19" t="str">
        <v>2x USB 3.2 Gen 1 Type-A
2x USB 3.2 Gen 2 Type-C support display / power delivery
1x HDMI 1.4
1x 3.5mm Combo Audio Jack
1x RJ45 Gigabit Ethernet</v>
      </c>
      <c r="S58" s="19" t="str">
        <v>1.45 kg (3.20 lbs)</v>
      </c>
      <c r="T58" s="19" t="str">
        <v>32.45 x 21.44 x 1.97 ~ 1.97 cm</v>
      </c>
      <c r="U58" s="19" t="str">
        <v>2x DDR5 SO-DIMM slots
1x M.2 2230 PCIe 4.0x4
1x M.2 2280 PCIe 4.0x4</v>
      </c>
      <c r="V58" s="19" t="str">
        <v>Backpack</v>
      </c>
      <c r="W58" s="20" t="str">
        <v>50WHrs</v>
      </c>
      <c r="X58" s="19" t="str">
        <v>TYPE-C, 65W AC Adapter</v>
      </c>
      <c r="Y58" s="19" t="str">
        <v>FingerPrint</v>
      </c>
    </row>
    <row r="59" spans="1:25" ht="15" customHeight="1">
      <c r="A59" s="19" t="str">
        <v>90NX0871-M00MB0</v>
      </c>
      <c r="B59" s="20" t="str">
        <v>P1403CVA-S67151WS</v>
      </c>
      <c r="C59" s="19" t="str">
        <v>ASUS ExpertBook P1</v>
      </c>
      <c r="D59" s="20" t="str">
        <v>Elevate your efficiency, anywhere</v>
      </c>
      <c r="E59" s="19" t="str">
        <v>- Ultra-light at just 1.4 kg — effortless to carry, perfect for life on the move
- Flexible and future-ready with dual SO-DIMM, dual M.2, and easy upgrade options
- Worry-free durability with 3-year international warranty and 24 military-grade tests passed</v>
      </c>
      <c r="F59" s="19" t="str">
        <v>https://drive.google.com/drive/folders/1faZDvv_Td0lCk1nZu6tw7TgFN_H8XVRr?usp=drive_link</v>
      </c>
      <c r="G59" s="19" t="str">
        <v>90NX0871-M00MB0</v>
      </c>
      <c r="H59" s="19" t="str">
        <v>ASUS ExpertBook P1 (i7-13620H/16GB/512GB/Win 11 Home/P1403CVA)</v>
      </c>
      <c r="I59" s="19" t="str">
        <v>Intel® Core™ i7-13620H 2.4 GHz</v>
      </c>
      <c r="J59" s="19" t="str">
        <v>Intel® UHD Graphics</v>
      </c>
      <c r="K59" s="19" t="str">
        <v>Windows 11 Home</v>
      </c>
      <c r="L59" s="19" t="str">
        <v>Microsoft Office Home 2024
Microsoft 365 Basic</v>
      </c>
      <c r="M59" s="19" t="str">
        <v>Not Found</v>
      </c>
      <c r="N59" s="19" t="str">
        <v>FHD (1920 x 1080) 16:9</v>
      </c>
      <c r="O59" s="19" t="str">
        <v>300nits</v>
      </c>
      <c r="P59" s="19" t="str">
        <v>DDR5 16GB</v>
      </c>
      <c r="Q59" s="19" t="str">
        <v>512GB M.2 2280 NVMe™ PCIe® 4.0 SSD
SSD Housing for storage expansion</v>
      </c>
      <c r="R59" s="19" t="str">
        <v>2x USB 3.2 Gen 1 Type-A
2x USB 3.2 Gen 2 Type-C support display / power delivery
1x HDMI 1.4
1x 3.5mm Combo Audio Jack
1x RJ45 Gigabit Ethernet</v>
      </c>
      <c r="S59" s="19" t="str">
        <v>1.45 kg (3.20 lbs)</v>
      </c>
      <c r="T59" s="19" t="str">
        <v>32.45 x 21.44 x 1.97 ~ 1.97 cm</v>
      </c>
      <c r="U59" s="19" t="str">
        <v>2x DDR5 SO-DIMM slots
1x M.2 2230 PCIe 4.0x4
1x M.2 2280 PCIe 4.0x4</v>
      </c>
      <c r="V59" s="19" t="str">
        <v>Backpack</v>
      </c>
      <c r="W59" s="20" t="str">
        <v>50WHrs</v>
      </c>
      <c r="X59" s="19" t="str">
        <v>TYPE-C, 65W AC Adapter</v>
      </c>
      <c r="Y59" s="19" t="str">
        <v>FingerPrint</v>
      </c>
    </row>
    <row r="60" spans="1:25" ht="15" customHeight="1">
      <c r="A60" s="19" t="str">
        <v>90NX0871-M00V20</v>
      </c>
      <c r="B60" s="20" t="str">
        <v>P1403CVA-S65150WS</v>
      </c>
      <c r="C60" s="19" t="str">
        <v>ASUS ExpertBook P1</v>
      </c>
      <c r="D60" s="20" t="str">
        <v>Elevate your efficiency, anywhere</v>
      </c>
      <c r="E60" s="19" t="str">
        <v>- Ultra-light at just 1.4 kg — effortless to carry, perfect for life on the move
- Flexible and future-ready with dual SO-DIMM, dual M.2, and easy upgrade options
- Worry-free durability with 3-year international warranty and 24 military-grade tests passed</v>
      </c>
      <c r="F60" s="19" t="str">
        <v>https://drive.google.com/drive/folders/1k31TuruXpb8O6d8nZ6z6RQJFxvplZb3M?usp=drive_link</v>
      </c>
      <c r="G60" s="19" t="str">
        <v>90NX0871-M00V20</v>
      </c>
      <c r="H60" s="19" t="str">
        <v>ASUS ExpertBook P1 (i5-13420H/16GB/512GB/Win 11 Home/P1403CVA)</v>
      </c>
      <c r="I60" s="19" t="str">
        <v>Intel® Core™ i5-13420H 2.1 GHz</v>
      </c>
      <c r="J60" s="19" t="str">
        <v>Intel® UHD Graphics</v>
      </c>
      <c r="K60" s="19" t="str">
        <v>Windows 11 Home</v>
      </c>
      <c r="L60" s="19" t="str">
        <v>Microsoft Office Home 2024
Microsoft 365 Basic</v>
      </c>
      <c r="M60" s="19" t="str">
        <v>Not Found</v>
      </c>
      <c r="N60" s="19" t="str">
        <v>FHD (1920 x 1080) 16:9</v>
      </c>
      <c r="O60" s="19" t="str">
        <v>300nits</v>
      </c>
      <c r="P60" s="19" t="str">
        <v>DDR5 16GB</v>
      </c>
      <c r="Q60" s="19" t="str">
        <v>512GB M.2 2280 NVMe™ PCIe® 4.0 SSD
SSD Housing for storage expansion</v>
      </c>
      <c r="R60" s="19" t="str">
        <v>2x USB 3.2 Gen 1 Type-A
2x USB 3.2 Gen 2 Type-C support display / power delivery
1x HDMI 1.4
1x 3.5mm Combo Audio Jack
1x RJ45 Gigabit Ethernet</v>
      </c>
      <c r="S60" s="19" t="str">
        <v>1.45 kg (3.20 lbs)</v>
      </c>
      <c r="T60" s="19" t="str">
        <v>32.45 x 21.44 x 1.97 ~ 1.97 cm</v>
      </c>
      <c r="U60" s="19" t="str">
        <v>2x DDR5 SO-DIMM slots
1x M.2 2230 PCIe 4.0x4
1x M.2 2280 PCIe 4.0x4</v>
      </c>
      <c r="V60" s="19" t="str">
        <v>Backpack</v>
      </c>
      <c r="W60" s="20" t="str">
        <v>50WHrs</v>
      </c>
      <c r="X60" s="19" t="str">
        <v>TYPE-C, 65W AC Adapter</v>
      </c>
      <c r="Y60" s="19" t="str">
        <v>FingerPrint</v>
      </c>
    </row>
    <row r="61" spans="1:25" ht="15" customHeight="1">
      <c r="A61" s="19" t="str">
        <v>90NX0871-M01L30</v>
      </c>
      <c r="B61" s="20" t="str">
        <v>P1403CVA-S65852WS</v>
      </c>
      <c r="C61" s="19" t="str">
        <v>ASUS ExpertBook P1</v>
      </c>
      <c r="D61" s="20" t="str">
        <v>Elevate your efficiency, anywhere</v>
      </c>
      <c r="E61" s="19" t="str">
        <v>- Ultra-light at just 1.4 kg — effortless to carry, perfect for life on the move
- Flexible and future-ready with dual SO-DIMM, dual M.2, and easy upgrade options
- Worry-free durability with 3-year international warranty and 24 military-grade tests passed</v>
      </c>
      <c r="F61" s="19">
        <v>0</v>
      </c>
      <c r="G61" s="19" t="str">
        <v>90NX0871-M01L30</v>
      </c>
      <c r="H61" s="19" t="str">
        <v>ASUS ExpertBook P1 (Core 5 210H/8GB/512GB/Win 11 Home/P1403CVA)</v>
      </c>
      <c r="I61" s="19" t="str">
        <v>Intel® Core™ 5 210H 2.2 GHz</v>
      </c>
      <c r="J61" s="19" t="str">
        <v>Intel® Graphics</v>
      </c>
      <c r="K61" s="19" t="str">
        <v>Windows 11 Home</v>
      </c>
      <c r="L61" s="19" t="str">
        <v>Microsoft Office Home 2024
Microsoft 365 Basic</v>
      </c>
      <c r="M61" s="19" t="str">
        <v>Not Found</v>
      </c>
      <c r="N61" s="19" t="str">
        <v>FHD (1920 x 1080) 16:9</v>
      </c>
      <c r="O61" s="19" t="str">
        <v>300nits</v>
      </c>
      <c r="P61" s="19" t="str">
        <v>DDR5 8GB</v>
      </c>
      <c r="Q61" s="19" t="str">
        <v>512GB M.2 2280 NVMe™ PCIe® 4.0 SSD
SSD Housing for storage expansion</v>
      </c>
      <c r="R61" s="19" t="str">
        <v>2x USB 3.2 Gen 1 Type-A
2x USB 3.2 Gen 2 Type-C support display / power delivery
1x HDMI 1.4
1x 3.5mm Combo Audio Jack
1x RJ45 Gigabit Ethernet</v>
      </c>
      <c r="S61" s="19" t="str">
        <v>1.45 kg (3.20 lbs)</v>
      </c>
      <c r="T61" s="19" t="str">
        <v>32.45 x 21.44 x 1.97 ~ 1.97 cm</v>
      </c>
      <c r="U61" s="19" t="str">
        <v>2x DDR5 SO-DIMM slots
1x M.2 2230 PCIe 4.0x4
1x M.2 2280 PCIe 4.0x4</v>
      </c>
      <c r="V61" s="19" t="str">
        <v>Backpack</v>
      </c>
      <c r="W61" s="20" t="str">
        <v>50WHrs</v>
      </c>
      <c r="X61" s="19" t="str">
        <v>TYPE-C, 65W AC Adapter</v>
      </c>
      <c r="Y61" s="19" t="str">
        <v>FingerPrint</v>
      </c>
    </row>
    <row r="62" spans="1:25" ht="15" customHeight="1">
      <c r="A62" s="19" t="str">
        <v>90NX0871-M01UH0</v>
      </c>
      <c r="B62" s="20" t="str">
        <v>P1403CVA-S65152WS</v>
      </c>
      <c r="C62" s="19" t="str">
        <v>ASUS ExpertBook P1</v>
      </c>
      <c r="D62" s="20" t="str">
        <v>Elevate your efficiency, anywhere</v>
      </c>
      <c r="E62" s="19" t="str">
        <v>- Ultra-light at just 1.4 kg — effortless to carry, perfect for life on the move
- Flexible and future-ready with dual SO-DIMM, dual M.2, and easy upgrade options
- Worry-free durability with 3-year international warranty and 24 military-grade tests passed</v>
      </c>
      <c r="F62" s="19">
        <v>0</v>
      </c>
      <c r="G62" s="19" t="str">
        <v>90NX0871-M01UH0</v>
      </c>
      <c r="H62" s="19" t="str">
        <v>ASUS ExpertBook P1 (Core 5 210H/16GB/512GB/Win 11 Home/P1403CVA)</v>
      </c>
      <c r="I62" s="19" t="str">
        <v>Intel® Core™ 5 210H 2.2 GHz</v>
      </c>
      <c r="J62" s="19" t="str">
        <v>Intel® Graphics</v>
      </c>
      <c r="K62" s="19" t="str">
        <v>Windows 11 Home</v>
      </c>
      <c r="L62" s="19" t="str">
        <v>Microsoft Office Home 2024
Microsoft 365 Basic</v>
      </c>
      <c r="M62" s="19" t="str">
        <v>Not Found</v>
      </c>
      <c r="N62" s="19" t="str">
        <v>FHD (1920 x 1080) 16:9</v>
      </c>
      <c r="O62" s="19" t="str">
        <v>300nits</v>
      </c>
      <c r="P62" s="19" t="str">
        <v>DDR5 16GB</v>
      </c>
      <c r="Q62" s="19" t="str">
        <v>512GB M.2 2280 NVMe™ PCIe® 4.0 SSD
SSD Housing for storage expansion</v>
      </c>
      <c r="R62" s="19" t="str">
        <v>2x USB 3.2 Gen 1 Type-A
2x USB 3.2 Gen 2 Type-C support display / power delivery
1x HDMI 1.4
1x 3.5mm Combo Audio Jack
1x RJ45 Gigabit Ethernet</v>
      </c>
      <c r="S62" s="19" t="str">
        <v>1.45 kg (3.20 lbs)</v>
      </c>
      <c r="T62" s="19" t="str">
        <v>32.45 x 21.44 x 1.97 ~ 1.97 cm</v>
      </c>
      <c r="U62" s="19" t="str">
        <v>2x DDR5 SO-DIMM slots
1x M.2 2230 PCIe 4.0x4
1x M.2 2280 PCIe 4.0x4</v>
      </c>
      <c r="V62" s="19" t="str">
        <v>Backpack</v>
      </c>
      <c r="W62" s="20" t="str">
        <v>50WHrs</v>
      </c>
      <c r="X62" s="19" t="str">
        <v>TYPE-C, 65W AC Adapter</v>
      </c>
      <c r="Y62" s="19" t="str">
        <v>FingerPrint</v>
      </c>
    </row>
    <row r="63" spans="1:25" ht="15" customHeight="1">
      <c r="A63" s="19" t="str">
        <v>90NX0871-M021V0</v>
      </c>
      <c r="B63" s="20" t="str">
        <v>P1403CVA-S63852WS</v>
      </c>
      <c r="C63" s="19" t="str">
        <v>ASUS ExpertBook P1</v>
      </c>
      <c r="D63" s="20" t="str">
        <v>Elevate your efficiency, anywhere</v>
      </c>
      <c r="E63" s="19" t="str">
        <v>- Ultra-light at just 1.4 kg — effortless to carry, perfect for life on the move
- Flexible and future-ready with dual SO-DIMM, dual M.2, and easy upgrade options
- Worry-free durability with 3-year international warranty and 24 military-grade tests passed</v>
      </c>
      <c r="F63" s="19">
        <v>0</v>
      </c>
      <c r="G63" s="19" t="str">
        <v>90NX0871-M021V0</v>
      </c>
      <c r="H63" s="19" t="str">
        <v>ASUS ExpertBook P1 (Core 3 100U/8GB/512GB/Win 11 Home/P1403CVA)</v>
      </c>
      <c r="I63" s="19" t="str">
        <v>Intel® Core™ 3 100U 1.2 GHz</v>
      </c>
      <c r="J63" s="19" t="str">
        <v>Intel® UHD Graphics</v>
      </c>
      <c r="K63" s="19" t="str">
        <v>Windows 11 Home</v>
      </c>
      <c r="L63" s="19" t="str">
        <v>Microsoft Office Home 2024
Microsoft 365 Basic</v>
      </c>
      <c r="M63" s="19" t="str">
        <v>Not Found</v>
      </c>
      <c r="N63" s="19" t="str">
        <v>FHD (1920 x 1080) 16:9</v>
      </c>
      <c r="O63" s="19" t="str">
        <v>300nits</v>
      </c>
      <c r="P63" s="19" t="str">
        <v>DDR5 8GB</v>
      </c>
      <c r="Q63" s="19" t="str">
        <v>512GB M.2 2280 NVMe™ PCIe® 4.0 SSD
SSD Housing for storage expansion</v>
      </c>
      <c r="R63" s="19" t="str">
        <v>2x USB 3.2 Gen 1 Type-A
2x USB 3.2 Gen 2 Type-C support display / power delivery
1x HDMI 1.4
1x 3.5mm Combo Audio Jack
1x RJ45 Gigabit Ethernet</v>
      </c>
      <c r="S63" s="19" t="str">
        <v>1.40 kg (3.09 lbs)</v>
      </c>
      <c r="T63" s="19" t="str">
        <v>32.45 x 21.44 x 1.97 ~ 1.97 cm</v>
      </c>
      <c r="U63" s="19" t="str">
        <v>2x DDR5 SO-DIMM slots
1x M.2 2230 PCIe 4.0x4
1x M.2 2280 PCIe 4.0x4</v>
      </c>
      <c r="V63" s="19" t="str">
        <v>Backpack</v>
      </c>
      <c r="W63" s="20" t="str">
        <v>42WHrs</v>
      </c>
      <c r="X63" s="19" t="str">
        <v>TYPE-C, 65W AC Adapter</v>
      </c>
      <c r="Y63" s="19" t="str">
        <v>FingerPrint</v>
      </c>
    </row>
    <row r="64" spans="1:25" ht="15" customHeight="1">
      <c r="A64" s="19" t="str">
        <v>90NX0871-M029S0</v>
      </c>
      <c r="B64" s="20" t="str">
        <v>P1403CVA-S63852X</v>
      </c>
      <c r="C64" s="19" t="str">
        <v>ASUS ExpertBook P1</v>
      </c>
      <c r="D64" s="20" t="str">
        <v>Elevate your efficiency, anywhere</v>
      </c>
      <c r="E64" s="19" t="str">
        <v>- Ultra-light at just 1.4 kg — effortless to carry, perfect for life on the move
- Flexible and future-ready with dual SO-DIMM, dual M.2, and easy upgrade options
- Worry-free durability with 3-year international warranty and 24 military-grade tests passed</v>
      </c>
      <c r="F64" s="19">
        <v>0</v>
      </c>
      <c r="G64" s="19" t="str">
        <v>90NX0871-M029S0</v>
      </c>
      <c r="H64" s="19" t="str">
        <v>ASUS ExpertBook P1 (Core 3 100U/8GB/512GB/Win 11 Pro/P1403CVA)</v>
      </c>
      <c r="I64" s="19" t="str">
        <v>Intel® Core™ 3 100U 1.2 GHz</v>
      </c>
      <c r="J64" s="19" t="str">
        <v>Intel® UHD Graphics</v>
      </c>
      <c r="K64" s="19" t="str">
        <v>Windows 11 Pro</v>
      </c>
      <c r="L64" s="19" t="str">
        <v>1-month trial for new Microsoft 365 customers. Credit card required.</v>
      </c>
      <c r="M64" s="19" t="str">
        <v>Not Found</v>
      </c>
      <c r="N64" s="19" t="str">
        <v>FHD (1920 x 1080) 16:9</v>
      </c>
      <c r="O64" s="19" t="str">
        <v>300nits</v>
      </c>
      <c r="P64" s="19" t="str">
        <v>DDR5 8GB</v>
      </c>
      <c r="Q64" s="19" t="str">
        <v>512GB M.2 2280 NVMe™ PCIe® 4.0 SSD
SSD Housing for storage expansion</v>
      </c>
      <c r="R64" s="19" t="str">
        <v>2x USB 3.2 Gen 1 Type-A
2x USB 3.2 Gen 2 Type-C support display / power delivery
1x HDMI 1.4
1x 3.5mm Combo Audio Jack
1x RJ45 Gigabit Ethernet</v>
      </c>
      <c r="S64" s="19" t="str">
        <v>1.40 kg (3.09 lbs)</v>
      </c>
      <c r="T64" s="19" t="str">
        <v>32.45 x 21.44 x 1.97 ~ 1.97 cm</v>
      </c>
      <c r="U64" s="19" t="str">
        <v>2x DDR5 SO-DIMM slots
1x M.2 2230 PCIe 4.0x4
1x M.2 2280 PCIe 4.0x4</v>
      </c>
      <c r="V64" s="19" t="str">
        <v>Backpack</v>
      </c>
      <c r="W64" s="20" t="str">
        <v>42WHrs</v>
      </c>
      <c r="X64" s="19" t="str">
        <v>TYPE-C, 65W AC Adapter</v>
      </c>
      <c r="Y64" s="19" t="str">
        <v>FingerPrint</v>
      </c>
    </row>
    <row r="65" spans="1:25" ht="15" customHeight="1">
      <c r="A65" s="19" t="str">
        <v>90NX0871-M029U0</v>
      </c>
      <c r="B65" s="20" t="str">
        <v>P1403CVA-S65852X</v>
      </c>
      <c r="C65" s="19" t="str">
        <v>ASUS ExpertBook P1</v>
      </c>
      <c r="D65" s="20" t="str">
        <v>Elevate your efficiency, anywhere</v>
      </c>
      <c r="E65" s="19" t="str">
        <v>- Ultra-light at just 1.4 kg — effortless to carry, perfect for life on the move
- Flexible and future-ready with dual SO-DIMM, dual M.2, and easy upgrade options
- Worry-free durability with 3-year international warranty and 24 military-grade tests passed</v>
      </c>
      <c r="F65" s="19">
        <v>0</v>
      </c>
      <c r="G65" s="19" t="str">
        <v>90NX0871-M029U0</v>
      </c>
      <c r="H65" s="19" t="str">
        <v>ASUS ExpertBook P1 (Core 5 210H/8GB/512GB/Win 11 Pro/P1403CVA)</v>
      </c>
      <c r="I65" s="19" t="str">
        <v>Intel® Core™ 5 210H 2.2 GHz</v>
      </c>
      <c r="J65" s="19" t="str">
        <v>Intel® Graphics</v>
      </c>
      <c r="K65" s="19" t="str">
        <v>Windows 11 Pro</v>
      </c>
      <c r="L65" s="19" t="str">
        <v>1-month trial for new Microsoft 365 customers. Credit card required.</v>
      </c>
      <c r="M65" s="19" t="str">
        <v>Not Found</v>
      </c>
      <c r="N65" s="19" t="str">
        <v>FHD (1920 x 1080) 16:9</v>
      </c>
      <c r="O65" s="19" t="str">
        <v>300nits</v>
      </c>
      <c r="P65" s="19" t="str">
        <v>DDR5 8GB</v>
      </c>
      <c r="Q65" s="19" t="str">
        <v>512GB M.2 2280 NVMe™ PCIe® 4.0 SSD
SSD Housing for storage expansion</v>
      </c>
      <c r="R65" s="19" t="str">
        <v>2x USB 3.2 Gen 1 Type-A
2x USB 3.2 Gen 2 Type-C support display / power delivery
1x HDMI 1.4
1x 3.5mm Combo Audio Jack
1x RJ45 Gigabit Ethernet</v>
      </c>
      <c r="S65" s="19" t="str">
        <v>1.45 kg (3.20 lbs)</v>
      </c>
      <c r="T65" s="19" t="str">
        <v>32.45 x 21.44 x 1.97 ~ 1.97 cm</v>
      </c>
      <c r="U65" s="19" t="str">
        <v>2x DDR5 SO-DIMM slots
1x M.2 2230 PCIe 4.0x4
1x M.2 2280 PCIe 4.0x4</v>
      </c>
      <c r="V65" s="19" t="str">
        <v>Backpack</v>
      </c>
      <c r="W65" s="20" t="str">
        <v>50WHrs</v>
      </c>
      <c r="X65" s="19" t="str">
        <v>TYPE-C, 65W AC Adapter</v>
      </c>
      <c r="Y65" s="19" t="str">
        <v>FingerPrint</v>
      </c>
    </row>
    <row r="66" spans="1:25" ht="15" customHeight="1">
      <c r="A66" s="19" t="str">
        <v>90NX0871-M02B30</v>
      </c>
      <c r="B66" s="20" t="str">
        <v>P1403CVA-S65152X</v>
      </c>
      <c r="C66" s="19" t="str">
        <v>ASUS ExpertBook P1</v>
      </c>
      <c r="D66" s="20" t="str">
        <v>Elevate your efficiency, anywhere</v>
      </c>
      <c r="E66" s="19" t="str">
        <v>- Ultra-light at just 1.4 kg — effortless to carry, perfect for life on the move
- Flexible and future-ready with dual SO-DIMM, dual M.2, and easy upgrade options
- Worry-free durability with 3-year international warranty and 24 military-grade tests passed</v>
      </c>
      <c r="F66" s="19">
        <v>0</v>
      </c>
      <c r="G66" s="19" t="str">
        <v>90NX0871-M02B30</v>
      </c>
      <c r="H66" s="19" t="str">
        <v>ASUS ExpertBook P1 (Core 5 210H/16GB/512GB/Win 11 Pro/P1403CVA)</v>
      </c>
      <c r="I66" s="19" t="str">
        <v>Intel® Core™ 5 210H 2.2 GHz</v>
      </c>
      <c r="J66" s="19" t="str">
        <v>Intel® Graphics</v>
      </c>
      <c r="K66" s="19" t="str">
        <v>Windows 11 Pro</v>
      </c>
      <c r="L66" s="19" t="str">
        <v>1-month trial for new Microsoft 365 customers. Credit card required.</v>
      </c>
      <c r="M66" s="19" t="str">
        <v>Not Found</v>
      </c>
      <c r="N66" s="19" t="str">
        <v>FHD (1920 x 1080) 16:9</v>
      </c>
      <c r="O66" s="19" t="str">
        <v>300nits</v>
      </c>
      <c r="P66" s="19" t="str">
        <v>DDR5 16GB</v>
      </c>
      <c r="Q66" s="19" t="str">
        <v>512GB M.2 2280 NVMe™ PCIe® 4.0 SSD
SSD Housing for storage expansion</v>
      </c>
      <c r="R66" s="19" t="str">
        <v>2x USB 3.2 Gen 1 Type-A
2x USB 3.2 Gen 2 Type-C support display / power delivery
1x HDMI 1.4
1x 3.5mm Combo Audio Jack
1x RJ45 Gigabit Ethernet</v>
      </c>
      <c r="S66" s="19" t="str">
        <v>1.45 kg (3.20 lbs)</v>
      </c>
      <c r="T66" s="19" t="str">
        <v>32.45 x 21.44 x 1.97 ~ 1.97 cm</v>
      </c>
      <c r="U66" s="19" t="str">
        <v>2x DDR5 SO-DIMM slots
1x M.2 2230 PCIe 4.0x4
1x M.2 2280 PCIe 4.0x4</v>
      </c>
      <c r="V66" s="19" t="str">
        <v>Backpack</v>
      </c>
      <c r="W66" s="20" t="str">
        <v>50WHrs</v>
      </c>
      <c r="X66" s="19" t="str">
        <v>TYPE-C, 65W AC Adapter</v>
      </c>
      <c r="Y66" s="19" t="str">
        <v>FingerPrint</v>
      </c>
    </row>
    <row r="67" spans="1:25" ht="15" customHeight="1">
      <c r="A67" s="19" t="str">
        <v>90NX0871-M02E90</v>
      </c>
      <c r="B67" s="20" t="str">
        <v>P1403CVA-S67852WS</v>
      </c>
      <c r="C67" s="19" t="str">
        <v>ASUS ExpertBook P1</v>
      </c>
      <c r="D67" s="20" t="str">
        <v>Elevate your efficiency, anywhere</v>
      </c>
      <c r="E67" s="19" t="str">
        <v>- Ultra-light at just 1.4 kg — effortless to carry, perfect for life on the move
- Flexible and future-ready with dual SO-DIMM, dual M.2, and easy upgrade options
- Worry-free durability with 3-year international warranty and 24 military-grade tests passed</v>
      </c>
      <c r="F67" s="19">
        <v>0</v>
      </c>
      <c r="G67" s="19" t="str">
        <v>90NX0871-M02E90</v>
      </c>
      <c r="H67" s="19" t="str">
        <v>ASUS ExpertBook P1 (Core 7 240H/8GB/512GB/Win 11 Home/P1403CVA)</v>
      </c>
      <c r="I67" s="19" t="str">
        <v>Intel® Core™ 7 240H 2.5 GHz</v>
      </c>
      <c r="J67" s="19" t="str">
        <v>Intel® Graphics</v>
      </c>
      <c r="K67" s="19" t="str">
        <v>Windows 11 Home</v>
      </c>
      <c r="L67" s="19" t="str">
        <v>Microsoft Office Home 2024
Microsoft 365 Basic</v>
      </c>
      <c r="M67" s="19" t="str">
        <v>Not Found</v>
      </c>
      <c r="N67" s="19" t="str">
        <v>FHD (1920 x 1080) 16:9</v>
      </c>
      <c r="O67" s="19" t="str">
        <v>300nits</v>
      </c>
      <c r="P67" s="19" t="str">
        <v>DDR5 8GB</v>
      </c>
      <c r="Q67" s="19" t="str">
        <v>512GB M.2 2280 NVMe™ PCIe® 4.0 SSD
SSD Housing for storage expansion</v>
      </c>
      <c r="R67" s="19" t="str">
        <v>2x USB 3.2 Gen 1 Type-A
2x USB 3.2 Gen 2 Type-C support display / power delivery
1x HDMI 1.4
1x 3.5mm Combo Audio Jack
1x RJ45 Gigabit Ethernet</v>
      </c>
      <c r="S67" s="19" t="str">
        <v>1.45 kg (3.20 lbs)</v>
      </c>
      <c r="T67" s="19" t="str">
        <v>32.45 x 21.44 x 1.97 ~ 1.97 cm</v>
      </c>
      <c r="U67" s="19" t="str">
        <v>2x DDR5 SO-DIMM slots
1x M.2 2230 PCIe 4.0x4
1x M.2 2280 PCIe 4.0x4</v>
      </c>
      <c r="V67" s="19" t="str">
        <v>Backpack</v>
      </c>
      <c r="W67" s="20" t="str">
        <v>50WHrs</v>
      </c>
      <c r="X67" s="19" t="str">
        <v>TYPE-C, 65W AC Adapter</v>
      </c>
      <c r="Y67" s="19" t="str">
        <v>FingerPrint</v>
      </c>
    </row>
    <row r="68" spans="1:25" ht="15" customHeight="1">
      <c r="A68" s="19" t="str">
        <v>90NX0871-M02EA0</v>
      </c>
      <c r="B68" s="20" t="str">
        <v>P1403CVA-S63822WS</v>
      </c>
      <c r="C68" s="19" t="str">
        <v>ASUS ExpertBook P1</v>
      </c>
      <c r="D68" s="20" t="str">
        <v>Elevate your efficiency, anywhere</v>
      </c>
      <c r="E68" s="19" t="str">
        <v>- Ultra-light at just 1.4 kg — effortless to carry, perfect for life on the move
- Flexible and future-ready with dual SO-DIMM, dual M.2, and easy upgrade options
- Worry-free durability with 3-year international warranty and 24 military-grade tests passed</v>
      </c>
      <c r="F68" s="19">
        <v>0</v>
      </c>
      <c r="G68" s="19" t="str">
        <v>90NX0871-M02EA0</v>
      </c>
      <c r="H68" s="19" t="str">
        <v>ASUS ExpertBook P1 (Core 3 100U/8GB/256GB/Win 11 Home/P1403CVA)</v>
      </c>
      <c r="I68" s="19" t="str">
        <v>Intel® Core™ 3 100U 1.2 GHz</v>
      </c>
      <c r="J68" s="19" t="str">
        <v>Intel® UHD Graphics</v>
      </c>
      <c r="K68" s="19" t="str">
        <v>Windows 11 Home</v>
      </c>
      <c r="L68" s="19" t="str">
        <v>Microsoft Office Home 2024
Microsoft 365 Basic</v>
      </c>
      <c r="M68" s="19" t="str">
        <v>Not Found</v>
      </c>
      <c r="N68" s="19" t="str">
        <v>FHD (1920 x 1080) 16:9</v>
      </c>
      <c r="O68" s="19" t="str">
        <v>300nits</v>
      </c>
      <c r="P68" s="19" t="str">
        <v>DDR5 8GB</v>
      </c>
      <c r="Q68" s="19" t="str">
        <v>256GB M.2 2280 NVMe™ PCIe® 4.0 SSD
SSD Housing for storage expansion</v>
      </c>
      <c r="R68" s="19" t="str">
        <v>2x USB 3.2 Gen 1 Type-A
2x USB 3.2 Gen 2 Type-C support display / power delivery
1x HDMI 1.4
1x 3.5mm Combo Audio Jack
1x RJ45 Gigabit Ethernet</v>
      </c>
      <c r="S68" s="19" t="str">
        <v>1.40 kg (3.09 lbs)</v>
      </c>
      <c r="T68" s="19" t="str">
        <v>32.45 x 21.44 x 1.97 ~ 1.97 cm</v>
      </c>
      <c r="U68" s="19" t="str">
        <v>2x DDR5 SO-DIMM slots
1x M.2 2230 PCIe 4.0x4
1x M.2 2280 PCIe 4.0x4</v>
      </c>
      <c r="V68" s="19" t="str">
        <v>Backpack</v>
      </c>
      <c r="W68" s="20" t="str">
        <v>42WHrs</v>
      </c>
      <c r="X68" s="19" t="str">
        <v>TYPE-C, 65W AC Adapter</v>
      </c>
      <c r="Y68" s="19" t="str">
        <v>FingerPrint</v>
      </c>
    </row>
    <row r="69" spans="1:25" ht="15" customHeight="1">
      <c r="A69" s="19" t="str">
        <v>90NX0881-M00T20</v>
      </c>
      <c r="B69" s="20" t="str">
        <v>P1503CVA-S73850WS</v>
      </c>
      <c r="C69" s="19" t="str">
        <v>ASUS ExpertBook P1</v>
      </c>
      <c r="D69" s="20" t="str">
        <v>Elevate your efficiency, anywhere</v>
      </c>
      <c r="E69" s="19" t="str">
        <v>- Ultra-light at just 1.4 kg — effortless to carry, perfect for life on the move
- Flexible and future-ready with dual SO-DIMM, dual M.2, and easy upgrade options
- Worry-free durability with 3-year international warranty and 24 military-grade tests passed</v>
      </c>
      <c r="F69" s="19" t="str">
        <v>https://drive.google.com/drive/folders/17rEyrs1z5jf2jy2ysWEHeGG_DWBeqWK2?usp=drive_link</v>
      </c>
      <c r="G69" s="19" t="str">
        <v>90NX0881-M00T20</v>
      </c>
      <c r="H69" s="19" t="str">
        <v>ASUS ExpertBook P1 (i3-1315U/8GB/512GB/Win 11 Home/P1503CVA)</v>
      </c>
      <c r="I69" s="19" t="str">
        <v>Intel® Core™ i3-1315U 1.2 GHz</v>
      </c>
      <c r="J69" s="19" t="str">
        <v>Intel® UHD Graphics</v>
      </c>
      <c r="K69" s="19" t="str">
        <v>Windows 11 Home</v>
      </c>
      <c r="L69" s="19" t="str">
        <v>Microsoft Office Home 2024
Microsoft 365 Basic</v>
      </c>
      <c r="M69" s="19" t="str">
        <v>Not Found</v>
      </c>
      <c r="N69" s="19" t="str">
        <v>FHD (1920 x 1080) 16:9</v>
      </c>
      <c r="O69" s="19" t="str">
        <v>300nits</v>
      </c>
      <c r="P69" s="19" t="str">
        <v>DDR5 8GB</v>
      </c>
      <c r="Q69" s="19" t="str">
        <v>512GB M.2 2280 NVMe™ PCIe® 4.0 SSD
SSD Housing for storage expansion</v>
      </c>
      <c r="R69" s="19" t="str">
        <v>2x USB 3.2 Gen 1 Type-A
2x USB 3.2 Gen 2 Type-C support display / power delivery
1x HDMI 1.4, up to 3840x2160p/30Hz
1x 3.5mm Combo Audio Jack
1x RJ45 Gigabit Ethernet</v>
      </c>
      <c r="S69" s="19" t="str">
        <v>1.62 kg (3.57 lbs)</v>
      </c>
      <c r="T69" s="19" t="str">
        <v>35.95 x 23.22 x 1.99 ~ 1.99 cm</v>
      </c>
      <c r="U69" s="19" t="str">
        <v>2x DDR5 SO-DIMM slots
1x M.2 2230 PCIe 4.0x4
1x M.2 2280 PCIe 4.0x4</v>
      </c>
      <c r="V69" s="19" t="str">
        <v>Backpack</v>
      </c>
      <c r="W69" s="20" t="str">
        <v>42WHrs</v>
      </c>
      <c r="X69" s="19" t="str">
        <v>TYPE-C, 65W AC Adapter</v>
      </c>
      <c r="Y69" s="19" t="str">
        <v>FingerPrint</v>
      </c>
    </row>
    <row r="70" spans="1:25" ht="15" customHeight="1">
      <c r="A70" s="19" t="str">
        <v>90NX0881-M015S0</v>
      </c>
      <c r="B70" s="20" t="str">
        <v>P1503CVA-S75150WS</v>
      </c>
      <c r="C70" s="19" t="str">
        <v>ASUS ExpertBook P1</v>
      </c>
      <c r="D70" s="20" t="str">
        <v>Elevate your efficiency, anywhere</v>
      </c>
      <c r="E70" s="19" t="str">
        <v>- Ultra-light at just 1.4 kg — effortless to carry, perfect for life on the move
- Flexible and future-ready with dual SO-DIMM, dual M.2, and easy upgrade options
- Worry-Free Durability with 3-Year Warranty and Military-Grade Strength</v>
      </c>
      <c r="F70" s="19" t="str">
        <v>https://drive.google.com/drive/folders/1QcDIDfPvYksNO9ikijSYknEL3OWLgjP2?usp=drive_link</v>
      </c>
      <c r="G70" s="19" t="str">
        <v>90NX0881-M015S0</v>
      </c>
      <c r="H70" s="19" t="str">
        <v>ASUS ExpertBook P1 (i5-13420H/16GB/512GB/Win 11 Home/P1503CVA)</v>
      </c>
      <c r="I70" s="19" t="str">
        <v>Intel® Core™ i5-13420H 2.1 GHz</v>
      </c>
      <c r="J70" s="19" t="str">
        <v>Intel® UHD Graphics</v>
      </c>
      <c r="K70" s="19" t="str">
        <v>Windows 11 Home</v>
      </c>
      <c r="L70" s="19" t="str">
        <v>Microsoft Office Home 2024
Microsoft 365 Basic</v>
      </c>
      <c r="M70" s="19" t="str">
        <v>Not Found</v>
      </c>
      <c r="N70" s="19" t="str">
        <v>FHD (1920 x 1080) 16:9</v>
      </c>
      <c r="O70" s="19" t="str">
        <v>300nits</v>
      </c>
      <c r="P70" s="19" t="str">
        <v>DDR5 16GB</v>
      </c>
      <c r="Q70" s="19" t="str">
        <v>512GB M.2 2280 NVMe™ PCIe® 4.0 SSD
SSD Housing for storage expansion</v>
      </c>
      <c r="R70" s="19" t="str">
        <v>2x USB 3.2 Gen 1 Type-A
2x USB 3.2 Gen 2 Type-C support display / power delivery
1x HDMI 1.4, up to 3840x2160p/30Hz
1x 3.5mm Combo Audio Jack
1x RJ45 Gigabit Ethernet</v>
      </c>
      <c r="S70" s="19" t="str">
        <v>1.66 kg (3.66 lbs)</v>
      </c>
      <c r="T70" s="19" t="str">
        <v>35.95 x 23.22 x 1.99 ~ 1.99 cm</v>
      </c>
      <c r="U70" s="19" t="str">
        <v>2x DDR5 SO-DIMM slots
1x M.2 2230 PCIe 4.0x4
1x M.2 2280 PCIe 4.0x4</v>
      </c>
      <c r="V70" s="19" t="str">
        <v>Backpack</v>
      </c>
      <c r="W70" s="20" t="str">
        <v>50WHrs</v>
      </c>
      <c r="X70" s="19" t="str">
        <v>TYPE-C, 65W AC Adapter</v>
      </c>
      <c r="Y70" s="19" t="str">
        <v>FingerPrint</v>
      </c>
    </row>
    <row r="71" spans="1:25" ht="15" customHeight="1">
      <c r="A71" s="19" t="str">
        <v>90NX08E1-M001A0</v>
      </c>
      <c r="B71" s="20" t="str">
        <v>P3405CVA-LY5850WS</v>
      </c>
      <c r="C71" s="19" t="str">
        <v>ASUS ExpertBook P3 Gen 1</v>
      </c>
      <c r="D71" s="20" t="str">
        <v>Productivity, leveled up</v>
      </c>
      <c r="E71" s="19" t="str">
        <v>- Revolutionary 16:10 immersive display with more usable space and ultra-slim bezels
- Dual SO-DIMM and dual SSD design for easy upgrades and long-term flexibility
- Worry-free durability with a 3-year international warranty and tested military-grade toughness</v>
      </c>
      <c r="F71" s="19" t="str">
        <v>https://drive.google.com/drive/folders/1wSXLfapvcIZKfwlT2SZHHBbJ7dwVMlQe?usp=drive_link</v>
      </c>
      <c r="G71" s="19" t="str">
        <v>90NX08E1-M001A0</v>
      </c>
      <c r="H71" s="19" t="str">
        <v>ASUS ExpertBook P3 Gen 1 (i5-13420H/8GB/512GB/Win 11 Home/P3405CVA)</v>
      </c>
      <c r="I71" s="19" t="str">
        <v>Intel® Core™ i5-13420H 2.1 GHz</v>
      </c>
      <c r="J71" s="19" t="str">
        <v>Intel® UHD Graphics</v>
      </c>
      <c r="K71" s="19" t="str">
        <v>Windows 11 Home</v>
      </c>
      <c r="L71" s="19" t="str">
        <v>Microsoft Office Home 2024
Microsoft 365 Basic</v>
      </c>
      <c r="M71" s="19" t="str">
        <v>Not Found</v>
      </c>
      <c r="N71" s="19" t="str">
        <v>WUXGA (1920 x 1200) 16:10</v>
      </c>
      <c r="O71" s="19" t="str">
        <v>300nits</v>
      </c>
      <c r="P71" s="19" t="str">
        <v>DDR5 8GB</v>
      </c>
      <c r="Q71" s="19" t="str">
        <v>512GB M.2 2280 NVMe™ PCIe® 4.0 SSD
SSD Housing for storage expansion</v>
      </c>
      <c r="R71" s="19" t="str">
        <v>2x USB 3.2 Gen 1 Type-A
2x USB 3.2 Gen 2 Type-C support display / power delivery
1x HDMI 2.1 TMDS
1x 3.5mm Combo Audio Jack
1x RJ45 Gigabit Ethernet</v>
      </c>
      <c r="S71" s="19" t="str">
        <v>1.42 kg (3.13 lbs)</v>
      </c>
      <c r="T71" s="19" t="str">
        <v>31.51 x 22.68 x 1.79 ~ 1.80 cm</v>
      </c>
      <c r="U71" s="19" t="str">
        <v>2x DDR5 SO-DIMM slots
1x M.2 2230 PCIe 4.0x4
1x M.2 2280 PCIe 4.0x4</v>
      </c>
      <c r="V71" s="19" t="str">
        <v>Backpack</v>
      </c>
      <c r="W71" s="20" t="str">
        <v>50WHrs</v>
      </c>
      <c r="X71" s="19" t="str">
        <v>TYPE-C, 65W AC Adapter</v>
      </c>
      <c r="Y71" s="19" t="str">
        <v>FingerPrint</v>
      </c>
    </row>
    <row r="72" spans="1:25" ht="15" customHeight="1">
      <c r="A72" s="19" t="str">
        <v>90NX08E1-M001B0</v>
      </c>
      <c r="B72" s="20" t="str">
        <v>P3405CVA-LY7110WS</v>
      </c>
      <c r="C72" s="19" t="str">
        <v>ASUS ExpertBook P3 Gen 1</v>
      </c>
      <c r="D72" s="20" t="str">
        <v>Productivity, leveled up</v>
      </c>
      <c r="E72" s="19" t="str">
        <v>- Revolutionary 16:10 immersive display with more usable space and ultra-slim bezels
- Dual SO-DIMM and dual SSD design for easy upgrades and long-term flexibility
- Worry-free durability with a 3-year international warranty and tested military-grade toughness</v>
      </c>
      <c r="F72" s="19" t="str">
        <v>https://drive.google.com/drive/folders/1uABGMHKXPc0DTfZTSyuzf-zVodf0b1OK?usp=drive_link</v>
      </c>
      <c r="G72" s="19" t="str">
        <v>90NX08E1-M001B0</v>
      </c>
      <c r="H72" s="19" t="str">
        <v>ASUS ExpertBook P3 Gen 1 (i7-13620H/16GB/1TB/Win 11 Home/P3405CVA)</v>
      </c>
      <c r="I72" s="19" t="str">
        <v>Intel® Core™ i7-13620H 2.4 GHz</v>
      </c>
      <c r="J72" s="19" t="str">
        <v>Intel® UHD Graphics</v>
      </c>
      <c r="K72" s="19" t="str">
        <v>Windows 11 Home</v>
      </c>
      <c r="L72" s="19" t="str">
        <v>Microsoft Office Home 2024
Microsoft 365 Basic</v>
      </c>
      <c r="M72" s="19" t="str">
        <v>Not Found</v>
      </c>
      <c r="N72" s="19" t="str">
        <v>WUXGA (1920 x 1200) 16:10</v>
      </c>
      <c r="O72" s="19" t="str">
        <v>300nits</v>
      </c>
      <c r="P72" s="19" t="str">
        <v>DDR5 16GB</v>
      </c>
      <c r="Q72" s="19" t="str">
        <v>1TB M.2 2280 NVMe™ PCIe® 4.0 SSD
SSD Housing for storage expansion</v>
      </c>
      <c r="R72" s="19" t="str">
        <v>2x USB 3.2 Gen 1 Type-A
2x USB 3.2 Gen 2 Type-C support display / power delivery
1x HDMI 2.1 TMDS
1x 3.5mm Combo Audio Jack
1x RJ45 Gigabit Ethernet</v>
      </c>
      <c r="S72" s="19" t="str">
        <v>1.42 kg (3.13 lbs)</v>
      </c>
      <c r="T72" s="19" t="str">
        <v>31.51 x 22.68 x 1.79 ~ 1.80 cm</v>
      </c>
      <c r="U72" s="19" t="str">
        <v>2x DDR5 SO-DIMM slots
1x M.2 2230 PCIe 4.0x4
1x M.2 2280 PCIe 4.0x4</v>
      </c>
      <c r="V72" s="19" t="str">
        <v>Backpack</v>
      </c>
      <c r="W72" s="20" t="str">
        <v>50WHrs</v>
      </c>
      <c r="X72" s="19" t="str">
        <v>TYPE-C, 65W AC Adapter</v>
      </c>
      <c r="Y72" s="19" t="str">
        <v>FingerPrint</v>
      </c>
    </row>
    <row r="73" spans="1:25" ht="15" customHeight="1">
      <c r="A73" s="19" t="str">
        <v>90NX08E1-M00DK0</v>
      </c>
      <c r="B73" s="20" t="str">
        <v>P3405CVA-LY5150WS</v>
      </c>
      <c r="C73" s="19" t="str">
        <v>ASUS ExpertBook P3 Gen 1</v>
      </c>
      <c r="D73" s="20" t="str">
        <v>Productivity, leveled up</v>
      </c>
      <c r="E73" s="19" t="str">
        <v>- Revolutionary 16:10 immersive display with more usable space and ultra-slim bezels
- Dual SO-DIMM and dual SSD design for easy upgrades and long-term flexibility
- Worry-free durability with a 3-year international warranty and tested military-grade toughness</v>
      </c>
      <c r="F73" s="19" t="str">
        <v>https://drive.google.com/drive/folders/10oCnkBVZkLE4XuMyRtXKoDN0hOR5qpEJ?usp=drive_link</v>
      </c>
      <c r="G73" s="19" t="str">
        <v>90NX08E1-M00DK0</v>
      </c>
      <c r="H73" s="19" t="str">
        <v>ASUS ExpertBook P3 Gen 1 (i5-13420H/16GB/512GB/Win 11 Home/P3405CVA)</v>
      </c>
      <c r="I73" s="19" t="str">
        <v>Intel® Core™ i5-13420H 2.1 GHz</v>
      </c>
      <c r="J73" s="19" t="str">
        <v>Intel® UHD Graphics</v>
      </c>
      <c r="K73" s="19" t="str">
        <v>Windows 11 Home</v>
      </c>
      <c r="L73" s="19" t="str">
        <v>Microsoft Office Home 2024
Microsoft 365 Basic</v>
      </c>
      <c r="M73" s="19" t="str">
        <v>Not Found</v>
      </c>
      <c r="N73" s="19" t="str">
        <v>WUXGA (1920 x 1200) 16:10</v>
      </c>
      <c r="O73" s="19" t="str">
        <v>300nits</v>
      </c>
      <c r="P73" s="19" t="str">
        <v>DDR5 16GB</v>
      </c>
      <c r="Q73" s="19" t="str">
        <v>512GB M.2 2280 NVMe™ PCIe® 4.0 SSD
SSD Housing for storage expansion</v>
      </c>
      <c r="R73" s="19" t="str">
        <v>2x USB 3.2 Gen 1 Type-A
2x USB 3.2 Gen 2 Type-C support display / power delivery
1x HDMI 2.1 TMDS
1x 3.5mm Combo Audio Jack
1x RJ45 Gigabit Ethernet</v>
      </c>
      <c r="S73" s="19" t="str">
        <v>1.42 kg (3.13 lbs)</v>
      </c>
      <c r="T73" s="19" t="str">
        <v>31.51 x 22.68 x 1.79 ~ 1.80 cm</v>
      </c>
      <c r="U73" s="19" t="str">
        <v>2x DDR5 SO-DIMM slots
1x M.2 2230 PCIe 4.0x4
1x M.2 2280 PCIe 4.0x4</v>
      </c>
      <c r="V73" s="19" t="str">
        <v>Backpack</v>
      </c>
      <c r="W73" s="20" t="str">
        <v>50WHrs</v>
      </c>
      <c r="X73" s="19" t="str">
        <v>TYPE-C, 65W AC Adapter</v>
      </c>
      <c r="Y73" s="19" t="str">
        <v>FingerPrint</v>
      </c>
    </row>
    <row r="74" spans="1:25" ht="15" customHeight="1">
      <c r="A74" s="19" t="str">
        <v>90NX08G1-M00HA0</v>
      </c>
      <c r="B74" s="20" t="str">
        <v>B5405CVA-NZ5150X</v>
      </c>
      <c r="C74" s="19" t="str">
        <v>ASUS ExpertBook B5 Gen 3</v>
      </c>
      <c r="D74" s="20" t="str">
        <v>Smart, secure AI power for businessSmart, secure AI power for business</v>
      </c>
      <c r="E74" s="19">
        <v>0</v>
      </c>
      <c r="F74" s="19">
        <v>0</v>
      </c>
      <c r="G74" s="19" t="str">
        <v>90NX08G1-M00HA0</v>
      </c>
      <c r="H74" s="19" t="str">
        <v>ASUS ExpertBook B5 Gen 3 (Core 5 120U/16GB/512GB/Win 11 Pro/B5405CVA)</v>
      </c>
      <c r="I74" s="19" t="str">
        <v>Intel® Core™ 5 120U 1.4 GHz</v>
      </c>
      <c r="J74" s="19" t="str">
        <v>Intel® Graphics</v>
      </c>
      <c r="K74" s="19" t="str">
        <v>Windows 11 Pro</v>
      </c>
      <c r="L74" s="19" t="str">
        <v>M365 FREE TRIAL 30D(WW)</v>
      </c>
      <c r="M74" s="19" t="str">
        <v>14"</v>
      </c>
      <c r="N74" s="19" t="str">
        <v>WQXGA(WQ) 2560X1600 16:10</v>
      </c>
      <c r="O74" s="19" t="str">
        <v>400nits</v>
      </c>
      <c r="P74" s="19" t="str">
        <v>DDR5 16GB</v>
      </c>
      <c r="Q74" s="19" t="str">
        <v>512GB 2280 PCIE G4 SSD</v>
      </c>
      <c r="R74" s="19" t="str">
        <v>2x USB 3.2 Gen 1 Type-A
2x Thunderbolt™ 4, compliant with USB4, supports display / power delivery
1x HDMI 2.1 TMDS
1x 3.5mm Combo Audio Jack
1x RJ45 Gigabit Ethernet
Micro SD card reader</v>
      </c>
      <c r="S74" s="19" t="str">
        <v>1.352 Kg</v>
      </c>
      <c r="T74" s="19" t="str">
        <v>31.51 x 22.68 x 1.75 ~ 1.79 cm</v>
      </c>
      <c r="U74" s="19" t="str">
        <v>2x DDR5 SO-DIMM slots</v>
      </c>
      <c r="V74" s="19" t="str">
        <v>Backpack</v>
      </c>
      <c r="W74" s="20" t="str">
        <v>50WHrs</v>
      </c>
      <c r="X74" s="19" t="str">
        <v>TYPE-C, 65W AC Adapter</v>
      </c>
      <c r="Y74" s="19" t="str">
        <v>W/FINGERPRINT</v>
      </c>
    </row>
    <row r="75" spans="1:25" ht="15" customHeight="1">
      <c r="A75" s="19" t="str">
        <v>90NX08G1-M00HB0</v>
      </c>
      <c r="B75" s="20" t="str">
        <v>B5405CVA-NZ7110X</v>
      </c>
      <c r="C75" s="19" t="str">
        <v>ASUS ExpertBook B5 Gen 3</v>
      </c>
      <c r="D75" s="20" t="str">
        <v>Smart, secure AI power for businessSmart, secure AI power for business</v>
      </c>
      <c r="E75" s="19">
        <v>0</v>
      </c>
      <c r="F75" s="19">
        <v>0</v>
      </c>
      <c r="G75" s="19" t="str">
        <v>90NX08G1-M00HB0</v>
      </c>
      <c r="H75" s="19" t="str">
        <v>ASUS ExpertBook B5 Gen 3 (i7-1355U/16GB/1TB/Win 11 Pro/B5405CVA)</v>
      </c>
      <c r="I75" s="19" t="str">
        <v>Intel® Core™ i7-1355U 1.7 GHz</v>
      </c>
      <c r="J75" s="19" t="str">
        <v>Intel Iris Xᵉ Graphics (available for Intel® Core™ i5/i7/i9 with dual channel memory)</v>
      </c>
      <c r="K75" s="19" t="str">
        <v>Windows 11 Pro</v>
      </c>
      <c r="L75" s="19" t="str">
        <v>M365 FREE TRIAL 30D(WW)</v>
      </c>
      <c r="M75" s="19" t="str">
        <v>14"</v>
      </c>
      <c r="N75" s="19" t="str">
        <v>WQXGA(WQ) 2560X1600 16:10</v>
      </c>
      <c r="O75" s="19" t="str">
        <v>400nits</v>
      </c>
      <c r="P75" s="19" t="str">
        <v>DDR5 16GB</v>
      </c>
      <c r="Q75" s="19" t="str">
        <v>1TB 2280 PCIE G4 SSD</v>
      </c>
      <c r="R75" s="19" t="str">
        <v>2x USB 3.2 Gen 1 Type-A
2x Thunderbolt™ 4, compliant with USB4, supports display / power delivery
1x HDMI 2.1 TMDS
1x 3.5mm Combo Audio Jack
1x RJ45 Gigabit Ethernet
Micro SD card reader</v>
      </c>
      <c r="S75" s="19" t="str">
        <v>1.352 Kg</v>
      </c>
      <c r="T75" s="19" t="str">
        <v>31.51 x 22.68 x 1.75 ~ 1.79 cm</v>
      </c>
      <c r="U75" s="19" t="str">
        <v>2x DDR5 SO-DIMM slots</v>
      </c>
      <c r="V75" s="19" t="str">
        <v>Backpack</v>
      </c>
      <c r="W75" s="20" t="str">
        <v>50WHrs</v>
      </c>
      <c r="X75" s="19" t="str">
        <v>TYPE-C, 65W AC Adapter</v>
      </c>
      <c r="Y75" s="19" t="str">
        <v>W/FINGERPRINT</v>
      </c>
    </row>
    <row r="76" spans="1:25" ht="15" customHeight="1">
      <c r="A76" s="19" t="str">
        <v>90NX08I1-M013L0</v>
      </c>
      <c r="B76" s="20" t="str">
        <v>B5405CCA-NZ5150X</v>
      </c>
      <c r="C76" s="19" t="str">
        <v>ASUS ExpertBook B5 Gen 3</v>
      </c>
      <c r="D76" s="20" t="str">
        <v>Smart, secure AI power for businessSmart, secure AI power for business</v>
      </c>
      <c r="E76" s="19">
        <v>0</v>
      </c>
      <c r="F76" s="19">
        <v>0</v>
      </c>
      <c r="G76" s="19" t="str">
        <v>90NX08I1-M013L0</v>
      </c>
      <c r="H76" s="19" t="str">
        <v>ASUS ExpertBook B5 Gen 3 (U5 225H/16GB/512GB/Win 11 Pro/B5405CCA)</v>
      </c>
      <c r="I76" s="19" t="str">
        <v>Intel® Core™ Ultra 5 225H 1.7 GHz 
 Intel® AI Boost NPU up to 13 TOPS</v>
      </c>
      <c r="J76" s="19" t="str">
        <v>Intel® Arc™ Graphics(available for Intel® Core™ Ultra H 5/7/9 with dual channel memory)
Intel® Graphics</v>
      </c>
      <c r="K76" s="19" t="str">
        <v>Windows 11 Pro</v>
      </c>
      <c r="L76" s="19" t="str">
        <v>M365 FREE TRIAL 30D(WW)</v>
      </c>
      <c r="M76" s="19" t="str">
        <v>14"</v>
      </c>
      <c r="N76" s="19" t="str">
        <v>WQXGA(WQ) 2560X1600 16:10</v>
      </c>
      <c r="O76" s="19" t="str">
        <v>400nits</v>
      </c>
      <c r="P76" s="19" t="str">
        <v>DDR5 16GB</v>
      </c>
      <c r="Q76" s="19" t="str">
        <v>512GB 2280 PCIE G4 SSD</v>
      </c>
      <c r="R76" s="19" t="str">
        <v>2x USB 3.2 Gen 1 Type-A
2x Thunderbolt™ 4, compliant with USB4, supports display / power delivery
1x HDMI 2.1 TMDS
1x 3.5mm Combo Audio Jack
1x RJ45 Gigabit Ethernet
Micro SD card reader</v>
      </c>
      <c r="S76" s="19" t="str">
        <v>1.352 Kg</v>
      </c>
      <c r="T76" s="19" t="str">
        <v>31.51 x 22.68 x 1.75 ~ 1.79 cm</v>
      </c>
      <c r="U76" s="19" t="str">
        <v>2x DDR5 SO-DIMM slots</v>
      </c>
      <c r="V76" s="19" t="str">
        <v>Backpack</v>
      </c>
      <c r="W76" s="20" t="str">
        <v>50WHrs</v>
      </c>
      <c r="X76" s="19" t="str">
        <v>TYPE-C, 65W AC Adapter</v>
      </c>
      <c r="Y76" s="19" t="str">
        <v>W/FINGERPRINT</v>
      </c>
    </row>
    <row r="77" spans="1:25" ht="15" customHeight="1">
      <c r="A77" s="19" t="str">
        <v>90NX08I1-M014F0</v>
      </c>
      <c r="B77" s="20" t="str">
        <v>B5405CCA-NZ7310X</v>
      </c>
      <c r="C77" s="19" t="str">
        <v>ASUS ExpertBook B5 Gen 3</v>
      </c>
      <c r="D77" s="20" t="str">
        <v>Smart, secure AI power for businessSmart, secure AI power for business</v>
      </c>
      <c r="E77" s="19">
        <v>0</v>
      </c>
      <c r="F77" s="19">
        <v>0</v>
      </c>
      <c r="G77" s="19" t="str">
        <v>90NX08I1-M014F0</v>
      </c>
      <c r="H77" s="19" t="str">
        <v>ASUS ExpertBook B5 Gen 3 (U7 255H/32GB/1TB/Win 11 Pro/B5405CCA)</v>
      </c>
      <c r="I77" s="19" t="str">
        <v>Intel® Core™ Ultra 7 255H 2.0 GHz 
 Intel® AI Boost NPU up to 13 TOPS</v>
      </c>
      <c r="J77" s="19" t="str">
        <v>Intel® Arc™ Graphics(available for Intel® Core™ Ultra H 5/7/9 with dual channel memory)
Intel® Graphics</v>
      </c>
      <c r="K77" s="19" t="str">
        <v>Windows 11 Pro</v>
      </c>
      <c r="L77" s="19" t="str">
        <v>M365 FREE TRIAL 30D(WW)</v>
      </c>
      <c r="M77" s="19" t="str">
        <v>14"</v>
      </c>
      <c r="N77" s="19" t="str">
        <v>WQXGA(WQ) 2560X1600 16:10</v>
      </c>
      <c r="O77" s="19" t="str">
        <v>400nits</v>
      </c>
      <c r="P77" s="19" t="str">
        <v>DDR5 32GB</v>
      </c>
      <c r="Q77" s="19" t="str">
        <v>1TB 2280 PCIE G4 SSD</v>
      </c>
      <c r="R77" s="19" t="str">
        <v>2x USB 3.2 Gen 1 Type-A
2x Thunderbolt™ 4, compliant with USB4, supports display / power delivery
1x HDMI 2.1 TMDS
1x 3.5mm Combo Audio Jack
1x RJ45 Gigabit Ethernet
Micro SD card reader</v>
      </c>
      <c r="S77" s="19" t="str">
        <v>1.352 Kg</v>
      </c>
      <c r="T77" s="19" t="str">
        <v>31.51 x 22.68 x 1.75 ~ 1.79 cm</v>
      </c>
      <c r="U77" s="19" t="str">
        <v>2x DDR5 SO-DIMM slots</v>
      </c>
      <c r="V77" s="19" t="str">
        <v>Backpack</v>
      </c>
      <c r="W77" s="20" t="str">
        <v>50WHrs</v>
      </c>
      <c r="X77" s="19" t="str">
        <v>TYPE-C, 65W AC Adapter</v>
      </c>
      <c r="Y77" s="19" t="str">
        <v>W/FINGERPRINT</v>
      </c>
    </row>
    <row r="78" spans="1:25" ht="15" customHeight="1">
      <c r="A78" s="19" t="str">
        <v>90NX08K1-M015A0</v>
      </c>
      <c r="B78" s="20" t="str">
        <v>B3405CVA-LY5150X</v>
      </c>
      <c r="C78" s="19" t="str">
        <v>ASUS ExpertBook B3</v>
      </c>
      <c r="D78" s="20" t="str">
        <v>Primed to perform. Configured for your bussiness.</v>
      </c>
      <c r="E78" s="19">
        <v>0</v>
      </c>
      <c r="F78" s="19">
        <v>0</v>
      </c>
      <c r="G78" s="19" t="str">
        <v>90NX08K1-M015A0</v>
      </c>
      <c r="H78" s="19" t="str">
        <v>ASUS ExpertBook B3 (Core 5 120U/DDR5/512GB/Win 11 Pro/B3405CVA)</v>
      </c>
      <c r="I78" s="19" t="str">
        <v>Intel® Core™ 5 120U 1.4 GHz</v>
      </c>
      <c r="J78" s="19" t="str">
        <v>Intel® Graphics</v>
      </c>
      <c r="K78" s="19" t="str">
        <v>Windows 11 Pro</v>
      </c>
      <c r="L78" s="19" t="str">
        <v>M365 FREE TRIAL 30D(WW)</v>
      </c>
      <c r="M78" s="19" t="str">
        <v>14"</v>
      </c>
      <c r="N78" s="19" t="str">
        <v>WUXGA(WU) 1920X1200 16:10</v>
      </c>
      <c r="O78" s="19" t="str">
        <v>300nits</v>
      </c>
      <c r="P78" s="19" t="str">
        <v>16GB DDR5</v>
      </c>
      <c r="Q78" s="19" t="str">
        <v>512GB 2280 PCIE G4 SSD</v>
      </c>
      <c r="R78" s="19" t="str">
        <v>2x USB 3.2 Gen 1 Type-A
2x USB 3.2 Gen 2 Type-C support display / power delivery
1x HDMI 2.1 TMDS
1x 3.5mm Combo Audio Jack
1x RJ45 Gigabit Ethernet
Micro SD card reader</v>
      </c>
      <c r="S78" s="19" t="str">
        <v>1.472 Kg</v>
      </c>
      <c r="T78" s="19" t="str">
        <v>31.51 x 22.68 x 1.89 ~ 1.90 cm</v>
      </c>
      <c r="U78" s="19" t="str">
        <v>2x DDR5 SO-DIMM slots
1x M.2 2230 PCIe 4.0x4
1x M.2 2280 PCIe 4.0x4</v>
      </c>
      <c r="V78" s="19" t="str">
        <v>Backpack</v>
      </c>
      <c r="W78" s="20" t="str">
        <v>50WHrs</v>
      </c>
      <c r="X78" s="19" t="str">
        <v>TYPE-C, 65W AC Adapter</v>
      </c>
      <c r="Y78" s="19" t="str">
        <v>W/FINGERPRINT</v>
      </c>
    </row>
    <row r="79" spans="1:25" ht="15" customHeight="1">
      <c r="A79" s="19" t="str">
        <v>90NX08K1-M015B0</v>
      </c>
      <c r="B79" s="20" t="str">
        <v>B3405CVA-LY7150X</v>
      </c>
      <c r="C79" s="19" t="str">
        <v>ASUS ExpertBook B3</v>
      </c>
      <c r="D79" s="20" t="str">
        <v>Primed to perform. Configured for your bussiness.</v>
      </c>
      <c r="E79" s="19">
        <v>0</v>
      </c>
      <c r="F79" s="19">
        <v>0</v>
      </c>
      <c r="G79" s="19" t="str">
        <v>90NX08K1-M015B0</v>
      </c>
      <c r="H79" s="19" t="str">
        <v>ASUS ExpertBook B3 (i7-1355U/DDR5/512GB/Win 11 Pro/B3405CVA)</v>
      </c>
      <c r="I79" s="19" t="str">
        <v>Intel® Core™ i7-1355U 1.7 GHz</v>
      </c>
      <c r="J79" s="19" t="str">
        <v>Intel® UHD Graphics</v>
      </c>
      <c r="K79" s="19" t="str">
        <v>Windows 11 Pro</v>
      </c>
      <c r="L79" s="19" t="str">
        <v>M365 FREE TRIAL 30D(WW)</v>
      </c>
      <c r="M79" s="19" t="str">
        <v>14"</v>
      </c>
      <c r="N79" s="19" t="str">
        <v>WUXGA(WU) 1920X1200 16:10</v>
      </c>
      <c r="O79" s="19" t="str">
        <v>300nits</v>
      </c>
      <c r="P79" s="19" t="str">
        <v>16GB DDR5</v>
      </c>
      <c r="Q79" s="19" t="str">
        <v>512GB 2280 PCIE G4 SSD</v>
      </c>
      <c r="R79" s="19" t="str">
        <v>2x USB 3.2 Gen 1 Type-A
2x USB 3.2 Gen 2 Type-C support display / power delivery
1x HDMI 2.1 TMDS
1x 3.5mm Combo Audio Jack
1x RJ45 Gigabit Ethernet
Micro SD card reader</v>
      </c>
      <c r="S79" s="19" t="str">
        <v>1.472 Kg</v>
      </c>
      <c r="T79" s="19" t="str">
        <v>31.51 x 22.68 x 1.89 ~ 1.90 cm</v>
      </c>
      <c r="U79" s="19" t="str">
        <v>2x DDR5 SO-DIMM slots
1x M.2 2230 PCIe 4.0x4
1x M.2 2280 PCIe 4.0x4</v>
      </c>
      <c r="V79" s="19" t="str">
        <v>Backpack</v>
      </c>
      <c r="W79" s="20" t="str">
        <v>50WHrs</v>
      </c>
      <c r="X79" s="19" t="str">
        <v>TYPE-C, 65W AC Adapter</v>
      </c>
      <c r="Y79" s="19" t="str">
        <v>W/FINGERPRINT</v>
      </c>
    </row>
    <row r="80" spans="1:25" ht="15" customHeight="1">
      <c r="A80" s="19" t="str">
        <v>90NX08L1-M02570</v>
      </c>
      <c r="B80" s="20" t="str">
        <v>B3405CCA-LY5150X</v>
      </c>
      <c r="C80" s="19" t="str">
        <v>ASUS ExpertBook B3</v>
      </c>
      <c r="D80" s="20" t="str">
        <v>Primed to perform. Configured for your bussiness.</v>
      </c>
      <c r="E80" s="19">
        <v>0</v>
      </c>
      <c r="F80" s="19">
        <v>0</v>
      </c>
      <c r="G80" s="19" t="str">
        <v>90NX08L1-M02570</v>
      </c>
      <c r="H80" s="19" t="str">
        <v>ASUS ExpertBook B3 (U5 125H/DDR5/512GB/Win 11 Pro/B3405CCA)</v>
      </c>
      <c r="I80" s="19" t="str">
        <v>Intel® Core™ Ultra 5 125H 1.2 GHz 
 Intel® AI Boost NPU</v>
      </c>
      <c r="J80" s="19" t="str">
        <v>Intel® Graphics</v>
      </c>
      <c r="K80" s="19" t="str">
        <v>Windows 11 Pro</v>
      </c>
      <c r="L80" s="19" t="str">
        <v>M365 FREE TRIAL 30D(WW)</v>
      </c>
      <c r="M80" s="19" t="str">
        <v>14"</v>
      </c>
      <c r="N80" s="19" t="str">
        <v>WUXGA(WU) 1920X1200 16:10</v>
      </c>
      <c r="O80" s="19" t="str">
        <v>300nits</v>
      </c>
      <c r="P80" s="19" t="str">
        <v>16GB DDR5</v>
      </c>
      <c r="Q80" s="19" t="str">
        <v>512GB 2280 PCIE G4 SSD</v>
      </c>
      <c r="R80" s="19" t="str">
        <v>2x USB 3.2 Gen 1 Type-A
2x USB 3.2 Gen 2 Type-C support display / power delivery
1x HDMI 2.1 TMDS
1x 3.5mm Combo Audio Jack
1x RJ45 Gigabit Ethernet
Micro SD card reader</v>
      </c>
      <c r="S80" s="19" t="str">
        <v>1.492 Kg</v>
      </c>
      <c r="T80" s="19" t="str">
        <v>31.51 x 22.68 x 1.89 ~ 1.90 cm</v>
      </c>
      <c r="U80" s="19" t="str">
        <v>2x DDR5 SO-DIMM slots
1x M.2 2230 PCIe 4.0x4
1x M.2 2280 PCIe 4.0x4</v>
      </c>
      <c r="V80" s="19" t="str">
        <v>Backpack</v>
      </c>
      <c r="W80" s="20" t="str">
        <v>50WHrs</v>
      </c>
      <c r="X80" s="19" t="str">
        <v>TYPE-C, 65W AC Adapter</v>
      </c>
      <c r="Y80" s="19" t="str">
        <v>W/FINGERPRINT</v>
      </c>
    </row>
    <row r="81" spans="1:25" ht="15" customHeight="1">
      <c r="A81" s="19" t="str">
        <v>90NX08L1-M027J0</v>
      </c>
      <c r="B81" s="20" t="str">
        <v>B3405CCA-LY7110X</v>
      </c>
      <c r="C81" s="19" t="str">
        <v>ASUS ExpertBook B3</v>
      </c>
      <c r="D81" s="20" t="str">
        <v>Primed to perform. Configured for your bussiness.</v>
      </c>
      <c r="E81" s="19">
        <v>0</v>
      </c>
      <c r="F81" s="19">
        <v>0</v>
      </c>
      <c r="G81" s="19" t="str">
        <v>90NX08L1-M027J0</v>
      </c>
      <c r="H81" s="19" t="str">
        <v>ASUS ExpertBook B3 (U7 155H/DDR5/1TB/Win 11 Pro/B3405CCA)</v>
      </c>
      <c r="I81" s="19" t="str">
        <v>Intel® Core™ Ultra 7 155H 1.4 GHz 
 Intel® AI Boost NPU</v>
      </c>
      <c r="J81" s="19" t="str">
        <v>Intel® Graphics</v>
      </c>
      <c r="K81" s="19" t="str">
        <v>Windows 11 Pro</v>
      </c>
      <c r="L81" s="19" t="str">
        <v>M365 FREE TRIAL 30D(WW)</v>
      </c>
      <c r="M81" s="19" t="str">
        <v>14"</v>
      </c>
      <c r="N81" s="19" t="str">
        <v>WUXGA(WU) 1920X1200 16:10</v>
      </c>
      <c r="O81" s="19" t="str">
        <v>300nits</v>
      </c>
      <c r="P81" s="19" t="str">
        <v>16GB DDR5</v>
      </c>
      <c r="Q81" s="19" t="str">
        <v>1TB 2280 PCIE G4 SSD</v>
      </c>
      <c r="R81" s="19" t="str">
        <v>2x USB 3.2 Gen 1 Type-A
2x USB 3.2 Gen 2 Type-C support display / power delivery
1x HDMI 2.1 TMDS
1x 3.5mm Combo Audio Jack
1x RJ45 Gigabit Ethernet
Micro SD card reader</v>
      </c>
      <c r="S81" s="19" t="str">
        <v>1.492 Kg</v>
      </c>
      <c r="T81" s="19" t="str">
        <v>31.51 x 22.68 x 1.89 ~ 1.90 cm</v>
      </c>
      <c r="U81" s="19" t="str">
        <v>2x DDR5 SO-DIMM slots
1x M.2 2230 PCIe 4.0x4
1x M.2 2280 PCIe 4.0x4</v>
      </c>
      <c r="V81" s="19" t="str">
        <v>Backpack</v>
      </c>
      <c r="W81" s="20" t="str">
        <v>50WHrs</v>
      </c>
      <c r="X81" s="19" t="str">
        <v>TYPE-C, 65W AC Adapter</v>
      </c>
      <c r="Y81" s="19" t="str">
        <v>W/FINGERPRINT</v>
      </c>
    </row>
    <row r="82" spans="1:25" ht="15" customHeight="1">
      <c r="A82" s="19" t="str">
        <v>90NX08L1-M032P0</v>
      </c>
      <c r="B82" s="20" t="str">
        <v>B3405CCA-LY5152X</v>
      </c>
      <c r="C82" s="19" t="str">
        <v>ASUS ExpertBook B3</v>
      </c>
      <c r="D82" s="20" t="str">
        <v>Primed to perform. Configured for your bussiness.</v>
      </c>
      <c r="E82" s="19">
        <v>0</v>
      </c>
      <c r="F82" s="19">
        <v>0</v>
      </c>
      <c r="G82" s="19" t="str">
        <v>90NX08L1-M032P0</v>
      </c>
      <c r="H82" s="19" t="str">
        <v>ASUS ExpertBook B3 (U5 225H/DDR5/512GB/Win 11 Pro/B3405CCA)</v>
      </c>
      <c r="I82" s="19" t="str">
        <v>Intel® Core™ Ultra 5 225H 1.7 GHz ; Intel® AI Boost NPU up to 13 TOPS</v>
      </c>
      <c r="J82" s="19" t="str">
        <v>Intel® Graphics</v>
      </c>
      <c r="K82" s="19" t="str">
        <v>Windows 11 Pro</v>
      </c>
      <c r="L82" s="19" t="str">
        <v>M365 FREE TRIAL 30D(WW)</v>
      </c>
      <c r="M82" s="19" t="str">
        <v>14"</v>
      </c>
      <c r="N82" s="19" t="str">
        <v>WUXGA (1920 x 1200) 16:10</v>
      </c>
      <c r="O82" s="19" t="str">
        <v>300nits</v>
      </c>
      <c r="P82" s="19" t="str">
        <v>16GB DDR5</v>
      </c>
      <c r="Q82" s="19" t="str">
        <v>512GB 2280 PCIE G4 SSD</v>
      </c>
      <c r="R82" s="19" t="str">
        <v>2x USB 3.2 Gen 1 Type-A
2x USB 3.2 Gen 2 Type-C support display / power delivery
1x HDMI 2.1 TMDS
1x 3.5mm Combo Audio Jack
1x RJ45 Gigabit Ethernet
Micro SD card reader
Smart card reader</v>
      </c>
      <c r="S82" s="19" t="str">
        <v>1.49 kg</v>
      </c>
      <c r="T82" s="19" t="str">
        <v>31.51 x 22.68 x 1.89 ~ 1.90 cm</v>
      </c>
      <c r="U82" s="19" t="str">
        <v>2x DDR5 SO-DIMM slots
1x M.2 2230 PCIe 4.0x4
1x M.2 2280 PCIe 4.0x4</v>
      </c>
      <c r="V82" s="19" t="str">
        <v>Backpack</v>
      </c>
      <c r="W82" s="20" t="e">
        <v>#VALUE!</v>
      </c>
      <c r="X82" s="19" t="str">
        <v>TYPE-C, 65W AC Adapter</v>
      </c>
      <c r="Y82" s="19" t="str">
        <v>W/FINGERPRINT</v>
      </c>
    </row>
    <row r="83" spans="1:25" ht="15" customHeight="1">
      <c r="A83" s="19" t="str">
        <v>90NX08L1-M055T0</v>
      </c>
      <c r="B83" s="20" t="str">
        <v>B3405CCA-LY7150X</v>
      </c>
      <c r="C83" s="19" t="str">
        <v>ASUS ExpertBook B3</v>
      </c>
      <c r="D83" s="20" t="str">
        <v>Primed to perform. Configured for your bussiness.</v>
      </c>
      <c r="E83" s="19">
        <v>0</v>
      </c>
      <c r="F83" s="19">
        <v>0</v>
      </c>
      <c r="G83" s="19" t="str">
        <v>90NX08L1-M055T0</v>
      </c>
      <c r="H83" s="19" t="str">
        <v>ASUS ExpertBook B3 (U7 255H/DDR5/512GB/Win 11 Pro/B3405CCA)</v>
      </c>
      <c r="I83" s="19" t="str">
        <v>Intel® Core™ Ultra 7 255H 2.0 GHz ; Intel® AI Boost NPU up to 13 TOPS</v>
      </c>
      <c r="J83" s="19" t="str">
        <v>Intel® Graphics</v>
      </c>
      <c r="K83" s="19" t="str">
        <v>Windows 11 Pro</v>
      </c>
      <c r="L83" s="19" t="str">
        <v>M365 FREE TRIAL 30D(WW)</v>
      </c>
      <c r="M83" s="19" t="str">
        <v>14"</v>
      </c>
      <c r="N83" s="19" t="str">
        <v>WUXGA (1920 x 1200) 16:10</v>
      </c>
      <c r="O83" s="19" t="str">
        <v>300nits</v>
      </c>
      <c r="P83" s="19" t="str">
        <v>16GB DDR5</v>
      </c>
      <c r="Q83" s="19" t="str">
        <v>512GB 2280 PCIE G4 SSD</v>
      </c>
      <c r="R83" s="19" t="str">
        <v>2x USB 3.2 Gen 1 Type-A
2x USB 3.2 Gen 2 Type-C support display / power delivery
1x HDMI 2.1 TMDS
1x 3.5mm Combo Audio Jack
1x RJ45 Gigabit Ethernet
Micro SD card reader
Smart card reader</v>
      </c>
      <c r="S83" s="19" t="str">
        <v>1.49 kg</v>
      </c>
      <c r="T83" s="19" t="str">
        <v>31.51 x 22.68 x 1.89 ~ 1.90 cm</v>
      </c>
      <c r="U83" s="19" t="str">
        <v>2x DDR5 SO-DIMM slots
1x M.2 2230 PCIe 4.0x4
1x M.2 2280 PCIe 4.0x4</v>
      </c>
      <c r="V83" s="19" t="str">
        <v>Backpack</v>
      </c>
      <c r="W83" s="20" t="e">
        <v>#VALUE!</v>
      </c>
      <c r="X83" s="19" t="str">
        <v>TYPE-C, 65W AC Adapter</v>
      </c>
      <c r="Y83" s="19" t="str">
        <v>W/FINGERPRINT</v>
      </c>
    </row>
    <row r="84" spans="1:25" ht="15" customHeight="1">
      <c r="A84" s="19" t="str">
        <v>90NX08M3-M008T0</v>
      </c>
      <c r="B84" s="20" t="str">
        <v>CX1405CKA-S64810</v>
      </c>
      <c r="C84" s="19" t="str">
        <v>ASUS Chromebook CX14</v>
      </c>
      <c r="D84" s="20" t="str">
        <v>Every experience, stepped up</v>
      </c>
      <c r="E84" s="19" t="str">
        <v>- Full-Function USB-C — power and display through one port, alongside HDMI and USB-A
- Ultra-Light 1.4kg Design in Elegant  Fabric Blue with Dual-Tapered Edges
- Worry-free durability with 3-year international warranty and 24 military-grade tests passed</v>
      </c>
      <c r="F84" s="19">
        <v>0</v>
      </c>
      <c r="G84" s="19" t="str">
        <v>90NX08M3-M008T0</v>
      </c>
      <c r="H84" s="19" t="str">
        <v>ASUS Chromebook CX14 (Intel® Celeron® N4500 1.1/LPDDR4X/128GB/ChromeOS/CX1405CKA)</v>
      </c>
      <c r="I84" s="19" t="str">
        <v>Intel® Celeron® N4500 1.1 GHz</v>
      </c>
      <c r="J84" s="19" t="str">
        <v>Intel® UHD Graphics</v>
      </c>
      <c r="K84" s="19" t="str">
        <v>ChromeOS</v>
      </c>
      <c r="L84" s="19" t="str">
        <v/>
      </c>
      <c r="M84" s="19" t="str">
        <v>14"</v>
      </c>
      <c r="N84" s="19" t="str">
        <v>FHD 1920X1080 16:9</v>
      </c>
      <c r="O84" s="19" t="str">
        <v>300nits</v>
      </c>
      <c r="P84" s="19" t="str">
        <v>8GB LPDDR4X</v>
      </c>
      <c r="Q84" s="19" t="str">
        <v>128GB EMMC</v>
      </c>
      <c r="R84" s="19" t="str">
        <v>1x USB 3.2 Gen 1 Type-A
1x USB 3.2 Gen 1 Type-C support display / power delivery
1x HDMI 1.4
1x 3.5mm Combo Audio Jack</v>
      </c>
      <c r="S84" s="19" t="str">
        <v>1.41 Kg</v>
      </c>
      <c r="T84" s="19" t="str">
        <v>32.45 x 21.44 x 1.70 ~ 1.99 cm</v>
      </c>
      <c r="U84" s="19" t="str">
        <v>No expansion slot</v>
      </c>
      <c r="V84" s="19" t="str">
        <v>Not included</v>
      </c>
      <c r="W84" s="20" t="str">
        <v>42WHrs</v>
      </c>
      <c r="X84" s="19" t="str">
        <v>TYPE-C, 45W AC Adapter</v>
      </c>
      <c r="Y84" s="19" t="str">
        <v/>
      </c>
    </row>
    <row r="85" spans="1:25" ht="15" customHeight="1">
      <c r="A85" s="19" t="str">
        <v>90NX08Z1-M000S0</v>
      </c>
      <c r="B85" s="20" t="str">
        <v>BG1409CVA-S63850W</v>
      </c>
      <c r="C85" s="19" t="str">
        <v>ASUS ExpertBook BG1</v>
      </c>
      <c r="D85" s="20" t="str">
        <v>Trusted by IT Experts. Built for Worry-Free Business.</v>
      </c>
      <c r="E85" s="19" t="str">
        <v>- Dual USB-C (PD/DP) with RJ-45, HDMI, USB-A—one cable powers and displays
- Tool-less access to an open SO-DIMM and M.2 slot enables rapid RAM or SSD upgrades
- 3-year warranty plus MIL-STD-810H toughness ensure built-in long-term reliability</v>
      </c>
      <c r="F85" s="19" t="str">
        <v>https://drive.google.com/drive/folders/1d5knYxQIEJULaPttrlz6id8RJMjrJBwn?usp=drive_link</v>
      </c>
      <c r="G85" s="19" t="str">
        <v>90NX08Z1-M000S0</v>
      </c>
      <c r="H85" s="19" t="str">
        <v>ASUS ExpertBook BG1 (i3-1315U/8GB/512GB/Win 11 Home/BG1409CVA)</v>
      </c>
      <c r="I85" s="19" t="str">
        <v>Intel® Core™ i3-1315U 1.2 GHz</v>
      </c>
      <c r="J85" s="19" t="str">
        <v>Intel® UHD Graphics</v>
      </c>
      <c r="K85" s="19" t="str">
        <v>Windows 11 Home</v>
      </c>
      <c r="L85" s="19" t="str">
        <v>M365 FREE TRIAL 30D(WW)</v>
      </c>
      <c r="M85" s="19" t="str">
        <v>14"</v>
      </c>
      <c r="N85" s="19" t="str">
        <v>FHD 1920X1080 16:9</v>
      </c>
      <c r="O85" s="19" t="str">
        <v>300nits</v>
      </c>
      <c r="P85" s="19" t="str">
        <v>DDR5 8GB</v>
      </c>
      <c r="Q85" s="19" t="str">
        <v>512GB 2280 PCIE G4 SSD</v>
      </c>
      <c r="R85" s="19" t="str">
        <v>2x USB 3.2 Gen 1 Type-A
2x USB 3.2 Gen 2 Type-C support display / power delivery
1x HDMI 1.4
1x 3.5mm Combo Audio Jack
1x RJ45 Gigabit Ethernet</v>
      </c>
      <c r="S85" s="19" t="str">
        <v>1.4 Kg</v>
      </c>
      <c r="T85" s="19" t="str">
        <v>32.45 x 21.44 x 1.97 ~ 1.97 cm</v>
      </c>
      <c r="U85" s="19" t="str">
        <v>2x DDR5 SO-DIMM slots
1x M.2 2230 PCIe 4.0x4
1x M.2 2280 PCIe 4.0x4</v>
      </c>
      <c r="V85" s="19" t="str">
        <v>Backpack
Carry bag
USB-C to USB-C cable</v>
      </c>
      <c r="W85" s="20" t="str">
        <v>42WHrs</v>
      </c>
      <c r="X85" s="19" t="str">
        <v>TYPE-C, 65W AC Adapter</v>
      </c>
      <c r="Y85" s="19" t="str">
        <v>W/FINGERPRINT</v>
      </c>
    </row>
    <row r="86" spans="1:25" ht="15" customHeight="1">
      <c r="A86" s="19" t="str">
        <v>90NX08Z1-M00180</v>
      </c>
      <c r="B86" s="20" t="str">
        <v>BG1409CVA-S65850W</v>
      </c>
      <c r="C86" s="19" t="str">
        <v>ASUS ExpertBook BG1</v>
      </c>
      <c r="D86" s="20" t="str">
        <v>Trusted by IT Experts. Built for Worry-Free Business.</v>
      </c>
      <c r="E86" s="19" t="str">
        <v>- Dual USB-C (PD/DP) with RJ-45, HDMI, USB-A—one cable powers and displays
- Tool-less access to an open SO-DIMM and M.2 slot enables rapid RAM or SSD upgrades
- 3-year warranty plus MIL-STD-810H toughness ensure built-in long-term reliability</v>
      </c>
      <c r="F86" s="19" t="str">
        <v>https://drive.google.com/drive/folders/17w243qOUfVGBUWsv7ctQeYEmSAClm8xx?usp=drive_link</v>
      </c>
      <c r="G86" s="19" t="str">
        <v>90NX08Z1-M00180</v>
      </c>
      <c r="H86" s="19" t="str">
        <v>ASUS ExpertBook BG1 (i5-1334U/8GB/512GB/Win 11 Home/BG1409CVA)</v>
      </c>
      <c r="I86" s="19" t="str">
        <v>Intel® Core™ i5-1334U 1.3 GHz</v>
      </c>
      <c r="J86" s="19" t="str">
        <v>Intel® UHD Graphics</v>
      </c>
      <c r="K86" s="19" t="str">
        <v>Windows 11 Home</v>
      </c>
      <c r="L86" s="19" t="str">
        <v>M365 FREE TRIAL 30D(WW)</v>
      </c>
      <c r="M86" s="19" t="str">
        <v>14"</v>
      </c>
      <c r="N86" s="19" t="str">
        <v>FHD 1920X1080 16:9</v>
      </c>
      <c r="O86" s="19" t="str">
        <v>300nits</v>
      </c>
      <c r="P86" s="19" t="str">
        <v>DDR5 8GB</v>
      </c>
      <c r="Q86" s="19" t="str">
        <v>512GB 2280 PCIE G4 SSD</v>
      </c>
      <c r="R86" s="19" t="str">
        <v>2x USB 3.2 Gen 1 Type-A
2x USB 3.2 Gen 2 Type-C support display / power delivery
1x HDMI 1.4
1x 3.5mm Combo Audio Jack
1x RJ45 Gigabit Ethernet</v>
      </c>
      <c r="S86" s="19" t="str">
        <v>1.407 Kg</v>
      </c>
      <c r="T86" s="19" t="str">
        <v>32.45 x 21.44 x 1.97 ~ 1.97 cm</v>
      </c>
      <c r="U86" s="19" t="str">
        <v>2x DDR5 SO-DIMM slots
1x M.2 2230 PCIe 4.0x4
1x M.2 2280 PCIe 4.0x4</v>
      </c>
      <c r="V86" s="19" t="str">
        <v>Backpack
Carry bag
USB-C to USB-C cable</v>
      </c>
      <c r="W86" s="20" t="str">
        <v>50WHrs</v>
      </c>
      <c r="X86" s="19" t="str">
        <v>TYPE-C, 65W AC Adapter</v>
      </c>
      <c r="Y86" s="19" t="str">
        <v>W/FINGERPRINT</v>
      </c>
    </row>
    <row r="87" spans="1:25" ht="15" customHeight="1">
      <c r="A87" s="19" t="str">
        <v>90NX08Z1-M00190</v>
      </c>
      <c r="B87" s="20" t="str">
        <v>BG1409CVA-S65850X</v>
      </c>
      <c r="C87" s="19" t="str">
        <v>ASUS ExpertBook BG1</v>
      </c>
      <c r="D87" s="20" t="str">
        <v>Trusted by IT Experts. Built for Worry-Free Business.</v>
      </c>
      <c r="E87" s="19" t="str">
        <v>- Dual USB-C (PD/DP) with RJ-45, HDMI, USB-A—one cable powers and displays
- Tool-less access to an open SO-DIMM and M.2 slot enables rapid RAM or SSD upgrades
- 3-year warranty plus MIL-STD-810H toughness ensure built-in long-term reliability</v>
      </c>
      <c r="F87" s="19" t="str">
        <v>https://drive.google.com/drive/folders/1mU1n5uXIV4ZbtbPgCj5Geo7z1z78qz6Y?usp=drive_link</v>
      </c>
      <c r="G87" s="19" t="str">
        <v>90NX08Z1-M00190</v>
      </c>
      <c r="H87" s="19" t="str">
        <v>ASUS ExpertBook BG1 (i5-1334U/8GB/512GB/Win 11 Pro/BG1409CVA)</v>
      </c>
      <c r="I87" s="19" t="str">
        <v>Intel® Core™ i5-1334U 1.3 GHz</v>
      </c>
      <c r="J87" s="19" t="str">
        <v>Intel® UHD Graphics</v>
      </c>
      <c r="K87" s="19" t="str">
        <v>Windows 11 Pro</v>
      </c>
      <c r="L87" s="19" t="str">
        <v>M365 FREE TRIAL 30D(WW)</v>
      </c>
      <c r="M87" s="19" t="str">
        <v>14"</v>
      </c>
      <c r="N87" s="19" t="str">
        <v>FHD 1920X1080 16:9</v>
      </c>
      <c r="O87" s="19" t="str">
        <v>300nits</v>
      </c>
      <c r="P87" s="19" t="str">
        <v>DDR5 8GB</v>
      </c>
      <c r="Q87" s="19" t="str">
        <v>512GB 2280 PCIE G4 SSD</v>
      </c>
      <c r="R87" s="19" t="str">
        <v>2x USB 3.2 Gen 1 Type-A
2x USB 3.2 Gen 2 Type-C support display / power delivery
1x HDMI 1.4
1x 3.5mm Combo Audio Jack
1x RJ45 Gigabit Ethernet</v>
      </c>
      <c r="S87" s="19" t="str">
        <v>1.407 Kg</v>
      </c>
      <c r="T87" s="19" t="str">
        <v>32.45 x 21.44 x 1.97 ~ 1.97 cm</v>
      </c>
      <c r="U87" s="19" t="str">
        <v>2x DDR5 SO-DIMM slots
1x M.2 2230 PCIe 4.0x4
1x M.2 2280 PCIe 4.0x4</v>
      </c>
      <c r="V87" s="19" t="str">
        <v>Backpack
Carry bag
USB-C to USB-C cable</v>
      </c>
      <c r="W87" s="20" t="str">
        <v>50WHrs</v>
      </c>
      <c r="X87" s="19" t="str">
        <v>TYPE-C, 65W AC Adapter</v>
      </c>
      <c r="Y87" s="19" t="str">
        <v>W/FINGERPRINT</v>
      </c>
    </row>
    <row r="88" spans="1:25" ht="15" customHeight="1">
      <c r="A88" s="19" t="str">
        <v>90NX08Z1-M001A0</v>
      </c>
      <c r="B88" s="20" t="str">
        <v>BG1409CVA-S65150W</v>
      </c>
      <c r="C88" s="19" t="str">
        <v>ASUS ExpertBook BG1</v>
      </c>
      <c r="D88" s="20" t="str">
        <v>Trusted by IT Experts. Built for Worry-Free Business.</v>
      </c>
      <c r="E88" s="19" t="str">
        <v>- Dual USB-C (PD/DP) with RJ-45, HDMI, USB-A—one cable powers and displays
- Tool-less access to an open SO-DIMM and M.2 slot enables rapid RAM or SSD upgrades
- 3-year warranty plus MIL-STD-810H toughness ensure built-in long-term reliability</v>
      </c>
      <c r="F88" s="19" t="str">
        <v>https://drive.google.com/drive/folders/1JX6Mhv1vf949Z1JaZkF5bjPFcmjhJqrL?usp=drive_link</v>
      </c>
      <c r="G88" s="19" t="str">
        <v>90NX08Z1-M001A0</v>
      </c>
      <c r="H88" s="19" t="str">
        <v>ASUS ExpertBook BG1 (i5-1334U/16GB/512GB/Win 11 Home/BG1409CVA)</v>
      </c>
      <c r="I88" s="19" t="str">
        <v>Intel® Core™ i5-1334U 1.3 GHz</v>
      </c>
      <c r="J88" s="19" t="str">
        <v>Intel Iris Xᵉ Graphics (available for Intel® Core™ i5/i7/i9 with dual channel memory)</v>
      </c>
      <c r="K88" s="19" t="str">
        <v>Windows 11 Home</v>
      </c>
      <c r="L88" s="19" t="str">
        <v>M365 FREE TRIAL 30D(WW)</v>
      </c>
      <c r="M88" s="19" t="str">
        <v>14"</v>
      </c>
      <c r="N88" s="19" t="str">
        <v>FHD 1920X1080 16:9</v>
      </c>
      <c r="O88" s="19" t="str">
        <v>300nits</v>
      </c>
      <c r="P88" s="19" t="str">
        <v>DDR5 16GB</v>
      </c>
      <c r="Q88" s="19" t="str">
        <v>512GB 2280 PCIE G4 SSD</v>
      </c>
      <c r="R88" s="19" t="str">
        <v>2x USB 3.2 Gen 1 Type-A
2x USB 3.2 Gen 2 Type-C support display / power delivery
1x HDMI 1.4
1x 3.5mm Combo Audio Jack
1x RJ45 Gigabit Ethernet</v>
      </c>
      <c r="S88" s="19" t="str">
        <v>1.407 Kg</v>
      </c>
      <c r="T88" s="19" t="str">
        <v>32.45 x 21.44 x 1.97 ~ 1.97 cm</v>
      </c>
      <c r="U88" s="19" t="str">
        <v>2x DDR5 SO-DIMM slots
1x M.2 2230 PCIe 4.0x4
1x M.2 2280 PCIe 4.0x4</v>
      </c>
      <c r="V88" s="19" t="str">
        <v>Backpack
Carry bag
USB-C to USB-C cable</v>
      </c>
      <c r="W88" s="20" t="str">
        <v>50WHrs</v>
      </c>
      <c r="X88" s="19" t="str">
        <v>TYPE-C, 65W AC Adapter</v>
      </c>
      <c r="Y88" s="19" t="str">
        <v>W/FINGERPRINT</v>
      </c>
    </row>
    <row r="89" spans="1:25" ht="15" customHeight="1">
      <c r="A89" s="19" t="str">
        <v>90NX08Z1-M001B0</v>
      </c>
      <c r="B89" s="20" t="str">
        <v>BG1409CVA-S65150X</v>
      </c>
      <c r="C89" s="19" t="str">
        <v>ASUS ExpertBook BG1</v>
      </c>
      <c r="D89" s="20" t="str">
        <v>Trusted by IT Experts. Built for Worry-Free Business.</v>
      </c>
      <c r="E89" s="19" t="str">
        <v>- Dual USB-C (PD/DP) with RJ-45, HDMI, USB-A—one cable powers and displays
- Tool-less access to an open SO-DIMM and M.2 slot enables rapid RAM or SSD upgrades
- 3-year warranty plus MIL-STD-810H toughness ensure built-in long-term reliability</v>
      </c>
      <c r="F89" s="19">
        <v>0</v>
      </c>
      <c r="G89" s="19" t="str">
        <v>90NX08Z1-M001B0</v>
      </c>
      <c r="H89" s="19" t="str">
        <v>ASUS ExpertBook BG1 (i5-1334U/16GB/512GB/Win 11 Pro/BG1409CVA)</v>
      </c>
      <c r="I89" s="19" t="str">
        <v>Intel® Core™ i5-1334U 1.3 GHz</v>
      </c>
      <c r="J89" s="19" t="str">
        <v>Intel Iris Xᵉ Graphics (available for Intel® Core™ i5/i7/i9 with dual channel memory)</v>
      </c>
      <c r="K89" s="19" t="str">
        <v>Windows 11 Pro</v>
      </c>
      <c r="L89" s="19" t="str">
        <v>M365 FREE TRIAL 30D(WW)</v>
      </c>
      <c r="M89" s="19" t="str">
        <v>14"</v>
      </c>
      <c r="N89" s="19" t="str">
        <v>FHD 1920X1080 16:9</v>
      </c>
      <c r="O89" s="19" t="str">
        <v>300nits</v>
      </c>
      <c r="P89" s="19" t="str">
        <v>DDR5 16GB</v>
      </c>
      <c r="Q89" s="19" t="str">
        <v>512GB 2280 PCIE G4 SSD</v>
      </c>
      <c r="R89" s="19" t="str">
        <v>2x USB 3.2 Gen 1 Type-A
2x USB 3.2 Gen 2 Type-C support display / power delivery
1x HDMI 1.4
1x 3.5mm Combo Audio Jack
1x RJ45 Gigabit Ethernet</v>
      </c>
      <c r="S89" s="19" t="str">
        <v>1.407 Kg</v>
      </c>
      <c r="T89" s="19" t="str">
        <v>32.45 x 21.44 x 1.97 ~ 1.97 cm</v>
      </c>
      <c r="U89" s="19" t="str">
        <v>2x DDR5 SO-DIMM slots
1x M.2 2230 PCIe 4.0x4
1x M.2 2280 PCIe 4.0x4</v>
      </c>
      <c r="V89" s="19" t="str">
        <v>Backpack
Carry bag
USB-C to USB-C cable</v>
      </c>
      <c r="W89" s="20" t="str">
        <v>50WHrs</v>
      </c>
      <c r="X89" s="19" t="str">
        <v>TYPE-C, 65W AC Adapter</v>
      </c>
      <c r="Y89" s="19" t="str">
        <v>W/FINGERPRINT</v>
      </c>
    </row>
    <row r="90" spans="1:25" ht="15" customHeight="1">
      <c r="A90" s="19" t="str">
        <v>90NX08Z1-M001D0</v>
      </c>
      <c r="B90" s="20" t="str">
        <v>BG1409CVA-S67850W</v>
      </c>
      <c r="C90" s="19" t="str">
        <v>ASUS ExpertBook BG1</v>
      </c>
      <c r="D90" s="20" t="str">
        <v>Trusted by IT Experts. Built for Worry-Free Business.</v>
      </c>
      <c r="E90" s="19" t="str">
        <v>- Dual USB-C (PD/DP) with RJ-45, HDMI, USB-A—one cable powers and displays
- Tool-less access to an open SO-DIMM and M.2 slot enables rapid RAM or SSD upgrades
- 3-year warranty plus MIL-STD-810H toughness ensure built-in long-term reliability</v>
      </c>
      <c r="F90" s="19" t="str">
        <v>https://drive.google.com/drive/folders/1doOTPtdIYhxgXrNArRsRrGOx_SanXYtN?usp=drive_link</v>
      </c>
      <c r="G90" s="19" t="str">
        <v>90NX08Z1-M001D0</v>
      </c>
      <c r="H90" s="19" t="str">
        <v>ASUS ExpertBook BG1 (i7-1355U/8GB/512GB/Win 11 Home/BG1409CVA)</v>
      </c>
      <c r="I90" s="19" t="str">
        <v>Intel® Core™ i7-1355U 1.7 GHz</v>
      </c>
      <c r="J90" s="19" t="str">
        <v>Intel® UHD Graphics</v>
      </c>
      <c r="K90" s="19" t="str">
        <v>Windows 11 Home</v>
      </c>
      <c r="L90" s="19" t="str">
        <v>M365 FREE TRIAL 30D(WW)</v>
      </c>
      <c r="M90" s="19" t="str">
        <v>14"</v>
      </c>
      <c r="N90" s="19" t="str">
        <v>FHD 1920X1080 16:9</v>
      </c>
      <c r="O90" s="19" t="str">
        <v>300nits</v>
      </c>
      <c r="P90" s="19" t="str">
        <v>DDR5 8GB</v>
      </c>
      <c r="Q90" s="19" t="str">
        <v>512GB 2280 PCIE G4 SSD</v>
      </c>
      <c r="R90" s="19" t="str">
        <v>2x USB 3.2 Gen 1 Type-A
2x USB 3.2 Gen 2 Type-C support display / power delivery
1x HDMI 1.4
1x 3.5mm Combo Audio Jack
1x RJ45 Gigabit Ethernet</v>
      </c>
      <c r="S90" s="19" t="str">
        <v>1.407 Kg</v>
      </c>
      <c r="T90" s="19" t="str">
        <v>32.45 x 21.44 x 1.97 ~ 1.97 cm</v>
      </c>
      <c r="U90" s="19" t="str">
        <v>2x DDR5 SO-DIMM slots
1x M.2 2230 PCIe 4.0x4
1x M.2 2280 PCIe 4.0x4</v>
      </c>
      <c r="V90" s="19" t="str">
        <v>Backpack
Carry bag
USB-C to USB-C cable</v>
      </c>
      <c r="W90" s="20" t="str">
        <v>50WHrs</v>
      </c>
      <c r="X90" s="19" t="str">
        <v>TYPE-C, 65W AC Adapter</v>
      </c>
      <c r="Y90" s="19" t="str">
        <v>W/FINGERPRINT</v>
      </c>
    </row>
    <row r="91" spans="1:25" ht="15" customHeight="1">
      <c r="A91" s="19" t="str">
        <v>90NX08Z1-M001E0</v>
      </c>
      <c r="B91" s="20" t="str">
        <v>BG1409CVA-S67850X</v>
      </c>
      <c r="C91" s="19" t="str">
        <v>ASUS ExpertBook BG1</v>
      </c>
      <c r="D91" s="20" t="str">
        <v>Trusted by IT Experts. Built for Worry-Free Business.</v>
      </c>
      <c r="E91" s="19" t="str">
        <v>- Dual USB-C (PD/DP) with RJ-45, HDMI, USB-A—one cable powers and displays
- Tool-less access to an open SO-DIMM and M.2 slot enables rapid RAM or SSD upgrades
- 3-year warranty plus MIL-STD-810H toughness ensure built-in long-term reliability</v>
      </c>
      <c r="F91" s="19">
        <v>0</v>
      </c>
      <c r="G91" s="19" t="str">
        <v>90NX08Z1-M001E0</v>
      </c>
      <c r="H91" s="19" t="str">
        <v>ASUS ExpertBook BG1 (i7-1355U/8GB/512GB/Win 11 Pro/BG1409CVA)</v>
      </c>
      <c r="I91" s="19" t="str">
        <v>Intel® Core™ i7-1355U 1.7 GHz</v>
      </c>
      <c r="J91" s="19" t="str">
        <v>Intel® UHD Graphics</v>
      </c>
      <c r="K91" s="19" t="str">
        <v>Windows 11 Pro</v>
      </c>
      <c r="L91" s="19" t="str">
        <v>M365 FREE TRIAL 30D(WW)</v>
      </c>
      <c r="M91" s="19" t="str">
        <v>14"</v>
      </c>
      <c r="N91" s="19" t="str">
        <v>FHD 1920X1080 16:9</v>
      </c>
      <c r="O91" s="19" t="str">
        <v>300nits</v>
      </c>
      <c r="P91" s="19" t="str">
        <v>DDR5 8GB</v>
      </c>
      <c r="Q91" s="19" t="str">
        <v>512GB 2280 PCIE G4 SSD</v>
      </c>
      <c r="R91" s="19" t="str">
        <v>2x USB 3.2 Gen 1 Type-A
2x USB 3.2 Gen 2 Type-C support display / power delivery
1x HDMI 1.4
1x 3.5mm Combo Audio Jack
1x RJ45 Gigabit Ethernet</v>
      </c>
      <c r="S91" s="19" t="str">
        <v>1.407 Kg</v>
      </c>
      <c r="T91" s="19" t="str">
        <v>32.45 x 21.44 x 1.97 ~ 1.97 cm</v>
      </c>
      <c r="U91" s="19" t="str">
        <v>2x DDR5 SO-DIMM slots
1x M.2 2230 PCIe 4.0x4
1x M.2 2280 PCIe 4.0x4</v>
      </c>
      <c r="V91" s="19" t="str">
        <v>Backpack
Carry bag
USB-C to USB-C cable</v>
      </c>
      <c r="W91" s="20" t="str">
        <v>50WHrs</v>
      </c>
      <c r="X91" s="19" t="str">
        <v>TYPE-C, 65W AC Adapter</v>
      </c>
      <c r="Y91" s="19" t="str">
        <v>W/FINGERPRINT</v>
      </c>
    </row>
    <row r="92" spans="1:25" ht="15" customHeight="1">
      <c r="A92" s="19" t="str">
        <v>90NX08Z1-M001F0</v>
      </c>
      <c r="B92" s="20" t="str">
        <v>BG1409CVA-S67150W</v>
      </c>
      <c r="C92" s="19" t="str">
        <v>ASUS ExpertBook BG1</v>
      </c>
      <c r="D92" s="20" t="str">
        <v>Trusted by IT Experts. Built for Worry-Free Business.</v>
      </c>
      <c r="E92" s="19" t="str">
        <v>- Dual USB-C (PD/DP) with RJ-45, HDMI, USB-A—one cable powers and displays
- Tool-less access to an open SO-DIMM and M.2 slot enables rapid RAM or SSD upgrades
- 3-year warranty plus MIL-STD-810H toughness ensure built-in long-term reliability</v>
      </c>
      <c r="F92" s="19" t="str">
        <v>https://drive.google.com/drive/folders/16X1B5EeAnauCyYnjnSp9MSbljj26xL5I?usp=drive_link</v>
      </c>
      <c r="G92" s="19" t="str">
        <v>90NX08Z1-M001F0</v>
      </c>
      <c r="H92" s="19" t="str">
        <v>ASUS ExpertBook BG1 (i7-1355U/16GB/512GB/Win 11 Home/BG1409CVA)</v>
      </c>
      <c r="I92" s="19" t="str">
        <v>Intel® Core™ i7-1355U 1.7 GHz</v>
      </c>
      <c r="J92" s="19" t="str">
        <v>Intel Iris Xᵉ Graphics (available for Intel® Core™ i5/i7/i9 with dual channel memory)</v>
      </c>
      <c r="K92" s="19" t="str">
        <v>Windows 11 Home</v>
      </c>
      <c r="L92" s="19" t="str">
        <v>M365 FREE TRIAL 30D(WW)</v>
      </c>
      <c r="M92" s="19" t="str">
        <v>14"</v>
      </c>
      <c r="N92" s="19" t="str">
        <v>FHD 1920X1080 16:9</v>
      </c>
      <c r="O92" s="19" t="str">
        <v>300nits</v>
      </c>
      <c r="P92" s="19" t="str">
        <v>DDR5 16GB</v>
      </c>
      <c r="Q92" s="19" t="str">
        <v>512GB 2280 PCIE G4 SSD</v>
      </c>
      <c r="R92" s="19" t="str">
        <v>2x USB 3.2 Gen 1 Type-A
2x USB 3.2 Gen 2 Type-C support display / power delivery
1x HDMI 1.4
1x 3.5mm Combo Audio Jack
1x RJ45 Gigabit Ethernet</v>
      </c>
      <c r="S92" s="19" t="str">
        <v>1.407 Kg</v>
      </c>
      <c r="T92" s="19" t="str">
        <v>32.45 x 21.44 x 1.97 ~ 1.97 cm</v>
      </c>
      <c r="U92" s="19" t="str">
        <v>2x DDR5 SO-DIMM slots
1x M.2 2230 PCIe 4.0x4
1x M.2 2280 PCIe 4.0x4</v>
      </c>
      <c r="V92" s="19" t="str">
        <v>Backpack
Carry bag
USB-C to USB-C cable</v>
      </c>
      <c r="W92" s="20" t="str">
        <v>50WHrs</v>
      </c>
      <c r="X92" s="19" t="str">
        <v>TYPE-C, 65W AC Adapter</v>
      </c>
      <c r="Y92" s="19" t="str">
        <v>W/FINGERPRINT</v>
      </c>
    </row>
    <row r="93" spans="1:25" ht="15" customHeight="1">
      <c r="A93" s="19" t="str">
        <v>90NX08Z1-M001H0</v>
      </c>
      <c r="B93" s="20" t="str">
        <v>BG1409CVA-S67150X</v>
      </c>
      <c r="C93" s="19" t="str">
        <v>ASUS ExpertBook BG1</v>
      </c>
      <c r="D93" s="20" t="str">
        <v>Trusted by IT Experts. Built for Worry-Free Business.</v>
      </c>
      <c r="E93" s="19" t="str">
        <v>- Dual USB-C (PD/DP) with RJ-45, HDMI, USB-A—one cable powers and displays
- Tool-less access to an open SO-DIMM and M.2 slot enables rapid RAM or SSD upgrades
- 3-year warranty plus MIL-STD-810H toughness ensure built-in long-term reliability</v>
      </c>
      <c r="F93" s="19">
        <v>0</v>
      </c>
      <c r="G93" s="19" t="str">
        <v>90NX08Z1-M001H0</v>
      </c>
      <c r="H93" s="19" t="str">
        <v>ASUS ExpertBook BG1 (i7-1355U/16GB/512GB/Win 11 Pro/BG1409CVA)</v>
      </c>
      <c r="I93" s="19" t="str">
        <v>Intel® Core™ i7-1355U 1.7 GHz</v>
      </c>
      <c r="J93" s="19" t="str">
        <v>Intel Iris Xᵉ Graphics (available for Intel® Core™ i5/i7/i9 with dual channel memory)</v>
      </c>
      <c r="K93" s="19" t="str">
        <v>Windows 11 Pro</v>
      </c>
      <c r="L93" s="19" t="str">
        <v>M365 FREE TRIAL 30D(WW)</v>
      </c>
      <c r="M93" s="19" t="str">
        <v>14"</v>
      </c>
      <c r="N93" s="19" t="str">
        <v>FHD 1920X1080 16:9</v>
      </c>
      <c r="O93" s="19" t="str">
        <v>300nits</v>
      </c>
      <c r="P93" s="19" t="str">
        <v>DDR5 16GB</v>
      </c>
      <c r="Q93" s="19" t="str">
        <v>512GB 2280 PCIE G4 SSD</v>
      </c>
      <c r="R93" s="19" t="str">
        <v>2x USB 3.2 Gen 1 Type-A
2x USB 3.2 Gen 2 Type-C support display / power delivery
1x HDMI 1.4
1x 3.5mm Combo Audio Jack
1x RJ45 Gigabit Ethernet</v>
      </c>
      <c r="S93" s="19" t="str">
        <v>1.407 Kg</v>
      </c>
      <c r="T93" s="19" t="str">
        <v>32.45 x 21.44 x 1.97 ~ 1.97 cm</v>
      </c>
      <c r="U93" s="19" t="str">
        <v>2x DDR5 SO-DIMM slots
1x M.2 2230 PCIe 4.0x4
1x M.2 2280 PCIe 4.0x4</v>
      </c>
      <c r="V93" s="19" t="str">
        <v>Backpack
Carry bag
USB-C to USB-C cable</v>
      </c>
      <c r="W93" s="20" t="str">
        <v>50WHrs</v>
      </c>
      <c r="X93" s="19" t="str">
        <v>TYPE-C, 65W AC Adapter</v>
      </c>
      <c r="Y93" s="19" t="str">
        <v>W/FINGERPRINT</v>
      </c>
    </row>
    <row r="94" spans="1:25" ht="15" customHeight="1">
      <c r="A94" s="19" t="str">
        <v>90NX08Z1-M001L0</v>
      </c>
      <c r="B94" s="20" t="str">
        <v>BG1409CVA-S67110W</v>
      </c>
      <c r="C94" s="19" t="str">
        <v>ASUS ExpertBook BG1</v>
      </c>
      <c r="D94" s="20" t="str">
        <v>Trusted by IT Experts. Built for Worry-Free Business.</v>
      </c>
      <c r="E94" s="19" t="str">
        <v>- Dual USB-C (PD/DP) with RJ-45, HDMI, USB-A—one cable powers and displays
- Tool-less access to an open SO-DIMM and M.2 slot enables rapid RAM or SSD upgrades
- 3-year warranty plus MIL-STD-810H toughness ensure built-in long-term reliability</v>
      </c>
      <c r="F94" s="19" t="str">
        <v>https://drive.google.com/drive/folders/1_P9IebbgA0f5l1zXB4UwO2nMqKsKzT7p?usp=drive_link</v>
      </c>
      <c r="G94" s="19" t="str">
        <v>90NX08Z1-M001L0</v>
      </c>
      <c r="H94" s="19" t="str">
        <v>ASUS ExpertBook BG1 (i7-1355U/16GB/1TB/Win 11 Home/BG1409CVA)</v>
      </c>
      <c r="I94" s="19" t="str">
        <v>Intel® Core™ i7-1355U 1.7 GHz</v>
      </c>
      <c r="J94" s="19" t="str">
        <v>Intel Iris Xᵉ Graphics (available for Intel® Core™ i5/i7/i9 with dual channel memory)</v>
      </c>
      <c r="K94" s="19" t="str">
        <v>Windows 11 Home</v>
      </c>
      <c r="L94" s="19" t="str">
        <v>M365 FREE TRIAL 30D(WW)</v>
      </c>
      <c r="M94" s="19" t="str">
        <v>14"</v>
      </c>
      <c r="N94" s="19" t="str">
        <v>FHD 1920X1080 16:9</v>
      </c>
      <c r="O94" s="19" t="str">
        <v>300nits</v>
      </c>
      <c r="P94" s="19" t="str">
        <v>DDR5 16GB</v>
      </c>
      <c r="Q94" s="19" t="str">
        <v>1TB 2280 PCIE G4 SSD</v>
      </c>
      <c r="R94" s="19" t="str">
        <v>2x USB 3.2 Gen 1 Type-A
2x USB 3.2 Gen 2 Type-C support display / power delivery
1x HDMI 1.4
1x 3.5mm Combo Audio Jack
1x RJ45 Gigabit Ethernet</v>
      </c>
      <c r="S94" s="19" t="str">
        <v>1.407 Kg</v>
      </c>
      <c r="T94" s="19" t="str">
        <v>32.45 x 21.44 x 1.97 ~ 1.97 cm</v>
      </c>
      <c r="U94" s="19" t="str">
        <v>2x DDR5 SO-DIMM slots
1x M.2 2230 PCIe 4.0x4
1x M.2 2280 PCIe 4.0x4</v>
      </c>
      <c r="V94" s="19" t="str">
        <v>Backpack
Carry bag
USB-C to USB-C cable</v>
      </c>
      <c r="W94" s="20" t="str">
        <v>50WHrs</v>
      </c>
      <c r="X94" s="19" t="str">
        <v>TYPE-C, 65W AC Adapter</v>
      </c>
      <c r="Y94" s="19" t="str">
        <v>W/FINGERPRINT</v>
      </c>
    </row>
    <row r="95" spans="1:25" ht="15" customHeight="1">
      <c r="A95" s="19" t="str">
        <v>90NX08Z1-M001M0</v>
      </c>
      <c r="B95" s="20" t="str">
        <v>BG1409CVA-S67110X</v>
      </c>
      <c r="C95" s="19" t="str">
        <v>ASUS ExpertBook BG1</v>
      </c>
      <c r="D95" s="20" t="str">
        <v>Trusted by IT Experts. Built for Worry-Free Business.</v>
      </c>
      <c r="E95" s="19" t="str">
        <v>- Dual USB-C (PD/DP) with RJ-45, HDMI, USB-A—one cable powers and displays
- Tool-less access to an open SO-DIMM and M.2 slot enables rapid RAM or SSD upgrades
- 3-year warranty plus MIL-STD-810H toughness ensure built-in long-term reliability</v>
      </c>
      <c r="F95" s="19" t="str">
        <v>https://drive.google.com/drive/folders/1VEgk1dU8LZ4NJp_8njiV72udvFp8RmNj?usp=drive_link</v>
      </c>
      <c r="G95" s="19" t="str">
        <v>90NX08Z1-M001M0</v>
      </c>
      <c r="H95" s="19" t="str">
        <v>ASUS ExpertBook BG1 (i7-1355U/16GB/1TB/Win 11 Pro/BG1409CVA)</v>
      </c>
      <c r="I95" s="19" t="str">
        <v>Intel® Core™ i7-1355U 1.7 GHz</v>
      </c>
      <c r="J95" s="19" t="str">
        <v>Intel Iris Xᵉ Graphics (available for Intel® Core™ i5/i7/i9 with dual channel memory)</v>
      </c>
      <c r="K95" s="19" t="str">
        <v>Windows 11 Pro</v>
      </c>
      <c r="L95" s="19" t="str">
        <v>M365 FREE TRIAL 30D(WW)</v>
      </c>
      <c r="M95" s="19" t="str">
        <v>14"</v>
      </c>
      <c r="N95" s="19" t="str">
        <v>FHD 1920X1080 16:9</v>
      </c>
      <c r="O95" s="19" t="str">
        <v>300nits</v>
      </c>
      <c r="P95" s="19" t="str">
        <v>DDR5 16GB</v>
      </c>
      <c r="Q95" s="19" t="str">
        <v>1TB 2280 PCIE G4 SSD</v>
      </c>
      <c r="R95" s="19" t="str">
        <v>2x USB 3.2 Gen 1 Type-A
2x USB 3.2 Gen 2 Type-C support display / power delivery
1x HDMI 1.4
1x 3.5mm Combo Audio Jack
1x RJ45 Gigabit Ethernet</v>
      </c>
      <c r="S95" s="19" t="str">
        <v>1.407 Kg</v>
      </c>
      <c r="T95" s="19" t="str">
        <v>32.45 x 21.44 x 1.97 ~ 1.97 cm</v>
      </c>
      <c r="U95" s="19" t="str">
        <v>2x DDR5 SO-DIMM slots
1x M.2 2230 PCIe 4.0x4
1x M.2 2280 PCIe 4.0x4</v>
      </c>
      <c r="V95" s="19" t="str">
        <v>Backpack
Carry bag
USB-C to USB-C cable</v>
      </c>
      <c r="W95" s="20" t="str">
        <v>50WHrs</v>
      </c>
      <c r="X95" s="19" t="str">
        <v>TYPE-C, 65W AC Adapter</v>
      </c>
      <c r="Y95" s="19" t="str">
        <v>W/FINGERPRINT</v>
      </c>
    </row>
    <row r="96" spans="1:25" ht="15" customHeight="1">
      <c r="A96" s="19" t="str">
        <v>90NX08Z1-M001S0</v>
      </c>
      <c r="B96" s="20" t="str">
        <v>BG1409CVA-S65851WR</v>
      </c>
      <c r="C96" s="19" t="str">
        <v>ASUS ExpertBook BG1</v>
      </c>
      <c r="D96" s="20" t="str">
        <v>Trusted by IT Experts. Built for Worry-Free Business.</v>
      </c>
      <c r="E96" s="19" t="str">
        <v>- Dual USB-C (PD/DP) with RJ-45, HDMI, USB-A—one cable powers and displays
- Tool-less access to an open SO-DIMM and M.2 slot enables rapid RAM or SSD upgrades
- 3-year warranty plus MIL-STD-810H toughness ensure built-in long-term reliability</v>
      </c>
      <c r="F96" s="19">
        <v>0</v>
      </c>
      <c r="G96" s="19" t="str">
        <v>90NX08Z1-M001S0</v>
      </c>
      <c r="H96" s="19" t="str">
        <v>ASUS ExpertBook BG1 (Core 5 120U/DDR5 SO-DIMM/512GB//BG1409CVA)</v>
      </c>
      <c r="I96" s="19" t="str">
        <v>Intel® Core™ 5 120U 1.4 GHz</v>
      </c>
      <c r="J96" s="19" t="str">
        <v>Windows 11 Home - ASUS recommends Windows 11 Pro for business
* Windows 11 Home is available only as the Single Language edition. Learn more about Windows 11 Home Single language: https://support.microsoft.com/article/eaf060a6-3642-4612-6b75-b34e57a08abf</v>
      </c>
      <c r="K96" s="19" t="str">
        <v/>
      </c>
      <c r="L96" s="19" t="str">
        <v>Plastic</v>
      </c>
      <c r="M96" s="19" t="str">
        <v>Not Found</v>
      </c>
      <c r="N96" s="19" t="str">
        <v>NTSC: 45%</v>
      </c>
      <c r="O96" s="19" t="str">
        <v>Anti-glare display</v>
      </c>
      <c r="P96" s="19" t="str">
        <v>8GB DDR5 SO-DIMM</v>
      </c>
      <c r="Q96" s="19" t="str">
        <v>512GB M.2 2280 NVMe™ PCIe® 4.0 SSD
SSD Housing for storage expansion</v>
      </c>
      <c r="R96" s="19" t="str">
        <v>US MIL-STD 810H military-grade standard</v>
      </c>
      <c r="S96" s="19">
        <v>0.87</v>
      </c>
      <c r="T96" s="19" t="e">
        <v>#N/A</v>
      </c>
      <c r="U96" s="19" t="str">
        <v>Plastic</v>
      </c>
      <c r="V96" s="19" t="str">
        <v>LED Backlit</v>
      </c>
      <c r="W96" s="20" t="e">
        <v>#VALUE!</v>
      </c>
      <c r="X96" s="19" t="str">
        <v>Not Found</v>
      </c>
      <c r="Y96" s="19" t="str">
        <v>2x DDR5 SO-DIMM slots
1x M.2 2230 PCIe 4.0x4
1x M.2 2280 PCIe 4.0x4</v>
      </c>
    </row>
    <row r="97" spans="1:25" ht="15" customHeight="1">
      <c r="A97" s="19" t="str">
        <v>90NX08Z1-M001T0</v>
      </c>
      <c r="B97" s="20" t="str">
        <v>BG1409CVA-S65851XR</v>
      </c>
      <c r="C97" s="19" t="str">
        <v>ASUS ExpertBook BG1</v>
      </c>
      <c r="D97" s="20" t="str">
        <v>Trusted by IT Experts. Built for Worry-Free Business.</v>
      </c>
      <c r="E97" s="19" t="str">
        <v>- Dual USB-C (PD/DP) with RJ-45, HDMI, USB-A—one cable powers and displays
- Tool-less access to an open SO-DIMM and M.2 slot enables rapid RAM or SSD upgrades
- 3-year warranty plus MIL-STD-810H toughness ensure built-in long-term reliability</v>
      </c>
      <c r="F97" s="19">
        <v>0</v>
      </c>
      <c r="G97" s="19" t="str">
        <v>90NX08Z1-M001T0</v>
      </c>
      <c r="H97" s="19" t="str">
        <v>ASUS ExpertBook BG1 (Core 5 120U/DDR5 SO-DIMM/512GB//BG1409CVA)</v>
      </c>
      <c r="I97" s="19" t="str">
        <v>Intel® Core™ 5 120U 1.4 GHz</v>
      </c>
      <c r="J97" s="19" t="str">
        <v>Windows 11 Pro</v>
      </c>
      <c r="K97" s="19" t="str">
        <v/>
      </c>
      <c r="L97" s="19" t="str">
        <v>Plastic</v>
      </c>
      <c r="M97" s="19" t="str">
        <v>Not Found</v>
      </c>
      <c r="N97" s="19" t="str">
        <v>NTSC: 45%</v>
      </c>
      <c r="O97" s="19" t="str">
        <v>Anti-glare display</v>
      </c>
      <c r="P97" s="19" t="str">
        <v>8GB DDR5 SO-DIMM</v>
      </c>
      <c r="Q97" s="19" t="str">
        <v>512GB M.2 2280 NVMe™ PCIe® 4.0 SSD
SSD Housing for storage expansion</v>
      </c>
      <c r="R97" s="19" t="str">
        <v>US MIL-STD 810H military-grade standard</v>
      </c>
      <c r="S97" s="19">
        <v>0.87</v>
      </c>
      <c r="T97" s="19" t="e">
        <v>#N/A</v>
      </c>
      <c r="U97" s="19" t="str">
        <v>Plastic</v>
      </c>
      <c r="V97" s="19" t="str">
        <v>LED Backlit</v>
      </c>
      <c r="W97" s="20" t="e">
        <v>#VALUE!</v>
      </c>
      <c r="X97" s="19" t="str">
        <v>Not Found</v>
      </c>
      <c r="Y97" s="19" t="str">
        <v>2x DDR5 SO-DIMM slots
1x M.2 2230 PCIe 4.0x4
1x M.2 2280 PCIe 4.0x4</v>
      </c>
    </row>
    <row r="98" spans="1:25" ht="15" customHeight="1">
      <c r="A98" s="19" t="str">
        <v>90NX08Z1-M001U0</v>
      </c>
      <c r="B98" s="20" t="str">
        <v>BG1409CVA-S65151XR</v>
      </c>
      <c r="C98" s="19" t="str">
        <v>ASUS ExpertBook BG1</v>
      </c>
      <c r="D98" s="20" t="str">
        <v>Trusted by IT Experts. Built for Worry-Free Business.</v>
      </c>
      <c r="E98" s="19" t="str">
        <v>- Dual USB-C (PD/DP) with RJ-45, HDMI, USB-A—one cable powers and displays
- Tool-less access to an open SO-DIMM and M.2 slot enables rapid RAM or SSD upgrades
- 3-year warranty plus MIL-STD-810H toughness ensure built-in long-term reliability</v>
      </c>
      <c r="F98" s="19">
        <v>0</v>
      </c>
      <c r="G98" s="19" t="str">
        <v>90NX08Z1-M001U0</v>
      </c>
      <c r="H98" s="19" t="str">
        <v>ASUS ExpertBook BG1 (Core 5 120U/DDR5 SO-DIMM *2/512GB//BG1409CVA)</v>
      </c>
      <c r="I98" s="19" t="str">
        <v>Intel® Core™ 5 120U 1.4 GHz</v>
      </c>
      <c r="J98" s="19" t="str">
        <v>Windows 11 Pro</v>
      </c>
      <c r="K98" s="19" t="str">
        <v/>
      </c>
      <c r="L98" s="19" t="str">
        <v>Plastic</v>
      </c>
      <c r="M98" s="19" t="str">
        <v>Not Found</v>
      </c>
      <c r="N98" s="19" t="str">
        <v>NTSC: 45%</v>
      </c>
      <c r="O98" s="19" t="str">
        <v>Anti-glare display</v>
      </c>
      <c r="P98" s="19" t="str">
        <v>8GB DDR5 SO-DIMM *2</v>
      </c>
      <c r="Q98" s="19" t="str">
        <v>512GB M.2 2280 NVMe™ PCIe® 4.0 SSD
SSD Housing for storage expansion</v>
      </c>
      <c r="R98" s="19" t="str">
        <v>US MIL-STD 810H military-grade standard</v>
      </c>
      <c r="S98" s="19">
        <v>0.87</v>
      </c>
      <c r="T98" s="19" t="e">
        <v>#N/A</v>
      </c>
      <c r="U98" s="19" t="str">
        <v>Plastic</v>
      </c>
      <c r="V98" s="19" t="str">
        <v>LED Backlit</v>
      </c>
      <c r="W98" s="20" t="e">
        <v>#VALUE!</v>
      </c>
      <c r="X98" s="19" t="str">
        <v>Not Found</v>
      </c>
      <c r="Y98" s="19" t="str">
        <v>2x DDR5 SO-DIMM slots
1x M.2 2230 PCIe 4.0x4
1x M.2 2280 PCIe 4.0x4</v>
      </c>
    </row>
    <row r="99" spans="1:25" ht="15" customHeight="1">
      <c r="A99" s="19" t="str">
        <v>90NX08Z1-M001V0</v>
      </c>
      <c r="B99" s="20" t="str">
        <v>BG1409CVA-S65151WR</v>
      </c>
      <c r="C99" s="19" t="str">
        <v>ASUS ExpertBook BG1</v>
      </c>
      <c r="D99" s="20" t="str">
        <v>Trusted by IT Experts. Built for Worry-Free Business.</v>
      </c>
      <c r="E99" s="19" t="str">
        <v>- Dual USB-C (PD/DP) with RJ-45, HDMI, USB-A—one cable powers and displays
- Tool-less access to an open SO-DIMM and M.2 slot enables rapid RAM or SSD upgrades
- 3-year warranty plus MIL-STD-810H toughness ensure built-in long-term reliability</v>
      </c>
      <c r="F99" s="19">
        <v>0</v>
      </c>
      <c r="G99" s="19" t="str">
        <v>90NX08Z1-M001V0</v>
      </c>
      <c r="H99" s="19" t="str">
        <v>ASUS ExpertBook BG1 (Core 5 120U/DDR5 SO-DIMM *2/512GB//BG1409CVA)</v>
      </c>
      <c r="I99" s="19" t="str">
        <v>Intel® Core™ 5 120U 1.4 GHz</v>
      </c>
      <c r="J99" s="19" t="str">
        <v>Windows 11 Home - ASUS recommends Windows 11 Pro for business
* Windows 11 Home is available only as the Single Language edition. Learn more about Windows 11 Home Single language: https://support.microsoft.com/article/eaf060a6-3642-4612-6b75-b34e57a08abf</v>
      </c>
      <c r="K99" s="19" t="str">
        <v/>
      </c>
      <c r="L99" s="19" t="str">
        <v>Plastic</v>
      </c>
      <c r="M99" s="19" t="str">
        <v>Not Found</v>
      </c>
      <c r="N99" s="19" t="str">
        <v>NTSC: 45%</v>
      </c>
      <c r="O99" s="19" t="str">
        <v>Anti-glare display</v>
      </c>
      <c r="P99" s="19" t="str">
        <v>8GB DDR5 SO-DIMM *2</v>
      </c>
      <c r="Q99" s="19" t="str">
        <v>512GB M.2 2280 NVMe™ PCIe® 4.0 SSD
SSD Housing for storage expansion</v>
      </c>
      <c r="R99" s="19" t="str">
        <v>US MIL-STD 810H military-grade standard</v>
      </c>
      <c r="S99" s="19">
        <v>0.87</v>
      </c>
      <c r="T99" s="19" t="e">
        <v>#N/A</v>
      </c>
      <c r="U99" s="19" t="str">
        <v>Plastic</v>
      </c>
      <c r="V99" s="19" t="str">
        <v>LED Backlit</v>
      </c>
      <c r="W99" s="20" t="e">
        <v>#VALUE!</v>
      </c>
      <c r="X99" s="19" t="str">
        <v>Not Found</v>
      </c>
      <c r="Y99" s="19" t="str">
        <v>2x DDR5 SO-DIMM slots
1x M.2 2230 PCIe 4.0x4
1x M.2 2280 PCIe 4.0x4</v>
      </c>
    </row>
    <row r="100" spans="1:25" ht="15" customHeight="1">
      <c r="A100" s="19" t="str">
        <v>90NX08Z1-M001W0</v>
      </c>
      <c r="B100" s="20" t="str">
        <v>BG1409CVA-S67851WR</v>
      </c>
      <c r="C100" s="19" t="str">
        <v>ASUS ExpertBook BG1</v>
      </c>
      <c r="D100" s="20" t="str">
        <v>Trusted by IT Experts. Built for Worry-Free Business.</v>
      </c>
      <c r="E100" s="19" t="str">
        <v>- Dual USB-C (PD/DP) with RJ-45, HDMI, USB-A—one cable powers and displays
- Tool-less access to an open SO-DIMM and M.2 slot enables rapid RAM or SSD upgrades
- 3-year warranty plus MIL-STD-810H toughness ensure built-in long-term reliability</v>
      </c>
      <c r="F100" s="19">
        <v>0</v>
      </c>
      <c r="G100" s="19" t="str">
        <v>90NX08Z1-M001W0</v>
      </c>
      <c r="H100" s="19" t="str">
        <v>ASUS ExpertBook BG1 (Core 7 150U/DDR5 SO-DIMM/512GB//BG1409CVA)</v>
      </c>
      <c r="I100" s="19" t="str">
        <v>Intel® Core™ 7 150U 1.8 GHz</v>
      </c>
      <c r="J100" s="19" t="str">
        <v>Windows 11 Home - ASUS recommends Windows 11 Pro for business
* Windows 11 Home is available only as the Single Language edition. Learn more about Windows 11 Home Single language: https://support.microsoft.com/article/eaf060a6-3642-4612-6b75-b34e57a08abf</v>
      </c>
      <c r="K100" s="19" t="str">
        <v/>
      </c>
      <c r="L100" s="19" t="str">
        <v>Plastic</v>
      </c>
      <c r="M100" s="19" t="str">
        <v>Not Found</v>
      </c>
      <c r="N100" s="19" t="str">
        <v>NTSC: 45%</v>
      </c>
      <c r="O100" s="19" t="str">
        <v>Anti-glare display</v>
      </c>
      <c r="P100" s="19" t="str">
        <v>8GB DDR5 SO-DIMM</v>
      </c>
      <c r="Q100" s="19" t="str">
        <v>512GB M.2 2280 NVMe™ PCIe® 4.0 SSD
SSD Housing for storage expansion</v>
      </c>
      <c r="R100" s="19" t="str">
        <v>US MIL-STD 810H military-grade standard</v>
      </c>
      <c r="S100" s="19">
        <v>0.87</v>
      </c>
      <c r="T100" s="19" t="e">
        <v>#N/A</v>
      </c>
      <c r="U100" s="19" t="str">
        <v>Plastic</v>
      </c>
      <c r="V100" s="19" t="str">
        <v>LED Backlit</v>
      </c>
      <c r="W100" s="20" t="e">
        <v>#VALUE!</v>
      </c>
      <c r="X100" s="19" t="str">
        <v>Not Found</v>
      </c>
      <c r="Y100" s="19" t="str">
        <v>2x DDR5 SO-DIMM slots
1x M.2 2230 PCIe 4.0x4
1x M.2 2280 PCIe 4.0x4</v>
      </c>
    </row>
    <row r="101" spans="1:25" ht="15" customHeight="1">
      <c r="A101" s="19" t="str">
        <v>90NX08Z1-M001X0</v>
      </c>
      <c r="B101" s="20" t="str">
        <v>BG1409CVA-S67851XR</v>
      </c>
      <c r="C101" s="19" t="str">
        <v>ASUS ExpertBook BG1</v>
      </c>
      <c r="D101" s="20" t="str">
        <v>Trusted by IT Experts. Built for Worry-Free Business.</v>
      </c>
      <c r="E101" s="19" t="str">
        <v>- Dual USB-C (PD/DP) with RJ-45, HDMI, USB-A—one cable powers and displays
- Tool-less access to an open SO-DIMM and M.2 slot enables rapid RAM or SSD upgrades
- 3-year warranty plus MIL-STD-810H toughness ensure built-in long-term reliability</v>
      </c>
      <c r="F101" s="19">
        <v>0</v>
      </c>
      <c r="G101" s="19" t="str">
        <v>90NX08Z1-M001X0</v>
      </c>
      <c r="H101" s="19" t="str">
        <v>ASUS ExpertBook BG1 (Core 7 150U/DDR5 SO-DIMM/512GB//BG1409CVA)</v>
      </c>
      <c r="I101" s="19" t="str">
        <v>Intel® Core™ 7 150U 1.8 GHz</v>
      </c>
      <c r="J101" s="19" t="str">
        <v>Windows 11 Pro</v>
      </c>
      <c r="K101" s="19" t="str">
        <v/>
      </c>
      <c r="L101" s="19" t="str">
        <v>Plastic</v>
      </c>
      <c r="M101" s="19" t="str">
        <v>Not Found</v>
      </c>
      <c r="N101" s="19" t="str">
        <v>NTSC: 45%</v>
      </c>
      <c r="O101" s="19" t="str">
        <v>Anti-glare display</v>
      </c>
      <c r="P101" s="19" t="str">
        <v>8GB DDR5 SO-DIMM</v>
      </c>
      <c r="Q101" s="19" t="str">
        <v>512GB M.2 2280 NVMe™ PCIe® 4.0 SSD
SSD Housing for storage expansion</v>
      </c>
      <c r="R101" s="19" t="str">
        <v>US MIL-STD 810H military-grade standard</v>
      </c>
      <c r="S101" s="19">
        <v>0.87</v>
      </c>
      <c r="T101" s="19" t="e">
        <v>#N/A</v>
      </c>
      <c r="U101" s="19" t="str">
        <v>Plastic</v>
      </c>
      <c r="V101" s="19" t="str">
        <v>LED Backlit</v>
      </c>
      <c r="W101" s="20" t="e">
        <v>#VALUE!</v>
      </c>
      <c r="X101" s="19" t="str">
        <v>Not Found</v>
      </c>
      <c r="Y101" s="19" t="str">
        <v>2x DDR5 SO-DIMM slots
1x M.2 2230 PCIe 4.0x4
1x M.2 2280 PCIe 4.0x4</v>
      </c>
    </row>
    <row r="102" spans="1:25" ht="15" customHeight="1">
      <c r="A102" s="19" t="str">
        <v>90NX08Z1-M001Y0</v>
      </c>
      <c r="B102" s="20" t="str">
        <v>BG1409CVA-S67151XR</v>
      </c>
      <c r="C102" s="19" t="str">
        <v>ASUS ExpertBook BG1</v>
      </c>
      <c r="D102" s="20" t="str">
        <v>Trusted by IT Experts. Built for Worry-Free Business.</v>
      </c>
      <c r="E102" s="19" t="str">
        <v>- Dual USB-C (PD/DP) with RJ-45, HDMI, USB-A—one cable powers and displays
- Tool-less access to an open SO-DIMM and M.2 slot enables rapid RAM or SSD upgrades
- 3-year warranty plus MIL-STD-810H toughness ensure built-in long-term reliability</v>
      </c>
      <c r="F102" s="19">
        <v>0</v>
      </c>
      <c r="G102" s="19" t="str">
        <v>90NX08Z1-M001Y0</v>
      </c>
      <c r="H102" s="19" t="str">
        <v>ASUS ExpertBook BG1 (Core 7 150U/DDR5 SO-DIMM *2/512GB//BG1409CVA)</v>
      </c>
      <c r="I102" s="19" t="str">
        <v>Intel® Core™ 7 150U 1.8 GHz</v>
      </c>
      <c r="J102" s="19" t="str">
        <v>Windows 11 Pro</v>
      </c>
      <c r="K102" s="19" t="str">
        <v/>
      </c>
      <c r="L102" s="19" t="str">
        <v>Plastic</v>
      </c>
      <c r="M102" s="19" t="str">
        <v>Not Found</v>
      </c>
      <c r="N102" s="19" t="str">
        <v>NTSC: 45%</v>
      </c>
      <c r="O102" s="19" t="str">
        <v>Anti-glare display</v>
      </c>
      <c r="P102" s="19" t="str">
        <v>8GB DDR5 SO-DIMM *2</v>
      </c>
      <c r="Q102" s="19" t="str">
        <v>512GB M.2 2280 NVMe™ PCIe® 4.0 SSD
SSD Housing for storage expansion</v>
      </c>
      <c r="R102" s="19" t="str">
        <v>US MIL-STD 810H military-grade standard</v>
      </c>
      <c r="S102" s="19">
        <v>0.87</v>
      </c>
      <c r="T102" s="19" t="e">
        <v>#N/A</v>
      </c>
      <c r="U102" s="19" t="str">
        <v>Plastic</v>
      </c>
      <c r="V102" s="19" t="str">
        <v>LED Backlit</v>
      </c>
      <c r="W102" s="20" t="e">
        <v>#VALUE!</v>
      </c>
      <c r="X102" s="19" t="str">
        <v>Not Found</v>
      </c>
      <c r="Y102" s="19" t="str">
        <v>2x DDR5 SO-DIMM slots
1x M.2 2230 PCIe 4.0x4
1x M.2 2280 PCIe 4.0x4</v>
      </c>
    </row>
    <row r="103" spans="1:25" ht="15" customHeight="1">
      <c r="A103" s="19" t="str">
        <v>90NX08Z1-M001Z0</v>
      </c>
      <c r="B103" s="20" t="str">
        <v>BG1409CVA-S67151WR</v>
      </c>
      <c r="C103" s="19" t="str">
        <v>ASUS ExpertBook BG1</v>
      </c>
      <c r="D103" s="20" t="str">
        <v>Trusted by IT Experts. Built for Worry-Free Business.</v>
      </c>
      <c r="E103" s="19" t="str">
        <v>- Dual USB-C (PD/DP) with RJ-45, HDMI, USB-A—one cable powers and displays
- Tool-less access to an open SO-DIMM and M.2 slot enables rapid RAM or SSD upgrades
- 3-year warranty plus MIL-STD-810H toughness ensure built-in long-term reliability</v>
      </c>
      <c r="F103" s="19">
        <v>0</v>
      </c>
      <c r="G103" s="19" t="str">
        <v>90NX08Z1-M001Z0</v>
      </c>
      <c r="H103" s="19" t="str">
        <v>ASUS ExpertBook BG1 (Core 7 150U/DDR5 SO-DIMM *2/512GB//BG1409CVA)</v>
      </c>
      <c r="I103" s="19" t="str">
        <v>Intel® Core™ 7 150U 1.8 GHz</v>
      </c>
      <c r="J103" s="19" t="str">
        <v>Windows 11 Home - ASUS recommends Windows 11 Pro for business
* Windows 11 Home is available only as the Single Language edition. Learn more about Windows 11 Home Single language: https://support.microsoft.com/article/eaf060a6-3642-4612-6b75-b34e57a08abf</v>
      </c>
      <c r="K103" s="19" t="str">
        <v/>
      </c>
      <c r="L103" s="19" t="str">
        <v>Plastic</v>
      </c>
      <c r="M103" s="19" t="str">
        <v>Not Found</v>
      </c>
      <c r="N103" s="19" t="str">
        <v>NTSC: 45%</v>
      </c>
      <c r="O103" s="19" t="str">
        <v>Anti-glare display</v>
      </c>
      <c r="P103" s="19" t="str">
        <v>8GB DDR5 SO-DIMM *2</v>
      </c>
      <c r="Q103" s="19" t="str">
        <v>512GB M.2 2280 NVMe™ PCIe® 4.0 SSD
SSD Housing for storage expansion</v>
      </c>
      <c r="R103" s="19" t="str">
        <v>US MIL-STD 810H military-grade standard</v>
      </c>
      <c r="S103" s="19">
        <v>0.87</v>
      </c>
      <c r="T103" s="19" t="e">
        <v>#N/A</v>
      </c>
      <c r="U103" s="19" t="str">
        <v>Plastic</v>
      </c>
      <c r="V103" s="19" t="str">
        <v>LED Backlit</v>
      </c>
      <c r="W103" s="20" t="e">
        <v>#VALUE!</v>
      </c>
      <c r="X103" s="19" t="str">
        <v>Not Found</v>
      </c>
      <c r="Y103" s="19" t="str">
        <v>2x DDR5 SO-DIMM slots
1x M.2 2230 PCIe 4.0x4
1x M.2 2280 PCIe 4.0x4</v>
      </c>
    </row>
    <row r="104" spans="1:25" ht="15" customHeight="1">
      <c r="A104" s="19" t="str">
        <v>90NX08Z1-M00200</v>
      </c>
      <c r="B104" s="20" t="str">
        <v>BG1409CVA-S67111WR</v>
      </c>
      <c r="C104" s="19" t="str">
        <v>ASUS ExpertBook BG1</v>
      </c>
      <c r="D104" s="20" t="str">
        <v>Trusted by IT Experts. Built for Worry-Free Business.</v>
      </c>
      <c r="E104" s="19" t="str">
        <v>- Dual USB-C (PD/DP) with RJ-45, HDMI, USB-A—one cable powers and displays
- Tool-less access to an open SO-DIMM and M.2 slot enables rapid RAM or SSD upgrades
- 3-year warranty plus MIL-STD-810H toughness ensure built-in long-term reliability</v>
      </c>
      <c r="F104" s="19">
        <v>0</v>
      </c>
      <c r="G104" s="19" t="str">
        <v>90NX08Z1-M00200</v>
      </c>
      <c r="H104" s="19" t="str">
        <v>ASUS ExpertBook BG1 (Core 7 150U/DDR5 SO-DIMM *2/512GB//BG1409CVA)</v>
      </c>
      <c r="I104" s="19" t="str">
        <v>Intel® Core™ 7 150U 1.8 GHz</v>
      </c>
      <c r="J104" s="19" t="str">
        <v>Windows 11 Home - ASUS recommends Windows 11 Pro for business
* Windows 11 Home is available only as the Single Language edition. Learn more about Windows 11 Home Single language: https://support.microsoft.com/article/eaf060a6-3642-4612-6b75-b34e57a08abf</v>
      </c>
      <c r="K104" s="19" t="str">
        <v/>
      </c>
      <c r="L104" s="19" t="str">
        <v>Plastic</v>
      </c>
      <c r="M104" s="19" t="str">
        <v>Not Found</v>
      </c>
      <c r="N104" s="19" t="str">
        <v>NTSC: 45%</v>
      </c>
      <c r="O104" s="19" t="str">
        <v>Anti-glare display</v>
      </c>
      <c r="P104" s="19" t="str">
        <v>8GB DDR5 SO-DIMM *2</v>
      </c>
      <c r="Q104" s="19" t="str">
        <v>512GB M.2 2280 NVMe™ PCIe® 4.0 SSD + 512GB M.2 2230 NVMe™ PCIe® 4.0 SSD(RAID0)</v>
      </c>
      <c r="R104" s="19" t="str">
        <v>US MIL-STD 810H military-grade standard</v>
      </c>
      <c r="S104" s="19">
        <v>0.87</v>
      </c>
      <c r="T104" s="19" t="e">
        <v>#N/A</v>
      </c>
      <c r="U104" s="19" t="str">
        <v>Plastic</v>
      </c>
      <c r="V104" s="19" t="str">
        <v>LED Backlit</v>
      </c>
      <c r="W104" s="20" t="e">
        <v>#VALUE!</v>
      </c>
      <c r="X104" s="19" t="str">
        <v>Not Found</v>
      </c>
      <c r="Y104" s="19" t="str">
        <v>2x DDR5 SO-DIMM slots
1x M.2 2230 PCIe 4.0x4
1x M.2 2280 PCIe 4.0x4</v>
      </c>
    </row>
    <row r="105" spans="1:25" ht="15" customHeight="1">
      <c r="A105" s="19" t="str">
        <v>90NX08Z1-M00210</v>
      </c>
      <c r="B105" s="20" t="str">
        <v>BG1409CVA-S67111XR</v>
      </c>
      <c r="C105" s="19" t="str">
        <v>ASUS ExpertBook BG1</v>
      </c>
      <c r="D105" s="20" t="str">
        <v>Trusted by IT Experts. Built for Worry-Free Business.</v>
      </c>
      <c r="E105" s="19" t="str">
        <v>- Dual USB-C (PD/DP) with RJ-45, HDMI, USB-A—one cable powers and displays
- Tool-less access to an open SO-DIMM and M.2 slot enables rapid RAM or SSD upgrades
- 3-year warranty plus MIL-STD-810H toughness ensure built-in long-term reliability</v>
      </c>
      <c r="F105" s="19">
        <v>0</v>
      </c>
      <c r="G105" s="19" t="str">
        <v>90NX08Z1-M00210</v>
      </c>
      <c r="H105" s="19" t="str">
        <v>ASUS ExpertBook BG1 (Core 7 150U/DDR5 SO-DIMM *2/512GB//BG1409CVA)</v>
      </c>
      <c r="I105" s="19" t="str">
        <v>Intel® Core™ 7 150U 1.8 GHz</v>
      </c>
      <c r="J105" s="19" t="str">
        <v>Windows 11 Pro</v>
      </c>
      <c r="K105" s="19" t="str">
        <v/>
      </c>
      <c r="L105" s="19" t="str">
        <v>Plastic</v>
      </c>
      <c r="M105" s="19" t="str">
        <v>Not Found</v>
      </c>
      <c r="N105" s="19" t="str">
        <v>NTSC: 45%</v>
      </c>
      <c r="O105" s="19" t="str">
        <v>Anti-glare display</v>
      </c>
      <c r="P105" s="19" t="str">
        <v>8GB DDR5 SO-DIMM *2</v>
      </c>
      <c r="Q105" s="19" t="str">
        <v>512GB M.2 2280 NVMe™ PCIe® 4.0 SSD + 512GB M.2 2230 NVMe™ PCIe® 4.0 SSD(RAID0)</v>
      </c>
      <c r="R105" s="19" t="str">
        <v>US MIL-STD 810H military-grade standard</v>
      </c>
      <c r="S105" s="19">
        <v>0.87</v>
      </c>
      <c r="T105" s="19" t="e">
        <v>#N/A</v>
      </c>
      <c r="U105" s="19" t="str">
        <v>Plastic</v>
      </c>
      <c r="V105" s="19" t="str">
        <v>LED Backlit</v>
      </c>
      <c r="W105" s="20" t="e">
        <v>#VALUE!</v>
      </c>
      <c r="X105" s="19" t="str">
        <v>Not Found</v>
      </c>
      <c r="Y105" s="19" t="str">
        <v>2x DDR5 SO-DIMM slots
1x M.2 2230 PCIe 4.0x4
1x M.2 2280 PCIe 4.0x4</v>
      </c>
    </row>
    <row r="106" spans="1:25" ht="15" customHeight="1">
      <c r="A106" s="19" t="str">
        <v>90NX08Z1-M00260</v>
      </c>
      <c r="B106" s="20" t="str">
        <v>BG1409CVA-S63850WR</v>
      </c>
      <c r="C106" s="19" t="str">
        <v>ASUS ExpertBook BG1</v>
      </c>
      <c r="D106" s="20" t="str">
        <v>Trusted by IT Experts. Built for Worry-Free Business.</v>
      </c>
      <c r="E106" s="19" t="str">
        <v>- Dual USB-C (PD/DP) with RJ-45, HDMI, USB-A—one cable powers and displays
- Tool-less access to an open SO-DIMM and M.2 slot enables rapid RAM or SSD upgrades
- 3-year warranty plus MIL-STD-810H toughness ensure built-in long-term reliability</v>
      </c>
      <c r="F106" s="19">
        <v>0</v>
      </c>
      <c r="G106" s="19" t="str">
        <v>90NX08Z1-M00260</v>
      </c>
      <c r="H106" s="19" t="str">
        <v>ASUS ExpertBook BG1 (Core 3 100U/DDR5 SO-DIMM/512GB//BG1409CVA)</v>
      </c>
      <c r="I106" s="19" t="str">
        <v>Intel® Core™ 3 100U 1.2 GHz</v>
      </c>
      <c r="J106" s="19" t="str">
        <v>Windows 11 Home - ASUS recommends Windows 11 Pro for business
* Windows 11 Home is available only as the Single Language edition. Learn more about Windows 11 Home Single language: https://support.microsoft.com/article/eaf060a6-3642-4612-6b75-b34e57a08abf</v>
      </c>
      <c r="K106" s="19" t="str">
        <v/>
      </c>
      <c r="L106" s="19" t="str">
        <v>Plastic</v>
      </c>
      <c r="M106" s="19" t="str">
        <v>Not Found</v>
      </c>
      <c r="N106" s="19" t="str">
        <v>NTSC: 45%</v>
      </c>
      <c r="O106" s="19" t="str">
        <v>Anti-glare display</v>
      </c>
      <c r="P106" s="19" t="str">
        <v>8GB DDR5 SO-DIMM</v>
      </c>
      <c r="Q106" s="19" t="str">
        <v>512GB M.2 2280 NVMe™ PCIe® 4.0 SSD
SSD Housing for storage expansion</v>
      </c>
      <c r="R106" s="19" t="str">
        <v>US MIL-STD 810H military-grade standard</v>
      </c>
      <c r="S106" s="19">
        <v>0.87</v>
      </c>
      <c r="T106" s="19" t="e">
        <v>#N/A</v>
      </c>
      <c r="U106" s="19" t="str">
        <v>Plastic</v>
      </c>
      <c r="V106" s="19" t="str">
        <v>LED Backlit</v>
      </c>
      <c r="W106" s="20" t="e">
        <v>#VALUE!</v>
      </c>
      <c r="X106" s="19" t="str">
        <v>Not Found</v>
      </c>
      <c r="Y106" s="19" t="str">
        <v>2x DDR5 SO-DIMM slots
1x M.2 2230 PCIe 4.0x4
1x M.2 2280 PCIe 4.0x4</v>
      </c>
    </row>
    <row r="107" spans="1:25" ht="15" customHeight="1">
      <c r="A107" s="19" t="str">
        <v>90NX08Z1-M00270</v>
      </c>
      <c r="B107" s="20" t="str">
        <v>BG1409CVA-S65850WR</v>
      </c>
      <c r="C107" s="19" t="str">
        <v>ASUS ExpertBook BG1</v>
      </c>
      <c r="D107" s="20" t="str">
        <v>Trusted by IT Experts. Built for Worry-Free Business.</v>
      </c>
      <c r="E107" s="19" t="str">
        <v>- Dual USB-C (PD/DP) with RJ-45, HDMI, USB-A—one cable powers and displays
- Tool-less access to an open SO-DIMM and M.2 slot enables rapid RAM or SSD upgrades
- 3-year warranty plus MIL-STD-810H toughness ensure built-in long-term reliability</v>
      </c>
      <c r="F107" s="19">
        <v>0</v>
      </c>
      <c r="G107" s="19" t="str">
        <v>90NX08Z1-M00270</v>
      </c>
      <c r="H107" s="19" t="str">
        <v>ASUS ExpertBook BG1 (Core 5 210H/DDR5 SO-DIMM/512GB//BG1409CVA)</v>
      </c>
      <c r="I107" s="19" t="str">
        <v>Intel® Core™ 5 210H 2.2 GHz</v>
      </c>
      <c r="J107" s="19" t="str">
        <v>Windows 11 Home - ASUS recommends Windows 11 Pro for business
* Windows 11 Home is available only as the Single Language edition. Learn more about Windows 11 Home Single language: https://support.microsoft.com/article/eaf060a6-3642-4612-6b75-b34e57a08abf</v>
      </c>
      <c r="K107" s="19" t="str">
        <v/>
      </c>
      <c r="L107" s="19" t="str">
        <v>Plastic</v>
      </c>
      <c r="M107" s="19" t="str">
        <v>Not Found</v>
      </c>
      <c r="N107" s="19" t="str">
        <v>NTSC: 45%</v>
      </c>
      <c r="O107" s="19" t="str">
        <v>Anti-glare display</v>
      </c>
      <c r="P107" s="19" t="str">
        <v>8GB DDR5 SO-DIMM</v>
      </c>
      <c r="Q107" s="19" t="str">
        <v>512GB M.2 2280 NVMe™ PCIe® 4.0 SSD
SSD Housing for storage expansion</v>
      </c>
      <c r="R107" s="19" t="str">
        <v>US MIL-STD 810H military-grade standard</v>
      </c>
      <c r="S107" s="19">
        <v>0.87</v>
      </c>
      <c r="T107" s="19" t="e">
        <v>#N/A</v>
      </c>
      <c r="U107" s="19" t="str">
        <v>Plastic</v>
      </c>
      <c r="V107" s="19" t="str">
        <v>LED Backlit</v>
      </c>
      <c r="W107" s="20" t="e">
        <v>#VALUE!</v>
      </c>
      <c r="X107" s="19" t="str">
        <v>Not Found</v>
      </c>
      <c r="Y107" s="19" t="str">
        <v>2x DDR5 SO-DIMM slots
1x M.2 2230 PCIe 4.0x4
1x M.2 2280 PCIe 4.0x4</v>
      </c>
    </row>
    <row r="108" spans="1:25" ht="15" customHeight="1">
      <c r="A108" s="19" t="str">
        <v>90NX08Z1-M00280</v>
      </c>
      <c r="B108" s="20" t="str">
        <v>BG1409CVA-S65850XR</v>
      </c>
      <c r="C108" s="19" t="str">
        <v>ASUS ExpertBook BG1</v>
      </c>
      <c r="D108" s="20" t="str">
        <v>Trusted by IT Experts. Built for Worry-Free Business.</v>
      </c>
      <c r="E108" s="19" t="str">
        <v>- Dual USB-C (PD/DP) with RJ-45, HDMI, USB-A—one cable powers and displays
- Tool-less access to an open SO-DIMM and M.2 slot enables rapid RAM or SSD upgrades
- 3-year warranty plus MIL-STD-810H toughness ensure built-in long-term reliability</v>
      </c>
      <c r="F108" s="19">
        <v>0</v>
      </c>
      <c r="G108" s="19" t="str">
        <v>90NX08Z1-M00280</v>
      </c>
      <c r="H108" s="19" t="str">
        <v>ASUS ExpertBook BG1 (Core 5 210H/DDR5 SO-DIMM/512GB//BG1409CVA)</v>
      </c>
      <c r="I108" s="19" t="str">
        <v>Intel® Core™ 5 210H 2.2 GHz</v>
      </c>
      <c r="J108" s="19" t="str">
        <v>Windows 11 Pro</v>
      </c>
      <c r="K108" s="19" t="str">
        <v/>
      </c>
      <c r="L108" s="19" t="str">
        <v>Plastic</v>
      </c>
      <c r="M108" s="19" t="str">
        <v>Not Found</v>
      </c>
      <c r="N108" s="19" t="str">
        <v>NTSC: 45%</v>
      </c>
      <c r="O108" s="19" t="str">
        <v>Anti-glare display</v>
      </c>
      <c r="P108" s="19" t="str">
        <v>8GB DDR5 SO-DIMM</v>
      </c>
      <c r="Q108" s="19" t="str">
        <v>512GB M.2 2280 NVMe™ PCIe® 4.0 SSD
SSD Housing for storage expansion</v>
      </c>
      <c r="R108" s="19" t="str">
        <v>US MIL-STD 810H military-grade standard</v>
      </c>
      <c r="S108" s="19">
        <v>0.87</v>
      </c>
      <c r="T108" s="19" t="e">
        <v>#N/A</v>
      </c>
      <c r="U108" s="19" t="str">
        <v>Plastic</v>
      </c>
      <c r="V108" s="19" t="str">
        <v>LED Backlit</v>
      </c>
      <c r="W108" s="20" t="e">
        <v>#VALUE!</v>
      </c>
      <c r="X108" s="19" t="str">
        <v>Not Found</v>
      </c>
      <c r="Y108" s="19" t="str">
        <v>2x DDR5 SO-DIMM slots
1x M.2 2230 PCIe 4.0x4
1x M.2 2280 PCIe 4.0x4</v>
      </c>
    </row>
    <row r="109" spans="1:25" ht="15" customHeight="1">
      <c r="A109" s="19" t="str">
        <v>90NX08Z1-M00290</v>
      </c>
      <c r="B109" s="20" t="str">
        <v>BG1409CVA-S65150WR</v>
      </c>
      <c r="C109" s="19" t="str">
        <v>ASUS ExpertBook BG1</v>
      </c>
      <c r="D109" s="20" t="str">
        <v>Trusted by IT Experts. Built for Worry-Free Business.</v>
      </c>
      <c r="E109" s="19" t="str">
        <v>- Dual USB-C (PD/DP) with RJ-45, HDMI, USB-A—one cable powers and displays
- Tool-less access to an open SO-DIMM and M.2 slot enables rapid RAM or SSD upgrades
- 3-year warranty plus MIL-STD-810H toughness ensure built-in long-term reliability</v>
      </c>
      <c r="F109" s="19">
        <v>0</v>
      </c>
      <c r="G109" s="19" t="str">
        <v>90NX08Z1-M00290</v>
      </c>
      <c r="H109" s="19" t="str">
        <v>ASUS ExpertBook BG1 (Core 5 210H/DDR5 SO-DIMM *2/512GB//BG1409CVA)</v>
      </c>
      <c r="I109" s="19" t="str">
        <v>Intel® Core™ 5 210H 2.2 GHz</v>
      </c>
      <c r="J109" s="19" t="str">
        <v>Windows 11 Home - ASUS recommends Windows 11 Pro for business
* Windows 11 Home is available only as the Single Language edition. Learn more about Windows 11 Home Single language: https://support.microsoft.com/article/eaf060a6-3642-4612-6b75-b34e57a08abf</v>
      </c>
      <c r="K109" s="19" t="str">
        <v/>
      </c>
      <c r="L109" s="19" t="str">
        <v>Plastic</v>
      </c>
      <c r="M109" s="19" t="str">
        <v>Not Found</v>
      </c>
      <c r="N109" s="19" t="str">
        <v>NTSC: 45%</v>
      </c>
      <c r="O109" s="19" t="str">
        <v>Anti-glare display</v>
      </c>
      <c r="P109" s="19" t="str">
        <v>8GB DDR5 SO-DIMM *2</v>
      </c>
      <c r="Q109" s="19" t="str">
        <v>512GB M.2 2280 NVMe™ PCIe® 4.0 SSD
SSD Housing for storage expansion</v>
      </c>
      <c r="R109" s="19" t="str">
        <v>US MIL-STD 810H military-grade standard</v>
      </c>
      <c r="S109" s="19">
        <v>0.87</v>
      </c>
      <c r="T109" s="19" t="e">
        <v>#N/A</v>
      </c>
      <c r="U109" s="19" t="str">
        <v>Plastic</v>
      </c>
      <c r="V109" s="19" t="str">
        <v>LED Backlit</v>
      </c>
      <c r="W109" s="20" t="e">
        <v>#VALUE!</v>
      </c>
      <c r="X109" s="19" t="str">
        <v>Not Found</v>
      </c>
      <c r="Y109" s="19" t="str">
        <v>2x DDR5 SO-DIMM slots
1x M.2 2230 PCIe 4.0x4
1x M.2 2280 PCIe 4.0x4</v>
      </c>
    </row>
    <row r="110" spans="1:25" ht="15" customHeight="1">
      <c r="A110" s="19" t="str">
        <v>90NX08Z1-M002A0</v>
      </c>
      <c r="B110" s="20" t="str">
        <v>BG1409CVA-S65150XR</v>
      </c>
      <c r="C110" s="19" t="str">
        <v>ASUS ExpertBook BG1</v>
      </c>
      <c r="D110" s="20" t="str">
        <v>Trusted by IT Experts. Built for Worry-Free Business.</v>
      </c>
      <c r="E110" s="19" t="str">
        <v>- Dual USB-C (PD/DP) with RJ-45, HDMI, USB-A—one cable powers and displays
- Tool-less access to an open SO-DIMM and M.2 slot enables rapid RAM or SSD upgrades
- 3-year warranty plus MIL-STD-810H toughness ensure built-in long-term reliability</v>
      </c>
      <c r="F110" s="19">
        <v>0</v>
      </c>
      <c r="G110" s="19" t="str">
        <v>90NX08Z1-M002A0</v>
      </c>
      <c r="H110" s="19" t="str">
        <v>ASUS ExpertBook BG1 (Core 5 210H/DDR5 SO-DIMM *2/512GB//BG1409CVA)</v>
      </c>
      <c r="I110" s="19" t="str">
        <v>Intel® Core™ 5 210H 2.2 GHz</v>
      </c>
      <c r="J110" s="19" t="str">
        <v>Windows 11 Pro</v>
      </c>
      <c r="K110" s="19" t="str">
        <v/>
      </c>
      <c r="L110" s="19" t="str">
        <v>Plastic</v>
      </c>
      <c r="M110" s="19" t="str">
        <v>Not Found</v>
      </c>
      <c r="N110" s="19" t="str">
        <v>NTSC: 45%</v>
      </c>
      <c r="O110" s="19" t="str">
        <v>Anti-glare display</v>
      </c>
      <c r="P110" s="19" t="str">
        <v>8GB DDR5 SO-DIMM *2</v>
      </c>
      <c r="Q110" s="19" t="str">
        <v>512GB M.2 2280 NVMe™ PCIe® 4.0 SSD
SSD Housing for storage expansion</v>
      </c>
      <c r="R110" s="19" t="str">
        <v>US MIL-STD 810H military-grade standard</v>
      </c>
      <c r="S110" s="19">
        <v>0.87</v>
      </c>
      <c r="T110" s="19" t="e">
        <v>#N/A</v>
      </c>
      <c r="U110" s="19" t="str">
        <v>Plastic</v>
      </c>
      <c r="V110" s="19" t="str">
        <v>LED Backlit</v>
      </c>
      <c r="W110" s="20" t="e">
        <v>#VALUE!</v>
      </c>
      <c r="X110" s="19" t="str">
        <v>Not Found</v>
      </c>
      <c r="Y110" s="19" t="str">
        <v>2x DDR5 SO-DIMM slots
1x M.2 2230 PCIe 4.0x4
1x M.2 2280 PCIe 4.0x4</v>
      </c>
    </row>
    <row r="111" spans="1:25" ht="15" customHeight="1">
      <c r="A111" s="19" t="str">
        <v>90NX08Z1-M002B0</v>
      </c>
      <c r="B111" s="20" t="str">
        <v>BG1409CVA-S67850WR</v>
      </c>
      <c r="C111" s="19" t="str">
        <v>ASUS ExpertBook BG1</v>
      </c>
      <c r="D111" s="20" t="str">
        <v>Trusted by IT Experts. Built for Worry-Free Business.</v>
      </c>
      <c r="E111" s="19" t="str">
        <v>- Dual USB-C (PD/DP) with RJ-45, HDMI, USB-A—one cable powers and displays
- Tool-less access to an open SO-DIMM and M.2 slot enables rapid RAM or SSD upgrades
- 3-year warranty plus MIL-STD-810H toughness ensure built-in long-term reliability</v>
      </c>
      <c r="F111" s="19">
        <v>0</v>
      </c>
      <c r="G111" s="19" t="str">
        <v>90NX08Z1-M002B0</v>
      </c>
      <c r="H111" s="19" t="str">
        <v>ASUS ExpertBook BG1 (Core 7 240H/DDR5 SO-DIMM/512GB//BG1409CVA)</v>
      </c>
      <c r="I111" s="19" t="str">
        <v>Intel® Core™ 7 240H 2.5 GHz</v>
      </c>
      <c r="J111" s="19" t="str">
        <v>Windows 11 Home - ASUS recommends Windows 11 Pro for business
* Windows 11 Home is available only as the Single Language edition. Learn more about Windows 11 Home Single language: https://support.microsoft.com/article/eaf060a6-3642-4612-6b75-b34e57a08abf</v>
      </c>
      <c r="K111" s="19" t="str">
        <v/>
      </c>
      <c r="L111" s="19" t="str">
        <v>Plastic</v>
      </c>
      <c r="M111" s="19" t="str">
        <v>Not Found</v>
      </c>
      <c r="N111" s="19" t="str">
        <v>NTSC: 45%</v>
      </c>
      <c r="O111" s="19" t="str">
        <v>Anti-glare display</v>
      </c>
      <c r="P111" s="19" t="str">
        <v>8GB DDR5 SO-DIMM</v>
      </c>
      <c r="Q111" s="19" t="str">
        <v>512GB M.2 2280 NVMe™ PCIe® 4.0 SSD
SSD Housing for storage expansion</v>
      </c>
      <c r="R111" s="19" t="str">
        <v>US MIL-STD 810H military-grade standard</v>
      </c>
      <c r="S111" s="19">
        <v>0.87</v>
      </c>
      <c r="T111" s="19" t="e">
        <v>#N/A</v>
      </c>
      <c r="U111" s="19" t="str">
        <v>Plastic</v>
      </c>
      <c r="V111" s="19" t="str">
        <v>LED Backlit</v>
      </c>
      <c r="W111" s="20" t="e">
        <v>#VALUE!</v>
      </c>
      <c r="X111" s="19" t="str">
        <v>Not Found</v>
      </c>
      <c r="Y111" s="19" t="str">
        <v>2x DDR5 SO-DIMM slots
1x M.2 2230 PCIe 4.0x4
1x M.2 2280 PCIe 4.0x4</v>
      </c>
    </row>
    <row r="112" spans="1:25" ht="15" customHeight="1">
      <c r="A112" s="19" t="str">
        <v>90NX08Z1-M002C0</v>
      </c>
      <c r="B112" s="20" t="str">
        <v>BG1409CVA-S67850XR</v>
      </c>
      <c r="C112" s="19" t="str">
        <v>ASUS ExpertBook BG1</v>
      </c>
      <c r="D112" s="20" t="str">
        <v>Trusted by IT Experts. Built for Worry-Free Business.</v>
      </c>
      <c r="E112" s="19" t="str">
        <v>- Dual USB-C (PD/DP) with RJ-45, HDMI, USB-A—one cable powers and displays
- Tool-less access to an open SO-DIMM and M.2 slot enables rapid RAM or SSD upgrades
- 3-year warranty plus MIL-STD-810H toughness ensure built-in long-term reliability</v>
      </c>
      <c r="F112" s="19">
        <v>0</v>
      </c>
      <c r="G112" s="19" t="str">
        <v>90NX08Z1-M002C0</v>
      </c>
      <c r="H112" s="19" t="str">
        <v>ASUS ExpertBook BG1 (Core 7 240H/DDR5 SO-DIMM/512GB//BG1409CVA)</v>
      </c>
      <c r="I112" s="19" t="str">
        <v>Intel® Core™ 7 240H 2.5 GHz</v>
      </c>
      <c r="J112" s="19" t="str">
        <v>Windows 11 Pro</v>
      </c>
      <c r="K112" s="19" t="str">
        <v/>
      </c>
      <c r="L112" s="19" t="str">
        <v>Plastic</v>
      </c>
      <c r="M112" s="19" t="str">
        <v>Not Found</v>
      </c>
      <c r="N112" s="19" t="str">
        <v>NTSC: 45%</v>
      </c>
      <c r="O112" s="19" t="str">
        <v>Anti-glare display</v>
      </c>
      <c r="P112" s="19" t="str">
        <v>8GB DDR5 SO-DIMM</v>
      </c>
      <c r="Q112" s="19" t="str">
        <v>512GB M.2 2280 NVMe™ PCIe® 4.0 SSD
SSD Housing for storage expansion</v>
      </c>
      <c r="R112" s="19" t="str">
        <v>US MIL-STD 810H military-grade standard</v>
      </c>
      <c r="S112" s="19">
        <v>0.87</v>
      </c>
      <c r="T112" s="19" t="e">
        <v>#N/A</v>
      </c>
      <c r="U112" s="19" t="str">
        <v>Plastic</v>
      </c>
      <c r="V112" s="19" t="str">
        <v>LED Backlit</v>
      </c>
      <c r="W112" s="20" t="e">
        <v>#VALUE!</v>
      </c>
      <c r="X112" s="19" t="str">
        <v>Not Found</v>
      </c>
      <c r="Y112" s="19" t="str">
        <v>2x DDR5 SO-DIMM slots
1x M.2 2230 PCIe 4.0x4
1x M.2 2280 PCIe 4.0x4</v>
      </c>
    </row>
    <row r="113" spans="1:25" ht="15" customHeight="1">
      <c r="A113" s="19" t="str">
        <v>90NX08Z1-M002D0</v>
      </c>
      <c r="B113" s="20" t="str">
        <v>BG1409CVA-S67150WR</v>
      </c>
      <c r="C113" s="19" t="str">
        <v>ASUS ExpertBook BG1</v>
      </c>
      <c r="D113" s="20" t="str">
        <v>Trusted by IT Experts. Built for Worry-Free Business.</v>
      </c>
      <c r="E113" s="19" t="str">
        <v>- Dual USB-C (PD/DP) with RJ-45, HDMI, USB-A—one cable powers and displays
- Tool-less access to an open SO-DIMM and M.2 slot enables rapid RAM or SSD upgrades
- 3-year warranty plus MIL-STD-810H toughness ensure built-in long-term reliability</v>
      </c>
      <c r="F113" s="19">
        <v>0</v>
      </c>
      <c r="G113" s="19" t="str">
        <v>90NX08Z1-M002D0</v>
      </c>
      <c r="H113" s="19" t="str">
        <v>ASUS ExpertBook BG1 (Core 7 240H/DDR5 SO-DIMM *2/512GB//BG1409CVA)</v>
      </c>
      <c r="I113" s="19" t="str">
        <v>Intel® Core™ 7 240H 2.5 GHz</v>
      </c>
      <c r="J113" s="19" t="str">
        <v>Windows 11 Home - ASUS recommends Windows 11 Pro for business
* Windows 11 Home is available only as the Single Language edition. Learn more about Windows 11 Home Single language: https://support.microsoft.com/article/eaf060a6-3642-4612-6b75-b34e57a08abf</v>
      </c>
      <c r="K113" s="19" t="str">
        <v/>
      </c>
      <c r="L113" s="19" t="str">
        <v>Plastic</v>
      </c>
      <c r="M113" s="19" t="str">
        <v>Not Found</v>
      </c>
      <c r="N113" s="19" t="str">
        <v>NTSC: 45%</v>
      </c>
      <c r="O113" s="19" t="str">
        <v>Anti-glare display</v>
      </c>
      <c r="P113" s="19" t="str">
        <v>8GB DDR5 SO-DIMM *2</v>
      </c>
      <c r="Q113" s="19" t="str">
        <v>512GB M.2 2280 NVMe™ PCIe® 4.0 SSD
SSD Housing for storage expansion</v>
      </c>
      <c r="R113" s="19" t="str">
        <v>US MIL-STD 810H military-grade standard</v>
      </c>
      <c r="S113" s="19">
        <v>0.87</v>
      </c>
      <c r="T113" s="19" t="e">
        <v>#N/A</v>
      </c>
      <c r="U113" s="19" t="str">
        <v>Plastic</v>
      </c>
      <c r="V113" s="19" t="str">
        <v>LED Backlit</v>
      </c>
      <c r="W113" s="20" t="e">
        <v>#VALUE!</v>
      </c>
      <c r="X113" s="19" t="str">
        <v>Not Found</v>
      </c>
      <c r="Y113" s="19" t="str">
        <v>2x DDR5 SO-DIMM slots
1x M.2 2230 PCIe 4.0x4
1x M.2 2280 PCIe 4.0x4</v>
      </c>
    </row>
    <row r="114" spans="1:25" ht="15" customHeight="1">
      <c r="A114" s="19" t="str">
        <v>90NX08Z1-M002E0</v>
      </c>
      <c r="B114" s="20" t="str">
        <v>BG1409CVA-S67150XR</v>
      </c>
      <c r="C114" s="19" t="str">
        <v>ASUS ExpertBook BG1</v>
      </c>
      <c r="D114" s="20" t="str">
        <v>Trusted by IT Experts. Built for Worry-Free Business.</v>
      </c>
      <c r="E114" s="19" t="str">
        <v>- Dual USB-C (PD/DP) with RJ-45, HDMI, USB-A—one cable powers and displays
- Tool-less access to an open SO-DIMM and M.2 slot enables rapid RAM or SSD upgrades
- 3-year warranty plus MIL-STD-810H toughness ensure built-in long-term reliability</v>
      </c>
      <c r="F114" s="19">
        <v>0</v>
      </c>
      <c r="G114" s="19" t="str">
        <v>90NX08Z1-M002E0</v>
      </c>
      <c r="H114" s="19" t="str">
        <v>ASUS ExpertBook BG1 (Core 7 240H/DDR5 SO-DIMM *2/512GB//BG1409CVA)</v>
      </c>
      <c r="I114" s="19" t="str">
        <v>Intel® Core™ 7 240H 2.5 GHz</v>
      </c>
      <c r="J114" s="19" t="str">
        <v>Windows 11 Pro</v>
      </c>
      <c r="K114" s="19" t="str">
        <v/>
      </c>
      <c r="L114" s="19" t="str">
        <v>Plastic</v>
      </c>
      <c r="M114" s="19" t="str">
        <v>Not Found</v>
      </c>
      <c r="N114" s="19" t="str">
        <v>NTSC: 45%</v>
      </c>
      <c r="O114" s="19" t="str">
        <v>Anti-glare display</v>
      </c>
      <c r="P114" s="19" t="str">
        <v>8GB DDR5 SO-DIMM *2</v>
      </c>
      <c r="Q114" s="19" t="str">
        <v>512GB M.2 2280 NVMe™ PCIe® 4.0 SSD
SSD Housing for storage expansion</v>
      </c>
      <c r="R114" s="19" t="str">
        <v>US MIL-STD 810H military-grade standard</v>
      </c>
      <c r="S114" s="19">
        <v>0.87</v>
      </c>
      <c r="T114" s="19" t="e">
        <v>#N/A</v>
      </c>
      <c r="U114" s="19" t="str">
        <v>Plastic</v>
      </c>
      <c r="V114" s="19" t="str">
        <v>LED Backlit</v>
      </c>
      <c r="W114" s="20" t="e">
        <v>#VALUE!</v>
      </c>
      <c r="X114" s="19" t="str">
        <v>Not Found</v>
      </c>
      <c r="Y114" s="19" t="str">
        <v>2x DDR5 SO-DIMM slots
1x M.2 2230 PCIe 4.0x4
1x M.2 2280 PCIe 4.0x4</v>
      </c>
    </row>
    <row r="115" spans="1:25" ht="15" customHeight="1">
      <c r="A115" s="19" t="str">
        <v>90NX08Z1-M002F0</v>
      </c>
      <c r="B115" s="20" t="str">
        <v>BG1409CVA-S67110WR</v>
      </c>
      <c r="C115" s="19" t="str">
        <v>ASUS ExpertBook BG1</v>
      </c>
      <c r="D115" s="20" t="str">
        <v>Trusted by IT Experts. Built for Worry-Free Business.</v>
      </c>
      <c r="E115" s="19" t="str">
        <v>- Dual USB-C (PD/DP) with RJ-45, HDMI, USB-A—one cable powers and displays
- Tool-less access to an open SO-DIMM and M.2 slot enables rapid RAM or SSD upgrades
- 3-year warranty plus MIL-STD-810H toughness ensure built-in long-term reliability</v>
      </c>
      <c r="F115" s="19">
        <v>0</v>
      </c>
      <c r="G115" s="19" t="str">
        <v>90NX08Z1-M002F0</v>
      </c>
      <c r="H115" s="19" t="str">
        <v>ASUS ExpertBook BG1 (Core 7 240H/DDR5 SO-DIMM *2/512GB//BG1409CVA)</v>
      </c>
      <c r="I115" s="19" t="str">
        <v>Intel® Core™ 7 240H 2.5 GHz</v>
      </c>
      <c r="J115" s="19" t="str">
        <v>Windows 11 Home - ASUS recommends Windows 11 Pro for business
* Windows 11 Home is available only as the Single Language edition. Learn more about Windows 11 Home Single language: https://support.microsoft.com/article/eaf060a6-3642-4612-6b75-b34e57a08abf</v>
      </c>
      <c r="K115" s="19" t="str">
        <v/>
      </c>
      <c r="L115" s="19" t="str">
        <v>Plastic</v>
      </c>
      <c r="M115" s="19" t="str">
        <v>Not Found</v>
      </c>
      <c r="N115" s="19" t="str">
        <v>NTSC: 45%</v>
      </c>
      <c r="O115" s="19" t="str">
        <v>Anti-glare display</v>
      </c>
      <c r="P115" s="19" t="str">
        <v>8GB DDR5 SO-DIMM *2</v>
      </c>
      <c r="Q115" s="19" t="str">
        <v>512GB M.2 2280 NVMe™ PCIe® 4.0 SSD + 512GB M.2 2230 NVMe™ PCIe® 4.0 SSD(RAID0)</v>
      </c>
      <c r="R115" s="19" t="str">
        <v>US MIL-STD 810H military-grade standard</v>
      </c>
      <c r="S115" s="19">
        <v>0.87</v>
      </c>
      <c r="T115" s="19" t="e">
        <v>#N/A</v>
      </c>
      <c r="U115" s="19" t="str">
        <v>Plastic</v>
      </c>
      <c r="V115" s="19" t="str">
        <v>LED Backlit</v>
      </c>
      <c r="W115" s="20" t="e">
        <v>#VALUE!</v>
      </c>
      <c r="X115" s="19" t="str">
        <v>Not Found</v>
      </c>
      <c r="Y115" s="19" t="str">
        <v>2x DDR5 SO-DIMM slots
1x M.2 2230 PCIe 4.0x4
1x M.2 2280 PCIe 4.0x4</v>
      </c>
    </row>
    <row r="116" spans="1:25" ht="15" customHeight="1">
      <c r="A116" s="19" t="str">
        <v>90NX08Z1-M002H0</v>
      </c>
      <c r="B116" s="20" t="str">
        <v>BG1409CVA-S67110XR</v>
      </c>
      <c r="C116" s="19" t="str">
        <v>ASUS ExpertBook BG1</v>
      </c>
      <c r="D116" s="20" t="str">
        <v>Trusted by IT Experts. Built for Worry-Free Business.</v>
      </c>
      <c r="E116" s="19" t="str">
        <v>- Dual USB-C (PD/DP) with RJ-45, HDMI, USB-A—one cable powers and displays
- Tool-less access to an open SO-DIMM and M.2 slot enables rapid RAM or SSD upgrades
- 3-year warranty plus MIL-STD-810H toughness ensure built-in long-term reliability</v>
      </c>
      <c r="F116" s="19">
        <v>0</v>
      </c>
      <c r="G116" s="19" t="str">
        <v>90NX08Z1-M002H0</v>
      </c>
      <c r="H116" s="19" t="str">
        <v>ASUS ExpertBook BG1 (Core 7 240H/DDR5 SO-DIMM *2/512GB//BG1409CVA)</v>
      </c>
      <c r="I116" s="19" t="str">
        <v>Intel® Core™ 7 240H 2.5 GHz</v>
      </c>
      <c r="J116" s="19" t="str">
        <v>Windows 11 Pro</v>
      </c>
      <c r="K116" s="19" t="str">
        <v/>
      </c>
      <c r="L116" s="19" t="str">
        <v>Plastic</v>
      </c>
      <c r="M116" s="19" t="str">
        <v>Not Found</v>
      </c>
      <c r="N116" s="19" t="str">
        <v>NTSC: 45%</v>
      </c>
      <c r="O116" s="19" t="str">
        <v>Anti-glare display</v>
      </c>
      <c r="P116" s="19" t="str">
        <v>8GB DDR5 SO-DIMM *2</v>
      </c>
      <c r="Q116" s="19" t="str">
        <v>512GB M.2 2280 NVMe™ PCIe® 4.0 SSD + 512GB M.2 2230 NVMe™ PCIe® 4.0 SSD(RAID0)</v>
      </c>
      <c r="R116" s="19" t="str">
        <v>US MIL-STD 810H military-grade standard</v>
      </c>
      <c r="S116" s="19">
        <v>0.87</v>
      </c>
      <c r="T116" s="19" t="e">
        <v>#N/A</v>
      </c>
      <c r="U116" s="19" t="str">
        <v>Plastic</v>
      </c>
      <c r="V116" s="19" t="str">
        <v>LED Backlit</v>
      </c>
      <c r="W116" s="20" t="e">
        <v>#VALUE!</v>
      </c>
      <c r="X116" s="19" t="str">
        <v>Not Found</v>
      </c>
      <c r="Y116" s="19" t="str">
        <v>2x DDR5 SO-DIMM slots
1x M.2 2230 PCIe 4.0x4
1x M.2 2280 PCIe 4.0x4</v>
      </c>
    </row>
    <row r="117" spans="1:25" ht="15" customHeight="1">
      <c r="A117" s="19" t="str">
        <v>90NX0933-M00UA0</v>
      </c>
      <c r="B117" s="20" t="str">
        <v>CX1405CTA-S65810</v>
      </c>
      <c r="C117" s="19" t="str">
        <v>ASUS Chromebook CX14</v>
      </c>
      <c r="D117" s="20" t="str">
        <v>Every experience, stepped up</v>
      </c>
      <c r="E117" s="19">
        <v>0</v>
      </c>
      <c r="F117" s="19">
        <v>0</v>
      </c>
      <c r="G117" s="19" t="str">
        <v>90NX0933-M00UA0</v>
      </c>
      <c r="H117" s="19" t="str">
        <v>ASUS Chromebook CX14 (Intel® N50/LPDDR5/128GB/ChromeOS/CX1405CTA)</v>
      </c>
      <c r="I117" s="19" t="str">
        <v>Intel® N50 1.0 GHz</v>
      </c>
      <c r="J117" s="19" t="str">
        <v>Intel® UHD Graphics</v>
      </c>
      <c r="K117" s="19" t="str">
        <v>ChromeOS</v>
      </c>
      <c r="L117" s="19">
        <v>0</v>
      </c>
      <c r="M117" s="19" t="str">
        <v>14"</v>
      </c>
      <c r="N117" s="19" t="str">
        <v>FHD 1920X1080 16:9</v>
      </c>
      <c r="O117" s="19" t="str">
        <v>300nits</v>
      </c>
      <c r="P117" s="19" t="str">
        <v>8GB LPDDR5</v>
      </c>
      <c r="Q117" s="19" t="str">
        <v>128GB EMMC</v>
      </c>
      <c r="R117" s="19" t="str">
        <v>1x USB 3.2 Gen 1 Type-A
2x USB 3.2 Gen 1 Type-C support display / power delivery
1x HDMI 1.4
1x 3.5mm Combo Audio Jack</v>
      </c>
      <c r="S117" s="19" t="str">
        <v>1.389 Kg</v>
      </c>
      <c r="T117" s="19" t="str">
        <v>32.45 x 21.44 x 1.70 ~ 1.99 cm</v>
      </c>
      <c r="U117" s="19">
        <v>0</v>
      </c>
      <c r="V117" s="19">
        <v>0</v>
      </c>
      <c r="W117" s="20" t="str">
        <v>42WHrs</v>
      </c>
      <c r="X117" s="19" t="str">
        <v>TYPE-C, 45W AC Adapter</v>
      </c>
      <c r="Y117" s="19">
        <v>0</v>
      </c>
    </row>
    <row r="118" spans="1:25" ht="15" customHeight="1">
      <c r="A118" s="19" t="str">
        <v>90NX0971-M004D0</v>
      </c>
      <c r="B118" s="20" t="str">
        <v>PM3406CKA-NZ7310WS</v>
      </c>
      <c r="C118" s="19" t="str">
        <v>ASUS ExpertBook PM3</v>
      </c>
      <c r="D118" s="20" t="str">
        <v>AI-Powered. Expert-Crafted.</v>
      </c>
      <c r="E118" s="19" t="str">
        <v>- Revolutionary 16:10 immersive display with more usable space and ultra-slim bezels
- Dual SO-DIMM and dual SSD design for easy upgrades and long-term flexibility
- Worry-free durability with a 3-year international warranty and tested military-grade toughness</v>
      </c>
      <c r="F118" s="19">
        <v>0</v>
      </c>
      <c r="G118" s="19" t="str">
        <v>90NX0971-M004D0</v>
      </c>
      <c r="H118" s="19" t="str">
        <v>ASUS ExpertBook PM3 (AMD Ryzen™AI 7 350 2.0GHz/32GB/1TB/Win 11 Home/PM3406CKA)</v>
      </c>
      <c r="I118" s="19" t="str">
        <v>AMD Ryzen™AI 7 350 2.0GHz 
 NPU 50 TOPs</v>
      </c>
      <c r="J118" s="19" t="str">
        <v>AMD Radeon™ 860M</v>
      </c>
      <c r="K118" s="19" t="str">
        <v>Windows 11 Home</v>
      </c>
      <c r="L118" s="19" t="str">
        <v>Microsoft Office Home 2024
Microsoft 365 Basic</v>
      </c>
      <c r="M118" s="19" t="str">
        <v>Not Found</v>
      </c>
      <c r="N118" s="19" t="str">
        <v>WQXGA (2560 x 1600) 16:10</v>
      </c>
      <c r="O118" s="19" t="str">
        <v>400nits</v>
      </c>
      <c r="P118" s="19" t="str">
        <v>DDR5 32GB</v>
      </c>
      <c r="Q118" s="19" t="str">
        <v>1TB M.2 2280 NVMe™ PCIe® 4.0 SSD</v>
      </c>
      <c r="R118" s="19" t="str">
        <v>2x USB 3.2 Gen 1 Type-A
2x USB 3.2 Gen 2 Type-C support display / power delivery
1x HDMI 2.1 TMDS
1x 3.5mm Combo Audio Jack
1x RJ45 Gigabit Ethernet</v>
      </c>
      <c r="S118" s="19" t="str">
        <v>1.42 kg (3.13 lbs)</v>
      </c>
      <c r="T118" s="19" t="str">
        <v>31.27 x 22.71 x 1.79 ~ 1.80 cm</v>
      </c>
      <c r="U118" s="19" t="str">
        <v>2x DDR5 SO-DIMM slots
1x M.2 2230 PCIe 4.0x4
1x M.2 2280 PCIe 4.0x4</v>
      </c>
      <c r="V118" s="19" t="str">
        <v>Backpack</v>
      </c>
      <c r="W118" s="20" t="str">
        <v>70WHrs</v>
      </c>
      <c r="X118" s="19" t="str">
        <v>TYPE-C, 90W AC Adapter</v>
      </c>
      <c r="Y118" s="19" t="str">
        <v>FingerPrint</v>
      </c>
    </row>
    <row r="119" spans="1:25" ht="15" customHeight="1">
      <c r="A119" s="19" t="str">
        <v>90NX0971-M008C0</v>
      </c>
      <c r="B119" s="20" t="str">
        <v>PM3406CKA-NZ5150WS</v>
      </c>
      <c r="C119" s="19" t="str">
        <v>ASUS ExpertBook PM3</v>
      </c>
      <c r="D119" s="20" t="str">
        <v>AI-Powered. Expert-Crafted.</v>
      </c>
      <c r="E119" s="19" t="str">
        <v>- Revolutionary 16:10 immersive display with more usable space and ultra-slim bezels
- Dual SO-DIMM and dual SSD design for easy upgrades and long-term flexibility
- Worry-free durability with a 3-year international warranty and tested military-grade toughness</v>
      </c>
      <c r="F119" s="19">
        <v>0</v>
      </c>
      <c r="G119" s="19" t="str">
        <v>90NX0971-M008C0</v>
      </c>
      <c r="H119" s="19" t="str">
        <v>ASUS ExpertBook PM3 (AMD Ryzen™AI 5 330 2.0GHz/16GB/512GB/Win 11 Home/PM3406CKA)</v>
      </c>
      <c r="I119" s="19" t="str">
        <v>AMD Ryzen™AI 5 330 2.0GHz 
 NPU 50 TOPs</v>
      </c>
      <c r="J119" s="19" t="str">
        <v>AMD Radeon™ 820M</v>
      </c>
      <c r="K119" s="19" t="str">
        <v>Windows 11 Home</v>
      </c>
      <c r="L119" s="19" t="str">
        <v>Microsoft Office Home 2024
Microsoft 365 Basic</v>
      </c>
      <c r="M119" s="19" t="str">
        <v>Not Found</v>
      </c>
      <c r="N119" s="19" t="str">
        <v>WQXGA (2560 x 1600) 16:10</v>
      </c>
      <c r="O119" s="19" t="str">
        <v>400nits</v>
      </c>
      <c r="P119" s="19" t="str">
        <v>DDR5 16GB</v>
      </c>
      <c r="Q119" s="19" t="str">
        <v>512GB M.2 2280 NVMe™ PCIe® 4.0 SSD</v>
      </c>
      <c r="R119" s="19" t="str">
        <v>2x USB 3.2 Gen 1 Type-A
2x USB 3.2 Gen 2 Type-C support display / power delivery
1x HDMI 2.1 TMDS
1x 3.5mm Combo Audio Jack
1x RJ45 Gigabit Ethernet</v>
      </c>
      <c r="S119" s="19" t="str">
        <v>1.42 kg (3.13 lbs)</v>
      </c>
      <c r="T119" s="19" t="str">
        <v>31.27 x 22.71 x 1.79 ~ 1.80 cm</v>
      </c>
      <c r="U119" s="19" t="str">
        <v>2x DDR5 SO-DIMM slots
1x M.2 2230 PCIe 4.0x4
1x M.2 2280 PCIe 4.0x4</v>
      </c>
      <c r="V119" s="19" t="str">
        <v>Backpack</v>
      </c>
      <c r="W119" s="20" t="str">
        <v>70WHrs</v>
      </c>
      <c r="X119" s="19" t="str">
        <v>TYPE-C, 65W AC Adapter</v>
      </c>
      <c r="Y119" s="19" t="str">
        <v>FingerPrint</v>
      </c>
    </row>
    <row r="120" spans="1:25" ht="15" customHeight="1">
      <c r="A120" s="19" t="str">
        <v>90NX09C1-M002H0</v>
      </c>
      <c r="B120" s="20" t="str">
        <v>PM1403CDA-S65850WS</v>
      </c>
      <c r="C120" s="19" t="str">
        <v>ASUS ExpertBook PM1</v>
      </c>
      <c r="D120" s="20" t="str">
        <v>Elevate your efficiency, anywhere</v>
      </c>
      <c r="E120" s="19" t="str">
        <v>- Ultra-light at just 1.4 kg — effortless to carry, perfect for life on the move
- Flexible and future-ready with dual SO-DIMM, dual M.2, and easy upgrade options
- Worry-free durability with 3-year international warranty and 24 military-grade tests passed</v>
      </c>
      <c r="F120" s="19">
        <v>0</v>
      </c>
      <c r="G120" s="19" t="str">
        <v>90NX09C1-M002H0</v>
      </c>
      <c r="H120" s="19" t="str">
        <v>ASUS ExpertBook PM1 (R5 7535HS/8GB/512GB/Win 11 Home/PM1403CDA)</v>
      </c>
      <c r="I120" s="19" t="str">
        <v>AMD Ryzen™ 5 7535HS 3.3GHz</v>
      </c>
      <c r="J120" s="19" t="str">
        <v>AMD Radeon™ 660M</v>
      </c>
      <c r="K120" s="19" t="str">
        <v>Windows 11 Home</v>
      </c>
      <c r="L120" s="19" t="str">
        <v>Microsoft Office Home 2024
Microsoft 365 Basic</v>
      </c>
      <c r="M120" s="19" t="str">
        <v>Not Found</v>
      </c>
      <c r="N120" s="19" t="str">
        <v>FHD (1920 x 1080) 16:9</v>
      </c>
      <c r="O120" s="19" t="str">
        <v>300nits</v>
      </c>
      <c r="P120" s="19" t="str">
        <v>DDR5 8GB</v>
      </c>
      <c r="Q120"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0" s="19" t="str">
        <v>2x USB 3.2 Gen 1 Type-A
2x USB 3.2 Gen 2 Type-C support display / power delivery
1x HDMI 1.4
1x 3.5mm Combo Audio Jack
1x RJ45 Gigabit Ethernet</v>
      </c>
      <c r="S120" s="19" t="str">
        <v>1.40 kg (3.09 lbs)</v>
      </c>
      <c r="T120" s="19" t="str">
        <v>32.45 x 21.44 x 1.97 ~ 1.97 cm</v>
      </c>
      <c r="U120" s="19" t="str">
        <v>2x DDR5 SO-DIMM slots
1x M.2 2230 PCIe 4.0x4
1x M.2 2280 PCIe 4.0x4</v>
      </c>
      <c r="V120" s="19" t="str">
        <v>Backpack</v>
      </c>
      <c r="W120" s="20" t="str">
        <v>50WHrs</v>
      </c>
      <c r="X120" s="19" t="str">
        <v>TYPE-C, 65W AC Adapter</v>
      </c>
      <c r="Y120" s="19" t="str">
        <v>FingerPrint</v>
      </c>
    </row>
    <row r="121" spans="1:25" ht="15" customHeight="1">
      <c r="A121" s="19" t="str">
        <v>90NX09C1-M005N0</v>
      </c>
      <c r="B121" s="20" t="str">
        <v>PM1403CDA-S65150WS</v>
      </c>
      <c r="C121" s="19" t="str">
        <v>ASUS ExpertBook PM1</v>
      </c>
      <c r="D121" s="20" t="str">
        <v>Elevate your efficiency, anywhere</v>
      </c>
      <c r="E121" s="19" t="str">
        <v>- Ultra-light at just 1.4 kg — effortless to carry, perfect for life on the move
- Flexible and future-ready with dual SO-DIMM, dual M.2, and easy upgrade options
- Worry-free durability with 3-year international warranty and 24 military-grade tests passed</v>
      </c>
      <c r="F121" s="19">
        <v>0</v>
      </c>
      <c r="G121" s="19" t="str">
        <v>90NX09C1-M005N0</v>
      </c>
      <c r="H121" s="19" t="str">
        <v>ASUS ExpertBook PM1 (R5 7535HS/16GB/512GB/Win 11 Home/PM1403CDA)</v>
      </c>
      <c r="I121" s="19" t="str">
        <v>AMD Ryzen™ 5 7535HS 3.3GHz</v>
      </c>
      <c r="J121" s="19" t="str">
        <v>AMD Radeon™ 660M</v>
      </c>
      <c r="K121" s="19" t="str">
        <v>Windows 11 Home</v>
      </c>
      <c r="L121" s="19" t="str">
        <v>Microsoft Office Home 2024
Microsoft 365 Basic</v>
      </c>
      <c r="M121" s="19" t="str">
        <v>Not Found</v>
      </c>
      <c r="N121" s="19" t="str">
        <v>FHD (1920 x 1080) 16:9</v>
      </c>
      <c r="O121" s="19" t="str">
        <v>300nits</v>
      </c>
      <c r="P121" s="19" t="str">
        <v>DDR5 16GB</v>
      </c>
      <c r="Q121"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1" s="19" t="str">
        <v>2x USB 3.2 Gen 1 Type-A
2x USB 3.2 Gen 2 Type-C support display / power delivery
1x HDMI 1.4
1x 3.5mm Combo Audio Jack
1x RJ45 Gigabit Ethernet</v>
      </c>
      <c r="S121" s="19" t="str">
        <v>1.40 kg (3.09 lbs)</v>
      </c>
      <c r="T121" s="19" t="str">
        <v>32.45 x 21.44 x 1.97 ~ 1.97 cm</v>
      </c>
      <c r="U121" s="19" t="str">
        <v>2x DDR5 SO-DIMM slots
1x M.2 2230 PCIe 4.0x4
1x M.2 2280 PCIe 4.0x4</v>
      </c>
      <c r="V121" s="19" t="str">
        <v>Backpack</v>
      </c>
      <c r="W121" s="20" t="str">
        <v>50WHrs</v>
      </c>
      <c r="X121" s="19" t="str">
        <v>TYPE-C, 65W AC Adapter</v>
      </c>
      <c r="Y121" s="19" t="str">
        <v>FingerPrint</v>
      </c>
    </row>
    <row r="122" spans="1:25" ht="15" customHeight="1">
      <c r="A122" s="19" t="str">
        <v>90NX09C1-M005U0</v>
      </c>
      <c r="B122" s="20" t="str">
        <v>PM1403CDA-S67151WS</v>
      </c>
      <c r="C122" s="19" t="str">
        <v>ASUS ExpertBook PM1</v>
      </c>
      <c r="D122" s="20" t="str">
        <v>Elevate your efficiency, anywhere</v>
      </c>
      <c r="E122" s="19" t="str">
        <v>- Ultra-light at just 1.4 kg — effortless to carry, perfect for life on the move
- Flexible and future-ready with dual SO-DIMM, dual M.2, and easy upgrade options
- Worry-free durability with 3-year international warranty and 24 military-grade tests passed</v>
      </c>
      <c r="F122" s="19">
        <v>0</v>
      </c>
      <c r="G122" s="19" t="str">
        <v>90NX09C1-M005U0</v>
      </c>
      <c r="H122" s="19" t="str">
        <v>ASUS ExpertBook PM1 (R7 170/16GB/512GB/Win 11 Home/PM1403CDA)</v>
      </c>
      <c r="I122" s="19" t="str">
        <v>AMD Ryzen™ 7 170 3.2GHz</v>
      </c>
      <c r="J122" s="19" t="str">
        <v>AMD Radeon™ Graphics</v>
      </c>
      <c r="K122" s="19" t="str">
        <v>Windows 11 Home</v>
      </c>
      <c r="L122" s="19" t="str">
        <v>Microsoft Office Home 2024
Microsoft 365 Basic</v>
      </c>
      <c r="M122" s="19" t="str">
        <v>Not Found</v>
      </c>
      <c r="N122" s="19" t="str">
        <v>FHD (1920 x 1080) 16:9</v>
      </c>
      <c r="O122" s="19" t="str">
        <v>300nits</v>
      </c>
      <c r="P122" s="19" t="str">
        <v>DDR5 16GB</v>
      </c>
      <c r="Q122"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2" s="19" t="str">
        <v>2x USB 3.2 Gen 1 Type-A
2x USB 3.2 Gen 2 Type-C support display / power delivery
1x HDMI 1.4
1x 3.5mm Combo Audio Jack
1x RJ45 Gigabit Ethernet</v>
      </c>
      <c r="S122" s="19" t="str">
        <v>1.40 kg (3.09 lbs)</v>
      </c>
      <c r="T122" s="19" t="str">
        <v>32.45 x 21.44 x 1.97 ~ 1.97 cm</v>
      </c>
      <c r="U122" s="19" t="str">
        <v>2x DDR5 SO-DIMM slots
1x M.2 2230 PCIe 4.0x4
1x M.2 2280 PCIe 4.0x4</v>
      </c>
      <c r="V122" s="19" t="str">
        <v>Backpack</v>
      </c>
      <c r="W122" s="20" t="str">
        <v>50WHrs</v>
      </c>
      <c r="X122" s="19" t="str">
        <v>TYPE-C, 65W AC Adapter</v>
      </c>
      <c r="Y122" s="19" t="str">
        <v>FingerPrint</v>
      </c>
    </row>
    <row r="123" spans="1:25" ht="15" customHeight="1">
      <c r="A123" s="19" t="str">
        <v>90NX09C1-M005Z0</v>
      </c>
      <c r="B123" s="20" t="str">
        <v>PM1403CDA-S65151WS</v>
      </c>
      <c r="C123" s="19" t="str">
        <v>ASUS ExpertBook PM1</v>
      </c>
      <c r="D123" s="20" t="str">
        <v>Elevate your efficiency, anywhere</v>
      </c>
      <c r="E123" s="19" t="str">
        <v>- Ultra-light at just 1.4 kg — effortless to carry, perfect for life on the move
- Flexible and future-ready with dual SO-DIMM, dual M.2, and easy upgrade options
- Worry-free durability with 3-year international warranty and 24 military-grade tests passed</v>
      </c>
      <c r="F123" s="19">
        <v>0</v>
      </c>
      <c r="G123" s="19" t="str">
        <v>90NX09C1-M005Z0</v>
      </c>
      <c r="H123" s="19" t="str">
        <v>ASUS ExpertBook PM1 (R5 150/16GB/512GB/Win 11 Home/PM1403CDA)</v>
      </c>
      <c r="I123" s="19" t="str">
        <v>AMD Ryzen™ 5 150 3.3GHz</v>
      </c>
      <c r="J123" s="19" t="str">
        <v>AMD Radeon™ Graphics</v>
      </c>
      <c r="K123" s="19" t="str">
        <v>Windows 11 Home</v>
      </c>
      <c r="L123" s="19" t="str">
        <v>Microsoft Office Home 2024
Microsoft 365 Basic</v>
      </c>
      <c r="M123" s="19" t="str">
        <v>Not Found</v>
      </c>
      <c r="N123" s="19" t="str">
        <v>FHD (1920 x 1080) 16:9</v>
      </c>
      <c r="O123" s="19" t="str">
        <v>300nits</v>
      </c>
      <c r="P123" s="19" t="str">
        <v>DDR5 16GB</v>
      </c>
      <c r="Q123"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3" s="19" t="str">
        <v>2x USB 3.2 Gen 1 Type-A
2x USB 3.2 Gen 2 Type-C support display / power delivery
1x HDMI 1.4
1x 3.5mm Combo Audio Jack
1x RJ45 Gigabit Ethernet</v>
      </c>
      <c r="S123" s="19" t="str">
        <v>1.40 kg (3.09 lbs)</v>
      </c>
      <c r="T123" s="19" t="str">
        <v>32.45 x 21.44 x 1.97 ~ 1.97 cm</v>
      </c>
      <c r="U123" s="19" t="str">
        <v>2x DDR5 SO-DIMM slots
1x M.2 2230 PCIe 4.0x4
1x M.2 2280 PCIe 4.0x4</v>
      </c>
      <c r="V123" s="19" t="str">
        <v>Backpack</v>
      </c>
      <c r="W123" s="20" t="str">
        <v>50WHrs</v>
      </c>
      <c r="X123" s="19" t="str">
        <v>TYPE-C, 65W AC Adapter</v>
      </c>
      <c r="Y123" s="19" t="str">
        <v>FingerPrint</v>
      </c>
    </row>
    <row r="124" spans="1:25" ht="15" customHeight="1">
      <c r="A124" s="19" t="str">
        <v>90NX09C1-M00CB0</v>
      </c>
      <c r="B124" s="20" t="str">
        <v>PM1403CDA-S65851WS</v>
      </c>
      <c r="C124" s="19" t="str">
        <v>ASUS ExpertBook PM1</v>
      </c>
      <c r="D124" s="20" t="str">
        <v>Elevate your efficiency, anywhere</v>
      </c>
      <c r="E124" s="19" t="str">
        <v>- Ultra-light at just 1.4 kg — effortless to carry, perfect for life on the move
- Flexible and future-ready with dual SO-DIMM, dual M.2, and easy upgrade options
- Worry-free durability with 3-year international warranty and 24 military-grade tests passed</v>
      </c>
      <c r="F124" s="19">
        <v>0</v>
      </c>
      <c r="G124" s="19" t="str">
        <v>90NX09C1-M00CB0</v>
      </c>
      <c r="H124" s="19" t="str">
        <v>ASUS ExpertBook PM1 (R5 150/8GB/512GB/Win 11 Home/PM1403CDA)</v>
      </c>
      <c r="I124" s="19" t="str">
        <v>AMD Ryzen™ 5 150 3.3GHz</v>
      </c>
      <c r="J124" s="19" t="str">
        <v>AMD Radeon™ Graphics</v>
      </c>
      <c r="K124" s="19" t="str">
        <v>Windows 11 Home</v>
      </c>
      <c r="L124" s="19" t="str">
        <v>Microsoft Office Home 2024
Microsoft 365 Basic</v>
      </c>
      <c r="M124" s="19" t="str">
        <v>Not Found</v>
      </c>
      <c r="N124" s="19" t="str">
        <v>FHD (1920 x 1080) 16:9</v>
      </c>
      <c r="O124" s="19" t="str">
        <v>300nits</v>
      </c>
      <c r="P124" s="19" t="str">
        <v>DDR5 8GB</v>
      </c>
      <c r="Q124"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4" s="19" t="str">
        <v>2x USB 3.2 Gen 1 Type-A
2x USB 3.2 Gen 2 Type-C support display / power delivery
1x HDMI 1.4
1x 3.5mm Combo Audio Jack
1x RJ45 Gigabit Ethernet</v>
      </c>
      <c r="S124" s="19" t="str">
        <v>1.40 kg (3.09 lbs)</v>
      </c>
      <c r="T124" s="19" t="str">
        <v>32.45 x 21.44 x 1.97 ~ 1.97 cm</v>
      </c>
      <c r="U124" s="19" t="str">
        <v>2x DDR5 SO-DIMM slots
1x M.2 2230 PCIe 4.0x4
1x M.2 2280 PCIe 4.0x4</v>
      </c>
      <c r="V124" s="19" t="str">
        <v>Backpack</v>
      </c>
      <c r="W124" s="20" t="str">
        <v>50WHrs</v>
      </c>
      <c r="X124" s="19" t="str">
        <v>TYPE-C, 65W AC Adapter</v>
      </c>
      <c r="Y124" s="19" t="str">
        <v>FingerPrint</v>
      </c>
    </row>
    <row r="125" spans="1:25" ht="15" customHeight="1">
      <c r="A125" s="19" t="str">
        <v>90NX09J1-M018W0</v>
      </c>
      <c r="B125" s="20" t="str">
        <v>B9406CAA-THX7312WS</v>
      </c>
      <c r="C125" s="19" t="str">
        <v>ASUS ExpertBook Ultra</v>
      </c>
      <c r="D125" s="20" t="str">
        <v>The Flagship Of The Industry. Period.</v>
      </c>
      <c r="E125"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5" s="19" t="str">
        <v>B9406CAA-THX7312WS - Google Drive</v>
      </c>
      <c r="G125" s="19" t="str">
        <v>90NX09J1-M018W0</v>
      </c>
      <c r="H125" s="19" t="str">
        <v>ASUS ExpertBook Ultra (Intel® Core™ Ultra X7 358H/32GB/1TB/Win 11 Home/B9406CAA)</v>
      </c>
      <c r="I125" s="19" t="str">
        <v>Intel® Core™ Ultra X7 358H 1.9 GHz 
 Intel® AI Boost NPU up to 50 TOPS</v>
      </c>
      <c r="J125" s="19" t="str">
        <v>Intel® Arc™ Graphics(available for Intel® Core™ Ultra H 5/7/9 with dual channel memory)</v>
      </c>
      <c r="K125" s="19" t="str">
        <v>Windows 11 Home</v>
      </c>
      <c r="L125" s="19" t="str">
        <v>Microsoft Office Home 2024_x000D_
Microsoft 365 Basic</v>
      </c>
      <c r="M125" s="19" t="str">
        <v>Not Found</v>
      </c>
      <c r="N125" s="19" t="str">
        <v>WQXGA+ (2880 x 1800) 16:10</v>
      </c>
      <c r="O125" s="19" t="str">
        <v>600nits (1400nits HDR peak brightness)</v>
      </c>
      <c r="P125" s="19" t="str">
        <v>LPDDR5X 32GB</v>
      </c>
      <c r="Q125" s="19" t="str">
        <v>1TB M.2 2280 NVMe™ PCIe® 4.0 SSD</v>
      </c>
      <c r="R125" s="19" t="str">
        <v>2x USB 3.2 Gen 2 Type-A
2x Thunderbolt™ 4, compliant with USB4, support display / power delivery
1x HDMI 2.1 TMDS
1x 3.5mm Combo Audio Jack</v>
      </c>
      <c r="S125" s="19" t="str">
        <v>1.10 kg (2.43 lbs)</v>
      </c>
      <c r="T125" s="19" t="str">
        <v>31.09 x 21.28 x 1.09 ~ 1.64 cm</v>
      </c>
      <c r="U125" s="19" t="str">
        <v>1x M.2 2280 PCIe 4.0x4</v>
      </c>
      <c r="V125" s="19" t="str">
        <v>Sleeve
USB3 TO LAN DONGLE</v>
      </c>
      <c r="W125" s="20" t="str">
        <v>70WHrs</v>
      </c>
      <c r="X125" s="19" t="str">
        <v>TYPE-C, 90W AC Adapter</v>
      </c>
      <c r="Y125" s="19" t="str">
        <v>FingerPrint</v>
      </c>
    </row>
    <row r="126" spans="1:25" ht="15" customHeight="1">
      <c r="A126" s="19" t="str">
        <v>90NX09J1-M019E0</v>
      </c>
      <c r="B126" s="20" t="str">
        <v>B9406CAA-THX7312X</v>
      </c>
      <c r="C126" s="19" t="str">
        <v>ASUS ExpertBook Ultra</v>
      </c>
      <c r="D126" s="20" t="str">
        <v>The Flagship Of The Industry. Period.</v>
      </c>
      <c r="E126"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6" s="19" t="str">
        <v>https://drive.google.com/drive/folders/16JfUh8h1NEkZxaenau9ZfROcW9iEHy-T?usp=sharing</v>
      </c>
      <c r="G126" s="19" t="str">
        <v>90NX09J1-M019E0</v>
      </c>
      <c r="H126" s="19" t="str">
        <v>ASUS ExpertBook Ultra (Intel® Core™ Ultra X7 358H/32GB/1TB/Win 11 Pro/B9406CAA)</v>
      </c>
      <c r="I126" s="19" t="str">
        <v>Intel® Core™ Ultra X7 358H 1.9 GHz 
 Intel® AI Boost NPU up to 50 TOPS</v>
      </c>
      <c r="J126" s="19" t="str">
        <v>Intel® Arc™ Graphics(available for Intel® Core™ Ultra H 5/7/9 with dual channel memory)</v>
      </c>
      <c r="K126" s="19" t="str">
        <v>Windows 11 Pro</v>
      </c>
      <c r="L126" s="19" t="str">
        <v>1-month trial for new Microsoft 365 customers. Credit card required.</v>
      </c>
      <c r="M126" s="19" t="str">
        <v>Not Found</v>
      </c>
      <c r="N126" s="19" t="str">
        <v>WQXGA+ (2880 x 1800) 16:10</v>
      </c>
      <c r="O126" s="19" t="str">
        <v>600nits (1400nits HDR peak brightness)</v>
      </c>
      <c r="P126" s="19" t="str">
        <v>LPDDR5X 32GB</v>
      </c>
      <c r="Q126" s="19" t="str">
        <v>1TB M.2 2280 NVMe™ PCIe® 4.0 SSD</v>
      </c>
      <c r="R126" s="19" t="str">
        <v>2x USB 3.2 Gen 2 Type-A
2x Thunderbolt™ 4, compliant with USB4, support display / power delivery
1x HDMI 2.1 TMDS
1x 3.5mm Combo Audio Jack</v>
      </c>
      <c r="S126" s="19" t="str">
        <v>1.10 kg (2.43 lbs)</v>
      </c>
      <c r="T126" s="19" t="str">
        <v>31.09 x 21.28 x 1.09 ~ 1.64 cm</v>
      </c>
      <c r="U126" s="19" t="str">
        <v>1x M.2 2280 PCIe 4.0x4</v>
      </c>
      <c r="V126" s="19" t="str">
        <v>Sleeve
USB3 TO LAN DONGLE</v>
      </c>
      <c r="W126" s="20" t="str">
        <v>70WHrs</v>
      </c>
      <c r="X126" s="19" t="str">
        <v>TYPE-C, 90W AC Adapter</v>
      </c>
      <c r="Y126" s="19" t="str">
        <v>FingerPrint</v>
      </c>
    </row>
    <row r="127" spans="1:25" ht="15" customHeight="1">
      <c r="A127" s="19" t="str">
        <v>90NX09J1-M019F0</v>
      </c>
      <c r="B127" s="20" t="str">
        <v>B9406CAA-THX7622X</v>
      </c>
      <c r="C127" s="19" t="str">
        <v>ASUS ExpertBook Ultra</v>
      </c>
      <c r="D127" s="20" t="str">
        <v>The Flagship Of The Industry. Period.</v>
      </c>
      <c r="E127"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7" s="19" t="str">
        <v>https://drive.google.com/drive/folders/1_JdYgGdB0yO95qnkLbCMbuY9ibfzPIbf?usp=sharing</v>
      </c>
      <c r="G127" s="19" t="str">
        <v>90NX09J1-M019F0</v>
      </c>
      <c r="H127" s="19" t="str">
        <v>ASUS ExpertBook Ultra (Intel® Core™ Ultra X7 358H/64GB/2TB/Win 11 Pro/B9406CAA)</v>
      </c>
      <c r="I127" s="19" t="str">
        <v>Intel® Core™ Ultra X7 358H 1.9 GHz 
 Intel® AI Boost NPU up to 50 TOPS</v>
      </c>
      <c r="J127" s="19" t="str">
        <v>Intel® Arc™ Graphics(available for Intel® Core™ Ultra H 5/7/9 with dual channel memory)</v>
      </c>
      <c r="K127" s="19" t="str">
        <v>Windows 11 Pro</v>
      </c>
      <c r="L127" s="19" t="str">
        <v>1-month trial for new Microsoft 365 customers. Credit card required.</v>
      </c>
      <c r="M127" s="19" t="str">
        <v>Not Found</v>
      </c>
      <c r="N127" s="19" t="str">
        <v>WQXGA+ (2880 x 1800) 16:10</v>
      </c>
      <c r="O127" s="19" t="str">
        <v>600nits (1400nits HDR peak brightness)</v>
      </c>
      <c r="P127" s="19" t="str">
        <v>LPDDR5X 64GB</v>
      </c>
      <c r="Q127" s="19" t="str">
        <v>2TB M.2 2280 NVMe™ PCIe® 5.0 SSD</v>
      </c>
      <c r="R127" s="19" t="str">
        <v>2x USB 3.2 Gen 2 Type-A
2x Thunderbolt™ 4, compliant with USB4, support display / power delivery
1x HDMI 2.1 TMDS
1x 3.5mm Combo Audio Jack</v>
      </c>
      <c r="S127" s="19" t="str">
        <v>1.10 kg (2.43 lbs)</v>
      </c>
      <c r="T127" s="19" t="str">
        <v>31.09 x 21.28 x 1.09 ~ 1.64 cm</v>
      </c>
      <c r="U127" s="19" t="str">
        <v>1x M.2 2280 PCIe 4.0x4</v>
      </c>
      <c r="V127" s="19" t="str">
        <v>Sleeve
USB3 TO LAN DONGLE</v>
      </c>
      <c r="W127" s="20" t="str">
        <v>70WHrs</v>
      </c>
      <c r="X127" s="19" t="str">
        <v>TYPE-C, 90W AC Adapter</v>
      </c>
      <c r="Y127" s="19" t="str">
        <v>FingerPrint</v>
      </c>
    </row>
    <row r="128" spans="1:25" ht="15" customHeight="1">
      <c r="A128" s="19" t="str">
        <v>90NX09J1-M01MT0</v>
      </c>
      <c r="B128" s="20" t="str">
        <v>B9406CAA-TG5152WS</v>
      </c>
      <c r="C128" s="19" t="str">
        <v>ASUS ExpertBook Ultra</v>
      </c>
      <c r="D128" s="20" t="str">
        <v>The Flagship Of The Industry. Period.</v>
      </c>
      <c r="E128" s="19" t="str">
        <v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v>
      </c>
      <c r="F128" s="19">
        <v>0</v>
      </c>
      <c r="G128" s="19" t="str">
        <v>90NX09J1-M01MT0</v>
      </c>
      <c r="H128" s="19" t="str">
        <v>ASUS ExpertBook Ultra (U5 325/16GB/512GB/Win 11 Home/B9406CAA)</v>
      </c>
      <c r="I128" s="19" t="str">
        <v>Intel® Core™ Ultra 5 325 2.1 GHz 
 Intel® AI Boost NPU up to 47 TOPS</v>
      </c>
      <c r="J128" s="19" t="str">
        <v>Intel® Graphics</v>
      </c>
      <c r="K128" s="19" t="str">
        <v>Windows 11 Home</v>
      </c>
      <c r="L128" s="19" t="str">
        <v>Microsoft Office Home 2024_x000D_
Microsoft 365 Basic</v>
      </c>
      <c r="M128" s="19" t="str">
        <v>Not Found</v>
      </c>
      <c r="N128" s="19" t="str">
        <v>WQXGA+ (2880 x 1800) 16:10</v>
      </c>
      <c r="O128" s="19" t="str">
        <v>450nits (1000nits HDR peak brightness)</v>
      </c>
      <c r="P128" s="19" t="str">
        <v>LPDDR5X 16GB</v>
      </c>
      <c r="Q128" s="19" t="str">
        <v>512GB M.2 2280 NVMe™ PCIe® 4.0 SSD</v>
      </c>
      <c r="R128" s="19" t="str">
        <v>2x USB 3.2 Gen 2 Type-A
2x Thunderbolt™ 4, compliant with USB4, support display / power delivery
1x HDMI 2.1 TMDS
1x 3.5mm Combo Audio Jack</v>
      </c>
      <c r="S128" s="19" t="str">
        <v>0.99 kg (2.18 lbs)</v>
      </c>
      <c r="T128" s="19" t="str">
        <v>31.09 x 21.28 x 1.09 ~ 1.64 cm</v>
      </c>
      <c r="U128" s="19" t="str">
        <v>1x M.2 2280 PCIe 4.0x4</v>
      </c>
      <c r="V128" s="19" t="str">
        <v>Sleeve
USB3 TO LAN DONGLE</v>
      </c>
      <c r="W128" s="20" t="str">
        <v>70WHrs</v>
      </c>
      <c r="X128" s="19" t="str">
        <v>TYPE-C, 90W AC Adapter</v>
      </c>
      <c r="Y128" s="19" t="str">
        <v>FingerPrint</v>
      </c>
    </row>
    <row r="129" spans="1:25" ht="15" customHeight="1">
      <c r="A129" s="19" t="str">
        <v>90NX09J2-M00PU0</v>
      </c>
      <c r="B129" s="20" t="str">
        <v>B9406CAA-THX7310X</v>
      </c>
      <c r="C129" s="19" t="str">
        <v>ASUS ExpertBook Ultra</v>
      </c>
      <c r="D129" s="20" t="str">
        <v>The Flagship Of The Industry. Period.</v>
      </c>
      <c r="E129"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9" s="19" t="str">
        <v>https://drive.google.com/drive/folders/18NU5fFBlbyCscI0qFKmoLI31E67Y-cfE?usp=sharing</v>
      </c>
      <c r="G129" s="19" t="str">
        <v>90NX09J2-M00PU0</v>
      </c>
      <c r="H129" s="19" t="str">
        <v>ASUS ExpertBook Ultra (Intel® Core™ Ultra X7 358H/32GB/1TB/Win 11 Pro/B9406CAA)</v>
      </c>
      <c r="I129" s="19" t="str">
        <v>Intel® Core™ Ultra X7 358H 1.9 GHz 
 Intel® AI Boost NPU up to 50 TOPS</v>
      </c>
      <c r="J129" s="19" t="str">
        <v>Intel® Arc™ Graphics(available for Intel® Core™ Ultra H 5/7/9 with dual channel memory)</v>
      </c>
      <c r="K129" s="19" t="str">
        <v>Windows 11 Pro</v>
      </c>
      <c r="L129" s="19" t="str">
        <v>1-month trial for new Microsoft 365 customers. Credit card required.</v>
      </c>
      <c r="M129" s="19" t="str">
        <v>Not Found</v>
      </c>
      <c r="N129" s="19" t="str">
        <v>WQXGA+ (2880 x 1800) 16:10</v>
      </c>
      <c r="O129" s="19" t="str">
        <v>600nits (1400nits HDR peak brightness)</v>
      </c>
      <c r="P129" s="19" t="str">
        <v>LPDDR5X 32GB</v>
      </c>
      <c r="Q129" s="19" t="str">
        <v>1TB M.2 2280 NVMe™ PCIe® 4.0 SSD</v>
      </c>
      <c r="R129" s="19" t="str">
        <v>2x USB 3.2 Gen 2 Type-A
2x Thunderbolt™ 4, compliant with USB4, support display / power delivery
1x HDMI 2.1 TMDS
1x 3.5mm Combo Audio Jack</v>
      </c>
      <c r="S129" s="19" t="str">
        <v>1.10 kg (2.43 lbs)</v>
      </c>
      <c r="T129" s="19" t="str">
        <v>31.09 x 21.28 x 1.09 ~ 1.64 cm</v>
      </c>
      <c r="U129" s="19" t="str">
        <v>1x M.2 2280 PCIe 4.0x4</v>
      </c>
      <c r="V129" s="19" t="str">
        <v>Sleeve
USB3 TO LAN DONGLE</v>
      </c>
      <c r="W129" s="20" t="str">
        <v>70WHrs</v>
      </c>
      <c r="X129" s="19" t="str">
        <v>TYPE-C, 90W AC Adapter</v>
      </c>
      <c r="Y129" s="19" t="str">
        <v>FingerPrint</v>
      </c>
    </row>
    <row r="130" spans="1:25" ht="15" customHeight="1">
      <c r="A130" s="19" t="str">
        <v>90NX09J2-M01390</v>
      </c>
      <c r="B130" s="20" t="str">
        <v>B9406CAA-THX7620X</v>
      </c>
      <c r="C130" s="19" t="str">
        <v>ASUS ExpertBook Ultra</v>
      </c>
      <c r="D130" s="20" t="str">
        <v>The Flagship Of The Industry. Period.</v>
      </c>
      <c r="E130"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30" s="19" t="str">
        <v>https://drive.google.com/drive/folders/1JoCtEwNOfz8-znqhkI6Ig27Pb7_Tngn8?usp=sharing</v>
      </c>
      <c r="G130" s="19" t="str">
        <v>90NX09J2-M01390</v>
      </c>
      <c r="H130" s="19" t="str">
        <v>ASUS ExpertBook Ultra (Intel® Core™ Ultra X7 358H/64GB/2TB/Win 11 Pro/B9406CAA)</v>
      </c>
      <c r="I130" s="19" t="str">
        <v>Intel® Core™ Ultra X7 358H 1.9 GHz 
 Intel® AI Boost NPU up to 50 TOPS</v>
      </c>
      <c r="J130" s="19" t="str">
        <v>Intel® Arc™ Graphics(available for Intel® Core™ Ultra H 5/7/9 with dual channel memory)</v>
      </c>
      <c r="K130" s="19" t="str">
        <v>Windows 11 Pro</v>
      </c>
      <c r="L130" s="19" t="str">
        <v>1-month trial for new Microsoft 365 customers. Credit card required.</v>
      </c>
      <c r="M130" s="19" t="str">
        <v>Not Found</v>
      </c>
      <c r="N130" s="19" t="str">
        <v>WQXGA+ (2880 x 1800) 16:10</v>
      </c>
      <c r="O130" s="19" t="str">
        <v>600nits (1400nits HDR peak brightness)</v>
      </c>
      <c r="P130" s="19" t="str">
        <v>LPDDR5X 64GB</v>
      </c>
      <c r="Q130" s="19" t="str">
        <v>2TB M.2 2280 NVMe™ PCIe® 5.0 SSD</v>
      </c>
      <c r="R130" s="19" t="str">
        <v>2x USB 3.2 Gen 2 Type-A
2x Thunderbolt™ 4, compliant with USB4, support display / power delivery
1x HDMI 2.1 TMDS
1x 3.5mm Combo Audio Jack</v>
      </c>
      <c r="S130" s="19" t="str">
        <v>1.10 kg (2.43 lbs)</v>
      </c>
      <c r="T130" s="19" t="str">
        <v>31.09 x 21.28 x 1.09 ~ 1.64 cm</v>
      </c>
      <c r="U130" s="19" t="str">
        <v>1x M.2 2280 PCIe 4.0x4</v>
      </c>
      <c r="V130" s="19" t="str">
        <v>Sleeve
USB3 TO LAN DONGLE</v>
      </c>
      <c r="W130" s="20" t="str">
        <v>70WHrs</v>
      </c>
      <c r="X130" s="19" t="str">
        <v>TYPE-C, 90W AC Adapter</v>
      </c>
      <c r="Y130" s="19" t="str">
        <v>FingerPrint</v>
      </c>
    </row>
    <row r="131" spans="1:25" ht="15" customHeight="1">
      <c r="A131" s="19" t="str">
        <v>90NX09J2-M018X0</v>
      </c>
      <c r="B131" s="20" t="str">
        <v>B9406CAA-THX7313WS</v>
      </c>
      <c r="C131" s="19" t="str">
        <v>ASUS ExpertBook Ultra</v>
      </c>
      <c r="D131" s="20" t="str">
        <v>The Flagship Of The Industry. Period.</v>
      </c>
      <c r="E131"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31" s="19" t="str">
        <v>https://drive.google.com/drive/folders/1qyBK0fnEs5kHJ1q6-jJP6CVr0A_23Vl_?usp=sharing</v>
      </c>
      <c r="G131" s="19" t="str">
        <v>90NX09J2-M018X0</v>
      </c>
      <c r="H131" s="19" t="str">
        <v>ASUS ExpertBook Ultra (Intel® Core™ Ultra X7 358H/32GB/1TB/Win 11 Home/B9406CAA)</v>
      </c>
      <c r="I131" s="19" t="str">
        <v>Intel® Core™ Ultra X7 358H 1.9 GHz 
 Intel® AI Boost NPU up to 50 TOPS</v>
      </c>
      <c r="J131" s="19" t="str">
        <v>Intel® Arc™ Graphics(available for Intel® Core™ Ultra H 5/7/9 with dual channel memory)</v>
      </c>
      <c r="K131" s="19" t="str">
        <v>Windows 11 Home</v>
      </c>
      <c r="L131" s="19" t="str">
        <v>Microsoft Office Home 2024_x000D_
Microsoft 365 Basic</v>
      </c>
      <c r="M131" s="19" t="str">
        <v>Not Found</v>
      </c>
      <c r="N131" s="19" t="str">
        <v>WQXGA+ (2880 x 1800) 16:10</v>
      </c>
      <c r="O131" s="19" t="str">
        <v>600nits (1400nits HDR peak brightness)</v>
      </c>
      <c r="P131" s="19" t="str">
        <v>LPDDR5X 32GB</v>
      </c>
      <c r="Q131" s="19" t="str">
        <v>1TB M.2 2280 NVMe™ PCIe® 4.0 SSD</v>
      </c>
      <c r="R131" s="19" t="str">
        <v>2x USB 3.2 Gen 2 Type-A
2x Thunderbolt™ 4, compliant with USB4, support display / power delivery
1x HDMI 2.1 TMDS
1x 3.5mm Combo Audio Jack</v>
      </c>
      <c r="S131" s="19" t="str">
        <v>1.10 kg (2.43 lbs)</v>
      </c>
      <c r="T131" s="19" t="str">
        <v>31.09 x 21.28 x 1.09 ~ 1.64 cm</v>
      </c>
      <c r="U131" s="19" t="str">
        <v>1x M.2 2280 PCIe 4.0x4</v>
      </c>
      <c r="V131" s="19" t="str">
        <v>Sleeve
USB3 TO LAN DONGLE</v>
      </c>
      <c r="W131" s="20" t="str">
        <v>70WHrs</v>
      </c>
      <c r="X131" s="19" t="str">
        <v>TYPE-C, 90W AC Adapter</v>
      </c>
      <c r="Y131" s="19" t="str">
        <v>FingerPrint</v>
      </c>
    </row>
    <row r="132" spans="1:25" ht="15" customHeight="1">
      <c r="A132" s="19" t="str">
        <v>90NX09J2-M01MU0</v>
      </c>
      <c r="B132" s="20" t="str">
        <v>B9406CAA-TG5153WS</v>
      </c>
      <c r="C132" s="19" t="str">
        <v>ASUS ExpertBook Ultra</v>
      </c>
      <c r="D132" s="20" t="str">
        <v>The Flagship Of The Industry. Period.</v>
      </c>
      <c r="E132" s="19" t="str">
        <v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v>
      </c>
      <c r="F132" s="19">
        <v>0</v>
      </c>
      <c r="G132" s="19" t="str">
        <v>90NX09J2-M01MU0</v>
      </c>
      <c r="H132" s="19" t="str">
        <v>ASUS ExpertBook Ultra (U5 325/16GB/512GB/Win 11 Home/B9406CAA)</v>
      </c>
      <c r="I132" s="19" t="str">
        <v>Intel® Core™ Ultra 5 325 2.1 GHz 
 Intel® AI Boost NPU up to 47 TOPS</v>
      </c>
      <c r="J132" s="19" t="str">
        <v>Intel® Graphics</v>
      </c>
      <c r="K132" s="19" t="str">
        <v>Windows 11 Home</v>
      </c>
      <c r="L132" s="19" t="str">
        <v>Microsoft Office Home 2024_x000D_
Microsoft 365 Basic</v>
      </c>
      <c r="M132" s="19" t="str">
        <v>Not Found</v>
      </c>
      <c r="N132" s="19" t="str">
        <v>WQXGA+ (2880 x 1800) 16:10</v>
      </c>
      <c r="O132" s="19" t="str">
        <v>450nits (1000nits HDR peak brightness)</v>
      </c>
      <c r="P132" s="19" t="str">
        <v>LPDDR5X 16GB</v>
      </c>
      <c r="Q132" s="19" t="str">
        <v>512GB M.2 2280 NVMe™ PCIe® 4.0 SSD</v>
      </c>
      <c r="R132" s="19" t="str">
        <v>2x USB 3.2 Gen 2 Type-A
2x Thunderbolt™ 4, compliant with USB4, support display / power delivery
1x HDMI 2.1 TMDS
1x 3.5mm Combo Audio Jack</v>
      </c>
      <c r="S132" s="19" t="str">
        <v>0.99 kg (2.18 lbs)</v>
      </c>
      <c r="T132" s="19" t="str">
        <v>31.09 x 21.28 x 1.09 ~ 1.64 cm</v>
      </c>
      <c r="U132" s="19" t="str">
        <v>1x M.2 2280 PCIe 4.0x4</v>
      </c>
      <c r="V132" s="19" t="str">
        <v>Sleeve
USB3 TO LAN DONGLE</v>
      </c>
      <c r="W132" s="20" t="str">
        <v>70WHrs</v>
      </c>
      <c r="X132" s="19" t="str">
        <v>TYPE-C, 90W AC Adapter</v>
      </c>
      <c r="Y132" s="19" t="str">
        <v>FingerPrint</v>
      </c>
    </row>
    <row r="133" spans="1:25" ht="15" customHeight="1">
      <c r="A133" s="19" t="str">
        <v>90NX09U1-M00A20</v>
      </c>
      <c r="B133" s="20" t="str">
        <v>PM3406CHAP-LY7152WS</v>
      </c>
      <c r="C133" s="19" t="str">
        <v>ASUS ExpertBook PM3</v>
      </c>
      <c r="D133" s="20" t="str">
        <v>Built to elevate your everyday.</v>
      </c>
      <c r="E133" s="19" t="str">
        <v>- Revolutionary 16:10 immersive display with more usable space and ultra-slim bezels
- Dual SO-DIMM and dual SSD design for easy upgrades and long-term flexibility
- Worry-free durability with a 3-year international warranty and tested military-grade toughness</v>
      </c>
      <c r="F133" s="19">
        <v>0</v>
      </c>
      <c r="G133" s="19" t="str">
        <v>90NX09U1-M00A20</v>
      </c>
      <c r="H133" s="19" t="str">
        <v>ASUS ExpertBook PM3 (R7 8840HS/16GB/512GB/Win 11 Home/PM3406CHAP)</v>
      </c>
      <c r="I133" s="19" t="str">
        <v>AMD Ryzen™ 7 8840HS 3.3GHz 
 AMD Ryzen™ AI up to 39 TOPs</v>
      </c>
      <c r="J133" s="19" t="str">
        <v>AMD Radeon™ 780M</v>
      </c>
      <c r="K133" s="19" t="str">
        <v>Windows 11 Home</v>
      </c>
      <c r="L133" s="19" t="str">
        <v>Microsoft Office Home 2024
Microsoft 365 Basic</v>
      </c>
      <c r="M133" s="19" t="str">
        <v>Not Found</v>
      </c>
      <c r="N133" s="19" t="str">
        <v>WUXGA (1920 x 1200) 16:10</v>
      </c>
      <c r="O133" s="19" t="str">
        <v>300nits</v>
      </c>
      <c r="P133" s="19" t="str">
        <v>DDR5 16GB</v>
      </c>
      <c r="Q133" s="19" t="str">
        <v>512GB M.2 2280 NVMe™ PCIe® 4.0 SSD</v>
      </c>
      <c r="R133" s="19" t="str">
        <v>1x USB 3.2 Gen 2 Type-C support display / power delivery
1x USB 4.0 Type-C support display / power deliver
2x USB 3.2 Gen 1 Type-A
1x HDMI 2.1 TMDS
1x 3.5mm Combo Audio Jack
1x RJ45 Gigabit Ethernet</v>
      </c>
      <c r="S133" s="19" t="str">
        <v>1.54 kg (3.40 lbs)</v>
      </c>
      <c r="T133" s="19" t="str">
        <v>31.60 x 22.78 x 1.17 ~ 1.99 cm</v>
      </c>
      <c r="U133" s="19" t="str">
        <v>2x DDR5 SO-DIMM slots
1x M.2 2230 PCIe 4.0x4
1x M.2 2280 PCIe 4.0x4</v>
      </c>
      <c r="V133" s="19" t="str">
        <v>Backpack</v>
      </c>
      <c r="W133" s="20" t="str">
        <v>70WHrs</v>
      </c>
      <c r="X133" s="19" t="str">
        <v>TYPE-C, 65W AC Adapter</v>
      </c>
      <c r="Y133" s="19" t="str">
        <v>FingerPrint</v>
      </c>
    </row>
    <row r="134" spans="1:25" ht="15" customHeight="1">
      <c r="A134" s="19" t="str">
        <v>90NX0A91-M007Y0</v>
      </c>
      <c r="B134" s="20" t="str">
        <v>P5405CAA-NZ5150WS</v>
      </c>
      <c r="C134" s="19" t="str">
        <v>ASUS ExpertBook P5 Gen 1</v>
      </c>
      <c r="D134" s="20" t="str">
        <v>Work reimagined, with AI</v>
      </c>
      <c r="E134" s="19" t="str">
        <v>-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v>
      </c>
      <c r="F134" s="19">
        <v>0</v>
      </c>
      <c r="G134" s="19" t="str">
        <v>90NX0A91-M007Y0</v>
      </c>
      <c r="H134" s="19" t="str">
        <v>ASUS ExpertBook P5 Gen 1 (U5 325/16GB/512GB/Win 11 Home/P5405CAA)</v>
      </c>
      <c r="I134" s="19" t="str">
        <v>Intel® Core™ Ultra 5 325 2.1 GHz 
 Intel® AI Boost NPU up to 47 TOPS</v>
      </c>
      <c r="J134" s="19" t="str">
        <v>Intel® Graphics</v>
      </c>
      <c r="K134" s="19" t="str">
        <v>Windows 11 Home</v>
      </c>
      <c r="L134" s="19" t="str">
        <v>Microsoft Office Home 2024
Microsoft 365 Basic</v>
      </c>
      <c r="M134" s="19" t="str">
        <v>Not Found</v>
      </c>
      <c r="N134" s="19" t="str">
        <v>WQXGA (2560 x 1600) 16:10</v>
      </c>
      <c r="O134" s="19" t="str">
        <v>400nits</v>
      </c>
      <c r="P134" s="19" t="str">
        <v>DDR5 16GB</v>
      </c>
      <c r="Q134" s="19" t="str">
        <v>512GB M.2 2280 NVMe™ PCIe® 4.0 SSD
SSD Housing for storage expansion</v>
      </c>
      <c r="R134" s="19" t="str">
        <v>2x USB 3.2 Gen 1 Type-A
2x Thunderbolt™ 4, compliant with USB4, support display / power delivery
1x HDMI 2.1
1x 3.5mm Combo Audio Jack
1x RJ45 Gigabit Ethernet</v>
      </c>
      <c r="S134" s="19" t="str">
        <v>1.42 kg (3.13 lbs)</v>
      </c>
      <c r="T134" s="19" t="str">
        <v>31.51 x 22.68 x 1.00 ~ 1.80 cm</v>
      </c>
      <c r="U134" s="19" t="str">
        <v>2x DDR5 SO-DIMM slots
1x M.2 2230 PCIe 4.0x4
1x M.2 2280 PCle 4.0/5.0x4</v>
      </c>
      <c r="V134" s="19" t="str">
        <v>Backpack</v>
      </c>
      <c r="W134" s="20" t="str">
        <v>63WHrs</v>
      </c>
      <c r="X134" s="19" t="str">
        <v>TYPE-C, 65W AC Adapter</v>
      </c>
      <c r="Y134" s="19" t="str">
        <v>FingerPrint</v>
      </c>
    </row>
    <row r="135" spans="1:25" ht="15" customHeight="1">
      <c r="A135" s="19" t="str">
        <v>90NX0A91-M00EL0</v>
      </c>
      <c r="B135" s="20" t="str">
        <v>P5405CAA-NZ7150WS</v>
      </c>
      <c r="C135" s="19" t="str">
        <v>ASUS ExpertBook P5 Gen 1</v>
      </c>
      <c r="D135" s="20" t="str">
        <v>Work reimagined, with AI</v>
      </c>
      <c r="E135" s="19" t="str">
        <v>-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v>
      </c>
      <c r="F135" s="19">
        <v>0</v>
      </c>
      <c r="G135" s="19" t="str">
        <v>90NX0A91-M00EL0</v>
      </c>
      <c r="H135" s="19" t="str">
        <v>ASUS ExpertBook P5 Gen 1 (U7 356H/16GB/512GB/Win 11 Home/P5405CAA)</v>
      </c>
      <c r="I135" s="19" t="str">
        <v>Intel® Core™ Ultra 7 356H 1.9 GHz 
 Intel® AI Boost NPU up to 50 TOPS</v>
      </c>
      <c r="J135" s="19" t="str">
        <v>Intel® Graphics</v>
      </c>
      <c r="K135" s="19" t="str">
        <v>Windows 11 Home</v>
      </c>
      <c r="L135" s="19" t="str">
        <v>Microsoft Office Home 2024
Microsoft 365 Basic</v>
      </c>
      <c r="M135" s="19" t="str">
        <v>Not Found</v>
      </c>
      <c r="N135" s="19" t="str">
        <v>WQXGA (2560 x 1600) 16:10</v>
      </c>
      <c r="O135" s="19" t="str">
        <v>400nits</v>
      </c>
      <c r="P135" s="19" t="str">
        <v>DDR5 16GB</v>
      </c>
      <c r="Q135" s="19" t="str">
        <v>512GB M.2 2280 NVMe™ PCIe® 4.0 SSD
SSD Housing for storage expansion</v>
      </c>
      <c r="R135" s="19" t="str">
        <v>2x USB 3.2 Gen 1 Type-A
2x Thunderbolt™ 4, compliant with USB4, support display / power delivery
1x HDMI 2.1
1x 3.5mm Combo Audio Jack
1x RJ45 Gigabit Ethernet</v>
      </c>
      <c r="S135" s="19" t="str">
        <v>1.44 kg (3.17 lbs)</v>
      </c>
      <c r="T135" s="19" t="str">
        <v>31.51 x 22.68 x 1.00 ~ 1.80 cm</v>
      </c>
      <c r="U135" s="19" t="str">
        <v>2x DDR5 SO-DIMM slots
1x M.2 2230 PCIe 4.0x4
1x M.2 2280 PCle 4.0/5.0x4</v>
      </c>
      <c r="V135" s="19" t="str">
        <v>Backpack</v>
      </c>
      <c r="W135" s="20" t="str">
        <v>63WHrs</v>
      </c>
      <c r="X135" s="19" t="str">
        <v>TYPE-C, 65W AC Adapter</v>
      </c>
      <c r="Y135" s="19" t="str">
        <v>FingerPrint</v>
      </c>
    </row>
    <row r="136" spans="1:25" ht="15" customHeight="1">
      <c r="A136" s="19" t="str">
        <v>90NX0AA1-M00AF0</v>
      </c>
      <c r="B136" s="20" t="str">
        <v>PM5406CGA-SF7150WS</v>
      </c>
      <c r="C136" s="19" t="str">
        <v>ASUS ExpertBook PM5</v>
      </c>
      <c r="D136" s="20" t="str">
        <v>Work reimagined, with AI</v>
      </c>
      <c r="E136" s="19" t="str">
        <v>- Aluminum chassis with 16:10 OLED screen, delivers deeper contrast and true-to-life colors.
- All-day portability with up to 28-hour battery life and a lightweight 1.33 kg design
- Supporting up to 45W TDP, the advanced cooling design ensures stable power and optimal temperatures.</v>
      </c>
      <c r="F136" s="19">
        <v>0</v>
      </c>
      <c r="G136" s="19" t="str">
        <v>90NX0AA1-M00AF0</v>
      </c>
      <c r="H136" s="19" t="str">
        <v>ASUS ExpertBook PM5 (AMD Ryzen™AI 7 445 2.0GHz/16GB/512GB/Win 11 Home/PM5406CGA)</v>
      </c>
      <c r="I136" s="19" t="str">
        <v>AMD Ryzen™AI 7 445 2.0GHz 
 NPU 50 TOPs</v>
      </c>
      <c r="J136" s="19" t="str">
        <v>AMD Radeon™ 840M</v>
      </c>
      <c r="K136" s="19" t="str">
        <v>Windows 11 Home</v>
      </c>
      <c r="L136" s="19" t="str">
        <v>Microsoft Office Home 2024
Microsoft 365 Basic</v>
      </c>
      <c r="M136" s="19" t="str">
        <v>Not Found</v>
      </c>
      <c r="N136" s="19" t="str">
        <v>WUXGA (1920 x 1200) 16:10</v>
      </c>
      <c r="O136" s="19" t="str">
        <v>300nits</v>
      </c>
      <c r="P136" s="19" t="str">
        <v>DDR5 16GB</v>
      </c>
      <c r="Q136" s="19" t="str">
        <v>512GB M.2 2280 NVMe™ PCIe® 4.0 SSD</v>
      </c>
      <c r="R136" s="19" t="str">
        <v>1x USB 3.2 Gen 2 Type-C support display / power delivery
1x USB 4.0 Type-C support display / power deliver
2x USB 3.2 Gen 1 Type-A
1x HDMI 2.1 TMDS
1x 3.5mm Combo Audio Jack
1x RJ45 Gigabit Ethernet</v>
      </c>
      <c r="S136" s="19" t="str">
        <v>1.33 kg (2.93 lbs)</v>
      </c>
      <c r="T136" s="19" t="str">
        <v>31.27 x 22.71 x 1.04 ~ 1.80 cm</v>
      </c>
      <c r="U136" s="19" t="str">
        <v>2x DDR5 SO-DIMM slots
1x M.2 2230 PCIe 4.0x4
1x M.2 2280 PCIe 4.0x4</v>
      </c>
      <c r="V136" s="19" t="str">
        <v>Backpack</v>
      </c>
      <c r="W136" s="20" t="str">
        <v>70WHrs</v>
      </c>
      <c r="X136" s="19" t="str">
        <v>TYPE-C, 90W AC Adapter</v>
      </c>
      <c r="Y136" s="19" t="str">
        <v>FingerPrint</v>
      </c>
    </row>
    <row r="137" spans="1:25" ht="15" customHeight="1">
      <c r="A137" s="19" t="str">
        <v>90NX0AM1-M00CH0</v>
      </c>
      <c r="B137" s="20" t="str">
        <v>P3406CCAP-LY5852WS</v>
      </c>
      <c r="C137" s="19" t="str">
        <v>ASUS ExpertBook P3 Gen 2</v>
      </c>
      <c r="D137" s="20" t="str">
        <v>Built to elevate your everyday.</v>
      </c>
      <c r="E137" s="19" t="str">
        <v>- Revolutionary 16:10 immersive display with more usable space and ultra-slim bezels
- Up to 70wh, 21hours battery life. Fast charging, 49 mins to 65%.
- Worry-free durability with a 3-year international warranty and tested military-grade toughness</v>
      </c>
      <c r="F137" s="19">
        <v>0</v>
      </c>
      <c r="G137" s="19" t="str">
        <v>90NX0AM1-M00CH0</v>
      </c>
      <c r="H137" s="19" t="str">
        <v>ASUS ExpertBook P3 Gen 2 (U5 225H/8GB/512GB/Win 11 Home/P3406CCAP)</v>
      </c>
      <c r="I137" s="19" t="str">
        <v>Intel® Core™ Ultra 5 225H 1.7 GHz 
 Intel® AI Boost NPU up to 13 TOPS</v>
      </c>
      <c r="J137" s="19" t="str">
        <v>Intel® Graphics</v>
      </c>
      <c r="K137" s="19" t="str">
        <v>Windows 11 Home</v>
      </c>
      <c r="L137" s="19" t="str">
        <v>Microsoft Office Home 2024
Microsoft 365 Basic</v>
      </c>
      <c r="M137" s="19" t="str">
        <v>Not Found</v>
      </c>
      <c r="N137" s="19" t="str">
        <v>WUXGA (1920 x 1200) 16:10</v>
      </c>
      <c r="O137" s="19" t="str">
        <v>300nits</v>
      </c>
      <c r="P137" s="19" t="str">
        <v>DDR5 8GB</v>
      </c>
      <c r="Q137" s="19" t="str">
        <v>512GB M.2 2280 NVMe™ PCIe® 4.0 SSD</v>
      </c>
      <c r="R137" s="19" t="str">
        <v>1x USB 3.2 Gen 2 Type-C support display / power delivery
2x USB 3.2 Gen 1 Type-A
1x Thunderbolt™ 4, compliant with USB4, support display / power delivery
1x HDMI 2.1 TMDS
1x 3.5mm Combo Audio Jack
1x RJ45 Gigabit Ethernet</v>
      </c>
      <c r="S137" s="19" t="str">
        <v>1.56 kg (3.44 lbs)</v>
      </c>
      <c r="T137" s="19" t="str">
        <v>31.60 x 22.78 x 1.17 ~ 1.99 cm</v>
      </c>
      <c r="U137" s="19" t="str">
        <v>2x DDR5 SO-DIMM slots
1x M.2 2230 PCIe 4.0x4
1x M.2 2280 PCIe 4.0x4</v>
      </c>
      <c r="V137" s="19" t="str">
        <v>Backpack</v>
      </c>
      <c r="W137" s="20" t="str">
        <v>70WHrs</v>
      </c>
      <c r="X137" s="19" t="str">
        <v>TYPE-C, 65W AC Adapter</v>
      </c>
      <c r="Y137" s="19" t="str">
        <v>FingerPrint</v>
      </c>
    </row>
    <row r="138" spans="1:25" ht="15" customHeight="1">
      <c r="A138" s="19" t="str">
        <v>90NX0AM1-M00D70</v>
      </c>
      <c r="B138" s="20" t="str">
        <v>P3406CCAP-LY5822WS</v>
      </c>
      <c r="C138" s="19" t="str">
        <v>ASUS ExpertBook P3 Gen 2</v>
      </c>
      <c r="D138" s="20" t="str">
        <v>Built to elevate your everyday.</v>
      </c>
      <c r="E138" s="19" t="str">
        <v>- Revolutionary 16:10 immersive display with more usable space and ultra-slim bezels
- Up to 70wh, 21hours battery life. Fast charging, 49 mins to 65%.
- Worry-free durability with a 3-year international warranty and tested military-grade toughness</v>
      </c>
      <c r="F138" s="19">
        <v>0</v>
      </c>
      <c r="G138" s="19" t="str">
        <v>90NX0AM1-M00D70</v>
      </c>
      <c r="H138" s="19" t="str">
        <v>ASUS ExpertBook P3 Gen 2 (U5 225H/8GB/256GB/Win 11 Home/P3406CCAP)</v>
      </c>
      <c r="I138" s="19" t="str">
        <v>Intel® Core™ Ultra 5 225H 1.7 GHz 
 Intel® AI Boost NPU up to 13 TOPS</v>
      </c>
      <c r="J138" s="19" t="str">
        <v>Intel® Graphics</v>
      </c>
      <c r="K138" s="19" t="str">
        <v>Windows 11 Home</v>
      </c>
      <c r="L138" s="19" t="str">
        <v>Microsoft Office Home 2024
Microsoft 365 Basic</v>
      </c>
      <c r="M138" s="19" t="str">
        <v>Not Found</v>
      </c>
      <c r="N138" s="19" t="str">
        <v>WUXGA (1920 x 1200) 16:10</v>
      </c>
      <c r="O138" s="19" t="str">
        <v>300nits</v>
      </c>
      <c r="P138" s="19" t="str">
        <v>DDR5 8GB</v>
      </c>
      <c r="Q138" s="19" t="str">
        <v>256GB M.2 2280 NVMe™ PCIe® 4.0 SSD</v>
      </c>
      <c r="R138" s="19" t="str">
        <v>1x USB 3.2 Gen 2 Type-C support display / power delivery
2x USB 3.2 Gen 1 Type-A
1x Thunderbolt™ 4, compliant with USB4, support display / power delivery
1x HDMI 2.1 TMDS
1x 3.5mm Combo Audio Jack
1x RJ45 Gigabit Ethernet</v>
      </c>
      <c r="S138" s="19" t="str">
        <v>1.56 kg (3.44 lbs)</v>
      </c>
      <c r="T138" s="19" t="str">
        <v>31.60 x 22.78 x 1.17 ~ 1.99 cm</v>
      </c>
      <c r="U138" s="19" t="str">
        <v>2x DDR5 SO-DIMM slots
1x M.2 2230 PCIe 4.0x4
1x M.2 2280 PCIe 4.0x4</v>
      </c>
      <c r="V138" s="19" t="str">
        <v>Backpack</v>
      </c>
      <c r="W138" s="20" t="str">
        <v>70WHrs</v>
      </c>
      <c r="X138" s="19" t="str">
        <v>TYPE-C, 65W AC Adapter</v>
      </c>
      <c r="Y138" s="19" t="str">
        <v>FingerPrint</v>
      </c>
    </row>
    <row r="139" spans="1:25" ht="15" customHeight="1">
      <c r="A139" s="19" t="str">
        <v>90NX0AM1-M00D80</v>
      </c>
      <c r="B139" s="20" t="str">
        <v>P3406CCAP-LY7852WS</v>
      </c>
      <c r="C139" s="19" t="str">
        <v>ASUS ExpertBook P3 Gen 2</v>
      </c>
      <c r="D139" s="20" t="str">
        <v>Built to elevate your everyday.</v>
      </c>
      <c r="E139" s="19" t="str">
        <v>- Revolutionary 16:10 immersive display with more usable space and ultra-slim bezels
- Up to 70wh, 21hours battery life. Fast charging, 49 mins to 65%.
- Worry-free durability with a 3-year international warranty and tested military-grade toughness</v>
      </c>
      <c r="F139" s="19">
        <v>0</v>
      </c>
      <c r="G139" s="19" t="str">
        <v>90NX0AM1-M00D80</v>
      </c>
      <c r="H139" s="19" t="str">
        <v>ASUS ExpertBook P3 Gen 2 (U7 255H/8GB/512GB/Win 11 Home/P3406CCAP)</v>
      </c>
      <c r="I139" s="19" t="str">
        <v>Intel® Core™ Ultra 7 255H 2.0 GHz 
 Intel® AI Boost NPU up to 13 TOPS</v>
      </c>
      <c r="J139" s="19" t="str">
        <v>Intel® Graphics</v>
      </c>
      <c r="K139" s="19" t="str">
        <v>Windows 11 Home</v>
      </c>
      <c r="L139" s="19" t="str">
        <v>Microsoft Office Home 2024
Microsoft 365 Basic</v>
      </c>
      <c r="M139" s="19" t="str">
        <v>Not Found</v>
      </c>
      <c r="N139" s="19" t="str">
        <v>WUXGA (1920 x 1200) 16:10</v>
      </c>
      <c r="O139" s="19" t="str">
        <v>300nits</v>
      </c>
      <c r="P139" s="19" t="str">
        <v>DDR5 8GB</v>
      </c>
      <c r="Q139" s="19" t="str">
        <v>512GB M.2 2280 NVMe™ PCIe® 4.0 SSD</v>
      </c>
      <c r="R139" s="19" t="str">
        <v>1x USB 3.2 Gen 2 Type-C support display / power delivery
2x USB 3.2 Gen 1 Type-A
1x Thunderbolt™ 4, compliant with USB4, support display / power delivery
1x HDMI 2.1 TMDS
1x 3.5mm Combo Audio Jack
1x RJ45 Gigabit Ethernet</v>
      </c>
      <c r="S139" s="19" t="str">
        <v>1.56 kg (3.44 lbs)</v>
      </c>
      <c r="T139" s="19" t="str">
        <v>31.60 x 22.78 x 1.17 ~ 1.99 cm</v>
      </c>
      <c r="U139" s="19" t="str">
        <v>2x DDR5 SO-DIMM slots
1x M.2 2230 PCIe 4.0x4
1x M.2 2280 PCIe 4.0x4</v>
      </c>
      <c r="V139" s="19" t="str">
        <v>Backpack</v>
      </c>
      <c r="W139" s="20" t="str">
        <v>70WHrs</v>
      </c>
      <c r="X139" s="19" t="str">
        <v>TYPE-C, 65W AC Adapter</v>
      </c>
      <c r="Y139" s="19" t="str">
        <v>FingerPrint</v>
      </c>
    </row>
    <row r="140" spans="1:25" ht="15" customHeight="1">
      <c r="A140" s="19" t="str">
        <v>90NX0AU1-M006H0</v>
      </c>
      <c r="B140" s="20" t="str">
        <v>P5406CCA-SF5850WS</v>
      </c>
      <c r="C140" s="19" t="str">
        <v>ASUS ExpertBook P5 Gen 2</v>
      </c>
      <c r="D140" s="20" t="str">
        <v>AI-Efficiency, Vivid Precision</v>
      </c>
      <c r="E140" s="19" t="str">
        <v>- Aluminum chassis with 16:10 OLED screen, delivers deeper contrast and true-to-life colors.
- All-day portability with up to 28-hour battery life and a lightweight 1.34 kg design
- Supporting up to 45W TDP, the advanced cooling design ensures stable power and optimal temperatures.</v>
      </c>
      <c r="F140" s="19">
        <v>0</v>
      </c>
      <c r="G140" s="19" t="str">
        <v>90NX0AU1-M006H0</v>
      </c>
      <c r="H140" s="19" t="str">
        <v>ASUS ExpertBook P5 Gen 2 (U5 225H/8GB/512GB/Win 11 Home/P5406CCA)</v>
      </c>
      <c r="I140" s="19" t="str">
        <v>Intel® Core™ Ultra 5 225H 1.7 GHz 
 Intel® AI Boost NPU up to 13 TOPS</v>
      </c>
      <c r="J140" s="19" t="str">
        <v>Intel® Graphics</v>
      </c>
      <c r="K140" s="19" t="str">
        <v>Windows 11 Home</v>
      </c>
      <c r="L140" s="19" t="str">
        <v>Microsoft Office Home 2024
Microsoft 365 Basic</v>
      </c>
      <c r="M140" s="19" t="str">
        <v>Not Found</v>
      </c>
      <c r="N140" s="19" t="str">
        <v>WUXGA (1920 x 1200) 16:10</v>
      </c>
      <c r="O140" s="19" t="str">
        <v>300nits</v>
      </c>
      <c r="P140" s="19" t="str">
        <v>DDR5 8GB</v>
      </c>
      <c r="Q140" s="19" t="str">
        <v>512GB M.2 2280 NVMe™ PCIe® 4.0 SSD</v>
      </c>
      <c r="R140" s="19" t="str">
        <v>1x USB 3.2 Gen 2 Type-C support display / power delivery
2x USB 3.2 Gen 1 Type-A
1x Thunderbolt™ 4, compliant with USB4, support display / power delivery
1x HDMI 2.1 TMDS
1x 3.5mm Combo Audio Jack
1x RJ45 Gigabit Ethernet</v>
      </c>
      <c r="S140" s="19" t="str">
        <v>1.34 kg (2.95 lbs)</v>
      </c>
      <c r="T140" s="19" t="str">
        <v>31.27 x 22.71 x 1.04 ~ 1.79 cm</v>
      </c>
      <c r="U140" s="19" t="str">
        <v>2x DDR5 SO-DIMM slots
1x M.2 2230 PCIe 4.0x4
1x M.2 2280 PCIe 4.0x4</v>
      </c>
      <c r="V140" s="19" t="str">
        <v>Backpack</v>
      </c>
      <c r="W140" s="20" t="str">
        <v>70WHrs</v>
      </c>
      <c r="X140" s="19" t="str">
        <v>TYPE-C, 90W AC Adapter</v>
      </c>
      <c r="Y140" s="19" t="str">
        <v>FingerPrint</v>
      </c>
    </row>
    <row r="141" spans="1:25" ht="15" customHeight="1">
      <c r="A141" s="19" t="str">
        <v>90NX0AU1-M006J0</v>
      </c>
      <c r="B141" s="20" t="str">
        <v>P5406CCA-SF7150WS</v>
      </c>
      <c r="C141" s="19" t="str">
        <v>ASUS ExpertBook P5 Gen 2</v>
      </c>
      <c r="D141" s="20" t="str">
        <v>AI-Efficiency, Vivid Precision</v>
      </c>
      <c r="E141" s="19" t="str">
        <v>- Aluminum chassis with 16:10 OLED screen, delivers deeper contrast and true-to-life colors.
- All-day portability with up to 28-hour battery life and a lightweight 1.34 kg design
- Supporting up to 45W TDP, the advanced cooling design ensures stable power and optimal temperatures.</v>
      </c>
      <c r="F141" s="19">
        <v>0</v>
      </c>
      <c r="G141" s="19" t="str">
        <v>90NX0AU1-M006J0</v>
      </c>
      <c r="H141" s="19" t="str">
        <v>ASUS ExpertBook P5 Gen 2 (U7 255H/16GB/512GB/Win 11 Home/P5406CCA)</v>
      </c>
      <c r="I141" s="19" t="str">
        <v>Intel® Core™ Ultra 7 255H 2.0 GHz 
 Intel® AI Boost NPU up to 13 TOPS</v>
      </c>
      <c r="J141" s="19" t="str">
        <v>Intel® Graphics</v>
      </c>
      <c r="K141" s="19" t="str">
        <v>Windows 11 Home</v>
      </c>
      <c r="L141" s="19" t="str">
        <v>Microsoft Office Home 2024
Microsoft 365 Basic</v>
      </c>
      <c r="M141" s="19" t="str">
        <v>Not Found</v>
      </c>
      <c r="N141" s="19" t="str">
        <v>WUXGA (1920 x 1200) 16:10</v>
      </c>
      <c r="O141" s="19" t="str">
        <v>300nits</v>
      </c>
      <c r="P141" s="19" t="str">
        <v>DDR5 16GB</v>
      </c>
      <c r="Q141" s="19" t="str">
        <v>512GB M.2 2280 NVMe™ PCIe® 4.0 SSD</v>
      </c>
      <c r="R141" s="19" t="str">
        <v>1x USB 3.2 Gen 2 Type-C support display / power delivery
2x USB 3.2 Gen 1 Type-A
1x Thunderbolt™ 4, compliant with USB4, support display / power delivery
1x HDMI 2.1 TMDS
1x 3.5mm Combo Audio Jack
1x RJ45 Gigabit Ethernet</v>
      </c>
      <c r="S141" s="19" t="str">
        <v>1.34 kg (2.95 lbs)</v>
      </c>
      <c r="T141" s="19" t="str">
        <v>31.27 x 22.71 x 1.04 ~ 1.79 cm</v>
      </c>
      <c r="U141" s="19" t="str">
        <v>2x DDR5 SO-DIMM slots
1x M.2 2230 PCIe 4.0x4
1x M.2 2280 PCIe 4.0x4</v>
      </c>
      <c r="V141" s="19" t="str">
        <v>Backpack</v>
      </c>
      <c r="W141" s="20" t="str">
        <v>70WHrs</v>
      </c>
      <c r="X141" s="19" t="str">
        <v>TYPE-C, 90W AC Adapter</v>
      </c>
      <c r="Y141" s="19" t="str">
        <v>FingerPrint</v>
      </c>
    </row>
    <row r="142" spans="1:25" ht="15" customHeight="1">
      <c r="A142" s="19" t="str">
        <v>90PF03Y2-M004J0</v>
      </c>
      <c r="B142" s="20" t="str">
        <v>D500TE-380500033W</v>
      </c>
      <c r="C142" s="19" t="str">
        <v>Not found Tower</v>
      </c>
      <c r="D142" s="20" t="str">
        <v>Exceptional small-business value</v>
      </c>
      <c r="E142" s="19" t="str">
        <v>- High expandability with Tower 27L with Reliable Performance 
- Comprehensive I/O Port with connectivity  up to 3 monitor display
- Military Grade Certified with Business Security 3 years Onsite service (include 1Y Accidental Damage Protection)</v>
      </c>
      <c r="F142" s="19">
        <v>0</v>
      </c>
      <c r="G142" s="19" t="str">
        <v>90PF03Y2-M004J0</v>
      </c>
      <c r="H142" s="19" t="str">
        <v>Not found Tower (i3-13100/8GB/512GB/Win 11 Home/D500TE)</v>
      </c>
      <c r="I142" s="19" t="str">
        <v>Intel® Core™ i3-13100 3.4GHz</v>
      </c>
      <c r="J142" s="19" t="str">
        <v>Intel® UHD Graphics</v>
      </c>
      <c r="K142" s="19" t="str">
        <v>Windows 11 Home</v>
      </c>
      <c r="L142" s="19" t="str">
        <v>Not Included</v>
      </c>
      <c r="M142" s="19" t="str">
        <v>21.5"</v>
      </c>
      <c r="N142" s="19" t="str">
        <v>FHD (1920 x 1080) 16:9</v>
      </c>
      <c r="O142" s="19" t="str">
        <v>250nits</v>
      </c>
      <c r="P142" s="19" t="str">
        <v>8GB DDR4 U-DIMM</v>
      </c>
      <c r="Q142" s="19" t="str">
        <v>512GB M.2 2280 NVMe™ PCIe® 4.0 SSD</v>
      </c>
      <c r="R142" s="19" t="str">
        <v>Front:
1x RJ45 Gigabit Ethernet
1x HDMI 1.4
1x VGA Port
1x Displayport 1.4
2x PS2
3 x Audio jacks
2x USB 2.0 Type-A
2x USB 3.2 Gen 1 Type-A
Rear:
1x Headphone
1x MIC in
2x USB 2.0 Type-A
2x USB 3.2 Gen 1 Type-A
1x 2 in 1 card reader SD / MMC
1x Smart card reader</v>
      </c>
      <c r="S142" s="19" t="str">
        <v>07.70 kg</v>
      </c>
      <c r="T142" s="19" t="str">
        <v>17.60 x 39.30 x 38.50 cm</v>
      </c>
      <c r="U142" s="19" t="str">
        <v>2x M.2 connector for storage
1x PCIe® 4.0 x 16
2x PCIe® 3.0 x 1
1x M.2 connector for WiFi
2x DDR4 U-DIMM slot</v>
      </c>
      <c r="V142" s="19" t="str">
        <v>Wired keyboard (USB)
Wired optical mouse (USB)</v>
      </c>
      <c r="W142" s="20" t="str">
        <v>No Battery</v>
      </c>
      <c r="X142" s="19" t="str">
        <v>300W</v>
      </c>
      <c r="Y142" s="19" t="str">
        <v>HDD User Password Protection and Security
Kensington Security Slot™(7x 3mm)
McAfee® 30 days free trial
Padlock loop
Trusted Platform Module (Firmware TPM)</v>
      </c>
    </row>
    <row r="143" spans="1:25" ht="15" customHeight="1">
      <c r="A143" s="19" t="str">
        <v>90PF03Y2-M004L0</v>
      </c>
      <c r="B143" s="20" t="str">
        <v>D500TE-580500035W</v>
      </c>
      <c r="C143" s="19" t="str">
        <v>Not found Tower</v>
      </c>
      <c r="D143" s="20" t="str">
        <v>Exceptional small-business value</v>
      </c>
      <c r="E143" s="19" t="str">
        <v>- High expandability with Tower 27L with Reliable Performance 
- Comprehensive I/O Port with connectivity  up to 3 monitor display
- Military Grade Certified with Business Security 3 years Onsite service (include 1Y Accidental Damage Protection)</v>
      </c>
      <c r="F143" s="19">
        <v>0</v>
      </c>
      <c r="G143" s="19" t="str">
        <v>90PF03Y2-M004L0</v>
      </c>
      <c r="H143" s="19" t="str">
        <v>Not found Tower (i5-13400/8GB/512GB/Win 11 Home/D500TE)</v>
      </c>
      <c r="I143" s="19" t="str">
        <v>Intel® Core™ i5-13400 2.5GHz</v>
      </c>
      <c r="J143" s="19" t="str">
        <v>Intel® UHD Graphics</v>
      </c>
      <c r="K143" s="19" t="str">
        <v>Windows 11 Home</v>
      </c>
      <c r="L143" s="19" t="str">
        <v>Not Included</v>
      </c>
      <c r="M143" s="19" t="str">
        <v>21.5"</v>
      </c>
      <c r="N143" s="19" t="str">
        <v>FHD (1920 x 1080) 16:9</v>
      </c>
      <c r="O143" s="19" t="str">
        <v>250nits</v>
      </c>
      <c r="P143" s="19" t="str">
        <v>8GB DDR4 U-DIMM</v>
      </c>
      <c r="Q143" s="19" t="str">
        <v>512GB M.2 2280 NVMe™ PCIe® 4.0 SSD</v>
      </c>
      <c r="R143" s="19" t="str">
        <v>Front:
1x RJ45 Gigabit Ethernet
1x HDMI 1.4
1x VGA Port
1x Displayport 1.4
2x PS2
3 x Audio jacks
2x USB 2.0 Type-A
2x USB 3.2 Gen 1 Type-A
Rear:
1x Headphone
1x MIC in
2x USB 2.0 Type-A
2x USB 3.2 Gen 1 Type-A
1x 2 in 1 card reader SD / MMC
1x Smart card reader</v>
      </c>
      <c r="S143" s="19" t="str">
        <v>07.70 kg</v>
      </c>
      <c r="T143" s="19" t="str">
        <v>17.60 x 39.30 x 38.50 cm</v>
      </c>
      <c r="U143" s="19" t="str">
        <v>2x M.2 connector for storage
1x PCIe® 4.0 x 16
2x PCIe® 3.0 x 1
1x M.2 connector for WiFi
2x DDR4 U-DIMM slot</v>
      </c>
      <c r="V143" s="19" t="str">
        <v>Wired keyboard (USB)
Wired optical mouse (USB)</v>
      </c>
      <c r="W143" s="20" t="str">
        <v>No Battery</v>
      </c>
      <c r="X143" s="19" t="str">
        <v>500W</v>
      </c>
      <c r="Y143" s="19" t="str">
        <v>HDD User Password Protection and Security
Kensington Security Slot™(7x 3mm)
McAfee® 30 days free trial
Padlock loop
Trusted Platform Module (Firmware TPM)</v>
      </c>
    </row>
    <row r="144" spans="1:25" ht="15" customHeight="1">
      <c r="A144" s="19" t="str">
        <v>90PF03Y2-M004M0</v>
      </c>
      <c r="B144" s="20" t="str">
        <v>D500TE-580500035X</v>
      </c>
      <c r="C144" s="19" t="str">
        <v>Not found Tower</v>
      </c>
      <c r="D144" s="20" t="str">
        <v>Exceptional small-business value</v>
      </c>
      <c r="E144" s="19" t="str">
        <v>- High expandability with Tower 27L with Reliable Performance 
- Comprehensive I/O Port with connectivity  up to 3 monitor display
- Military Grade Certified with Business Security 3 years Onsite service (include 1Y Accidental Damage Protection)</v>
      </c>
      <c r="F144" s="19">
        <v>0</v>
      </c>
      <c r="G144" s="19" t="str">
        <v>90PF03Y2-M004M0</v>
      </c>
      <c r="H144" s="19" t="str">
        <v>Not found Tower (i5-13400/8GB/512GB/Win 11 Home/D500TE)</v>
      </c>
      <c r="I144" s="19" t="str">
        <v>Intel® Core™ i5-13400 2.5GHz</v>
      </c>
      <c r="J144" s="19" t="str">
        <v>Intel® UHD Graphics</v>
      </c>
      <c r="K144" s="19" t="str">
        <v>Windows 11 Home</v>
      </c>
      <c r="L144" s="19" t="str">
        <v>Not Included</v>
      </c>
      <c r="M144" s="19" t="str">
        <v>21.5"</v>
      </c>
      <c r="N144" s="19" t="str">
        <v>FHD (1920 x 1080) 16:9</v>
      </c>
      <c r="O144" s="19" t="str">
        <v>250nits</v>
      </c>
      <c r="P144" s="19" t="str">
        <v>8GB DDR4 U-DIMM</v>
      </c>
      <c r="Q144" s="19" t="str">
        <v>512GB M.2 2280 NVMe™ PCIe® 4.0 SSD</v>
      </c>
      <c r="R144" s="19" t="str">
        <v>Front:
1x RJ45 Gigabit Ethernet
1x HDMI 1.4
1x VGA Port
1x Displayport 1.4
2x PS2
3 x Audio jacks
2x USB 2.0 Type-A
2x USB 3.2 Gen 1 Type-A
Rear:
1x Headphone
1x MIC in
2x USB 2.0 Type-A
2x USB 3.2 Gen 1 Type-A
1x 2 in 1 card reader SD / MMC
1x Smart card reader</v>
      </c>
      <c r="S144" s="19" t="str">
        <v>07.70 kg</v>
      </c>
      <c r="T144" s="19" t="str">
        <v>17.60 x 39.30 x 38.50 cm</v>
      </c>
      <c r="U144" s="19" t="str">
        <v>2x M.2 connector for storage
1x PCIe® 4.0 x 16
2x PCIe® 3.0 x 1
1x M.2 connector for WiFi
2x DDR4 U-DIMM slot</v>
      </c>
      <c r="V144" s="19" t="str">
        <v>Wired keyboard (USB)
Wired optical mouse (USB)</v>
      </c>
      <c r="W144" s="20" t="str">
        <v>No Battery</v>
      </c>
      <c r="X144" s="19" t="str">
        <v>500W</v>
      </c>
      <c r="Y144" s="19" t="str">
        <v>HDD User Password Protection and Security
Kensington Security Slot™(7x 3mm)
McAfee® 30 days free trial
Padlock loop
Trusted Platform Module (Firmware TPM)</v>
      </c>
    </row>
    <row r="145" spans="1:25" ht="15" customHeight="1">
      <c r="A145" s="19" t="str">
        <v>90PF03Y2-M004N0</v>
      </c>
      <c r="B145" s="20" t="str">
        <v>D500TE-780500035W</v>
      </c>
      <c r="C145" s="19" t="str">
        <v>Not found Tower</v>
      </c>
      <c r="D145" s="20" t="str">
        <v>Exceptional small-business value</v>
      </c>
      <c r="E145" s="19" t="str">
        <v>- High expandability with Tower 27L with Reliable Performance 
- Comprehensive I/O Port with connectivity  up to 3 monitor display
- Military Grade Certified with Business Security 3 years Onsite service (include 1Y Accidental Damage Protection)</v>
      </c>
      <c r="F145" s="19">
        <v>0</v>
      </c>
      <c r="G145" s="19" t="str">
        <v>90PF03Y2-M004N0</v>
      </c>
      <c r="H145" s="19" t="str">
        <v>Not found Tower (i7-13700/8GB/512GB/Win 11 Home/D500TE)</v>
      </c>
      <c r="I145" s="19" t="str">
        <v>Intel® Core™ i7-13700 2.1GHz</v>
      </c>
      <c r="J145" s="19" t="str">
        <v>Intel® UHD Graphics</v>
      </c>
      <c r="K145" s="19" t="str">
        <v>Windows 11 Home</v>
      </c>
      <c r="L145" s="19" t="str">
        <v>Not Included</v>
      </c>
      <c r="M145" s="19" t="str">
        <v>21.5"</v>
      </c>
      <c r="N145" s="19" t="str">
        <v>FHD (1920 x 1080) 16:9</v>
      </c>
      <c r="O145" s="19" t="str">
        <v>250nits</v>
      </c>
      <c r="P145" s="19" t="str">
        <v>8GB DDR4 U-DIMM</v>
      </c>
      <c r="Q145" s="19" t="str">
        <v>512GB M.2 2280 NVMe™ PCIe® 4.0 SSD</v>
      </c>
      <c r="R145" s="19" t="str">
        <v>Front:
1x RJ45 Gigabit Ethernet
1x HDMI 1.4
1x VGA Port
1x Displayport 1.4
2x PS2
3 x Audio jacks
2x USB 2.0 Type-A
2x USB 3.2 Gen 1 Type-A
Rear:
1x Headphone
1x MIC in
2x USB 2.0 Type-A
2x USB 3.2 Gen 1 Type-A
1x 2 in 1 card reader SD / MMC
1x Smart card reader</v>
      </c>
      <c r="S145" s="19" t="str">
        <v>07.70 kg</v>
      </c>
      <c r="T145" s="19" t="str">
        <v>17.60 x 39.30 x 38.50 cm</v>
      </c>
      <c r="U145" s="19" t="str">
        <v>2x M.2 connector for storage
1x PCIe® 4.0 x 16
2x PCIe® 3.0 x 1
1x M.2 connector for WiFi
2x DDR4 U-DIMM slot</v>
      </c>
      <c r="V145" s="19" t="str">
        <v>Wired keyboard (USB)
Wired optical mouse (USB)</v>
      </c>
      <c r="W145" s="20" t="str">
        <v>No Battery</v>
      </c>
      <c r="X145" s="19" t="str">
        <v>500W</v>
      </c>
      <c r="Y145" s="19" t="str">
        <v>HDD User Password Protection and Security
Kensington Security Slot™(7x 3mm)
McAfee® 30 days free trial
Padlock loop
Trusted Platform Module (Firmware TPM)</v>
      </c>
    </row>
    <row r="146" spans="1:25" ht="15" customHeight="1">
      <c r="A146" s="19" t="str">
        <v>90PF03Y2-M02LM0</v>
      </c>
      <c r="B146" s="20" t="str">
        <v>D500TE-585000032W</v>
      </c>
      <c r="C146" s="19" t="str">
        <v>Not found Tower</v>
      </c>
      <c r="D146" s="20" t="str">
        <v>Exceptional small-business value</v>
      </c>
      <c r="E146" s="19" t="str">
        <v>- High expandability with Tower 27L with Reliable Performance 
- Comprehensive I/O Port with connectivity  up to 3 monitor display
- Military Grade Certified with Business Security 3 years Onsite service (include 1Y Accidental Damage Protection)</v>
      </c>
      <c r="F146" s="19">
        <v>0</v>
      </c>
      <c r="G146" s="19" t="str">
        <v>90PF03Y2-M02LM0</v>
      </c>
      <c r="H146" s="19" t="str">
        <v>Not found Tower (i5-13500/8GB/512GB/Win 11 Home/D500TE)</v>
      </c>
      <c r="I146" s="19" t="str">
        <v>Intel® Core™ i5-13500 2.5GHz</v>
      </c>
      <c r="J146" s="19" t="str">
        <v>Intel® UHD Graphics 770</v>
      </c>
      <c r="K146" s="19" t="str">
        <v>Windows 11 Home</v>
      </c>
      <c r="L146" s="19" t="str">
        <v>Not Included</v>
      </c>
      <c r="M146" s="19" t="str">
        <v>21.5"</v>
      </c>
      <c r="N146" s="19" t="str">
        <v>FHD (1920 x 1080) 16:9</v>
      </c>
      <c r="O146" s="19" t="str">
        <v>250nits</v>
      </c>
      <c r="P146" s="19" t="str">
        <v>8GB DDR4 U-DIMM</v>
      </c>
      <c r="Q146" s="19" t="str">
        <v>512GB M.2 2280 NVMe™ PCIe® 4.0 SSD</v>
      </c>
      <c r="R146"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6" s="19" t="str">
        <v>07.70 kg</v>
      </c>
      <c r="T146" s="19" t="str">
        <v>17.60 x 39.30 x 38.50 cm</v>
      </c>
      <c r="U146" s="19" t="str">
        <v>1x PCIe® 4.0 x 16
2x PCIe® 3.0 x 1
1x M.2 connector for WiFi
2x M.2 2280 connector for storage
2x DDR4 U-DIMM slot</v>
      </c>
      <c r="V146" s="19" t="str">
        <v>Wired Keyboard (USB) with Antimicrobial Guard Technology
Wired optical Mouse (USB) with Antimicrobial Guard Technology</v>
      </c>
      <c r="W146" s="20" t="str">
        <v>No Battery</v>
      </c>
      <c r="X146" s="19" t="str">
        <v>200W</v>
      </c>
      <c r="Y146" s="19" t="str">
        <v>HDD User Password Protection and Security
Kensington Security Slot™(7x 3mm)
McAfee® 30 days free trial
Padlock loop
Trusted Platform Module (Firmware TPM)</v>
      </c>
    </row>
    <row r="147" spans="1:25" ht="15" customHeight="1">
      <c r="A147" s="19" t="str">
        <v>90PF03Y2-M02LN0</v>
      </c>
      <c r="B147" s="20" t="str">
        <v>D500TE-585000032X</v>
      </c>
      <c r="C147" s="19" t="str">
        <v>Not found Tower</v>
      </c>
      <c r="D147" s="20" t="str">
        <v>Exceptional small-business value</v>
      </c>
      <c r="E147" s="19" t="str">
        <v>- High expandability with Tower 27L with Reliable Performance 
- Comprehensive I/O Port with connectivity  up to 3 monitor display
- Military Grade Certified with Business Security 3 years Onsite service (include 1Y Accidental Damage Protection)</v>
      </c>
      <c r="F147" s="19">
        <v>0</v>
      </c>
      <c r="G147" s="19" t="str">
        <v>90PF03Y2-M02LN0</v>
      </c>
      <c r="H147" s="19" t="str">
        <v>Not found Tower (i5-13500/8GB/512GB/Win 11 Home/D500TE)</v>
      </c>
      <c r="I147" s="19" t="str">
        <v>Intel® Core™ i5-13500 2.5GHz</v>
      </c>
      <c r="J147" s="19" t="str">
        <v>Intel® UHD Graphics 770</v>
      </c>
      <c r="K147" s="19" t="str">
        <v>Windows 11 Home</v>
      </c>
      <c r="L147" s="19" t="str">
        <v>Not Included</v>
      </c>
      <c r="M147" s="19" t="str">
        <v>21.5"</v>
      </c>
      <c r="N147" s="19" t="str">
        <v>FHD (1920 x 1080) 16:9</v>
      </c>
      <c r="O147" s="19" t="str">
        <v>250nits</v>
      </c>
      <c r="P147" s="19" t="str">
        <v>8GB DDR4 U-DIMM</v>
      </c>
      <c r="Q147" s="19" t="str">
        <v>512GB M.2 2280 NVMe™ PCIe® 4.0 SSD</v>
      </c>
      <c r="R147"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7" s="19" t="str">
        <v>07.70 kg</v>
      </c>
      <c r="T147" s="19" t="str">
        <v>17.60 x 39.30 x 38.50 cm</v>
      </c>
      <c r="U147" s="19" t="str">
        <v>1x PCIe® 4.0 x 16
2x PCIe® 3.0 x 1
1x M.2 connector for WiFi
2x M.2 2280 connector for storage
2x DDR4 U-DIMM slot</v>
      </c>
      <c r="V147" s="19" t="str">
        <v>Wired Keyboard (USB) with Antimicrobial Guard Technology
Wired optical Mouse (USB) with Antimicrobial Guard Technology</v>
      </c>
      <c r="W147" s="20" t="str">
        <v>No Battery</v>
      </c>
      <c r="X147" s="19" t="str">
        <v>200W</v>
      </c>
      <c r="Y147" s="19" t="str">
        <v>HDD User Password Protection and Security
Kensington Security Slot™(7x 3mm)
McAfee® 30 days free trial
Padlock loop
Trusted Platform Module (Firmware TPM)</v>
      </c>
    </row>
    <row r="148" spans="1:25" ht="15" customHeight="1">
      <c r="A148" s="19" t="str">
        <v>90PF03Y2-M02LP0</v>
      </c>
      <c r="B148" s="20" t="str">
        <v>D500TE-785000035X</v>
      </c>
      <c r="C148" s="19" t="str">
        <v>Not found Tower</v>
      </c>
      <c r="D148" s="20" t="str">
        <v>Exceptional small-business value</v>
      </c>
      <c r="E148" s="19" t="str">
        <v>- High expandability with Tower 27L with Reliable Performance 
- Comprehensive I/O Port with connectivity  up to 3 monitor display
- Military Grade Certified with Business Security 3 years Onsite service (include 1Y Accidental Damage Protection)</v>
      </c>
      <c r="F148" s="19">
        <v>0</v>
      </c>
      <c r="G148" s="19" t="str">
        <v>90PF03Y2-M02LP0</v>
      </c>
      <c r="H148" s="19" t="str">
        <v>Not found Tower (i7-13700/8GB/512GB/Win 11 Home/D500TE)</v>
      </c>
      <c r="I148" s="19" t="str">
        <v>Intel® Core™ i7-13700 2.1GHz</v>
      </c>
      <c r="J148" s="19" t="str">
        <v>Intel® UHD Graphics</v>
      </c>
      <c r="K148" s="19" t="str">
        <v>Windows 11 Home</v>
      </c>
      <c r="L148" s="19" t="str">
        <v>Not Included</v>
      </c>
      <c r="M148" s="19" t="str">
        <v>21.5"</v>
      </c>
      <c r="N148" s="19" t="str">
        <v>FHD (1920 x 1080) 16:9</v>
      </c>
      <c r="O148" s="19" t="str">
        <v>250nits</v>
      </c>
      <c r="P148" s="19" t="str">
        <v>8GB DDR4 U-DIMM</v>
      </c>
      <c r="Q148" s="19" t="str">
        <v>512GB M.2 2280 NVMe™ PCIe® 4.0 SSD</v>
      </c>
      <c r="R148"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8" s="19" t="str">
        <v>07.70 kg</v>
      </c>
      <c r="T148" s="19" t="str">
        <v>17.60 x 39.30 x 38.50 cm</v>
      </c>
      <c r="U148" s="19" t="str">
        <v>1x PCIe® 4.0 x 16
2x PCIe® 3.0 x 1
1x M.2 connector for WiFi
2x M.2 2280 connector for storage
2x DDR4 U-DIMM slot</v>
      </c>
      <c r="V148" s="19" t="str">
        <v>Wired Keyboard (USB) with Antimicrobial Guard Technology
Wired optical Mouse (USB) with Antimicrobial Guard Technology</v>
      </c>
      <c r="W148" s="20" t="str">
        <v>No Battery</v>
      </c>
      <c r="X148" s="19" t="str">
        <v>500W</v>
      </c>
      <c r="Y148" s="19" t="str">
        <v>HDD User Password Protection and Security
Kensington Security Slot™(7x 3mm)
McAfee® 30 days free trial
Padlock loop
Trusted Platform Module (Firmware TPM)</v>
      </c>
    </row>
    <row r="149" spans="1:25" ht="15" customHeight="1">
      <c r="A149" s="19" t="str">
        <v>90PF03Y2-M03620</v>
      </c>
      <c r="B149" s="20" t="str">
        <v>D500TE-785000035W</v>
      </c>
      <c r="C149" s="19" t="str">
        <v>Not found Tower</v>
      </c>
      <c r="D149" s="20" t="str">
        <v>Exceptional small-business value</v>
      </c>
      <c r="E149" s="19" t="str">
        <v>- High expandability with Tower 27L with Reliable Performance 
- Comprehensive I/O Port with connectivity  up to 3 monitor display
- Military Grade Certified with Business Security 3 years Onsite service (include 1Y Accidental Damage Protection)</v>
      </c>
      <c r="F149" s="19">
        <v>0</v>
      </c>
      <c r="G149" s="19" t="str">
        <v>90PF03Y2-M03620</v>
      </c>
      <c r="H149" s="19" t="str">
        <v>Not found Tower (i7-13700/8GB/512GB/Win 11 Home/D500TE)</v>
      </c>
      <c r="I149" s="19" t="str">
        <v>Intel® Core™ i7-13700 2.1GHz</v>
      </c>
      <c r="J149" s="19" t="str">
        <v>Intel® UHD Graphics</v>
      </c>
      <c r="K149" s="19" t="str">
        <v>Windows 11 Home</v>
      </c>
      <c r="L149" s="19" t="str">
        <v>Not Included</v>
      </c>
      <c r="M149" s="19" t="str">
        <v>21.5"</v>
      </c>
      <c r="N149" s="19" t="str">
        <v>FHD (1920 x 1080) 16:9</v>
      </c>
      <c r="O149" s="19" t="str">
        <v>250nits</v>
      </c>
      <c r="P149" s="19" t="str">
        <v>8GB DDR4 U-DIMM</v>
      </c>
      <c r="Q149" s="19" t="str">
        <v>512GB M.2 2280 NVMe™ PCIe® 4.0 SSD</v>
      </c>
      <c r="R149" s="19" t="str">
        <v>Front:
1x RJ45 Gigabit Ethernet
1x HDMI 1.4
1x VGA Port
1x Displayport 1.4
2x PS2
3 x Audio jacks
2x USB 2.0 Type-A
2x USB 3.2 Gen 1 Type-A
Rear:
1x Headphone
1x MIC in
2x USB 2.0 Type-A
2x USB 3.2 Gen 1 Type-A
1x Headphone
1x Mic in
2x USB 2.0 Type-A
2x USB 3.2 Gen 1 Type-A</v>
      </c>
      <c r="S149" s="19" t="str">
        <v>07.70 kg</v>
      </c>
      <c r="T149" s="19" t="str">
        <v>17.60 x 39.30 x 38.50 cm</v>
      </c>
      <c r="U149" s="19" t="str">
        <v>1x PCIe® 4.0 x 16
2x PCIe® 3.0 x 1
1x M.2 connector for WiFi
2x M.2 2280 connector for storage
2x DDR4 U-DIMM slot</v>
      </c>
      <c r="V149" s="19" t="str">
        <v>Wired Keyboard (USB) with Antimicrobial Guard Technology
Wired optical Mouse (USB) with Antimicrobial Guard Technology</v>
      </c>
      <c r="W149" s="20" t="str">
        <v>No Battery</v>
      </c>
      <c r="X149" s="19" t="str">
        <v>500W</v>
      </c>
      <c r="Y149" s="19" t="str">
        <v>HDD User Password Protection and Security
Kensington Security Slot™(7x 3mm)
McAfee® 30 days free trial
Padlock loop
Trusted Platform Module (Firmware TPM)</v>
      </c>
    </row>
    <row r="150" spans="1:25" ht="15" customHeight="1">
      <c r="A150" s="19" t="str">
        <v>90PF03Y3-M008P0</v>
      </c>
      <c r="B150" s="20" t="str">
        <v>S500TE-382000003W</v>
      </c>
      <c r="C150" s="19" t="str">
        <v>Not found S500TE</v>
      </c>
      <c r="D150" s="20" t="str">
        <v>Home computing, the smart way</v>
      </c>
      <c r="E15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0" s="19">
        <v>0</v>
      </c>
      <c r="G150" s="19" t="str">
        <v>90PF03Y3-M008P0</v>
      </c>
      <c r="H150" s="19" t="str">
        <v>Not found S500TE (i3-13100/8GB/256GB/Win 11 Home/S500TE)</v>
      </c>
      <c r="I150" s="19" t="str">
        <v>Intel® Core™ i3-13100 3.4GHz</v>
      </c>
      <c r="J150" s="19" t="str">
        <v>Intel® UHD Graphics</v>
      </c>
      <c r="K150" s="19" t="str">
        <v>Windows 11 Home</v>
      </c>
      <c r="L150" s="19" t="str">
        <v>Not Included</v>
      </c>
      <c r="M150" s="19" t="str">
        <v>21.5"</v>
      </c>
      <c r="N150" s="19" t="str">
        <v>FHD (1920 x 1080) 16:9</v>
      </c>
      <c r="O150" s="19" t="str">
        <v>250nits</v>
      </c>
      <c r="P150" s="19" t="str">
        <v>8GB DDR4 U-DIMM</v>
      </c>
      <c r="Q150" s="19" t="str">
        <v>256GB M.2 2280 NVMe™ PCIe® 4.0 SSD</v>
      </c>
      <c r="R150" s="19" t="str">
        <v>Front:
1x RJ45 Gigabit Ethernet
1x HDMI 1.4
1x VGA Port
1x Displayport 1.4
2x PS2
3 x Audio jacks
2x USB 2.0 Type-A
2x USB 3.2 Gen 1 Type-A
Rear:
1x Headphone
1x MIC in
2x USB 2.0 Type-A
2x USB 3.2 Gen 1 Type-A</v>
      </c>
      <c r="S150" s="19" t="str">
        <v>07.70 kg</v>
      </c>
      <c r="T150" s="19" t="str">
        <v>17.60 x 39.30 x 38.50 cm</v>
      </c>
      <c r="U150" s="19" t="str">
        <v>2x M.2 connector for storage
1x PCIe® 4.0 x 16
2x PCIe® 3.0 x 1
1x M.2 connector for WiFi
2x DDR4 U-DIMM slot</v>
      </c>
      <c r="V150" s="19" t="str">
        <v>Wired Keyboard (USB) with Antimicrobial Guard Technology
Wired optical Mouse (USB) with Antimicrobial Guard Technology</v>
      </c>
      <c r="W150" s="20" t="str">
        <v>No Battery</v>
      </c>
      <c r="X150" s="19" t="str">
        <v>300W</v>
      </c>
      <c r="Y150" s="19" t="str">
        <v>HDD User Password Protection and Security
Kensington Security Slot™(7x 3mm)
McAfee® 30 days free trial
Padlock loop
Trusted Platform Module (Firmware TPM)</v>
      </c>
    </row>
    <row r="151" spans="1:25" ht="15" customHeight="1">
      <c r="A151" s="19" t="str">
        <v>90PF03Y3-M008S0</v>
      </c>
      <c r="B151" s="20" t="str">
        <v>S500TE-585000003W</v>
      </c>
      <c r="C151" s="19" t="str">
        <v>Not found S500TE</v>
      </c>
      <c r="D151" s="20" t="str">
        <v>Trusted by IT Experts. Built for Worry-Free Business.</v>
      </c>
      <c r="E15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1" s="19">
        <v>0</v>
      </c>
      <c r="G151" s="19" t="str">
        <v>90PF03Y3-M008S0</v>
      </c>
      <c r="H151" s="19" t="e">
        <v>#VALUE!</v>
      </c>
      <c r="I151" s="19" t="e">
        <v>#VALUE!</v>
      </c>
      <c r="J151" s="19" t="str">
        <v>8GB DDR4 U-DIMM</v>
      </c>
      <c r="K151" s="19" t="str">
        <v/>
      </c>
      <c r="L151" s="19" t="str">
        <v>Not Included</v>
      </c>
      <c r="M151" s="19" t="str">
        <v>21.5"</v>
      </c>
      <c r="N151" s="19" t="str">
        <v>FHD (1920 x 1080) 16:9</v>
      </c>
      <c r="O151" s="19" t="str">
        <v>250nits</v>
      </c>
      <c r="P151" s="19" t="str">
        <v>Intel® Core™ i5-13400 Processor 2.5GHz (20MB Cache, up to 4.6GHz, 10 cores, 16 Threads)
N/A</v>
      </c>
      <c r="Q151" s="19" t="str">
        <v>64GB</v>
      </c>
      <c r="R151" s="19" t="str">
        <v>Front:
High Definition 7.1 Channel Audio
Rear:
Wi-Fi 6(802.11ax) (Dual band) 2*2 + Bluetooth® 5.2 Wireless Card</v>
      </c>
      <c r="S151" s="19" t="str">
        <v>Wired Keyboard</v>
      </c>
      <c r="T151" s="19" t="e">
        <v>#N/A</v>
      </c>
      <c r="U151" s="19" t="str">
        <v>1x Headphone
1x MIC in
2x USB 2.0 Type-A
2x USB 3.2 Gen 1 Type-A</v>
      </c>
      <c r="V151" s="19" t="str">
        <v>3.5" x 2</v>
      </c>
      <c r="W151" s="20" t="str">
        <v>No Battery</v>
      </c>
      <c r="X151" s="19" t="str">
        <v>Not Found</v>
      </c>
      <c r="Y151" s="19" t="str">
        <v>07.70 kg (16.98 lbs)</v>
      </c>
    </row>
    <row r="152" spans="1:25" ht="15" customHeight="1">
      <c r="A152" s="19" t="str">
        <v>90PF03Y3-M008U0</v>
      </c>
      <c r="B152" s="20" t="str">
        <v>S500TE-785000000W</v>
      </c>
      <c r="C152" s="19" t="str">
        <v>Not found S500TE</v>
      </c>
      <c r="D152" s="20" t="str">
        <v>Home computing, the smart way</v>
      </c>
      <c r="E15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2" s="19">
        <v>0</v>
      </c>
      <c r="G152" s="19" t="str">
        <v>90PF03Y3-M008U0</v>
      </c>
      <c r="H152" s="19" t="str">
        <v>Not found S500TE (i7-13700/8GB/512GB/Win 11 Home/S500TE)</v>
      </c>
      <c r="I152" s="19" t="str">
        <v>Intel® Core™ i7-13700 2.1GHz</v>
      </c>
      <c r="J152" s="19" t="str">
        <v>Intel® UHD Graphics</v>
      </c>
      <c r="K152" s="19" t="str">
        <v>Windows 11 Home</v>
      </c>
      <c r="L152" s="19" t="str">
        <v>Not Included</v>
      </c>
      <c r="M152" s="19" t="str">
        <v>21.5"</v>
      </c>
      <c r="N152" s="19" t="str">
        <v>FHD (1920 x 1080) 16:9</v>
      </c>
      <c r="O152" s="19" t="str">
        <v>250nits</v>
      </c>
      <c r="P152" s="19" t="str">
        <v>8GB DDR4 U-DIMM</v>
      </c>
      <c r="Q152" s="19" t="str">
        <v>512GB M.2 2280 NVMe™ PCIe® 4.0 SSD</v>
      </c>
      <c r="R152" s="19" t="str">
        <v>Front:
1x RJ45 Gigabit Ethernet
1x HDMI 1.4
1x VGA Port
1x Displayport 1.4
2x PS2
3 x Audio jacks
2x USB 2.0 Type-A
2x USB 3.2 Gen 1 Type-A
Rear:
1x Headphone
1x MIC in
2x USB 2.0 Type-A
2x USB 3.2 Gen 1 Type-A</v>
      </c>
      <c r="S152" s="19" t="str">
        <v>07.70 kg</v>
      </c>
      <c r="T152" s="19" t="str">
        <v>17.60 x 39.30 x 38.50 cm</v>
      </c>
      <c r="U152" s="19" t="str">
        <v>2x M.2 connector for storage
1x PCIe® 4.0 x 16
2x PCIe® 3.0 x 1
1x M.2 connector for WiFi
2x DDR4 U-DIMM slot</v>
      </c>
      <c r="V152" s="19" t="str">
        <v>Wired Keyboard (USB) with Antimicrobial Guard Technology
Wired optical Mouse (USB) with Antimicrobial Guard Technology</v>
      </c>
      <c r="W152" s="20" t="str">
        <v>No Battery</v>
      </c>
      <c r="X152" s="19" t="str">
        <v>500W</v>
      </c>
      <c r="Y152" s="19" t="str">
        <v>HDD User Password Protection and Security
Kensington Security Slot™(7x 3mm)
McAfee® 30 days free trial
Padlock loop
Trusted Platform Module (Firmware TPM)</v>
      </c>
    </row>
    <row r="153" spans="1:25" ht="15" customHeight="1">
      <c r="A153" s="19" t="str">
        <v>90PF03Y3-M008V0</v>
      </c>
      <c r="B153" s="20" t="str">
        <v>S500TE-785030000W</v>
      </c>
      <c r="C153" s="19" t="str">
        <v>Not found S500TE</v>
      </c>
      <c r="D153" s="20" t="str">
        <v>Trusted by IT Experts. Built for Worry-Free Business.</v>
      </c>
      <c r="E15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3" s="19">
        <v>0</v>
      </c>
      <c r="G153" s="19" t="str">
        <v>90PF03Y3-M008V0</v>
      </c>
      <c r="H153" s="19" t="e">
        <v>#VALUE!</v>
      </c>
      <c r="I153" s="19" t="e">
        <v>#VALUE!</v>
      </c>
      <c r="J153" s="19" t="str">
        <v>8GB DDR4 U-DIMM</v>
      </c>
      <c r="K153" s="19" t="str">
        <v/>
      </c>
      <c r="L153" s="19" t="str">
        <v>Not Included</v>
      </c>
      <c r="M153" s="19" t="str">
        <v>21.5"</v>
      </c>
      <c r="N153" s="19" t="str">
        <v>FHD (1920 x 1080) 16:9</v>
      </c>
      <c r="O153" s="19" t="str">
        <v>250nits</v>
      </c>
      <c r="P153" s="19" t="str">
        <v>Intel® Core™ i7-13700 Processor 2.1GHz (30MB Cache, up to 5.1GHz, 16 cores, 24 Threads)
N/A</v>
      </c>
      <c r="Q153" s="19" t="str">
        <v>64GB</v>
      </c>
      <c r="R153" s="19" t="str">
        <v>Front:
High Definition 7.1 Channel Audio
Rear:
Wi-Fi 6(802.11ax) (Dual band) 2*2 + Bluetooth® 5.2 Wireless Card</v>
      </c>
      <c r="S153" s="19" t="str">
        <v>Wired Keyboard</v>
      </c>
      <c r="T153" s="19" t="e">
        <v>#N/A</v>
      </c>
      <c r="U153" s="19" t="str">
        <v>1x Headphone
1x MIC in
2x USB 2.0 Type-A
2x USB 3.2 Gen 1 Type-A</v>
      </c>
      <c r="V153" s="19" t="str">
        <v>3.5" x 2</v>
      </c>
      <c r="W153" s="20" t="str">
        <v>No Battery</v>
      </c>
      <c r="X153" s="19" t="str">
        <v>Not Found</v>
      </c>
      <c r="Y153" s="19" t="str">
        <v>07.70 kg (16.98 lbs)</v>
      </c>
    </row>
    <row r="154" spans="1:25" ht="15" customHeight="1">
      <c r="A154" s="19" t="str">
        <v>90PF03Y3-M008W0</v>
      </c>
      <c r="B154" s="20" t="str">
        <v>S500TE-715030000W</v>
      </c>
      <c r="C154" s="19" t="str">
        <v>Not found S500TE</v>
      </c>
      <c r="D154" s="20" t="str">
        <v>Home computing, the smart way</v>
      </c>
      <c r="E154"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4" s="19">
        <v>0</v>
      </c>
      <c r="G154" s="19" t="str">
        <v>90PF03Y3-M008W0</v>
      </c>
      <c r="H154" s="19" t="str">
        <v>Not found S500TE (i7-13700/16GB/512GB/Win 11 Home/S500TE)</v>
      </c>
      <c r="I154" s="19" t="str">
        <v>Intel® Core™ i7-13700 2.1GHz</v>
      </c>
      <c r="J154" s="19" t="str">
        <v>NVIDIA® GeForce® GT1030 2GB : 1x DVI, 1x HDMI</v>
      </c>
      <c r="K154" s="19" t="str">
        <v>Windows 11 Home</v>
      </c>
      <c r="L154" s="19" t="str">
        <v>Not Included</v>
      </c>
      <c r="M154" s="19" t="str">
        <v>21.5"</v>
      </c>
      <c r="N154" s="19" t="str">
        <v>FHD (1920 x 1080) 16:9</v>
      </c>
      <c r="O154" s="19" t="str">
        <v>250nits</v>
      </c>
      <c r="P154" s="19" t="str">
        <v>16GB DDR4 U-DIMM</v>
      </c>
      <c r="Q154" s="19" t="str">
        <v>512GB M.2 2280 NVMe™ PCIe® 4.0 SSD</v>
      </c>
      <c r="R154" s="19" t="str">
        <v>Front:
1x RJ45 Gigabit Ethernet
1x HDMI 1.4
1x VGA Port
1x Displayport 1.4
2x PS2
3 x Audio jacks
2x USB 2.0 Type-A
2x USB 3.2 Gen 1 Type-A
Rear:
1x Headphone
1x MIC in
2x USB 2.0 Type-A
2x USB 3.2 Gen 1 Type-A</v>
      </c>
      <c r="S154" s="19" t="str">
        <v>07.70 kg</v>
      </c>
      <c r="T154" s="19" t="str">
        <v>17.60 x 39.30 x 38.50 cm</v>
      </c>
      <c r="U154" s="19" t="str">
        <v>2x M.2 connector for storage
1x PCIe® 4.0 x 16
2x PCIe® 3.0 x 1
1x M.2 connector for WiFi
2x DDR4 U-DIMM slot</v>
      </c>
      <c r="V154" s="19" t="str">
        <v>Wired Keyboard (USB) with Antimicrobial Guard Technology
Wired optical Mouse (USB) with Antimicrobial Guard Technology</v>
      </c>
      <c r="W154" s="20" t="str">
        <v>No Battery</v>
      </c>
      <c r="X154" s="19" t="str">
        <v>500W</v>
      </c>
      <c r="Y154" s="19" t="str">
        <v>HDD User Password Protection and Security
Kensington Security Slot™(7x 3mm)
McAfee® 30 days free trial
Padlock loop
Trusted Platform Module (Firmware TPM)</v>
      </c>
    </row>
    <row r="155" spans="1:25" ht="15" customHeight="1">
      <c r="A155" s="19" t="str">
        <v>90PF03Y3-M00H60</v>
      </c>
      <c r="B155" s="20" t="str">
        <v>S500TE-382000013W</v>
      </c>
      <c r="C155" s="19" t="str">
        <v>Not found S500TE</v>
      </c>
      <c r="D155" s="20" t="str">
        <v>Home computing, the smart way</v>
      </c>
      <c r="E155"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5" s="19">
        <v>0</v>
      </c>
      <c r="G155" s="19" t="str">
        <v>90PF03Y3-M00H60</v>
      </c>
      <c r="H155" s="19" t="str">
        <v>Not found S500TE (i3-13100/8GB/256GB/Win 11 Home/S500TE)</v>
      </c>
      <c r="I155" s="19" t="str">
        <v>Intel® Core™ i3-13100 3.4GHz</v>
      </c>
      <c r="J155" s="19" t="str">
        <v>Intel® UHD Graphics</v>
      </c>
      <c r="K155" s="19" t="str">
        <v>Windows 11 Home</v>
      </c>
      <c r="L155" s="19" t="str">
        <v>Not Included</v>
      </c>
      <c r="M155" s="19" t="str">
        <v>21.5"</v>
      </c>
      <c r="N155" s="19" t="str">
        <v>FHD (1920 x 1080) 16:9</v>
      </c>
      <c r="O155" s="19" t="str">
        <v>250nits</v>
      </c>
      <c r="P155" s="19" t="str">
        <v>8GB DDR4 U-DIMM</v>
      </c>
      <c r="Q155" s="19" t="str">
        <v>256GB M.2 2280 NVMe™ PCIe® 4.0 SSD</v>
      </c>
      <c r="R155" s="19" t="str">
        <v>Front:
1x RJ45 Gigabit Ethernet
1x HDMI 1.4
1x VGA Port
1x Displayport 1.4
2x PS2
3 x Audio jacks
2x USB 2.0 Type-A
2x USB 3.2 Gen 1 Type-A
Rear:
1x Headphone
1x MIC in
2x USB 2.0 Type-A
2x USB 3.2 Gen 1 Type-A</v>
      </c>
      <c r="S155" s="19" t="str">
        <v>07.70 kg</v>
      </c>
      <c r="T155" s="19" t="str">
        <v>17.60 x 39.30 x 38.50 cm</v>
      </c>
      <c r="U155" s="19" t="str">
        <v>2x M.2 connector for storage
1x PCIe® 4.0 x 16
2x PCIe® 3.0 x 1
1x M.2 connector for WiFi
2x DDR4 U-DIMM slot</v>
      </c>
      <c r="V155" s="19" t="str">
        <v>Wired Keyboard (USB) with Antimicrobial Guard Technology
Wired optical Mouse (USB) with Antimicrobial Guard Technology</v>
      </c>
      <c r="W155" s="20" t="str">
        <v>No Battery</v>
      </c>
      <c r="X155" s="19" t="str">
        <v>300W</v>
      </c>
      <c r="Y155" s="19" t="str">
        <v>HDD User Password Protection and Security
Kensington Security Slot™(7x 3mm)
McAfee® 30 days free trial
Padlock loop
Trusted Platform Module (Firmware TPM)</v>
      </c>
    </row>
    <row r="156" spans="1:25" ht="15" customHeight="1">
      <c r="A156" s="19" t="str">
        <v>90PF03Y3-M01C80</v>
      </c>
      <c r="B156" s="20" t="str">
        <v>S500TE-585000050W</v>
      </c>
      <c r="C156" s="19" t="str">
        <v>Not found S500TE</v>
      </c>
      <c r="D156" s="20" t="str">
        <v>Home computing, the smart way</v>
      </c>
      <c r="E156"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6" s="19">
        <v>0</v>
      </c>
      <c r="G156" s="19" t="str">
        <v>90PF03Y3-M01C80</v>
      </c>
      <c r="H156" s="19" t="str">
        <v>Not found S500TE (i5-13500/8GB/512GB/Win 11 Home/S500TE)</v>
      </c>
      <c r="I156" s="19" t="str">
        <v>Intel® Core™ i5-13500 2.5GHz</v>
      </c>
      <c r="J156" s="19" t="str">
        <v>Intel® UHD Graphics 770</v>
      </c>
      <c r="K156" s="19" t="str">
        <v>Windows 11 Home</v>
      </c>
      <c r="L156" s="19" t="str">
        <v>Not Included</v>
      </c>
      <c r="M156" s="19" t="str">
        <v>21.5"</v>
      </c>
      <c r="N156" s="19" t="str">
        <v>FHD (1920 x 1080) 16:9</v>
      </c>
      <c r="O156" s="19" t="str">
        <v>250nits</v>
      </c>
      <c r="P156" s="19" t="str">
        <v>8GB DDR4 U-DIMM</v>
      </c>
      <c r="Q156" s="19" t="str">
        <v>512GB M.2 2280 NVMe™ PCIe® 4.0 SSD</v>
      </c>
      <c r="R156" s="19" t="str">
        <v>Front:
1x RJ45 Gigabit Ethernet
1x HDMI 1.4
1x VGA Port
1x Displayport 1.4
2x PS2
3 x Audio jacks
2x USB 2.0 Type-A
2x USB 3.2 Gen 1 Type-A
Rear:
1x Headphone
1x MIC in
2x USB 2.0 Type-A
2x USB 3.2 Gen 1 Type-A</v>
      </c>
      <c r="S156" s="19" t="str">
        <v>07.70 kg</v>
      </c>
      <c r="T156" s="19" t="str">
        <v>17.60 x 39.30 x 38.50 cm</v>
      </c>
      <c r="U156" s="19" t="str">
        <v>2x M.2 connector for storage
1x PCIe® 4.0 x 16
2x PCIe® 3.0 x 1
1x M.2 connector for WiFi
2x DDR4 U-DIMM slot</v>
      </c>
      <c r="V156" s="19" t="str">
        <v>Wired Keyboard (USB) with Antimicrobial Guard Technology
Wired optical Mouse (USB) with Antimicrobial Guard Technology</v>
      </c>
      <c r="W156" s="20" t="str">
        <v>No Battery</v>
      </c>
      <c r="X156" s="19" t="str">
        <v>300W</v>
      </c>
      <c r="Y156" s="19" t="str">
        <v>HDD User Password Protection and Security
Kensington Security Slot™(7x 3mm)
McAfee® 30 days free trial
Padlock loop
Trusted Platform Module (Firmware TPM)</v>
      </c>
    </row>
    <row r="157" spans="1:25" ht="15" customHeight="1">
      <c r="A157" s="19" t="str">
        <v>90PF03Y3-M02N30</v>
      </c>
      <c r="B157" s="20" t="str">
        <v>S500TE-382000002W</v>
      </c>
      <c r="C157" s="19" t="str">
        <v>Not found S500TE</v>
      </c>
      <c r="D157" s="20" t="str">
        <v>Home computing, the smart way</v>
      </c>
      <c r="E157"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7" s="19">
        <v>0</v>
      </c>
      <c r="G157" s="19" t="str">
        <v>90PF03Y3-M02N30</v>
      </c>
      <c r="H157" s="19" t="str">
        <v>Not found S500TE (i3-13100/8GB/256GB/Win 11 Home/S500TE)</v>
      </c>
      <c r="I157" s="19" t="str">
        <v>Intel® Core™ i3-13100 3.4GHz</v>
      </c>
      <c r="J157" s="19" t="str">
        <v>Intel® UHD Graphics</v>
      </c>
      <c r="K157" s="19" t="str">
        <v>Windows 11 Home</v>
      </c>
      <c r="L157" s="19" t="str">
        <v>Not Included</v>
      </c>
      <c r="M157" s="19" t="str">
        <v>21.5"</v>
      </c>
      <c r="N157" s="19" t="str">
        <v>FHD (1920 x 1080) 16:9</v>
      </c>
      <c r="O157" s="19" t="str">
        <v>250nits</v>
      </c>
      <c r="P157" s="19" t="str">
        <v>8GB DDR4 U-DIMM</v>
      </c>
      <c r="Q157" s="19" t="str">
        <v>256GB M.2 2280 NVMe™ PCIe® 4.0 SSD</v>
      </c>
      <c r="R157"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7" s="19" t="str">
        <v>07.70 kg</v>
      </c>
      <c r="T157" s="19" t="str">
        <v>17.60 x 39.30 x 38.50 cm</v>
      </c>
      <c r="U157" s="19" t="str">
        <v>1x PCIe® 4.0 x 16
2x PCIe® 3.0 x 1
1x M.2 connector for WiFi
2x M.2 2280 connector for storage
2x DDR4 U-DIMM slot</v>
      </c>
      <c r="V157" s="19" t="str">
        <v>Wired Keyboard (USB) with Antimicrobial Guard Technology
Wired optical Mouse (USB) with Antimicrobial Guard Technology</v>
      </c>
      <c r="W157" s="20" t="str">
        <v>No Battery</v>
      </c>
      <c r="X157" s="19" t="str">
        <v>200W</v>
      </c>
      <c r="Y157" s="19" t="str">
        <v>HDD User Password Protection and Security
Kensington Security Slot™(7x 3mm)
McAfee® 30 days free trial
Padlock loop
Trusted Platform Module (Firmware TPM)</v>
      </c>
    </row>
    <row r="158" spans="1:25" ht="15" customHeight="1">
      <c r="A158" s="19" t="str">
        <v>90PF03Y3-M02N40</v>
      </c>
      <c r="B158" s="20" t="str">
        <v>S500TE-385000002W</v>
      </c>
      <c r="C158" s="19" t="str">
        <v>Not found S500TE</v>
      </c>
      <c r="D158" s="20" t="str">
        <v>Home computing, the smart way</v>
      </c>
      <c r="E158"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8" s="19">
        <v>0</v>
      </c>
      <c r="G158" s="19" t="str">
        <v>90PF03Y3-M02N40</v>
      </c>
      <c r="H158" s="19" t="str">
        <v>Not found S500TE (i3-13100/8GB/512GB/Win 11 Home/S500TE)</v>
      </c>
      <c r="I158" s="19" t="str">
        <v>Intel® Core™ i3-13100 3.4GHz</v>
      </c>
      <c r="J158" s="19" t="str">
        <v>Intel® UHD Graphics</v>
      </c>
      <c r="K158" s="19" t="str">
        <v>Windows 11 Home</v>
      </c>
      <c r="L158" s="19" t="str">
        <v>Not Included</v>
      </c>
      <c r="M158" s="19" t="str">
        <v>21.5"</v>
      </c>
      <c r="N158" s="19" t="str">
        <v>FHD (1920 x 1080) 16:9</v>
      </c>
      <c r="O158" s="19" t="str">
        <v>250nits</v>
      </c>
      <c r="P158" s="19" t="str">
        <v>8GB DDR4 U-DIMM</v>
      </c>
      <c r="Q158" s="19" t="str">
        <v>512GB M.2 2280 NVMe™ PCIe® 4.0 SSD</v>
      </c>
      <c r="R158"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8" s="19" t="str">
        <v>07.70 kg</v>
      </c>
      <c r="T158" s="19" t="str">
        <v>17.60 x 39.30 x 38.50 cm</v>
      </c>
      <c r="U158" s="19" t="str">
        <v>1x PCIe® 4.0 x 16
2x PCIe® 3.0 x 1
1x M.2 connector for WiFi
2x M.2 2280 connector for storage
2x DDR4 U-DIMM slot</v>
      </c>
      <c r="V158" s="19" t="str">
        <v>Wired Keyboard (USB) with Antimicrobial Guard Technology
Wired optical Mouse (USB) with Antimicrobial Guard Technology</v>
      </c>
      <c r="W158" s="20" t="str">
        <v>No Battery</v>
      </c>
      <c r="X158" s="19" t="str">
        <v>200W</v>
      </c>
      <c r="Y158" s="19" t="str">
        <v>HDD User Password Protection and Security
Kensington Security Slot™(7x 3mm)
McAfee® 30 days free trial
Padlock loop
Trusted Platform Module (Firmware TPM)</v>
      </c>
    </row>
    <row r="159" spans="1:25" ht="15" customHeight="1">
      <c r="A159" s="19" t="str">
        <v>90PF03Y3-M02N50</v>
      </c>
      <c r="B159" s="20" t="str">
        <v>S500TE-585000002W</v>
      </c>
      <c r="C159" s="19" t="str">
        <v>Not found S500TE</v>
      </c>
      <c r="D159" s="20" t="str">
        <v>Home computing, the smart way</v>
      </c>
      <c r="E159"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9" s="19">
        <v>0</v>
      </c>
      <c r="G159" s="19" t="str">
        <v>90PF03Y3-M02N50</v>
      </c>
      <c r="H159" s="19" t="str">
        <v>Not found S500TE (i5-13500/8GB/512GB/Win 11 Home/S500TE)</v>
      </c>
      <c r="I159" s="19" t="str">
        <v>Intel® Core™ i5-13500 2.5GHz</v>
      </c>
      <c r="J159" s="19" t="str">
        <v>Intel® UHD Graphics 770</v>
      </c>
      <c r="K159" s="19" t="str">
        <v>Windows 11 Home</v>
      </c>
      <c r="L159" s="19" t="str">
        <v>Not Included</v>
      </c>
      <c r="M159" s="19" t="str">
        <v>21.5"</v>
      </c>
      <c r="N159" s="19" t="str">
        <v>FHD (1920 x 1080) 16:9</v>
      </c>
      <c r="O159" s="19" t="str">
        <v>250nits</v>
      </c>
      <c r="P159" s="19" t="str">
        <v>8GB DDR4 U-DIMM</v>
      </c>
      <c r="Q159" s="19" t="str">
        <v>512GB M.2 2280 NVMe™ PCIe® 4.0 SSD</v>
      </c>
      <c r="R159"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9" s="19" t="str">
        <v>07.70 kg</v>
      </c>
      <c r="T159" s="19" t="str">
        <v>17.60 x 39.30 x 38.50 cm</v>
      </c>
      <c r="U159" s="19" t="str">
        <v>1x PCIe® 4.0 x 16
2x PCIe® 3.0 x 1
1x M.2 connector for WiFi
2x M.2 2280 connector for storage
2x DDR4 U-DIMM slot</v>
      </c>
      <c r="V159" s="19" t="str">
        <v>Wired Keyboard (USB) with Antimicrobial Guard Technology
Wired optical Mouse (USB) with Antimicrobial Guard Technology</v>
      </c>
      <c r="W159" s="20" t="str">
        <v>No Battery</v>
      </c>
      <c r="X159" s="19" t="str">
        <v>200W</v>
      </c>
      <c r="Y159" s="19" t="str">
        <v>HDD User Password Protection and Security
Kensington Security Slot™(7x 3mm)
McAfee® 30 days free trial
Padlock loop
Trusted Platform Module (Firmware TPM)</v>
      </c>
    </row>
    <row r="160" spans="1:25" ht="15" customHeight="1">
      <c r="A160" s="19" t="str">
        <v>90PF03Y3-M02N60</v>
      </c>
      <c r="B160" s="20" t="str">
        <v>S500TE-585030002W</v>
      </c>
      <c r="C160" s="19" t="str">
        <v>Not found S500TE</v>
      </c>
      <c r="D160" s="20" t="str">
        <v>Home computing, the smart way</v>
      </c>
      <c r="E16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0" s="19">
        <v>0</v>
      </c>
      <c r="G160" s="19" t="str">
        <v>90PF03Y3-M02N60</v>
      </c>
      <c r="H160" s="19" t="str">
        <v>Not found S500TE (i5-13500/8GB/512GB/Win 11 Home/S500TE)</v>
      </c>
      <c r="I160" s="19" t="str">
        <v>Intel® Core™ i5-13500 2.5GHz</v>
      </c>
      <c r="J160" s="19" t="str">
        <v>NVIDIA® GeForce® GT1030 2GB : 1x DVI, 1x HDMI</v>
      </c>
      <c r="K160" s="19" t="str">
        <v>Windows 11 Home</v>
      </c>
      <c r="L160" s="19" t="str">
        <v>Not Included</v>
      </c>
      <c r="M160" s="19" t="str">
        <v>21.5"</v>
      </c>
      <c r="N160" s="19" t="str">
        <v>FHD (1920 x 1080) 16:9</v>
      </c>
      <c r="O160" s="19" t="str">
        <v>250nits</v>
      </c>
      <c r="P160" s="19" t="str">
        <v>8GB DDR4 U-DIMM</v>
      </c>
      <c r="Q160" s="19" t="str">
        <v>512GB M.2 2280 NVMe™ PCIe® 4.0 SSD</v>
      </c>
      <c r="R160"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0" s="19" t="str">
        <v>07.70 kg</v>
      </c>
      <c r="T160" s="19" t="str">
        <v>17.60 x 39.30 x 38.50 cm</v>
      </c>
      <c r="U160" s="19" t="str">
        <v>1x PCIe® 4.0 x 16
2x PCIe® 3.0 x 1
1x M.2 connector for WiFi
2x M.2 2280 connector for storage
2x DDR4 U-DIMM slot</v>
      </c>
      <c r="V160" s="19" t="str">
        <v>Wired Keyboard (USB) with Antimicrobial Guard Technology
Wired optical Mouse (USB) with Antimicrobial Guard Technology</v>
      </c>
      <c r="W160" s="20" t="str">
        <v>No Battery</v>
      </c>
      <c r="X160" s="19" t="str">
        <v>200W</v>
      </c>
      <c r="Y160" s="19" t="str">
        <v>HDD User Password Protection and Security
Kensington Security Slot™(7x 3mm)
McAfee® 30 days free trial
Padlock loop
Trusted Platform Module (Firmware TPM)</v>
      </c>
    </row>
    <row r="161" spans="1:25" ht="15" customHeight="1">
      <c r="A161" s="19" t="str">
        <v>90PF03Y3-M02N80</v>
      </c>
      <c r="B161" s="20" t="str">
        <v>S500TE-785030002W</v>
      </c>
      <c r="C161" s="19" t="str">
        <v>Not found S500TE</v>
      </c>
      <c r="D161" s="20" t="str">
        <v>Home computing, the smart way</v>
      </c>
      <c r="E16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1" s="19">
        <v>0</v>
      </c>
      <c r="G161" s="19" t="str">
        <v>90PF03Y3-M02N80</v>
      </c>
      <c r="H161" s="19" t="str">
        <v>Not found S500TE (i7-13700/8GB/512GB/Win 11 Home/S500TE)</v>
      </c>
      <c r="I161" s="19" t="str">
        <v>Intel® Core™ i7-13700 2.1GHz</v>
      </c>
      <c r="J161" s="19" t="str">
        <v>NVIDIA® GeForce® GT1030 2GB : 1x DVI, 1x HDMI</v>
      </c>
      <c r="K161" s="19" t="str">
        <v>Windows 11 Home</v>
      </c>
      <c r="L161" s="19" t="str">
        <v>Not Included</v>
      </c>
      <c r="M161" s="19" t="str">
        <v>21.5"</v>
      </c>
      <c r="N161" s="19" t="str">
        <v>FHD (1920 x 1080) 16:9</v>
      </c>
      <c r="O161" s="19" t="str">
        <v>250nits</v>
      </c>
      <c r="P161" s="19" t="str">
        <v>8GB DDR4 U-DIMM</v>
      </c>
      <c r="Q161" s="19" t="str">
        <v>512GB M.2 2280 NVMe™ PCIe® 4.0 SSD</v>
      </c>
      <c r="R161"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1" s="19" t="str">
        <v>07.70 kg</v>
      </c>
      <c r="T161" s="19" t="str">
        <v>17.60 x 39.30 x 38.50 cm</v>
      </c>
      <c r="U161" s="19" t="str">
        <v>1x PCIe® 4.0 x 16
2x PCIe® 3.0 x 1
1x M.2 connector for WiFi
2x M.2 2280 connector for storage
2x DDR4 U-DIMM slot</v>
      </c>
      <c r="V161" s="19" t="str">
        <v>Wired Keyboard (USB) with Antimicrobial Guard Technology
Wired optical Mouse (USB) with Antimicrobial Guard Technology</v>
      </c>
      <c r="W161" s="20" t="str">
        <v>No Battery</v>
      </c>
      <c r="X161" s="19" t="str">
        <v>200W</v>
      </c>
      <c r="Y161" s="19" t="str">
        <v>HDD User Password Protection and Security
Kensington Security Slot™(7x 3mm)
McAfee® 30 days free trial
Padlock loop
Trusted Platform Module (Firmware TPM)</v>
      </c>
    </row>
    <row r="162" spans="1:25" ht="15" customHeight="1">
      <c r="A162" s="19" t="str">
        <v>90PF03Y3-M02N90</v>
      </c>
      <c r="B162" s="20" t="str">
        <v>S500TE-715030002W</v>
      </c>
      <c r="C162" s="19" t="str">
        <v>Not found S500TE</v>
      </c>
      <c r="D162" s="20" t="str">
        <v>Home computing, the smart way</v>
      </c>
      <c r="E16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2" s="19">
        <v>0</v>
      </c>
      <c r="G162" s="19" t="str">
        <v>90PF03Y3-M02N90</v>
      </c>
      <c r="H162" s="19" t="str">
        <v>Not found S500TE (i7-13700/8GB/512GB/Win 11 Home/S500TE)</v>
      </c>
      <c r="I162" s="19" t="str">
        <v>Intel® Core™ i7-13700 2.1GHz</v>
      </c>
      <c r="J162" s="19" t="str">
        <v>NVIDIA® GeForce® GT1030 2GB : 1x DVI, 1x HDMI</v>
      </c>
      <c r="K162" s="19" t="str">
        <v>Windows 11 Home</v>
      </c>
      <c r="L162" s="19" t="str">
        <v>Not Included</v>
      </c>
      <c r="M162" s="19" t="str">
        <v>21.5"</v>
      </c>
      <c r="N162" s="19" t="str">
        <v>FHD (1920 x 1080) 16:9</v>
      </c>
      <c r="O162" s="19" t="str">
        <v>250nits</v>
      </c>
      <c r="P162" s="19" t="str">
        <v>8GB DDR4 U-DIMM *2</v>
      </c>
      <c r="Q162" s="19" t="str">
        <v>512GB M.2 2280 NVMe™ PCIe® 4.0 SSD</v>
      </c>
      <c r="R162"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2" s="19" t="str">
        <v>07.70 kg</v>
      </c>
      <c r="T162" s="19" t="str">
        <v>17.60 x 39.30 x 38.50 cm</v>
      </c>
      <c r="U162" s="19" t="str">
        <v>1x PCIe® 4.0 x 16
2x PCIe® 3.0 x 1
1x M.2 connector for WiFi
2x M.2 2280 connector for storage
2x DDR4 U-DIMM slot</v>
      </c>
      <c r="V162" s="19" t="str">
        <v>Wired Keyboard (USB) with Antimicrobial Guard Technology
Wired optical Mouse (USB) with Antimicrobial Guard Technology</v>
      </c>
      <c r="W162" s="20" t="str">
        <v>No Battery</v>
      </c>
      <c r="X162" s="19" t="str">
        <v>200W</v>
      </c>
      <c r="Y162" s="19" t="str">
        <v>HDD User Password Protection and Security
Kensington Security Slot™(7x 3mm)
McAfee® 30 days free trial
Padlock loop
Trusted Platform Module (Firmware TPM)</v>
      </c>
    </row>
    <row r="163" spans="1:25" ht="15" customHeight="1">
      <c r="A163" s="19" t="str">
        <v>90PF03Y3-M03S60</v>
      </c>
      <c r="B163" s="20" t="str">
        <v>S500TE-3131000300</v>
      </c>
      <c r="C163" s="19" t="str">
        <v>Not found S500TE</v>
      </c>
      <c r="D163" s="20" t="str">
        <v>Home computing, the smart way</v>
      </c>
      <c r="E16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3" s="19">
        <v>0</v>
      </c>
      <c r="G163" s="19" t="str">
        <v>90PF03Y3-M03S60</v>
      </c>
      <c r="H163" s="19" t="str">
        <v>Not found S500TE (i3-13100/8GB/256GB/Win 11 Home/S500TE)</v>
      </c>
      <c r="I163" s="19" t="str">
        <v>Intel® Core™ i3-13100 3.4GHz</v>
      </c>
      <c r="J163" s="19" t="str">
        <v>Intel® UHD Graphics</v>
      </c>
      <c r="K163" s="19" t="str">
        <v>Windows 11 Home</v>
      </c>
      <c r="L163" s="19" t="str">
        <v>Not Included</v>
      </c>
      <c r="M163" s="19" t="str">
        <v>21.5"</v>
      </c>
      <c r="N163" s="19" t="str">
        <v>FHD (1920 x 1080) 16:9</v>
      </c>
      <c r="O163" s="19" t="str">
        <v>250nits</v>
      </c>
      <c r="P163" s="19" t="str">
        <v>8GB DDR4 U-DIMM</v>
      </c>
      <c r="Q163" s="19" t="str">
        <v>256GB M.2 2280 NVMe™ PCIe® 4.0 SSD</v>
      </c>
      <c r="R163" s="19" t="str">
        <v>Front:
1x RJ45 Gigabit Ethernet
1x HDMI 1.4
1x VGA Port
1x Displayport 1.4
2x PS2
3 x Audio jacks
2x USB 2.0 Type-A
2x USB 3.2 Gen 1 Type-A
Rear:
1x Headphone
1x MIC in
2x USB 2.0 Type-A
2x USB 3.2 Gen 1 Type-A</v>
      </c>
      <c r="S163" s="19" t="str">
        <v>07.70 kg</v>
      </c>
      <c r="T163" s="19" t="str">
        <v>17.60 x 39.30 x 38.50 cm</v>
      </c>
      <c r="U163" s="19" t="str">
        <v>2x M.2 connector for storage
1x PCIe® 4.0 x 16
2x PCIe® 3.0 x 1
1x M.2 connector for WiFi
2x DDR4 U-DIMM slot</v>
      </c>
      <c r="V163" s="19" t="str">
        <v>Wired Keyboard (USB) with Antimicrobial Guard Technology
Wired optical Mouse (USB) with Antimicrobial Guard Technology</v>
      </c>
      <c r="W163" s="20" t="str">
        <v>No Battery</v>
      </c>
      <c r="X163" s="19" t="str">
        <v>300W</v>
      </c>
      <c r="Y163" s="19" t="str">
        <v>HDD User Password Protection and Security
Kensington Security Slot™(7x 3mm)
McAfee® 30 days free trial
Padlock loop
Trusted Platform Module (Firmware TPM)</v>
      </c>
    </row>
    <row r="164" spans="1:25" ht="15" customHeight="1">
      <c r="A164" s="19" t="str">
        <v>90PF0401-M00AY0</v>
      </c>
      <c r="B164" s="20" t="str">
        <v>D500SE-380500031W</v>
      </c>
      <c r="C164" s="19" t="str">
        <v>Not found SFF</v>
      </c>
      <c r="D164" s="20" t="str">
        <v>Exceptional small-business value</v>
      </c>
      <c r="E164" s="19" t="str">
        <v>- Compact Small form Factor for Space saving with easy to upgrade design
- Immersive expandability and comprehensive I/O Port
- Military Grade Certified with Business Security 3 years Onsite service (include 1Y Accidental Damage Protection)</v>
      </c>
      <c r="F164" s="19">
        <v>0</v>
      </c>
      <c r="G164" s="19" t="str">
        <v>90PF0401-M00AY0</v>
      </c>
      <c r="H164" s="19" t="str">
        <v>Not found SFF (i3-13100/8GB/512GB/Win 11 Home/D500SE)</v>
      </c>
      <c r="I164" s="19" t="str">
        <v>Intel® Core™ i3-13100 3.4GHz</v>
      </c>
      <c r="J164" s="19" t="str">
        <v>Intel® UHD Graphics 730</v>
      </c>
      <c r="K164" s="19" t="str">
        <v>Windows 11 Home</v>
      </c>
      <c r="L164" s="19" t="str">
        <v>Not Included</v>
      </c>
      <c r="M164" s="19" t="str">
        <v>21.5"</v>
      </c>
      <c r="N164" s="19" t="str">
        <v>FHD (1920 x 1080) 16:9</v>
      </c>
      <c r="O164" s="19" t="str">
        <v>250nits</v>
      </c>
      <c r="P164" s="19" t="str">
        <v>8GB DDR4 U-DIMM</v>
      </c>
      <c r="Q164" s="19" t="str">
        <v>512GB M.2 2280 NVMe™ PCIe® 4.0 SSD</v>
      </c>
      <c r="R164"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4" s="19" t="str">
        <v>05.00 kg</v>
      </c>
      <c r="T164" s="19" t="str">
        <v>09.46 x 29.27 x 33.96 cm</v>
      </c>
      <c r="U164" s="19" t="str">
        <v>2x M.2 connector for storage
1x PCIe® 4.0 x 16
2x PCIe® 3.0 x 1
1x M.2 connector for WiFi
2x DDR4 U-DIMM slot</v>
      </c>
      <c r="V164" s="19" t="str">
        <v>Wired Keyboard (USB) with Antimicrobial Guard Technology
Wired optical Mouse (USB) with Antimicrobial Guard Technology</v>
      </c>
      <c r="W164" s="20" t="str">
        <v>No Battery</v>
      </c>
      <c r="X164" s="19" t="str">
        <v>180W</v>
      </c>
      <c r="Y164" s="19" t="str">
        <v>HDD User Password Protection and Security
Kensington Security Slot™(7x 3mm)
Padlock loop
Trusted Platform Module (Firmware TPM)</v>
      </c>
    </row>
    <row r="165" spans="1:25" ht="15" customHeight="1">
      <c r="A165" s="19" t="str">
        <v>90PF0401-M00B00</v>
      </c>
      <c r="B165" s="20" t="str">
        <v>D500SE-580500033W</v>
      </c>
      <c r="C165" s="19" t="str">
        <v>Not found SFF</v>
      </c>
      <c r="D165" s="20" t="str">
        <v>Exceptional small-business value</v>
      </c>
      <c r="E165" s="19" t="str">
        <v>- Compact Small form Factor for Space saving with easy to upgrade design
- Immersive expandability and comprehensive I/O Port
- Military Grade Certified with Business Security 3 years Onsite service (include 1Y Accidental Damage Protection)</v>
      </c>
      <c r="F165" s="19">
        <v>0</v>
      </c>
      <c r="G165" s="19" t="str">
        <v>90PF0401-M00B00</v>
      </c>
      <c r="H165" s="19" t="str">
        <v>Not found SFF (i5-13400/8GB/512GB/Win 11 Home/D500SE)</v>
      </c>
      <c r="I165" s="19" t="str">
        <v>Intel® Core™ i5-13400 2.5GHz</v>
      </c>
      <c r="J165" s="19" t="str">
        <v>Intel® UHD Graphics 730</v>
      </c>
      <c r="K165" s="19" t="str">
        <v>Windows 11 Home</v>
      </c>
      <c r="L165" s="19" t="str">
        <v>Not Included</v>
      </c>
      <c r="M165" s="19" t="str">
        <v>21.5"</v>
      </c>
      <c r="N165" s="19" t="str">
        <v>FHD (1920 x 1080) 16:9</v>
      </c>
      <c r="O165" s="19" t="str">
        <v>250nits</v>
      </c>
      <c r="P165" s="19" t="str">
        <v>8GB DDR4 U-DIMM</v>
      </c>
      <c r="Q165" s="19" t="str">
        <v>512GB M.2 2280 NVMe™ PCIe® 4.0 SSD</v>
      </c>
      <c r="R165"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5" s="19" t="str">
        <v>05.00 kg</v>
      </c>
      <c r="T165" s="19" t="str">
        <v>09.46 x 29.27 x 33.96 cm</v>
      </c>
      <c r="U165" s="19" t="str">
        <v>2x M.2 connector for storage
1x PCIe® 4.0 x 16
2x PCIe® 3.0 x 1
1x M.2 connector for WiFi
2x DDR4 U-DIMM slot</v>
      </c>
      <c r="V165" s="19" t="str">
        <v>Wired Keyboard (USB) with Antimicrobial Guard Technology
Wired optical Mouse (USB) with Antimicrobial Guard Technology</v>
      </c>
      <c r="W165" s="20" t="str">
        <v>No Battery</v>
      </c>
      <c r="X165" s="19" t="str">
        <v>300W</v>
      </c>
      <c r="Y165" s="19" t="str">
        <v>HDD User Password Protection and Security
Kensington Security Slot™(7x 3mm)
Padlock loop
Trusted Platform Module (Firmware TPM)</v>
      </c>
    </row>
    <row r="166" spans="1:25" ht="15" customHeight="1">
      <c r="A166" s="19" t="str">
        <v>90PF0401-M00NY0</v>
      </c>
      <c r="B166" s="20" t="str">
        <v>D500SE-580520033W</v>
      </c>
      <c r="C166" s="19" t="str">
        <v>Not found SFF</v>
      </c>
      <c r="D166" s="20" t="str">
        <v>Exceptional small-business value</v>
      </c>
      <c r="E166" s="19" t="str">
        <v>- Compact Small form Factor for Space saving with easy to upgrade design
- Immersive expandability and comprehensive I/O Port
- Military Grade Certified with Business Security 3 years Onsite service (include 1Y Accidental Damage Protection)</v>
      </c>
      <c r="F166" s="19">
        <v>0</v>
      </c>
      <c r="G166" s="19" t="str">
        <v>90PF0401-M00NY0</v>
      </c>
      <c r="H166" s="19" t="str">
        <v>Not found SFF (i5-13400/8GB/512GB/Win 11 Home/D500SE)</v>
      </c>
      <c r="I166" s="19" t="str">
        <v>Intel® Core™ i5-13400 2.5GHz</v>
      </c>
      <c r="J166" s="19" t="str">
        <v>NVIDIA® GeForce® GT1030 2GB : 1x DVI, 1x HDMI</v>
      </c>
      <c r="K166" s="19" t="str">
        <v>Windows 11 Home</v>
      </c>
      <c r="L166" s="19" t="str">
        <v>Not Included</v>
      </c>
      <c r="M166" s="19" t="str">
        <v>21.5"</v>
      </c>
      <c r="N166" s="19" t="str">
        <v>FHD (1920 x 1080) 16:9</v>
      </c>
      <c r="O166" s="19" t="str">
        <v>250nits</v>
      </c>
      <c r="P166" s="19" t="str">
        <v>8GB DDR4 U-DIMM</v>
      </c>
      <c r="Q166" s="19" t="str">
        <v>512GB M.2 2280 NVMe™ PCIe® 4.0 SSD</v>
      </c>
      <c r="R166"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6" s="19" t="str">
        <v>05.00 kg</v>
      </c>
      <c r="T166" s="19" t="str">
        <v>09.46 x 29.27 x 33.96 cm</v>
      </c>
      <c r="U166" s="19" t="str">
        <v>2x M.2 connector for storage
1x PCIe® 4.0 x 16
2x PCIe® 3.0 x 1
1x M.2 connector for WiFi
2x DDR4 U-DIMM slot</v>
      </c>
      <c r="V166" s="19" t="str">
        <v>Wired Keyboard (USB) with Antimicrobial Guard Technology
Wired optical Mouse (USB) with Antimicrobial Guard Technology</v>
      </c>
      <c r="W166" s="20" t="str">
        <v>No Battery</v>
      </c>
      <c r="X166" s="19" t="str">
        <v>300W</v>
      </c>
      <c r="Y166" s="19" t="str">
        <v>HDD User Password Protection and Security
Kensington Security Slot™(7x 3mm)
Padlock loop
Trusted Platform Module (Firmware TPM)</v>
      </c>
    </row>
    <row r="167" spans="1:25" ht="15" customHeight="1">
      <c r="A167" s="19" t="str">
        <v>90PF0401-M02EX0</v>
      </c>
      <c r="B167" s="20" t="str">
        <v>D500SE-585000031X</v>
      </c>
      <c r="C167" s="19" t="str">
        <v>Not found SFF</v>
      </c>
      <c r="D167" s="20" t="str">
        <v>Exceptional small-business value</v>
      </c>
      <c r="E167" s="19" t="str">
        <v>- Compact Small form Factor for Space saving with easy to upgrade design
- Immersive expandability and comprehensive I/O Port
- Military Grade Certified with Business Security 3 years Onsite service (include 1Y Accidental Damage Protection)</v>
      </c>
      <c r="F167" s="19">
        <v>0</v>
      </c>
      <c r="G167" s="19" t="str">
        <v>90PF0401-M02EX0</v>
      </c>
      <c r="H167" s="19" t="str">
        <v>Not found SFF (i5-13500/8GB/512GB/Win 11 Home/D500SE)</v>
      </c>
      <c r="I167" s="19" t="str">
        <v>Intel® Core™ i5-13500 2.5GHz</v>
      </c>
      <c r="J167" s="19" t="str">
        <v>Intel® UHD Graphics 770</v>
      </c>
      <c r="K167" s="19" t="str">
        <v>Windows 11 Home</v>
      </c>
      <c r="L167" s="19" t="str">
        <v>Not Included</v>
      </c>
      <c r="M167" s="19" t="str">
        <v>21.5"</v>
      </c>
      <c r="N167" s="19" t="str">
        <v>FHD (1920 x 1080) 16:9</v>
      </c>
      <c r="O167" s="19" t="str">
        <v>250nits</v>
      </c>
      <c r="P167" s="19" t="str">
        <v>8GB DDR4 U-DIMM</v>
      </c>
      <c r="Q167" s="19" t="str">
        <v>512GB M.2 2280 NVMe™ PCIe® 4.0 SSD</v>
      </c>
      <c r="R167"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7" s="19" t="str">
        <v>05.00 kg</v>
      </c>
      <c r="T167" s="19" t="str">
        <v>09.46 x 29.27 x 33.96 cm</v>
      </c>
      <c r="U167" s="19" t="str">
        <v>2x M.2 connector for storage
1x PCIe® 4.0 x 16
2x PCIe® 3.0 x 1
1x M.2 connector for WiFi
2x DDR4 U-DIMM slot</v>
      </c>
      <c r="V167" s="19" t="str">
        <v>Wired Keyboard (USB) with Antimicrobial Guard Technology
Wired optical Mouse (USB) with Antimicrobial Guard Technology</v>
      </c>
      <c r="W167" s="20" t="str">
        <v>No Battery</v>
      </c>
      <c r="X167" s="19" t="str">
        <v>180W</v>
      </c>
      <c r="Y167" s="19" t="str">
        <v>HDD User Password Protection and Security
Kensington Security Slot™(7x 3mm)
Padlock loop
Trusted Platform Module (Firmware TPM)</v>
      </c>
    </row>
    <row r="168" spans="1:25" ht="15" customHeight="1">
      <c r="A168" s="19" t="str">
        <v>90PF0401-M03B00</v>
      </c>
      <c r="B168" s="20" t="str">
        <v>D500SE-382000031W</v>
      </c>
      <c r="C168" s="19" t="str">
        <v>Not found SFF</v>
      </c>
      <c r="D168" s="20" t="str">
        <v>Exceptional small-business value</v>
      </c>
      <c r="E168" s="19" t="str">
        <v>- Compact Small form Factor for Space saving with easy to upgrade design
- Immersive expandability and comprehensive I/O Port
- Military Grade Certified with Business Security 3 years Onsite service (include 1Y Accidental Damage Protection)</v>
      </c>
      <c r="F168" s="19">
        <v>0</v>
      </c>
      <c r="G168" s="19" t="str">
        <v>90PF0401-M03B00</v>
      </c>
      <c r="H168" s="19" t="str">
        <v>Not found SFF (i3-13100/8GB/256GB/Win 11 Home/D500SE)</v>
      </c>
      <c r="I168" s="19" t="str">
        <v>Intel® Core™ i3-13100 3.4GHz</v>
      </c>
      <c r="J168" s="19" t="str">
        <v>Intel® UHD Graphics 730</v>
      </c>
      <c r="K168" s="19" t="str">
        <v>Windows 11 Home</v>
      </c>
      <c r="L168" s="19" t="str">
        <v>Not Included</v>
      </c>
      <c r="M168" s="19" t="str">
        <v>21.5"</v>
      </c>
      <c r="N168" s="19" t="str">
        <v>FHD (1920 x 1080) 16:9</v>
      </c>
      <c r="O168" s="19" t="str">
        <v>250nits</v>
      </c>
      <c r="P168" s="19" t="str">
        <v>8GB DDR4 U-DIMM</v>
      </c>
      <c r="Q168" s="19" t="str">
        <v>256GB M.2 2280 NVMe™ PCIe® 4.0 SSD</v>
      </c>
      <c r="R168"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8" s="19" t="str">
        <v>05.00 kg</v>
      </c>
      <c r="T168" s="19" t="str">
        <v>09.46 x 29.27 x 33.96 cm</v>
      </c>
      <c r="U168" s="19" t="str">
        <v>2x M.2 connector for storage
1x PCIe® 4.0 x 16
2x PCIe® 3.0 x 1
1x M.2 connector for WiFi
2x DDR4 U-DIMM slot</v>
      </c>
      <c r="V168" s="19" t="str">
        <v>Wired Keyboard (USB) with Antimicrobial Guard Technology
Wired optical Mouse (USB) with Antimicrobial Guard Technology</v>
      </c>
      <c r="W168" s="20" t="str">
        <v>No Battery</v>
      </c>
      <c r="X168" s="19" t="str">
        <v>180W</v>
      </c>
      <c r="Y168" s="19" t="str">
        <v>HDD User Password Protection and Security
Kensington Security Slot™(7x 3mm)
Padlock loop
Trusted Platform Module (Firmware TPM)</v>
      </c>
    </row>
    <row r="169" spans="1:25" ht="15" customHeight="1">
      <c r="A169" s="19" t="str">
        <v>90PF0401-M03B10</v>
      </c>
      <c r="B169" s="20" t="str">
        <v>D500SE-382000031X</v>
      </c>
      <c r="C169" s="19" t="str">
        <v>Not found SFF</v>
      </c>
      <c r="D169" s="20" t="str">
        <v>Exceptional small-business value</v>
      </c>
      <c r="E169" s="19" t="str">
        <v>- Compact Small form Factor for Space saving with easy to upgrade design
- Immersive expandability and comprehensive I/O Port
- Military Grade Certified with Business Security 3 years Onsite service (include 1Y Accidental Damage Protection)</v>
      </c>
      <c r="F169" s="19">
        <v>0</v>
      </c>
      <c r="G169" s="19" t="str">
        <v>90PF0401-M03B10</v>
      </c>
      <c r="H169" s="19" t="str">
        <v>Not found SFF (i3-13100/8GB/256GB/Win 11 Home/D500SE)</v>
      </c>
      <c r="I169" s="19" t="str">
        <v>Intel® Core™ i3-13100 3.4GHz</v>
      </c>
      <c r="J169" s="19" t="str">
        <v>Intel® UHD Graphics 730</v>
      </c>
      <c r="K169" s="19" t="str">
        <v>Windows 11 Home</v>
      </c>
      <c r="L169" s="19" t="str">
        <v>Not Included</v>
      </c>
      <c r="M169" s="19" t="str">
        <v>21.5"</v>
      </c>
      <c r="N169" s="19" t="str">
        <v>FHD (1920 x 1080) 16:9</v>
      </c>
      <c r="O169" s="19" t="str">
        <v>250nits</v>
      </c>
      <c r="P169" s="19" t="str">
        <v>8GB DDR4 U-DIMM</v>
      </c>
      <c r="Q169" s="19" t="str">
        <v>256GB M.2 2280 NVMe™ PCIe® 4.0 SSD</v>
      </c>
      <c r="R169"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9" s="19" t="str">
        <v>05.00 kg</v>
      </c>
      <c r="T169" s="19" t="str">
        <v>09.46 x 29.27 x 33.96 cm</v>
      </c>
      <c r="U169" s="19" t="str">
        <v>2x M.2 connector for storage
1x PCIe® 4.0 x 16
2x PCIe® 3.0 x 1
1x M.2 connector for WiFi
2x DDR4 U-DIMM slot</v>
      </c>
      <c r="V169" s="19" t="str">
        <v>Wired Keyboard (USB) with Antimicrobial Guard Technology
Wired optical Mouse (USB) with Antimicrobial Guard Technology</v>
      </c>
      <c r="W169" s="20" t="str">
        <v>No Battery</v>
      </c>
      <c r="X169" s="19" t="str">
        <v>180W</v>
      </c>
      <c r="Y169" s="19" t="str">
        <v>HDD User Password Protection and Security
Kensington Security Slot™(7x 3mm)
Padlock loop
Trusted Platform Module (Firmware TPM)</v>
      </c>
    </row>
    <row r="170" spans="1:25" ht="15" customHeight="1">
      <c r="A170" s="19" t="str">
        <v>90PF0401-M03CM0</v>
      </c>
      <c r="B170" s="20" t="str">
        <v>D500SE-785000033X</v>
      </c>
      <c r="C170" s="19" t="str">
        <v>Not found SFF</v>
      </c>
      <c r="D170" s="20" t="str">
        <v>Exceptional small-business value</v>
      </c>
      <c r="E170" s="19" t="str">
        <v>- Compact Small form Factor for Space saving with easy to upgrade design
- Immersive expandability and comprehensive I/O Port
- Military Grade Certified with Business Security 3 years Onsite service (include 1Y Accidental Damage Protection)</v>
      </c>
      <c r="F170" s="19">
        <v>0</v>
      </c>
      <c r="G170" s="19" t="str">
        <v>90PF0401-M03CM0</v>
      </c>
      <c r="H170" s="19" t="str">
        <v>Not found SFF (i7-13700/8GB/512GB/Win 11 Home/D500SE)</v>
      </c>
      <c r="I170" s="19" t="str">
        <v>Intel® Core™ i7-13700 2.1GHz</v>
      </c>
      <c r="J170" s="19" t="str">
        <v>Intel® UHD Graphics 770</v>
      </c>
      <c r="K170" s="19" t="str">
        <v>Windows 11 Home</v>
      </c>
      <c r="L170" s="19" t="str">
        <v>Not Included</v>
      </c>
      <c r="M170" s="19" t="str">
        <v>21.5"</v>
      </c>
      <c r="N170" s="19" t="str">
        <v>FHD (1920 x 1080) 16:9</v>
      </c>
      <c r="O170" s="19" t="str">
        <v>250nits</v>
      </c>
      <c r="P170" s="19" t="str">
        <v>8GB DDR4 U-DIMM</v>
      </c>
      <c r="Q170" s="19" t="str">
        <v>512GB M.2 2280 NVMe™ PCIe® 4.0 SSD</v>
      </c>
      <c r="R170"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0" s="19" t="str">
        <v>05.00 kg</v>
      </c>
      <c r="T170" s="19" t="str">
        <v>09.46 x 29.27 x 33.96 cm</v>
      </c>
      <c r="U170" s="19" t="str">
        <v>2x M.2 connector for storage
1x PCIe® 4.0 x 16
2x PCIe® 3.0 x 1
1x M.2 connector for WiFi
2x DDR4 U-DIMM slot</v>
      </c>
      <c r="V170" s="19" t="str">
        <v>Wired Keyboard (USB) with Antimicrobial Guard Technology
Wired optical Mouse (USB) with Antimicrobial Guard Technology</v>
      </c>
      <c r="W170" s="20" t="str">
        <v>No Battery</v>
      </c>
      <c r="X170" s="19" t="str">
        <v>300W</v>
      </c>
      <c r="Y170" s="19" t="str">
        <v>HDD User Password Protection and Security
Kensington Security Slot™(7x 3mm)
Padlock loop
Trusted Platform Module (Firmware TPM)</v>
      </c>
    </row>
    <row r="171" spans="1:25" ht="15" customHeight="1">
      <c r="A171" s="19" t="str">
        <v>90PF0401-M03W50</v>
      </c>
      <c r="B171" s="20" t="str">
        <v>D500SE-385000031W</v>
      </c>
      <c r="C171" s="19" t="str">
        <v>Not found SFF</v>
      </c>
      <c r="D171" s="20" t="str">
        <v>Exceptional small-business value</v>
      </c>
      <c r="E171" s="19" t="str">
        <v>- Compact Small form Factor for Space saving with easy to upgrade design
- Immersive expandability and comprehensive I/O Port
- Military Grade Certified with Business Security 3 years Onsite service (include 1Y Accidental Damage Protection)</v>
      </c>
      <c r="F171" s="19">
        <v>0</v>
      </c>
      <c r="G171" s="19" t="str">
        <v>90PF0401-M03W50</v>
      </c>
      <c r="H171" s="19" t="str">
        <v>Not found SFF (i3-13100/8GB/512GB/Win 11 Home/D500SE)</v>
      </c>
      <c r="I171" s="19" t="str">
        <v>Intel® Core™ i3-13100 3.4GHz</v>
      </c>
      <c r="J171" s="19" t="str">
        <v>Intel® UHD Graphics 730</v>
      </c>
      <c r="K171" s="19" t="str">
        <v>Windows 11 Home</v>
      </c>
      <c r="L171" s="19" t="str">
        <v>Not Included</v>
      </c>
      <c r="M171" s="19" t="str">
        <v>21.5"</v>
      </c>
      <c r="N171" s="19" t="str">
        <v>FHD (1920 x 1080) 16:9</v>
      </c>
      <c r="O171" s="19" t="str">
        <v>250nits</v>
      </c>
      <c r="P171" s="19" t="str">
        <v>8GB DDR4 U-DIMM</v>
      </c>
      <c r="Q171" s="19" t="str">
        <v>512GB M.2 2280 NVMe™ PCIe® 4.0 SSD</v>
      </c>
      <c r="R171"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1" s="19" t="str">
        <v>05.00 kg</v>
      </c>
      <c r="T171" s="19" t="str">
        <v>09.46 x 29.27 x 33.96 cm</v>
      </c>
      <c r="U171" s="19" t="str">
        <v>2x M.2 connector for storage
1x PCIe® 4.0 x 16
2x PCIe® 3.0 x 1
1x M.2 connector for WiFi
2x DDR4 U-DIMM slot</v>
      </c>
      <c r="V171" s="19" t="str">
        <v>Wired Keyboard (USB) with Antimicrobial Guard Technology
Wired optical Mouse (USB) with Antimicrobial Guard Technology</v>
      </c>
      <c r="W171" s="20" t="str">
        <v>No Battery</v>
      </c>
      <c r="X171" s="19" t="str">
        <v>180W</v>
      </c>
      <c r="Y171" s="19" t="str">
        <v>HDD User Password Protection and Security
Kensington Security Slot™(7x 3mm)
Padlock loop
Trusted Platform Module (Firmware TPM)</v>
      </c>
    </row>
    <row r="172" spans="1:25" ht="15" customHeight="1">
      <c r="A172" s="19" t="str">
        <v>90PF0401-M044V0</v>
      </c>
      <c r="B172" s="20" t="str">
        <v>D500SE-385000031X</v>
      </c>
      <c r="C172" s="19" t="str">
        <v>Not found SFF</v>
      </c>
      <c r="D172" s="20" t="str">
        <v>Exceptional small-business value</v>
      </c>
      <c r="E172" s="19" t="str">
        <v>- Compact Small form Factor for Space saving with easy to upgrade design
- Immersive expandability and comprehensive I/O Port
- Military Grade Certified with Business Security 3 years Onsite service (include 1Y Accidental Damage Protection)</v>
      </c>
      <c r="F172" s="19">
        <v>0</v>
      </c>
      <c r="G172" s="19" t="str">
        <v>90PF0401-M044V0</v>
      </c>
      <c r="H172" s="19" t="str">
        <v>Not found SFF (i3-13100/8GB/512GB/Win 11 Home/D500SE)</v>
      </c>
      <c r="I172" s="19" t="str">
        <v>Intel® Core™ i3-13100 3.4GHz</v>
      </c>
      <c r="J172" s="19" t="str">
        <v>Intel® UHD Graphics 730</v>
      </c>
      <c r="K172" s="19" t="str">
        <v>Windows 11 Home</v>
      </c>
      <c r="L172" s="19" t="str">
        <v>Not Included</v>
      </c>
      <c r="M172" s="19" t="str">
        <v>21.5"</v>
      </c>
      <c r="N172" s="19" t="str">
        <v>FHD (1920 x 1080) 16:9</v>
      </c>
      <c r="O172" s="19" t="str">
        <v>250nits</v>
      </c>
      <c r="P172" s="19" t="str">
        <v>8GB DDR4 U-DIMM</v>
      </c>
      <c r="Q172" s="19" t="str">
        <v>512GB M.2 2280 NVMe™ PCIe® 4.0 SSD</v>
      </c>
      <c r="R172"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2" s="19" t="str">
        <v>05.00 kg</v>
      </c>
      <c r="T172" s="19" t="str">
        <v>09.46 x 29.27 x 33.96 cm</v>
      </c>
      <c r="U172" s="19" t="str">
        <v>2x M.2 connector for storage
1x PCIe® 4.0 x 16
2x PCIe® 3.0 x 1
1x M.2 connector for WiFi
2x DDR4 U-DIMM slot</v>
      </c>
      <c r="V172" s="19" t="str">
        <v>Wired Keyboard (USB) with Antimicrobial Guard Technology
Wired optical Mouse (USB) with Antimicrobial Guard Technology</v>
      </c>
      <c r="W172" s="20" t="str">
        <v>No Battery</v>
      </c>
      <c r="X172" s="19" t="str">
        <v>180W</v>
      </c>
      <c r="Y172" s="19" t="str">
        <v>HDD User Password Protection and Security
Kensington Security Slot™(7x 3mm)
Padlock loop
Trusted Platform Module (Firmware TPM)</v>
      </c>
    </row>
    <row r="173" spans="1:25" ht="15" customHeight="1">
      <c r="A173" s="19" t="str">
        <v>90PF0401-M04F20</v>
      </c>
      <c r="B173" s="20" t="str">
        <v>D500SE-585000031W</v>
      </c>
      <c r="C173" s="19" t="str">
        <v>Not found SFF</v>
      </c>
      <c r="D173" s="20" t="str">
        <v>Exceptional small-business value</v>
      </c>
      <c r="E173" s="19" t="str">
        <v>- Compact Small form Factor for Space saving with easy to upgrade design
- Immersive expandability and comprehensive I/O Port
- Military Grade Certified with Business Security 3 years Onsite service (include 1Y Accidental Damage Protection)</v>
      </c>
      <c r="F173" s="19">
        <v>0</v>
      </c>
      <c r="G173" s="19" t="str">
        <v>90PF0401-M04F20</v>
      </c>
      <c r="H173" s="19" t="str">
        <v>Not found SFF (i5-13500/8GB/512GB/Win 11 Home/D500SE)</v>
      </c>
      <c r="I173" s="19" t="str">
        <v>Intel® Core™ i5-13500 2.5GHz</v>
      </c>
      <c r="J173" s="19" t="str">
        <v>Intel® UHD Graphics 770</v>
      </c>
      <c r="K173" s="19" t="str">
        <v>Windows 11 Home</v>
      </c>
      <c r="L173" s="19" t="str">
        <v>Not Included</v>
      </c>
      <c r="M173" s="19" t="str">
        <v>21.5"</v>
      </c>
      <c r="N173" s="19" t="str">
        <v>FHD (1920 x 1080) 16:9</v>
      </c>
      <c r="O173" s="19" t="str">
        <v>250nits</v>
      </c>
      <c r="P173" s="19" t="str">
        <v>8GB DDR4 U-DIMM</v>
      </c>
      <c r="Q173" s="19" t="str">
        <v>512GB M.2 2280 NVMe™ PCIe® 4.0 SSD</v>
      </c>
      <c r="R173"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3" s="19" t="str">
        <v>05.00 kg</v>
      </c>
      <c r="T173" s="19" t="str">
        <v>09.46 x 29.27 x 33.96 cm</v>
      </c>
      <c r="U173" s="19" t="str">
        <v>2x M.2 connector for storage
1x PCIe® 4.0 x 16
2x PCIe® 3.0 x 1
1x M.2 connector for WiFi
2x DDR4 U-DIMM slot</v>
      </c>
      <c r="V173" s="19" t="str">
        <v>Wired Keyboard (USB) with Antimicrobial Guard Technology
Wired optical Mouse (USB) with Antimicrobial Guard Technology</v>
      </c>
      <c r="W173" s="20" t="str">
        <v>No Battery</v>
      </c>
      <c r="X173" s="19" t="str">
        <v>180W</v>
      </c>
      <c r="Y173" s="19" t="str">
        <v>HDD User Password Protection and Security
Kensington Security Slot™(7x 3mm)
Padlock loop
Trusted Platform Module (Firmware TPM)</v>
      </c>
    </row>
    <row r="174" spans="1:25" ht="15" customHeight="1">
      <c r="A174" s="19" t="str">
        <v>90PF0402-M008J0</v>
      </c>
      <c r="B174" s="20" t="str">
        <v>S500SE-585030000W</v>
      </c>
      <c r="C174" s="19" t="str">
        <v>Not found S500SE</v>
      </c>
      <c r="D174" s="20" t="str">
        <v>More productivity, less space</v>
      </c>
      <c r="E174" s="19" t="str">
        <v>- Reliable Performance for Everyday Productivity on Compact Small form factor 9L
- Small yet Upgradeable :  full I/O port with easy upgrade &amp; immersive expandability
- Reliable Security and Durability with 2 years full parts warranty</v>
      </c>
      <c r="F174" s="19">
        <v>0</v>
      </c>
      <c r="G174" s="19" t="str">
        <v>90PF0402-M008J0</v>
      </c>
      <c r="H174" s="19" t="str">
        <v>Not found S500SE (i5-13400/8GB/512GB/Win 11 Home/S500SE)</v>
      </c>
      <c r="I174" s="19" t="str">
        <v>Intel® Core™ i5-13400 2.5GHz</v>
      </c>
      <c r="J174" s="19" t="str">
        <v>NVIDIA® GeForce® GT1030 2GB : 1x DVI, 1x HDMI</v>
      </c>
      <c r="K174" s="19" t="str">
        <v>Windows 11 Home</v>
      </c>
      <c r="L174" s="19" t="str">
        <v>Not Included</v>
      </c>
      <c r="M174" s="19" t="str">
        <v>21.5"</v>
      </c>
      <c r="N174" s="19" t="str">
        <v>FHD (1920 x 1080) 16:9</v>
      </c>
      <c r="O174" s="19" t="str">
        <v>250nits</v>
      </c>
      <c r="P174" s="19" t="str">
        <v>8GB DDR4 U-DIMM</v>
      </c>
      <c r="Q174" s="19" t="str">
        <v>512GB M.2 2280 NVMe™ PCIe® 4.0 SSD</v>
      </c>
      <c r="R174" s="19" t="str">
        <v>Front:
1x Headphone out
1x Line-in
1x MIC in
1x RJ45 Gigabit Ethernet
1x HDMI 1.4
1x VGA Port
2x PS2
4x USB 2.0 Type-A
Rear:
1x Headphone
1x 3.5mm combo audio jack
2x USB 3.2 Gen 1 Type-A
2x USB 3.2 Gen 2 Type-A</v>
      </c>
      <c r="S174" s="19" t="str">
        <v>05.00 kg</v>
      </c>
      <c r="T174" s="19" t="str">
        <v>09.46 x 29.27 x 33.96 cm</v>
      </c>
      <c r="U174" s="19" t="str">
        <v>2x M.2 connector for storage
1x PCIe® 4.0 x 16
2x PCIe® 3.0 x 1
1x M.2 connector for WiFi
2x DDR4 U-DIMM slot</v>
      </c>
      <c r="V174" s="19" t="str">
        <v>Wired Keyboard (USB) with Antimicrobial Guard Technology
Wired optical Mouse (USB) with Antimicrobial Guard Technology</v>
      </c>
      <c r="W174" s="20" t="str">
        <v>No Battery</v>
      </c>
      <c r="X174" s="19" t="str">
        <v>300W</v>
      </c>
      <c r="Y174" s="19" t="str">
        <v>HDD User Password Protection and Security
Kensington Security Slot™(7x 3mm)
Padlock loop
Trusted Platform Module (Firmware TPM)</v>
      </c>
    </row>
    <row r="175" spans="1:25" ht="15" customHeight="1">
      <c r="A175" s="19" t="str">
        <v>90PF0402-M008L0</v>
      </c>
      <c r="B175" s="20" t="str">
        <v>S500SE-715030000W</v>
      </c>
      <c r="C175" s="19" t="str">
        <v>Not found S500SE</v>
      </c>
      <c r="D175" s="20" t="str">
        <v>More productivity, less space</v>
      </c>
      <c r="E175" s="19" t="str">
        <v>- Reliable Performance for Everyday Productivity on Compact Small form factor 9L
- Small yet Upgradeable :  full I/O port with easy upgrade &amp; immersive expandability
- Reliable Security and Durability with 2 years full parts warranty</v>
      </c>
      <c r="F175" s="19">
        <v>0</v>
      </c>
      <c r="G175" s="19" t="str">
        <v>90PF0402-M008L0</v>
      </c>
      <c r="H175" s="19" t="str">
        <v>Not found S500SE (i7-13700/16GB/512GB/Win 11 Home/S500SE)</v>
      </c>
      <c r="I175" s="19" t="str">
        <v>Intel® Core™ i7-13700 2.1GHz</v>
      </c>
      <c r="J175" s="19" t="str">
        <v>NVIDIA® GeForce® GT1030 2GB : 1x DVI, 1x HDMI</v>
      </c>
      <c r="K175" s="19" t="str">
        <v>Windows 11 Home</v>
      </c>
      <c r="L175" s="19" t="str">
        <v>Not Included</v>
      </c>
      <c r="M175" s="19" t="str">
        <v>21.5"</v>
      </c>
      <c r="N175" s="19" t="str">
        <v>FHD (1920 x 1080) 16:9</v>
      </c>
      <c r="O175" s="19" t="str">
        <v>250nits</v>
      </c>
      <c r="P175" s="19" t="str">
        <v>16GB DDR4 U-DIMM</v>
      </c>
      <c r="Q175" s="19" t="str">
        <v>512GB M.2 2280 NVMe™ PCIe® 4.0 SSD</v>
      </c>
      <c r="R175" s="19" t="str">
        <v>Front:
1x Headphone out
1x Line-in
1x MIC in
1x RJ45 Gigabit Ethernet
1x HDMI 1.4
1x VGA Port
2x PS2
4x USB 2.0 Type-A
Rear:
1x Headphone
1x 3.5mm combo audio jack
2x USB 3.2 Gen 1 Type-A
2x USB 3.2 Gen 2 Type-A</v>
      </c>
      <c r="S175" s="19" t="str">
        <v>05.00 kg</v>
      </c>
      <c r="T175" s="19" t="str">
        <v>09.46 x 29.27 x 33.96 cm</v>
      </c>
      <c r="U175" s="19" t="str">
        <v>2x M.2 connector for storage
1x PCIe® 4.0 x 16
2x PCIe® 3.0 x 1
1x M.2 connector for WiFi
2x DDR4 U-DIMM slot</v>
      </c>
      <c r="V175" s="19" t="str">
        <v>Wired Keyboard (USB) with Antimicrobial Guard Technology
Wired optical Mouse (USB) with Antimicrobial Guard Technology</v>
      </c>
      <c r="W175" s="20" t="str">
        <v>No Battery</v>
      </c>
      <c r="X175" s="19" t="str">
        <v>300W</v>
      </c>
      <c r="Y175" s="19" t="str">
        <v>HDD User Password Protection and Security
Kensington Security Slot™(7x 3mm)
Padlock loop
Trusted Platform Module (Firmware TPM)</v>
      </c>
    </row>
    <row r="176" spans="1:25" ht="15" customHeight="1">
      <c r="A176" s="19" t="str">
        <v>90PF0402-M038S0</v>
      </c>
      <c r="B176" s="20" t="str">
        <v>S500SE-385000001W</v>
      </c>
      <c r="C176" s="19" t="str">
        <v>Not found S500SE</v>
      </c>
      <c r="D176" s="20" t="str">
        <v>More productivity, less space</v>
      </c>
      <c r="E176" s="19" t="str">
        <v>- Reliable Performance for Everyday Productivity on Compact Small form factor 9L
- Small yet Upgradeable :  full I/O port with easy upgrade &amp; immersive expandability
- Reliable Security and Durability with 2 years full parts warranty</v>
      </c>
      <c r="F176" s="19">
        <v>0</v>
      </c>
      <c r="G176" s="19" t="str">
        <v>90PF0402-M038S0</v>
      </c>
      <c r="H176" s="19" t="str">
        <v>Not found S500SE (i3-13100/8GB/512GB/Win 11 Home/S500SE)</v>
      </c>
      <c r="I176" s="19" t="str">
        <v>Intel® Core™ i3-13100 3.4GHz</v>
      </c>
      <c r="J176" s="19" t="str">
        <v>Intel® UHD Graphics 730</v>
      </c>
      <c r="K176" s="19" t="str">
        <v>Windows 11 Home</v>
      </c>
      <c r="L176" s="19" t="str">
        <v>Not Included</v>
      </c>
      <c r="M176" s="19" t="str">
        <v>21.5"</v>
      </c>
      <c r="N176" s="19" t="str">
        <v>FHD (1920 x 1080) 16:9</v>
      </c>
      <c r="O176" s="19" t="str">
        <v>250nits</v>
      </c>
      <c r="P176" s="19" t="str">
        <v>8GB DDR4 U-DIMM</v>
      </c>
      <c r="Q176" s="19" t="str">
        <v>512GB M.2 2280 NVMe™ PCIe® 4.0 SSD</v>
      </c>
      <c r="R176" s="19" t="str">
        <v>Front:
1x Headphone out
1x Line-in
1x MIC in
1x RJ45 Gigabit Ethernet
1x HDMI 1.4
1x VGA Port
2x PS2
4x USB 2.0 Type-A
Rear:
1x Headphone
1x 3.5mm combo audio jack
2x USB 3.2 Gen 1 Type-A
2x USB 3.2 Gen 2 Type-A</v>
      </c>
      <c r="S176" s="19" t="str">
        <v>05.00 kg</v>
      </c>
      <c r="T176" s="19" t="str">
        <v>09.46 x 29.27 x 33.96 cm</v>
      </c>
      <c r="U176" s="19" t="str">
        <v>2x M.2 connector for storage
1x PCIe® 4.0 x 16
2x PCIe® 3.0 x 1
1x M.2 connector for WiFi
2x DDR4 U-DIMM slot</v>
      </c>
      <c r="V176" s="19" t="str">
        <v>Wired Keyboard (USB) with Antimicrobial Guard Technology
Wired optical Mouse (USB) with Antimicrobial Guard Technology</v>
      </c>
      <c r="W176" s="20" t="str">
        <v>No Battery</v>
      </c>
      <c r="X176" s="19" t="str">
        <v>180W</v>
      </c>
      <c r="Y176" s="19" t="str">
        <v>HDD User Password Protection and Security
Kensington Security Slot™(7x 3mm)
Padlock loop
Trusted Platform Module (Firmware TPM)</v>
      </c>
    </row>
    <row r="177" spans="1:25" ht="15" customHeight="1">
      <c r="A177" s="19" t="str">
        <v>90PF0461-M00C20</v>
      </c>
      <c r="B177" s="20" t="str">
        <v>S501ME-382000013W</v>
      </c>
      <c r="C177" s="19" t="str">
        <v>Not found S501ME</v>
      </c>
      <c r="D177" s="20" t="str">
        <v>Trusted by IT Experts. Built for Worry-Free Business.</v>
      </c>
      <c r="E177" s="19">
        <v>0</v>
      </c>
      <c r="F177" s="19">
        <v>0</v>
      </c>
      <c r="G177" s="19" t="str">
        <v>90PF0461-M00C20</v>
      </c>
      <c r="H177" s="19" t="e">
        <v>#VALUE!</v>
      </c>
      <c r="I177" s="19" t="e">
        <v>#VALUE!</v>
      </c>
      <c r="J177" s="19" t="str">
        <v>8GB DDR4 U-DIMM</v>
      </c>
      <c r="K177" s="19" t="str">
        <v/>
      </c>
      <c r="L177" s="19" t="str">
        <v>Not Included</v>
      </c>
      <c r="M177" s="19" t="str">
        <v>21.5"</v>
      </c>
      <c r="N177" s="19" t="str">
        <v>FHD (1920 x 1080) 16:9</v>
      </c>
      <c r="O177" s="19" t="str">
        <v>250nits</v>
      </c>
      <c r="P177" s="19" t="str">
        <v>Intel® Core™ i3-13100 Processor 3.4GHz (12MB Cache, up to 4.5GHz, 4 cores, 8 Threads)
N/A</v>
      </c>
      <c r="Q177" s="19" t="str">
        <v>64GB</v>
      </c>
      <c r="R177" s="19" t="str">
        <v>Front:
High Definition 7.1 Channel Audio
Rear:
Wi-Fi 6(802.11ax) (Dual band) 2*2 + Bluetooth® 5.2 Wireless Card</v>
      </c>
      <c r="S177" s="19" t="str">
        <v>Wired Keyboard</v>
      </c>
      <c r="T177" s="19" t="e">
        <v>#N/A</v>
      </c>
      <c r="U177" s="19" t="str">
        <v>1x Headphone
1x MIC in
2x USB 2.0 Type-A
2x USB 3.2 Gen 1 Type-A</v>
      </c>
      <c r="V177" s="19" t="str">
        <v>3.5" x 1</v>
      </c>
      <c r="W177" s="20" t="str">
        <v>No Battery</v>
      </c>
      <c r="X177" s="19" t="str">
        <v>Not Found</v>
      </c>
      <c r="Y177" s="19" t="str">
        <v>05.90 kg (13.01 lbs)</v>
      </c>
    </row>
    <row r="178" spans="1:25" ht="15" customHeight="1">
      <c r="A178" s="19" t="str">
        <v>90PF0461-M00C30</v>
      </c>
      <c r="B178" s="20" t="str">
        <v>S501ME-385000013W</v>
      </c>
      <c r="C178" s="19" t="str">
        <v>Not found S501ME</v>
      </c>
      <c r="D178" s="20" t="str">
        <v>Trusted by IT Experts. Built for Worry-Free Business.</v>
      </c>
      <c r="E178" s="19">
        <v>0</v>
      </c>
      <c r="F178" s="19">
        <v>0</v>
      </c>
      <c r="G178" s="19" t="str">
        <v>90PF0461-M00C30</v>
      </c>
      <c r="H178" s="19" t="e">
        <v>#VALUE!</v>
      </c>
      <c r="I178" s="19" t="e">
        <v>#VALUE!</v>
      </c>
      <c r="J178" s="19" t="str">
        <v>8GB DDR4 U-DIMM</v>
      </c>
      <c r="K178" s="19" t="str">
        <v/>
      </c>
      <c r="L178" s="19" t="str">
        <v>Not Included</v>
      </c>
      <c r="M178" s="19" t="str">
        <v>21.5"</v>
      </c>
      <c r="N178" s="19" t="str">
        <v>FHD (1920 x 1080) 16:9</v>
      </c>
      <c r="O178" s="19" t="str">
        <v>250nits</v>
      </c>
      <c r="P178" s="19" t="str">
        <v>Intel® Core™ i3-13100 Processor 3.4GHz (12MB Cache, up to 4.5GHz, 4 cores, 8 Threads)
N/A</v>
      </c>
      <c r="Q178" s="19" t="str">
        <v>64GB</v>
      </c>
      <c r="R178" s="19" t="str">
        <v>Front:
High Definition 7.1 Channel Audio
Rear:
Wi-Fi 6(802.11ax) (Dual band) 2*2 + Bluetooth® 5.2 Wireless Card</v>
      </c>
      <c r="S178" s="19" t="str">
        <v>Wired Keyboard</v>
      </c>
      <c r="T178" s="19" t="e">
        <v>#N/A</v>
      </c>
      <c r="U178" s="19" t="str">
        <v>1x Headphone
1x MIC in
2x USB 2.0 Type-A
2x USB 3.2 Gen 1 Type-A</v>
      </c>
      <c r="V178" s="19" t="str">
        <v>3.5" x 1</v>
      </c>
      <c r="W178" s="20" t="str">
        <v>No Battery</v>
      </c>
      <c r="X178" s="19" t="str">
        <v>Not Found</v>
      </c>
      <c r="Y178" s="19" t="str">
        <v>05.90 kg (13.01 lbs)</v>
      </c>
    </row>
    <row r="179" spans="1:25" ht="15" customHeight="1">
      <c r="A179" s="19" t="str">
        <v>90PF0461-M00C40</v>
      </c>
      <c r="B179" s="20" t="str">
        <v>S501ME-585000013W</v>
      </c>
      <c r="C179" s="19" t="str">
        <v>Not found S501ME</v>
      </c>
      <c r="D179" s="20" t="str">
        <v>Trusted by IT Experts. Built for Worry-Free Business.</v>
      </c>
      <c r="E179" s="19">
        <v>0</v>
      </c>
      <c r="F179" s="19">
        <v>0</v>
      </c>
      <c r="G179" s="19" t="str">
        <v>90PF0461-M00C40</v>
      </c>
      <c r="H179" s="19" t="e">
        <v>#VALUE!</v>
      </c>
      <c r="I179" s="19" t="e">
        <v>#VALUE!</v>
      </c>
      <c r="J179" s="19" t="str">
        <v>8GB DDR4 U-DIMM</v>
      </c>
      <c r="K179" s="19" t="str">
        <v/>
      </c>
      <c r="L179" s="19" t="str">
        <v>Not Included</v>
      </c>
      <c r="M179" s="19" t="str">
        <v>21.5"</v>
      </c>
      <c r="N179" s="19" t="str">
        <v>FHD (1920 x 1080) 16:9</v>
      </c>
      <c r="O179" s="19" t="str">
        <v>250nits</v>
      </c>
      <c r="P179" s="19" t="str">
        <v>Intel® Core™ i5-13400 Processor 2.5GHz (20MB Cache, up to 4.6GHz, 10 cores, 16 Threads)
N/A</v>
      </c>
      <c r="Q179" s="19" t="str">
        <v>64GB</v>
      </c>
      <c r="R179" s="19" t="str">
        <v>Front:
High Definition 7.1 Channel Audio
Rear:
Wi-Fi 6(802.11ax) (Dual band) 2*2 + Bluetooth® 5.2 Wireless Card</v>
      </c>
      <c r="S179" s="19" t="str">
        <v>Wired Keyboard</v>
      </c>
      <c r="T179" s="19" t="e">
        <v>#N/A</v>
      </c>
      <c r="U179" s="19" t="str">
        <v>1x Headphone
1x MIC in
2x USB 2.0 Type-A
2x USB 3.2 Gen 1 Type-A</v>
      </c>
      <c r="V179" s="19" t="str">
        <v>3.5" x 1</v>
      </c>
      <c r="W179" s="20" t="str">
        <v>No Battery</v>
      </c>
      <c r="X179" s="19" t="str">
        <v>Not Found</v>
      </c>
      <c r="Y179" s="19" t="str">
        <v>05.90 kg (13.01 lbs)</v>
      </c>
    </row>
    <row r="180" spans="1:25" ht="15" customHeight="1">
      <c r="A180" s="19" t="str">
        <v>90PF04W1-M004A0</v>
      </c>
      <c r="B180" s="20" t="str">
        <v>S501MER-585000003W</v>
      </c>
      <c r="C180" s="19" t="str">
        <v>Not found S501MER</v>
      </c>
      <c r="D180" s="20" t="str">
        <v>Create. Produce. Play.</v>
      </c>
      <c r="E180" s="19" t="str">
        <v>No Longer Supported</v>
      </c>
      <c r="F180" s="19">
        <v>0</v>
      </c>
      <c r="G180" s="19" t="str">
        <v>90PF04W1-M004A0</v>
      </c>
      <c r="H180" s="19" t="str">
        <v>Not found S501MER (i5-14400/8GB/512GB/Win 11 Home/S501MER)</v>
      </c>
      <c r="I180" s="19" t="str">
        <v>Intel® Core™ i5-14400 2.5GHz</v>
      </c>
      <c r="J180" s="19" t="str">
        <v>Intel® UHD Graphics 730</v>
      </c>
      <c r="K180" s="19" t="str">
        <v>Windows 11 Home</v>
      </c>
      <c r="L180" s="19" t="str">
        <v>Not Included</v>
      </c>
      <c r="M180" s="19" t="str">
        <v>21.5"</v>
      </c>
      <c r="N180" s="19" t="str">
        <v>FHD (1920 x 1080) 16:9</v>
      </c>
      <c r="O180" s="19" t="str">
        <v>250nits</v>
      </c>
      <c r="P180" s="19" t="str">
        <v>8GB DDR5 U-DIMM</v>
      </c>
      <c r="Q180" s="19" t="str">
        <v>512GB M.2 2280 NVMe™ PCIe® 4.0 SSD</v>
      </c>
      <c r="R180" s="19" t="str">
        <v>Front:
1x RJ45 Gigabit Ethernet
1x HDMI 2.1b
1x VGA Port
1x Displayport 1.4
2x PS2
3 x Audio jacks
2x USB 2.0 Type-A
2x USB 3.2 Gen 1 Type-A
Rear:
1x 3.5mm combo audio jack
1x USB 3.2 Gen 2 Type-C
3x USB 3.2 Gen 1 Type-A</v>
      </c>
      <c r="S180" s="19" t="str">
        <v>05.90 kg</v>
      </c>
      <c r="T180" s="19" t="str">
        <v>16.00 x 31.89 x 36.78 cm</v>
      </c>
      <c r="U180" s="19" t="str">
        <v>1x PCIe® 4.0 x 16
2x PCIe® 3.0 x 1
1x M.2 connector for WiFi
2x DDR5 U-DIMM slot</v>
      </c>
      <c r="V180" s="19" t="str">
        <v>Wired Keyboard (USB) with Antimicrobial Guard Technology
Wired optical Mouse (USB) with Antimicrobial Guard Technology</v>
      </c>
      <c r="W180" s="20" t="str">
        <v>No Battery</v>
      </c>
      <c r="X180" s="19" t="str">
        <v>300W</v>
      </c>
      <c r="Y180" s="19" t="str">
        <v>Kensington Security Slot™(7x 3mm)
McAfee® 30 days free trial</v>
      </c>
    </row>
    <row r="181" spans="1:25" ht="15" customHeight="1">
      <c r="A181" s="19" t="str">
        <v>90PF04W1-M00920</v>
      </c>
      <c r="B181" s="20" t="str">
        <v>S501MER-385000003W</v>
      </c>
      <c r="C181" s="19" t="str">
        <v>Not found S501MER</v>
      </c>
      <c r="D181" s="20" t="str">
        <v>Create. Produce. Play.</v>
      </c>
      <c r="E181" s="19" t="str">
        <v>No Longer Supported</v>
      </c>
      <c r="F181" s="19">
        <v>0</v>
      </c>
      <c r="G181" s="19" t="str">
        <v>90PF04W1-M00920</v>
      </c>
      <c r="H181" s="19" t="str">
        <v>Not found S501MER (i3-13100/8GB/512GB/Win 11 Home/S501MER)</v>
      </c>
      <c r="I181" s="19" t="str">
        <v>Intel® Core™ i3-13100 3.4GHz</v>
      </c>
      <c r="J181" s="19" t="str">
        <v>Intel® UHD Graphics 770</v>
      </c>
      <c r="K181" s="19" t="str">
        <v>Windows 11 Home</v>
      </c>
      <c r="L181" s="19" t="str">
        <v>Not Included</v>
      </c>
      <c r="M181" s="19" t="str">
        <v>21.5"</v>
      </c>
      <c r="N181" s="19" t="str">
        <v>FHD (1920 x 1080) 16:9</v>
      </c>
      <c r="O181" s="19" t="str">
        <v>250nits</v>
      </c>
      <c r="P181" s="19" t="str">
        <v>8GB DDR5 U-DIMM</v>
      </c>
      <c r="Q181" s="19" t="str">
        <v>512GB M.2 2280 NVMe™ PCIe® 4.0 SSD</v>
      </c>
      <c r="R181" s="19" t="str">
        <v>Front:
1x RJ45 Gigabit Ethernet
1x HDMI 2.1b
1x VGA Port
1x Displayport 1.4
2x PS2
3 x Audio jacks
2x USB 2.0 Type-A
2x USB 3.2 Gen 1 Type-A
Rear:
1x 3.5mm combo audio jack
1x USB 3.2 Gen 2 Type-C
3x USB 3.2 Gen 1 Type-A</v>
      </c>
      <c r="S181" s="19" t="str">
        <v>05.90 kg</v>
      </c>
      <c r="T181" s="19" t="str">
        <v>16.00 x 31.89 x 36.78 cm</v>
      </c>
      <c r="U181" s="19" t="str">
        <v>1x PCIe® 4.0 x 16
2x PCIe® 3.0 x 1
1x M.2 connector for WiFi
2x DDR5 U-DIMM slot</v>
      </c>
      <c r="V181" s="19" t="str">
        <v>Wired Keyboard (USB) with Antimicrobial Guard Technology
Wired optical Mouse (USB) with Antimicrobial Guard Technology</v>
      </c>
      <c r="W181" s="20" t="str">
        <v>No Battery</v>
      </c>
      <c r="X181" s="19" t="str">
        <v>300W</v>
      </c>
      <c r="Y181" s="19" t="str">
        <v>Kensington Security Slot™(7x 3mm)
McAfee® 30 days free trial</v>
      </c>
    </row>
    <row r="182" spans="1:25" ht="15" customHeight="1">
      <c r="A182" s="19" t="str">
        <v>90PF04W1-M00930</v>
      </c>
      <c r="B182" s="20" t="str">
        <v>S501MER-585000003W</v>
      </c>
      <c r="C182" s="19" t="str">
        <v>Not found S501MER</v>
      </c>
      <c r="D182" s="20" t="str">
        <v>Create. Produce. Play.</v>
      </c>
      <c r="E182" s="19" t="str">
        <v>No Longer Supported</v>
      </c>
      <c r="F182" s="19">
        <v>0</v>
      </c>
      <c r="G182" s="19" t="str">
        <v>90PF04W1-M00930</v>
      </c>
      <c r="H182" s="19" t="str">
        <v>Not found S501MER (i5-13500/8GB/512GB/Win 11 Home/S501MER)</v>
      </c>
      <c r="I182" s="19" t="str">
        <v>Intel® Core™ i5-13500 2.5GHz</v>
      </c>
      <c r="J182" s="19" t="str">
        <v>Intel® UHD Graphics 770</v>
      </c>
      <c r="K182" s="19" t="str">
        <v>Windows 11 Home</v>
      </c>
      <c r="L182" s="19" t="str">
        <v>Not Included</v>
      </c>
      <c r="M182" s="19" t="str">
        <v>21.5"</v>
      </c>
      <c r="N182" s="19" t="str">
        <v>FHD (1920 x 1080) 16:9</v>
      </c>
      <c r="O182" s="19" t="str">
        <v>250nits</v>
      </c>
      <c r="P182" s="19" t="str">
        <v>8GB DDR5 U-DIMM</v>
      </c>
      <c r="Q182" s="19" t="str">
        <v>512GB M.2 2280 NVMe™ PCIe® 4.0 SSD</v>
      </c>
      <c r="R182" s="19" t="str">
        <v>Front:
1x RJ45 Gigabit Ethernet
1x HDMI 2.1b
1x VGA Port
1x Displayport 1.4
2x PS2
3 x Audio jacks
2x USB 2.0 Type-A
2x USB 3.2 Gen 1 Type-A
Rear:
1x 3.5mm combo audio jack
1x USB 3.2 Gen 2 Type-C
3x USB 3.2 Gen 1 Type-A</v>
      </c>
      <c r="S182" s="19" t="str">
        <v>05.90 kg</v>
      </c>
      <c r="T182" s="19" t="str">
        <v>16.00 x 31.89 x 36.78 cm</v>
      </c>
      <c r="U182" s="19" t="str">
        <v>1x PCIe® 4.0 x 16
2x PCIe® 3.0 x 1
1x M.2 connector for WiFi
2x DDR5 U-DIMM slot</v>
      </c>
      <c r="V182" s="19" t="str">
        <v>Wired Keyboard (USB) with Antimicrobial Guard Technology
Wired optical Mouse (USB) with Antimicrobial Guard Technology</v>
      </c>
      <c r="W182" s="20" t="str">
        <v>No Battery</v>
      </c>
      <c r="X182" s="19" t="str">
        <v>300W</v>
      </c>
      <c r="Y182" s="19" t="str">
        <v>Kensington Security Slot™(7x 3mm)
McAfee® 30 days free trial</v>
      </c>
    </row>
    <row r="183" spans="1:25" ht="15" customHeight="1">
      <c r="A183" s="19" t="str">
        <v>90PF04W1-M00950</v>
      </c>
      <c r="B183" s="20" t="str">
        <v>S501MER-785000005W</v>
      </c>
      <c r="C183" s="19" t="str">
        <v>Not found S501MER</v>
      </c>
      <c r="D183" s="20" t="str">
        <v>Create. Produce. Play.</v>
      </c>
      <c r="E183" s="19" t="str">
        <v>No Longer Supported</v>
      </c>
      <c r="F183" s="19">
        <v>0</v>
      </c>
      <c r="G183" s="19" t="str">
        <v>90PF04W1-M00950</v>
      </c>
      <c r="H183" s="19" t="str">
        <v>Not found S501MER (i7-13700/8GB/512GB/Win 11 Home/S501MER)</v>
      </c>
      <c r="I183" s="19" t="str">
        <v>Intel® Core™ i7-13700 2.1GHz</v>
      </c>
      <c r="J183" s="19" t="str">
        <v>Intel® UHD Graphics 770</v>
      </c>
      <c r="K183" s="19" t="str">
        <v>Windows 11 Home</v>
      </c>
      <c r="L183" s="19" t="str">
        <v>Not Included</v>
      </c>
      <c r="M183" s="19" t="str">
        <v>21.5"</v>
      </c>
      <c r="N183" s="19" t="str">
        <v>FHD (1920 x 1080) 16:9</v>
      </c>
      <c r="O183" s="19" t="str">
        <v>250nits</v>
      </c>
      <c r="P183" s="19" t="str">
        <v>8GB DDR5 U-DIMM</v>
      </c>
      <c r="Q183" s="19" t="str">
        <v>512GB M.2 2280 NVMe™ PCIe® 4.0 SSD</v>
      </c>
      <c r="R183" s="19" t="str">
        <v>Front:
1x RJ45 Gigabit Ethernet
1x HDMI 2.1b
1x VGA Port
1x Displayport 1.4
2x PS2
3 x Audio jacks
2x USB 2.0 Type-A
2x USB 3.2 Gen 1 Type-A
Rear:
1x 3.5mm combo audio jack
1x USB 3.2 Gen 2 Type-C
3x USB 3.2 Gen 1 Type-A</v>
      </c>
      <c r="S183" s="19" t="str">
        <v>05.90 kg</v>
      </c>
      <c r="T183" s="19" t="str">
        <v>16.00 x 31.89 x 36.78 cm</v>
      </c>
      <c r="U183" s="19" t="str">
        <v>1x PCIe® 4.0 x 16
2x PCIe® 3.0 x 1
1x M.2 connector for WiFi
2x DDR5 U-DIMM slot</v>
      </c>
      <c r="V183" s="19" t="str">
        <v>Wired Keyboard (USB) with Antimicrobial Guard Technology
Wired optical Mouse (USB) with Antimicrobial Guard Technology</v>
      </c>
      <c r="W183" s="20" t="str">
        <v>No Battery</v>
      </c>
      <c r="X183" s="19" t="str">
        <v>500W</v>
      </c>
      <c r="Y183" s="19" t="str">
        <v>Kensington Security Slot™(7x 3mm)
McAfee® 30 days free trial</v>
      </c>
    </row>
    <row r="184" spans="1:25" ht="15" customHeight="1">
      <c r="A184" s="19" t="str">
        <v>90PF0551-M00020</v>
      </c>
      <c r="B184" s="20" t="str">
        <v>DG500MER-385W</v>
      </c>
      <c r="C184" s="19" t="str">
        <v>Not found Mini Tower</v>
      </c>
      <c r="D184" s="20" t="str">
        <v>Exceptional small-business value</v>
      </c>
      <c r="E184"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4" s="19" t="str">
        <v>https://drive.google.com/drive/folders/1zMnPaIkYiEU65u3le5utKMo8MDIby8Ng?usp=drive_link</v>
      </c>
      <c r="G184" s="19" t="str">
        <v>90PF0551-M00020</v>
      </c>
      <c r="H184" s="19" t="str">
        <v>Not found Mini Tower (i3-13100/8GB/512GB/Win 11 Home/DG500MER)</v>
      </c>
      <c r="I184" s="19" t="str">
        <v>Intel® Core™ i3-13100 3.4GHz</v>
      </c>
      <c r="J184" s="19" t="str">
        <v>Intel® UHD Graphics 770</v>
      </c>
      <c r="K184" s="19" t="str">
        <v>Windows 11 Home</v>
      </c>
      <c r="L184" s="19" t="str">
        <v>Not Included</v>
      </c>
      <c r="M184" s="19" t="str">
        <v>21.5"</v>
      </c>
      <c r="N184" s="19" t="str">
        <v>FHD (1920 x 1080) 16:9</v>
      </c>
      <c r="O184" s="19" t="str">
        <v>250nits</v>
      </c>
      <c r="P184" s="19" t="str">
        <v>8GB DDR5 U-DIMM</v>
      </c>
      <c r="Q184" s="19" t="str">
        <v>512GB M.2 2280 NVMe™ PCIe® 4.0 SSD</v>
      </c>
      <c r="R184" s="19" t="str">
        <v>Front:
1x Headphone out
1x Line-in
1x MIC in
1x RJ45 Gigabit Ethernet
1x HDMI 1.4
1x VGA Port
2x USB 2.0 Type-A
2x USB 3.2 Gen 1 Type-A
Rear:
1x Headphone
1x 3.5mm combo audio jack
2x USB 2.0 Type-A
2x USB 3.2 Gen 2 Type-A</v>
      </c>
      <c r="S184" s="19" t="str">
        <v>06.00 kg</v>
      </c>
      <c r="T184" s="19" t="str">
        <v>29.60 x 15.50 x 34.70 cm</v>
      </c>
      <c r="U184" s="19" t="str">
        <v>1x PCIe® 4.0 x 16
2x PCIe® 3.0 x 1
1x M.2 connector for WiFi
2x DDR5 U-DIMM slot</v>
      </c>
      <c r="V184" s="19" t="str">
        <v>Wired Keyboard (USB) with Antimicrobial Guard Technology
Wired optical Mouse (USB) with Antimicrobial Guard Technology</v>
      </c>
      <c r="W184" s="20" t="str">
        <v>No Battery</v>
      </c>
      <c r="X184" s="19" t="str">
        <v>300W</v>
      </c>
      <c r="Y184" s="19" t="str">
        <v>Kensington Security Slot™(7x 3mm)
Padlock loop
Trusted Platform Module (Firmware TPM)</v>
      </c>
    </row>
    <row r="185" spans="1:25" ht="15" customHeight="1">
      <c r="A185" s="19" t="str">
        <v>90PF0551-M00030</v>
      </c>
      <c r="B185" s="20" t="str">
        <v>DG500MER-585W</v>
      </c>
      <c r="C185" s="19" t="str">
        <v>Not found Mini Tower</v>
      </c>
      <c r="D185" s="20" t="str">
        <v>Exceptional small-business value</v>
      </c>
      <c r="E185"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5" s="19" t="str">
        <v>https://drive.google.com/drive/folders/1whsvzb95GRRdcRbHEsyPnlhZEWYuO-t8?usp=drive_link</v>
      </c>
      <c r="G185" s="19" t="str">
        <v>90PF0551-M00030</v>
      </c>
      <c r="H185" s="19" t="str">
        <v>Not found Mini Tower (i5-14400/8GB/512GB/Win 11 Home/DG500MER)</v>
      </c>
      <c r="I185" s="19" t="str">
        <v>Intel® Core™ i5-14400 2.5GHz</v>
      </c>
      <c r="J185" s="19" t="str">
        <v>Intel® UHD Graphics 730</v>
      </c>
      <c r="K185" s="19" t="str">
        <v>Windows 11 Home</v>
      </c>
      <c r="L185" s="19" t="str">
        <v>Not Included</v>
      </c>
      <c r="M185" s="19" t="str">
        <v>21.5"</v>
      </c>
      <c r="N185" s="19" t="str">
        <v>FHD (1920 x 1080) 16:9</v>
      </c>
      <c r="O185" s="19" t="str">
        <v>250nits</v>
      </c>
      <c r="P185" s="19" t="str">
        <v>8GB DDR5 U-DIMM</v>
      </c>
      <c r="Q185" s="19" t="str">
        <v>512GB M.2 2280 NVMe™ PCIe® 4.0 SSD</v>
      </c>
      <c r="R185" s="19" t="str">
        <v>Front:
1x Headphone out
1x Line-in
1x MIC in
1x RJ45 Gigabit Ethernet
1x HDMI 1.4
1x VGA Port
2x USB 2.0 Type-A
2x USB 3.2 Gen 1 Type-A
Rear:
1x Headphone
1x 3.5mm combo audio jack
2x USB 2.0 Type-A
2x USB 3.2 Gen 2 Type-A</v>
      </c>
      <c r="S185" s="19" t="str">
        <v>06.00 kg</v>
      </c>
      <c r="T185" s="19" t="str">
        <v>29.60 x 15.50 x 34.70 cm</v>
      </c>
      <c r="U185" s="19" t="str">
        <v>1x PCIe® 4.0 x 16
2x PCIe® 3.0 x 1
1x M.2 connector for WiFi
2x DDR5 U-DIMM slot</v>
      </c>
      <c r="V185" s="19" t="str">
        <v>Wired Keyboard (USB) with Antimicrobial Guard Technology
Wired optical Mouse (USB) with Antimicrobial Guard Technology</v>
      </c>
      <c r="W185" s="20" t="str">
        <v>No Battery</v>
      </c>
      <c r="X185" s="19" t="str">
        <v>300W</v>
      </c>
      <c r="Y185" s="19" t="str">
        <v>Kensington Security Slot™(7x 3mm)
Padlock loop
Trusted Platform Module (Firmware TPM)</v>
      </c>
    </row>
    <row r="186" spans="1:25" ht="15" customHeight="1">
      <c r="A186" s="19" t="str">
        <v>90PF0551-M00040</v>
      </c>
      <c r="B186" s="20" t="str">
        <v>DG500MER-585X</v>
      </c>
      <c r="C186" s="19" t="str">
        <v>Not found Mini Tower</v>
      </c>
      <c r="D186" s="20" t="str">
        <v>Exceptional small-business value</v>
      </c>
      <c r="E186"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6" s="19" t="str">
        <v>https://drive.google.com/drive/folders/15lVZbvYEKhfu20hia1DN8Vsr_uF_7RFT?usp=drive_link</v>
      </c>
      <c r="G186" s="19" t="str">
        <v>90PF0551-M00040</v>
      </c>
      <c r="H186" s="19" t="str">
        <v>Not found Mini Tower (i5-14400/8GB/512GB/Win 11 Home/DG500MER)</v>
      </c>
      <c r="I186" s="19" t="str">
        <v>Intel® Core™ i5-14400 2.5GHz</v>
      </c>
      <c r="J186" s="19" t="str">
        <v>Intel® UHD Graphics 730</v>
      </c>
      <c r="K186" s="19" t="str">
        <v>Windows 11 Home</v>
      </c>
      <c r="L186" s="19" t="str">
        <v>Not Included</v>
      </c>
      <c r="M186" s="19" t="str">
        <v>21.5"</v>
      </c>
      <c r="N186" s="19" t="str">
        <v>FHD (1920 x 1080) 16:9</v>
      </c>
      <c r="O186" s="19" t="str">
        <v>250nits</v>
      </c>
      <c r="P186" s="19" t="str">
        <v>8GB DDR5 U-DIMM</v>
      </c>
      <c r="Q186" s="19" t="str">
        <v>512GB M.2 2280 NVMe™ PCIe® 4.0 SSD</v>
      </c>
      <c r="R186" s="19" t="str">
        <v>Front:
1x Headphone out
1x Line-in
1x MIC in
1x RJ45 Gigabit Ethernet
1x HDMI 1.4
1x VGA Port
2x USB 2.0 Type-A
2x USB 3.2 Gen 1 Type-A
Rear:
1x Headphone
1x 3.5mm combo audio jack
2x USB 2.0 Type-A
2x USB 3.2 Gen 2 Type-A</v>
      </c>
      <c r="S186" s="19" t="str">
        <v>06.00 kg</v>
      </c>
      <c r="T186" s="19" t="str">
        <v>29.60 x 15.50 x 34.70 cm</v>
      </c>
      <c r="U186" s="19" t="str">
        <v>1x PCIe® 4.0 x 16
2x PCIe® 3.0 x 1
1x M.2 connector for WiFi
2x DDR5 U-DIMM slot</v>
      </c>
      <c r="V186" s="19" t="str">
        <v>Wired Keyboard (USB) with Antimicrobial Guard Technology
Wired optical Mouse (USB) with Antimicrobial Guard Technology</v>
      </c>
      <c r="W186" s="20" t="str">
        <v>No Battery</v>
      </c>
      <c r="X186" s="19" t="str">
        <v>300W</v>
      </c>
      <c r="Y186" s="19" t="str">
        <v>Kensington Security Slot™(7x 3mm)
Padlock loop
Trusted Platform Module (Firmware TPM)</v>
      </c>
    </row>
    <row r="187" spans="1:25" ht="15" customHeight="1">
      <c r="A187" s="19" t="str">
        <v>90PF0551-M00050</v>
      </c>
      <c r="B187" s="20" t="str">
        <v>DG500MER-715W</v>
      </c>
      <c r="C187" s="19" t="str">
        <v>Not found Mini Tower</v>
      </c>
      <c r="D187" s="20" t="str">
        <v>Exceptional small-business value</v>
      </c>
      <c r="E187"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7" s="19" t="str">
        <v>https://drive.google.com/drive/folders/1wYzFcaioVIZ6PXqM6NFrwaWVRt5Ui9nG?usp=drive_link</v>
      </c>
      <c r="G187" s="19" t="str">
        <v>90PF0551-M00050</v>
      </c>
      <c r="H187" s="19" t="str">
        <v>Not found Mini Tower (i7-14700/16GB/512GB/Win 11 Home/DG500MER)</v>
      </c>
      <c r="I187" s="19" t="str">
        <v>Intel® Core™ i7-14700 2.1GHz</v>
      </c>
      <c r="J187" s="19" t="str">
        <v>Intel® UHD Graphics 770</v>
      </c>
      <c r="K187" s="19" t="str">
        <v>Windows 11 Home</v>
      </c>
      <c r="L187" s="19" t="str">
        <v>Not Included</v>
      </c>
      <c r="M187" s="19" t="str">
        <v>21.5"</v>
      </c>
      <c r="N187" s="19" t="str">
        <v>FHD (1920 x 1080) 16:9</v>
      </c>
      <c r="O187" s="19" t="str">
        <v>250nits</v>
      </c>
      <c r="P187" s="19" t="str">
        <v>16GB DDR5 U-DIMM</v>
      </c>
      <c r="Q187" s="19" t="str">
        <v>512GB M.2 2280 NVMe™ PCIe® 4.0 SSD</v>
      </c>
      <c r="R187" s="19" t="str">
        <v>Front:
1x Headphone out
1x Line-in
1x MIC in
1x RJ45 Gigabit Ethernet
1x HDMI 1.4
1x VGA Port
2x USB 2.0 Type-A
2x USB 3.2 Gen 1 Type-A
Rear:
1x Headphone
1x 3.5mm combo audio jack
2x USB 2.0 Type-A
2x USB 3.2 Gen 2 Type-A</v>
      </c>
      <c r="S187" s="19" t="str">
        <v>06.00 kg</v>
      </c>
      <c r="T187" s="19" t="str">
        <v>29.60 x 15.50 x 34.70 cm</v>
      </c>
      <c r="U187" s="19" t="str">
        <v>1x PCIe® 4.0 x 16
2x PCIe® 3.0 x 1
1x M.2 connector for WiFi
2x DDR5 U-DIMM slot</v>
      </c>
      <c r="V187" s="19" t="str">
        <v>Wired Keyboard (USB) with Antimicrobial Guard Technology
Wired optical Mouse (USB) with Antimicrobial Guard Technology</v>
      </c>
      <c r="W187" s="20" t="str">
        <v>No Battery</v>
      </c>
      <c r="X187" s="19" t="str">
        <v>300W</v>
      </c>
      <c r="Y187" s="19" t="str">
        <v>Kensington Security Slot™(7x 3mm)
Padlock loop
Trusted Platform Module (Firmware TPM)</v>
      </c>
    </row>
    <row r="188" spans="1:25" ht="15" customHeight="1">
      <c r="A188" s="19" t="str">
        <v>90PF0551-M00060</v>
      </c>
      <c r="B188" s="20" t="str">
        <v>DG500MER-715X</v>
      </c>
      <c r="C188" s="19" t="str">
        <v>Not found Mini Tower</v>
      </c>
      <c r="D188" s="20" t="str">
        <v>Exceptional small-business value</v>
      </c>
      <c r="E188"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8" s="19">
        <v>0</v>
      </c>
      <c r="G188" s="19" t="str">
        <v>90PF0551-M00060</v>
      </c>
      <c r="H188" s="19" t="str">
        <v>Not found Mini Tower (i7-14700/16GB/512GB/Win 11 Pro/DG500MER)</v>
      </c>
      <c r="I188" s="19" t="str">
        <v>Intel® Core™ i7-14700 2.1GHz</v>
      </c>
      <c r="J188" s="19" t="str">
        <v>N/A</v>
      </c>
      <c r="K188" s="19" t="str">
        <v>Windows 11 Pro</v>
      </c>
      <c r="L188" s="19" t="str">
        <v>Not Included</v>
      </c>
      <c r="M188" s="19" t="str">
        <v>21.5"</v>
      </c>
      <c r="N188" s="19" t="str">
        <v>FHD (1920 x 1080) 16:9</v>
      </c>
      <c r="O188" s="19" t="str">
        <v>250nits</v>
      </c>
      <c r="P188" s="19" t="str">
        <v>16GB DDR5 U-DIMM</v>
      </c>
      <c r="Q188" s="19" t="str">
        <v>512GB M.2 2280 NVMe™ PCIe® 4.0 SSD</v>
      </c>
      <c r="R188" s="19" t="str">
        <v>Front:
1x Headphone out
1x Line-in
1x MIC in
1x RJ45 Gigabit Ethernet
1x HDMI 1.4
1x VGA Port
2x USB 2.0 Type-A
2x USB 3.2 Gen 1 Type-A
Rear:
1x Headphone
1x 3.5mm combo audio jack
2x USB 2.0 Type-A
2x USB 3.2 Gen 2 Type-A</v>
      </c>
      <c r="S188" s="19" t="str">
        <v>06.00 kg</v>
      </c>
      <c r="T188" s="19" t="str">
        <v>29.60 x 15.50 x 34.70 cm</v>
      </c>
      <c r="U188" s="19" t="str">
        <v>1x PCIe® 4.0 x 16
2x PCIe® 3.0 x 1
1x M.2 connector for WiFi
2x DDR5 U-DIMM slot</v>
      </c>
      <c r="V188" s="19" t="str">
        <v>Wired Keyboard (USB) with Antimicrobial Guard Technology
Wired optical Mouse (USB) with Antimicrobial Guard Technology</v>
      </c>
      <c r="W188" s="20" t="str">
        <v>No Battery</v>
      </c>
      <c r="X188" s="19" t="str">
        <v>300W</v>
      </c>
      <c r="Y188" s="19" t="str">
        <v>Kensington Security Slot™(7x 3mm)
Padlock loop
Trusted Platform Module (Firmware TPM)</v>
      </c>
    </row>
    <row r="189" spans="1:25" ht="15" customHeight="1">
      <c r="A189" s="19" t="str">
        <v>90PF05A1-M003Y0</v>
      </c>
      <c r="B189" s="20" t="str">
        <v>P500SV-5850181WS</v>
      </c>
      <c r="C189" s="19" t="str">
        <v>Not found Nope</v>
      </c>
      <c r="D189" s="20" t="str">
        <v>Trusted by IT Experts. Built for Worry-Free Business.</v>
      </c>
      <c r="E189"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89" s="19">
        <v>0</v>
      </c>
      <c r="G189" s="19" t="str">
        <v>90PF05A1-M003Y0</v>
      </c>
      <c r="H189" s="19" t="e">
        <v>#VALUE!</v>
      </c>
      <c r="I189" s="19" t="e">
        <v>#VALUE!</v>
      </c>
      <c r="J189" s="19" t="str">
        <v>8GB DDR5 SO-DIMM</v>
      </c>
      <c r="K189" s="19" t="str">
        <v/>
      </c>
      <c r="L189" s="19" t="str">
        <v>Not Included</v>
      </c>
      <c r="M189" s="19" t="str">
        <v>21.5"</v>
      </c>
      <c r="N189" s="19" t="str">
        <v>FHD (1920 x 1080) 16:9</v>
      </c>
      <c r="O189" s="19" t="str">
        <v>250nits</v>
      </c>
      <c r="P189" s="19" t="str">
        <v>Intel® Core™ i5-13420H Processor 2.1 GHz (12MB Cache, up to 4.6 GHz, 8 cores, 12 Threads)</v>
      </c>
      <c r="Q189" s="19" t="str">
        <v>64GB</v>
      </c>
      <c r="R189" s="19" t="str">
        <v>Front:
High Definition 7.1 Channel Audio
Rear:
Wi-Fi 6(802.11ax) (Dual band) 2*2 + Bluetooth® 5.4 Wireless Card</v>
      </c>
      <c r="S189" s="19" t="str">
        <v>Wired keyboard</v>
      </c>
      <c r="T189" s="19" t="str">
        <v>1x PCIe® 4.0 x 16</v>
      </c>
      <c r="U189" s="19" t="str">
        <v>1x 3.5mm combo audio jack
1x USB 3.2 Gen 1 Type-C
2x USB 3.2 Gen 1 Type-A</v>
      </c>
      <c r="V189" s="19" t="str">
        <v>3.5" x 1</v>
      </c>
      <c r="W189" s="20" t="str">
        <v>No Battery</v>
      </c>
      <c r="X189" s="19" t="str">
        <v>Not Found</v>
      </c>
      <c r="Y189" s="19" t="str">
        <v>05.06 kg (11.16 lbs)</v>
      </c>
    </row>
    <row r="190" spans="1:25" ht="15" customHeight="1">
      <c r="A190" s="19" t="str">
        <v>90PF05A1-M00400</v>
      </c>
      <c r="B190" s="20" t="str">
        <v>P500SV-7850181WS</v>
      </c>
      <c r="C190" s="19" t="str">
        <v>Not found Nope</v>
      </c>
      <c r="D190" s="20" t="str">
        <v>Trusted by IT Experts. Built for Worry-Free Business.</v>
      </c>
      <c r="E190"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0" s="19">
        <v>0</v>
      </c>
      <c r="G190" s="19" t="str">
        <v>90PF05A1-M00400</v>
      </c>
      <c r="H190" s="19" t="e">
        <v>#VALUE!</v>
      </c>
      <c r="I190" s="19" t="e">
        <v>#VALUE!</v>
      </c>
      <c r="J190" s="19" t="str">
        <v>8GB DDR5 SO-DIMM</v>
      </c>
      <c r="K190" s="19" t="str">
        <v/>
      </c>
      <c r="L190" s="19" t="str">
        <v>Not Included</v>
      </c>
      <c r="M190" s="19" t="str">
        <v>21.5"</v>
      </c>
      <c r="N190" s="19" t="str">
        <v>FHD (1920 x 1080) 16:9</v>
      </c>
      <c r="O190" s="19" t="str">
        <v>250nits</v>
      </c>
      <c r="P190" s="19" t="str">
        <v>Intel® Core™ i7-13620H Processor 2.4 GHz (24MB Cache, up to 4.9 GHz, 10 cores, 16 Threads)</v>
      </c>
      <c r="Q190" s="19" t="str">
        <v>64GB</v>
      </c>
      <c r="R190" s="19" t="str">
        <v>Front:
High Definition 7.1 Channel Audio
Rear:
Wi-Fi 6(802.11ax) (Dual band) 2*2 + Bluetooth® 5.4 Wireless Card</v>
      </c>
      <c r="S190" s="19" t="str">
        <v>Wired keyboard</v>
      </c>
      <c r="T190" s="19" t="str">
        <v>1x PCIe® 4.0 x 16</v>
      </c>
      <c r="U190" s="19" t="str">
        <v>1x 3.5mm combo audio jack
1x USB 3.2 Gen 1 Type-C
2x USB 3.2 Gen 1 Type-A</v>
      </c>
      <c r="V190" s="19" t="str">
        <v>3.5" x 1</v>
      </c>
      <c r="W190" s="20" t="str">
        <v>No Battery</v>
      </c>
      <c r="X190" s="19" t="str">
        <v>Not Found</v>
      </c>
      <c r="Y190" s="19" t="str">
        <v>05.06 kg (11.16 lbs)</v>
      </c>
    </row>
    <row r="191" spans="1:25" ht="15" customHeight="1">
      <c r="A191" s="19" t="str">
        <v>90PF05A1-M004S0</v>
      </c>
      <c r="B191" s="20" t="str">
        <v>P500SV-3850181WS</v>
      </c>
      <c r="C191" s="19" t="str">
        <v>Not found SFF</v>
      </c>
      <c r="D191" s="20" t="str">
        <v>Trusted by IT Experts. Built for Worry-Free Business.</v>
      </c>
      <c r="E191"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1" s="19">
        <v>0</v>
      </c>
      <c r="G191" s="19" t="str">
        <v>90PF05A1-M004S0</v>
      </c>
      <c r="H191" s="19" t="e">
        <v>#VALUE!</v>
      </c>
      <c r="I191" s="19" t="e">
        <v>#VALUE!</v>
      </c>
      <c r="J191" s="19" t="str">
        <v>Memory speed is 5600 MT/s, but run at 4800~5200 MT/s.</v>
      </c>
      <c r="K191" s="19" t="str">
        <v/>
      </c>
      <c r="L191" s="19" t="str">
        <v>Not Included</v>
      </c>
      <c r="M191" s="19" t="str">
        <v>21.5"</v>
      </c>
      <c r="N191" s="19" t="str">
        <v>FHD (1920 x 1080) 16:9</v>
      </c>
      <c r="O191" s="19" t="str">
        <v>250nits</v>
      </c>
      <c r="P191" s="19" t="str">
        <v>Intel® Core™ i3-1315U Processor 1.2 GHz (10MB Cache, up to 4.5 GHz, 6 cores, 8 Threads)</v>
      </c>
      <c r="Q191" s="19" t="str">
        <v>Intel® UHD Graphics</v>
      </c>
      <c r="R191" s="19" t="str">
        <v>Front:
180W power supply (80+ Bronze, peak 228W)
Rear:
1x RJ45 Gigabit Ethernet
1x HDMI 1.4
1x Displayport 1.4
1x 7.1 channel audio (microphone, line-out, Line-in)
1x Kensington lock
4x USB 2.0 Type-A</v>
      </c>
      <c r="S191" s="19" t="str">
        <v>09.30 x 29.60 x 30.90 cm</v>
      </c>
      <c r="T191" s="19" t="e">
        <v>#N/A</v>
      </c>
      <c r="U191" s="19" t="str">
        <v>2 x SATA 6.0Gb/s ports</v>
      </c>
      <c r="V191" s="19" t="str">
        <v>1x M.2 connector for WiFi
2x M.2 2280 connector for storage
2x DDR5 SO-DIMM slot</v>
      </c>
      <c r="W191" s="20" t="str">
        <v>No Battery</v>
      </c>
      <c r="X191" s="19" t="str">
        <v>Not Found</v>
      </c>
      <c r="Y191" s="19" t="str">
        <v/>
      </c>
    </row>
    <row r="192" spans="1:25" ht="15" customHeight="1">
      <c r="A192" s="19" t="str">
        <v>90PF05A1-M00VP0</v>
      </c>
      <c r="B192" s="20" t="str">
        <v>P500SV-5850182WS</v>
      </c>
      <c r="C192" s="19" t="str">
        <v>Not found SFF</v>
      </c>
      <c r="D192" s="20" t="str">
        <v>Trusted by IT Experts. Built for Worry-Free Business.</v>
      </c>
      <c r="E192"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2" s="19">
        <v>0</v>
      </c>
      <c r="G192" s="19" t="str">
        <v>90PF05A1-M00VP0</v>
      </c>
      <c r="H192" s="19" t="e">
        <v>#VALUE!</v>
      </c>
      <c r="I192" s="19" t="e">
        <v>#VALUE!</v>
      </c>
      <c r="J192" s="19" t="str">
        <v>Memory speed is 5600 MT/s, but run at 4800~5200 MT/s.</v>
      </c>
      <c r="K192" s="19" t="str">
        <v/>
      </c>
      <c r="L192" s="19" t="str">
        <v>Not Included</v>
      </c>
      <c r="M192" s="19" t="str">
        <v>21.5"</v>
      </c>
      <c r="N192" s="19" t="str">
        <v>FHD (1920 x 1080) 16:9</v>
      </c>
      <c r="O192" s="19" t="str">
        <v>250nits</v>
      </c>
      <c r="P192" s="19" t="str">
        <v>Intel® Core™ 5 Processor 210H 2.2 GHz (12MB Cache, up to 4.8 GHz, 8 Cores, 12 Threads)</v>
      </c>
      <c r="Q192" s="19" t="str">
        <v>Intel® Graphics</v>
      </c>
      <c r="R192" s="19" t="str">
        <v>Front:
180W power supply (80+ Bronze, peak 228W)
Rear:
1x RJ45 Gigabit Ethernet
1x HDMI 1.4
1x Displayport 1.4
1x 7.1 channel audio (microphone, line-out, Line-in)
1x Kensington lock
4x USB 2.0 Type-A</v>
      </c>
      <c r="S192" s="19" t="str">
        <v>09.30 x 29.60 x 30.90 cm</v>
      </c>
      <c r="T192" s="19" t="e">
        <v>#N/A</v>
      </c>
      <c r="U192" s="19" t="str">
        <v>2 x SATA 6.0Gb/s ports</v>
      </c>
      <c r="V192" s="19" t="str">
        <v>1x PCIe® 4.0 x 16 (operating at PCIe® 4.0 x8)
1x M.2 connector for WiFi
2x M.2 2280 connector for storage
2x DDR5 SO-DIMM slot</v>
      </c>
      <c r="W192" s="20" t="str">
        <v>No Battery</v>
      </c>
      <c r="X192" s="19" t="str">
        <v>Not Found</v>
      </c>
      <c r="Y192" s="19" t="str">
        <v/>
      </c>
    </row>
    <row r="193" spans="1:25" ht="15" customHeight="1">
      <c r="A193" s="19" t="str">
        <v>90PF05A1-M00ZT0</v>
      </c>
      <c r="B193" s="20" t="str">
        <v>P500SV-7850182WS</v>
      </c>
      <c r="C193" s="19" t="str">
        <v>Not found SFF</v>
      </c>
      <c r="D193" s="20" t="str">
        <v>Trusted by IT Experts. Built for Worry-Free Business.</v>
      </c>
      <c r="E193"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3" s="19">
        <v>0</v>
      </c>
      <c r="G193" s="19" t="str">
        <v>90PF05A1-M00ZT0</v>
      </c>
      <c r="H193" s="19" t="e">
        <v>#VALUE!</v>
      </c>
      <c r="I193" s="19" t="e">
        <v>#VALUE!</v>
      </c>
      <c r="J193" s="19" t="str">
        <v>Memory speed is 5600 MT/s, and run at 5600 MT/s.</v>
      </c>
      <c r="K193" s="19" t="str">
        <v/>
      </c>
      <c r="L193" s="19" t="str">
        <v>Not Included</v>
      </c>
      <c r="M193" s="19" t="str">
        <v>21.5"</v>
      </c>
      <c r="N193" s="19" t="str">
        <v>FHD (1920 x 1080) 16:9</v>
      </c>
      <c r="O193" s="19" t="str">
        <v>250nits</v>
      </c>
      <c r="P193" s="19" t="str">
        <v>Intel® Core™ 7 Processor 240H 2.5 GHz (24MB Cache, up to 5.2 GHz, 10 Cores, 16 Threads)</v>
      </c>
      <c r="Q193" s="19" t="str">
        <v>Intel® Graphics</v>
      </c>
      <c r="R193" s="19" t="str">
        <v>Front:
180W power supply (80+ Bronze, peak 228W)
Rear:
1x RJ45 Gigabit Ethernet
1x HDMI 1.4
1x Displayport 1.4
1x 7.1 channel audio (microphone, line-out, Line-in)
1x Kensington lock
4x USB 2.0 Type-A</v>
      </c>
      <c r="S193" s="19" t="str">
        <v>09.30 x 29.60 x 30.90 cm</v>
      </c>
      <c r="T193" s="19" t="e">
        <v>#N/A</v>
      </c>
      <c r="U193" s="19" t="str">
        <v>2 x SATA 6.0Gb/s ports</v>
      </c>
      <c r="V193" s="19" t="str">
        <v>1x PCIe® 4.0 x 16 (operating at PCIe® 4.0 x8)
1x M.2 connector for WiFi
2x M.2 2280 connector for storage
2x DDR5 SO-DIMM slot</v>
      </c>
      <c r="W193" s="20" t="str">
        <v>No Battery</v>
      </c>
      <c r="X193" s="19" t="str">
        <v>Not Found</v>
      </c>
      <c r="Y193" s="19" t="str">
        <v/>
      </c>
    </row>
    <row r="194" spans="1:25" ht="15" customHeight="1">
      <c r="A194" s="19" t="str">
        <v>90PF05A1-M01340</v>
      </c>
      <c r="B194" s="20" t="str">
        <v>P500SV-3850182WS</v>
      </c>
      <c r="C194" s="19" t="str">
        <v>Not found SFF</v>
      </c>
      <c r="D194" s="20" t="str">
        <v>Trusted by IT Experts. Built for Worry-Free Business.</v>
      </c>
      <c r="E194"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4" s="19">
        <v>0</v>
      </c>
      <c r="G194" s="19" t="str">
        <v>90PF05A1-M01340</v>
      </c>
      <c r="H194" s="19" t="e">
        <v>#VALUE!</v>
      </c>
      <c r="I194" s="19" t="e">
        <v>#VALUE!</v>
      </c>
      <c r="J194" s="19" t="str">
        <v>Memory speed is 5600 MT/s, but run at 4800~5200 MT/s.</v>
      </c>
      <c r="K194" s="19" t="str">
        <v/>
      </c>
      <c r="L194" s="19" t="str">
        <v>Not Included</v>
      </c>
      <c r="M194" s="19" t="str">
        <v>21.5"</v>
      </c>
      <c r="N194" s="19" t="str">
        <v>FHD (1920 x 1080) 16:9</v>
      </c>
      <c r="O194" s="19" t="str">
        <v>250nits</v>
      </c>
      <c r="P194" s="19" t="str">
        <v>Intel® Core™ 3 Processor 100U 1.2 GHz (10MB Cache, up to 4.7 GHz, 6 Cores, 8 Threads)</v>
      </c>
      <c r="Q194" s="19" t="str">
        <v>Intel® Graphics</v>
      </c>
      <c r="R194" s="19" t="str">
        <v>Front:
180W power supply (80+ Bronze, peak 228W)
Rear:
1x RJ45 Gigabit Ethernet
1x HDMI 1.4
1x Displayport 1.4
1x 7.1 channel audio (microphone, line-out, Line-in)
1x Kensington lock
4x USB 2.0 Type-A</v>
      </c>
      <c r="S194" s="19" t="str">
        <v>09.30 x 29.60 x 30.90 cm</v>
      </c>
      <c r="T194" s="19" t="e">
        <v>#N/A</v>
      </c>
      <c r="U194" s="19" t="str">
        <v>2 x SATA 6.0Gb/s ports</v>
      </c>
      <c r="V194" s="19" t="str">
        <v>1x M.2 connector for WiFi
2x M.2 2280 connector for storage
2x DDR5 SO-DIMM slot</v>
      </c>
      <c r="W194" s="20" t="str">
        <v>No Battery</v>
      </c>
      <c r="X194" s="19" t="str">
        <v>Not Found</v>
      </c>
      <c r="Y194" s="19" t="str">
        <v/>
      </c>
    </row>
    <row r="195" spans="1:25" ht="15" customHeight="1">
      <c r="A195" s="19" t="str">
        <v>90PF05I1-M00V20</v>
      </c>
      <c r="B195" s="20" t="str">
        <v>P500MV-385018WS</v>
      </c>
      <c r="C195" s="19" t="str">
        <v>Not found Mini Tower</v>
      </c>
      <c r="D195" s="20" t="str">
        <v>Exceptional Value and Performance for Businesses</v>
      </c>
      <c r="E195"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5" s="19" t="str">
        <v>https://drive.google.com/drive/folders/1G8mH1s1V99nEqfCOFInbvTw84KRuvyB_?usp=drive_link</v>
      </c>
      <c r="G195" s="19" t="str">
        <v>90PF05I1-M00V20</v>
      </c>
      <c r="H195" s="19" t="str">
        <v>Not found Mini Tower (i3-1315U/8GB/512GB/Win 11 Home/P500MV)</v>
      </c>
      <c r="I195" s="19" t="str">
        <v>Intel® Core™ i3-1315U 1.2 GHz</v>
      </c>
      <c r="J195" s="19" t="str">
        <v>Intel® UHD Graphics</v>
      </c>
      <c r="K195" s="19" t="str">
        <v>Windows 11 Home</v>
      </c>
      <c r="L195" s="19" t="str">
        <v>Microsoft Office Home 2024_x000D_
Microsoft 365 Basic</v>
      </c>
      <c r="M195" s="19" t="str">
        <v>21.5"</v>
      </c>
      <c r="N195" s="19" t="str">
        <v>FHD (1920 x 1080) 16:9</v>
      </c>
      <c r="O195" s="19" t="str">
        <v>250nits</v>
      </c>
      <c r="P195" s="19" t="str">
        <v>8GB DDR5 SO-DIMM</v>
      </c>
      <c r="Q195" s="19" t="str">
        <v>512GB M.2 2280 NVMe™ PCIe® 4.0 SSD</v>
      </c>
      <c r="R195" s="19" t="str">
        <v>Front:
1x RJ45 Gigabit Ethernet
1x HDMI 1.4
1x Displayport 1.4
1x 7.1 channel audio (3 ports)
1x Kensington lock
4x USB 2.0 Type-A
Rear:
1x 3.5mm combo audio jack
1x USB 3.2 Gen 1 Type-C
2x USB 3.2 Gen 1 Type-A</v>
      </c>
      <c r="S195" s="19" t="str">
        <v>06.00 kg</v>
      </c>
      <c r="T195" s="19" t="str">
        <v>15.50 x 29.60 x 34.70 cm</v>
      </c>
      <c r="U195" s="19" t="str">
        <v>1x M.2 connector for WiFi
2x M.2 2280 connector for storage
2x DDR5 SO-DIMM slot</v>
      </c>
      <c r="V195" s="19" t="str">
        <v>Wired keyboard (USB)
Wired optical mouse (USB)</v>
      </c>
      <c r="W195" s="20" t="str">
        <v>No Battery</v>
      </c>
      <c r="X195" s="19" t="str">
        <v>180W</v>
      </c>
      <c r="Y195" s="19" t="str">
        <v>Discrete Trusted Platform Module (TPM) 2.0
HDD User Password Protection and Security
Kensington Security Slot™(7x 3mm)</v>
      </c>
    </row>
    <row r="196" spans="1:25" ht="15" customHeight="1">
      <c r="A196" s="19" t="str">
        <v>90PF05I1-M00V30</v>
      </c>
      <c r="B196" s="20" t="str">
        <v>P500MV-585018WS</v>
      </c>
      <c r="C196" s="19" t="str">
        <v>Not found Mini Tower</v>
      </c>
      <c r="D196" s="20" t="str">
        <v>Exceptional Value and Performance for Businesses</v>
      </c>
      <c r="E196"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6" s="19" t="str">
        <v>https://drive.google.com/drive/folders/1lnNMOVu-xobO7vBLy7VKBNuLCIGI33IT?usp=drive_link</v>
      </c>
      <c r="G196" s="19" t="str">
        <v>90PF05I1-M00V30</v>
      </c>
      <c r="H196" s="19" t="str">
        <v>Not found Mini Tower (i5-13420H/8GB/512GB/Win 11 Home/P500MV)</v>
      </c>
      <c r="I196" s="19" t="str">
        <v>Intel® Core™ i5-13420H 2.1 GHz</v>
      </c>
      <c r="J196" s="19" t="str">
        <v>Intel® UHD Graphics</v>
      </c>
      <c r="K196" s="19" t="str">
        <v>Windows 11 Home</v>
      </c>
      <c r="L196" s="19" t="str">
        <v>Microsoft Office Home 2024_x000D_
Microsoft 365 Basic</v>
      </c>
      <c r="M196" s="19" t="str">
        <v>21.5"</v>
      </c>
      <c r="N196" s="19" t="str">
        <v>FHD (1920 x 1080) 16:9</v>
      </c>
      <c r="O196" s="19" t="str">
        <v>250nits</v>
      </c>
      <c r="P196" s="19" t="str">
        <v>8GB DDR5 SO-DIMM</v>
      </c>
      <c r="Q196" s="19" t="str">
        <v>512GB M.2 2280 NVMe™ PCIe® 4.0 SSD</v>
      </c>
      <c r="R196" s="19" t="str">
        <v>Front:
1x RJ45 Gigabit Ethernet
1x HDMI 1.4
1x Displayport 1.4
1x 7.1 channel audio (3 ports)
1x Kensington lock
4x USB 2.0 Type-A
Rear:
1x 3.5mm combo audio jack
1x USB 3.2 Gen 1 Type-C
2x USB 3.2 Gen 1 Type-A</v>
      </c>
      <c r="S196" s="19" t="str">
        <v>06.00 kg</v>
      </c>
      <c r="T196" s="19" t="str">
        <v>15.50 x 29.60 x 34.70 cm</v>
      </c>
      <c r="U196" s="19" t="str">
        <v>1x PCIe® 4.0 x 16 (operating at PCIe® 4.0 x8)
1x M.2 connector for WiFi
2x M.2 2280 connector for storage
2x DDR5 SO-DIMM slot</v>
      </c>
      <c r="V196" s="19" t="str">
        <v>Wired keyboard (USB)
Wired optical mouse (USB)</v>
      </c>
      <c r="W196" s="20" t="str">
        <v>No Battery</v>
      </c>
      <c r="X196" s="19" t="str">
        <v>180W</v>
      </c>
      <c r="Y196" s="19" t="str">
        <v>Discrete Trusted Platform Module (TPM) 2.0
HDD User Password Protection and Security
Kensington Security Slot™(7x 3mm)</v>
      </c>
    </row>
    <row r="197" spans="1:25" ht="15" customHeight="1">
      <c r="A197" s="19" t="str">
        <v>90PF05I1-M00V40</v>
      </c>
      <c r="B197" s="20" t="str">
        <v>P500MV-785018WS</v>
      </c>
      <c r="C197" s="19" t="str">
        <v>Not found Mini Tower</v>
      </c>
      <c r="D197" s="20" t="str">
        <v>Exceptional Value and Performance for Businesses</v>
      </c>
      <c r="E197"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7" s="19" t="str">
        <v>https://drive.google.com/drive/folders/13f1q4RXSzI1t_SUTgOMGrfDULqPF2rkQ?usp=drive_link</v>
      </c>
      <c r="G197" s="19" t="str">
        <v>90PF05I1-M00V40</v>
      </c>
      <c r="H197" s="19" t="str">
        <v>Not found Mini Tower (i7-13620H/8GB/512GB/Win 11 Home/P500MV)</v>
      </c>
      <c r="I197" s="19" t="str">
        <v>Intel® Core™ i7-13620H 2.4 GHz</v>
      </c>
      <c r="J197" s="19" t="str">
        <v>Intel® UHD Graphics</v>
      </c>
      <c r="K197" s="19" t="str">
        <v>Windows 11 Home</v>
      </c>
      <c r="L197" s="19" t="str">
        <v>Microsoft Office Home 2024_x000D_
Microsoft 365 Basic</v>
      </c>
      <c r="M197" s="19" t="str">
        <v>21.5"</v>
      </c>
      <c r="N197" s="19" t="str">
        <v>FHD (1920 x 1080) 16:9</v>
      </c>
      <c r="O197" s="19" t="str">
        <v>250nits</v>
      </c>
      <c r="P197" s="19" t="str">
        <v>8GB DDR5 SO-DIMM</v>
      </c>
      <c r="Q197" s="19" t="str">
        <v>512GB M.2 2280 NVMe™ PCIe® 4.0 SSD</v>
      </c>
      <c r="R197" s="19" t="str">
        <v>Front:
1x RJ45 Gigabit Ethernet
1x HDMI 1.4
1x Displayport 1.4
1x 7.1 channel audio (3 ports)
1x Kensington lock
4x USB 2.0 Type-A
Rear:
1x 3.5mm combo audio jack
1x USB 3.2 Gen 1 Type-C
2x USB 3.2 Gen 1 Type-A</v>
      </c>
      <c r="S197" s="19" t="str">
        <v>06.00 kg</v>
      </c>
      <c r="T197" s="19" t="str">
        <v>15.50 x 29.60 x 34.70 cm</v>
      </c>
      <c r="U197" s="19" t="str">
        <v>1x PCIe® 4.0 x 16 (operating at PCIe® 4.0 x8)
1x M.2 connector for WiFi
2x M.2 2280 connector for storage
2x DDR5 SO-DIMM slot</v>
      </c>
      <c r="V197" s="19" t="str">
        <v>Wired keyboard (USB)
Wired optical mouse (USB)</v>
      </c>
      <c r="W197" s="20" t="str">
        <v>No Battery</v>
      </c>
      <c r="X197" s="19" t="str">
        <v>180W</v>
      </c>
      <c r="Y197" s="19" t="str">
        <v>Discrete Trusted Platform Module (TPM) 2.0
HDD User Password Protection and Security
Kensington Security Slot™(7x 3mm)</v>
      </c>
    </row>
    <row r="198" spans="1:25" ht="15" customHeight="1">
      <c r="A198" s="19" t="str">
        <v>90PF05I1-M012P0</v>
      </c>
      <c r="B198" s="20" t="str">
        <v>P500MV-785033WS</v>
      </c>
      <c r="C198" s="19" t="str">
        <v>Not found Mini Tower</v>
      </c>
      <c r="D198" s="20" t="str">
        <v>Exceptional Value and Performance for Businesses</v>
      </c>
      <c r="E198"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8" s="19" t="str">
        <v>https://drive.google.com/drive/folders/1mv5bqXNLQ4d5DEpMvxGQBKOOBJjiohI3?usp=drive_link</v>
      </c>
      <c r="G198" s="19" t="str">
        <v>90PF05I1-M012P0</v>
      </c>
      <c r="H198" s="19" t="str">
        <v>Not found Mini Tower (i7-13620H/8GB/512GB/Win 11 Home/P500MV)</v>
      </c>
      <c r="I198" s="19" t="str">
        <v>Intel® Core™ i7-13620H 2.4 GHz</v>
      </c>
      <c r="J198" s="19" t="str">
        <v>Intel® UHD Graphics</v>
      </c>
      <c r="K198" s="19" t="str">
        <v>Windows 11 Home</v>
      </c>
      <c r="L198" s="19" t="str">
        <v>Microsoft Office Home 2024_x000D_
Microsoft 365 Basic</v>
      </c>
      <c r="M198" s="19" t="str">
        <v>21.5"</v>
      </c>
      <c r="N198" s="19" t="str">
        <v>FHD (1920 x 1080) 16:9</v>
      </c>
      <c r="O198" s="19" t="str">
        <v>250nits</v>
      </c>
      <c r="P198" s="19" t="str">
        <v>8GB DDR5 SO-DIMM</v>
      </c>
      <c r="Q198" s="19" t="str">
        <v>512GB M.2 2280 NVMe™ PCIe® 4.0 SSD</v>
      </c>
      <c r="R198" s="19" t="str">
        <v>Front:
1x RJ45 Gigabit Ethernet
1x HDMI 1.4
1x Displayport 1.4
1x 7.1 channel audio (3 ports)
1x Kensington lock
4x USB 2.0 Type-A
Rear:
1x 3.5mm combo audio jack
1x USB 3.2 Gen 1 Type-C
2x USB 3.2 Gen 1 Type-A</v>
      </c>
      <c r="S198" s="19" t="str">
        <v>06.00 kg</v>
      </c>
      <c r="T198" s="19" t="str">
        <v>15.50 x 29.60 x 34.70 cm</v>
      </c>
      <c r="U198" s="19" t="str">
        <v>1x PCIe® 4.0 x 16 (operating at PCIe® 4.0 x8)
1x M.2 connector for WiFi
2x M.2 2280 connector for storage
2x DDR5 SO-DIMM slot</v>
      </c>
      <c r="V198" s="19" t="str">
        <v>Wired keyboard (USB)
Wired optical mouse (USB)</v>
      </c>
      <c r="W198" s="20" t="str">
        <v>No Battery</v>
      </c>
      <c r="X198" s="19" t="str">
        <v>330W</v>
      </c>
      <c r="Y198" s="19" t="str">
        <v>Discrete Trusted Platform Module (TPM) 2.0
HDD User Password Protection and Security
Kensington Security Slot™(7x 3mm)</v>
      </c>
    </row>
    <row r="199" spans="1:25" ht="15" customHeight="1">
      <c r="A199" s="19" t="str">
        <v>90PF05I1-M01ET0</v>
      </c>
      <c r="B199" s="20" t="str">
        <v>P500MV-585033WS</v>
      </c>
      <c r="C199" s="19" t="str">
        <v>Not found Mini Tower</v>
      </c>
      <c r="D199" s="20" t="str">
        <v>Exceptional Value and Performance for Businesses</v>
      </c>
      <c r="E199"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9" s="19" t="str">
        <v>https://drive.google.com/drive/folders/1nW4cGLEcIBY_TwbzBHbuXKpuWgeqQh58?usp=drive_link</v>
      </c>
      <c r="G199" s="19" t="str">
        <v>90PF05I1-M01ET0</v>
      </c>
      <c r="H199" s="19" t="str">
        <v>Not found Mini Tower (i5-13420H/8GB/512GB/Win 11 Home/P500MV)</v>
      </c>
      <c r="I199" s="19" t="str">
        <v>Intel® Core™ i5-13420H 2.1 GHz</v>
      </c>
      <c r="J199" s="19" t="str">
        <v>Intel® UHD Graphics</v>
      </c>
      <c r="K199" s="19" t="str">
        <v>Windows 11 Home</v>
      </c>
      <c r="L199" s="19" t="str">
        <v>Microsoft Office Home 2024_x000D_
Microsoft 365 Basic</v>
      </c>
      <c r="M199" s="19" t="str">
        <v>21.5"</v>
      </c>
      <c r="N199" s="19" t="str">
        <v>FHD (1920 x 1080) 16:9</v>
      </c>
      <c r="O199" s="19" t="str">
        <v>250nits</v>
      </c>
      <c r="P199" s="19" t="str">
        <v>8GB DDR5 SO-DIMM</v>
      </c>
      <c r="Q199" s="19" t="str">
        <v>512GB M.2 2280 NVMe™ PCIe® 4.0 SSD</v>
      </c>
      <c r="R199" s="19" t="str">
        <v>Front:
1x RJ45 Gigabit Ethernet
1x HDMI 1.4
1x Displayport 1.4
1x 7.1 channel audio (3 ports)
1x Kensington lock
4x USB 2.0 Type-A
Rear:
1x 3.5mm combo audio jack
1x USB 3.2 Gen 1 Type-C
2x USB 3.2 Gen 1 Type-A</v>
      </c>
      <c r="S199" s="19" t="str">
        <v>06.00 kg</v>
      </c>
      <c r="T199" s="19" t="str">
        <v>15.50 x 29.60 x 34.70 cm</v>
      </c>
      <c r="U199" s="19" t="str">
        <v>1x PCIe® 4.0 x 16 (operating at PCIe® 4.0 x8)
1x M.2 connector for WiFi
2x M.2 2280 connector for storage
2x DDR5 SO-DIMM slot</v>
      </c>
      <c r="V199" s="19" t="str">
        <v>Wired keyboard (USB)
Wired optical mouse (USB)</v>
      </c>
      <c r="W199" s="20" t="str">
        <v>No Battery</v>
      </c>
      <c r="X199" s="19" t="str">
        <v>330W</v>
      </c>
      <c r="Y199" s="19" t="str">
        <v>Discrete Trusted Platform Module (TPM) 2.0
HDD User Password Protection and Security
Kensington Security Slot™(7x 3mm)</v>
      </c>
    </row>
    <row r="200" spans="1:25" ht="15" customHeight="1">
      <c r="A200" s="19" t="str">
        <v>90PF05I1-M021M0</v>
      </c>
      <c r="B200" s="20" t="str">
        <v>P500MV-3850181WS</v>
      </c>
      <c r="C200" s="19" t="str">
        <v>Not found Mini Tower</v>
      </c>
      <c r="D200" s="20" t="str">
        <v>Trusted by IT Experts. Built for Worry-Free Business.</v>
      </c>
      <c r="E200"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200" s="19">
        <v>0</v>
      </c>
      <c r="G200" s="19" t="str">
        <v>90PF05I1-M021M0</v>
      </c>
      <c r="H200" s="19" t="e">
        <v>#VALUE!</v>
      </c>
      <c r="I200" s="19" t="e">
        <v>#VALUE!</v>
      </c>
      <c r="J200" s="19" t="str">
        <v>8GB DDR5 SO-DIMM</v>
      </c>
      <c r="K200" s="19" t="str">
        <v/>
      </c>
      <c r="L200" s="19" t="str">
        <v>Not Included</v>
      </c>
      <c r="M200" s="19" t="str">
        <v>21.5"</v>
      </c>
      <c r="N200" s="19" t="str">
        <v>FHD (1920 x 1080) 16:9</v>
      </c>
      <c r="O200" s="19" t="str">
        <v>250nits</v>
      </c>
      <c r="P200" s="19" t="str">
        <v>Intel® Core™ i3-1315U Processor 1.2 GHz (10MB Cache, up to 4.5 GHz, 6 cores, 8 Threads)</v>
      </c>
      <c r="Q200" s="19" t="str">
        <v>64GB</v>
      </c>
      <c r="R200" s="19" t="str">
        <v>Front:
High Definition 7.1 Channel Audio
Rear:
Wi-Fi 6(802.11ax) (Dual band) 2*2 + Bluetooth® 5.4 Wireless Card</v>
      </c>
      <c r="S200" s="19" t="str">
        <v>Wired keyboard</v>
      </c>
      <c r="T200" s="19" t="e">
        <v>#N/A</v>
      </c>
      <c r="U200" s="19" t="str">
        <v>1x 3.5mm combo audio jack
1x USB 3.2 Gen 1 Type-C
2x USB 3.2 Gen 1 Type-A</v>
      </c>
      <c r="V200" s="19" t="str">
        <v>3.5" x 1</v>
      </c>
      <c r="W200" s="20" t="str">
        <v>No Battery</v>
      </c>
      <c r="X200" s="19" t="str">
        <v>Not Found</v>
      </c>
      <c r="Y200" s="19" t="str">
        <v>06.00 kg (13.23 lbs)</v>
      </c>
    </row>
    <row r="201" spans="1:25" ht="15" customHeight="1">
      <c r="A201" s="19" t="str">
        <v>90PF05I1-M021N0</v>
      </c>
      <c r="B201" s="20" t="str">
        <v>P500MV-5850331WS</v>
      </c>
      <c r="C201" s="19" t="str">
        <v>Not found Mini Tower</v>
      </c>
      <c r="D201" s="20" t="str">
        <v>Trusted by IT Experts. Built for Worry-Free Business.</v>
      </c>
      <c r="E201"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201" s="19">
        <v>0</v>
      </c>
      <c r="G201" s="19" t="str">
        <v>90PF05I1-M021N0</v>
      </c>
      <c r="H201" s="19" t="e">
        <v>#VALUE!</v>
      </c>
      <c r="I201" s="19" t="e">
        <v>#VALUE!</v>
      </c>
      <c r="J201" s="19" t="str">
        <v>8GB DDR5 SO-DIMM</v>
      </c>
      <c r="K201" s="19" t="str">
        <v/>
      </c>
      <c r="L201" s="19" t="str">
        <v>Not Included</v>
      </c>
      <c r="M201" s="19" t="str">
        <v>21.5"</v>
      </c>
      <c r="N201" s="19" t="str">
        <v>FHD (1920 x 1080) 16:9</v>
      </c>
      <c r="O201" s="19" t="str">
        <v>250nits</v>
      </c>
      <c r="P201" s="19" t="str">
        <v>Intel® Core™ i5-13420H Processor 2.1 GHz (12MB Cache, up to 4.6 GHz, 8 cores, 12 Threads)</v>
      </c>
      <c r="Q201" s="19" t="str">
        <v>64GB</v>
      </c>
      <c r="R201" s="19" t="str">
        <v>Front:
High Definition 7.1 Channel Audio
Rear:
Wi-Fi 6(802.11ax) (Dual band) 2*2 + Bluetooth® 5.4 Wireless Card</v>
      </c>
      <c r="S201" s="19" t="str">
        <v>Wired keyboard</v>
      </c>
      <c r="T201" s="19" t="str">
        <v>1x PCIe® 4.0 x 16</v>
      </c>
      <c r="U201" s="19" t="str">
        <v>1x 3.5mm combo audio jack
1x USB 3.2 Gen 1 Type-C
2x USB 3.2 Gen 1 Type-A</v>
      </c>
      <c r="V201" s="19" t="str">
        <v>3.5" x 1</v>
      </c>
      <c r="W201" s="20" t="str">
        <v>No Battery</v>
      </c>
      <c r="X201" s="19" t="str">
        <v>Not Found</v>
      </c>
      <c r="Y201" s="19" t="str">
        <v>06.00 kg (13.23 lbs)</v>
      </c>
    </row>
    <row r="202" spans="1:25" ht="15" customHeight="1">
      <c r="A202" s="19" t="str">
        <v>90PF05I1-M021P0</v>
      </c>
      <c r="B202" s="20" t="str">
        <v>P500MV-7850331WS</v>
      </c>
      <c r="C202" s="19" t="str">
        <v>Not found Mini Tower</v>
      </c>
      <c r="D202" s="20" t="str">
        <v>Trusted by IT Experts. Built for Worry-Free Business.</v>
      </c>
      <c r="E202"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2" s="19">
        <v>0</v>
      </c>
      <c r="G202" s="19" t="str">
        <v>90PF05I1-M021P0</v>
      </c>
      <c r="H202" s="19" t="e">
        <v>#VALUE!</v>
      </c>
      <c r="I202" s="19" t="e">
        <v>#VALUE!</v>
      </c>
      <c r="J202" s="19" t="str">
        <v>8GB DDR5 SO-DIMM</v>
      </c>
      <c r="K202" s="19" t="str">
        <v/>
      </c>
      <c r="L202" s="19" t="str">
        <v>Not Included</v>
      </c>
      <c r="M202" s="19" t="str">
        <v>21.5"</v>
      </c>
      <c r="N202" s="19" t="str">
        <v>FHD (1920 x 1080) 16:9</v>
      </c>
      <c r="O202" s="19" t="str">
        <v>250nits</v>
      </c>
      <c r="P202" s="19" t="str">
        <v>Intel® Core™ i7-13620H Processor 2.4 GHz (24MB Cache, up to 4.9 GHz, 10 cores, 16 Threads)</v>
      </c>
      <c r="Q202" s="19" t="str">
        <v>64GB</v>
      </c>
      <c r="R202" s="19" t="str">
        <v>Front:
High Definition 7.1 Channel Audio
Rear:
Wi-Fi 6(802.11ax) (Dual band) 2*2 + Bluetooth® 5.4 Wireless Card</v>
      </c>
      <c r="S202" s="19" t="str">
        <v>Wired keyboard</v>
      </c>
      <c r="T202" s="19" t="str">
        <v>1x PCIe® 4.0 x 16</v>
      </c>
      <c r="U202" s="19" t="str">
        <v>1x 3.5mm combo audio jack
1x USB 3.2 Gen 1 Type-C
2x USB 3.2 Gen 1 Type-A</v>
      </c>
      <c r="V202" s="19" t="str">
        <v>3.5" x 1</v>
      </c>
      <c r="W202" s="20" t="str">
        <v>No Battery</v>
      </c>
      <c r="X202" s="19" t="str">
        <v>Not Found</v>
      </c>
      <c r="Y202" s="19" t="str">
        <v>06.00 kg (13.23 lbs)</v>
      </c>
    </row>
    <row r="203" spans="1:25" ht="15" customHeight="1">
      <c r="A203" s="19" t="str">
        <v>90PF05I1-M03HL0</v>
      </c>
      <c r="B203" s="20" t="str">
        <v>P500MV-5850332WS</v>
      </c>
      <c r="C203" s="19" t="str">
        <v>Not found Mini Tower</v>
      </c>
      <c r="D203" s="20" t="str">
        <v>Trusted by IT Experts. Built for Worry-Free Business.</v>
      </c>
      <c r="E203"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3" s="19">
        <v>0</v>
      </c>
      <c r="G203" s="19" t="str">
        <v>90PF05I1-M03HL0</v>
      </c>
      <c r="H203" s="19" t="e">
        <v>#VALUE!</v>
      </c>
      <c r="I203" s="19" t="e">
        <v>#VALUE!</v>
      </c>
      <c r="J203" s="19" t="str">
        <v>Memory speed is 5600 MT/s, and run at 5600 MT/s.</v>
      </c>
      <c r="K203" s="19" t="str">
        <v/>
      </c>
      <c r="L203" s="19" t="str">
        <v>Not Included</v>
      </c>
      <c r="M203" s="19" t="str">
        <v>21.5"</v>
      </c>
      <c r="N203" s="19" t="str">
        <v>FHD (1920 x 1080) 16:9</v>
      </c>
      <c r="O203" s="19" t="str">
        <v>250nits</v>
      </c>
      <c r="P203" s="19" t="str">
        <v>Intel® Core™ 5 Processor 210H 2.2 GHz (12MB Cache, up to 4.8 GHz, 8 Cores, 12 Threads)</v>
      </c>
      <c r="Q203" s="19" t="str">
        <v>Intel® UHD Graphics</v>
      </c>
      <c r="R203" s="19" t="str">
        <v>Front:
330W power supply (80+ Platinum, peak 660W)
Rear:
1x RJ45 Gigabit Ethernet
1x HDMI 1.4
1x Displayport 1.4
1x 7.1 channel audio (microphone, line-out, Line-in)
1x Kensington lock
4x USB 2.0 Type-A</v>
      </c>
      <c r="S203" s="19" t="str">
        <v>15.50 x 29.60 x 34.70 cm</v>
      </c>
      <c r="T203" s="19" t="e">
        <v>#N/A</v>
      </c>
      <c r="U203" s="19" t="str">
        <v>2 x SATA 6.0Gb/s ports</v>
      </c>
      <c r="V203" s="19" t="str">
        <v>1x PCIe® 4.0 x 16 (operating at PCIe® 4.0 x8)
1x M.2 connector for WiFi
2x M.2 2280 connector for storage
2x DDR5 SO-DIMM slot</v>
      </c>
      <c r="W203" s="20" t="str">
        <v>No Battery</v>
      </c>
      <c r="X203" s="19" t="str">
        <v>Not Found</v>
      </c>
      <c r="Y203" s="19" t="str">
        <v/>
      </c>
    </row>
    <row r="204" spans="1:25" ht="15" customHeight="1">
      <c r="A204" s="19" t="str">
        <v>90PF05I1-M03MX0</v>
      </c>
      <c r="B204" s="20" t="str">
        <v>P500MV-5850332X</v>
      </c>
      <c r="C204" s="19" t="str">
        <v>Not found Mini Tower</v>
      </c>
      <c r="D204" s="20" t="str">
        <v>Trusted by IT Experts. Built for Worry-Free Business.</v>
      </c>
      <c r="E204"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4" s="19">
        <v>0</v>
      </c>
      <c r="G204" s="19" t="str">
        <v>90PF05I1-M03MX0</v>
      </c>
      <c r="H204" s="19" t="e">
        <v>#VALUE!</v>
      </c>
      <c r="I204" s="19" t="e">
        <v>#VALUE!</v>
      </c>
      <c r="J204" s="19" t="str">
        <v>Memory speed is 5600 MT/s, and run at 5600 MT/s.</v>
      </c>
      <c r="K204" s="19" t="str">
        <v/>
      </c>
      <c r="L204" s="19" t="str">
        <v>Not Included</v>
      </c>
      <c r="M204" s="19" t="str">
        <v>21.5"</v>
      </c>
      <c r="N204" s="19" t="str">
        <v>FHD (1920 x 1080) 16:9</v>
      </c>
      <c r="O204" s="19" t="str">
        <v>250nits</v>
      </c>
      <c r="P204" s="19" t="str">
        <v>Intel® Core™ 5 Processor 210H 2.2 GHz (12MB Cache, up to 4.8 GHz, 8 Cores, 12 Threads)</v>
      </c>
      <c r="Q204" s="19" t="str">
        <v>Intel® UHD Graphics</v>
      </c>
      <c r="R204" s="19" t="str">
        <v>Front:
330W power supply (80+ Platinum, peak 660W)
Rear:
1x RJ45 Gigabit Ethernet
1x HDMI 1.4
1x Displayport 1.4
1x 7.1 channel audio (microphone, line-out, Line-in)
1x Kensington lock
4x USB 2.0 Type-A</v>
      </c>
      <c r="S204" s="19" t="str">
        <v>15.50 x 29.60 x 34.70 cm</v>
      </c>
      <c r="T204" s="19" t="e">
        <v>#N/A</v>
      </c>
      <c r="U204" s="19" t="str">
        <v>2 x SATA 6.0Gb/s ports</v>
      </c>
      <c r="V204" s="19" t="str">
        <v>1x PCIe® 4.0 x 16 (operating at PCIe® 4.0 x8)
1x M.2 connector for WiFi
2x M.2 2280 connector for storage
2x DDR5 SO-DIMM slot</v>
      </c>
      <c r="W204" s="20" t="str">
        <v>No Battery</v>
      </c>
      <c r="X204" s="19" t="str">
        <v>Not Found</v>
      </c>
      <c r="Y204" s="19" t="str">
        <v/>
      </c>
    </row>
    <row r="205" spans="1:25" ht="15" customHeight="1">
      <c r="A205" s="19" t="str">
        <v>90PF05I1-M03X50</v>
      </c>
      <c r="B205" s="20" t="str">
        <v>P500MV-7850332WS</v>
      </c>
      <c r="C205" s="19" t="str">
        <v>Not found Mini Tower</v>
      </c>
      <c r="D205" s="20" t="str">
        <v>Trusted by IT Experts. Built for Worry-Free Business.</v>
      </c>
      <c r="E205"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5" s="19">
        <v>0</v>
      </c>
      <c r="G205" s="19" t="str">
        <v>90PF05I1-M03X50</v>
      </c>
      <c r="H205" s="19" t="e">
        <v>#VALUE!</v>
      </c>
      <c r="I205" s="19" t="e">
        <v>#VALUE!</v>
      </c>
      <c r="J205" s="19" t="str">
        <v>Memory speed is 5600 MT/s, and run at 5600 MT/s.</v>
      </c>
      <c r="K205" s="19" t="str">
        <v/>
      </c>
      <c r="L205" s="19" t="str">
        <v>Not Included</v>
      </c>
      <c r="M205" s="19" t="str">
        <v>21.5"</v>
      </c>
      <c r="N205" s="19" t="str">
        <v>FHD (1920 x 1080) 16:9</v>
      </c>
      <c r="O205" s="19" t="str">
        <v>250nits</v>
      </c>
      <c r="P205" s="19" t="str">
        <v>Intel® Core™ 7 Processor 240H 2.5 GHz (24MB Cache, up to 5.2 GHz, 10 Cores, 16 Threads)</v>
      </c>
      <c r="Q205" s="19" t="str">
        <v>Intel® UHD Graphics</v>
      </c>
      <c r="R205" s="19" t="str">
        <v>Front:
330W power supply (80+ Platinum, peak 660W)
Rear:
1x RJ45 Gigabit Ethernet
1x HDMI 1.4
1x Displayport 1.4
1x 7.1 channel audio (microphone, line-out, Line-in)
1x Kensington lock
4x USB 2.0 Type-A</v>
      </c>
      <c r="S205" s="19" t="str">
        <v>15.50 x 29.60 x 34.70 cm</v>
      </c>
      <c r="T205" s="19" t="e">
        <v>#N/A</v>
      </c>
      <c r="U205" s="19" t="str">
        <v>2 x SATA 6.0Gb/s ports</v>
      </c>
      <c r="V205" s="19" t="str">
        <v>1x PCIe® 4.0 x 16 (operating at PCIe® 4.0 x8)
1x M.2 connector for WiFi
2x M.2 2280 connector for storage
2x DDR5 SO-DIMM slot</v>
      </c>
      <c r="W205" s="20" t="str">
        <v>No Battery</v>
      </c>
      <c r="X205" s="19" t="str">
        <v>Not Found</v>
      </c>
      <c r="Y205" s="19" t="str">
        <v/>
      </c>
    </row>
    <row r="206" spans="1:25" ht="15" customHeight="1">
      <c r="A206" s="19" t="str">
        <v>90PF05I1-M040W0</v>
      </c>
      <c r="B206" s="20" t="str">
        <v>P500MV-7850332X</v>
      </c>
      <c r="C206" s="19" t="str">
        <v>Not found Mini Tower</v>
      </c>
      <c r="D206" s="20" t="str">
        <v>Trusted by IT Experts. Built for Worry-Free Business.</v>
      </c>
      <c r="E206"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6" s="19">
        <v>0</v>
      </c>
      <c r="G206" s="19" t="str">
        <v>90PF05I1-M040W0</v>
      </c>
      <c r="H206" s="19" t="e">
        <v>#VALUE!</v>
      </c>
      <c r="I206" s="19" t="e">
        <v>#VALUE!</v>
      </c>
      <c r="J206" s="19" t="str">
        <v>Memory speed is 5600 MT/s, and run at 5600 MT/s.</v>
      </c>
      <c r="K206" s="19" t="str">
        <v/>
      </c>
      <c r="L206" s="19" t="str">
        <v>Not Included</v>
      </c>
      <c r="M206" s="19" t="str">
        <v>21.5"</v>
      </c>
      <c r="N206" s="19" t="str">
        <v>FHD (1920 x 1080) 16:9</v>
      </c>
      <c r="O206" s="19" t="str">
        <v>250nits</v>
      </c>
      <c r="P206" s="19" t="str">
        <v>Intel® Core™ 7 Processor 240H 2.5 GHz (24MB Cache, up to 5.2 GHz, 10 Cores, 16 Threads)</v>
      </c>
      <c r="Q206" s="19" t="str">
        <v>Intel® UHD Graphics</v>
      </c>
      <c r="R206" s="19" t="str">
        <v>Front:
330W power supply (80+ Platinum, peak 660W)
Rear:
1x RJ45 Gigabit Ethernet
1x HDMI 1.4
1x Displayport 1.4
1x 7.1 channel audio (microphone, line-out, Line-in)
1x Kensington lock
4x USB 2.0 Type-A</v>
      </c>
      <c r="S206" s="19" t="str">
        <v>15.50 x 29.60 x 34.70 cm</v>
      </c>
      <c r="T206" s="19" t="e">
        <v>#N/A</v>
      </c>
      <c r="U206" s="19" t="str">
        <v>2 x SATA 6.0Gb/s ports</v>
      </c>
      <c r="V206" s="19" t="str">
        <v>1x PCIe® 4.0 x 16 (operating at PCIe® 4.0 x8)
1x M.2 connector for WiFi
2x M.2 2280 connector for storage
2x DDR5 SO-DIMM slot</v>
      </c>
      <c r="W206" s="20" t="str">
        <v>No Battery</v>
      </c>
      <c r="X206" s="19" t="str">
        <v>Not Found</v>
      </c>
      <c r="Y206" s="19" t="str">
        <v/>
      </c>
    </row>
    <row r="207" spans="1:25" ht="15" customHeight="1">
      <c r="A207" s="19" t="str">
        <v>90PF05I1-M041L0</v>
      </c>
      <c r="B207" s="20" t="str">
        <v>P500MV-3850182WS</v>
      </c>
      <c r="C207" s="19" t="str">
        <v>Not found Mini Tower</v>
      </c>
      <c r="D207" s="20" t="str">
        <v>Trusted by IT Experts. Built for Worry-Free Business.</v>
      </c>
      <c r="E207"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7" s="19">
        <v>0</v>
      </c>
      <c r="G207" s="19" t="str">
        <v>90PF05I1-M041L0</v>
      </c>
      <c r="H207" s="19" t="e">
        <v>#VALUE!</v>
      </c>
      <c r="I207" s="19" t="e">
        <v>#VALUE!</v>
      </c>
      <c r="J207" s="19" t="str">
        <v>Memory speed is 5600 MT/s, and run at 5600 MT/s.</v>
      </c>
      <c r="K207" s="19" t="str">
        <v/>
      </c>
      <c r="L207" s="19" t="str">
        <v>Not Included</v>
      </c>
      <c r="M207" s="19" t="str">
        <v>21.5"</v>
      </c>
      <c r="N207" s="19" t="str">
        <v>FHD (1920 x 1080) 16:9</v>
      </c>
      <c r="O207" s="19" t="str">
        <v>250nits</v>
      </c>
      <c r="P207" s="19" t="str">
        <v>Intel® Core™ 3 Processor 100U 1.2 GHz (10MB Cache, up to 4.7 GHz, 6 Cores, 8 Threads)</v>
      </c>
      <c r="Q207" s="19" t="str">
        <v>Intel® UHD Graphics</v>
      </c>
      <c r="R207" s="19" t="str">
        <v>Front:
180W power supply (80+ Bronze, peak 228W)
Rear:
1x RJ45 Gigabit Ethernet
1x HDMI 1.4
1x Displayport 1.4
1x 7.1 channel audio (microphone, line-out, Line-in)
1x Kensington lock
4x USB 2.0 Type-A</v>
      </c>
      <c r="S207" s="19" t="str">
        <v>15.50 x 29.60 x 34.70 cm</v>
      </c>
      <c r="T207" s="19" t="e">
        <v>#N/A</v>
      </c>
      <c r="U207" s="19" t="str">
        <v>2 x SATA 6.0Gb/s ports</v>
      </c>
      <c r="V207" s="19" t="str">
        <v>1x M.2 connector for WiFi
2x M.2 2280 connector for storage
2x DDR5 SO-DIMM slot</v>
      </c>
      <c r="W207" s="20" t="str">
        <v>No Battery</v>
      </c>
      <c r="X207" s="19" t="str">
        <v>Not Found</v>
      </c>
      <c r="Y207" s="19" t="str">
        <v/>
      </c>
    </row>
    <row r="208" spans="1:25" ht="15" customHeight="1">
      <c r="A208" s="19" t="str">
        <v>90PF05I1-M041P0</v>
      </c>
      <c r="B208" s="20" t="str">
        <v>P500MV-3850182X</v>
      </c>
      <c r="C208" s="19" t="str">
        <v>Not found Mini Tower</v>
      </c>
      <c r="D208" s="20" t="str">
        <v>Trusted by IT Experts. Built for Worry-Free Business.</v>
      </c>
      <c r="E208"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8" s="19">
        <v>0</v>
      </c>
      <c r="G208" s="19" t="str">
        <v>90PF05I1-M041P0</v>
      </c>
      <c r="H208" s="19" t="e">
        <v>#VALUE!</v>
      </c>
      <c r="I208" s="19" t="e">
        <v>#VALUE!</v>
      </c>
      <c r="J208" s="19" t="str">
        <v>Memory speed is 5600 MT/s, and run at 5600 MT/s.</v>
      </c>
      <c r="K208" s="19" t="str">
        <v/>
      </c>
      <c r="L208" s="19" t="str">
        <v>Not Included</v>
      </c>
      <c r="M208" s="19" t="str">
        <v>21.5"</v>
      </c>
      <c r="N208" s="19" t="str">
        <v>FHD (1920 x 1080) 16:9</v>
      </c>
      <c r="O208" s="19" t="str">
        <v>250nits</v>
      </c>
      <c r="P208" s="19" t="str">
        <v>Intel® Core™ 3 Processor 100U 1.2 GHz (10MB Cache, up to 4.7 GHz, 6 Cores, 8 Threads)</v>
      </c>
      <c r="Q208" s="19" t="str">
        <v>Intel® UHD Graphics</v>
      </c>
      <c r="R208" s="19" t="str">
        <v>Front:
180W power supply (80+ Bronze, peak 228W)
Rear:
1x RJ45 Gigabit Ethernet
1x HDMI 1.4
1x Displayport 1.4
1x 7.1 channel audio (microphone, line-out, Line-in)
1x Kensington lock
4x USB 2.0 Type-A</v>
      </c>
      <c r="S208" s="19" t="str">
        <v>15.50 x 29.60 x 34.70 cm</v>
      </c>
      <c r="T208" s="19" t="e">
        <v>#N/A</v>
      </c>
      <c r="U208" s="19" t="str">
        <v>2 x SATA 6.0Gb/s ports</v>
      </c>
      <c r="V208" s="19" t="str">
        <v>1x M.2 connector for WiFi
2x M.2 2280 connector for storage
2x DDR5 SO-DIMM slot</v>
      </c>
      <c r="W208" s="20" t="str">
        <v>No Battery</v>
      </c>
      <c r="X208" s="19" t="str">
        <v>Not Found</v>
      </c>
      <c r="Y208" s="19" t="str">
        <v/>
      </c>
    </row>
    <row r="209" spans="1:25" ht="15" customHeight="1">
      <c r="A209" s="19" t="str">
        <v>90PF05K2-M00N60</v>
      </c>
      <c r="B209" s="20" t="str">
        <v>S503MER-385018WS</v>
      </c>
      <c r="C209" s="19" t="str">
        <v>Not found S503MER</v>
      </c>
      <c r="D209" s="20" t="str">
        <v>Work and play, empowered</v>
      </c>
      <c r="E209"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09" s="19">
        <v>0</v>
      </c>
      <c r="G209" s="19" t="str">
        <v>90PF05K2-M00N60</v>
      </c>
      <c r="H209" s="19" t="str">
        <v>Not found S503MER (i3-14100/8GB/512GB/Win 11 Home/S503MER)</v>
      </c>
      <c r="I209" s="19" t="str">
        <v>Intel® Core™ i3-14100 3.5GHz</v>
      </c>
      <c r="J209" s="19" t="str">
        <v>Intel® UHD Graphics 730</v>
      </c>
      <c r="K209" s="19" t="str">
        <v>Windows 11 Home</v>
      </c>
      <c r="L209" s="19" t="str">
        <v>Microsoft Office Home 2024_x000D_
Microsoft 365 Basic</v>
      </c>
      <c r="M209" s="19" t="str">
        <v>21.5"</v>
      </c>
      <c r="N209" s="19" t="str">
        <v>FHD (1920 x 1080) 16:9</v>
      </c>
      <c r="O209" s="19" t="str">
        <v>250nits</v>
      </c>
      <c r="P209" s="19" t="str">
        <v>8GB DDR5 U-DIMM</v>
      </c>
      <c r="Q209" s="19" t="str">
        <v>512GB M.2 2280 NVMe™ PCIe® 4.0 SSD</v>
      </c>
      <c r="R209"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09" s="19" t="str">
        <v>06.00 kg</v>
      </c>
      <c r="T209" s="19" t="str">
        <v>15.50 x 29.60 x 34.70 cm</v>
      </c>
      <c r="U209" s="19" t="str">
        <v>1x PCIe® 4.0 x 16
2x PCIe® 3.0 x 1
1x M.2 2280 connector for storage
1x M.2 2280/2230 connector for storage
1x M.2 connector for WiFi
2x DDR5 U-DIMM slot</v>
      </c>
      <c r="V209" s="19" t="str">
        <v>Wired keyboard (USB)
Wired optical mouse (USB)</v>
      </c>
      <c r="W209" s="20" t="str">
        <v>No Battery</v>
      </c>
      <c r="X209" s="19" t="str">
        <v>180W</v>
      </c>
      <c r="Y209" s="19" t="str">
        <v>HDD User Password Protection and Security
Kensington Security Slot™(7x 3mm)
McAfee® 30 days free trial
Padlock loop
Trusted Platform Module (Firmware TPM)</v>
      </c>
    </row>
    <row r="210" spans="1:25" ht="15" customHeight="1">
      <c r="A210" s="19" t="str">
        <v>90PF05K2-M00N70</v>
      </c>
      <c r="B210" s="20" t="str">
        <v>S503MER-585018WS</v>
      </c>
      <c r="C210" s="19" t="str">
        <v>Not found S503MER</v>
      </c>
      <c r="D210" s="20" t="str">
        <v>Work and play, empowered</v>
      </c>
      <c r="E210"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0" s="19">
        <v>0</v>
      </c>
      <c r="G210" s="19" t="str">
        <v>90PF05K2-M00N70</v>
      </c>
      <c r="H210" s="19" t="str">
        <v>Not found S503MER (i5-14500/8GB/512GB/Win 11 Home/S503MER)</v>
      </c>
      <c r="I210" s="19" t="str">
        <v>Intel® Core™ i5-14500 2.6GHz</v>
      </c>
      <c r="J210" s="19" t="str">
        <v>Intel® UHD Graphics 770</v>
      </c>
      <c r="K210" s="19" t="str">
        <v>Windows 11 Home</v>
      </c>
      <c r="L210" s="19" t="str">
        <v>Microsoft Office Home 2024_x000D_
Microsoft 365 Basic</v>
      </c>
      <c r="M210" s="19" t="str">
        <v>21.5"</v>
      </c>
      <c r="N210" s="19" t="str">
        <v>FHD (1920 x 1080) 16:9</v>
      </c>
      <c r="O210" s="19" t="str">
        <v>250nits</v>
      </c>
      <c r="P210" s="19" t="str">
        <v>8GB DDR5 U-DIMM</v>
      </c>
      <c r="Q210" s="19" t="str">
        <v>512GB M.2 2280 NVMe™ PCIe® 4.0 SSD</v>
      </c>
      <c r="R210"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10" s="19" t="str">
        <v>06.00 kg</v>
      </c>
      <c r="T210" s="19" t="str">
        <v>15.50 x 29.60 x 34.70 cm</v>
      </c>
      <c r="U210" s="19" t="str">
        <v>1x PCIe® 4.0 x 16
2x PCIe® 3.0 x 1
1x M.2 2280 connector for storage
1x M.2 2280/2230 connector for storage
1x M.2 connector for WiFi
2x DDR5 U-DIMM slot</v>
      </c>
      <c r="V210" s="19" t="str">
        <v>Wired keyboard (USB)
Wired optical mouse (USB)</v>
      </c>
      <c r="W210" s="20" t="str">
        <v>No Battery</v>
      </c>
      <c r="X210" s="19" t="str">
        <v>180W</v>
      </c>
      <c r="Y210" s="19" t="str">
        <v>HDD User Password Protection and Security
Kensington Security Slot™(7x 3mm)
McAfee® 30 days free trial
Padlock loop
Trusted Platform Module (Firmware TPM)</v>
      </c>
    </row>
    <row r="211" spans="1:25" ht="15" customHeight="1">
      <c r="A211" s="19" t="str">
        <v>90PF05K2-M00V70</v>
      </c>
      <c r="B211" s="20" t="str">
        <v>S503MER-785033WS</v>
      </c>
      <c r="C211" s="19" t="str">
        <v>Not found S503MER</v>
      </c>
      <c r="D211" s="20" t="str">
        <v>Work and play, empowered</v>
      </c>
      <c r="E211"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1" s="19">
        <v>0</v>
      </c>
      <c r="G211" s="19" t="str">
        <v>90PF05K2-M00V70</v>
      </c>
      <c r="H211" s="19" t="str">
        <v>Not found S503MER (i7-14700/8GB/512GB/Win 11 Home/S503MER)</v>
      </c>
      <c r="I211" s="19" t="str">
        <v>Intel® Core™ i7-14700 2.1GHz</v>
      </c>
      <c r="J211" s="19" t="str">
        <v>Intel® UHD Graphics 770</v>
      </c>
      <c r="K211" s="19" t="str">
        <v>Windows 11 Home</v>
      </c>
      <c r="L211" s="19" t="str">
        <v>Microsoft Office Home 2024_x000D_
Microsoft 365 Basic</v>
      </c>
      <c r="M211" s="19" t="str">
        <v>21.5"</v>
      </c>
      <c r="N211" s="19" t="str">
        <v>FHD (1920 x 1080) 16:9</v>
      </c>
      <c r="O211" s="19" t="str">
        <v>250nits</v>
      </c>
      <c r="P211" s="19" t="str">
        <v>8GB DDR5 U-DIMM</v>
      </c>
      <c r="Q211" s="19" t="str">
        <v>512GB M.2 2280 NVMe™ PCIe® 4.0 SSD</v>
      </c>
      <c r="R211"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11" s="19" t="str">
        <v>06.00 kg</v>
      </c>
      <c r="T211" s="19" t="str">
        <v>15.50 x 29.60 x 34.70 cm</v>
      </c>
      <c r="U211" s="19" t="str">
        <v>1x PCIe® 4.0 x 16
2x PCIe® 3.0 x 1
1x M.2 2280 connector for storage
1x M.2 2280/2230 connector for storage
1x M.2 connector for WiFi
2x DDR5 U-DIMM slot</v>
      </c>
      <c r="V211" s="19" t="str">
        <v>Wired keyboard (USB)
Wired optical mouse (USB)</v>
      </c>
      <c r="W211" s="20" t="str">
        <v>No Battery</v>
      </c>
      <c r="X211" s="19" t="str">
        <v>330W</v>
      </c>
      <c r="Y211" s="19" t="str">
        <v>HDD User Password Protection and Security
Kensington Security Slot™(7x 3mm)
McAfee® 30 days free trial
Padlock loop
Trusted Platform Module (Firmware TPM)</v>
      </c>
    </row>
    <row r="212" spans="1:25" ht="15" customHeight="1">
      <c r="A212" s="19" t="str">
        <v>90PF05K2-M01VE0</v>
      </c>
      <c r="B212" s="20" t="str">
        <v>S503MER-585033WS</v>
      </c>
      <c r="C212" s="19" t="str">
        <v>Not found S503MER</v>
      </c>
      <c r="D212" s="20" t="str">
        <v>Trusted by IT Experts. Built for Worry-Free Business.</v>
      </c>
      <c r="E212"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2" s="19">
        <v>0</v>
      </c>
      <c r="G212" s="19" t="str">
        <v>90PF05K2-M01VE0</v>
      </c>
      <c r="H212" s="19" t="e">
        <v>#VALUE!</v>
      </c>
      <c r="I212" s="19" t="e">
        <v>#VALUE!</v>
      </c>
      <c r="J212" s="19" t="str">
        <v>8GB DDR5 U-DIMM</v>
      </c>
      <c r="K212" s="19" t="str">
        <v/>
      </c>
      <c r="L212" s="19" t="str">
        <v>Not Included</v>
      </c>
      <c r="M212" s="19" t="str">
        <v>21.5"</v>
      </c>
      <c r="N212" s="19" t="str">
        <v>FHD (1920 x 1080) 16:9</v>
      </c>
      <c r="O212" s="19" t="str">
        <v>250nits</v>
      </c>
      <c r="P212" s="19" t="str">
        <v>Intel® Core™ i5-14500 Processor 2.6GHz (24MB Cache, up to 5.0GHz, 14 cores, 20 Threads)
N/A</v>
      </c>
      <c r="Q212" s="19" t="str">
        <v>64GB</v>
      </c>
      <c r="R212" s="19" t="str">
        <v>Front:
High Definition 7.1 Channel Audio
Rear:
Wi-Fi 6(802.11ax) (Dual band) 2*2 + Bluetooth® 5.4 Wireless Card</v>
      </c>
      <c r="S212" s="19" t="str">
        <v>Wired keyboard</v>
      </c>
      <c r="T212" s="19" t="e">
        <v>#N/A</v>
      </c>
      <c r="U212" s="19" t="str">
        <v>1x Headphone
1x 3.5mm combo audio jack
2x USB 2.0 Type-A
2x USB 3.2 Gen 2 Type-A</v>
      </c>
      <c r="V212" s="19" t="str">
        <v>2.5" x 1
3.5" x 1</v>
      </c>
      <c r="W212" s="20" t="str">
        <v>No Battery</v>
      </c>
      <c r="X212" s="19" t="str">
        <v>Not Found</v>
      </c>
      <c r="Y212" s="19" t="str">
        <v>06.00 kg (13.23 lbs)</v>
      </c>
    </row>
    <row r="213" spans="1:25" ht="15" customHeight="1">
      <c r="A213" s="19" t="str">
        <v>90PF05K2-M022T0</v>
      </c>
      <c r="B213" s="20" t="str">
        <v>S503MER-3850331WS</v>
      </c>
      <c r="C213" s="19" t="str">
        <v>Not found S503MER</v>
      </c>
      <c r="D213" s="20" t="str">
        <v>Trusted by IT Experts. Built for Worry-Free Business.</v>
      </c>
      <c r="E213"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3" s="19">
        <v>0</v>
      </c>
      <c r="G213" s="19" t="str">
        <v>90PF05K2-M022T0</v>
      </c>
      <c r="H213" s="19" t="e">
        <v>#VALUE!</v>
      </c>
      <c r="I213" s="19" t="e">
        <v>#VALUE!</v>
      </c>
      <c r="J213" s="19" t="str">
        <v>8GB DDR5 U-DIMM</v>
      </c>
      <c r="K213" s="19" t="str">
        <v/>
      </c>
      <c r="L213" s="19" t="str">
        <v>Not Included</v>
      </c>
      <c r="M213" s="19" t="str">
        <v>21.5"</v>
      </c>
      <c r="N213" s="19" t="str">
        <v>FHD (1920 x 1080) 16:9</v>
      </c>
      <c r="O213" s="19" t="str">
        <v>250nits</v>
      </c>
      <c r="P213" s="19" t="str">
        <v>Intel® Core™ i3-14100 Processor 3.5GHz (12MB Cache, up to 4.7GHz, 4 cores, 8 Threads)
N/A</v>
      </c>
      <c r="Q213" s="19" t="str">
        <v>64GB</v>
      </c>
      <c r="R213" s="19" t="str">
        <v>Front:
High Definition 7.1 Channel Audio
Rear:
Wi-Fi 6(802.11ax) (Dual band) 2*2 + Bluetooth® 5.4 Wireless Card</v>
      </c>
      <c r="S213" s="19" t="str">
        <v>Wired keyboard</v>
      </c>
      <c r="T213" s="19" t="e">
        <v>#N/A</v>
      </c>
      <c r="U213" s="19" t="str">
        <v>1x Headphone
1x 3.5mm combo audio jack
2x USB 2.0 Type-A
2x USB 3.2 Gen 2 Type-A</v>
      </c>
      <c r="V213" s="19" t="str">
        <v>2.5" x 1
3.5" x 1</v>
      </c>
      <c r="W213" s="20" t="str">
        <v>No Battery</v>
      </c>
      <c r="X213" s="19" t="str">
        <v>Not Found</v>
      </c>
      <c r="Y213" s="19" t="str">
        <v>06.00 kg (13.23 lbs)</v>
      </c>
    </row>
    <row r="214" spans="1:25" ht="15" customHeight="1">
      <c r="A214" s="19" t="str">
        <v>90PF05K2-M022V0</v>
      </c>
      <c r="B214" s="20" t="str">
        <v>S503MER-5850331WS</v>
      </c>
      <c r="C214" s="19" t="str">
        <v>Not found S503MER</v>
      </c>
      <c r="D214" s="20" t="str">
        <v>Trusted by IT Experts. Built for Worry-Free Business.</v>
      </c>
      <c r="E214"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4" s="19">
        <v>0</v>
      </c>
      <c r="G214" s="19" t="str">
        <v>90PF05K2-M022V0</v>
      </c>
      <c r="H214" s="19" t="e">
        <v>#VALUE!</v>
      </c>
      <c r="I214" s="19" t="e">
        <v>#VALUE!</v>
      </c>
      <c r="J214" s="19" t="str">
        <v>8GB DDR5 U-DIMM</v>
      </c>
      <c r="K214" s="19" t="str">
        <v/>
      </c>
      <c r="L214" s="19" t="str">
        <v>Not Included</v>
      </c>
      <c r="M214" s="19" t="str">
        <v>21.5"</v>
      </c>
      <c r="N214" s="19" t="str">
        <v>FHD (1920 x 1080) 16:9</v>
      </c>
      <c r="O214" s="19" t="str">
        <v>250nits</v>
      </c>
      <c r="P214" s="19" t="str">
        <v>Intel® Core™ i5-14500 Processor 2.6GHz (24MB Cache, up to 5.0GHz, 14 cores, 20 Threads)
N/A</v>
      </c>
      <c r="Q214" s="19" t="str">
        <v>64GB</v>
      </c>
      <c r="R214" s="19" t="str">
        <v>Front:
High Definition 7.1 Channel Audio
Rear:
Wi-Fi 6(802.11ax) (Dual band) 2*2 + Bluetooth® 5.4 Wireless Card</v>
      </c>
      <c r="S214" s="19" t="str">
        <v>Wired keyboard</v>
      </c>
      <c r="T214" s="19" t="e">
        <v>#N/A</v>
      </c>
      <c r="U214" s="19" t="str">
        <v>1x Headphone
1x 3.5mm combo audio jack
2x USB 2.0 Type-A
2x USB 3.2 Gen 2 Type-A</v>
      </c>
      <c r="V214" s="19" t="str">
        <v>2.5" x 1
3.5" x 1</v>
      </c>
      <c r="W214" s="20" t="str">
        <v>No Battery</v>
      </c>
      <c r="X214" s="19" t="str">
        <v>Not Found</v>
      </c>
      <c r="Y214" s="19" t="str">
        <v>06.00 kg (13.23 lbs)</v>
      </c>
    </row>
    <row r="215" spans="1:25" ht="15" customHeight="1">
      <c r="A215" s="19" t="str">
        <v>90PF05K2-M022X0</v>
      </c>
      <c r="B215" s="20" t="str">
        <v>S503MER-7850501WS</v>
      </c>
      <c r="C215" s="19" t="str">
        <v>Not found S503MER</v>
      </c>
      <c r="D215" s="20" t="str">
        <v>Trusted by IT Experts. Built for Worry-Free Business.</v>
      </c>
      <c r="E215"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5" s="19">
        <v>0</v>
      </c>
      <c r="G215" s="19" t="str">
        <v>90PF05K2-M022X0</v>
      </c>
      <c r="H215" s="19" t="e">
        <v>#VALUE!</v>
      </c>
      <c r="I215" s="19" t="e">
        <v>#VALUE!</v>
      </c>
      <c r="J215" s="19" t="str">
        <v>8GB DDR5 U-DIMM</v>
      </c>
      <c r="K215" s="19" t="str">
        <v/>
      </c>
      <c r="L215" s="19" t="str">
        <v>Not Included</v>
      </c>
      <c r="M215" s="19" t="str">
        <v>21.5"</v>
      </c>
      <c r="N215" s="19" t="str">
        <v>FHD (1920 x 1080) 16:9</v>
      </c>
      <c r="O215" s="19" t="str">
        <v>250nits</v>
      </c>
      <c r="P215" s="19" t="str">
        <v>Intel® Core™ i7-14700 Processor 2.1GHz (33MB Cache, up to 5.3GHz, 20 cores, 28 Threads)
N/A</v>
      </c>
      <c r="Q215" s="19" t="str">
        <v>64GB</v>
      </c>
      <c r="R215" s="19" t="str">
        <v>Front:
High Definition 7.1 Channel Audio
Rear:
Wi-Fi 6(802.11ax) (Dual band) 2*2 + Bluetooth® 5.4 Wireless Card</v>
      </c>
      <c r="S215" s="19" t="str">
        <v>Wired keyboard</v>
      </c>
      <c r="T215" s="19" t="e">
        <v>#N/A</v>
      </c>
      <c r="U215" s="19" t="str">
        <v>1x Headphone
1x 3.5mm combo audio jack
2x USB 2.0 Type-A
2x USB 3.2 Gen 2 Type-A</v>
      </c>
      <c r="V215" s="19" t="str">
        <v>2.5" x 1
3.5" x 1</v>
      </c>
      <c r="W215" s="20" t="str">
        <v>No Battery</v>
      </c>
      <c r="X215" s="19" t="str">
        <v>Not Found</v>
      </c>
      <c r="Y215" s="19" t="str">
        <v>06.00 kg (13.23 lbs)</v>
      </c>
    </row>
    <row r="216" spans="1:25" ht="15" customHeight="1">
      <c r="A216" s="19" t="str">
        <v>90PF05M1-M01MP0</v>
      </c>
      <c r="B216" s="20" t="str">
        <v>D501SER-385000001W</v>
      </c>
      <c r="C216" s="19" t="str">
        <v>Not found SFF</v>
      </c>
      <c r="D216" s="20" t="str">
        <v>Exceptional small-business value</v>
      </c>
      <c r="E216" s="19" t="str">
        <v>- Compact Small form Factor for Space saving with easy to upgrade design
- Immersive expandability and comprehensive I/O Port
- Military Grade Certified with Business Security 3 years Onsite service (include 1Y Accidental Damage Protection)</v>
      </c>
      <c r="F216" s="19">
        <v>0</v>
      </c>
      <c r="G216" s="19" t="str">
        <v>90PF05M1-M01MP0</v>
      </c>
      <c r="H216" s="19" t="str">
        <v>Not found SFF (i3-14100/8GB/512GB/Win 11 Home/D501SER)</v>
      </c>
      <c r="I216" s="19" t="str">
        <v>Intel® Core™ i3-14100 3.5GHz</v>
      </c>
      <c r="J216" s="19" t="str">
        <v>Intel® UHD Graphics 730</v>
      </c>
      <c r="K216" s="19" t="str">
        <v>Windows 11 Home</v>
      </c>
      <c r="L216" s="19" t="str">
        <v>Not Included</v>
      </c>
      <c r="M216" s="19" t="str">
        <v>21.5"</v>
      </c>
      <c r="N216" s="19" t="str">
        <v>FHD (1920 x 1080) 16:9</v>
      </c>
      <c r="O216" s="19" t="str">
        <v>250nits</v>
      </c>
      <c r="P216" s="19" t="str">
        <v>8GB DDR5 U-DIMM</v>
      </c>
      <c r="Q216" s="19" t="str">
        <v>512GB M.2 2280 NVMe™ PCIe® 4.0 SSD</v>
      </c>
      <c r="R216"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6" s="19" t="str">
        <v>06.00 kg</v>
      </c>
      <c r="T216" s="19" t="str">
        <v>09.30 x 29.60 x 30.90 cm</v>
      </c>
      <c r="U216" s="19" t="str">
        <v>1x PCIe® 4.0 x 16
2x PCIe® 3.0 x 1
1x M.2 2230 connector for storage
1x M.2 2280 connector for storage
1x M.2 connector for WiFi
2x DDR5 U-DIMM slot</v>
      </c>
      <c r="V216" s="19" t="str">
        <v>Wired keyboard (USB)
Wired optical mouse (USB)</v>
      </c>
      <c r="W216" s="20" t="str">
        <v>No Battery</v>
      </c>
      <c r="X216" s="19" t="str">
        <v>180W</v>
      </c>
      <c r="Y216" s="19" t="str">
        <v>HDD User Password Protection and Security
Kensington Security Slot™(7x 3mm)
McAfee® 30 days free trial
Padlock loop
Trusted Platform Module (Firmware TPM)</v>
      </c>
    </row>
    <row r="217" spans="1:25" ht="15" customHeight="1">
      <c r="A217" s="19" t="str">
        <v>90PF05M1-M01MW0</v>
      </c>
      <c r="B217" s="20" t="str">
        <v>D501SER-385000001X</v>
      </c>
      <c r="C217" s="19" t="str">
        <v>Not found SFF</v>
      </c>
      <c r="D217" s="20" t="str">
        <v>Exceptional small-business value</v>
      </c>
      <c r="E217" s="19" t="str">
        <v>- Compact Small form Factor for Space saving with easy to upgrade design
- Immersive expandability and comprehensive I/O Port
- Military Grade Certified with Business Security 3 years Onsite service (include 1Y Accidental Damage Protection)</v>
      </c>
      <c r="F217" s="19">
        <v>0</v>
      </c>
      <c r="G217" s="19" t="str">
        <v>90PF05M1-M01MW0</v>
      </c>
      <c r="H217" s="19" t="str">
        <v>Not found SFF (i3-14100/8GB/512GB/Win 11 Home/D501SER)</v>
      </c>
      <c r="I217" s="19" t="str">
        <v>Intel® Core™ i3-14100 3.5GHz</v>
      </c>
      <c r="J217" s="19" t="str">
        <v>Intel® UHD Graphics 730</v>
      </c>
      <c r="K217" s="19" t="str">
        <v>Windows 11 Home</v>
      </c>
      <c r="L217" s="19" t="str">
        <v>Not Included</v>
      </c>
      <c r="M217" s="19" t="str">
        <v>21.5"</v>
      </c>
      <c r="N217" s="19" t="str">
        <v>FHD (1920 x 1080) 16:9</v>
      </c>
      <c r="O217" s="19" t="str">
        <v>250nits</v>
      </c>
      <c r="P217" s="19" t="str">
        <v>8GB DDR5 U-DIMM</v>
      </c>
      <c r="Q217" s="19" t="str">
        <v>512GB M.2 2280 NVMe™ PCIe® 4.0 SSD</v>
      </c>
      <c r="R217"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7" s="19" t="str">
        <v>06.00 kg</v>
      </c>
      <c r="T217" s="19" t="str">
        <v>09.30 x 29.60 x 30.90 cm</v>
      </c>
      <c r="U217" s="19" t="str">
        <v>1x PCIe® 4.0 x 16
2x PCIe® 3.0 x 1
1x M.2 2230 connector for storage
1x M.2 2280 connector for storage
1x M.2 connector for WiFi
2x DDR5 U-DIMM slot</v>
      </c>
      <c r="V217" s="19" t="str">
        <v>Wired keyboard (USB)
Wired optical mouse (USB)</v>
      </c>
      <c r="W217" s="20" t="str">
        <v>No Battery</v>
      </c>
      <c r="X217" s="19" t="str">
        <v>180W</v>
      </c>
      <c r="Y217" s="19" t="str">
        <v>HDD User Password Protection and Security
Kensington Security Slot™(7x 3mm)
McAfee® 30 days free trial
Padlock loop
Trusted Platform Module (Firmware TPM)</v>
      </c>
    </row>
    <row r="218" spans="1:25" ht="15" customHeight="1">
      <c r="A218" s="19" t="str">
        <v>90PF05M1-M01MX0</v>
      </c>
      <c r="B218" s="20" t="str">
        <v>D501SER-585000001W</v>
      </c>
      <c r="C218" s="19" t="str">
        <v>Not found SFF</v>
      </c>
      <c r="D218" s="20" t="str">
        <v>Exceptional small-business value</v>
      </c>
      <c r="E218" s="19" t="str">
        <v>- Compact Small form Factor for Space saving with easy to upgrade design
- Immersive expandability and comprehensive I/O Port
- Military Grade Certified with Business Security 3 years Onsite service (include 1Y Accidental Damage Protection)</v>
      </c>
      <c r="F218" s="19">
        <v>0</v>
      </c>
      <c r="G218" s="19" t="str">
        <v>90PF05M1-M01MX0</v>
      </c>
      <c r="H218" s="19" t="str">
        <v>Not found SFF (i5-14500/8GB/512GB/Win 11 Home/D501SER)</v>
      </c>
      <c r="I218" s="19" t="str">
        <v>Intel® Core™ i5-14500 2.6GHz</v>
      </c>
      <c r="J218" s="19" t="str">
        <v>Intel® UHD Graphics 770</v>
      </c>
      <c r="K218" s="19" t="str">
        <v>Windows 11 Home</v>
      </c>
      <c r="L218" s="19" t="str">
        <v>Not Included</v>
      </c>
      <c r="M218" s="19" t="str">
        <v>21.5"</v>
      </c>
      <c r="N218" s="19" t="str">
        <v>FHD (1920 x 1080) 16:9</v>
      </c>
      <c r="O218" s="19" t="str">
        <v>250nits</v>
      </c>
      <c r="P218" s="19" t="str">
        <v>8GB DDR5 U-DIMM</v>
      </c>
      <c r="Q218" s="19" t="str">
        <v>512GB M.2 2280 NVMe™ PCIe® 4.0 SSD</v>
      </c>
      <c r="R218"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8" s="19" t="str">
        <v>06.00 kg</v>
      </c>
      <c r="T218" s="19" t="str">
        <v>09.30 x 29.60 x 30.90 cm</v>
      </c>
      <c r="U218" s="19" t="str">
        <v>1x PCIe® 4.0 x 16
2x PCIe® 3.0 x 1
1x M.2 2230 connector for storage
1x M.2 2280 connector for storage
1x M.2 connector for WiFi
2x DDR5 U-DIMM slot</v>
      </c>
      <c r="V218" s="19" t="str">
        <v>Wired keyboard (USB)
Wired optical mouse (USB)</v>
      </c>
      <c r="W218" s="20" t="str">
        <v>No Battery</v>
      </c>
      <c r="X218" s="19" t="str">
        <v>180W</v>
      </c>
      <c r="Y218" s="19" t="str">
        <v>HDD User Password Protection and Security
Kensington Security Slot™(7x 3mm)
McAfee® 30 days free trial
Padlock loop
Trusted Platform Module (Firmware TPM)</v>
      </c>
    </row>
    <row r="219" spans="1:25" ht="15" customHeight="1">
      <c r="A219" s="19" t="str">
        <v>90PF05M1-M01MY0</v>
      </c>
      <c r="B219" s="20" t="str">
        <v>D501SER-585000001X</v>
      </c>
      <c r="C219" s="19" t="str">
        <v>Not found SFF</v>
      </c>
      <c r="D219" s="20" t="str">
        <v>Exceptional small-business value</v>
      </c>
      <c r="E219" s="19" t="str">
        <v>- Compact Small form Factor for Space saving with easy to upgrade design
- Immersive expandability and comprehensive I/O Port
- Military Grade Certified with Business Security 3 years Onsite service (include 1Y Accidental Damage Protection)</v>
      </c>
      <c r="F219" s="19">
        <v>0</v>
      </c>
      <c r="G219" s="19" t="str">
        <v>90PF05M1-M01MY0</v>
      </c>
      <c r="H219" s="19" t="str">
        <v>Not found SFF (i5-14500/8GB/512GB/Win 11 Home/D501SER)</v>
      </c>
      <c r="I219" s="19" t="str">
        <v>Intel® Core™ i5-14500 2.6GHz</v>
      </c>
      <c r="J219" s="19" t="str">
        <v>Intel® UHD Graphics 770</v>
      </c>
      <c r="K219" s="19" t="str">
        <v>Windows 11 Home</v>
      </c>
      <c r="L219" s="19" t="str">
        <v>Not Included</v>
      </c>
      <c r="M219" s="19" t="str">
        <v>21.5"</v>
      </c>
      <c r="N219" s="19" t="str">
        <v>FHD (1920 x 1080) 16:9</v>
      </c>
      <c r="O219" s="19" t="str">
        <v>250nits</v>
      </c>
      <c r="P219" s="19" t="str">
        <v>8GB DDR5 U-DIMM</v>
      </c>
      <c r="Q219" s="19" t="str">
        <v>512GB M.2 2280 NVMe™ PCIe® 4.0 SSD</v>
      </c>
      <c r="R219"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9" s="19" t="str">
        <v>06.00 kg</v>
      </c>
      <c r="T219" s="19" t="str">
        <v>09.30 x 29.60 x 30.90 cm</v>
      </c>
      <c r="U219" s="19" t="str">
        <v>1x PCIe® 4.0 x 16
2x PCIe® 3.0 x 1
1x M.2 2230 connector for storage
1x M.2 2280 connector for storage
1x M.2 connector for WiFi
2x DDR5 U-DIMM slot</v>
      </c>
      <c r="V219" s="19" t="str">
        <v>Wired keyboard (USB)
Wired optical mouse (USB)</v>
      </c>
      <c r="W219" s="20" t="str">
        <v>No Battery</v>
      </c>
      <c r="X219" s="19" t="str">
        <v>180W</v>
      </c>
      <c r="Y219" s="19" t="str">
        <v>HDD User Password Protection and Security
Kensington Security Slot™(7x 3mm)
McAfee® 30 days free trial
Padlock loop
Trusted Platform Module (Firmware TPM)</v>
      </c>
    </row>
    <row r="220" spans="1:25" ht="15" customHeight="1">
      <c r="A220" s="19" t="str">
        <v>90PF05M1-M01MZ0</v>
      </c>
      <c r="B220" s="20" t="str">
        <v>D501SER-785000001W</v>
      </c>
      <c r="C220" s="19" t="str">
        <v>Not found SFF</v>
      </c>
      <c r="D220" s="20" t="str">
        <v>Exceptional small-business value</v>
      </c>
      <c r="E220" s="19" t="str">
        <v>- Compact Small form Factor for Space saving with easy to upgrade design
- Immersive expandability and comprehensive I/O Port
- Military Grade Certified with Business Security 3 years Onsite service (include 1Y Accidental Damage Protection)</v>
      </c>
      <c r="F220" s="19">
        <v>0</v>
      </c>
      <c r="G220" s="19" t="str">
        <v>90PF05M1-M01MZ0</v>
      </c>
      <c r="H220" s="19" t="str">
        <v>Not found SFF (i7-14700/8GB/512GB/Win 11 Home/D501SER)</v>
      </c>
      <c r="I220" s="19" t="str">
        <v>Intel® Core™ i7-14700 2.1GHz</v>
      </c>
      <c r="J220" s="19" t="str">
        <v>Intel® UHD Graphics 770</v>
      </c>
      <c r="K220" s="19" t="str">
        <v>Windows 11 Home</v>
      </c>
      <c r="L220" s="19" t="str">
        <v>Not Included</v>
      </c>
      <c r="M220" s="19" t="str">
        <v>21.5"</v>
      </c>
      <c r="N220" s="19" t="str">
        <v>FHD (1920 x 1080) 16:9</v>
      </c>
      <c r="O220" s="19" t="str">
        <v>250nits</v>
      </c>
      <c r="P220" s="19" t="str">
        <v>8GB DDR5 U-DIMM</v>
      </c>
      <c r="Q220" s="19" t="str">
        <v>512GB M.2 2280 NVMe™ PCIe® 4.0 SSD</v>
      </c>
      <c r="R220"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20" s="19" t="str">
        <v>06.00 kg</v>
      </c>
      <c r="T220" s="19" t="str">
        <v>09.30 x 29.60 x 30.90 cm</v>
      </c>
      <c r="U220" s="19" t="str">
        <v>1x PCIe® 4.0 x 16
2x PCIe® 3.0 x 1
1x M.2 2230 connector for storage
1x M.2 2280 connector for storage
1x M.2 connector for WiFi
2x DDR5 U-DIMM slot</v>
      </c>
      <c r="V220" s="19" t="str">
        <v>Wired keyboard (USB)
Wired optical mouse (USB)</v>
      </c>
      <c r="W220" s="20" t="str">
        <v>No Battery</v>
      </c>
      <c r="X220" s="19" t="str">
        <v>180W</v>
      </c>
      <c r="Y220" s="19" t="str">
        <v>HDD User Password Protection and Security
Kensington Security Slot™(7x 3mm)
McAfee® 30 days free trial
Padlock loop
Trusted Platform Module (Firmware TPM)</v>
      </c>
    </row>
    <row r="221" spans="1:25" ht="15" customHeight="1">
      <c r="A221" s="19" t="str">
        <v>90PF05M1-M01N00</v>
      </c>
      <c r="B221" s="20" t="str">
        <v>D501SER-785000001X</v>
      </c>
      <c r="C221" s="19" t="str">
        <v>Not found SFF</v>
      </c>
      <c r="D221" s="20" t="str">
        <v>Exceptional small-business value</v>
      </c>
      <c r="E221" s="19" t="str">
        <v>- Compact Small form Factor for Space saving with easy to upgrade design
- Immersive expandability and comprehensive I/O Port
- Military Grade Certified with Business Security 3 years Onsite service (include 1Y Accidental Damage Protection)</v>
      </c>
      <c r="F221" s="19">
        <v>0</v>
      </c>
      <c r="G221" s="19" t="str">
        <v>90PF05M1-M01N00</v>
      </c>
      <c r="H221" s="19" t="str">
        <v>Not found SFF (i7-14700/8GB/512GB/Win 11 Pro/D501SER)</v>
      </c>
      <c r="I221" s="19" t="str">
        <v>Intel® Core™ i7-14700 2.1GHz</v>
      </c>
      <c r="J221" s="19" t="str">
        <v>Intel® UHD Graphics 770</v>
      </c>
      <c r="K221" s="19" t="str">
        <v>Windows 11 Pro</v>
      </c>
      <c r="L221" s="19" t="str">
        <v>Not Included</v>
      </c>
      <c r="M221" s="19" t="str">
        <v>21.5"</v>
      </c>
      <c r="N221" s="19" t="str">
        <v>FHD (1920 x 1080) 16:9</v>
      </c>
      <c r="O221" s="19" t="str">
        <v>250nits</v>
      </c>
      <c r="P221" s="19" t="str">
        <v>8GB DDR5 U-DIMM</v>
      </c>
      <c r="Q221" s="19" t="str">
        <v>512GB M.2 2280 NVMe™ PCIe® 4.0 SSD</v>
      </c>
      <c r="R221"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21" s="19" t="str">
        <v>06.00 kg</v>
      </c>
      <c r="T221" s="19" t="str">
        <v>09.30 x 29.60 x 30.90 cm</v>
      </c>
      <c r="U221" s="19" t="str">
        <v>1x PCIe® 4.0 x 16
2x PCIe® 3.0 x 1
1x M.2 2230 connector for storage
1x M.2 2280 connector for storage
1x M.2 connector for WiFi
2x DDR5 U-DIMM slot</v>
      </c>
      <c r="V221" s="19" t="str">
        <v>Wired keyboard (USB)
Wired optical mouse (USB)</v>
      </c>
      <c r="W221" s="20" t="str">
        <v>No Battery</v>
      </c>
      <c r="X221" s="19" t="str">
        <v>180W</v>
      </c>
      <c r="Y221" s="19" t="str">
        <v>HDD User Password Protection and Security
Kensington Security Slot™(7x 3mm)
McAfee® 30 days free trial
Padlock loop
Trusted Platform Module (Firmware TPM)</v>
      </c>
    </row>
    <row r="222" spans="1:25" ht="15" customHeight="1">
      <c r="A222" s="19" t="str">
        <v>90PF05U1-M00010</v>
      </c>
      <c r="B222" s="20" t="str">
        <v>PG500MV-385W</v>
      </c>
      <c r="C222" s="19" t="str">
        <v>Not found Mini Tower</v>
      </c>
      <c r="D222" s="20" t="str">
        <v>Trusted by IT Experts. Built for Worry-Free Business.</v>
      </c>
      <c r="E222"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2" s="19">
        <v>0</v>
      </c>
      <c r="G222" s="19" t="str">
        <v>90PF05U1-M00010</v>
      </c>
      <c r="H222" s="19" t="str">
        <v>Not found Mini Tower (i3-1315U/8GB/512GB/Win 11 Home/PG500MV)</v>
      </c>
      <c r="I222" s="19" t="str">
        <v>Intel® Core™ i3-1315U 1.2 GHz</v>
      </c>
      <c r="J222" s="19" t="str">
        <v>Intel® UHD Graphics</v>
      </c>
      <c r="K222" s="19" t="str">
        <v>Windows 11 Home</v>
      </c>
      <c r="L222" s="19" t="str">
        <v>Not Included</v>
      </c>
      <c r="M222" s="19" t="str">
        <v>21.5"</v>
      </c>
      <c r="N222" s="19" t="str">
        <v>FHD (1920 x 1080) 16:9</v>
      </c>
      <c r="O222" s="19" t="str">
        <v>250nits</v>
      </c>
      <c r="P222" s="19" t="str">
        <v>8GB DDR5 U-DIMM</v>
      </c>
      <c r="Q222" s="19" t="str">
        <v>512GB M.2 2280 NVMe™ PCIe® 4.0 SSD</v>
      </c>
      <c r="R222" s="19" t="str">
        <v>Front:
1x RJ45 Gigabit Ethernet
1x HDMI 1.4
1x Displayport 1.4
1x Kensington lock
4x USB 2.0 Type-A
Rear:
1x 3.5mm combo audio jack
1x USB 3.2 Gen 1 Type-C
2x USB 3.2 Gen 1 Type-A
1x 2 in 1 card reader SD / MMC
1x Smart card reader</v>
      </c>
      <c r="S222" s="19" t="str">
        <v>06.00 kg</v>
      </c>
      <c r="T222" s="19" t="str">
        <v>15.50 x 29.60 x 34.70 cm</v>
      </c>
      <c r="U222" s="19" t="str">
        <v>1x M.2 connector for WiFi</v>
      </c>
      <c r="V222" s="19" t="str">
        <v>Wired keyboard (USB)
Wired optical mouse (USB)</v>
      </c>
      <c r="W222" s="20" t="str">
        <v>No Battery</v>
      </c>
      <c r="X222" s="19" t="str">
        <v>180W</v>
      </c>
      <c r="Y222" s="19">
        <v>0</v>
      </c>
    </row>
    <row r="223" spans="1:25" ht="15" customHeight="1">
      <c r="A223" s="19" t="str">
        <v>90PF05U1-M00050</v>
      </c>
      <c r="B223" s="20" t="str">
        <v>PG500MV-715W</v>
      </c>
      <c r="C223" s="19" t="str">
        <v>Not found Mini Tower</v>
      </c>
      <c r="D223" s="20" t="str">
        <v>Trusted by IT Experts. Built for Worry-Free Business.</v>
      </c>
      <c r="E223"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3" s="19">
        <v>0</v>
      </c>
      <c r="G223" s="19" t="str">
        <v>90PF05U1-M00050</v>
      </c>
      <c r="H223" s="19" t="str">
        <v>Not found Mini Tower (i7-13620H/8GB/512GB/Win 11 Home/PG500MV)</v>
      </c>
      <c r="I223" s="19" t="str">
        <v>Intel® Core™ i7-13620H 2.4 GHz</v>
      </c>
      <c r="J223" s="19" t="str">
        <v>Intel® UHD Graphics</v>
      </c>
      <c r="K223" s="19" t="str">
        <v>Windows 11 Home</v>
      </c>
      <c r="L223" s="19" t="str">
        <v>Not Included</v>
      </c>
      <c r="M223" s="19" t="str">
        <v>21.5"</v>
      </c>
      <c r="N223" s="19" t="str">
        <v>FHD (1920 x 1080) 16:9</v>
      </c>
      <c r="O223" s="19" t="str">
        <v>250nits</v>
      </c>
      <c r="P223" s="19" t="str">
        <v>8GB DDR5 U-DIMM *2</v>
      </c>
      <c r="Q223" s="19" t="str">
        <v>512GB M.2 2280 NVMe™ PCIe® 4.0 SSD</v>
      </c>
      <c r="R223" s="19" t="str">
        <v>Front:
1x RJ45 Gigabit Ethernet
1x HDMI 1.4
1x Displayport 1.4
1x Kensington lock
4x USB 2.0 Type-A
Rear:
1x 3.5mm combo audio jack
1x USB 3.2 Gen 1 Type-C
2x USB 3.2 Gen 1 Type-A
1x 2 in 1 card reader SD / MMC
1x Smart card reader</v>
      </c>
      <c r="S223" s="19" t="str">
        <v>06.00 kg</v>
      </c>
      <c r="T223" s="19" t="str">
        <v>15.50 x 29.60 x 34.70 cm</v>
      </c>
      <c r="U223" s="19" t="str">
        <v>1x PCIe® 4.0 x 16
1x M.2 connector for WiFi</v>
      </c>
      <c r="V223" s="19" t="str">
        <v>Wired keyboard (USB)
Wired optical mouse (USB)</v>
      </c>
      <c r="W223" s="20" t="str">
        <v>No Battery</v>
      </c>
      <c r="X223" s="19" t="str">
        <v>330W</v>
      </c>
      <c r="Y223" s="19">
        <v>0</v>
      </c>
    </row>
    <row r="224" spans="1:25" ht="15" customHeight="1">
      <c r="A224" s="19" t="str">
        <v>90PF05U1-M00060</v>
      </c>
      <c r="B224" s="20" t="str">
        <v>PG500MV-7116W</v>
      </c>
      <c r="C224" s="19" t="str">
        <v>Not found Mini Tower</v>
      </c>
      <c r="D224" s="20" t="str">
        <v>Trusted by IT Experts. Built for Worry-Free Business.</v>
      </c>
      <c r="E224"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4" s="19">
        <v>0</v>
      </c>
      <c r="G224" s="19" t="str">
        <v>90PF05U1-M00060</v>
      </c>
      <c r="H224" s="19" t="str">
        <v>Not found Mini Tower (i7-13620H/8GB/512GB/RTX™ 3050/Win 11 Home/PG500MV)</v>
      </c>
      <c r="I224" s="19" t="str">
        <v>Intel® Core™ i7-13620H 2.4 GHz</v>
      </c>
      <c r="J224" s="19" t="str">
        <v>NVIDIA® GeForce RTX™ 3050 6GB GDDR6 : 1x DP, 1x HDMI, 1x DVI-D</v>
      </c>
      <c r="K224" s="19" t="str">
        <v>Windows 11 Home</v>
      </c>
      <c r="L224" s="19" t="str">
        <v>Not Included</v>
      </c>
      <c r="M224" s="19" t="str">
        <v>21.5"</v>
      </c>
      <c r="N224" s="19" t="str">
        <v>FHD (1920 x 1080) 16:9</v>
      </c>
      <c r="O224" s="19" t="str">
        <v>250nits</v>
      </c>
      <c r="P224" s="19" t="str">
        <v>8GB DDR5 U-DIMM *2</v>
      </c>
      <c r="Q224" s="19" t="str">
        <v>512GB + 512GB M.2 2280 NVMe™ PCIe® 4.0 SSD</v>
      </c>
      <c r="R224" s="19" t="str">
        <v>Front:
1x RJ45 Gigabit Ethernet
1x HDMI 1.4
1x Displayport 1.4
1x Kensington lock
4x USB 2.0 Type-A
Rear:
1x 3.5mm combo audio jack
1x USB 3.2 Gen 1 Type-C
2x USB 3.2 Gen 1 Type-A
1x 2 in 1 card reader SD / MMC
1x Smart card reader</v>
      </c>
      <c r="S224" s="19" t="str">
        <v>06.00 kg</v>
      </c>
      <c r="T224" s="19" t="str">
        <v>15.50 x 29.60 x 34.70 cm</v>
      </c>
      <c r="U224" s="19" t="str">
        <v>1x PCIe® 4.0 x 16
1x M.2 connector for WiFi</v>
      </c>
      <c r="V224" s="19" t="str">
        <v>Wired keyboard (USB)
Wired optical mouse (USB)</v>
      </c>
      <c r="W224" s="20" t="str">
        <v>No Battery</v>
      </c>
      <c r="X224" s="19" t="str">
        <v>330W</v>
      </c>
      <c r="Y224" s="19">
        <v>0</v>
      </c>
    </row>
    <row r="225" spans="1:25" ht="15" customHeight="1">
      <c r="A225" s="19" t="str">
        <v>90PF05U1-M000C0</v>
      </c>
      <c r="B225" s="20" t="str">
        <v>PG500MV-585W</v>
      </c>
      <c r="C225" s="19" t="str">
        <v>Not found Mini Tower</v>
      </c>
      <c r="D225" s="20" t="str">
        <v>Trusted by IT Experts. Built for Worry-Free Business.</v>
      </c>
      <c r="E225"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5" s="19">
        <v>0</v>
      </c>
      <c r="G225" s="19" t="str">
        <v>90PF05U1-M000C0</v>
      </c>
      <c r="H225" s="19" t="str">
        <v>Not found Mini Tower (i5-13420H/8GB/512GB/Win 11 Home/PG500MV)</v>
      </c>
      <c r="I225" s="19" t="str">
        <v>Intel® Core™ i5-13420H 2.1 GHz</v>
      </c>
      <c r="J225" s="19" t="str">
        <v>Intel® UHD Graphics</v>
      </c>
      <c r="K225" s="19" t="str">
        <v>Windows 11 Home</v>
      </c>
      <c r="L225" s="19" t="str">
        <v>Not Included</v>
      </c>
      <c r="M225" s="19" t="str">
        <v>21.5"</v>
      </c>
      <c r="N225" s="19" t="str">
        <v>FHD (1920 x 1080) 16:9</v>
      </c>
      <c r="O225" s="19" t="str">
        <v>250nits</v>
      </c>
      <c r="P225" s="19" t="str">
        <v>8GB DDR5 U-DIMM</v>
      </c>
      <c r="Q225" s="19" t="str">
        <v>512GB M.2 2280 NVMe™ PCIe® 4.0 SSD</v>
      </c>
      <c r="R225" s="19" t="str">
        <v>Front:
1x RJ45 Gigabit Ethernet
1x HDMI 1.4
1x Displayport 1.4
1x Kensington lock
4x USB 2.0 Type-A
Rear:
1x 3.5mm combo audio jack
1x USB 3.2 Gen 1 Type-C
2x USB 3.2 Gen 1 Type-A
1x 2 in 1 card reader SD / MMC
1x Smart card reader</v>
      </c>
      <c r="S225" s="19" t="str">
        <v>06.00 kg</v>
      </c>
      <c r="T225" s="19" t="str">
        <v>15.50 x 29.60 x 34.70 cm</v>
      </c>
      <c r="U225" s="19" t="str">
        <v>1x M.2 connector for WiFi</v>
      </c>
      <c r="V225" s="19" t="str">
        <v>Wired keyboard (USB)
Wired optical mouse (USB)</v>
      </c>
      <c r="W225" s="20" t="str">
        <v>No Battery</v>
      </c>
      <c r="X225" s="19" t="str">
        <v>330W</v>
      </c>
      <c r="Y225" s="19">
        <v>0</v>
      </c>
    </row>
    <row r="226" spans="1:25" ht="15" customHeight="1">
      <c r="A226" s="19" t="str">
        <v>90PF05U1-M000D0</v>
      </c>
      <c r="B226" s="20" t="str">
        <v>PG500MV-585X</v>
      </c>
      <c r="C226" s="19" t="str">
        <v>Not found Mini Tower</v>
      </c>
      <c r="D226" s="20" t="str">
        <v>Trusted by IT Experts. Built for Worry-Free Business.</v>
      </c>
      <c r="E226"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6" s="19">
        <v>0</v>
      </c>
      <c r="G226" s="19" t="str">
        <v>90PF05U1-M000D0</v>
      </c>
      <c r="H226" s="19" t="str">
        <v>Not found Mini Tower (i5-13420H/8GB/512GB/Win 11 Pro/PG500MV)</v>
      </c>
      <c r="I226" s="19" t="str">
        <v>Intel® Core™ i5-13420H 2.1 GHz</v>
      </c>
      <c r="J226" s="19" t="str">
        <v>Intel® UHD Graphics</v>
      </c>
      <c r="K226" s="19" t="str">
        <v>Windows 11 Pro</v>
      </c>
      <c r="L226" s="19" t="str">
        <v>Not Included</v>
      </c>
      <c r="M226" s="19" t="str">
        <v>21.5"</v>
      </c>
      <c r="N226" s="19" t="str">
        <v>FHD (1920 x 1080) 16:9</v>
      </c>
      <c r="O226" s="19" t="str">
        <v>250nits</v>
      </c>
      <c r="P226" s="19" t="str">
        <v>8GB DDR5 U-DIMM</v>
      </c>
      <c r="Q226" s="19" t="str">
        <v>512GB M.2 2280 NVMe™ PCIe® 4.0 SSD</v>
      </c>
      <c r="R226" s="19" t="str">
        <v>Front:
1x RJ45 Gigabit Ethernet
1x HDMI 1.4
1x Displayport 1.4
1x Kensington lock
4x USB 2.0 Type-A
Rear:
1x 3.5mm combo audio jack
1x USB 3.2 Gen 1 Type-C
2x USB 3.2 Gen 1 Type-A
1x 2 in 1 card reader SD / MMC
1x Smart card reader</v>
      </c>
      <c r="S226" s="19" t="str">
        <v>06.00 kg</v>
      </c>
      <c r="T226" s="19" t="str">
        <v>15.50 x 29.60 x 34.70 cm</v>
      </c>
      <c r="U226" s="19" t="str">
        <v>1x M.2 connector for WiFi</v>
      </c>
      <c r="V226" s="19" t="str">
        <v>Wired keyboard (USB)
Wired optical mouse (USB)</v>
      </c>
      <c r="W226" s="20" t="str">
        <v>No Battery</v>
      </c>
      <c r="X226" s="19" t="str">
        <v>330W</v>
      </c>
      <c r="Y226" s="19">
        <v>0</v>
      </c>
    </row>
    <row r="227" spans="1:25" ht="15" customHeight="1">
      <c r="A227" s="19" t="str">
        <v>90PF05U1-M000H0</v>
      </c>
      <c r="B227" s="20" t="str">
        <v>PG500MV-385WR</v>
      </c>
      <c r="C227" s="19" t="str">
        <v>Not found Mini Tower</v>
      </c>
      <c r="D227" s="20" t="str">
        <v>Trusted by IT Experts. Built for Worry-Free Business.</v>
      </c>
      <c r="E227"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7" s="19">
        <v>0</v>
      </c>
      <c r="G227" s="19" t="str">
        <v>90PF05U1-M000H0</v>
      </c>
      <c r="H227" s="19" t="str">
        <v>Not found Mini Tower (Core 3 100U/8GB/512GB/Win 11 Home/PG500MV)</v>
      </c>
      <c r="I227" s="19" t="str">
        <v>Intel® Core™ 3 100U 1.2 GHz</v>
      </c>
      <c r="J227" s="19" t="str">
        <v>Intel® UHD Graphics</v>
      </c>
      <c r="K227" s="19" t="str">
        <v>Windows 11 Home</v>
      </c>
      <c r="L227" s="19" t="str">
        <v>Not Included</v>
      </c>
      <c r="M227" s="19" t="str">
        <v>21.5"</v>
      </c>
      <c r="N227" s="19" t="str">
        <v>FHD (1920 x 1080) 16:9</v>
      </c>
      <c r="O227" s="19" t="str">
        <v>250nits</v>
      </c>
      <c r="P227" s="19" t="str">
        <v>8GB DDR5 U-DIMM</v>
      </c>
      <c r="Q227" s="19" t="str">
        <v>512GB M.2 2280 NVMe™ PCIe® 4.0 SSD</v>
      </c>
      <c r="R227"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7" s="19" t="str">
        <v>06.00 kg</v>
      </c>
      <c r="T227" s="19" t="str">
        <v>15.50 x 29.60 x 34.70 cm</v>
      </c>
      <c r="U227" s="19" t="str">
        <v>1x M.2 connector for WiFi
2x M.2 2280 connector for storage
2x DDR5 SO-DIMM slot</v>
      </c>
      <c r="V227" s="19" t="str">
        <v>Wired keyboard (USB)
Wired optical mouse (USB)</v>
      </c>
      <c r="W227" s="20" t="str">
        <v>No Battery</v>
      </c>
      <c r="X227" s="19" t="str">
        <v>180W</v>
      </c>
      <c r="Y227" s="19" t="str">
        <v>1-month Adobe Creative Cloud Hard Bundle_x000D_
_x000D_
*Terms and exclusions apply. Offer only available in eligible markets. Eligible markets are determined at activation, and varies by region, device, and time.</v>
      </c>
    </row>
    <row r="228" spans="1:25" ht="15" customHeight="1">
      <c r="A228" s="19" t="str">
        <v>90PF05U1-M000J0</v>
      </c>
      <c r="B228" s="20" t="str">
        <v>PG500MV-585WR</v>
      </c>
      <c r="C228" s="19" t="str">
        <v>Not found Mini Tower</v>
      </c>
      <c r="D228" s="20" t="str">
        <v>Trusted by IT Experts. Built for Worry-Free Business.</v>
      </c>
      <c r="E228"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8" s="19">
        <v>0</v>
      </c>
      <c r="G228" s="19" t="str">
        <v>90PF05U1-M000J0</v>
      </c>
      <c r="H228" s="19" t="str">
        <v>Not found Mini Tower (Core 5 210H/8GB/512GB/Win 11 Home/PG500MV)</v>
      </c>
      <c r="I228" s="19" t="str">
        <v>Intel® Core™ 5 210H 2.2 GHz</v>
      </c>
      <c r="J228" s="19" t="str">
        <v>Intel® UHD Graphics</v>
      </c>
      <c r="K228" s="19" t="str">
        <v>Windows 11 Home</v>
      </c>
      <c r="L228" s="19" t="str">
        <v>Not Included</v>
      </c>
      <c r="M228" s="19" t="str">
        <v>21.5"</v>
      </c>
      <c r="N228" s="19" t="str">
        <v>FHD (1920 x 1080) 16:9</v>
      </c>
      <c r="O228" s="19" t="str">
        <v>250nits</v>
      </c>
      <c r="P228" s="19" t="str">
        <v>8GB DDR5 U-DIMM</v>
      </c>
      <c r="Q228" s="19" t="str">
        <v>512GB M.2 2280 NVMe™ PCIe® 4.0 SSD</v>
      </c>
      <c r="R228"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8" s="19" t="str">
        <v>06.00 kg</v>
      </c>
      <c r="T228" s="19" t="str">
        <v>15.50 x 29.60 x 34.70 cm</v>
      </c>
      <c r="U228" s="19" t="str">
        <v>1x PCIe® 4.0 x 16 (operating at PCIe® 4.0 x8)
1x M.2 connector for WiFi
2x M.2 2280 connector for storage
2x DDR5 SO-DIMM slot</v>
      </c>
      <c r="V228" s="19" t="str">
        <v>Wired keyboard (USB)
Wired optical mouse (USB)</v>
      </c>
      <c r="W228" s="20" t="str">
        <v>No Battery</v>
      </c>
      <c r="X228" s="19" t="str">
        <v>330W</v>
      </c>
      <c r="Y228" s="19" t="str">
        <v>1-month Adobe Creative Cloud Hard Bundle_x000D_
_x000D_
*Terms and exclusions apply. Offer only available in eligible markets. Eligible markets are determined at activation, and varies by region, device, and time.</v>
      </c>
    </row>
    <row r="229" spans="1:25" ht="15" customHeight="1">
      <c r="A229" s="19" t="str">
        <v>90PF05U1-M000K0</v>
      </c>
      <c r="B229" s="20" t="str">
        <v>PG500MV-585XR</v>
      </c>
      <c r="C229" s="19" t="str">
        <v>Not found Mini Tower</v>
      </c>
      <c r="D229" s="20" t="str">
        <v>Trusted by IT Experts. Built for Worry-Free Business.</v>
      </c>
      <c r="E229"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9" s="19">
        <v>0</v>
      </c>
      <c r="G229" s="19" t="str">
        <v>90PF05U1-M000K0</v>
      </c>
      <c r="H229" s="19" t="str">
        <v>Not found Mini Tower (Core 5 210H/8GB/512GB/Win 11 Pro/PG500MV)</v>
      </c>
      <c r="I229" s="19" t="str">
        <v>Intel® Core™ 5 210H 2.2 GHz</v>
      </c>
      <c r="J229" s="19" t="str">
        <v>Intel® UHD Graphics</v>
      </c>
      <c r="K229" s="19" t="str">
        <v>Windows 11 Pro</v>
      </c>
      <c r="L229" s="19" t="str">
        <v>Not Included</v>
      </c>
      <c r="M229" s="19" t="str">
        <v>21.5"</v>
      </c>
      <c r="N229" s="19" t="str">
        <v>FHD (1920 x 1080) 16:9</v>
      </c>
      <c r="O229" s="19" t="str">
        <v>250nits</v>
      </c>
      <c r="P229" s="19" t="str">
        <v>8GB DDR5 U-DIMM</v>
      </c>
      <c r="Q229" s="19" t="str">
        <v>512GB M.2 2280 NVMe™ PCIe® 4.0 SSD</v>
      </c>
      <c r="R229"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9" s="19" t="str">
        <v>06.00 kg</v>
      </c>
      <c r="T229" s="19" t="str">
        <v>15.50 x 29.60 x 34.70 cm</v>
      </c>
      <c r="U229" s="19" t="str">
        <v>1x PCIe® 4.0 x 16 (operating at PCIe® 4.0 x8)
1x M.2 connector for WiFi
2x M.2 2280 connector for storage
2x DDR5 SO-DIMM slot</v>
      </c>
      <c r="V229" s="19" t="str">
        <v>Wired keyboard (USB)
Wired optical mouse (USB)</v>
      </c>
      <c r="W229" s="20" t="str">
        <v>No Battery</v>
      </c>
      <c r="X229" s="19" t="str">
        <v>330W</v>
      </c>
      <c r="Y229" s="19" t="str">
        <v>1-month Adobe Creative Cloud Hard Bundle_x000D_
_x000D_
*Terms and exclusions apply. Offer only available in eligible markets. Eligible markets are determined at activation, and varies by region, device, and time.</v>
      </c>
    </row>
    <row r="230" spans="1:25" ht="15" customHeight="1">
      <c r="A230" s="19" t="str">
        <v>90PF05U1-M000L0</v>
      </c>
      <c r="B230" s="20" t="str">
        <v>PG500MV-7116WR</v>
      </c>
      <c r="C230" s="19" t="str">
        <v>Not found Mini Tower</v>
      </c>
      <c r="D230" s="20" t="str">
        <v>Trusted by IT Experts. Built for Worry-Free Business.</v>
      </c>
      <c r="E230"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30" s="19">
        <v>0</v>
      </c>
      <c r="G230" s="19" t="str">
        <v>90PF05U1-M000L0</v>
      </c>
      <c r="H230" s="19" t="str">
        <v>Not found Mini Tower (Core 7 240H/8GB/512GB/RTX™ 3050/Win 11 Home/PG500MV)</v>
      </c>
      <c r="I230" s="19" t="str">
        <v>Intel® Core™ 7 240H 2.5 GHz</v>
      </c>
      <c r="J230" s="19" t="str">
        <v>NVIDIA® GeForce RTX™ 3050 6GB GDDR6 : 1x DP, 1x HDMI, 1x DVI-D</v>
      </c>
      <c r="K230" s="19" t="str">
        <v>Windows 11 Home</v>
      </c>
      <c r="L230" s="19" t="str">
        <v>Not Included</v>
      </c>
      <c r="M230" s="19" t="str">
        <v>21.5"</v>
      </c>
      <c r="N230" s="19" t="str">
        <v>FHD (1920 x 1080) 16:9</v>
      </c>
      <c r="O230" s="19" t="str">
        <v>250nits</v>
      </c>
      <c r="P230" s="19" t="str">
        <v>8GB DDR5 U-DIMM *2</v>
      </c>
      <c r="Q230" s="19" t="str">
        <v>512GB + 512GB M.2 2280 NVMe™ PCIe® 4.0 SSD</v>
      </c>
      <c r="R230"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30" s="19" t="str">
        <v>06.00 kg</v>
      </c>
      <c r="T230" s="19" t="str">
        <v>15.50 x 29.60 x 34.70 cm</v>
      </c>
      <c r="U230" s="19" t="str">
        <v>1x PCIe® 4.0 x 16 (operating at PCIe® 4.0 x8)
1x M.2 connector for WiFi
2x M.2 2280 connector for storage
2x DDR5 SO-DIMM slot</v>
      </c>
      <c r="V230" s="19" t="str">
        <v>Wired keyboard (USB)
Wired optical mouse (USB)</v>
      </c>
      <c r="W230" s="20" t="str">
        <v>No Battery</v>
      </c>
      <c r="X230" s="19" t="str">
        <v>330W</v>
      </c>
      <c r="Y230" s="19" t="str">
        <v>1-month Adobe Creative Cloud Hard Bundle_x000D_
_x000D_
*Terms and exclusions apply. Offer only available in eligible markets. Eligible markets are determined at activation, and varies by region, device, and time.</v>
      </c>
    </row>
    <row r="231" spans="1:25" ht="15" customHeight="1">
      <c r="A231" s="19" t="str">
        <v>90PF05U1-M000M0</v>
      </c>
      <c r="B231" s="20" t="str">
        <v>PG500MV-715WR</v>
      </c>
      <c r="C231" s="19" t="str">
        <v>Not found Mini Tower</v>
      </c>
      <c r="D231" s="20" t="str">
        <v>Trusted by IT Experts. Built for Worry-Free Business.</v>
      </c>
      <c r="E231"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31" s="19">
        <v>0</v>
      </c>
      <c r="G231" s="19" t="str">
        <v>90PF05U1-M000M0</v>
      </c>
      <c r="H231" s="19" t="str">
        <v>Not found Mini Tower (Core 7 240H/8GB/512GB/Win 11 Home/PG500MV)</v>
      </c>
      <c r="I231" s="19" t="str">
        <v>Intel® Core™ 7 240H 2.5 GHz</v>
      </c>
      <c r="J231" s="19" t="str">
        <v>Intel® UHD Graphics</v>
      </c>
      <c r="K231" s="19" t="str">
        <v>Windows 11 Home</v>
      </c>
      <c r="L231" s="19" t="str">
        <v>Not Included</v>
      </c>
      <c r="M231" s="19" t="str">
        <v>21.5"</v>
      </c>
      <c r="N231" s="19" t="str">
        <v>FHD (1920 x 1080) 16:9</v>
      </c>
      <c r="O231" s="19" t="str">
        <v>250nits</v>
      </c>
      <c r="P231" s="19" t="str">
        <v>8GB DDR5 U-DIMM *2</v>
      </c>
      <c r="Q231" s="19" t="str">
        <v>512GB M.2 2280 NVMe™ PCIe® 4.0 SSD</v>
      </c>
      <c r="R231"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31" s="19" t="str">
        <v>06.00 kg</v>
      </c>
      <c r="T231" s="19" t="str">
        <v>15.50 x 29.60 x 34.70 cm</v>
      </c>
      <c r="U231" s="19" t="str">
        <v>1x PCIe® 4.0 x 16 (operating at PCIe® 4.0 x8)
1x M.2 connector for WiFi
2x M.2 2280 connector for storage
2x DDR5 SO-DIMM slot</v>
      </c>
      <c r="V231" s="19" t="str">
        <v>Wired keyboard (USB)
Wired optical mouse (USB)</v>
      </c>
      <c r="W231" s="20" t="str">
        <v>No Battery</v>
      </c>
      <c r="X231" s="19" t="str">
        <v>330W</v>
      </c>
      <c r="Y231" s="19" t="str">
        <v>1-month Adobe Creative Cloud Hard Bundle_x000D_
_x000D_
*Terms and exclusions apply. Offer only available in eligible markets. Eligible markets are determined at activation, and varies by region, device, and time.</v>
      </c>
    </row>
    <row r="232" spans="1:25" ht="15" customHeight="1">
      <c r="A232" s="19" t="str">
        <v>90PT0391-M00KA0</v>
      </c>
      <c r="B232" s="20" t="str">
        <v>E1600WKAT-BD182WF</v>
      </c>
      <c r="C232" s="19" t="str">
        <v>Not found</v>
      </c>
      <c r="D232" s="20" t="str">
        <v>Unwavering versatility. Always ready.</v>
      </c>
      <c r="E232" s="19">
        <v>0</v>
      </c>
      <c r="F232" s="19">
        <v>0</v>
      </c>
      <c r="G232" s="19" t="str">
        <v>90PT0391-M00KA0</v>
      </c>
      <c r="H232" s="19" t="str">
        <v>Not found (Intel® Celeron® N4500 1.1/8GB/256GB/Win 11 Home/E1600WKAT)</v>
      </c>
      <c r="I232" s="19" t="str">
        <v>Intel® Celeron® N4500 1.1 GHz</v>
      </c>
      <c r="J232" s="19" t="str">
        <v>Intel® UHD Graphics</v>
      </c>
      <c r="K232" s="19" t="str">
        <v>Windows 11 Home</v>
      </c>
      <c r="L232" s="19" t="str">
        <v>1-month trial for new Microsoft 365 customers. Credit card required.</v>
      </c>
      <c r="M232" s="19" t="str">
        <v>15.6"</v>
      </c>
      <c r="N232" s="19" t="str">
        <v>FHD (1920 x 1080) 16:9</v>
      </c>
      <c r="O232" s="19" t="str">
        <v>250nits</v>
      </c>
      <c r="P232" s="19" t="str">
        <v>DDR4 8GB</v>
      </c>
      <c r="Q232" s="19" t="str">
        <v>256GB M.2 NVMe™ PCIe® 3.0 SSD
Without HDD</v>
      </c>
      <c r="R232" s="19" t="str">
        <v>Side:
1x 2-in-1 card reader SD / MMC
1x 3.5mm combo audio jack
2x USB 3.2 Gen 1 Type-A
Back:
1x DC-in
1x Kensington lock
2x COM port
1x RJ45 Gigabit Ethernet
1x HDMI out 1.4
1x USB 3.2 Gen 1 Type-C
2x USB 3.2 Gen 1 Type-A</v>
      </c>
      <c r="S232" s="19" t="str">
        <v>02.24 kg</v>
      </c>
      <c r="T232" s="19" t="str">
        <v>36.6 x 24.7 x 3.7 ~ 15.0 cm</v>
      </c>
      <c r="U232" s="19" t="str">
        <v>1x 2.5" 7mm SATA slot
1x M.2  2280 SSD slot
1x DDR4 SO-DIMM slot</v>
      </c>
      <c r="V232" s="19" t="str">
        <v>Wireless grey keyboard
Wireless optical mouse</v>
      </c>
      <c r="W232" s="20" t="str">
        <v>No Battery</v>
      </c>
      <c r="X232" s="19" t="str">
        <v>ø4.5, 65W AC Adapter</v>
      </c>
      <c r="Y232" s="19" t="str">
        <v>BIOS Booting User Password Protection
HDD User Password Protection and Security
Kensington Security Slot™(7x 3mm)</v>
      </c>
    </row>
    <row r="233" spans="1:25" ht="15" customHeight="1">
      <c r="A233" s="19" t="str">
        <v>90PT0391-M014A0</v>
      </c>
      <c r="B233" s="20" t="str">
        <v>E1600WKAT-BMR182W</v>
      </c>
      <c r="C233" s="19" t="str">
        <v>Not found</v>
      </c>
      <c r="D233" s="20" t="str">
        <v>Unwavering versatility. Always ready.</v>
      </c>
      <c r="E233" s="19" t="str">
        <v>- Business ready (15.6" Multitouch with VESA mount compatible)
- Quiet Fanless design for silent operation with energy efficiency
- Convenient connectivity with other devices</v>
      </c>
      <c r="F233" s="19">
        <v>0</v>
      </c>
      <c r="G233" s="19" t="str">
        <v>90PT0391-M014A0</v>
      </c>
      <c r="H233" s="19" t="str">
        <v>Not found (Intel® Celeron® N4500 1.1/8GB/256GB/Win 11 Home/E1600WKAT)</v>
      </c>
      <c r="I233" s="19" t="str">
        <v>Intel® Celeron® N4500 1.1 GHz</v>
      </c>
      <c r="J233" s="19" t="str">
        <v>Intel® UHD Graphics</v>
      </c>
      <c r="K233" s="19" t="str">
        <v>Windows 11 Home</v>
      </c>
      <c r="L233" s="19" t="str">
        <v>1-month trial for new Microsoft 365 customers. Credit card required.</v>
      </c>
      <c r="M233" s="19" t="str">
        <v>15.6"</v>
      </c>
      <c r="N233" s="19" t="str">
        <v>FHD (1920 x 1080) 16:9</v>
      </c>
      <c r="O233" s="19" t="str">
        <v>250nits</v>
      </c>
      <c r="P233" s="19" t="str">
        <v>DDR4 8GB</v>
      </c>
      <c r="Q233" s="19" t="str">
        <v>256GB M.2 NVMe™ PCIe® 3.0 SSD
Without HDD</v>
      </c>
      <c r="R233" s="19" t="str">
        <v>Side:
1x 2-in-1 card reader SD / MMC
1x 3.5mm combo audio jack
2x USB 3.2 Gen 1 Type-A
Back:
1x DC-in
1x Kensington lock
2x COM port
1x RJ45 Gigabit Ethernet
1x HDMI out 1.4
1x USB 3.2 Gen 1 Type-C
2x USB 3.2 Gen 1 Type-A</v>
      </c>
      <c r="S233" s="19" t="str">
        <v>02.24 kg</v>
      </c>
      <c r="T233" s="19" t="str">
        <v>36.6 x 24.7 x 3.7 ~ 15.0 cm</v>
      </c>
      <c r="U233" s="19" t="str">
        <v>1x 2.5" 7mm SATA slot
1x M.2  2280 SSD slot
1x DDR4 SO-DIMM slot</v>
      </c>
      <c r="V233" s="19" t="str">
        <v>Wireless grey keyboard
Wireless optical mouse</v>
      </c>
      <c r="W233" s="20" t="str">
        <v>No Battery</v>
      </c>
      <c r="X233" s="19" t="str">
        <v>ø4.5, 65W AC Adapter</v>
      </c>
      <c r="Y233" s="19" t="str">
        <v>BIOS Booting User Password Protection
HDD User Password Protection and Security
Kensington Security Slot™(7x 3mm)</v>
      </c>
    </row>
    <row r="234" spans="1:25" ht="15" customHeight="1">
      <c r="A234" s="19" t="str">
        <v>90PT03G1-M00MV0</v>
      </c>
      <c r="B234" s="20" t="str">
        <v>E3402WBAK-BA5805W</v>
      </c>
      <c r="C234" s="19" t="str">
        <v>ASUS ExpertCenter E3 AiO 24</v>
      </c>
      <c r="D234" s="20" t="str">
        <v>Trusted by IT Experts. Built for Worry-Free Business.</v>
      </c>
      <c r="E234" s="19" t="str">
        <v>- Nano Edge Design with 88% screen body to ratio
- AI Noice-cancelling technology for Business meeting
- 3Y Onsite service with 1Year Accidental damage protection</v>
      </c>
      <c r="F234" s="19">
        <v>0</v>
      </c>
      <c r="G234" s="19" t="str">
        <v>90PT03G1-M00MV0</v>
      </c>
      <c r="H234" s="19" t="str">
        <v>ASUS ExpertCenter E3 AiO 24 (i5-1235U/8GB/512GB/Win 11 Home/E3402WBAK)</v>
      </c>
      <c r="I234" s="19" t="str">
        <v>Intel® Core™ i5-1235U 1.3 GHz</v>
      </c>
      <c r="J234" s="19" t="str">
        <v>Intel® UHD Graphics</v>
      </c>
      <c r="K234" s="19" t="str">
        <v>Windows 11 Home</v>
      </c>
      <c r="L234" s="19" t="str">
        <v>1-month trial for new Microsoft 365 customers. Credit card required.</v>
      </c>
      <c r="M234" s="19" t="str">
        <v>23.8"</v>
      </c>
      <c r="N234" s="19" t="str">
        <v>FHD (1920 x 1080) 16:9</v>
      </c>
      <c r="O234" s="19" t="str">
        <v>250nits</v>
      </c>
      <c r="P234" s="19" t="str">
        <v>DDR4 8GB</v>
      </c>
      <c r="Q234" s="19" t="str">
        <v>512GB M.2 NVMe™ PCIe® 3.0 SSD
Without HDD</v>
      </c>
      <c r="R234" s="19" t="str">
        <v>Side:
1x Kensington lock
1x 2-in-1 card reader SD / MMC
1x 3.5mm combo audio jack
1x USB 2.0 Type-A
Back:
1x DC-in
1x RJ45 Gigabit Ethernet
1x HDMI in 1.4
1x HDMI out 1.4
1x USB 2.0 Type-A
1x USB 3.2 Gen 1 Type-C
3x USB 3.2 Gen 1 Type-A</v>
      </c>
      <c r="S234" s="19" t="str">
        <v>05.40 kg</v>
      </c>
      <c r="T234" s="19" t="str">
        <v>53.9 x 42.3 x 1.5 ~ 16.5 cm</v>
      </c>
      <c r="U234" s="19" t="str">
        <v>1x 2.5" 7mm SATA slot
1x M.2  2280 SSD slot
2x DDR4 SO-DIMM slot</v>
      </c>
      <c r="V234" s="19" t="str">
        <v>Wired grey keyboard (USB)
Wired optical mouse (USB)</v>
      </c>
      <c r="W234" s="20" t="str">
        <v>No Battery</v>
      </c>
      <c r="X234" s="19" t="str">
        <v>ø4.5, 90W AC Adapter</v>
      </c>
      <c r="Y234" s="19" t="str">
        <v>BIOS Booting User Password Protection
HDD User Password Protection and Security
Kensington Security Slot™(7x 3mm)</v>
      </c>
    </row>
    <row r="235" spans="1:25" ht="15" customHeight="1">
      <c r="A235" s="19" t="str">
        <v>90PT03G3-M05490</v>
      </c>
      <c r="B235" s="20" t="str">
        <v>E3402WBAK-BA785W</v>
      </c>
      <c r="C235" s="19" t="str">
        <v>ASUS ExpertCenter E3 AiO 24</v>
      </c>
      <c r="D235" s="20" t="str">
        <v>Trusted by IT Experts. Built for Worry-Free Business.</v>
      </c>
      <c r="E235" s="19" t="str">
        <v>- Nano Edge Design with 88% screen body to ratio
- AI Noice-cancelling technology for Business meeting
- 3Y Onsite service with 1Year Accidental damage protection</v>
      </c>
      <c r="F235" s="19">
        <v>0</v>
      </c>
      <c r="G235" s="19" t="str">
        <v>90PT03G3-M05490</v>
      </c>
      <c r="H235" s="19" t="str">
        <v>ASUS ExpertCenter E3 AiO 24 (i7-1255U/8GB/512GB/Win 11 Home/E3402WBAK)</v>
      </c>
      <c r="I235" s="19" t="str">
        <v>Intel® Core™ i7-1255U 1.7 GHz</v>
      </c>
      <c r="J235" s="19" t="str">
        <v>Intel® UHD Graphics</v>
      </c>
      <c r="K235" s="19" t="str">
        <v>Windows 11 Home</v>
      </c>
      <c r="L235" s="19" t="str">
        <v>1-month trial for new Microsoft 365 customers. Credit card required.</v>
      </c>
      <c r="M235" s="19" t="str">
        <v>23.8"</v>
      </c>
      <c r="N235" s="19" t="str">
        <v>FHD (1920 x 1080) 16:9</v>
      </c>
      <c r="O235" s="19" t="str">
        <v>250nits</v>
      </c>
      <c r="P235" s="19" t="str">
        <v>DDR4 8GB</v>
      </c>
      <c r="Q235" s="19" t="str">
        <v>512GB M.2 NVMe™ PCIe® 3.0 SSD
Without HDD</v>
      </c>
      <c r="R235" s="19" t="str">
        <v>Side:
1x Kensington lock
1x 2-in-1 card reader SD / MMC
1x 3.5mm combo audio jack
1x USB 2.0 Type-A
Back:
1x DC-in
1x RJ45 Gigabit Ethernet
1x HDMI in 1.4
1x HDMI out 1.4
1x USB 2.0 Type-A
1x USB 3.2 Gen 1 Type-C
3x USB 3.2 Gen 1 Type-A</v>
      </c>
      <c r="S235" s="19" t="str">
        <v>05.40 kg</v>
      </c>
      <c r="T235" s="19" t="str">
        <v>53.9 x 42.3 x 1.5 ~ 16.5 cm</v>
      </c>
      <c r="U235" s="19" t="str">
        <v>1x 2.5" 7mm SATA slot
1x M.2  2280 SSD slot
2x DDR4 SO-DIMM slot</v>
      </c>
      <c r="V235" s="19" t="str">
        <v>Wired black keyboard (USB)
Wired optical mouse (USB)</v>
      </c>
      <c r="W235" s="20" t="str">
        <v>No Battery</v>
      </c>
      <c r="X235" s="19" t="str">
        <v>ø4.5, 90W AC Adapter</v>
      </c>
      <c r="Y235" s="19" t="str">
        <v>BIOS Booting User Password Protection
HDD User Password Protection and Security
Kensington Security Slot™(7x 3mm)</v>
      </c>
    </row>
    <row r="236" spans="1:25" ht="15" customHeight="1">
      <c r="A236" s="19" t="str">
        <v>90PT03G4-M043X0</v>
      </c>
      <c r="B236" s="20" t="str">
        <v>A3402WBAK-WA585WS</v>
      </c>
      <c r="C236" s="19" t="str">
        <v>ASUS AiO A3402</v>
      </c>
      <c r="D236" s="20" t="str">
        <v>Trusted by IT Experts. Built for Worry-Free Business.</v>
      </c>
      <c r="E236" s="19" t="str">
        <v>- Modern &amp; Elegant Design with up to 100Hz Responsive Touchscreen
- Optimized for Multitasking work and outstanding I/O connectivity
- ASUS Sonic Master Audio with AI Noice Canceling for productivity, and 2-Year Full Warranty with Accidental Damage Protection</v>
      </c>
      <c r="F236" s="19">
        <v>0</v>
      </c>
      <c r="G236" s="19" t="str">
        <v>90PT03G4-M043X0</v>
      </c>
      <c r="H236" s="19" t="str">
        <v>ASUS AiO A3402 (i5-1235U/8GB/512GB/Win 11 Home/A3402WBAK)</v>
      </c>
      <c r="I236" s="19" t="str">
        <v>Intel® Core™ i5-1235U 1.3 GHz</v>
      </c>
      <c r="J236" s="19" t="str">
        <v>Intel® UHD Graphics</v>
      </c>
      <c r="K236" s="19" t="str">
        <v>Windows 11 Home</v>
      </c>
      <c r="L236" s="19" t="str">
        <v>Office Home and Student 2021 included</v>
      </c>
      <c r="M236" s="19" t="str">
        <v>23.8"</v>
      </c>
      <c r="N236" s="19" t="str">
        <v>FHD (1920 x 1080) 16:9</v>
      </c>
      <c r="O236" s="19" t="str">
        <v>250nits</v>
      </c>
      <c r="P236" s="19" t="str">
        <v>DDR4 8GB</v>
      </c>
      <c r="Q236" s="19" t="str">
        <v>512GB M.2 NVMe™ PCIe® 3.0 SSD
Without HDD</v>
      </c>
      <c r="R236" s="19" t="str">
        <v>Side:
ø4.5, 90W AC Adapter, Output: 19V DC, 4.74A, 90W, Input: 100~240V AC 50/60Hz universal
Back:
1x Kensington lock
1x 3.5mm combo audio jack
1x USB 2.0 Type-A</v>
      </c>
      <c r="S236" s="19" t="str">
        <v>53.9 x 42.3 x 1.5 ~ 16.5 cm</v>
      </c>
      <c r="T236" s="19" t="e">
        <v>#N/A</v>
      </c>
      <c r="U236" s="19" t="str">
        <v>1x 2.5" 7mm SATA slot
1x M.2  2280 SSD slot
2x DDR4 SO-DIMM slot</v>
      </c>
      <c r="V236" s="19" t="str">
        <v>MyASUS
ASUS Business Manager</v>
      </c>
      <c r="W236" s="20" t="str">
        <v>No Battery</v>
      </c>
      <c r="X236" s="19" t="str">
        <v>Not Found</v>
      </c>
      <c r="Y236" s="19" t="str">
        <v>05.40 kg (11.90 lbs)</v>
      </c>
    </row>
    <row r="237" spans="1:25" ht="15" customHeight="1">
      <c r="A237" s="19" t="str">
        <v>90PT03G4-M055N0</v>
      </c>
      <c r="B237" s="20" t="str">
        <v>A3402WBAK-WA715WS</v>
      </c>
      <c r="C237" s="19" t="str">
        <v>ASUS AiO A3402</v>
      </c>
      <c r="D237" s="20" t="str">
        <v>Trusted by IT Experts. Built for Worry-Free Business.</v>
      </c>
      <c r="E237" s="19" t="str">
        <v>- Modern &amp; Elegant Design with up to 100Hz Responsive Touchscreen
- Optimized for Multitasking work and outstanding I/O connectivity
- ASUS Sonic Master Audio with AI Noice Canceling for productivity, and 2-Year Full Warranty with Accidental Damage Protection</v>
      </c>
      <c r="F237" s="19">
        <v>0</v>
      </c>
      <c r="G237" s="19" t="str">
        <v>90PT03G4-M055N0</v>
      </c>
      <c r="H237" s="19" t="str">
        <v>ASUS AiO A3402 (i7-1255U/16GB/512GB/Win 11 Home/A3402WBAK)</v>
      </c>
      <c r="I237" s="19" t="str">
        <v>Intel® Core™ i7-1255U 1.7 GHz</v>
      </c>
      <c r="J237" s="19" t="str">
        <v>Intel Iris Xᵉ Graphics (available for Intel® Core™ i5/i7/i9 with dual channel memory)</v>
      </c>
      <c r="K237" s="19" t="str">
        <v>Windows 11 Home</v>
      </c>
      <c r="L237" s="19" t="str">
        <v>Office Home and Student 2021 included</v>
      </c>
      <c r="M237" s="19" t="str">
        <v>23.8"</v>
      </c>
      <c r="N237" s="19" t="str">
        <v>FHD (1920 x 1080) 16:9</v>
      </c>
      <c r="O237" s="19" t="str">
        <v>250nits</v>
      </c>
      <c r="P237" s="19" t="str">
        <v>DDR4 16GB</v>
      </c>
      <c r="Q237" s="19" t="str">
        <v>512GB M.2 NVMe™ PCIe® 3.0 SSD
Without HDD</v>
      </c>
      <c r="R237" s="19" t="str">
        <v>Side:
ø4.5, 90W AC Adapter, Output: 19V DC, 4.74A, 90W, Input: 100~240V AC 50/60Hz universal
Back:
1x Kensington lock
1x 3.5mm combo audio jack
1x USB 2.0 Type-A</v>
      </c>
      <c r="S237" s="19" t="str">
        <v>53.9 x 42.3 x 1.5 ~ 16.5 cm</v>
      </c>
      <c r="T237" s="19" t="e">
        <v>#N/A</v>
      </c>
      <c r="U237" s="19" t="str">
        <v>1x 2.5" 7mm SATA slot
1x M.2  2280 SSD slot
2x DDR4 SO-DIMM slot</v>
      </c>
      <c r="V237" s="19" t="str">
        <v>MyASUS
ASUS Business Manager</v>
      </c>
      <c r="W237" s="20" t="str">
        <v>No Battery</v>
      </c>
      <c r="X237" s="19" t="str">
        <v>Not Found</v>
      </c>
      <c r="Y237" s="19" t="str">
        <v>05.40 kg (11.90 lbs)</v>
      </c>
    </row>
    <row r="238" spans="1:25" ht="15" customHeight="1">
      <c r="A238" s="19" t="str">
        <v>90PT03G4-M06A20</v>
      </c>
      <c r="B238" s="20" t="str">
        <v>A3402WBAK-WPC515WS</v>
      </c>
      <c r="C238" s="19" t="str">
        <v>ASUS AiO A3402</v>
      </c>
      <c r="D238" s="20" t="str">
        <v>Beautiful by design. Imagination truly expanded.</v>
      </c>
      <c r="E238" s="19" t="str">
        <v>- Modern &amp; Elegant Design with up to 100Hz Responsive Touchscreen
- Optimized for Multitasking work and outstanding I/O connectivity
- ASUS Sonic Master Audio with AI Noice Canceling for productivity, and 2-Year Full Warranty with Accidental Damage Protection</v>
      </c>
      <c r="F238" s="19">
        <v>0</v>
      </c>
      <c r="G238" s="19" t="str">
        <v>90PT03G4-M06A20</v>
      </c>
      <c r="H238" s="19" t="str">
        <v>ASUS AiO A3402 (i5-1235U/16GB/512GB/Win 11 Home/A3402WBAK)</v>
      </c>
      <c r="I238" s="19" t="str">
        <v>Intel® Core™ i5-1235U 1.3 GHz</v>
      </c>
      <c r="J238" s="19" t="str">
        <v>Intel Iris Xᵉ Graphics (available for Intel® Core™ i5/i7/i9 with dual channel memory)</v>
      </c>
      <c r="K238" s="19" t="str">
        <v>Windows 11 Home</v>
      </c>
      <c r="L238" s="19" t="str">
        <v>Office Home and Student 2021 included</v>
      </c>
      <c r="M238" s="19" t="str">
        <v>23.8"</v>
      </c>
      <c r="N238" s="19" t="str">
        <v>FHD (1920 x 1080) 16:9</v>
      </c>
      <c r="O238" s="19" t="str">
        <v>250nits</v>
      </c>
      <c r="P238" s="19" t="str">
        <v>DDR4 16GB</v>
      </c>
      <c r="Q238" s="19" t="str">
        <v>512GB M.2 NVMe™ PCIe® 3.0 SSD
Without HDD</v>
      </c>
      <c r="R238" s="19" t="str">
        <v>Side:
1x Kensington lock
1x 3.5mm combo audio jack
1x USB 2.0 Type-A
Back:
1x DC-in
1x RJ45 Gigabit Ethernet
1x HDMI in 1.4
1x HDMI out 1.4
1x USB 2.0 Type-A
1x USB 3.2 Gen 1 Type-C
3x USB 3.2 Gen 1 Type-A</v>
      </c>
      <c r="S238" s="19" t="str">
        <v>05.40 kg</v>
      </c>
      <c r="T238" s="19" t="str">
        <v>53.9 x 42.3 x 1.5 ~ 16.5 cm</v>
      </c>
      <c r="U238" s="19" t="str">
        <v>1x 2.5" 7mm SATA slot
1x M.2  2280 SSD slot
2x DDR4 SO-DIMM slot</v>
      </c>
      <c r="V238" s="19" t="str">
        <v>Wired white keyboard (USB)
Wired optical mouse (USB)</v>
      </c>
      <c r="W238" s="20" t="str">
        <v>No Battery</v>
      </c>
      <c r="X238" s="19" t="str">
        <v>ø4.5, 90W AC Adapter</v>
      </c>
      <c r="Y238" s="19" t="str">
        <v>BIOS Booting User Password Protection
HDD User Password Protection and Security
Kensington Security Slot™(7x 3mm)</v>
      </c>
    </row>
    <row r="239" spans="1:25" ht="15" customHeight="1">
      <c r="A239" s="19" t="str">
        <v>90PT03G4-M06A30</v>
      </c>
      <c r="B239" s="20" t="str">
        <v>A3402WBAT-WPD515WS</v>
      </c>
      <c r="C239" s="19" t="str">
        <v>ASUS AiO A3402</v>
      </c>
      <c r="D239" s="20" t="str">
        <v>Beautiful by design. Imagination truly expanded.</v>
      </c>
      <c r="E239" s="19" t="str">
        <v>- Modern &amp; Elegant Design with up to 100Hz Responsive Touchscreen
- Optimized for Multitasking work and outstanding I/O connectivity
- ASUS Sonic Master Audio with AI Noice Canceling for productivity, and 2-Year Full Warranty with Accidental Damage Protection</v>
      </c>
      <c r="F239" s="19">
        <v>0</v>
      </c>
      <c r="G239" s="19" t="str">
        <v>90PT03G4-M06A30</v>
      </c>
      <c r="H239" s="19" t="str">
        <v>ASUS AiO A3402 (i5-1235U/16GB/512GB/Win 11 Home/A3402WBAT)</v>
      </c>
      <c r="I239" s="19" t="str">
        <v>Intel® Core™ i5-1235U 1.3 GHz</v>
      </c>
      <c r="J239" s="19" t="str">
        <v>Intel Iris Xᵉ Graphics (available for Intel® Core™ i5/i7/i9 with dual channel memory)</v>
      </c>
      <c r="K239" s="19" t="str">
        <v>Windows 11 Home</v>
      </c>
      <c r="L239" s="19" t="str">
        <v>Office Home and Student 2021 included</v>
      </c>
      <c r="M239" s="19" t="str">
        <v>23.8"</v>
      </c>
      <c r="N239" s="19" t="str">
        <v>FHD (1920 x 1080) 16:9</v>
      </c>
      <c r="O239" s="19" t="str">
        <v>250nits</v>
      </c>
      <c r="P239" s="19" t="str">
        <v>DDR4 16GB</v>
      </c>
      <c r="Q239" s="19" t="str">
        <v>512GB M.2 NVMe™ PCIe® 3.0 SSD
Without HDD</v>
      </c>
      <c r="R239" s="19" t="str">
        <v>Side:
1x Kensington lock
1x 3.5mm combo audio jack
1x USB 2.0 Type-A
Back:
1x DC-in
1x RJ45 Gigabit Ethernet
1x HDMI in 1.4
1x HDMI out 1.4
1x USB 2.0 Type-A
1x USB 3.2 Gen 1 Type-C
3x USB 3.2 Gen 1 Type-A</v>
      </c>
      <c r="S239" s="19" t="str">
        <v>05.40 kg</v>
      </c>
      <c r="T239" s="19" t="str">
        <v>53.9 x 42.3 x 1.5 ~ 16.5 cm</v>
      </c>
      <c r="U239" s="19" t="str">
        <v>1x 2.5" 7mm SATA slot
1x M.2  2280 SSD slot
2x DDR4 SO-DIMM slot</v>
      </c>
      <c r="V239" s="19" t="str">
        <v>Wired white keyboard (USB)
Wired optical mouse (USB)</v>
      </c>
      <c r="W239" s="20" t="str">
        <v>No Battery</v>
      </c>
      <c r="X239" s="19" t="str">
        <v>ø4.5, 90W AC Adapter</v>
      </c>
      <c r="Y239" s="19" t="str">
        <v>BIOS Booting User Password Protection
HDD User Password Protection and Security
Kensington Security Slot™(7x 3mm)</v>
      </c>
    </row>
    <row r="240" spans="1:25" ht="15" customHeight="1">
      <c r="A240" s="19" t="str">
        <v>90PT03G4-M06A40</v>
      </c>
      <c r="B240" s="20" t="str">
        <v>A3402WBAK-WPC715WS</v>
      </c>
      <c r="C240" s="19" t="str">
        <v>ASUS AiO A3402</v>
      </c>
      <c r="D240" s="20" t="str">
        <v>Beautiful by design. Imagination truly expanded.</v>
      </c>
      <c r="E240" s="19" t="str">
        <v>- Modern &amp; Elegant Design with up to 100Hz Responsive Touchscreen
- Optimized for Multitasking work and outstanding I/O connectivity
- ASUS Sonic Master Audio with AI Noice Canceling for productivity, and 2-Year Full Warranty with Accidental Damage Protection</v>
      </c>
      <c r="F240" s="19">
        <v>0</v>
      </c>
      <c r="G240" s="19" t="str">
        <v>90PT03G4-M06A40</v>
      </c>
      <c r="H240" s="19" t="str">
        <v>ASUS AiO A3402 (i7-1255U/16GB/512GB/Win 11 Home/A3402WBAK)</v>
      </c>
      <c r="I240" s="19" t="str">
        <v>Intel® Core™ i7-1255U 1.7 GHz</v>
      </c>
      <c r="J240" s="19" t="str">
        <v>Intel Iris Xᵉ Graphics (available for Intel® Core™ i5/i7/i9 with dual channel memory)</v>
      </c>
      <c r="K240" s="19" t="str">
        <v>Windows 11 Home</v>
      </c>
      <c r="L240" s="19" t="str">
        <v>Office Home and Student 2021 included</v>
      </c>
      <c r="M240" s="19" t="str">
        <v>23.8"</v>
      </c>
      <c r="N240" s="19" t="str">
        <v>FHD (1920 x 1080) 16:9</v>
      </c>
      <c r="O240" s="19" t="str">
        <v>250nits</v>
      </c>
      <c r="P240" s="19" t="str">
        <v>DDR4 16GB</v>
      </c>
      <c r="Q240" s="19" t="str">
        <v>512GB M.2 NVMe™ PCIe® 3.0 SSD
Without HDD</v>
      </c>
      <c r="R240" s="19" t="str">
        <v>Side:
1x Kensington lock
1x 3.5mm combo audio jack
1x USB 2.0 Type-A
Back:
1x DC-in
1x RJ45 Gigabit Ethernet
1x HDMI in 1.4
1x HDMI out 1.4
1x USB 2.0 Type-A
1x USB 3.2 Gen 1 Type-C
3x USB 3.2 Gen 1 Type-A</v>
      </c>
      <c r="S240" s="19" t="str">
        <v>05.40 kg</v>
      </c>
      <c r="T240" s="19" t="str">
        <v>53.9 x 42.3 x 1.5 ~ 16.5 cm</v>
      </c>
      <c r="U240" s="19" t="str">
        <v>1x 2.5" 7mm SATA slot
1x M.2  2280 SSD slot
2x DDR4 SO-DIMM slot</v>
      </c>
      <c r="V240" s="19" t="str">
        <v>Wired white keyboard (USB)
Wired optical mouse (USB)</v>
      </c>
      <c r="W240" s="20" t="str">
        <v>No Battery</v>
      </c>
      <c r="X240" s="19" t="str">
        <v>ø4.5, 90W AC Adapter</v>
      </c>
      <c r="Y240" s="19" t="str">
        <v>BIOS Booting User Password Protection
HDD User Password Protection and Security
Kensington Security Slot™(7x 3mm)</v>
      </c>
    </row>
    <row r="241" spans="1:25" ht="15" customHeight="1">
      <c r="A241" s="19" t="str">
        <v>90PT03G4-M06A50</v>
      </c>
      <c r="B241" s="20" t="str">
        <v>A3402WBAT-WPD715WS</v>
      </c>
      <c r="C241" s="19" t="str">
        <v>ASUS AiO A3402</v>
      </c>
      <c r="D241" s="20" t="str">
        <v>Beautiful by design. Imagination truly expanded.</v>
      </c>
      <c r="E241" s="19" t="str">
        <v>- Modern &amp; Elegant Design with up to 100Hz Responsive Touchscreen
- Optimized for Multitasking work and outstanding I/O connectivity
- ASUS Sonic Master Audio with AI Noice Canceling for productivity, and 2-Year Full Warranty with Accidental Damage Protection</v>
      </c>
      <c r="F241" s="19">
        <v>0</v>
      </c>
      <c r="G241" s="19" t="str">
        <v>90PT03G4-M06A50</v>
      </c>
      <c r="H241" s="19" t="str">
        <v>ASUS AiO A3402 (i7-1255U/16GB/512GB/Win 11 Home/A3402WBAT)</v>
      </c>
      <c r="I241" s="19" t="str">
        <v>Intel® Core™ i7-1255U 1.7 GHz</v>
      </c>
      <c r="J241" s="19" t="str">
        <v>Intel Iris Xᵉ Graphics (available for Intel® Core™ i5/i7/i9 with dual channel memory)</v>
      </c>
      <c r="K241" s="19" t="str">
        <v>Windows 11 Home</v>
      </c>
      <c r="L241" s="19" t="str">
        <v>Office Home and Student 2021 included</v>
      </c>
      <c r="M241" s="19" t="str">
        <v>23.8"</v>
      </c>
      <c r="N241" s="19" t="str">
        <v>FHD (1920 x 1080) 16:9</v>
      </c>
      <c r="O241" s="19" t="str">
        <v>250nits</v>
      </c>
      <c r="P241" s="19" t="str">
        <v>DDR4 16GB</v>
      </c>
      <c r="Q241" s="19" t="str">
        <v>512GB M.2 NVMe™ PCIe® 3.0 SSD
Without HDD</v>
      </c>
      <c r="R241" s="19" t="str">
        <v>Side:
1x Kensington lock
1x 3.5mm combo audio jack
1x USB 2.0 Type-A
Back:
1x DC-in
1x RJ45 Gigabit Ethernet
1x HDMI in 1.4
1x HDMI out 1.4
1x USB 2.0 Type-A
1x USB 3.2 Gen 1 Type-C
3x USB 3.2 Gen 1 Type-A</v>
      </c>
      <c r="S241" s="19" t="str">
        <v>05.40 kg</v>
      </c>
      <c r="T241" s="19" t="str">
        <v>53.9 x 42.3 x 1.5 ~ 16.5 cm</v>
      </c>
      <c r="U241" s="19" t="str">
        <v>1x 2.5" 7mm SATA slot
1x M.2  2280 SSD slot
2x DDR4 SO-DIMM slot</v>
      </c>
      <c r="V241" s="19" t="str">
        <v>Wired white keyboard (USB)
Wired optical mouse (USB)</v>
      </c>
      <c r="W241" s="20" t="str">
        <v>No Battery</v>
      </c>
      <c r="X241" s="19" t="str">
        <v>ø4.5, 90W AC Adapter</v>
      </c>
      <c r="Y241" s="19" t="str">
        <v>BIOS Booting User Password Protection
HDD User Password Protection and Security
Kensington Security Slot™(7x 3mm)</v>
      </c>
    </row>
    <row r="242" spans="1:25" ht="15" customHeight="1">
      <c r="A242" s="19" t="str">
        <v>90PT03H1-M00790</v>
      </c>
      <c r="B242" s="20" t="str">
        <v>E3202WBAK-BA3805W</v>
      </c>
      <c r="C242" s="19" t="str">
        <v>ASUS AiO E3202</v>
      </c>
      <c r="D242" s="20" t="str">
        <v>Trusted by IT Experts. Built for Worry-Free Business.</v>
      </c>
      <c r="E242" s="19" t="str">
        <v>- Nano Edge Design with 86% screen body to ratio
- AI Noice-cancelling technology for Business meeting
- 3Y Onsite service with 1Year Accidental damage protection</v>
      </c>
      <c r="F242" s="19">
        <v>0</v>
      </c>
      <c r="G242" s="19" t="str">
        <v>90PT03H1-M00790</v>
      </c>
      <c r="H242" s="19" t="str">
        <v>ASUS AiO E3202 (i3-1215U/8GB/512GB/Win 11 Home/E3202WBAK)</v>
      </c>
      <c r="I242" s="19" t="str">
        <v>Intel® Core™ i3-1215U 1.2 GHz</v>
      </c>
      <c r="J242" s="19" t="str">
        <v>Intel® UHD Graphics</v>
      </c>
      <c r="K242" s="19" t="str">
        <v>Windows 11 Home</v>
      </c>
      <c r="L242" s="19" t="str">
        <v>1-month trial for new Microsoft 365 customers. Credit card required.</v>
      </c>
      <c r="M242" s="19" t="str">
        <v>21.45"</v>
      </c>
      <c r="N242" s="19" t="str">
        <v>FHD (1920 x 1080) 16:9</v>
      </c>
      <c r="O242" s="19" t="str">
        <v>250nits</v>
      </c>
      <c r="P242" s="19" t="str">
        <v>DDR4 8GB</v>
      </c>
      <c r="Q242" s="19" t="str">
        <v>512GB M.2 NVMe™ PCIe® 3.0 SSD
Without HDD</v>
      </c>
      <c r="R242" s="19" t="str">
        <v>Side:
1x Kensington lock
1x 2-in-1 card reader SD / MMC
1x 3.5mm combo audio jack
1x USB 2.0 Type-A
Back:
1x DC-in
1x RJ45 Gigabit Ethernet
1x HDMI out 1.4
1x USB 2.0 Type-A
1x USB 3.2 Gen 1 Type-C
3x USB 3.2 Gen 1 Type-A</v>
      </c>
      <c r="S242" s="19" t="str">
        <v>04.84 kg</v>
      </c>
      <c r="T242" s="19" t="str">
        <v>49.3 x 39.5 x 1.3 ~ 16.5 cm</v>
      </c>
      <c r="U242" s="19" t="str">
        <v>1x 2.5" 7mm SATA slot
1x M.2  2280 SSD slot
2x DDR4 SO-DIMM slot</v>
      </c>
      <c r="V242" s="19" t="str">
        <v>Wired grey keyboard (USB)
Wired optical mouse (USB)</v>
      </c>
      <c r="W242" s="20" t="str">
        <v>No Battery</v>
      </c>
      <c r="X242" s="19" t="str">
        <v>ø4.5, 90W AC Adapter</v>
      </c>
      <c r="Y242" s="19" t="str">
        <v>BIOS Booting User Password Protection
HDD User Password Protection and Security
Kensington Security Slot™(7x 3mm)</v>
      </c>
    </row>
    <row r="243" spans="1:25" ht="15" customHeight="1">
      <c r="A243" s="19" t="str">
        <v>90PT03H3-M00SL0</v>
      </c>
      <c r="B243" s="20" t="str">
        <v>E3202WBAK-BA385W</v>
      </c>
      <c r="C243" s="19" t="str">
        <v>ASUS AiO E3202</v>
      </c>
      <c r="D243" s="20" t="str">
        <v>Trusted by IT Experts. Built for Worry-Free Business.</v>
      </c>
      <c r="E243" s="19" t="str">
        <v>- Nano Edge Design with 86% screen body to ratio
- AI Noice-cancelling technology for Business meeting
- 3Y Onsite service with 1Year Accidental damage protection</v>
      </c>
      <c r="F243" s="19">
        <v>0</v>
      </c>
      <c r="G243" s="19" t="str">
        <v>90PT03H3-M00SL0</v>
      </c>
      <c r="H243" s="19" t="str">
        <v>ASUS AiO E3202 (i3-1215U/8GB/512GB/Win 11 Home/E3202WBAK)</v>
      </c>
      <c r="I243" s="19" t="str">
        <v>Intel® Core™ i3-1215U 1.2 GHz</v>
      </c>
      <c r="J243" s="19" t="str">
        <v>Intel® UHD Graphics</v>
      </c>
      <c r="K243" s="19" t="str">
        <v>Windows 11 Home</v>
      </c>
      <c r="L243" s="19" t="str">
        <v>1-month trial for new Microsoft 365 customers. Credit card required.</v>
      </c>
      <c r="M243" s="19" t="str">
        <v>21.45"</v>
      </c>
      <c r="N243" s="19" t="str">
        <v>FHD (1920 x 1080) 16:9</v>
      </c>
      <c r="O243" s="19" t="str">
        <v>250nits</v>
      </c>
      <c r="P243" s="19" t="str">
        <v>DDR4 8GB</v>
      </c>
      <c r="Q243" s="19" t="str">
        <v>512GB M.2 NVMe™ PCIe® 3.0 SSD
Without HDD</v>
      </c>
      <c r="R243" s="19" t="str">
        <v>Side:
1x Kensington lock
1x 2-in-1 card reader SD / MMC
1x 3.5mm combo audio jack
1x USB 2.0 Type-A
Back:
1x DC-in
1x RJ45 Gigabit Ethernet
1x HDMI out 1.4
1x USB 2.0 Type-A
1x USB 3.2 Gen 1 Type-C
3x USB 3.2 Gen 1 Type-A</v>
      </c>
      <c r="S243" s="19" t="str">
        <v>04.84 kg</v>
      </c>
      <c r="T243" s="19" t="str">
        <v>49.3 x 39.5 x 1.3 ~ 16.5 cm</v>
      </c>
      <c r="U243" s="19" t="str">
        <v>1x 2.5" 7mm SATA slot
1x M.2  2280 SSD slot
2x DDR4 SO-DIMM slot</v>
      </c>
      <c r="V243" s="19" t="str">
        <v>Wired grey keyboard (USB)
Wired optical mouse (USB)</v>
      </c>
      <c r="W243" s="20" t="str">
        <v>No Battery</v>
      </c>
      <c r="X243" s="19" t="str">
        <v>ø4.5, 90W AC Adapter</v>
      </c>
      <c r="Y243" s="19" t="str">
        <v>BIOS Booting User Password Protection
HDD User Password Protection and Security
Kensington Security Slot™(7x 3mm)</v>
      </c>
    </row>
    <row r="244" spans="1:25" ht="15" customHeight="1">
      <c r="A244" s="19" t="str">
        <v>90PT03H3-M00SM0</v>
      </c>
      <c r="B244" s="20" t="str">
        <v>E3202WBAK-BA585W</v>
      </c>
      <c r="C244" s="19" t="str">
        <v>ASUS AiO E3202</v>
      </c>
      <c r="D244" s="20" t="str">
        <v>Trusted by IT Experts. Built for Worry-Free Business.</v>
      </c>
      <c r="E244" s="19" t="str">
        <v>- Nano Edge Design with 86% screen body to ratio
- AI Noice-cancelling technology for Business meeting
- 3Y Onsite service with 1Year Accidental damage protection</v>
      </c>
      <c r="F244" s="19">
        <v>0</v>
      </c>
      <c r="G244" s="19" t="str">
        <v>90PT03H3-M00SM0</v>
      </c>
      <c r="H244" s="19" t="str">
        <v>ASUS AiO E3202 (i5-1235U/8GB/512GB/Win 11 Home/E3202WBAK)</v>
      </c>
      <c r="I244" s="19" t="str">
        <v>Intel® Core™ i5-1235U 1.3 GHz</v>
      </c>
      <c r="J244" s="19" t="str">
        <v>Intel® UHD Graphics</v>
      </c>
      <c r="K244" s="19" t="str">
        <v>Windows 11 Home</v>
      </c>
      <c r="L244" s="19" t="str">
        <v>1-month trial for new Microsoft 365 customers. Credit card required.</v>
      </c>
      <c r="M244" s="19" t="str">
        <v>21.45"</v>
      </c>
      <c r="N244" s="19" t="str">
        <v>FHD (1920 x 1080) 16:9</v>
      </c>
      <c r="O244" s="19" t="str">
        <v>250nits</v>
      </c>
      <c r="P244" s="19" t="str">
        <v>DDR4 8GB</v>
      </c>
      <c r="Q244" s="19" t="str">
        <v>512GB M.2 NVMe™ PCIe® 3.0 SSD
Without HDD</v>
      </c>
      <c r="R244" s="19" t="str">
        <v>Side:
1x Kensington lock
1x 2-in-1 card reader SD / MMC
1x 3.5mm combo audio jack
1x USB 2.0 Type-A
Back:
1x DC-in
1x RJ45 Gigabit Ethernet
1x HDMI out 1.4
1x USB 2.0 Type-A
1x USB 3.2 Gen 1 Type-C
3x USB 3.2 Gen 1 Type-A</v>
      </c>
      <c r="S244" s="19" t="str">
        <v>04.84 kg</v>
      </c>
      <c r="T244" s="19" t="str">
        <v>49.3 x 39.5 x 1.3 ~ 16.5 cm</v>
      </c>
      <c r="U244" s="19" t="str">
        <v>1x 2.5" 7mm SATA slot
1x M.2  2280 SSD slot
2x DDR4 SO-DIMM slot</v>
      </c>
      <c r="V244" s="19" t="str">
        <v>Wired grey keyboard (USB)
Wired optical mouse (USB)</v>
      </c>
      <c r="W244" s="20" t="str">
        <v>No Battery</v>
      </c>
      <c r="X244" s="19" t="str">
        <v>ø4.5, 90W AC Adapter</v>
      </c>
      <c r="Y244" s="19" t="str">
        <v>BIOS Booting User Password Protection
HDD User Password Protection and Security
Kensington Security Slot™(7x 3mm)</v>
      </c>
    </row>
    <row r="245" spans="1:25" ht="15" customHeight="1">
      <c r="A245" s="19" t="str">
        <v>90PT03H3-M01N50</v>
      </c>
      <c r="B245" s="20" t="str">
        <v>A3202WBAK-BPB1820W</v>
      </c>
      <c r="C245" s="19" t="str">
        <v>ASUS AiO A3202</v>
      </c>
      <c r="D245" s="20" t="str">
        <v>Beautiful by design. Imagination truly expanded.</v>
      </c>
      <c r="E245" s="19" t="str">
        <v>- Modern &amp; Elegant Design with up to 100Hz Responsive Touchscreen
- Optimized for Multitasking work and outstanding I/O connectivity
- ASUS Sonic Master Audio with AI Noice Canceling for productivity, and 2-Year Full Warranty with Accidental Damage Protection</v>
      </c>
      <c r="F245" s="19" t="str">
        <v>https://drive.google.com/drive/folders/1OIdppvG3AqlXP-IzhXy_-sFhzYxSo9Dl?usp=drive_link</v>
      </c>
      <c r="G245" s="19" t="str">
        <v>90PT03H3-M01N50</v>
      </c>
      <c r="H245" s="19" t="str">
        <v>ASUS AiO A3202 (Intel® Celeron® 7305 1.1/8GB/256GB/Win 11 Home/A3202WBAK)</v>
      </c>
      <c r="I245" s="19" t="str">
        <v>Intel® Celeron® 7305 1.1 GHz</v>
      </c>
      <c r="J245" s="19" t="str">
        <v>Intel® UHD Graphics</v>
      </c>
      <c r="K245" s="19" t="str">
        <v>Windows 11 Home</v>
      </c>
      <c r="L245" s="19" t="str">
        <v>1-month trial for new Microsoft 365 customers. Credit card required.</v>
      </c>
      <c r="M245" s="19" t="str">
        <v>21.45"</v>
      </c>
      <c r="N245" s="19" t="str">
        <v>FHD (1920 x 1080) 16:9</v>
      </c>
      <c r="O245" s="19" t="str">
        <v>250nits</v>
      </c>
      <c r="P245" s="19" t="str">
        <v>DDR4 8GB</v>
      </c>
      <c r="Q245" s="19" t="str">
        <v>256GB M.2 NVMe™ PCIe® 4.0 SSD
Without HDD</v>
      </c>
      <c r="R245" s="19" t="str">
        <v>Side:
1x Kensington lock
1x 3.5mm combo audio jack
1x USB 2.0 Type-A
Back:
1x DC-in
1x RJ45 Gigabit Ethernet
1x HDMI out 1.4
1x USB 2.0 Type-A
1x USB 3.2 Gen 1 Type-C
3x USB 3.2 Gen 1 Type-A</v>
      </c>
      <c r="S245" s="19" t="str">
        <v>04.84 kg</v>
      </c>
      <c r="T245" s="19" t="str">
        <v>49.3 x 39.5 x 1.3 ~ 16.5 cm</v>
      </c>
      <c r="U245" s="19" t="str">
        <v>1x 2.5" 7mm SATA slot
1x M.2  2280 SSD slot
2x DDR4 SO-DIMM slot</v>
      </c>
      <c r="V245" s="19" t="str">
        <v>Wired grey keyboard (USB)
Wired optical mouse (USB)</v>
      </c>
      <c r="W245" s="20" t="str">
        <v>No Battery</v>
      </c>
      <c r="X245" s="19" t="str">
        <v>ø4.5, 90W AC Adapter</v>
      </c>
      <c r="Y245" s="19" t="str">
        <v>BIOS Booting User Password Protection
HDD User Password Protection and Security
Kensington Security Slot™(7x 3mm)</v>
      </c>
    </row>
    <row r="246" spans="1:25" ht="15" customHeight="1">
      <c r="A246" s="19" t="str">
        <v>90PT03H3-M01XE0</v>
      </c>
      <c r="B246" s="20" t="str">
        <v>A3202WBAK-BPB3820W</v>
      </c>
      <c r="C246" s="19" t="str">
        <v>ASUS AiO A3202</v>
      </c>
      <c r="D246" s="20" t="str">
        <v>Beautiful by design. Imagination truly expanded.</v>
      </c>
      <c r="E246" s="19" t="str">
        <v>- Modern &amp; Elegant Design with up to 100Hz Responsive Touchscreen
- Optimized for Multitasking work and outstanding I/O connectivity
- ASUS Sonic Master Audio with AI Noice Canceling for productivity, and 2-Year Full Warranty with Accidental Damage Protection</v>
      </c>
      <c r="F246" s="19">
        <v>0</v>
      </c>
      <c r="G246" s="19" t="str">
        <v>90PT03H3-M01XE0</v>
      </c>
      <c r="H246" s="19" t="str">
        <v>ASUS AiO A3202 (i3-1215U/8GB/256GB/Win 11 Home/A3202WBAK)</v>
      </c>
      <c r="I246" s="19" t="str">
        <v>Intel® Core™ i3-1215U 1.2 GHz</v>
      </c>
      <c r="J246" s="19" t="str">
        <v>Intel® UHD Graphics</v>
      </c>
      <c r="K246" s="19" t="str">
        <v>Windows 11 Home</v>
      </c>
      <c r="L246" s="19" t="str">
        <v>1-month trial for new Microsoft 365 customers. Credit card required.</v>
      </c>
      <c r="M246" s="19" t="str">
        <v>21.45"</v>
      </c>
      <c r="N246" s="19" t="str">
        <v>FHD (1920 x 1080) 16:9</v>
      </c>
      <c r="O246" s="19" t="str">
        <v>250nits</v>
      </c>
      <c r="P246" s="19" t="str">
        <v>DDR4 8GB</v>
      </c>
      <c r="Q246" s="19" t="str">
        <v>256GB M.2 NVMe™ PCIe® 3.0 SSD
Without HDD</v>
      </c>
      <c r="R246" s="19" t="str">
        <v>Side:
1x Kensington lock
1x 3.5mm combo audio jack
1x USB 2.0 Type-A
Back:
1x DC-in
1x RJ45 Gigabit Ethernet
1x HDMI out 1.4
1x USB 2.0 Type-A
1x USB 3.2 Gen 1 Type-C
3x USB 3.2 Gen 1 Type-A</v>
      </c>
      <c r="S246" s="19" t="str">
        <v>04.84 kg</v>
      </c>
      <c r="T246" s="19" t="str">
        <v>49.3 x 39.5 x 1.3 ~ 16.5 cm</v>
      </c>
      <c r="U246" s="19" t="str">
        <v>1x 2.5" 7mm SATA slot
1x M.2  2280 SSD slot
2x DDR4 SO-DIMM slot</v>
      </c>
      <c r="V246" s="19" t="str">
        <v>Wired grey keyboard (USB)
Wired optical mouse (USB)</v>
      </c>
      <c r="W246" s="20" t="str">
        <v>No Battery</v>
      </c>
      <c r="X246" s="19" t="str">
        <v>ø4.5, 90W AC Adapter</v>
      </c>
      <c r="Y246" s="19" t="str">
        <v>BIOS Booting User Password Protection
HDD User Password Protection and Security
Kensington Security Slot™(7x 3mm)</v>
      </c>
    </row>
    <row r="247" spans="1:25" ht="15" customHeight="1">
      <c r="A247" s="19" t="str">
        <v>90PT03H3-M01XF0</v>
      </c>
      <c r="B247" s="20" t="str">
        <v>A3202WBAK-BPB3850W</v>
      </c>
      <c r="C247" s="19" t="str">
        <v>ASUS AiO A3202</v>
      </c>
      <c r="D247" s="20" t="str">
        <v>Beautiful by design. Imagination truly expanded.</v>
      </c>
      <c r="E247" s="19" t="str">
        <v>- Modern &amp; Elegant Design with up to 100Hz Responsive Touchscreen
- Optimized for Multitasking work and outstanding I/O connectivity
- ASUS Sonic Master Audio with AI Noice Canceling for productivity, and 2-Year Full Warranty with Accidental Damage Protection</v>
      </c>
      <c r="F247" s="19">
        <v>0</v>
      </c>
      <c r="G247" s="19" t="str">
        <v>90PT03H3-M01XF0</v>
      </c>
      <c r="H247" s="19" t="str">
        <v>ASUS AiO A3202 (i3-1215U/8GB/512GB/Win 11 Home/A3202WBAK)</v>
      </c>
      <c r="I247" s="19" t="str">
        <v>Intel® Core™ i3-1215U 1.2 GHz</v>
      </c>
      <c r="J247" s="19" t="str">
        <v>Intel® UHD Graphics</v>
      </c>
      <c r="K247" s="19" t="str">
        <v>Windows 11 Home</v>
      </c>
      <c r="L247" s="19" t="str">
        <v>1-month trial for new Microsoft 365 customers. Credit card required.</v>
      </c>
      <c r="M247" s="19" t="str">
        <v>21.45"</v>
      </c>
      <c r="N247" s="19" t="str">
        <v>FHD (1920 x 1080) 16:9</v>
      </c>
      <c r="O247" s="19" t="str">
        <v>250nits</v>
      </c>
      <c r="P247" s="19" t="str">
        <v>DDR4 8GB</v>
      </c>
      <c r="Q247" s="19" t="str">
        <v>512GB M.2 NVMe™ PCIe® 3.0 SSD
Without HDD</v>
      </c>
      <c r="R247" s="19" t="str">
        <v>Side:
1x Kensington lock
1x 3.5mm combo audio jack
1x USB 2.0 Type-A
Back:
1x DC-in
1x RJ45 Gigabit Ethernet
1x HDMI out 1.4
1x USB 2.0 Type-A
1x USB 3.2 Gen 1 Type-C
3x USB 3.2 Gen 1 Type-A</v>
      </c>
      <c r="S247" s="19" t="str">
        <v>04.84 kg</v>
      </c>
      <c r="T247" s="19" t="str">
        <v>49.3 x 39.5 x 1.3 ~ 16.5 cm</v>
      </c>
      <c r="U247" s="19" t="str">
        <v>1x 2.5" 7mm SATA slot
1x M.2  2280 SSD slot
2x DDR4 SO-DIMM slot</v>
      </c>
      <c r="V247" s="19" t="str">
        <v>Wired grey keyboard (USB)
Wired optical mouse (USB)</v>
      </c>
      <c r="W247" s="20" t="str">
        <v>No Battery</v>
      </c>
      <c r="X247" s="19" t="str">
        <v>ø4.5, 90W AC Adapter</v>
      </c>
      <c r="Y247" s="19" t="str">
        <v>BIOS Booting User Password Protection
HDD User Password Protection and Security
Kensington Security Slot™(7x 3mm)</v>
      </c>
    </row>
    <row r="248" spans="1:25" ht="15" customHeight="1">
      <c r="A248" s="19" t="str">
        <v>90PT03H3-M01Z90</v>
      </c>
      <c r="B248" s="20" t="str">
        <v>A3202WBAK-BPB1850W</v>
      </c>
      <c r="C248" s="19" t="str">
        <v>ASUS AiO A3202</v>
      </c>
      <c r="D248" s="20" t="str">
        <v>Beautiful by design. Imagination truly expanded.</v>
      </c>
      <c r="E248" s="19" t="str">
        <v>- Modern &amp; Elegant Design with up to 100Hz Responsive Touchscreen
- Optimized for Multitasking work and outstanding I/O connectivity
- ASUS Sonic Master Audio with AI Noice Canceling for productivity, and 2-Year Full Warranty with Accidental Damage Protection</v>
      </c>
      <c r="F248" s="19">
        <v>0</v>
      </c>
      <c r="G248" s="19" t="str">
        <v>90PT03H3-M01Z90</v>
      </c>
      <c r="H248" s="19" t="str">
        <v>ASUS AiO A3202 (Intel® Celeron® 7305 1.1/8GB/512GB/Win 11 Home/A3202WBAK)</v>
      </c>
      <c r="I248" s="19" t="str">
        <v>Intel® Celeron® 7305 1.1 GHz</v>
      </c>
      <c r="J248" s="19" t="str">
        <v>Intel® UHD Graphics</v>
      </c>
      <c r="K248" s="19" t="str">
        <v>Windows 11 Home</v>
      </c>
      <c r="L248" s="19" t="str">
        <v>1-month trial for new Microsoft 365 customers. Credit card required.</v>
      </c>
      <c r="M248" s="19" t="str">
        <v>21.45"</v>
      </c>
      <c r="N248" s="19" t="str">
        <v>FHD (1920 x 1080) 16:9</v>
      </c>
      <c r="O248" s="19" t="str">
        <v>250nits</v>
      </c>
      <c r="P248" s="19" t="str">
        <v>DDR4 8GB</v>
      </c>
      <c r="Q248" s="19" t="str">
        <v>512GB M.2 NVMe™ PCIe® 4.0 SSD
Without HDD</v>
      </c>
      <c r="R248" s="19" t="str">
        <v>Side:
ø4.5, 90W AC Adapter, Output: 19V DC, 4.74A, 90W, Input: 100~240V AC 50/60Hz universal
Back:
1x Kensington lock
1x 3.5mm combo audio jack
1x USB 2.0 Type-A</v>
      </c>
      <c r="S248" s="19" t="str">
        <v>49.3 x 39.5 x 1.3 ~ 16.5 cm</v>
      </c>
      <c r="T248" s="19" t="e">
        <v>#N/A</v>
      </c>
      <c r="U248" s="19" t="str">
        <v>1x 2.5" 7mm SATA slot
1x M.2  2280 SSD slot
2x DDR4 SO-DIMM slot</v>
      </c>
      <c r="V248" s="19" t="str">
        <v>Wired grey keyboard (USB)
Wired optical mouse (USB)</v>
      </c>
      <c r="W248" s="20" t="str">
        <v>No Battery</v>
      </c>
      <c r="X248" s="19" t="str">
        <v>Not Found</v>
      </c>
      <c r="Y248" s="19" t="str">
        <v>04.84 kg (10.67 lbs)</v>
      </c>
    </row>
    <row r="249" spans="1:25" ht="15" customHeight="1">
      <c r="A249" s="19" t="str">
        <v>90PT03H4-M00X50</v>
      </c>
      <c r="B249" s="20" t="str">
        <v>A3202WBAK-WA585W</v>
      </c>
      <c r="C249" s="19" t="str">
        <v>ASUS AiO A3202</v>
      </c>
      <c r="D249" s="20" t="str">
        <v>Trusted by IT Experts. Built for Worry-Free Business.</v>
      </c>
      <c r="E249" s="19" t="str">
        <v>- Modern &amp; Elegant Design with up to 100Hz Responsive Touchscreen
- Optimized for Multitasking work and outstanding I/O connectivity
- ASUS Sonic Master Audio with AI Noice Canceling for productivity, and 2-Year Full Warranty with Accidental Damage Protection</v>
      </c>
      <c r="F249" s="19">
        <v>0</v>
      </c>
      <c r="G249" s="19" t="str">
        <v>90PT03H4-M00X50</v>
      </c>
      <c r="H249" s="19" t="str">
        <v>ASUS AiO A3202 (i5-1235U/8GB/512GB/Win 11 Home/A3202WBAK)</v>
      </c>
      <c r="I249" s="19" t="str">
        <v>Intel® Core™ i5-1235U 1.3 GHz</v>
      </c>
      <c r="J249" s="19" t="str">
        <v>Intel® UHD Graphics</v>
      </c>
      <c r="K249" s="19" t="str">
        <v>Windows 11 Home</v>
      </c>
      <c r="L249" s="19" t="str">
        <v>1-month trial for new Microsoft 365 customers. Credit card required.</v>
      </c>
      <c r="M249" s="19" t="str">
        <v>21.45"</v>
      </c>
      <c r="N249" s="19" t="str">
        <v>FHD (1920 x 1080) 16:9</v>
      </c>
      <c r="O249" s="19" t="str">
        <v>250nits</v>
      </c>
      <c r="P249" s="19" t="str">
        <v>DDR4 8GB</v>
      </c>
      <c r="Q249" s="19" t="str">
        <v>512GB M.2 NVMe™ PCIe® 3.0 SSD
Without HDD</v>
      </c>
      <c r="R249" s="19" t="str">
        <v>Side:
ø4.5, 90W AC Adapter, Output: 19V DC, 4.74A, 90W, Input: 100~240V AC 50/60Hz universal
Back:
1x Kensington lock
1x 3.5mm combo audio jack
1x USB 2.0 Type-A</v>
      </c>
      <c r="S249" s="19" t="str">
        <v>49.3 x 39.5 x 1.3 ~ 16.5 cm</v>
      </c>
      <c r="T249" s="19" t="e">
        <v>#N/A</v>
      </c>
      <c r="U249" s="19" t="str">
        <v>1x 2.5" 7mm SATA slot
1x M.2  2280 SSD slot
2x DDR4 SO-DIMM slot</v>
      </c>
      <c r="V249" s="19" t="str">
        <v>MyASUS
ASUS Business Manager</v>
      </c>
      <c r="W249" s="20" t="str">
        <v>No Battery</v>
      </c>
      <c r="X249" s="19" t="str">
        <v>Not Found</v>
      </c>
      <c r="Y249" s="19" t="str">
        <v>04.84 kg (10.67 lbs)</v>
      </c>
    </row>
    <row r="250" spans="1:25" ht="15" customHeight="1">
      <c r="A250" s="19" t="str">
        <v>90PT03H4-M00Y30</v>
      </c>
      <c r="B250" s="20" t="str">
        <v>A3202WBAK-WA382W</v>
      </c>
      <c r="C250" s="19" t="str">
        <v>ASUS AiO A3202</v>
      </c>
      <c r="D250" s="20" t="str">
        <v>Trusted by IT Experts. Built for Worry-Free Business.</v>
      </c>
      <c r="E250" s="19" t="str">
        <v>- Modern &amp; Elegant Design with up to 100Hz Responsive Touchscreen
- Optimized for Multitasking work and outstanding I/O connectivity
- ASUS Sonic Master Audio with AI Noice Canceling for productivity, and 2-Year Full Warranty with Accidental Damage Protection</v>
      </c>
      <c r="F250" s="19">
        <v>0</v>
      </c>
      <c r="G250" s="19" t="str">
        <v>90PT03H4-M00Y30</v>
      </c>
      <c r="H250" s="19" t="str">
        <v>ASUS AiO A3202 (i3-1215U/8GB/256GB/Win 11 Home/A3202WBAK)</v>
      </c>
      <c r="I250" s="19" t="str">
        <v>Intel® Core™ i3-1215U 1.2 GHz</v>
      </c>
      <c r="J250" s="19" t="str">
        <v>Intel® UHD Graphics</v>
      </c>
      <c r="K250" s="19" t="str">
        <v>Windows 11 Home</v>
      </c>
      <c r="L250" s="19" t="str">
        <v>1-month trial for new Microsoft 365 customers. Credit card required.</v>
      </c>
      <c r="M250" s="19" t="str">
        <v>21.45"</v>
      </c>
      <c r="N250" s="19" t="str">
        <v>FHD (1920 x 1080) 16:9</v>
      </c>
      <c r="O250" s="19" t="str">
        <v>250nits</v>
      </c>
      <c r="P250" s="19" t="str">
        <v>DDR4 8GB</v>
      </c>
      <c r="Q250" s="19" t="str">
        <v>256GB M.2 NVMe™ PCIe® 3.0 SSD
Without HDD</v>
      </c>
      <c r="R250" s="19" t="str">
        <v>Side:
ø4.5, 90W AC Adapter, Output: 19V DC, 4.74A, 90W, Input: 100~240V AC 50/60Hz universal
Back:
1x Kensington lock
1x 3.5mm combo audio jack
1x USB 2.0 Type-A</v>
      </c>
      <c r="S250" s="19" t="str">
        <v>49.3 x 39.5 x 1.3 ~ 16.5 cm</v>
      </c>
      <c r="T250" s="19" t="e">
        <v>#N/A</v>
      </c>
      <c r="U250" s="19" t="str">
        <v>1x 2.5" 7mm SATA slot
1x M.2  2280 SSD slot
2x DDR4 SO-DIMM slot</v>
      </c>
      <c r="V250" s="19" t="str">
        <v>MyASUS
ASUS Business Manager</v>
      </c>
      <c r="W250" s="20" t="str">
        <v>No Battery</v>
      </c>
      <c r="X250" s="19" t="str">
        <v>Not Found</v>
      </c>
      <c r="Y250" s="19" t="str">
        <v>04.84 kg (10.67 lbs)</v>
      </c>
    </row>
    <row r="251" spans="1:25" ht="15" customHeight="1">
      <c r="A251" s="19" t="str">
        <v>90PT03H4-M00Y40</v>
      </c>
      <c r="B251" s="20" t="str">
        <v>A3202WBAK-WA385W</v>
      </c>
      <c r="C251" s="19" t="str">
        <v>ASUS AiO A3202</v>
      </c>
      <c r="D251" s="20" t="str">
        <v>Trusted by IT Experts. Built for Worry-Free Business.</v>
      </c>
      <c r="E251" s="19" t="str">
        <v>- Modern &amp; Elegant Design with up to 100Hz Responsive Touchscreen
- Optimized for Multitasking work and outstanding I/O connectivity
- ASUS Sonic Master Audio with AI Noice Canceling for productivity, and 2-Year Full Warranty with Accidental Damage Protection</v>
      </c>
      <c r="F251" s="19">
        <v>0</v>
      </c>
      <c r="G251" s="19" t="str">
        <v>90PT03H4-M00Y40</v>
      </c>
      <c r="H251" s="19" t="str">
        <v>ASUS AiO A3202 (i3-1215U/8GB/512GB/Win 11 Home/A3202WBAK)</v>
      </c>
      <c r="I251" s="19" t="str">
        <v>Intel® Core™ i3-1215U 1.2 GHz</v>
      </c>
      <c r="J251" s="19" t="str">
        <v>Intel® UHD Graphics</v>
      </c>
      <c r="K251" s="19" t="str">
        <v>Windows 11 Home</v>
      </c>
      <c r="L251" s="19" t="str">
        <v>1-month trial for new Microsoft 365 customers. Credit card required.</v>
      </c>
      <c r="M251" s="19" t="str">
        <v>21.45"</v>
      </c>
      <c r="N251" s="19" t="str">
        <v>FHD (1920 x 1080) 16:9</v>
      </c>
      <c r="O251" s="19" t="str">
        <v>250nits</v>
      </c>
      <c r="P251" s="19" t="str">
        <v>DDR4 8GB</v>
      </c>
      <c r="Q251" s="19" t="str">
        <v>512GB M.2 NVMe™ PCIe® 3.0 SSD
Without HDD</v>
      </c>
      <c r="R251" s="19" t="str">
        <v>Side:
ø4.5, 90W AC Adapter, Output: 19V DC, 4.74A, 90W, Input: 100~240V AC 50/60Hz universal
Back:
1x Kensington lock
1x 3.5mm combo audio jack
1x USB 2.0 Type-A</v>
      </c>
      <c r="S251" s="19" t="str">
        <v>49.3 x 39.5 x 1.3 ~ 16.5 cm</v>
      </c>
      <c r="T251" s="19" t="e">
        <v>#N/A</v>
      </c>
      <c r="U251" s="19" t="str">
        <v>1x 2.5" 7mm SATA slot
1x M.2  2280 SSD slot
2x DDR4 SO-DIMM slot</v>
      </c>
      <c r="V251" s="19" t="str">
        <v>MyASUS
ASUS Business Manager</v>
      </c>
      <c r="W251" s="20" t="str">
        <v>No Battery</v>
      </c>
      <c r="X251" s="19" t="str">
        <v>Not Found</v>
      </c>
      <c r="Y251" s="19" t="str">
        <v>04.84 kg (10.67 lbs)</v>
      </c>
    </row>
    <row r="252" spans="1:25" ht="15" customHeight="1">
      <c r="A252" s="19" t="str">
        <v>90PT03H4-M01N60</v>
      </c>
      <c r="B252" s="20" t="str">
        <v>A3202WBAK-WPB182W</v>
      </c>
      <c r="C252" s="19" t="str">
        <v>ASUS AiO A3202</v>
      </c>
      <c r="D252" s="20" t="str">
        <v>Beautiful by design. Imagination truly expanded.</v>
      </c>
      <c r="E252" s="19" t="str">
        <v>- Modern &amp; Elegant Design with up to 100Hz Responsive Touchscreen
- Optimized for Multitasking work and outstanding I/O connectivity
- ASUS Sonic Master Audio with AI Noice Canceling for productivity, and 2-Year Full Warranty with Accidental Damage Protection</v>
      </c>
      <c r="F252" s="19" t="str">
        <v>https://drive.google.com/drive/folders/1FkyZ7E_RIxjl0U7USQjZNLmVWlgirslv?usp=drive_link</v>
      </c>
      <c r="G252" s="19" t="str">
        <v>90PT03H4-M01N60</v>
      </c>
      <c r="H252" s="19" t="str">
        <v>ASUS AiO A3202 (Intel® Celeron® 7305 1.1/8GB/256GB/Win 11 Home/A3202WBAK)</v>
      </c>
      <c r="I252" s="19" t="str">
        <v>Intel® Celeron® 7305 1.1 GHz</v>
      </c>
      <c r="J252" s="19" t="str">
        <v>Intel® UHD Graphics</v>
      </c>
      <c r="K252" s="19" t="str">
        <v>Windows 11 Home</v>
      </c>
      <c r="L252" s="19" t="str">
        <v>1-month trial for new Microsoft 365 customers. Credit card required.</v>
      </c>
      <c r="M252" s="19" t="str">
        <v>21.45"</v>
      </c>
      <c r="N252" s="19" t="str">
        <v>FHD (1920 x 1080) 16:9</v>
      </c>
      <c r="O252" s="19" t="str">
        <v>250nits</v>
      </c>
      <c r="P252" s="19" t="str">
        <v>DDR4 8GB</v>
      </c>
      <c r="Q252" s="19" t="str">
        <v>256GB M.2 NVMe™ PCIe® 4.0 SSD
Without HDD</v>
      </c>
      <c r="R252" s="19" t="str">
        <v>Side:
1x Kensington lock
1x 3.5mm combo audio jack
1x USB 2.0 Type-A
Back:
1x DC-in
1x RJ45 Gigabit Ethernet
1x HDMI out 1.4
1x USB 2.0 Type-A
1x USB 3.2 Gen 1 Type-C
3x USB 3.2 Gen 1 Type-A</v>
      </c>
      <c r="S252" s="19" t="str">
        <v>04.84 kg</v>
      </c>
      <c r="T252" s="19" t="str">
        <v>49.3 x 39.5 x 1.3 ~ 16.5 cm</v>
      </c>
      <c r="U252" s="19" t="str">
        <v>1x 2.5" 7mm SATA slot
1x M.2  2280 SSD slot
2x DDR4 SO-DIMM slot</v>
      </c>
      <c r="V252" s="19" t="str">
        <v>Wired white keyboard (USB)
Wired optical mouse (USB)</v>
      </c>
      <c r="W252" s="20" t="str">
        <v>No Battery</v>
      </c>
      <c r="X252" s="19" t="str">
        <v>ø4.5, 90W AC Adapter</v>
      </c>
      <c r="Y252" s="19" t="str">
        <v>BIOS Booting User Password Protection
HDD User Password Protection and Security
Kensington Security Slot™(7x 3mm)</v>
      </c>
    </row>
    <row r="253" spans="1:25" ht="15" customHeight="1">
      <c r="A253" s="19" t="str">
        <v>90PT03H4-M01P40</v>
      </c>
      <c r="B253" s="20" t="str">
        <v>A3202WBAK-WPB382W</v>
      </c>
      <c r="C253" s="19" t="str">
        <v>ASUS AiO A3202</v>
      </c>
      <c r="D253" s="20" t="str">
        <v>Beautiful by design. Imagination truly expanded.</v>
      </c>
      <c r="E253" s="19" t="str">
        <v>- Modern &amp; Elegant Design with up to 100Hz Responsive Touchscreen
- Optimized for Multitasking work and outstanding I/O connectivity
- ASUS Sonic Master Audio with AI Noice Canceling for productivity, and 2-Year Full Warranty with Accidental Damage Protection</v>
      </c>
      <c r="F253" s="19">
        <v>0</v>
      </c>
      <c r="G253" s="19" t="str">
        <v>90PT03H4-M01P40</v>
      </c>
      <c r="H253" s="19" t="str">
        <v>ASUS AiO A3202 (i3-1215U/8GB/256GB/Win 11 Home/A3202WBAK)</v>
      </c>
      <c r="I253" s="19" t="str">
        <v>Intel® Core™ i3-1215U 1.2 GHz</v>
      </c>
      <c r="J253" s="19" t="str">
        <v>Intel® UHD Graphics</v>
      </c>
      <c r="K253" s="19" t="str">
        <v>Windows 11 Home</v>
      </c>
      <c r="L253" s="19" t="str">
        <v>1-month trial for new Microsoft 365 customers. Credit card required.</v>
      </c>
      <c r="M253" s="19" t="str">
        <v>21.45"</v>
      </c>
      <c r="N253" s="19" t="str">
        <v>FHD (1920 x 1080) 16:9</v>
      </c>
      <c r="O253" s="19" t="str">
        <v>250nits</v>
      </c>
      <c r="P253" s="19" t="str">
        <v>DDR4 8GB</v>
      </c>
      <c r="Q253" s="19" t="str">
        <v>256GB M.2 NVMe™ PCIe® 3.0 SSD
Without HDD</v>
      </c>
      <c r="R253" s="19" t="str">
        <v>Side:
1x Kensington lock
1x 3.5mm combo audio jack
1x USB 2.0 Type-A
Back:
1x DC-in
1x RJ45 Gigabit Ethernet
1x HDMI out 1.4
1x USB 2.0 Type-A
1x USB 3.2 Gen 1 Type-C
3x USB 3.2 Gen 1 Type-A</v>
      </c>
      <c r="S253" s="19" t="str">
        <v>04.84 kg</v>
      </c>
      <c r="T253" s="19" t="str">
        <v>49.3 x 39.5 x 1.3 ~ 16.5 cm</v>
      </c>
      <c r="U253" s="19" t="str">
        <v>1x 2.5" 7mm SATA slot
1x M.2  2280 SSD slot
2x DDR4 SO-DIMM slot</v>
      </c>
      <c r="V253" s="19" t="str">
        <v>Wired white keyboard (USB)
Wired optical mouse (USB)</v>
      </c>
      <c r="W253" s="20" t="str">
        <v>No Battery</v>
      </c>
      <c r="X253" s="19" t="str">
        <v>ø4.5, 90W AC Adapter</v>
      </c>
      <c r="Y253" s="19" t="str">
        <v>BIOS Booting User Password Protection
HDD User Password Protection and Security
Kensington Security Slot™(7x 3mm)</v>
      </c>
    </row>
    <row r="254" spans="1:25" ht="15" customHeight="1">
      <c r="A254" s="19" t="str">
        <v>90PT03H4-M01P50</v>
      </c>
      <c r="B254" s="20" t="str">
        <v>A3202WBAK-WPB385W</v>
      </c>
      <c r="C254" s="19" t="str">
        <v>ASUS AiO A3202</v>
      </c>
      <c r="D254" s="20" t="str">
        <v>Beautiful by design. Imagination truly expanded.</v>
      </c>
      <c r="E254" s="19" t="str">
        <v>- Modern &amp; Elegant Design with up to 100Hz Responsive Touchscreen
- Optimized for Multitasking work and outstanding I/O connectivity
- ASUS Sonic Master Audio with AI Noice Canceling for productivity, and 2-Year Full Warranty with Accidental Damage Protection</v>
      </c>
      <c r="F254" s="19">
        <v>0</v>
      </c>
      <c r="G254" s="19" t="str">
        <v>90PT03H4-M01P50</v>
      </c>
      <c r="H254" s="19" t="str">
        <v>ASUS AiO A3202 (i3-1215U/8GB/512GB/Win 11 Home/A3202WBAK)</v>
      </c>
      <c r="I254" s="19" t="str">
        <v>Intel® Core™ i3-1215U 1.2 GHz</v>
      </c>
      <c r="J254" s="19" t="str">
        <v>Intel® UHD Graphics</v>
      </c>
      <c r="K254" s="19" t="str">
        <v>Windows 11 Home</v>
      </c>
      <c r="L254" s="19" t="str">
        <v>1-month trial for new Microsoft 365 customers. Credit card required.</v>
      </c>
      <c r="M254" s="19" t="str">
        <v>21.45"</v>
      </c>
      <c r="N254" s="19" t="str">
        <v>FHD (1920 x 1080) 16:9</v>
      </c>
      <c r="O254" s="19" t="str">
        <v>250nits</v>
      </c>
      <c r="P254" s="19" t="str">
        <v>DDR4 8GB</v>
      </c>
      <c r="Q254" s="19" t="str">
        <v>512GB M.2 NVMe™ PCIe® 3.0 SSD
Without HDD</v>
      </c>
      <c r="R254" s="19" t="str">
        <v>Side:
1x Kensington lock
1x 3.5mm combo audio jack
1x USB 2.0 Type-A
Back:
1x DC-in
1x RJ45 Gigabit Ethernet
1x HDMI out 1.4
1x USB 2.0 Type-A
1x USB 3.2 Gen 1 Type-C
3x USB 3.2 Gen 1 Type-A</v>
      </c>
      <c r="S254" s="19" t="str">
        <v>04.84 kg</v>
      </c>
      <c r="T254" s="19" t="str">
        <v>49.3 x 39.5 x 1.3 ~ 16.5 cm</v>
      </c>
      <c r="U254" s="19" t="str">
        <v>1x 2.5" 7mm SATA slot
1x M.2  2280 SSD slot
2x DDR4 SO-DIMM slot</v>
      </c>
      <c r="V254" s="19" t="str">
        <v>Wired white keyboard (USB)
Wired optical mouse (USB)</v>
      </c>
      <c r="W254" s="20" t="str">
        <v>No Battery</v>
      </c>
      <c r="X254" s="19" t="str">
        <v>ø4.5, 90W AC Adapter</v>
      </c>
      <c r="Y254" s="19" t="str">
        <v>BIOS Booting User Password Protection
HDD User Password Protection and Security
Kensington Security Slot™(7x 3mm)</v>
      </c>
    </row>
    <row r="255" spans="1:25" ht="15" customHeight="1">
      <c r="A255" s="19" t="str">
        <v>90PT03H4-M01P60</v>
      </c>
      <c r="B255" s="20" t="str">
        <v>A3202WBAK-WPB585W</v>
      </c>
      <c r="C255" s="19" t="str">
        <v>ASUS AiO A3202</v>
      </c>
      <c r="D255" s="20" t="str">
        <v>Beautiful by design. Imagination truly expanded.</v>
      </c>
      <c r="E255" s="19" t="str">
        <v>- Modern &amp; Elegant Design with up to 100Hz Responsive Touchscreen
- Optimized for Multitasking work and outstanding I/O connectivity
- ASUS Sonic Master Audio with AI Noice Canceling for productivity, and 2-Year Full Warranty with Accidental Damage Protection</v>
      </c>
      <c r="F255" s="19">
        <v>0</v>
      </c>
      <c r="G255" s="19" t="str">
        <v>90PT03H4-M01P60</v>
      </c>
      <c r="H255" s="19" t="str">
        <v>ASUS AiO A3202 (i5-1235U/8GB/512GB/Win 11 Home/A3202WBAK)</v>
      </c>
      <c r="I255" s="19" t="str">
        <v>Intel® Core™ i5-1235U 1.3 GHz</v>
      </c>
      <c r="J255" s="19" t="str">
        <v>Intel® UHD Graphics</v>
      </c>
      <c r="K255" s="19" t="str">
        <v>Windows 11 Home</v>
      </c>
      <c r="L255" s="19" t="str">
        <v>1-month trial for new Microsoft 365 customers. Credit card required.</v>
      </c>
      <c r="M255" s="19" t="str">
        <v>21.45"</v>
      </c>
      <c r="N255" s="19" t="str">
        <v>FHD (1920 x 1080) 16:9</v>
      </c>
      <c r="O255" s="19" t="str">
        <v>250nits</v>
      </c>
      <c r="P255" s="19" t="str">
        <v>DDR4 8GB</v>
      </c>
      <c r="Q255" s="19" t="str">
        <v>512GB M.2 NVMe™ PCIe® 3.0 SSD
Without HDD</v>
      </c>
      <c r="R255" s="19" t="str">
        <v>Side:
1x Kensington lock
1x 3.5mm combo audio jack
1x USB 2.0 Type-A
Back:
1x DC-in
1x RJ45 Gigabit Ethernet
1x HDMI out 1.4
1x USB 2.0 Type-A
1x USB 3.2 Gen 1 Type-C
3x USB 3.2 Gen 1 Type-A</v>
      </c>
      <c r="S255" s="19" t="str">
        <v>04.84 kg</v>
      </c>
      <c r="T255" s="19" t="str">
        <v>49.3 x 39.5 x 1.3 ~ 16.5 cm</v>
      </c>
      <c r="U255" s="19" t="str">
        <v>1x 2.5" 7mm SATA slot
1x M.2  2280 SSD slot
2x DDR4 SO-DIMM slot</v>
      </c>
      <c r="V255" s="19" t="str">
        <v>Wired white keyboard (USB)
Wired optical mouse (USB)</v>
      </c>
      <c r="W255" s="20" t="str">
        <v>No Battery</v>
      </c>
      <c r="X255" s="19" t="str">
        <v>ø4.5, 90W AC Adapter</v>
      </c>
      <c r="Y255" s="19" t="str">
        <v>BIOS Booting User Password Protection
HDD User Password Protection and Security
Kensington Security Slot™(7x 3mm)</v>
      </c>
    </row>
    <row r="256" spans="1:25" ht="15" customHeight="1">
      <c r="A256" s="19" t="str">
        <v>90PT03J1-M02YU0</v>
      </c>
      <c r="B256" s="20" t="str">
        <v>A5402WVART-WPD711WS</v>
      </c>
      <c r="C256" s="19" t="str">
        <v>ASUS AiO A5402WVA</v>
      </c>
      <c r="D256" s="20" t="str">
        <v>Superior sound, sophisticated style - all-in-one.</v>
      </c>
      <c r="E256" s="19" t="str">
        <v>- Modern &amp; Elegant Design with up to 100Hz Responsive Touchscreen
- Optimized for Multitasking work and outstanding I/O connectivity
- ASUS Sonic Master Audio with AI Noice Canceling for productivity, and 2-Year Full Warranty with Accidental Damage Protection</v>
      </c>
      <c r="F256" s="19">
        <v>0</v>
      </c>
      <c r="G256" s="19" t="str">
        <v>90PT03J1-M02YU0</v>
      </c>
      <c r="H256" s="19" t="str">
        <v>ASUS AiO A5402WVA (Core 7 150U/16GB/1TB/Win 11 Home/A5402WVART)</v>
      </c>
      <c r="I256" s="19" t="str">
        <v>Intel® RPL-R Core™ 7 150U 1.8 GHz</v>
      </c>
      <c r="J256" s="19" t="str">
        <v>Intel® Graphics</v>
      </c>
      <c r="K256" s="19" t="str">
        <v>Windows 11 Home</v>
      </c>
      <c r="L256" s="19" t="str">
        <v>Microsoft Office Home &amp; Student 2021_x000D_
Microsoft 365 Basic</v>
      </c>
      <c r="M256" s="19" t="str">
        <v>23.8"</v>
      </c>
      <c r="N256" s="19" t="str">
        <v>FHD (1920 x 1080) 16:9</v>
      </c>
      <c r="O256" s="19" t="str">
        <v>250nits</v>
      </c>
      <c r="P256" s="19" t="str">
        <v>DDR5 16GB</v>
      </c>
      <c r="Q256" s="19" t="str">
        <v>1TB M.2 NVMe™ PCIe® 4.0 SSD</v>
      </c>
      <c r="R256"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56" s="19" t="str">
        <v>07.20 kg</v>
      </c>
      <c r="T256" s="19" t="str">
        <v>54.1 x 42.6 x 5.7 ~ 20.1 cm</v>
      </c>
      <c r="U256" s="19" t="str">
        <v>1x 2.5" 7mm SATA slot
2x M.2  2280 SSD slot
2x DDR5 SO-DIMM slot</v>
      </c>
      <c r="V256" s="19" t="str">
        <v>Wireless white keyboard
Wireless optical mouse</v>
      </c>
      <c r="W256" s="20" t="str">
        <v>No Battery</v>
      </c>
      <c r="X256" s="19" t="str">
        <v>ø4.5, 120W AC Adapter</v>
      </c>
      <c r="Y256" s="19" t="str">
        <v>BIOS Booting User Password Protection
Kensington Security Slot™(7x 3mm)</v>
      </c>
    </row>
    <row r="257" spans="1:25" ht="15" customHeight="1">
      <c r="A257" s="19" t="str">
        <v>90PT03L1-M00KW0</v>
      </c>
      <c r="B257" s="20" t="str">
        <v>M3402WFAK-WPC511WS</v>
      </c>
      <c r="C257" s="19" t="str">
        <v>ASUS AiO M3402WFA</v>
      </c>
      <c r="D257" s="20" t="str">
        <v>Everyday power, beautifully embodied</v>
      </c>
      <c r="E257" s="19" t="str">
        <v>- Modern &amp; Elegant Design with up to 100Hz Responsive Touchscreen
- Optimized for Multitasking work and outstanding I/O connectivity
- ASUS Sonic Master Audio with AI Noice Canceling for productivity, and 2-Year Full Warranty with Accidental Damage Protection</v>
      </c>
      <c r="F257" s="19">
        <v>0</v>
      </c>
      <c r="G257" s="19" t="str">
        <v>90PT03L1-M00KW0</v>
      </c>
      <c r="H257" s="19" t="str">
        <v>ASUS AiO M3402WFA (R5 Mobile/16GB/1TB/Win 11 Home/M3402WFAK)</v>
      </c>
      <c r="I257" s="19" t="str">
        <v>AMD Ryzen™ 5 7520U Mobile</v>
      </c>
      <c r="J257" s="19" t="str">
        <v>AMD Radeon™ Graphics</v>
      </c>
      <c r="K257" s="19" t="str">
        <v>Windows 11 Home</v>
      </c>
      <c r="L257" s="19" t="str">
        <v>Microsoft Office Home &amp; Student 2021</v>
      </c>
      <c r="M257" s="19" t="str">
        <v>23.8"</v>
      </c>
      <c r="N257" s="19" t="str">
        <v>FHD (1920 x 1080) 16:9</v>
      </c>
      <c r="O257" s="19" t="str">
        <v>250nits</v>
      </c>
      <c r="P257" s="19" t="str">
        <v>LPDDR5 16GB</v>
      </c>
      <c r="Q257" s="19" t="str">
        <v>1TB M.2 NVMe™ PCIe® 3.0 SSD
Without HDD</v>
      </c>
      <c r="R257" s="19" t="str">
        <v>Side:
1x Kensington lock
1x 2-in-1 card reader SD / MMC
1x 3.5mm combo audio jack
1x USB 2.0 Type-A
Back:
1x DC-in
1x RJ45 Gigabit Ethernet
1x HDMI in 1.4
1x HDMI out 1.4
1x USB 2.0 Type-A
1x USB 3.2 Gen 2 Type-C
3x USB 3.2 Gen 1 Type-A</v>
      </c>
      <c r="S257" s="19" t="str">
        <v>05.40 kg</v>
      </c>
      <c r="T257" s="19" t="str">
        <v>52.9 x 42.3 x 1.5 ~ 16.5 cm</v>
      </c>
      <c r="U257" s="19" t="str">
        <v>1x M.2  2280 SSD slot</v>
      </c>
      <c r="V257" s="19" t="str">
        <v>Wireless white keyboard
Wireless optical mouse</v>
      </c>
      <c r="W257" s="20" t="str">
        <v>No Battery</v>
      </c>
      <c r="X257" s="19" t="str">
        <v>ø4.5, 90W AC Adapter</v>
      </c>
      <c r="Y257" s="19" t="str">
        <v>BIOS Booting User Password Protection
HDD User Password Protection and Security
Kensington Security Slot™(7x 3mm)</v>
      </c>
    </row>
    <row r="258" spans="1:25" ht="15" customHeight="1">
      <c r="A258" s="19" t="str">
        <v>90PT03L1-M00RK0</v>
      </c>
      <c r="B258" s="20" t="str">
        <v>M3402WFAK-WPC385WS</v>
      </c>
      <c r="C258" s="19" t="str">
        <v>ASUS AiO M3402WFA</v>
      </c>
      <c r="D258" s="20" t="str">
        <v>Everyday power, beautifully embodied</v>
      </c>
      <c r="E258" s="19" t="str">
        <v>- Modern &amp; Elegant Design with up to 100Hz Responsive Touchscreen
- Optimized for Multitasking work and outstanding I/O connectivity
- ASUS Sonic Master Audio with AI Noice Canceling for productivity, and 2-Year Full Warranty with Accidental Damage Protection</v>
      </c>
      <c r="F258" s="19">
        <v>0</v>
      </c>
      <c r="G258" s="19" t="str">
        <v>90PT03L1-M00RK0</v>
      </c>
      <c r="H258" s="19" t="str">
        <v>ASUS AiO M3402WFA (R3 Mobile/8GB/512GB/Win 11 Home/M3402WFAK)</v>
      </c>
      <c r="I258" s="19" t="str">
        <v>AMD Ryzen™ 3 7320U Mobile</v>
      </c>
      <c r="J258" s="19" t="str">
        <v>AMD Radeon™ Graphics</v>
      </c>
      <c r="K258" s="19" t="str">
        <v>Windows 11 Home</v>
      </c>
      <c r="L258" s="19" t="str">
        <v>Microsoft Office Home &amp; Student 2021_x000D_
Microsoft 365 Basic</v>
      </c>
      <c r="M258" s="19" t="str">
        <v>23.8"</v>
      </c>
      <c r="N258" s="19" t="str">
        <v>FHD (1920 x 1080) 16:9</v>
      </c>
      <c r="O258" s="19" t="str">
        <v>250nits</v>
      </c>
      <c r="P258" s="19" t="str">
        <v>LPDDR5 8GB</v>
      </c>
      <c r="Q258" s="19" t="str">
        <v>512GB M.2 NVMe™ PCIe® 3.0 SSD
Without HDD</v>
      </c>
      <c r="R258" s="19" t="str">
        <v>Side:
1x Kensington lock
1x 2-in-1 card reader SD / MMC
1x 3.5mm combo audio jack
1x USB 2.0 Type-A
Back:
1x DC-in
1x RJ45 Gigabit Ethernet
1x HDMI in 1.4
1x HDMI out 1.4
1x USB 2.0 Type-A
1x USB 3.2 Gen 2 Type-C
3x USB 3.2 Gen 1 Type-A</v>
      </c>
      <c r="S258" s="19" t="str">
        <v>05.40 kg</v>
      </c>
      <c r="T258" s="19" t="str">
        <v>52.9 x 42.3 x 1.5 ~ 16.5 cm</v>
      </c>
      <c r="U258" s="19" t="str">
        <v>1x M.2  2280 SSD slot</v>
      </c>
      <c r="V258" s="19" t="str">
        <v>Wireless white keyboard
Wireless optical mouse</v>
      </c>
      <c r="W258" s="20" t="str">
        <v>No Battery</v>
      </c>
      <c r="X258" s="19" t="str">
        <v>ø4.5, 90W AC Adapter</v>
      </c>
      <c r="Y258" s="19" t="str">
        <v>BIOS Booting User Password Protection
HDD User Password Protection and Security
Kensington Security Slot™(7x 3mm)</v>
      </c>
    </row>
    <row r="259" spans="1:25" ht="15" customHeight="1">
      <c r="A259" s="19" t="str">
        <v>90PT03L1-M00RL0</v>
      </c>
      <c r="B259" s="20" t="str">
        <v>M3402WFAK-WPC511WS</v>
      </c>
      <c r="C259" s="19" t="str">
        <v>ASUS AiO M3402WFA</v>
      </c>
      <c r="D259" s="20" t="str">
        <v>Everyday power, beautifully embodied</v>
      </c>
      <c r="E259" s="19" t="str">
        <v>- Modern &amp; Elegant Design with up to 100Hz Responsive Touchscreen
- Optimized for Multitasking work and outstanding I/O connectivity
- ASUS Sonic Master Audio with AI Noice Canceling for productivity, and 2-Year Full Warranty with Accidental Damage Protection</v>
      </c>
      <c r="F259" s="19">
        <v>0</v>
      </c>
      <c r="G259" s="19" t="str">
        <v>90PT03L1-M00RL0</v>
      </c>
      <c r="H259" s="19" t="str">
        <v>ASUS AiO M3402WFA (R5 Mobile/16GB/1TB/Win 11 Home/M3402WFAK)</v>
      </c>
      <c r="I259" s="19" t="str">
        <v>AMD Ryzen™ 5 7520U Mobile</v>
      </c>
      <c r="J259" s="19" t="str">
        <v>AMD Radeon™ Graphics</v>
      </c>
      <c r="K259" s="19" t="str">
        <v>Windows 11 Home</v>
      </c>
      <c r="L259" s="19" t="str">
        <v>Microsoft Office Home &amp; Student 2021_x000D_
Microsoft 365 Basic</v>
      </c>
      <c r="M259" s="19" t="str">
        <v>23.8"</v>
      </c>
      <c r="N259" s="19" t="str">
        <v>FHD (1920 x 1080) 16:9</v>
      </c>
      <c r="O259" s="19" t="str">
        <v>250nits</v>
      </c>
      <c r="P259" s="19" t="str">
        <v>LPDDR5 16GB</v>
      </c>
      <c r="Q259" s="19" t="str">
        <v>1TB M.2 NVMe™ PCIe® 3.0 SSD
Without HDD</v>
      </c>
      <c r="R259" s="19" t="str">
        <v>Side:
1x Kensington lock
1x 2-in-1 card reader SD / MMC
1x 3.5mm combo audio jack
1x USB 2.0 Type-A
Back:
1x DC-in
1x RJ45 Gigabit Ethernet
1x HDMI in 1.4
1x HDMI out 1.4
1x USB 2.0 Type-A
1x USB 3.2 Gen 2 Type-C
3x USB 3.2 Gen 1 Type-A</v>
      </c>
      <c r="S259" s="19" t="str">
        <v>05.40 kg</v>
      </c>
      <c r="T259" s="19" t="str">
        <v>52.9 x 42.3 x 1.5 ~ 16.5 cm</v>
      </c>
      <c r="U259" s="19" t="str">
        <v>1x M.2  2280 SSD slot</v>
      </c>
      <c r="V259" s="19" t="str">
        <v>Wireless white keyboard
Wireless optical mouse</v>
      </c>
      <c r="W259" s="20" t="str">
        <v>No Battery</v>
      </c>
      <c r="X259" s="19" t="str">
        <v>ø4.5, 90W AC Adapter</v>
      </c>
      <c r="Y259" s="19" t="str">
        <v>BIOS Booting User Password Protection
HDD User Password Protection and Security
Kensington Security Slot™(7x 3mm)</v>
      </c>
    </row>
    <row r="260" spans="1:25" ht="15" customHeight="1">
      <c r="A260" s="19" t="str">
        <v>90PT03N1-M01AA0</v>
      </c>
      <c r="B260" s="20" t="str">
        <v>A5702WVART-BPF731WS</v>
      </c>
      <c r="C260" s="19" t="str">
        <v>ASUS AiO A5702WVA</v>
      </c>
      <c r="D260" s="20" t="str">
        <v>Superior sound, sophisticated style - all-in-one</v>
      </c>
      <c r="E260" s="19" t="str">
        <v>- Modern &amp; Elegant Design with up to 100Hz Responsive Touchscreen
- Optimized for Multitasking work and outstanding I/O connectivity
- ASUS Sonic Master Audio with AI Noice Canceling for productivity, and 2-Year Full Warranty with Accidental Damage Protection</v>
      </c>
      <c r="F260" s="19">
        <v>0</v>
      </c>
      <c r="G260" s="19" t="str">
        <v>90PT03N1-M01AA0</v>
      </c>
      <c r="H260" s="19" t="str">
        <v>ASUS AiO A5702WVA (Core 7 150U/32GB/1TB/Win 11 Home/A5702WVART)</v>
      </c>
      <c r="I260" s="19" t="str">
        <v>Intel® RPL-R Core™ 7 150U 1.8 GHz</v>
      </c>
      <c r="J260" s="19" t="str">
        <v>Intel® Graphics</v>
      </c>
      <c r="K260" s="19" t="str">
        <v>Windows 11 Home</v>
      </c>
      <c r="L260" s="19" t="str">
        <v>Microsoft Office Home &amp; Student 2021_x000D_
Microsoft 365 Basic</v>
      </c>
      <c r="M260" s="19" t="str">
        <v>27.0"</v>
      </c>
      <c r="N260" s="19" t="str">
        <v>FHD (1920 x 1080) 16:9</v>
      </c>
      <c r="O260" s="19" t="str">
        <v>250nits</v>
      </c>
      <c r="P260" s="19" t="str">
        <v>DDR5 32GB</v>
      </c>
      <c r="Q260" s="19" t="str">
        <v>1TB M.2 NVMe™ PCIe® 4.0 SSD</v>
      </c>
      <c r="R260"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60" s="19" t="str">
        <v>09.80 kg</v>
      </c>
      <c r="T260" s="19" t="str">
        <v>61.3 x 46.7 x 5.8 ~ 21.3 cm</v>
      </c>
      <c r="U260" s="19" t="str">
        <v>1x 2.5" 7mm SATA slot
2x M.2  2280 SSD slot
2x DDR5 SO-DIMM slot</v>
      </c>
      <c r="V260" s="19" t="str">
        <v>Wireless black keyboard
Wireless optical mouse</v>
      </c>
      <c r="W260" s="20" t="str">
        <v>No Battery</v>
      </c>
      <c r="X260" s="19" t="str">
        <v>ø4.5, 120W AC Adapter</v>
      </c>
      <c r="Y260" s="19" t="str">
        <v>BIOS Booting User Password Protection
Kensington Security Slot™(7x 3mm)</v>
      </c>
    </row>
    <row r="261" spans="1:25" ht="15" customHeight="1">
      <c r="A261" s="19" t="str">
        <v>90PT03T1-M00BY0</v>
      </c>
      <c r="B261" s="20" t="str">
        <v>A3402WVAK-WPC515WS</v>
      </c>
      <c r="C261" s="19" t="str">
        <v>ASUS AiO A3402</v>
      </c>
      <c r="D261" s="20" t="str">
        <v>Beautiful by design. Imagination truly expanded.</v>
      </c>
      <c r="E261" s="19" t="str">
        <v>- Modern &amp; Elegant Design with up to 100Hz Responsive Touchscreen
- Optimized for Multitasking work and outstanding I/O connectivity
- ASUS Sonic Master Audio with AI Noice Canceling for productivity, and 2-Year Full Warranty with Accidental Damage Protection</v>
      </c>
      <c r="F261" s="19" t="str">
        <v>https://drive.google.com/drive/folders/1W5GZe1YhNxv-nkKnex1skSGY6eZSwcbT?usp=drive_link</v>
      </c>
      <c r="G261" s="19" t="str">
        <v>90PT03T1-M00BY0</v>
      </c>
      <c r="H261" s="19" t="str">
        <v>ASUS AiO A3402 (i5-1335U/16GB/512GB/Win 11 Home/A3402WVAK)</v>
      </c>
      <c r="I261" s="19" t="str">
        <v>Intel® Core™ i5-1335U 1.3 GHz</v>
      </c>
      <c r="J261" s="19" t="str">
        <v>Intel Iris Xᵉ Graphics (available for Intel® Core™ i5/i7/i9 with dual channel memory)</v>
      </c>
      <c r="K261" s="19" t="str">
        <v>Windows 11 Home</v>
      </c>
      <c r="L261" s="19" t="str">
        <v>Microsoft Office Home &amp; Student 2021</v>
      </c>
      <c r="M261" s="19" t="str">
        <v>23.8"</v>
      </c>
      <c r="N261" s="19" t="str">
        <v>FHD (1920 x 1080) 16:9</v>
      </c>
      <c r="O261" s="19" t="str">
        <v>250nits</v>
      </c>
      <c r="P261" s="19" t="str">
        <v>DDR5 16GB</v>
      </c>
      <c r="Q261" s="19" t="str">
        <v>512GB M.2 NVMe™ PCIe® 4.0 SSD</v>
      </c>
      <c r="R261" s="19" t="str">
        <v>Side:
1x Kensington lock
1x 3.5mm combo audio jack
1x USB 2.0 Type-A
Back:
1x DC-in
1x RJ45 Gigabit Ethernet
1x HDMI in 1.4
1x HDMI out 1.4
1x USB 2.0 Type-A
1x USB 3.2 Gen 1 Type-C
3x USB 3.2 Gen 1 Type-A</v>
      </c>
      <c r="S261" s="19" t="str">
        <v>05.40 kg</v>
      </c>
      <c r="T261" s="19" t="str">
        <v>53.9 x 42.3 x 1.5 ~ 16.5 cm</v>
      </c>
      <c r="U261" s="19" t="str">
        <v>1x M.2  2280 SSD slot
2x DDR5 SO-DIMM slot</v>
      </c>
      <c r="V261" s="19" t="str">
        <v>Wireless white keyboard
Wireless optical mouse</v>
      </c>
      <c r="W261" s="20" t="str">
        <v>No Battery</v>
      </c>
      <c r="X261" s="19" t="str">
        <v>ø4.5, 90W AC Adapter</v>
      </c>
      <c r="Y261" s="19" t="str">
        <v>BIOS Booting User Password Protection
HDD User Password Protection and Security
Kensington Security Slot™(7x 3mm)</v>
      </c>
    </row>
    <row r="262" spans="1:25" ht="15" customHeight="1">
      <c r="A262" s="19" t="str">
        <v>90PT03T1-M00CR0</v>
      </c>
      <c r="B262" s="20" t="str">
        <v>A3402WVAK-WPC515WS</v>
      </c>
      <c r="C262" s="19" t="str">
        <v>ASUS AiO A3402</v>
      </c>
      <c r="D262" s="20" t="str">
        <v>Beautiful by design. Imagination truly expanded.</v>
      </c>
      <c r="E262" s="19" t="str">
        <v>- Modern &amp; Elegant Design with up to 100Hz Responsive Touchscreen
- Optimized for Multitasking work and outstanding I/O connectivity
- ASUS Sonic Master Audio with AI Noice Canceling for productivity, and 2-Year Full Warranty with Accidental Damage Protection</v>
      </c>
      <c r="F262" s="19">
        <v>0</v>
      </c>
      <c r="G262" s="19" t="str">
        <v>90PT03T1-M00CR0</v>
      </c>
      <c r="H262" s="19" t="str">
        <v>ASUS AiO A3402 (Core 5 120U/16GB/512GB/Win 11 Home/A3402WVAK)</v>
      </c>
      <c r="I262" s="19" t="str">
        <v>Intel® RPL-R Core™ 5 120U 1.4 GHz</v>
      </c>
      <c r="J262" s="19" t="str">
        <v>Intel® Graphics</v>
      </c>
      <c r="K262" s="19" t="str">
        <v>Windows 11 Home</v>
      </c>
      <c r="L262" s="19" t="str">
        <v>Microsoft Office Home &amp; Student 2021</v>
      </c>
      <c r="M262" s="19" t="str">
        <v>23.8"</v>
      </c>
      <c r="N262" s="19" t="str">
        <v>FHD (1920 x 1080) 16:9</v>
      </c>
      <c r="O262" s="19" t="str">
        <v>250nits</v>
      </c>
      <c r="P262" s="19" t="str">
        <v>DDR5 16GB</v>
      </c>
      <c r="Q262" s="19" t="str">
        <v>512GB M.2 NVMe™ PCIe® 4.0 SSD</v>
      </c>
      <c r="R262" s="19" t="str">
        <v>Side:
1x Kensington lock
1x 3.5mm combo audio jack
1x USB 2.0 Type-A
Back:
1x DC-in
1x RJ45 Gigabit Ethernet
1x HDMI in 1.4
1x HDMI out 1.4
1x USB 2.0 Type-A
1x USB 3.2 Gen 1 Type-C
3x USB 3.2 Gen 1 Type-A</v>
      </c>
      <c r="S262" s="19" t="str">
        <v>05.40 kg</v>
      </c>
      <c r="T262" s="19" t="str">
        <v>53.9 x 42.3 x 1.5 ~ 16.5 cm</v>
      </c>
      <c r="U262" s="19" t="str">
        <v>1x M.2  2280 SSD slot
2x DDR5 SO-DIMM slot</v>
      </c>
      <c r="V262" s="19" t="str">
        <v>Wireless white keyboard
Wireless optical mouse</v>
      </c>
      <c r="W262" s="20" t="str">
        <v>No Battery</v>
      </c>
      <c r="X262" s="19" t="str">
        <v>ø4.5, 90W AC Adapter</v>
      </c>
      <c r="Y262" s="19" t="str">
        <v>BIOS Booting User Password Protection
HDD User Password Protection and Security
Kensington Security Slot™(7x 3mm)</v>
      </c>
    </row>
    <row r="263" spans="1:25" ht="15" customHeight="1">
      <c r="A263" s="19" t="str">
        <v>90PT03T1-M00CT0</v>
      </c>
      <c r="B263" s="20" t="str">
        <v>A3402WVAT-WPD515WS</v>
      </c>
      <c r="C263" s="19" t="str">
        <v>ASUS AiO A3402</v>
      </c>
      <c r="D263" s="20" t="str">
        <v>Beautiful by design. Imagination truly expanded.</v>
      </c>
      <c r="E263" s="19" t="str">
        <v>- Modern &amp; Elegant Design with up to 100Hz Responsive Touchscreen
- Optimized for Multitasking work and outstanding I/O connectivity
- ASUS Sonic Master Audio with AI Noice Canceling for productivity, and 2-Year Full Warranty with Accidental Damage Protection</v>
      </c>
      <c r="F263" s="19">
        <v>0</v>
      </c>
      <c r="G263" s="19" t="str">
        <v>90PT03T1-M00CT0</v>
      </c>
      <c r="H263" s="19" t="str">
        <v>ASUS AiO A3402 (i5-1335U/16GB/512GB/Win 11 Home/A3402WVAT)</v>
      </c>
      <c r="I263" s="19" t="str">
        <v>Intel® Core™ i5-1335U 1.3 GHz</v>
      </c>
      <c r="J263" s="19" t="str">
        <v>Intel Iris Xᵉ Graphics (available for Intel® Core™ i5/i7/i9 with dual channel memory)</v>
      </c>
      <c r="K263" s="19" t="str">
        <v>Windows 11 Home</v>
      </c>
      <c r="L263" s="19" t="str">
        <v>Microsoft Office Home &amp; Student 2021</v>
      </c>
      <c r="M263" s="19" t="str">
        <v>23.8"</v>
      </c>
      <c r="N263" s="19" t="str">
        <v>FHD (1920 x 1080) 16:9</v>
      </c>
      <c r="O263" s="19" t="str">
        <v>250nits</v>
      </c>
      <c r="P263" s="19" t="str">
        <v>DDR5 16GB</v>
      </c>
      <c r="Q263" s="19" t="str">
        <v>512GB M.2 NVMe™ PCIe® 4.0 SSD</v>
      </c>
      <c r="R263" s="19" t="str">
        <v>Side:
1x Kensington lock
1x 3.5mm combo audio jack
1x USB 2.0 Type-A
Back:
1x DC-in
1x RJ45 Gigabit Ethernet
1x HDMI in 1.4
1x HDMI out 1.4
1x USB 2.0 Type-A
1x USB 3.2 Gen 1 Type-C
3x USB 3.2 Gen 1 Type-A</v>
      </c>
      <c r="S263" s="19" t="str">
        <v>05.40 kg</v>
      </c>
      <c r="T263" s="19" t="str">
        <v>53.9 x 42.3 x 1.5 ~ 16.5 cm</v>
      </c>
      <c r="U263" s="19" t="str">
        <v>1x M.2  2280 SSD slot
2x DDR5 SO-DIMM slot</v>
      </c>
      <c r="V263" s="19" t="str">
        <v>Wireless white keyboard
Wireless optical mouse</v>
      </c>
      <c r="W263" s="20" t="str">
        <v>No Battery</v>
      </c>
      <c r="X263" s="19" t="str">
        <v>ø4.5, 90W AC Adapter</v>
      </c>
      <c r="Y263" s="19" t="str">
        <v>BIOS Booting User Password Protection
HDD User Password Protection and Security
Kensington Security Slot™(7x 3mm)</v>
      </c>
    </row>
    <row r="264" spans="1:25" ht="15" customHeight="1">
      <c r="A264" s="19" t="str">
        <v>90PT03T1-M00CU0</v>
      </c>
      <c r="B264" s="20" t="str">
        <v>A3402WVAT-WPD715WS</v>
      </c>
      <c r="C264" s="19" t="str">
        <v>ASUS AiO A3402</v>
      </c>
      <c r="D264" s="20" t="str">
        <v>Beautiful by design. Imagination truly expanded.</v>
      </c>
      <c r="E264" s="19" t="str">
        <v>- Modern &amp; Elegant Design with up to 100Hz Responsive Touchscreen
- Optimized for Multitasking work and outstanding I/O connectivity
- ASUS Sonic Master Audio with AI Noice Canceling for productivity, and 2-Year Full Warranty with Accidental Damage Protection</v>
      </c>
      <c r="F264" s="19">
        <v>0</v>
      </c>
      <c r="G264" s="19" t="str">
        <v>90PT03T1-M00CU0</v>
      </c>
      <c r="H264" s="19" t="str">
        <v>ASUS AiO A3402 (i7-1355U/16GB/512GB/Win 11 Home/A3402WVAT)</v>
      </c>
      <c r="I264" s="19" t="str">
        <v>Intel® Core™ i7-1355U 1.7 GHz</v>
      </c>
      <c r="J264" s="19" t="str">
        <v>Intel Iris Xᵉ Graphics (available for Intel® Core™ i5/i7/i9 with dual channel memory)</v>
      </c>
      <c r="K264" s="19" t="str">
        <v>Windows 11 Home</v>
      </c>
      <c r="L264" s="19" t="str">
        <v>Microsoft Office Home &amp; Student 2021</v>
      </c>
      <c r="M264" s="19" t="str">
        <v>23.8"</v>
      </c>
      <c r="N264" s="19" t="str">
        <v>FHD (1920 x 1080) 16:9</v>
      </c>
      <c r="O264" s="19" t="str">
        <v>250nits</v>
      </c>
      <c r="P264" s="19" t="str">
        <v>DDR5 16GB</v>
      </c>
      <c r="Q264" s="19" t="str">
        <v>512GB M.2 NVMe™ PCIe® 4.0 SSD</v>
      </c>
      <c r="R264" s="19" t="str">
        <v>Side:
1x Kensington lock
1x 3.5mm combo audio jack
1x USB 2.0 Type-A
Back:
1x DC-in
1x RJ45 Gigabit Ethernet
1x HDMI in 1.4
1x HDMI out 1.4
1x USB 2.0 Type-A
1x USB 3.2 Gen 1 Type-C
3x USB 3.2 Gen 1 Type-A</v>
      </c>
      <c r="S264" s="19" t="str">
        <v>05.40 kg</v>
      </c>
      <c r="T264" s="19" t="str">
        <v>53.9 x 42.3 x 1.5 ~ 16.5 cm</v>
      </c>
      <c r="U264" s="19" t="str">
        <v>1x M.2  2280 SSD slot
2x DDR5 SO-DIMM slot</v>
      </c>
      <c r="V264" s="19" t="str">
        <v>Wireless white keyboard
Wireless optical mouse</v>
      </c>
      <c r="W264" s="20" t="str">
        <v>No Battery</v>
      </c>
      <c r="X264" s="19" t="str">
        <v>ø4.5, 90W AC Adapter</v>
      </c>
      <c r="Y264" s="19" t="str">
        <v>BIOS Booting User Password Protection
HDD User Password Protection and Security
Kensington Security Slot™(7x 3mm)</v>
      </c>
    </row>
    <row r="265" spans="1:25" ht="15" customHeight="1">
      <c r="A265" s="19" t="str">
        <v>90PT03T1-M018T0</v>
      </c>
      <c r="B265" s="20" t="str">
        <v>A3402WVAK-WPC385WS</v>
      </c>
      <c r="C265" s="19" t="str">
        <v>ASUS AiO A3402</v>
      </c>
      <c r="D265" s="20" t="str">
        <v>Beautiful by design. Imagination truly expanded.</v>
      </c>
      <c r="E265" s="19" t="str">
        <v>- Modern &amp; Elegant Design with up to 100Hz Responsive Touchscreen
- Optimized for Multitasking work and outstanding I/O connectivity
- ASUS Sonic Master Audio with AI Noice Canceling for productivity, and 2-Year Full Warranty with Accidental Damage Protection</v>
      </c>
      <c r="F265" s="19">
        <v>0</v>
      </c>
      <c r="G265" s="19" t="str">
        <v>90PT03T1-M018T0</v>
      </c>
      <c r="H265" s="19" t="str">
        <v>ASUS AiO A3402 (i3-1315U/8GB/512GB/Win 11 Home/A3402WVAK)</v>
      </c>
      <c r="I265" s="19" t="str">
        <v>Intel® Core™ i3-1315U 1.2 GHz</v>
      </c>
      <c r="J265" s="19" t="str">
        <v>Intel® Graphics</v>
      </c>
      <c r="K265" s="19" t="str">
        <v>Windows 11 Home</v>
      </c>
      <c r="L265" s="19" t="str">
        <v>Microsoft Office Home &amp; Student 2021_x000D_
Microsoft 365 Basic</v>
      </c>
      <c r="M265" s="19" t="str">
        <v>23.8"</v>
      </c>
      <c r="N265" s="19" t="str">
        <v>FHD (1920 x 1080) 16:9</v>
      </c>
      <c r="O265" s="19" t="str">
        <v>250nits</v>
      </c>
      <c r="P265" s="19" t="str">
        <v>DDR5 8GB</v>
      </c>
      <c r="Q265" s="19" t="str">
        <v>512GB M.2 NVMe™ PCIe® 4.0 SSD</v>
      </c>
      <c r="R265" s="19" t="str">
        <v>Side:
1x Kensington lock
1x 3.5mm combo audio jack
1x USB 2.0 Type-A
Back:
1x DC-in
1x RJ45 Gigabit Ethernet
1x HDMI in 1.4
1x HDMI out 1.4
1x USB 2.0 Type-A
1x USB 3.2 Gen 1 Type-C
3x USB 3.2 Gen 1 Type-A</v>
      </c>
      <c r="S265" s="19" t="str">
        <v>05.40 kg</v>
      </c>
      <c r="T265" s="19" t="str">
        <v>53.9 x 42.3 x 1.5 ~ 16.5 cm</v>
      </c>
      <c r="U265" s="19" t="str">
        <v>1x M.2  2280 SSD slot
2x DDR5 SO-DIMM slot</v>
      </c>
      <c r="V265" s="19" t="str">
        <v>Wireless white keyboard
Wireless optical mouse</v>
      </c>
      <c r="W265" s="20" t="str">
        <v>No Battery</v>
      </c>
      <c r="X265" s="19" t="str">
        <v>ø4.5, 90W AC Adapter</v>
      </c>
      <c r="Y265" s="19" t="str">
        <v>BIOS Booting User Password Protection
HDD User Password Protection and Security
Kensington Security Slot™(7x 3mm)</v>
      </c>
    </row>
    <row r="266" spans="1:25" ht="15" customHeight="1">
      <c r="A266" s="19" t="str">
        <v>90PT03T1-M018U0</v>
      </c>
      <c r="B266" s="20" t="str">
        <v>A3402WVAK-WPC515WS</v>
      </c>
      <c r="C266" s="19" t="str">
        <v>ASUS AiO A3402</v>
      </c>
      <c r="D266" s="20" t="str">
        <v>Beautiful by design. Imagination truly expanded.</v>
      </c>
      <c r="E266" s="19" t="str">
        <v>- Modern &amp; Elegant Design with up to 100Hz Responsive Touchscreen
- Optimized for Multitasking work and outstanding I/O connectivity
- ASUS Sonic Master Audio with AI Noice Canceling for productivity, and 2-Year Full Warranty with Accidental Damage Protection</v>
      </c>
      <c r="F266" s="19">
        <v>0</v>
      </c>
      <c r="G266" s="19" t="str">
        <v>90PT03T1-M018U0</v>
      </c>
      <c r="H266" s="19" t="str">
        <v>ASUS AiO A3402 (i5-1335U/16GB/512GB/Win 11 Home/A3402WVAK)</v>
      </c>
      <c r="I266" s="19" t="str">
        <v>Intel® Core™ i5-1335U 1.3 GHz</v>
      </c>
      <c r="J266" s="19" t="str">
        <v>Intel Iris Xᵉ Graphics (available for Intel® Core™ i5/i7/i9 with dual channel memory)</v>
      </c>
      <c r="K266" s="19" t="str">
        <v>Windows 11 Home</v>
      </c>
      <c r="L266" s="19" t="str">
        <v>Microsoft Office Home &amp; Student 2021_x000D_
Microsoft 365 Basic</v>
      </c>
      <c r="M266" s="19" t="str">
        <v>23.8"</v>
      </c>
      <c r="N266" s="19" t="str">
        <v>FHD (1920 x 1080) 16:9</v>
      </c>
      <c r="O266" s="19" t="str">
        <v>250nits</v>
      </c>
      <c r="P266" s="19" t="str">
        <v>DDR5 16GB</v>
      </c>
      <c r="Q266" s="19" t="str">
        <v>512GB M.2 NVMe™ PCIe® 4.0 SSD</v>
      </c>
      <c r="R266" s="19" t="str">
        <v>Side:
1x Kensington lock
1x 3.5mm combo audio jack
1x USB 2.0 Type-A
Back:
1x DC-in
1x RJ45 Gigabit Ethernet
1x HDMI in 1.4
1x HDMI out 1.4
1x USB 2.0 Type-A
1x USB 3.2 Gen 1 Type-C
3x USB 3.2 Gen 1 Type-A</v>
      </c>
      <c r="S266" s="19" t="str">
        <v>05.40 kg</v>
      </c>
      <c r="T266" s="19" t="str">
        <v>53.9 x 42.3 x 1.5 ~ 16.5 cm</v>
      </c>
      <c r="U266" s="19" t="str">
        <v>1x M.2  2280 SSD slot
2x DDR5 SO-DIMM slot</v>
      </c>
      <c r="V266" s="19" t="str">
        <v>Wireless white keyboard
Wireless optical mouse</v>
      </c>
      <c r="W266" s="20" t="str">
        <v>No Battery</v>
      </c>
      <c r="X266" s="19" t="str">
        <v>ø4.5, 90W AC Adapter</v>
      </c>
      <c r="Y266" s="19" t="str">
        <v>BIOS Booting User Password Protection
HDD User Password Protection and Security
Kensington Security Slot™(7x 3mm)</v>
      </c>
    </row>
    <row r="267" spans="1:25" ht="15" customHeight="1">
      <c r="A267" s="19" t="str">
        <v>90PT03T1-M018W0</v>
      </c>
      <c r="B267" s="20" t="str">
        <v>A3402WVAT-WPD515WS</v>
      </c>
      <c r="C267" s="19" t="str">
        <v>ASUS AiO A3402</v>
      </c>
      <c r="D267" s="20" t="str">
        <v>Beautiful by design. Imagination truly expanded.</v>
      </c>
      <c r="E267" s="19" t="str">
        <v>- Modern &amp; Elegant Design with up to 100Hz Responsive Touchscreen
- Optimized for Multitasking work and outstanding I/O connectivity
- ASUS Sonic Master Audio with AI Noice Canceling for productivity, and 2-Year Full Warranty with Accidental Damage Protection</v>
      </c>
      <c r="F267" s="19">
        <v>0</v>
      </c>
      <c r="G267" s="19" t="str">
        <v>90PT03T1-M018W0</v>
      </c>
      <c r="H267" s="19" t="str">
        <v>ASUS AiO A3402 (i5-1335U/16GB/512GB/Win 11 Home/A3402WVAT)</v>
      </c>
      <c r="I267" s="19" t="str">
        <v>Intel® Core™ i5-1335U 1.3 GHz</v>
      </c>
      <c r="J267" s="19" t="str">
        <v>Intel Iris Xᵉ Graphics (available for Intel® Core™ i5/i7/i9 with dual channel memory)</v>
      </c>
      <c r="K267" s="19" t="str">
        <v>Windows 11 Home</v>
      </c>
      <c r="L267" s="19" t="str">
        <v>Microsoft Office Home &amp; Student 2021_x000D_
Microsoft 365 Basic</v>
      </c>
      <c r="M267" s="19" t="str">
        <v>23.8"</v>
      </c>
      <c r="N267" s="19" t="str">
        <v>FHD (1920 x 1080) 16:9</v>
      </c>
      <c r="O267" s="19" t="str">
        <v>250nits</v>
      </c>
      <c r="P267" s="19" t="str">
        <v>DDR5 16GB</v>
      </c>
      <c r="Q267" s="19" t="str">
        <v>512GB M.2 NVMe™ PCIe® 4.0 SSD</v>
      </c>
      <c r="R267" s="19" t="str">
        <v>Side:
1x Kensington lock
1x 3.5mm combo audio jack
1x USB 2.0 Type-A
Back:
1x DC-in
1x RJ45 Gigabit Ethernet
1x HDMI in 1.4
1x HDMI out 1.4
1x USB 2.0 Type-A
1x USB 3.2 Gen 1 Type-C
3x USB 3.2 Gen 1 Type-A</v>
      </c>
      <c r="S267" s="19" t="str">
        <v>05.40 kg</v>
      </c>
      <c r="T267" s="19" t="str">
        <v>53.9 x 42.3 x 1.5 ~ 16.5 cm</v>
      </c>
      <c r="U267" s="19" t="str">
        <v>1x M.2  2280 SSD slot
2x DDR5 SO-DIMM slot</v>
      </c>
      <c r="V267" s="19" t="str">
        <v>Wireless white keyboard
Wireless optical mouse</v>
      </c>
      <c r="W267" s="20" t="str">
        <v>No Battery</v>
      </c>
      <c r="X267" s="19" t="str">
        <v>ø4.5, 90W AC Adapter</v>
      </c>
      <c r="Y267" s="19" t="str">
        <v>BIOS Booting User Password Protection
HDD User Password Protection and Security
Kensington Security Slot™(7x 3mm)</v>
      </c>
    </row>
    <row r="268" spans="1:25" ht="15" customHeight="1">
      <c r="A268" s="19" t="str">
        <v>90PT03T1-M018Y0</v>
      </c>
      <c r="B268" s="20" t="str">
        <v>A3402WVAK-WPC715WS</v>
      </c>
      <c r="C268" s="19" t="str">
        <v>ASUS AiO A3402</v>
      </c>
      <c r="D268" s="20" t="str">
        <v>Beautiful by design. Imagination truly expanded.</v>
      </c>
      <c r="E268" s="19" t="str">
        <v>- Modern &amp; Elegant Design with up to 100Hz Responsive Touchscreen
- Optimized for Multitasking work and outstanding I/O connectivity
- ASUS Sonic Master Audio with AI Noice Canceling for productivity, and 2-Year Full Warranty with Accidental Damage Protection</v>
      </c>
      <c r="F268" s="19">
        <v>0</v>
      </c>
      <c r="G268" s="19" t="str">
        <v>90PT03T1-M018Y0</v>
      </c>
      <c r="H268" s="19" t="str">
        <v>ASUS AiO A3402 (i7-1355U/16GB/512GB/Win 11 Home/A3402WVAK)</v>
      </c>
      <c r="I268" s="19" t="str">
        <v>Intel® Core™ i7-1355U 1.7 GHz</v>
      </c>
      <c r="J268" s="19" t="str">
        <v>Intel Iris Xᵉ Graphics (available for Intel® Core™ i5/i7/i9 with dual channel memory)</v>
      </c>
      <c r="K268" s="19" t="str">
        <v>Windows 11 Home</v>
      </c>
      <c r="L268" s="19" t="str">
        <v>Microsoft Office Home &amp; Student 2021_x000D_
Microsoft 365 Basic</v>
      </c>
      <c r="M268" s="19" t="str">
        <v>23.8"</v>
      </c>
      <c r="N268" s="19" t="str">
        <v>FHD (1920 x 1080) 16:9</v>
      </c>
      <c r="O268" s="19" t="str">
        <v>250nits</v>
      </c>
      <c r="P268" s="19" t="str">
        <v>DDR5 16GB</v>
      </c>
      <c r="Q268" s="19" t="str">
        <v>512GB M.2 NVMe™ PCIe® 4.0 SSD</v>
      </c>
      <c r="R268" s="19" t="str">
        <v>Side:
1x Kensington lock
1x 3.5mm combo audio jack
1x USB 2.0 Type-A
Back:
1x DC-in
1x RJ45 Gigabit Ethernet
1x HDMI in 1.4
1x HDMI out 1.4
1x USB 2.0 Type-A
1x USB 3.2 Gen 1 Type-C
3x USB 3.2 Gen 1 Type-A</v>
      </c>
      <c r="S268" s="19" t="str">
        <v>05.40 kg</v>
      </c>
      <c r="T268" s="19" t="str">
        <v>53.9 x 42.3 x 1.5 ~ 16.5 cm</v>
      </c>
      <c r="U268" s="19" t="str">
        <v>1x M.2  2280 SSD slot
2x DDR5 SO-DIMM slot</v>
      </c>
      <c r="V268" s="19" t="str">
        <v>Wireless white keyboard
Wireless optical mouse</v>
      </c>
      <c r="W268" s="20" t="str">
        <v>No Battery</v>
      </c>
      <c r="X268" s="19" t="str">
        <v>ø4.5, 90W AC Adapter</v>
      </c>
      <c r="Y268" s="19" t="str">
        <v>BIOS Booting User Password Protection
HDD User Password Protection and Security
Kensington Security Slot™(7x 3mm)</v>
      </c>
    </row>
    <row r="269" spans="1:25" ht="15" customHeight="1">
      <c r="A269" s="19" t="str">
        <v>90PT03T1-M018Z0</v>
      </c>
      <c r="B269" s="20" t="str">
        <v>A3402WVAT-WPD715WS</v>
      </c>
      <c r="C269" s="19" t="str">
        <v>ASUS AiO A3402</v>
      </c>
      <c r="D269" s="20" t="str">
        <v>Beautiful by design. Imagination truly expanded.</v>
      </c>
      <c r="E269" s="19" t="str">
        <v>- Modern &amp; Elegant Design with up to 100Hz Responsive Touchscreen
- Optimized for Multitasking work and outstanding I/O connectivity
- ASUS Sonic Master Audio with AI Noice Canceling for productivity, and 2-Year Full Warranty with Accidental Damage Protection</v>
      </c>
      <c r="F269" s="19">
        <v>0</v>
      </c>
      <c r="G269" s="19" t="str">
        <v>90PT03T1-M018Z0</v>
      </c>
      <c r="H269" s="19" t="str">
        <v>ASUS AiO A3402 (i7-1355U/16GB/512GB/Win 11 Home/A3402WVAT)</v>
      </c>
      <c r="I269" s="19" t="str">
        <v>Intel® Core™ i7-1355U 1.7 GHz</v>
      </c>
      <c r="J269" s="19" t="str">
        <v>Intel Iris Xᵉ Graphics (available for Intel® Core™ i5/i7/i9 with dual channel memory)</v>
      </c>
      <c r="K269" s="19" t="str">
        <v>Windows 11 Home</v>
      </c>
      <c r="L269" s="19" t="str">
        <v>Microsoft Office Home &amp; Student 2021_x000D_
Microsoft 365 Basic</v>
      </c>
      <c r="M269" s="19" t="str">
        <v>23.8"</v>
      </c>
      <c r="N269" s="19" t="str">
        <v>FHD (1920 x 1080) 16:9</v>
      </c>
      <c r="O269" s="19" t="str">
        <v>250nits</v>
      </c>
      <c r="P269" s="19" t="str">
        <v>DDR5 16GB</v>
      </c>
      <c r="Q269" s="19" t="str">
        <v>512GB M.2 NVMe™ PCIe® 4.0 SSD</v>
      </c>
      <c r="R269" s="19" t="str">
        <v>Side:
1x Kensington lock
1x 3.5mm combo audio jack
1x USB 2.0 Type-A
Back:
1x DC-in
1x RJ45 Gigabit Ethernet
1x HDMI in 1.4
1x HDMI out 1.4
1x USB 2.0 Type-A
1x USB 3.2 Gen 1 Type-C
3x USB 3.2 Gen 1 Type-A</v>
      </c>
      <c r="S269" s="19" t="str">
        <v>05.40 kg</v>
      </c>
      <c r="T269" s="19" t="str">
        <v>53.9 x 42.3 x 1.5 ~ 16.5 cm</v>
      </c>
      <c r="U269" s="19" t="str">
        <v>1x M.2  2280 SSD slot
2x DDR5 SO-DIMM slot</v>
      </c>
      <c r="V269" s="19" t="str">
        <v>Wireless white keyboard
Wireless optical mouse</v>
      </c>
      <c r="W269" s="20" t="str">
        <v>No Battery</v>
      </c>
      <c r="X269" s="19" t="str">
        <v>ø4.5, 90W AC Adapter</v>
      </c>
      <c r="Y269" s="19" t="str">
        <v>BIOS Booting User Password Protection
HDD User Password Protection and Security
Kensington Security Slot™(7x 3mm)</v>
      </c>
    </row>
    <row r="270" spans="1:25" ht="15" customHeight="1">
      <c r="A270" s="19" t="str">
        <v>90PT03T1-M02TV0</v>
      </c>
      <c r="B270" s="20" t="str">
        <v>A3402WVAK-WPC5151WS</v>
      </c>
      <c r="C270" s="19" t="str">
        <v>ASUS AiO A3402</v>
      </c>
      <c r="D270" s="20" t="str">
        <v>Beautiful by design. Imagination truly expanded.</v>
      </c>
      <c r="E270" s="19" t="str">
        <v>- Modern &amp; Elegant Design with up to 100Hz Responsive Touchscreen
- Optimized for Multitasking work and outstanding I/O connectivity
- ASUS Sonic Master Audio with AI Noice Canceling for productivity, and 2-Year Full Warranty with Accidental Damage Protection</v>
      </c>
      <c r="F270" s="19">
        <v>0</v>
      </c>
      <c r="G270" s="19" t="str">
        <v>90PT03T1-M02TV0</v>
      </c>
      <c r="H270" s="19" t="str">
        <v>ASUS AiO A3402 (Core 5 120U/16GB/512GB/Win 11 Home/A3402WVAK)</v>
      </c>
      <c r="I270" s="19" t="str">
        <v>Intel® RPL-R Core™ 5 120U 1.4 GHz</v>
      </c>
      <c r="J270" s="19" t="str">
        <v>Intel® Graphics</v>
      </c>
      <c r="K270" s="19" t="str">
        <v>Windows 11 Home</v>
      </c>
      <c r="L270" s="19" t="str">
        <v>Microsoft Office Home 2024_x000D_
Microsoft 365 Basic</v>
      </c>
      <c r="M270" s="19" t="str">
        <v>23.8"</v>
      </c>
      <c r="N270" s="19" t="str">
        <v>FHD (1920 x 1080) 16:9</v>
      </c>
      <c r="O270" s="19" t="str">
        <v>250nits</v>
      </c>
      <c r="P270" s="19" t="str">
        <v>DDR5 16GB</v>
      </c>
      <c r="Q270" s="19" t="str">
        <v>512GB M.2 NVMe™ PCIe® 4.0 SSD</v>
      </c>
      <c r="R270" s="19" t="str">
        <v>Side:
1x Kensington lock
1x 2-in-1 card reader SD / MMC
1x 3.5mm combo audio jack
1x USB 2.0 Type-A
Back:
1x DC-in
1x RJ45 Gigabit Ethernet
1x HDMI in 1.4
1x HDMI out 1.4
1x USB 2.0 Type-A
1x USB 3.2 Gen 1 Type-C
3x USB 3.2 Gen 1 Type-A</v>
      </c>
      <c r="S270" s="19" t="str">
        <v>05.40 kg</v>
      </c>
      <c r="T270" s="19" t="str">
        <v>53.9 x 42.3 x 1.5 ~ 16.5 cm</v>
      </c>
      <c r="U270" s="19" t="str">
        <v>1x M.2  2280 SSD slot
2x DDR5 SO-DIMM slot</v>
      </c>
      <c r="V270" s="19" t="str">
        <v>Wireless white keyboard
Wireless optical mouse</v>
      </c>
      <c r="W270" s="20" t="str">
        <v>No Battery</v>
      </c>
      <c r="X270" s="19" t="str">
        <v>ø4.5, 90W AC Adapter</v>
      </c>
      <c r="Y270" s="19" t="str">
        <v>BIOS Booting User Password Protection
HDD User Password Protection and Security
Kensington Security Slot™(7x 3mm)</v>
      </c>
    </row>
    <row r="271" spans="1:25" ht="15" customHeight="1">
      <c r="A271" s="19" t="str">
        <v>90PT03T1-M02TW0</v>
      </c>
      <c r="B271" s="20" t="str">
        <v>A3402WVAK-WPC7151WS</v>
      </c>
      <c r="C271" s="19" t="str">
        <v>ASUS AiO A3402</v>
      </c>
      <c r="D271" s="20" t="str">
        <v>Beautiful by design. Imagination truly expanded.</v>
      </c>
      <c r="E271" s="19" t="str">
        <v>- Modern &amp; Elegant Design with up to 100Hz Responsive Touchscreen
- Optimized for Multitasking work and outstanding I/O connectivity
- ASUS Sonic Master Audio with AI Noice Canceling for productivity, and 2-Year Full Warranty with Accidental Damage Protection</v>
      </c>
      <c r="F271" s="19">
        <v>0</v>
      </c>
      <c r="G271" s="19" t="str">
        <v>90PT03T1-M02TW0</v>
      </c>
      <c r="H271" s="19" t="str">
        <v>ASUS AiO A3402 (Core 7 150U/16GB/512GB/Win 11 Home/A3402WVAK)</v>
      </c>
      <c r="I271" s="19" t="str">
        <v>Intel® RPL-R Core™ 7 150U 1.8 GHz</v>
      </c>
      <c r="J271" s="19" t="str">
        <v>Intel® Graphics</v>
      </c>
      <c r="K271" s="19" t="str">
        <v>Windows 11 Home</v>
      </c>
      <c r="L271" s="19" t="str">
        <v>Microsoft Office Home 2024_x000D_
Microsoft 365 Basic</v>
      </c>
      <c r="M271" s="19" t="str">
        <v>23.8"</v>
      </c>
      <c r="N271" s="19" t="str">
        <v>FHD (1920 x 1080) 16:9</v>
      </c>
      <c r="O271" s="19" t="str">
        <v>250nits</v>
      </c>
      <c r="P271" s="19" t="str">
        <v>DDR5 16GB</v>
      </c>
      <c r="Q271" s="19" t="str">
        <v>512GB M.2 NVMe™ PCIe® 4.0 SSD</v>
      </c>
      <c r="R271" s="19" t="str">
        <v>Side:
1x Kensington lock
1x 2-in-1 card reader SD / MMC
1x 3.5mm combo audio jack
1x USB 2.0 Type-A
Back:
1x DC-in
1x RJ45 Gigabit Ethernet
1x HDMI in 1.4
1x HDMI out 1.4
1x USB 2.0 Type-A
1x USB 3.2 Gen 1 Type-C
3x USB 3.2 Gen 1 Type-A</v>
      </c>
      <c r="S271" s="19" t="str">
        <v>05.40 kg</v>
      </c>
      <c r="T271" s="19" t="str">
        <v>53.9 x 42.3 x 1.5 ~ 16.5 cm</v>
      </c>
      <c r="U271" s="19" t="str">
        <v>1x M.2  2280 SSD slot
2x DDR5 SO-DIMM slot</v>
      </c>
      <c r="V271" s="19" t="str">
        <v>Wireless white keyboard
Wireless optical mouse</v>
      </c>
      <c r="W271" s="20" t="str">
        <v>No Battery</v>
      </c>
      <c r="X271" s="19" t="str">
        <v>ø4.5, 90W AC Adapter</v>
      </c>
      <c r="Y271" s="19" t="str">
        <v>BIOS Booting User Password Protection
HDD User Password Protection and Security
Kensington Security Slot™(7x 3mm)</v>
      </c>
    </row>
    <row r="272" spans="1:25" ht="15" customHeight="1">
      <c r="A272" s="19" t="str">
        <v>90PT03T1-M031T0</v>
      </c>
      <c r="B272" s="20" t="str">
        <v>A3402WVAK-WPC5850WS</v>
      </c>
      <c r="C272" s="19" t="str">
        <v>ASUS AiO A3402</v>
      </c>
      <c r="D272" s="20" t="str">
        <v>Beautiful by design. Imagination truly expanded.</v>
      </c>
      <c r="E272" s="19" t="str">
        <v>- Modern &amp; Elegant Design with up to 100Hz Responsive Touchscreen
- Optimized for Multitasking work and outstanding I/O connectivity
- ASUS Sonic Master Audio with AI Noice Canceling for productivity, and 2-Year Full Warranty with Accidental Damage Protection</v>
      </c>
      <c r="F272" s="19">
        <v>0</v>
      </c>
      <c r="G272" s="19" t="str">
        <v>90PT03T1-M031T0</v>
      </c>
      <c r="H272" s="19" t="str">
        <v>ASUS AiO A3402 (i5-1335U/8GB/512GB/Win 11 Home/A3402WVAK)</v>
      </c>
      <c r="I272" s="19" t="str">
        <v>Intel® Core™ i5-1335U 1.3 GHz</v>
      </c>
      <c r="J272" s="19" t="str">
        <v>Intel® Graphics</v>
      </c>
      <c r="K272" s="19" t="str">
        <v>Windows 11 Home</v>
      </c>
      <c r="L272" s="19" t="str">
        <v>Microsoft Office Home 2024_x000D_
Microsoft 365 Basic</v>
      </c>
      <c r="M272" s="19" t="str">
        <v>23.8"</v>
      </c>
      <c r="N272" s="19" t="str">
        <v>FHD (1920 x 1080) 16:9</v>
      </c>
      <c r="O272" s="19" t="str">
        <v>250nits</v>
      </c>
      <c r="P272" s="19" t="str">
        <v>DDR5 8GB</v>
      </c>
      <c r="Q272" s="19" t="str">
        <v>512GB M.2 NVMe™ PCIe® 4.0 SSD</v>
      </c>
      <c r="R272" s="19" t="str">
        <v>Side:
1x Kensington lock
1x 3.5mm combo audio jack
1x USB 2.0 Type-A
Back:
1x DC-in
1x RJ45 Gigabit Ethernet
1x HDMI in 1.4
1x HDMI out 1.4
1x USB 2.0 Type-A
1x USB 3.2 Gen 1 Type-C
3x USB 3.2 Gen 1 Type-A</v>
      </c>
      <c r="S272" s="19" t="str">
        <v>05.40 kg</v>
      </c>
      <c r="T272" s="19" t="str">
        <v>53.9 x 42.3 x 1.5 ~ 16.5 cm</v>
      </c>
      <c r="U272" s="19" t="str">
        <v>1x M.2  2280 SSD slot
2x DDR5 SO-DIMM slot</v>
      </c>
      <c r="V272" s="19" t="str">
        <v>Wireless white keyboard
Wireless optical mouse</v>
      </c>
      <c r="W272" s="20" t="str">
        <v>No Battery</v>
      </c>
      <c r="X272" s="19" t="str">
        <v>ø4.5, 90W AC Adapter</v>
      </c>
      <c r="Y272" s="19" t="str">
        <v>BIOS Booting User Password Protection
HDD User Password Protection and Security
Kensington Security Slot™(7x 3mm)</v>
      </c>
    </row>
    <row r="273" spans="1:25" ht="15" customHeight="1">
      <c r="A273" s="19" t="str">
        <v>90PT03T2-M00YX0</v>
      </c>
      <c r="B273" s="20" t="str">
        <v>E3402WVAK-BP585WS</v>
      </c>
      <c r="C273" s="19" t="str">
        <v>ASUS ExpertCenter E3 AiO 24</v>
      </c>
      <c r="D273" s="20" t="str">
        <v>Trusted by IT Experts. Built for Worry-Free Business.</v>
      </c>
      <c r="E273" s="19" t="str">
        <v>- Nano Edge Design with 88% screen body to ratio
- AI Noice-cancelling technology for Business meeting
- 3Y Onsite service with 1Year Accidental damage protection</v>
      </c>
      <c r="F273" s="19">
        <v>0</v>
      </c>
      <c r="G273" s="19" t="str">
        <v>90PT03T2-M00YX0</v>
      </c>
      <c r="H273" s="19" t="str">
        <v>ASUS ExpertCenter E3 AiO 24 (i5-1335U/8GB/512GB/Win 11 Home/E3402WVAK)</v>
      </c>
      <c r="I273" s="19" t="str">
        <v>Intel® Core™ i5-1335U 1.3 GHz</v>
      </c>
      <c r="J273" s="19" t="str">
        <v>Intel® Graphics</v>
      </c>
      <c r="K273" s="19" t="str">
        <v>Windows 11 Home</v>
      </c>
      <c r="L273" s="19" t="str">
        <v>Microsoft Office Home &amp; Student 2021</v>
      </c>
      <c r="M273" s="19" t="str">
        <v>23.8"</v>
      </c>
      <c r="N273" s="19" t="str">
        <v>FHD (1920 x 1080) 16:9</v>
      </c>
      <c r="O273" s="19" t="str">
        <v>250nits</v>
      </c>
      <c r="P273" s="19" t="str">
        <v>DDR5 8GB</v>
      </c>
      <c r="Q273" s="19" t="str">
        <v>512GB M.2 NVMe™ PCIe® 4.0 SSD</v>
      </c>
      <c r="R273" s="19" t="str">
        <v>Side:
1x Kensington lock
1x 2-in-1 card reader SD / MMC
1x 3.5mm combo audio jack
1x USB 2.0 Type-A
Back:
1x DC-in
1x RJ45 Gigabit Ethernet
1x HDMI in 1.4
1x HDMI out 1.4
1x USB 2.0 Type-A
1x USB 3.2 Gen 1 Type-C
3x USB 3.2 Gen 1 Type-A</v>
      </c>
      <c r="S273" s="19" t="str">
        <v>05.40 kg</v>
      </c>
      <c r="T273" s="19" t="str">
        <v>53.9 x 42.3 x 1.5 ~ 16.5 cm</v>
      </c>
      <c r="U273" s="19" t="str">
        <v>1x M.2  2280 SSD slot
2x DDR5 SO-DIMM slot</v>
      </c>
      <c r="V273" s="19" t="str">
        <v>Wired black keyboard (USB)
Wired optical mouse (USB)</v>
      </c>
      <c r="W273" s="20" t="str">
        <v>No Battery</v>
      </c>
      <c r="X273" s="19" t="str">
        <v>ø4.5, 90W AC Adapter</v>
      </c>
      <c r="Y273" s="19" t="str">
        <v>BIOS Booting User Password Protection
HDD User Password Protection and Security
Kensington Security Slot™(7x 3mm)</v>
      </c>
    </row>
    <row r="274" spans="1:25" ht="15" customHeight="1">
      <c r="A274" s="19" t="str">
        <v>90PT03T2-M01A00</v>
      </c>
      <c r="B274" s="20" t="str">
        <v>E3402WVAK-BPC585WS</v>
      </c>
      <c r="C274" s="19" t="str">
        <v>ASUS ExpertCenter E3 AiO 24</v>
      </c>
      <c r="D274" s="20" t="str">
        <v>Trusted by IT Experts. Built for Worry-Free Business.</v>
      </c>
      <c r="E274" s="19" t="str">
        <v>- Nano Edge Design with 88% screen body to ratio
- AI Noice-cancelling technology for Business meeting
- 3Y Onsite service with 1Year Accidental damage protection</v>
      </c>
      <c r="F274" s="19">
        <v>0</v>
      </c>
      <c r="G274" s="19" t="str">
        <v>90PT03T2-M01A00</v>
      </c>
      <c r="H274" s="19" t="str">
        <v>ASUS ExpertCenter E3 AiO 24 (i5-1335U/8GB/512GB/Win 11 Home/E3402WVAK)</v>
      </c>
      <c r="I274" s="19" t="str">
        <v>Intel® Core™ i5-1335U 1.3 GHz</v>
      </c>
      <c r="J274" s="19" t="str">
        <v>Intel® Graphics</v>
      </c>
      <c r="K274" s="19" t="str">
        <v>Windows 11 Home</v>
      </c>
      <c r="L274" s="19" t="str">
        <v>Microsoft Office Home &amp; Student 2021_x000D_
Microsoft 365 Basic</v>
      </c>
      <c r="M274" s="19" t="str">
        <v>23.8"</v>
      </c>
      <c r="N274" s="19" t="str">
        <v>FHD (1920 x 1080) 16:9</v>
      </c>
      <c r="O274" s="19" t="str">
        <v>250nits</v>
      </c>
      <c r="P274" s="19" t="str">
        <v>DDR5 8GB</v>
      </c>
      <c r="Q274" s="19" t="str">
        <v>512GB M.2 NVMe™ PCIe® 4.0 SSD</v>
      </c>
      <c r="R274" s="19" t="str">
        <v>Side:
1x Kensington lock
1x 2-in-1 card reader SD / MMC
1x 3.5mm combo audio jack
1x USB 2.0 Type-A
Back:
1x DC-in
1x RJ45 Gigabit Ethernet
1x HDMI in 1.4
1x HDMI out 1.4
1x USB 2.0 Type-A
1x USB 3.2 Gen 1 Type-C
3x USB 3.2 Gen 1 Type-A</v>
      </c>
      <c r="S274" s="19" t="str">
        <v>05.40 kg</v>
      </c>
      <c r="T274" s="19" t="str">
        <v>53.9 x 42.3 x 1.5 ~ 16.5 cm</v>
      </c>
      <c r="U274" s="19" t="str">
        <v>1x M.2  2280 SSD slot
2x DDR5 SO-DIMM slot</v>
      </c>
      <c r="V274" s="19" t="str">
        <v>Wired black keyboard (USB)
Wired optical mouse (USB)</v>
      </c>
      <c r="W274" s="20" t="str">
        <v>No Battery</v>
      </c>
      <c r="X274" s="19" t="str">
        <v>ø4.5, 90W AC Adapter</v>
      </c>
      <c r="Y274" s="19" t="str">
        <v>BIOS Booting User Password Protection
HDD User Password Protection and Security
Kensington Security Slot™(7x 3mm)</v>
      </c>
    </row>
    <row r="275" spans="1:25" ht="15" customHeight="1">
      <c r="A275" s="19" t="str">
        <v>90PT03T2-M01DX0</v>
      </c>
      <c r="B275" s="20" t="str">
        <v>E3402WVAK-BPC785X</v>
      </c>
      <c r="C275" s="19" t="str">
        <v>ASUS ExpertCenter E3 AiO 24</v>
      </c>
      <c r="D275" s="20" t="str">
        <v>Beautiful by design. Imagination truly expanded.</v>
      </c>
      <c r="E275" s="19" t="str">
        <v>- Nano Edge Design with 88% screen body to ratio
- AI Noice-cancelling technology for Business meeting
- 3Y Onsite service with 1Year Accidental damage protection</v>
      </c>
      <c r="F275" s="19">
        <v>0</v>
      </c>
      <c r="G275" s="19" t="str">
        <v>90PT03T2-M01DX0</v>
      </c>
      <c r="H275" s="19" t="str">
        <v>ASUS ExpertCenter E3 AiO 24 (i7-1355U/8GB/512GB/Win 11 Pro/E3402WVAK)</v>
      </c>
      <c r="I275" s="19" t="str">
        <v>Intel® Core™ i7-1355U 1.7 GHz</v>
      </c>
      <c r="J275" s="19" t="str">
        <v>Intel® Graphics</v>
      </c>
      <c r="K275" s="19" t="str">
        <v>Windows 11 Pro</v>
      </c>
      <c r="L275" s="19" t="str">
        <v>1-month trial for new Microsoft 365 customers. Credit card required.</v>
      </c>
      <c r="M275" s="19" t="str">
        <v>23.8"</v>
      </c>
      <c r="N275" s="19" t="str">
        <v>FHD (1920 x 1080) 16:9</v>
      </c>
      <c r="O275" s="19" t="str">
        <v>250nits</v>
      </c>
      <c r="P275" s="19" t="str">
        <v>DDR5 8GB</v>
      </c>
      <c r="Q275" s="19" t="str">
        <v>512GB M.2 NVMe™ PCIe® 4.0 SSD</v>
      </c>
      <c r="R275" s="19" t="str">
        <v>Side:
1x Kensington lock
1x 2-in-1 card reader SD / MMC
1x 3.5mm combo audio jack
1x USB 2.0 Type-A
Back:
1x DC-in
1x RJ45 Gigabit Ethernet
1x HDMI in 1.4
1x HDMI out 1.4
1x USB 2.0 Type-A
1x USB 3.2 Gen 1 Type-C
3x USB 3.2 Gen 1 Type-A</v>
      </c>
      <c r="S275" s="19" t="str">
        <v>05.40 kg</v>
      </c>
      <c r="T275" s="19" t="str">
        <v>53.9 x 42.3 x 1.5 ~ 16.5 cm</v>
      </c>
      <c r="U275" s="19" t="str">
        <v>1x M.2  2280 SSD slot
2x DDR5 SO-DIMM slot</v>
      </c>
      <c r="V275" s="19" t="str">
        <v>Wired black keyboard (USB)
Wired optical mouse (USB)</v>
      </c>
      <c r="W275" s="20" t="str">
        <v>No Battery</v>
      </c>
      <c r="X275" s="19" t="str">
        <v>ø4.5, 90W AC Adapter</v>
      </c>
      <c r="Y275" s="19" t="str">
        <v>BIOS Booting User Password Protection
HDD User Password Protection and Security
Kensington Security Slot™(7x 3mm)</v>
      </c>
    </row>
    <row r="276" spans="1:25" ht="15" customHeight="1">
      <c r="A276" s="19" t="str">
        <v>90PT03T2-M01DY0</v>
      </c>
      <c r="B276" s="20" t="str">
        <v>E3402WVAK-BPC585X</v>
      </c>
      <c r="C276" s="19" t="str">
        <v>ASUS ExpertCenter E3 AiO 24</v>
      </c>
      <c r="D276" s="20" t="str">
        <v>Beautiful by design. Imagination truly expanded.</v>
      </c>
      <c r="E276" s="19" t="str">
        <v>- Nano Edge Design with 88% screen body to ratio
- AI Noice-cancelling technology for Business meeting
- 3Y Onsite service with 1Year Accidental damage protection</v>
      </c>
      <c r="F276" s="19">
        <v>0</v>
      </c>
      <c r="G276" s="19" t="str">
        <v>90PT03T2-M01DY0</v>
      </c>
      <c r="H276" s="19" t="str">
        <v>ASUS ExpertCenter E3 AiO 24 (i5-1335U/8GB/512GB/Win 11 Pro/E3402WVAK)</v>
      </c>
      <c r="I276" s="19" t="str">
        <v>Intel® Core™ i5-1335U 1.3 GHz</v>
      </c>
      <c r="J276" s="19" t="str">
        <v>Intel® Graphics</v>
      </c>
      <c r="K276" s="19" t="str">
        <v>Windows 11 Pro</v>
      </c>
      <c r="L276" s="19" t="str">
        <v>1-month trial for new Microsoft 365 customers. Credit card required.</v>
      </c>
      <c r="M276" s="19" t="str">
        <v>23.8"</v>
      </c>
      <c r="N276" s="19" t="str">
        <v>FHD (1920 x 1080) 16:9</v>
      </c>
      <c r="O276" s="19" t="str">
        <v>250nits</v>
      </c>
      <c r="P276" s="19" t="str">
        <v>DDR5 8GB</v>
      </c>
      <c r="Q276" s="19" t="str">
        <v>512GB M.2 NVMe™ PCIe® 4.0 SSD</v>
      </c>
      <c r="R276" s="19" t="str">
        <v>Side:
1x Kensington lock
1x 2-in-1 card reader SD / MMC
1x 3.5mm combo audio jack
1x USB 2.0 Type-A
Back:
1x DC-in
1x RJ45 Gigabit Ethernet
1x HDMI in 1.4
1x HDMI out 1.4
1x USB 2.0 Type-A
1x USB 3.2 Gen 1 Type-C
3x USB 3.2 Gen 1 Type-A</v>
      </c>
      <c r="S276" s="19" t="str">
        <v>05.40 kg</v>
      </c>
      <c r="T276" s="19" t="str">
        <v>53.9 x 42.3 x 1.5 ~ 16.5 cm</v>
      </c>
      <c r="U276" s="19" t="str">
        <v>1x M.2  2280 SSD slot
2x DDR5 SO-DIMM slot</v>
      </c>
      <c r="V276" s="19" t="str">
        <v>Wired black keyboard (USB)
Wired optical mouse (USB)</v>
      </c>
      <c r="W276" s="20" t="str">
        <v>No Battery</v>
      </c>
      <c r="X276" s="19" t="str">
        <v>ø4.5, 90W AC Adapter</v>
      </c>
      <c r="Y276" s="19" t="str">
        <v>BIOS Booting User Password Protection
HDD User Password Protection and Security
Kensington Security Slot™(7x 3mm)</v>
      </c>
    </row>
    <row r="277" spans="1:25" ht="15" customHeight="1">
      <c r="A277" s="19" t="str">
        <v>90PT03T2-M01RJ0</v>
      </c>
      <c r="B277" s="20" t="str">
        <v>E3402WVAK-BPC785WS</v>
      </c>
      <c r="C277" s="19" t="str">
        <v>ASUS ExpertCenter E3 AiO 24</v>
      </c>
      <c r="D277" s="20" t="str">
        <v>Trusted by IT Experts. Built for Worry-Free Business.</v>
      </c>
      <c r="E277" s="19" t="str">
        <v>- Nano Edge Design with 88% screen body to ratio
- AI Noice-cancelling technology for Business meeting
- 3Y Onsite service with 1Year Accidental damage protection</v>
      </c>
      <c r="F277" s="19">
        <v>0</v>
      </c>
      <c r="G277" s="19" t="str">
        <v>90PT03T2-M01RJ0</v>
      </c>
      <c r="H277" s="19" t="str">
        <v>ASUS ExpertCenter E3 AiO 24 (i7-1355U/8GB/512GB/Win 11 Home/E3402WVAK)</v>
      </c>
      <c r="I277" s="19" t="str">
        <v>Intel® Core™ i7-1355U 1.7 GHz</v>
      </c>
      <c r="J277" s="19" t="str">
        <v>Intel® Graphics</v>
      </c>
      <c r="K277" s="19" t="str">
        <v>Windows 11 Home</v>
      </c>
      <c r="L277" s="19" t="str">
        <v>Microsoft Office Home &amp; Student 2021_x000D_
Microsoft 365 Basic</v>
      </c>
      <c r="M277" s="19" t="str">
        <v>23.8"</v>
      </c>
      <c r="N277" s="19" t="str">
        <v>FHD (1920 x 1080) 16:9</v>
      </c>
      <c r="O277" s="19" t="str">
        <v>250nits</v>
      </c>
      <c r="P277" s="19" t="str">
        <v>DDR5 8GB</v>
      </c>
      <c r="Q277" s="19" t="str">
        <v>512GB M.2 NVMe™ PCIe® 4.0 SSD</v>
      </c>
      <c r="R277" s="19" t="str">
        <v>Side:
1x Kensington lock
1x 2-in-1 card reader SD / MMC
1x 3.5mm combo audio jack
1x USB 2.0 Type-A
Back:
1x DC-in
1x RJ45 Gigabit Ethernet
1x HDMI in 1.4
1x HDMI out 1.4
1x USB 2.0 Type-A
1x USB 3.2 Gen 1 Type-C
3x USB 3.2 Gen 1 Type-A</v>
      </c>
      <c r="S277" s="19" t="str">
        <v>05.40 kg</v>
      </c>
      <c r="T277" s="19" t="str">
        <v>53.9 x 42.3 x 1.5 ~ 16.5 cm</v>
      </c>
      <c r="U277" s="19" t="str">
        <v>1x M.2  2280 SSD slot
2x DDR5 SO-DIMM slot</v>
      </c>
      <c r="V277" s="19" t="str">
        <v>Wired black keyboard (USB)
Wired optical mouse (USB)</v>
      </c>
      <c r="W277" s="20" t="str">
        <v>No Battery</v>
      </c>
      <c r="X277" s="19" t="str">
        <v>ø4.5, 90W AC Adapter</v>
      </c>
      <c r="Y277" s="19" t="str">
        <v>BIOS Booting User Password Protection
HDD User Password Protection and Security
Kensington Security Slot™(7x 3mm)</v>
      </c>
    </row>
    <row r="278" spans="1:25" ht="15" customHeight="1">
      <c r="A278" s="19" t="str">
        <v>90PT03U1-M00MU0</v>
      </c>
      <c r="B278" s="20" t="str">
        <v>A3202WVAK-BPB5850WS</v>
      </c>
      <c r="C278" s="19" t="str">
        <v>ASUS AiO A3202</v>
      </c>
      <c r="D278" s="20" t="str">
        <v>Beautiful by design. Imagination truly expanded.</v>
      </c>
      <c r="E278" s="19" t="str">
        <v>- Modern &amp; Elegant Design with up to 100Hz Responsive Touchscreen
- Optimized for Multitasking work and outstanding I/O connectivity
- ASUS Sonic Master Audio with AI Noice Canceling for productivity, and 2-Year Full Warranty with Accidental Damage Protection</v>
      </c>
      <c r="F278" s="19">
        <v>0</v>
      </c>
      <c r="G278" s="19" t="str">
        <v>90PT03U1-M00MU0</v>
      </c>
      <c r="H278" s="19" t="str">
        <v>ASUS AiO A3202 (i5-1335U/8GB/512GB/Win 11 Home/A3202WVAK)</v>
      </c>
      <c r="I278" s="19" t="str">
        <v>Intel® Core™ i5-1335U 1.3 GHz</v>
      </c>
      <c r="J278" s="19" t="str">
        <v>Intel® Graphics</v>
      </c>
      <c r="K278" s="19" t="str">
        <v>Windows 11 Home</v>
      </c>
      <c r="L278" s="19" t="str">
        <v>Microsoft Office Home 2024_x000D_
Microsoft 365 Basic</v>
      </c>
      <c r="M278" s="19" t="str">
        <v>21.45"</v>
      </c>
      <c r="N278" s="19" t="str">
        <v>FHD (1920 x 1080) 16:9</v>
      </c>
      <c r="O278" s="19" t="str">
        <v>250nits</v>
      </c>
      <c r="P278" s="19" t="str">
        <v>DDR5 8GB</v>
      </c>
      <c r="Q278" s="19" t="str">
        <v>512GB M.2 NVMe™ PCIe® 4.0 SSD</v>
      </c>
      <c r="R278" s="19" t="str">
        <v>Side:
1x Kensington lock
1x 2-in-1 card reader SD / MMC
1x 3.5mm combo audio jack
1x USB 2.0 Type-A
Back:
1x DC-in
1x RJ45 Gigabit Ethernet
1x HDMI out 1.4
1x USB 2.0 Type-A
1x USB 3.2 Gen 1 Type-C
3x USB 3.2 Gen 1 Type-A</v>
      </c>
      <c r="S278" s="19" t="str">
        <v>04.84 kg</v>
      </c>
      <c r="T278" s="19" t="str">
        <v>49.3 x 39.5 x 1.3 ~ 16.5 cm</v>
      </c>
      <c r="U278" s="19" t="str">
        <v>1x M.2  2280 SSD slot
2x DDR5 SO-DIMM slot</v>
      </c>
      <c r="V278" s="19" t="str">
        <v>Wired black keyboard (USB)
Wired optical mouse (USB)</v>
      </c>
      <c r="W278" s="20" t="str">
        <v>No Battery</v>
      </c>
      <c r="X278" s="19" t="str">
        <v>ø4.5, 90W AC Adapter</v>
      </c>
      <c r="Y278" s="19" t="str">
        <v>BIOS Booting User Password Protection
HDD User Password Protection and Security
Kensington Security Slot™(7x 3mm)</v>
      </c>
    </row>
    <row r="279" spans="1:25" ht="15" customHeight="1">
      <c r="A279" s="19" t="str">
        <v>90PT03U2-M001N0</v>
      </c>
      <c r="B279" s="20" t="str">
        <v>A3202WVAK-WPB385WS</v>
      </c>
      <c r="C279" s="19" t="str">
        <v>ASUS AiO A3202</v>
      </c>
      <c r="D279" s="20" t="str">
        <v>Beautiful by design. Imagination truly expanded.</v>
      </c>
      <c r="E279" s="19" t="str">
        <v>- Modern &amp; Elegant Design with up to 100Hz Responsive Touchscreen
- Optimized for Multitasking work and outstanding I/O connectivity
- ASUS Sonic Master Audio with AI Noice Canceling for productivity, and 2-Year Full Warranty with Accidental Damage Protection</v>
      </c>
      <c r="F279" s="19" t="str">
        <v>https://drive.google.com/drive/folders/1gMtIxHVEatM1XydUYmgQl6AXsoaQn8J2?usp=drive_link</v>
      </c>
      <c r="G279" s="19" t="str">
        <v>90PT03U2-M001N0</v>
      </c>
      <c r="H279" s="19" t="str">
        <v>ASUS AiO A3202 (Core 3 100U/8GB/512GB/Win 11 Home/A3202WVAK)</v>
      </c>
      <c r="I279" s="19" t="str">
        <v>Intel® RPL-R Core™ 3 100U 1.2 GHz</v>
      </c>
      <c r="J279" s="19" t="str">
        <v>Intel® Graphics</v>
      </c>
      <c r="K279" s="19" t="str">
        <v>Windows 11 Home</v>
      </c>
      <c r="L279" s="19" t="str">
        <v>Microsoft Office Home &amp; Student 2021</v>
      </c>
      <c r="M279" s="19" t="str">
        <v>21.45"</v>
      </c>
      <c r="N279" s="19" t="str">
        <v>FHD (1920 x 1080) 16:9</v>
      </c>
      <c r="O279" s="19" t="str">
        <v>250nits</v>
      </c>
      <c r="P279" s="19" t="str">
        <v>DDR5 8GB</v>
      </c>
      <c r="Q279" s="19" t="str">
        <v>512GB M.2 NVMe™ PCIe® 4.0 SSD</v>
      </c>
      <c r="R279" s="19" t="str">
        <v>Side:
1x Kensington lock
1x 3.5mm combo audio jack
1x USB 2.0 Type-A
Back:
1x DC-in
1x RJ45 Gigabit Ethernet
1x HDMI out 1.4
1x USB 2.0 Type-A
1x USB 3.2 Gen 1 Type-C
3x USB 3.2 Gen 1 Type-A</v>
      </c>
      <c r="S279" s="19" t="str">
        <v>04.84 kg</v>
      </c>
      <c r="T279" s="19" t="str">
        <v>49.3 x 39.5 x 1.3 ~ 16.5 cm</v>
      </c>
      <c r="U279" s="19" t="str">
        <v>1x M.2  2280 SSD slot
2x DDR5 SO-DIMM slot</v>
      </c>
      <c r="V279" s="19" t="str">
        <v>Wireless white keyboard
Wireless optical mouse</v>
      </c>
      <c r="W279" s="20" t="str">
        <v>No Battery</v>
      </c>
      <c r="X279" s="19" t="str">
        <v>ø4.5, 90W AC Adapter</v>
      </c>
      <c r="Y279" s="19" t="str">
        <v>BIOS Booting User Password Protection
HDD User Password Protection and Security
Kensington Security Slot™(7x 3mm)</v>
      </c>
    </row>
    <row r="280" spans="1:25" ht="15" customHeight="1">
      <c r="A280" s="19" t="str">
        <v>90PT03U2-M008B0</v>
      </c>
      <c r="B280" s="20" t="str">
        <v>A3202WVAK-WPB385WS</v>
      </c>
      <c r="C280" s="19" t="str">
        <v>ASUS AiO A3202</v>
      </c>
      <c r="D280" s="20" t="str">
        <v>Beautiful by design. Imagination truly expanded.</v>
      </c>
      <c r="E280" s="19" t="str">
        <v>- Modern &amp; Elegant Design with up to 100Hz Responsive Touchscreen
- Optimized for Multitasking work and outstanding I/O connectivity
- ASUS Sonic Master Audio with AI Noice Canceling for productivity, and 2-Year Full Warranty with Accidental Damage Protection</v>
      </c>
      <c r="F280" s="19">
        <v>0</v>
      </c>
      <c r="G280" s="19" t="str">
        <v>90PT03U2-M008B0</v>
      </c>
      <c r="H280" s="19" t="str">
        <v>ASUS AiO A3202 (i3-1315U/8GB/512GB/Win 11 Home/A3202WVAK)</v>
      </c>
      <c r="I280" s="19" t="str">
        <v>Intel® Core™ i3-1315U 1.2 GHz</v>
      </c>
      <c r="J280" s="19" t="str">
        <v>Intel® Graphics</v>
      </c>
      <c r="K280" s="19" t="str">
        <v>Windows 11 Home</v>
      </c>
      <c r="L280" s="19" t="str">
        <v>Microsoft Office Home &amp; Student 2021_x000D_
Microsoft 365 Basic</v>
      </c>
      <c r="M280" s="19" t="str">
        <v>21.45"</v>
      </c>
      <c r="N280" s="19" t="str">
        <v>FHD (1920 x 1080) 16:9</v>
      </c>
      <c r="O280" s="19" t="str">
        <v>250nits</v>
      </c>
      <c r="P280" s="19" t="str">
        <v>DDR5 8GB</v>
      </c>
      <c r="Q280" s="19" t="str">
        <v>512GB M.2 NVMe™ PCIe® 4.0 SSD</v>
      </c>
      <c r="R280" s="19" t="str">
        <v>Side:
1x Kensington lock
1x 3.5mm combo audio jack
1x USB 2.0 Type-A
Back:
1x DC-in
1x RJ45 Gigabit Ethernet
1x HDMI out 1.4
1x USB 2.0 Type-A
1x USB 3.2 Gen 1 Type-C
3x USB 3.2 Gen 1 Type-A</v>
      </c>
      <c r="S280" s="19" t="str">
        <v>04.84 kg</v>
      </c>
      <c r="T280" s="19" t="str">
        <v>49.3 x 39.5 x 1.3 ~ 16.5 cm</v>
      </c>
      <c r="U280" s="19" t="str">
        <v>1x M.2  2280 SSD slot
2x DDR5 SO-DIMM slot</v>
      </c>
      <c r="V280" s="19" t="str">
        <v>Wireless white keyboard
Wireless optical mouse</v>
      </c>
      <c r="W280" s="20" t="str">
        <v>No Battery</v>
      </c>
      <c r="X280" s="19" t="str">
        <v>ø4.5, 90W AC Adapter</v>
      </c>
      <c r="Y280" s="19" t="str">
        <v>BIOS Booting User Password Protection
HDD User Password Protection and Security
Kensington Security Slot™(7x 3mm)</v>
      </c>
    </row>
    <row r="281" spans="1:25" ht="15" customHeight="1">
      <c r="A281" s="19" t="str">
        <v>90PT03U2-M008C0</v>
      </c>
      <c r="B281" s="20" t="str">
        <v>A3202WVAK-WPB585WS</v>
      </c>
      <c r="C281" s="19" t="str">
        <v>ASUS AiO A3202</v>
      </c>
      <c r="D281" s="20" t="str">
        <v>Beautiful by design. Imagination truly expanded.</v>
      </c>
      <c r="E281" s="19" t="str">
        <v>- Modern &amp; Elegant Design with up to 100Hz Responsive Touchscreen
- Optimized for Multitasking work and outstanding I/O connectivity
- ASUS Sonic Master Audio with AI Noice Canceling for productivity, and 2-Year Full Warranty with Accidental Damage Protection</v>
      </c>
      <c r="F281" s="19">
        <v>0</v>
      </c>
      <c r="G281" s="19" t="str">
        <v>90PT03U2-M008C0</v>
      </c>
      <c r="H281" s="19" t="str">
        <v>ASUS AiO A3202 (i5-1335U/8GB/512GB/Win 11 Home/A3202WVAK)</v>
      </c>
      <c r="I281" s="19" t="str">
        <v>Intel® Core™ i5-1335U 1.3 GHz</v>
      </c>
      <c r="J281" s="19" t="str">
        <v>Intel® Graphics</v>
      </c>
      <c r="K281" s="19" t="str">
        <v>Windows 11 Home</v>
      </c>
      <c r="L281" s="19" t="str">
        <v>Microsoft Office Home &amp; Student 2021_x000D_
Microsoft 365 Basic</v>
      </c>
      <c r="M281" s="19" t="str">
        <v>21.45"</v>
      </c>
      <c r="N281" s="19" t="str">
        <v>FHD (1920 x 1080) 16:9</v>
      </c>
      <c r="O281" s="19" t="str">
        <v>250nits</v>
      </c>
      <c r="P281" s="19" t="str">
        <v>DDR5 8GB</v>
      </c>
      <c r="Q281" s="19" t="str">
        <v>512GB M.2 NVMe™ PCIe® 4.0 SSD</v>
      </c>
      <c r="R281" s="19" t="str">
        <v>Side:
1x Kensington lock
1x 3.5mm combo audio jack
1x USB 2.0 Type-A
Back:
1x DC-in
1x RJ45 Gigabit Ethernet
1x HDMI out 1.4
1x USB 2.0 Type-A
1x USB 3.2 Gen 1 Type-C
3x USB 3.2 Gen 1 Type-A</v>
      </c>
      <c r="S281" s="19" t="str">
        <v>04.84 kg</v>
      </c>
      <c r="T281" s="19" t="str">
        <v>49.3 x 39.5 x 1.3 ~ 16.5 cm</v>
      </c>
      <c r="U281" s="19" t="str">
        <v>1x M.2  2280 SSD slot
2x DDR5 SO-DIMM slot</v>
      </c>
      <c r="V281" s="19" t="str">
        <v>Wireless white keyboard
Wireless optical mouse</v>
      </c>
      <c r="W281" s="20" t="str">
        <v>No Battery</v>
      </c>
      <c r="X281" s="19" t="str">
        <v>ø4.5, 90W AC Adapter</v>
      </c>
      <c r="Y281" s="19" t="str">
        <v>BIOS Booting User Password Protection
HDD User Password Protection and Security
Kensington Security Slot™(7x 3mm)</v>
      </c>
    </row>
    <row r="282" spans="1:25" ht="15" customHeight="1">
      <c r="A282" s="19" t="str">
        <v>90PT03U2-M00JL0</v>
      </c>
      <c r="B282" s="20" t="str">
        <v>A3202WVAK-WPB382WS</v>
      </c>
      <c r="C282" s="19" t="str">
        <v>ASUS AiO A3202</v>
      </c>
      <c r="D282" s="20" t="str">
        <v>Trusted by IT Experts. Built for Worry-Free Business.</v>
      </c>
      <c r="E282" s="19" t="str">
        <v>- Modern &amp; Elegant Design with up to 100Hz Responsive Touchscreen
- Optimized for Multitasking work and outstanding I/O connectivity
- ASUS Sonic Master Audio with AI Noice Canceling for productivity, and 2-Year Full Warranty with Accidental Damage Protection</v>
      </c>
      <c r="F282" s="19">
        <v>0</v>
      </c>
      <c r="G282" s="19" t="str">
        <v>90PT03U2-M00JL0</v>
      </c>
      <c r="H282" s="19" t="str">
        <v>ASUS AiO A3202 (i3-1315U/8GB/256GB/Win 11 Home/A3202WVAK)</v>
      </c>
      <c r="I282" s="19" t="str">
        <v>Intel® Core™ i3-1315U 1.2 GHz</v>
      </c>
      <c r="J282" s="19" t="str">
        <v>Intel® Graphics</v>
      </c>
      <c r="K282" s="19" t="str">
        <v>Windows 11 Home</v>
      </c>
      <c r="L282" s="19" t="str">
        <v>Microsoft Office Home 2024_x000D_
Microsoft 365 Basic</v>
      </c>
      <c r="M282" s="19" t="str">
        <v>21.45"</v>
      </c>
      <c r="N282" s="19" t="str">
        <v>FHD (1920 x 1080) 16:9</v>
      </c>
      <c r="O282" s="19" t="str">
        <v>250nits</v>
      </c>
      <c r="P282" s="19" t="str">
        <v>DDR5 8GB</v>
      </c>
      <c r="Q282" s="19" t="str">
        <v>256GB M.2 NVMe™ PCIe® 4.0 SSD</v>
      </c>
      <c r="R282" s="19" t="str">
        <v>Side:
ø4.5, 90W AC Adapter, Output: 19V DC, 4.74A, 90W, Input: 100~240V AC 50/60Hz universal
Back:
1x Kensington lock
1x 3.5mm combo audio jack
1x USB 2.0 Type-A</v>
      </c>
      <c r="S282" s="19" t="str">
        <v>49.3 x 39.5 x 1.3 ~ 16.5 cm</v>
      </c>
      <c r="T282" s="19" t="e">
        <v>#N/A</v>
      </c>
      <c r="U282" s="19" t="str">
        <v>1x M.2  2280 SSD slot
2x DDR5 SO-DIMM slot</v>
      </c>
      <c r="V282" s="19" t="str">
        <v>MyASUS
ASUS Business Manager</v>
      </c>
      <c r="W282" s="20" t="str">
        <v>No Battery</v>
      </c>
      <c r="X282" s="19" t="str">
        <v>Not Found</v>
      </c>
      <c r="Y282" s="19" t="str">
        <v>04.84 kg (10.67 lbs)</v>
      </c>
    </row>
    <row r="283" spans="1:25" ht="15" customHeight="1">
      <c r="A283" s="19" t="str">
        <v>90PT03W5-M00MW0</v>
      </c>
      <c r="B283" s="20" t="str">
        <v>P470VAT-B7150WS</v>
      </c>
      <c r="C283" s="19" t="str">
        <v>ASUS ExpertCenter P400</v>
      </c>
      <c r="D283" s="20" t="str">
        <v>Trusted by IT Experts. Built for Worry-Free Business.</v>
      </c>
      <c r="E283"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3" s="19" t="str">
        <v>https://drive.google.com/drive/folders/1PorM88ApsiThUohUUr5x2ue1BcgGKrLE?usp=drive_link</v>
      </c>
      <c r="G283" s="19" t="str">
        <v>90PT03W5-M00MW0</v>
      </c>
      <c r="H283" s="19" t="str">
        <v>ASUS ExpertCenter P400 (i7-13620H/16GB/512GB/Win 11 Home/P470VAT)</v>
      </c>
      <c r="I283" s="19" t="str">
        <v>Intel® Core™ i7-13620H 2.4 GHz</v>
      </c>
      <c r="J283" s="19" t="str">
        <v>Intel® UHD Graphics</v>
      </c>
      <c r="K283" s="19" t="str">
        <v>Windows 11 Home</v>
      </c>
      <c r="L283" s="19" t="str">
        <v>Microsoft Office Home 2024_x000D_
Microsoft 365 Basic</v>
      </c>
      <c r="M283" s="19" t="str">
        <v>27.0"</v>
      </c>
      <c r="N283" s="19" t="str">
        <v>FHD (1920 x 1080) 16:9</v>
      </c>
      <c r="O283" s="19" t="str">
        <v>300nits</v>
      </c>
      <c r="P283" s="19" t="str">
        <v>DDR5 16GB</v>
      </c>
      <c r="Q283" s="19" t="str">
        <v>512GB M.2 NVMe™ PCIe® 4.0 SSD</v>
      </c>
      <c r="R283" s="19" t="str">
        <v>Side:
1x Kensington lock
1x 3.5mm combo audio jack
1x USB 2.0 Type-A
Back:
1x DC-in
1x RJ45 Gigabit Ethernet
1x HDMI in 1.4
1x HDMI out 1.4
1x USB 3.2 Gen 1 Type-C
3x USB 3.2 Gen 1 Type-A</v>
      </c>
      <c r="S283" s="19" t="str">
        <v>09.00 kg</v>
      </c>
      <c r="T283" s="19" t="str">
        <v>61.3 x 44.7 x 1.7 ~ 21.0 cm</v>
      </c>
      <c r="U283" s="19" t="str">
        <v>2x DDR5 SO-DIMM slot</v>
      </c>
      <c r="V283" s="19" t="str">
        <v>Wired black keyboard (USB)
Wired optical mouse (USB)</v>
      </c>
      <c r="W283" s="20" t="str">
        <v>No Battery</v>
      </c>
      <c r="X283" s="19" t="str">
        <v>ø4.5, 120W AC Adapter</v>
      </c>
      <c r="Y283" s="19" t="str">
        <v>BIOS Booting User Password Protection
HDD User Password Protection and Security
Kensington Security Slot™(7x 3mm)</v>
      </c>
    </row>
    <row r="284" spans="1:25" ht="15" customHeight="1">
      <c r="A284" s="19" t="str">
        <v>90PT03W5-M00PA0</v>
      </c>
      <c r="B284" s="20" t="str">
        <v>P470VAK-B7150WS</v>
      </c>
      <c r="C284" s="19" t="str">
        <v>ASUS ExpertCenter P400</v>
      </c>
      <c r="D284" s="20" t="str">
        <v>Trusted by IT Experts. Built for Worry-Free Business.</v>
      </c>
      <c r="E28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4" s="19" t="str">
        <v>https://drive.google.com/drive/folders/1hDS1yNO_6dx9G_U3LcKZmzukDp_oJS2L?usp=drive_link</v>
      </c>
      <c r="G284" s="19" t="str">
        <v>90PT03W5-M00PA0</v>
      </c>
      <c r="H284" s="19" t="str">
        <v>ASUS ExpertCenter P400 (i7-13620H/16GB/512GB/Win 11 Home/P470VAK)</v>
      </c>
      <c r="I284" s="19" t="str">
        <v>Intel® Core™ i7-13620H 2.4 GHz</v>
      </c>
      <c r="J284" s="19" t="str">
        <v>Intel® UHD Graphics</v>
      </c>
      <c r="K284" s="19" t="str">
        <v>Windows 11 Home</v>
      </c>
      <c r="L284" s="19" t="str">
        <v>Microsoft Office Home 2024_x000D_
Microsoft 365 Basic</v>
      </c>
      <c r="M284" s="19" t="str">
        <v>27.0"</v>
      </c>
      <c r="N284" s="19" t="str">
        <v>FHD (1920 x 1080) 16:9</v>
      </c>
      <c r="O284" s="19" t="str">
        <v>300nits</v>
      </c>
      <c r="P284" s="19" t="str">
        <v>DDR5 16GB</v>
      </c>
      <c r="Q284" s="19" t="str">
        <v>512GB M.2 NVMe™ PCIe® 4.0 SSD</v>
      </c>
      <c r="R284" s="19" t="str">
        <v>Side:
1x Kensington lock
1x 3.5mm combo audio jack
1x USB 2.0 Type-A
Back:
1x DC-in
1x RJ45 Gigabit Ethernet
1x HDMI in 1.4
1x HDMI out 1.4
1x USB 3.2 Gen 1 Type-C
3x USB 3.2 Gen 1 Type-A</v>
      </c>
      <c r="S284" s="19" t="str">
        <v>09.00 kg</v>
      </c>
      <c r="T284" s="19" t="str">
        <v>61.3 x 44.7 x 1.7 ~ 21.0 cm</v>
      </c>
      <c r="U284" s="19" t="str">
        <v>2x DDR5 SO-DIMM slot</v>
      </c>
      <c r="V284" s="19" t="str">
        <v>Wired black keyboard (USB)
Wired optical mouse (USB)</v>
      </c>
      <c r="W284" s="20" t="str">
        <v>No Battery</v>
      </c>
      <c r="X284" s="19" t="str">
        <v>ø4.5, 120W AC Adapter</v>
      </c>
      <c r="Y284" s="19" t="str">
        <v>BIOS Booting User Password Protection
HDD User Password Protection and Security
Kensington Security Slot™(7x 3mm)</v>
      </c>
    </row>
    <row r="285" spans="1:25" ht="15" customHeight="1">
      <c r="A285" s="19" t="str">
        <v>90PT03W5-M00PB0</v>
      </c>
      <c r="B285" s="20" t="str">
        <v>P470VAK-B5150WS</v>
      </c>
      <c r="C285" s="19" t="str">
        <v>ASUS ExpertCenter P400</v>
      </c>
      <c r="D285" s="20" t="str">
        <v>Trusted by IT Experts. Built for Worry-Free Business.</v>
      </c>
      <c r="E28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5" s="19" t="str">
        <v>https://drive.google.com/drive/folders/1EbpfaL63pE01BsJHOsEwab8kvl8UaIr3?usp=drive_link</v>
      </c>
      <c r="G285" s="19" t="str">
        <v>90PT03W5-M00PB0</v>
      </c>
      <c r="H285" s="19" t="str">
        <v>ASUS ExpertCenter P400 (i5-13420H/16GB/512GB/Win 11 Home/P470VAK)</v>
      </c>
      <c r="I285" s="19" t="str">
        <v>Intel® Core™ i5-13420H 2.1 GHz</v>
      </c>
      <c r="J285" s="19" t="str">
        <v>Intel® UHD Graphics</v>
      </c>
      <c r="K285" s="19" t="str">
        <v>Windows 11 Home</v>
      </c>
      <c r="L285" s="19" t="str">
        <v>Microsoft Office Home 2024_x000D_
Microsoft 365 Basic</v>
      </c>
      <c r="M285" s="19" t="str">
        <v>27.0"</v>
      </c>
      <c r="N285" s="19" t="str">
        <v>FHD (1920 x 1080) 16:9</v>
      </c>
      <c r="O285" s="19" t="str">
        <v>300nits</v>
      </c>
      <c r="P285" s="19" t="str">
        <v>DDR5 16GB</v>
      </c>
      <c r="Q285" s="19" t="str">
        <v>512GB M.2 NVMe™ PCIe® 4.0 SSD</v>
      </c>
      <c r="R285" s="19" t="str">
        <v>Side:
1x Kensington lock
1x 3.5mm combo audio jack
1x USB 2.0 Type-A
Back:
1x DC-in
1x RJ45 Gigabit Ethernet
1x HDMI in 1.4
1x HDMI out 1.4
1x USB 3.2 Gen 1 Type-C
3x USB 3.2 Gen 1 Type-A</v>
      </c>
      <c r="S285" s="19" t="str">
        <v>09.00 kg</v>
      </c>
      <c r="T285" s="19" t="str">
        <v>61.3 x 44.7 x 1.7 ~ 21.0 cm</v>
      </c>
      <c r="U285" s="19" t="str">
        <v>2x DDR5 SO-DIMM slot</v>
      </c>
      <c r="V285" s="19" t="str">
        <v>Wired black keyboard (USB)
Wired optical mouse (USB)</v>
      </c>
      <c r="W285" s="20" t="str">
        <v>No Battery</v>
      </c>
      <c r="X285" s="19" t="str">
        <v>ø4.5, 120W AC Adapter</v>
      </c>
      <c r="Y285" s="19" t="str">
        <v>BIOS Booting User Password Protection
HDD User Password Protection and Security
Kensington Security Slot™(7x 3mm)</v>
      </c>
    </row>
    <row r="286" spans="1:25" ht="15" customHeight="1">
      <c r="A286" s="19" t="str">
        <v>90PT03W5-M00Z30</v>
      </c>
      <c r="B286" s="20" t="str">
        <v>P470VAK-B5850WS</v>
      </c>
      <c r="C286" s="19" t="str">
        <v>ASUS ExpertCenter P400</v>
      </c>
      <c r="D286" s="20" t="str">
        <v>Trusted by IT Experts. Built for Worry-Free Business.</v>
      </c>
      <c r="E28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6" s="19" t="str">
        <v>https://drive.google.com/drive/folders/1sWSKPjarNawmIZa8-1ID6RGgEOqkeQpe?usp=drive_link</v>
      </c>
      <c r="G286" s="19" t="str">
        <v>90PT03W5-M00Z30</v>
      </c>
      <c r="H286" s="19" t="str">
        <v>ASUS ExpertCenter P400 (i5-13420H/8GB/512GB/Win 11 Home/P470VAK)</v>
      </c>
      <c r="I286" s="19" t="str">
        <v>Intel® Core™ i5-13420H 2.1 GHz</v>
      </c>
      <c r="J286" s="19" t="str">
        <v>Intel® UHD Graphics</v>
      </c>
      <c r="K286" s="19" t="str">
        <v>Windows 11 Home</v>
      </c>
      <c r="L286" s="19" t="str">
        <v>Microsoft Office Home 2024_x000D_
Microsoft 365 Basic</v>
      </c>
      <c r="M286" s="19" t="str">
        <v>27.0"</v>
      </c>
      <c r="N286" s="19" t="str">
        <v>FHD (1920 x 1080) 16:9</v>
      </c>
      <c r="O286" s="19" t="str">
        <v>300nits</v>
      </c>
      <c r="P286" s="19" t="str">
        <v>DDR5 8GB</v>
      </c>
      <c r="Q286" s="19" t="str">
        <v>512GB M.2 NVMe™ PCIe® 4.0 SSD</v>
      </c>
      <c r="R286" s="19" t="str">
        <v>Side:
1x Kensington lock
1x 3.5mm combo audio jack
1x USB 2.0 Type-A
Back:
1x DC-in
1x RJ45 Gigabit Ethernet
1x HDMI in 1.4
1x HDMI out 1.4
1x USB 3.2 Gen 1 Type-C
3x USB 3.2 Gen 1 Type-A</v>
      </c>
      <c r="S286" s="19" t="str">
        <v>09.00 kg</v>
      </c>
      <c r="T286" s="19" t="str">
        <v>61.3 x 44.7 x 1.7 ~ 21.0 cm</v>
      </c>
      <c r="U286" s="19" t="str">
        <v>2x DDR5 SO-DIMM slot</v>
      </c>
      <c r="V286" s="19" t="str">
        <v>Wired black keyboard (USB)
Wired optical mouse (USB)</v>
      </c>
      <c r="W286" s="20" t="str">
        <v>No Battery</v>
      </c>
      <c r="X286" s="19" t="str">
        <v>ø4.5, 120W AC Adapter</v>
      </c>
      <c r="Y286" s="19" t="str">
        <v>BIOS Booting User Password Protection
HDD User Password Protection and Security
Kensington Security Slot™(7x 3mm)</v>
      </c>
    </row>
    <row r="287" spans="1:25" ht="15" customHeight="1">
      <c r="A287" s="19" t="str">
        <v>90PT03W5-M00Z40</v>
      </c>
      <c r="B287" s="20" t="str">
        <v>P470VAK-B7850WS</v>
      </c>
      <c r="C287" s="19" t="str">
        <v>ASUS ExpertCenter P400</v>
      </c>
      <c r="D287" s="20" t="str">
        <v>Trusted by IT Experts. Built for Worry-Free Business.</v>
      </c>
      <c r="E28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7" s="19" t="str">
        <v>https://drive.google.com/drive/folders/1EyU5BaSSTUUw3e4o3lY7Lcv74gKZQYwn?usp=drive_link</v>
      </c>
      <c r="G287" s="19" t="str">
        <v>90PT03W5-M00Z40</v>
      </c>
      <c r="H287" s="19" t="str">
        <v>ASUS ExpertCenter P400 (i7-13620H/8GB/512GB/Win 11 Home/P470VAK)</v>
      </c>
      <c r="I287" s="19" t="str">
        <v>Intel® Core™ i7-13620H 2.4 GHz</v>
      </c>
      <c r="J287" s="19" t="str">
        <v>Intel® UHD Graphics</v>
      </c>
      <c r="K287" s="19" t="str">
        <v>Windows 11 Home</v>
      </c>
      <c r="L287" s="19" t="str">
        <v>Microsoft Office Home 2024_x000D_
Microsoft 365 Basic</v>
      </c>
      <c r="M287" s="19" t="str">
        <v>27.0"</v>
      </c>
      <c r="N287" s="19" t="str">
        <v>FHD (1920 x 1080) 16:9</v>
      </c>
      <c r="O287" s="19" t="str">
        <v>300nits</v>
      </c>
      <c r="P287" s="19" t="str">
        <v>DDR5 8GB</v>
      </c>
      <c r="Q287" s="19" t="str">
        <v>512GB M.2 NVMe™ PCIe® 4.0 SSD</v>
      </c>
      <c r="R287" s="19" t="str">
        <v>Side:
1x Kensington lock
1x 3.5mm combo audio jack
1x USB 2.0 Type-A
Back:
1x DC-in
1x RJ45 Gigabit Ethernet
1x HDMI in 1.4
1x HDMI out 1.4
1x USB 3.2 Gen 1 Type-C
3x USB 3.2 Gen 1 Type-A</v>
      </c>
      <c r="S287" s="19" t="str">
        <v>09.00 kg</v>
      </c>
      <c r="T287" s="19" t="str">
        <v>61.3 x 44.7 x 1.7 ~ 21.0 cm</v>
      </c>
      <c r="U287" s="19" t="str">
        <v>2x DDR5 SO-DIMM slot</v>
      </c>
      <c r="V287" s="19" t="str">
        <v>Wired black keyboard (USB)
Wired optical mouse (USB)</v>
      </c>
      <c r="W287" s="20" t="str">
        <v>No Battery</v>
      </c>
      <c r="X287" s="19" t="str">
        <v>ø4.5, 120W AC Adapter</v>
      </c>
      <c r="Y287" s="19" t="str">
        <v>BIOS Booting User Password Protection
HDD User Password Protection and Security
Kensington Security Slot™(7x 3mm)</v>
      </c>
    </row>
    <row r="288" spans="1:25" ht="15" customHeight="1">
      <c r="A288" s="19" t="str">
        <v>90PT03W5-M00Z60</v>
      </c>
      <c r="B288" s="20" t="str">
        <v>P470VAT-B7110WS</v>
      </c>
      <c r="C288" s="19" t="str">
        <v>ASUS ExpertCenter P400</v>
      </c>
      <c r="D288" s="20" t="str">
        <v>Trusted by IT Experts. Built for Worry-Free Business.</v>
      </c>
      <c r="E288"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8" s="19" t="str">
        <v>https://drive.google.com/drive/folders/1Hmk0-cW5RoSY-N90t6g24IagBLeQgnv1?usp=drive_link</v>
      </c>
      <c r="G288" s="19" t="str">
        <v>90PT03W5-M00Z60</v>
      </c>
      <c r="H288" s="19" t="str">
        <v>ASUS ExpertCenter P400 (i7-13620H/16GB/1TB/Win 11 Home/P470VAT)</v>
      </c>
      <c r="I288" s="19" t="str">
        <v>Intel® Core™ i7-13620H 2.4 GHz</v>
      </c>
      <c r="J288" s="19" t="str">
        <v>Intel® UHD Graphics</v>
      </c>
      <c r="K288" s="19" t="str">
        <v>Windows 11 Home</v>
      </c>
      <c r="L288" s="19" t="str">
        <v>Microsoft Office Home 2024_x000D_
Microsoft 365 Basic</v>
      </c>
      <c r="M288" s="19" t="str">
        <v>27.0"</v>
      </c>
      <c r="N288" s="19" t="str">
        <v>FHD (1920 x 1080) 16:9</v>
      </c>
      <c r="O288" s="19" t="str">
        <v>300nits</v>
      </c>
      <c r="P288" s="19" t="str">
        <v>DDR5 16GB</v>
      </c>
      <c r="Q288" s="19" t="str">
        <v>1TB M.2 NVMe™ PCIe® 4.0 SSD</v>
      </c>
      <c r="R288" s="19" t="str">
        <v>Side:
1x Kensington lock
1x 3.5mm combo audio jack
1x USB 2.0 Type-A
Back:
1x DC-in
1x RJ45 Gigabit Ethernet
1x HDMI in 1.4
1x HDMI out 1.4
1x USB 3.2 Gen 1 Type-C
3x USB 3.2 Gen 1 Type-A</v>
      </c>
      <c r="S288" s="19" t="str">
        <v>09.00 kg</v>
      </c>
      <c r="T288" s="19" t="str">
        <v>61.3 x 44.7 x 1.7 ~ 21.0 cm</v>
      </c>
      <c r="U288" s="19" t="str">
        <v>2x DDR5 SO-DIMM slot</v>
      </c>
      <c r="V288" s="19" t="str">
        <v>Wired black keyboard (USB)
Wired optical mouse (USB)</v>
      </c>
      <c r="W288" s="20" t="str">
        <v>No Battery</v>
      </c>
      <c r="X288" s="19" t="str">
        <v>ø4.5, 120W AC Adapter</v>
      </c>
      <c r="Y288" s="19" t="str">
        <v>BIOS Booting User Password Protection
HDD User Password Protection and Security
Kensington Security Slot™(7x 3mm)</v>
      </c>
    </row>
    <row r="289" spans="1:25" ht="15" customHeight="1">
      <c r="A289" s="19" t="str">
        <v>90PT03W5-M00Z70</v>
      </c>
      <c r="B289" s="20" t="str">
        <v>P470VAT-B7850WS</v>
      </c>
      <c r="C289" s="19" t="str">
        <v>ASUS ExpertCenter P400</v>
      </c>
      <c r="D289" s="20" t="str">
        <v>Trusted by IT Experts. Built for Worry-Free Business.</v>
      </c>
      <c r="E289"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9" s="19" t="str">
        <v>https://drive.google.com/drive/folders/1LM69i3pbq-kshG2z8v3MJ4edk_4WbvQV?usp=drive_link</v>
      </c>
      <c r="G289" s="19" t="str">
        <v>90PT03W5-M00Z70</v>
      </c>
      <c r="H289" s="19" t="str">
        <v>ASUS ExpertCenter P400 (i7-13620H/8GB/512GB/Win 11 Home/P470VAT)</v>
      </c>
      <c r="I289" s="19" t="str">
        <v>Intel® Core™ i7-13620H 2.4 GHz</v>
      </c>
      <c r="J289" s="19" t="str">
        <v>Intel® UHD Graphics</v>
      </c>
      <c r="K289" s="19" t="str">
        <v>Windows 11 Home</v>
      </c>
      <c r="L289" s="19" t="str">
        <v>Microsoft Office Home 2024_x000D_
Microsoft 365 Basic</v>
      </c>
      <c r="M289" s="19" t="str">
        <v>27.0"</v>
      </c>
      <c r="N289" s="19" t="str">
        <v>FHD (1920 x 1080) 16:9</v>
      </c>
      <c r="O289" s="19" t="str">
        <v>300nits</v>
      </c>
      <c r="P289" s="19" t="str">
        <v>DDR5 8GB</v>
      </c>
      <c r="Q289" s="19" t="str">
        <v>512GB M.2 NVMe™ PCIe® 4.0 SSD</v>
      </c>
      <c r="R289" s="19" t="str">
        <v>Side:
1x Kensington lock
1x 3.5mm combo audio jack
1x USB 2.0 Type-A
Back:
1x DC-in
1x RJ45 Gigabit Ethernet
1x HDMI in 1.4
1x HDMI out 1.4
1x USB 3.2 Gen 1 Type-C
3x USB 3.2 Gen 1 Type-A</v>
      </c>
      <c r="S289" s="19" t="str">
        <v>09.00 kg</v>
      </c>
      <c r="T289" s="19" t="str">
        <v>61.3 x 44.7 x 1.7 ~ 21.0 cm</v>
      </c>
      <c r="U289" s="19" t="str">
        <v>2x DDR5 SO-DIMM slot</v>
      </c>
      <c r="V289" s="19" t="str">
        <v>Wired black keyboard (USB)
Wired optical mouse (USB)</v>
      </c>
      <c r="W289" s="20" t="str">
        <v>No Battery</v>
      </c>
      <c r="X289" s="19" t="str">
        <v>ø4.5, 120W AC Adapter</v>
      </c>
      <c r="Y289" s="19" t="str">
        <v>BIOS Booting User Password Protection
HDD User Password Protection and Security
Kensington Security Slot™(7x 3mm)</v>
      </c>
    </row>
    <row r="290" spans="1:25" ht="15" customHeight="1">
      <c r="A290" s="19" t="str">
        <v>90PT03W5-M00Z80</v>
      </c>
      <c r="B290" s="20" t="str">
        <v>P470VAT-B5150WS</v>
      </c>
      <c r="C290" s="19" t="str">
        <v>ASUS ExpertCenter P400</v>
      </c>
      <c r="D290" s="20" t="str">
        <v>Trusted by IT Experts. Built for Worry-Free Business.</v>
      </c>
      <c r="E290"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0" s="19" t="str">
        <v>https://drive.google.com/drive/folders/1QTckypXzi6C6l83UxAj0n2Moopqjemb_?usp=drive_link</v>
      </c>
      <c r="G290" s="19" t="str">
        <v>90PT03W5-M00Z80</v>
      </c>
      <c r="H290" s="19" t="str">
        <v>ASUS ExpertCenter P400 (i5-13420H/16GB/512GB/Win 11 Home/P470VAT)</v>
      </c>
      <c r="I290" s="19" t="str">
        <v>Intel® Core™ i5-13420H 2.1 GHz</v>
      </c>
      <c r="J290" s="19" t="str">
        <v>Intel® UHD Graphics</v>
      </c>
      <c r="K290" s="19" t="str">
        <v>Windows 11 Home</v>
      </c>
      <c r="L290" s="19" t="str">
        <v>Microsoft Office Home 2024_x000D_
Microsoft 365 Basic</v>
      </c>
      <c r="M290" s="19" t="str">
        <v>27.0"</v>
      </c>
      <c r="N290" s="19" t="str">
        <v>FHD (1920 x 1080) 16:9</v>
      </c>
      <c r="O290" s="19" t="str">
        <v>300nits</v>
      </c>
      <c r="P290" s="19" t="str">
        <v>DDR5 16GB</v>
      </c>
      <c r="Q290" s="19" t="str">
        <v>512GB M.2 NVMe™ PCIe® 4.0 SSD</v>
      </c>
      <c r="R290" s="19" t="str">
        <v>Side:
1x Kensington lock
1x 3.5mm combo audio jack
1x USB 2.0 Type-A
Back:
1x DC-in
1x RJ45 Gigabit Ethernet
1x HDMI in 1.4
1x HDMI out 1.4
1x USB 3.2 Gen 1 Type-C
3x USB 3.2 Gen 1 Type-A</v>
      </c>
      <c r="S290" s="19" t="str">
        <v>09.00 kg</v>
      </c>
      <c r="T290" s="19" t="str">
        <v>61.3 x 44.7 x 1.7 ~ 21.0 cm</v>
      </c>
      <c r="U290" s="19" t="str">
        <v>2x DDR5 SO-DIMM slot</v>
      </c>
      <c r="V290" s="19" t="str">
        <v>Wired black keyboard (USB)
Wired optical mouse (USB)</v>
      </c>
      <c r="W290" s="20" t="str">
        <v>No Battery</v>
      </c>
      <c r="X290" s="19" t="str">
        <v>ø4.5, 120W AC Adapter</v>
      </c>
      <c r="Y290" s="19" t="str">
        <v>BIOS Booting User Password Protection
HDD User Password Protection and Security
Kensington Security Slot™(7x 3mm)</v>
      </c>
    </row>
    <row r="291" spans="1:25" ht="15" customHeight="1">
      <c r="A291" s="19" t="str">
        <v>90PT03W5-M00Z90</v>
      </c>
      <c r="B291" s="20" t="str">
        <v>P470VAT-B5850WS</v>
      </c>
      <c r="C291" s="19" t="str">
        <v>ASUS ExpertCenter P400</v>
      </c>
      <c r="D291" s="20" t="str">
        <v>Trusted by IT Experts. Built for Worry-Free Business.</v>
      </c>
      <c r="E29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1" s="19" t="str">
        <v>https://drive.google.com/drive/folders/1895Rb3VAH1oc-jN3awpMb-AFXeAFlUu5?usp=drive_link</v>
      </c>
      <c r="G291" s="19" t="str">
        <v>90PT03W5-M00Z90</v>
      </c>
      <c r="H291" s="19" t="str">
        <v>ASUS ExpertCenter P400 (i5-13420H/8GB/512GB/Win 11 Home/P470VAT)</v>
      </c>
      <c r="I291" s="19" t="str">
        <v>Intel® Core™ i5-13420H 2.1 GHz</v>
      </c>
      <c r="J291" s="19" t="str">
        <v>Intel® UHD Graphics</v>
      </c>
      <c r="K291" s="19" t="str">
        <v>Windows 11 Home</v>
      </c>
      <c r="L291" s="19" t="str">
        <v>Microsoft Office Home 2024_x000D_
Microsoft 365 Basic</v>
      </c>
      <c r="M291" s="19" t="str">
        <v>27.0"</v>
      </c>
      <c r="N291" s="19" t="str">
        <v>FHD (1920 x 1080) 16:9</v>
      </c>
      <c r="O291" s="19" t="str">
        <v>300nits</v>
      </c>
      <c r="P291" s="19" t="str">
        <v>DDR5 8GB</v>
      </c>
      <c r="Q291" s="19" t="str">
        <v>512GB M.2 NVMe™ PCIe® 4.0 SSD</v>
      </c>
      <c r="R291" s="19" t="str">
        <v>Side:
1x Kensington lock
1x 3.5mm combo audio jack
1x USB 2.0 Type-A
Back:
1x DC-in
1x RJ45 Gigabit Ethernet
1x HDMI in 1.4
1x HDMI out 1.4
1x USB 3.2 Gen 1 Type-C
3x USB 3.2 Gen 1 Type-A</v>
      </c>
      <c r="S291" s="19" t="str">
        <v>09.00 kg</v>
      </c>
      <c r="T291" s="19" t="str">
        <v>61.3 x 44.7 x 1.7 ~ 21.0 cm</v>
      </c>
      <c r="U291" s="19" t="str">
        <v>2x DDR5 SO-DIMM slot</v>
      </c>
      <c r="V291" s="19" t="str">
        <v>Wired black keyboard (USB)
Wired optical mouse (USB)</v>
      </c>
      <c r="W291" s="20" t="str">
        <v>No Battery</v>
      </c>
      <c r="X291" s="19" t="str">
        <v>ø4.5, 120W AC Adapter</v>
      </c>
      <c r="Y291" s="19" t="str">
        <v>BIOS Booting User Password Protection
HDD User Password Protection and Security
Kensington Security Slot™(7x 3mm)</v>
      </c>
    </row>
    <row r="292" spans="1:25" ht="15" customHeight="1">
      <c r="A292" s="19" t="str">
        <v>90PT03W5-M00ZT0</v>
      </c>
      <c r="B292" s="20" t="str">
        <v>P470VAK-B7110WS</v>
      </c>
      <c r="C292" s="19" t="str">
        <v>ASUS ExpertCenter P400</v>
      </c>
      <c r="D292" s="20" t="str">
        <v>Trusted by IT Experts. Built for Worry-Free Business.</v>
      </c>
      <c r="E29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2" s="19" t="str">
        <v>https://drive.google.com/drive/folders/1B6rQe-SquBRC6-aQFiVyN3ZWRKxth0F7?usp=drive_link</v>
      </c>
      <c r="G292" s="19" t="str">
        <v>90PT03W5-M00ZT0</v>
      </c>
      <c r="H292" s="19" t="str">
        <v>ASUS ExpertCenter P400 (i7-13620H/16GB/1TB/Win 11 Home/P470VAK)</v>
      </c>
      <c r="I292" s="19" t="str">
        <v>Intel® Core™ i7-13620H 2.4 GHz</v>
      </c>
      <c r="J292" s="19" t="str">
        <v>Intel® UHD Graphics</v>
      </c>
      <c r="K292" s="19" t="str">
        <v>Windows 11 Home</v>
      </c>
      <c r="L292" s="19" t="str">
        <v>Microsoft Office Home 2024_x000D_
Microsoft 365 Basic</v>
      </c>
      <c r="M292" s="19" t="str">
        <v>27.0"</v>
      </c>
      <c r="N292" s="19" t="str">
        <v>FHD (1920 x 1080) 16:9</v>
      </c>
      <c r="O292" s="19" t="str">
        <v>300nits</v>
      </c>
      <c r="P292" s="19" t="str">
        <v>DDR5 16GB</v>
      </c>
      <c r="Q292" s="19" t="str">
        <v>1TB M.2 NVMe™ PCIe® 4.0 SSD</v>
      </c>
      <c r="R292" s="19" t="str">
        <v>Side:
1x Kensington lock
1x 3.5mm combo audio jack
1x USB 2.0 Type-A
Back:
1x DC-in
1x RJ45 Gigabit Ethernet
1x HDMI in 1.4
1x HDMI out 1.4
1x USB 3.2 Gen 1 Type-C
3x USB 3.2 Gen 1 Type-A</v>
      </c>
      <c r="S292" s="19" t="str">
        <v>09.00 kg</v>
      </c>
      <c r="T292" s="19" t="str">
        <v>61.3 x 44.7 x 1.7 ~ 21.0 cm</v>
      </c>
      <c r="U292" s="19" t="str">
        <v>2x DDR5 SO-DIMM slot</v>
      </c>
      <c r="V292" s="19" t="str">
        <v>Wired black keyboard (USB)
Wired optical mouse (USB)</v>
      </c>
      <c r="W292" s="20" t="str">
        <v>No Battery</v>
      </c>
      <c r="X292" s="19" t="str">
        <v>ø4.5, 120W AC Adapter</v>
      </c>
      <c r="Y292" s="19" t="str">
        <v>BIOS Booting User Password Protection
HDD User Password Protection and Security
Kensington Security Slot™(7x 3mm)</v>
      </c>
    </row>
    <row r="293" spans="1:25" ht="15" customHeight="1">
      <c r="A293" s="19" t="str">
        <v>90PT03W5-M01J30</v>
      </c>
      <c r="B293" s="20" t="str">
        <v>P470VAK-B7151WS</v>
      </c>
      <c r="C293" s="19" t="str">
        <v>ASUS ExpertCenter P400</v>
      </c>
      <c r="D293" s="20" t="str">
        <v>Trusted by IT Experts. Built for Worry-Free Business.</v>
      </c>
      <c r="E29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3" s="19">
        <v>0</v>
      </c>
      <c r="G293" s="19" t="str">
        <v>90PT03W5-M01J30</v>
      </c>
      <c r="H293" s="19" t="str">
        <v>ASUS ExpertCenter P400 (i7-13620H/16GB/512GB/Win 11 Home/P470VAK)</v>
      </c>
      <c r="I293" s="19" t="str">
        <v>Intel® Core™ i7-13620H 2.4 GHz</v>
      </c>
      <c r="J293" s="19" t="str">
        <v>Intel® UHD Graphics</v>
      </c>
      <c r="K293" s="19" t="str">
        <v>Windows 11 Home</v>
      </c>
      <c r="L293" s="19" t="str">
        <v>Microsoft Office Home 2024_x000D_
Microsoft 365 Basic</v>
      </c>
      <c r="M293" s="19" t="str">
        <v>27.0"</v>
      </c>
      <c r="N293" s="19" t="str">
        <v>FHD (1920 x 1080) 16:9</v>
      </c>
      <c r="O293" s="19" t="str">
        <v>300nits</v>
      </c>
      <c r="P293" s="19" t="str">
        <v>DDR5 16GB</v>
      </c>
      <c r="Q293" s="19" t="str">
        <v>512GB M.2 NVMe™ PCIe® 4.0 SSD</v>
      </c>
      <c r="R293" s="19" t="str">
        <v>Side:
1x Kensington lock
1x 3.5mm combo audio jack
1x USB 2.0 Type-A
Back:
1x DC-in
1x RJ45 Gigabit Ethernet
1x HDMI in 1.4
1x HDMI out 1.4
1x USB 3.2 Gen 1 Type-C
3x USB 3.2 Gen 1 Type-A</v>
      </c>
      <c r="S293" s="19" t="str">
        <v>09.00 kg</v>
      </c>
      <c r="T293" s="19" t="str">
        <v>61.3 x 44.7 x 1.7 ~ 21.0 cm</v>
      </c>
      <c r="U293" s="19" t="str">
        <v>2x DDR5 SO-DIMM slot</v>
      </c>
      <c r="V293" s="19" t="str">
        <v>Wireless black keyboard
Wireless optical mouse</v>
      </c>
      <c r="W293" s="20" t="str">
        <v>No Battery</v>
      </c>
      <c r="X293" s="19" t="str">
        <v>ø4.5, 120W AC Adapter</v>
      </c>
      <c r="Y293" s="19" t="str">
        <v>BIOS Booting User Password Protection
HDD User Password Protection and Security
Kensington Security Slot™(7x 3mm)</v>
      </c>
    </row>
    <row r="294" spans="1:25" ht="15" customHeight="1">
      <c r="A294" s="19" t="str">
        <v>90PT03W5-M01J70</v>
      </c>
      <c r="B294" s="20" t="str">
        <v>P470VAK-B5151WS</v>
      </c>
      <c r="C294" s="19" t="str">
        <v>ASUS ExpertCenter P400</v>
      </c>
      <c r="D294" s="20" t="str">
        <v>Trusted by IT Experts. Built for Worry-Free Business.</v>
      </c>
      <c r="E29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4" s="19">
        <v>0</v>
      </c>
      <c r="G294" s="19" t="str">
        <v>90PT03W5-M01J70</v>
      </c>
      <c r="H294" s="19" t="str">
        <v>ASUS ExpertCenter P400 (i5-13420H/16GB/512GB/Win 11 Home/P470VAK)</v>
      </c>
      <c r="I294" s="19" t="str">
        <v>Intel® Core™ i5-13420H 2.1 GHz</v>
      </c>
      <c r="J294" s="19" t="str">
        <v>Intel® UHD Graphics</v>
      </c>
      <c r="K294" s="19" t="str">
        <v>Windows 11 Home</v>
      </c>
      <c r="L294" s="19" t="str">
        <v>Microsoft Office Home 2024_x000D_
Microsoft 365 Basic</v>
      </c>
      <c r="M294" s="19" t="str">
        <v>27.0"</v>
      </c>
      <c r="N294" s="19" t="str">
        <v>FHD (1920 x 1080) 16:9</v>
      </c>
      <c r="O294" s="19" t="str">
        <v>300nits</v>
      </c>
      <c r="P294" s="19" t="str">
        <v>DDR5 16GB</v>
      </c>
      <c r="Q294" s="19" t="str">
        <v>512GB M.2 NVMe™ PCIe® 4.0 SSD</v>
      </c>
      <c r="R294" s="19" t="str">
        <v>Side:
1x Kensington lock
1x 3.5mm combo audio jack
1x USB 2.0 Type-A
Back:
1x DC-in
1x RJ45 Gigabit Ethernet
1x HDMI in 1.4
1x HDMI out 1.4
1x USB 3.2 Gen 1 Type-C
3x USB 3.2 Gen 1 Type-A</v>
      </c>
      <c r="S294" s="19" t="str">
        <v>09.00 kg</v>
      </c>
      <c r="T294" s="19" t="str">
        <v>61.3 x 44.7 x 1.7 ~ 21.0 cm</v>
      </c>
      <c r="U294" s="19" t="str">
        <v>2x DDR5 SO-DIMM slot</v>
      </c>
      <c r="V294" s="19" t="str">
        <v>Wireless black keyboard
Wireless optical mouse</v>
      </c>
      <c r="W294" s="20" t="str">
        <v>No Battery</v>
      </c>
      <c r="X294" s="19" t="str">
        <v>ø4.5, 120W AC Adapter</v>
      </c>
      <c r="Y294" s="19" t="str">
        <v>BIOS Booting User Password Protection
HDD User Password Protection and Security
Kensington Security Slot™(7x 3mm)</v>
      </c>
    </row>
    <row r="295" spans="1:25" ht="15" customHeight="1">
      <c r="A295" s="19" t="str">
        <v>90PT03W5-M01JB0</v>
      </c>
      <c r="B295" s="20" t="str">
        <v>P470VAT-B7151WS</v>
      </c>
      <c r="C295" s="19" t="str">
        <v>ASUS ExpertCenter P400</v>
      </c>
      <c r="D295" s="20" t="str">
        <v>Trusted by IT Experts. Built for Worry-Free Business.</v>
      </c>
      <c r="E29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5" s="19">
        <v>0</v>
      </c>
      <c r="G295" s="19" t="str">
        <v>90PT03W5-M01JB0</v>
      </c>
      <c r="H295" s="19" t="str">
        <v>ASUS ExpertCenter P400 (i7-13620H/16GB/512GB/Win 11 Home/P470VAT)</v>
      </c>
      <c r="I295" s="19" t="str">
        <v>Intel® Core™ i7-13620H 2.4 GHz</v>
      </c>
      <c r="J295" s="19" t="str">
        <v>Intel® UHD Graphics</v>
      </c>
      <c r="K295" s="19" t="str">
        <v>Windows 11 Home</v>
      </c>
      <c r="L295" s="19" t="str">
        <v>Microsoft Office Home 2024_x000D_
Microsoft 365 Basic</v>
      </c>
      <c r="M295" s="19" t="str">
        <v>27.0"</v>
      </c>
      <c r="N295" s="19" t="str">
        <v>FHD (1920 x 1080) 16:9</v>
      </c>
      <c r="O295" s="19" t="str">
        <v>300nits</v>
      </c>
      <c r="P295" s="19" t="str">
        <v>DDR5 16GB</v>
      </c>
      <c r="Q295" s="19" t="str">
        <v>512GB M.2 NVMe™ PCIe® 4.0 SSD</v>
      </c>
      <c r="R295" s="19" t="str">
        <v>Side:
1x Kensington lock
1x 3.5mm combo audio jack
1x USB 2.0 Type-A
Back:
1x DC-in
1x RJ45 Gigabit Ethernet
1x HDMI in 1.4
1x HDMI out 1.4
1x USB 3.2 Gen 1 Type-C
3x USB 3.2 Gen 1 Type-A</v>
      </c>
      <c r="S295" s="19" t="str">
        <v>09.00 kg</v>
      </c>
      <c r="T295" s="19" t="str">
        <v>61.3 x 44.7 x 1.7 ~ 21.0 cm</v>
      </c>
      <c r="U295" s="19" t="str">
        <v>2x DDR5 SO-DIMM slot</v>
      </c>
      <c r="V295" s="19" t="str">
        <v>Wireless black keyboard
Wireless optical mouse</v>
      </c>
      <c r="W295" s="20" t="str">
        <v>No Battery</v>
      </c>
      <c r="X295" s="19" t="str">
        <v>ø4.5, 120W AC Adapter</v>
      </c>
      <c r="Y295" s="19" t="str">
        <v>BIOS Booting User Password Protection
HDD User Password Protection and Security
Kensington Security Slot™(7x 3mm)</v>
      </c>
    </row>
    <row r="296" spans="1:25" ht="15" customHeight="1">
      <c r="A296" s="19" t="str">
        <v>90PT03W5-M01JF0</v>
      </c>
      <c r="B296" s="20" t="str">
        <v>P470VAT-B5151WS</v>
      </c>
      <c r="C296" s="19" t="str">
        <v>ASUS ExpertCenter P400</v>
      </c>
      <c r="D296" s="20" t="str">
        <v>Trusted by IT Experts. Built for Worry-Free Business.</v>
      </c>
      <c r="E29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6" s="19">
        <v>0</v>
      </c>
      <c r="G296" s="19" t="str">
        <v>90PT03W5-M01JF0</v>
      </c>
      <c r="H296" s="19" t="str">
        <v>ASUS ExpertCenter P400 (i5-13420H/16GB/512GB/Win 11 Home/P470VAT)</v>
      </c>
      <c r="I296" s="19" t="str">
        <v>Intel® Core™ i5-13420H 2.1 GHz</v>
      </c>
      <c r="J296" s="19" t="str">
        <v>Intel® UHD Graphics</v>
      </c>
      <c r="K296" s="19" t="str">
        <v>Windows 11 Home</v>
      </c>
      <c r="L296" s="19" t="str">
        <v>Microsoft Office Home 2024_x000D_
Microsoft 365 Basic</v>
      </c>
      <c r="M296" s="19" t="str">
        <v>27.0"</v>
      </c>
      <c r="N296" s="19" t="str">
        <v>FHD (1920 x 1080) 16:9</v>
      </c>
      <c r="O296" s="19" t="str">
        <v>300nits</v>
      </c>
      <c r="P296" s="19" t="str">
        <v>DDR5 16GB</v>
      </c>
      <c r="Q296" s="19" t="str">
        <v>512GB M.2 NVMe™ PCIe® 4.0 SSD</v>
      </c>
      <c r="R296" s="19" t="str">
        <v>Side:
1x Kensington lock
1x 3.5mm combo audio jack
1x USB 2.0 Type-A
Back:
1x DC-in
1x RJ45 Gigabit Ethernet
1x HDMI in 1.4
1x HDMI out 1.4
1x USB 3.2 Gen 1 Type-C
3x USB 3.2 Gen 1 Type-A</v>
      </c>
      <c r="S296" s="19" t="str">
        <v>09.00 kg</v>
      </c>
      <c r="T296" s="19" t="str">
        <v>61.3 x 44.7 x 1.7 ~ 21.0 cm</v>
      </c>
      <c r="U296" s="19" t="str">
        <v>2x DDR5 SO-DIMM slot</v>
      </c>
      <c r="V296" s="19" t="str">
        <v>Wireless black keyboard
Wireless optical mouse</v>
      </c>
      <c r="W296" s="20" t="str">
        <v>No Battery</v>
      </c>
      <c r="X296" s="19" t="str">
        <v>ø4.5, 120W AC Adapter</v>
      </c>
      <c r="Y296" s="19" t="str">
        <v>BIOS Booting User Password Protection
HDD User Password Protection and Security
Kensington Security Slot™(7x 3mm)</v>
      </c>
    </row>
    <row r="297" spans="1:25" ht="15" customHeight="1">
      <c r="A297" s="19" t="str">
        <v>90PT03W5-M03AZ0</v>
      </c>
      <c r="B297" s="20" t="str">
        <v>P470VAK-B7152WS</v>
      </c>
      <c r="C297" s="19" t="str">
        <v>ASUS ExpertCenter P400</v>
      </c>
      <c r="D297" s="20" t="str">
        <v>Trusted by IT Experts. Built for Worry-Free Business.</v>
      </c>
      <c r="E29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7" s="19">
        <v>0</v>
      </c>
      <c r="G297" s="19" t="str">
        <v>90PT03W5-M03AZ0</v>
      </c>
      <c r="H297" s="19" t="e">
        <v>#VALUE!</v>
      </c>
      <c r="I297" s="19" t="e">
        <v>#VALUE!</v>
      </c>
      <c r="J297" s="19" t="str">
        <v>N/A</v>
      </c>
      <c r="K297" s="19" t="str">
        <v/>
      </c>
      <c r="L297" s="19" t="str">
        <v/>
      </c>
      <c r="M297" s="19" t="str">
        <v>27.0"</v>
      </c>
      <c r="N297" s="19" t="str">
        <v>FHD (1920 x 1080) 16:9</v>
      </c>
      <c r="O297" s="19" t="str">
        <v>300nits</v>
      </c>
      <c r="P297" s="19" t="str">
        <v>Intel® Graphics</v>
      </c>
      <c r="Q297" s="19" t="str">
        <v/>
      </c>
      <c r="R29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297" s="19" t="e">
        <v>#N/A</v>
      </c>
      <c r="T297" s="19" t="e">
        <v>#N/A</v>
      </c>
      <c r="U297" s="19" t="str">
        <v>16GB DDR5 SO-DIMM</v>
      </c>
      <c r="V297" s="19" t="str">
        <v/>
      </c>
      <c r="W297" s="20" t="str">
        <v>No Battery</v>
      </c>
      <c r="X297" s="19" t="str">
        <v>Not Found</v>
      </c>
      <c r="Y297" s="19" t="str">
        <v>ø4.5, 120W AC Adapter, Output: 20V DC, 6.0A, 120W, Input: 100~240V AC 50/60Hz universal</v>
      </c>
    </row>
    <row r="298" spans="1:25" ht="15" customHeight="1">
      <c r="A298" s="19" t="str">
        <v>90PT03W5-M03B30</v>
      </c>
      <c r="B298" s="20" t="str">
        <v>P470VAT-B7152WS</v>
      </c>
      <c r="C298" s="19" t="str">
        <v>ASUS ExpertCenter P400</v>
      </c>
      <c r="D298" s="20" t="str">
        <v>Trusted by IT Experts. Built for Worry-Free Business.</v>
      </c>
      <c r="E29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98" s="19">
        <v>0</v>
      </c>
      <c r="G298" s="19" t="str">
        <v>90PT03W5-M03B30</v>
      </c>
      <c r="H298" s="19" t="str">
        <v>ASUS ExpertCenter P400 (Core 7 240H/16GB/512GB/Win 11 Home/P470VAT)</v>
      </c>
      <c r="I298" s="19" t="str">
        <v>Intel® Core™ 7 240H 2.5 GHz</v>
      </c>
      <c r="J298" s="19" t="str">
        <v>Intel® Graphics</v>
      </c>
      <c r="K298" s="19" t="str">
        <v>Windows 11 Home</v>
      </c>
      <c r="L298" s="19" t="str">
        <v>Microsoft Office Home 2024_x000D_
Microsoft 365 Basic</v>
      </c>
      <c r="M298" s="19" t="str">
        <v>27.0"</v>
      </c>
      <c r="N298" s="19" t="str">
        <v>FHD (1920 x 1080) 16:9</v>
      </c>
      <c r="O298" s="19" t="str">
        <v>300nits</v>
      </c>
      <c r="P298" s="19" t="str">
        <v>DDR5 16GB</v>
      </c>
      <c r="Q298" s="19" t="str">
        <v>512GB M.2 NVMe™ PCIe® 4.0 SSD</v>
      </c>
      <c r="R298" s="19" t="str">
        <v>Side:
1x Kensington lock
1x 3.5mm combo audio jack
1x USB 2.0 Type-A
Back:
1x DC-in
1x RJ45 Gigabit Ethernet
1x HDMI in 1.4
1x HDMI out 1.4
1x USB 3.2 Gen 1 Type-C
3x USB 3.2 Gen 1 Type-A</v>
      </c>
      <c r="S298" s="19" t="str">
        <v>09.00 kg</v>
      </c>
      <c r="T298" s="19" t="str">
        <v>61.3 x 44.7 x 1.7 ~ 21.0 cm</v>
      </c>
      <c r="U298" s="19" t="str">
        <v>2x DDR5 SO-DIMM slot</v>
      </c>
      <c r="V298" s="19" t="str">
        <v>Wireless black keyboard
Wireless optical mouse</v>
      </c>
      <c r="W298" s="20" t="str">
        <v>No Battery</v>
      </c>
      <c r="X298" s="19" t="str">
        <v>ø4.5, 120W AC Adapter</v>
      </c>
      <c r="Y298" s="19" t="str">
        <v>BIOS Booting User Password Protection
HDD User Password Protection and Security
Kensington Security Slot™(7x 3mm)</v>
      </c>
    </row>
    <row r="299" spans="1:25" ht="15" customHeight="1">
      <c r="A299" s="19" t="str">
        <v>90PT03W5-M03NE0</v>
      </c>
      <c r="B299" s="20" t="str">
        <v>P470VAK-B5852WS</v>
      </c>
      <c r="C299" s="19" t="str">
        <v>ASUS ExpertCenter P400</v>
      </c>
      <c r="D299" s="20" t="str">
        <v>Trusted by IT Experts. Built for Worry-Free Business.</v>
      </c>
      <c r="E29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99" s="19">
        <v>0</v>
      </c>
      <c r="G299" s="19" t="str">
        <v>90PT03W5-M03NE0</v>
      </c>
      <c r="H299" s="19" t="str">
        <v>ASUS ExpertCenter P400 (Core 5 210H/8GB/512GB/Win 11 Home/P470VAK)</v>
      </c>
      <c r="I299" s="19" t="str">
        <v>Intel® Core™ 5 210H 2.5 GHz</v>
      </c>
      <c r="J299" s="19" t="str">
        <v>Intel® Graphics</v>
      </c>
      <c r="K299" s="19" t="str">
        <v>Windows 11 Home</v>
      </c>
      <c r="L299" s="19" t="str">
        <v>Microsoft Office Home 2024_x000D_
Microsoft 365 Basic</v>
      </c>
      <c r="M299" s="19" t="str">
        <v>27.0"</v>
      </c>
      <c r="N299" s="19" t="str">
        <v>FHD (1920 x 1080) 16:9</v>
      </c>
      <c r="O299" s="19" t="str">
        <v>300nits</v>
      </c>
      <c r="P299" s="19" t="str">
        <v>DDR5 8GB</v>
      </c>
      <c r="Q299" s="19" t="str">
        <v>512GB M.2 NVMe™ PCIe® 4.0 SSD</v>
      </c>
      <c r="R299" s="19" t="str">
        <v>Side:
1x Kensington lock
1x 3.5mm combo audio jack
1x USB 2.0 Type-A
Back:
1x DC-in
1x RJ45 Gigabit Ethernet
1x HDMI in 1.4
1x HDMI out 1.4
1x USB 3.2 Gen 1 Type-C
3x USB 3.2 Gen 1 Type-A</v>
      </c>
      <c r="S299" s="19" t="str">
        <v>09.00 kg</v>
      </c>
      <c r="T299" s="19" t="str">
        <v>61.3 x 44.7 x 1.7 ~ 21.0 cm</v>
      </c>
      <c r="U299" s="19" t="str">
        <v>2x DDR5 SO-DIMM slot</v>
      </c>
      <c r="V299" s="19" t="str">
        <v>Wireless black keyboard
Wireless optical mouse</v>
      </c>
      <c r="W299" s="20" t="str">
        <v>No Battery</v>
      </c>
      <c r="X299" s="19" t="str">
        <v>ø4.5, 120W AC Adapter</v>
      </c>
      <c r="Y299" s="19" t="str">
        <v>BIOS Booting User Password Protection
HDD User Password Protection and Security
Kensington Security Slot™(7x 3mm)</v>
      </c>
    </row>
    <row r="300" spans="1:25" ht="15" customHeight="1">
      <c r="A300" s="19" t="str">
        <v>90PT03W5-M03NK0</v>
      </c>
      <c r="B300" s="20" t="str">
        <v>P470VAT-B5852WS</v>
      </c>
      <c r="C300" s="19" t="str">
        <v>ASUS ExpertCenter P400</v>
      </c>
      <c r="D300" s="20" t="str">
        <v>Trusted by IT Experts. Built for Worry-Free Business.</v>
      </c>
      <c r="E30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0" s="19">
        <v>0</v>
      </c>
      <c r="G300" s="19" t="str">
        <v>90PT03W5-M03NK0</v>
      </c>
      <c r="H300" s="19" t="str">
        <v>ASUS ExpertCenter P400 (Core 5 210H/8GB/512GB/Win 11 Home/P470VAT)</v>
      </c>
      <c r="I300" s="19" t="str">
        <v>Intel® Core™ 5 210H 2.5 GHz</v>
      </c>
      <c r="J300" s="19" t="str">
        <v>Intel® Graphics</v>
      </c>
      <c r="K300" s="19" t="str">
        <v>Windows 11 Home</v>
      </c>
      <c r="L300" s="19" t="str">
        <v>Microsoft Office Home 2024_x000D_
Microsoft 365 Basic</v>
      </c>
      <c r="M300" s="19" t="str">
        <v>27.0"</v>
      </c>
      <c r="N300" s="19" t="str">
        <v>FHD (1920 x 1080) 16:9</v>
      </c>
      <c r="O300" s="19" t="str">
        <v>300nits</v>
      </c>
      <c r="P300" s="19" t="str">
        <v>DDR5 8GB</v>
      </c>
      <c r="Q300" s="19" t="str">
        <v>512GB M.2 NVMe™ PCIe® 4.0 SSD</v>
      </c>
      <c r="R300" s="19" t="str">
        <v>Side:
1x Kensington lock
1x 3.5mm combo audio jack
1x USB 2.0 Type-A
Back:
1x DC-in
1x RJ45 Gigabit Ethernet
1x HDMI in 1.4
1x HDMI out 1.4
1x USB 3.2 Gen 1 Type-C
3x USB 3.2 Gen 1 Type-A</v>
      </c>
      <c r="S300" s="19" t="str">
        <v>09.00 kg</v>
      </c>
      <c r="T300" s="19" t="str">
        <v>61.3 x 44.7 x 1.7 ~ 21.0 cm</v>
      </c>
      <c r="U300" s="19" t="str">
        <v>2x DDR5 SO-DIMM slot</v>
      </c>
      <c r="V300" s="19" t="str">
        <v>Wireless black keyboard
Wireless optical mouse</v>
      </c>
      <c r="W300" s="20" t="str">
        <v>No Battery</v>
      </c>
      <c r="X300" s="19" t="str">
        <v>ø4.5, 120W AC Adapter</v>
      </c>
      <c r="Y300" s="19" t="str">
        <v>BIOS Booting User Password Protection
HDD User Password Protection and Security
Kensington Security Slot™(7x 3mm)</v>
      </c>
    </row>
    <row r="301" spans="1:25" ht="15" customHeight="1">
      <c r="A301" s="19" t="str">
        <v>90PT03W6-M00PC0</v>
      </c>
      <c r="B301" s="20" t="str">
        <v>P470VAT-B7310WSH</v>
      </c>
      <c r="C301" s="19" t="str">
        <v>ASUS ExpertCenter P400</v>
      </c>
      <c r="D301" s="20" t="str">
        <v>Trusted by IT Experts. Built for Worry-Free Business.</v>
      </c>
      <c r="E30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1" s="19" t="str">
        <v>https://drive.google.com/drive/folders/1MRbpPV8L1W2zU57o99w4K0F2UTyfgYAc?usp=drive_link</v>
      </c>
      <c r="G301" s="19" t="str">
        <v>90PT03W6-M00PC0</v>
      </c>
      <c r="H301" s="19" t="str">
        <v>ASUS ExpertCenter P400 (i7-13620H/32GB/1TB/Win 11 Home/P470VAT)</v>
      </c>
      <c r="I301" s="19" t="str">
        <v>Intel® Core™ i7-13620H 2.4 GHz</v>
      </c>
      <c r="J301" s="19" t="str">
        <v>Intel® UHD Graphics</v>
      </c>
      <c r="K301" s="19" t="str">
        <v>Windows 11 Home</v>
      </c>
      <c r="L301" s="19" t="str">
        <v>Microsoft Office Home 2024_x000D_
Microsoft 365 Basic</v>
      </c>
      <c r="M301" s="19" t="str">
        <v>27.0"</v>
      </c>
      <c r="N301" s="19" t="str">
        <v>FHD (1920 x 1080) 16:9</v>
      </c>
      <c r="O301" s="19" t="str">
        <v>300nits</v>
      </c>
      <c r="P301" s="19" t="str">
        <v>DDR5 32GB</v>
      </c>
      <c r="Q301" s="19" t="str">
        <v>1TB M.2 NVMe™ PCIe® 4.0 SSD</v>
      </c>
      <c r="R301" s="19" t="str">
        <v>Side:
1x Kensington lock
1x 3.5mm combo audio jack
1x USB 2.0 Type-A
Back:
1x DC-in
1x RJ45 Gigabit Ethernet
1x HDMI in 1.4
1x HDMI out 1.4
1x USB 3.2 Gen 1 Type-C
3x USB 3.2 Gen 1 Type-A</v>
      </c>
      <c r="S301" s="19" t="str">
        <v>09.00 kg</v>
      </c>
      <c r="T301" s="19" t="str">
        <v>61.3 x 44.7 x 1.7 ~ 21.0 cm</v>
      </c>
      <c r="U301" s="19" t="str">
        <v>2x DDR5 SO-DIMM slot</v>
      </c>
      <c r="V301" s="19" t="str">
        <v>Wired black keyboard (USB)
Wired optical mouse (USB)</v>
      </c>
      <c r="W301" s="20" t="str">
        <v>No Battery</v>
      </c>
      <c r="X301" s="19" t="str">
        <v>ø4.5, 120W AC Adapter</v>
      </c>
      <c r="Y301" s="19" t="str">
        <v>BIOS Booting User Password Protection
HDD User Password Protection and Security
Kensington Security Slot™(7x 3mm)</v>
      </c>
    </row>
    <row r="302" spans="1:25" ht="15" customHeight="1">
      <c r="A302" s="19" t="str">
        <v>90PT03W6-M00ZA0</v>
      </c>
      <c r="B302" s="20" t="str">
        <v>P470VAT-B7150WSH</v>
      </c>
      <c r="C302" s="19" t="str">
        <v>ASUS ExpertCenter P400</v>
      </c>
      <c r="D302" s="20" t="str">
        <v>Trusted by IT Experts. Built for Worry-Free Business.</v>
      </c>
      <c r="E302"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2" s="19" t="str">
        <v>https://drive.google.com/drive/folders/1imE-4_a-5-nuVkYqxwA-VDskRAe5HIJy?usp=drive_link</v>
      </c>
      <c r="G302" s="19" t="str">
        <v>90PT03W6-M00ZA0</v>
      </c>
      <c r="H302" s="19" t="str">
        <v>ASUS ExpertCenter P400 (i7-13620H/16GB/512GB/Win 11 Home/P470VAT)</v>
      </c>
      <c r="I302" s="19" t="str">
        <v>Intel® Core™ i7-13620H 2.4 GHz</v>
      </c>
      <c r="J302" s="19" t="str">
        <v>Intel® UHD Graphics</v>
      </c>
      <c r="K302" s="19" t="str">
        <v>Windows 11 Home</v>
      </c>
      <c r="L302" s="19" t="str">
        <v>Microsoft Office Home 2024_x000D_
Microsoft 365 Basic</v>
      </c>
      <c r="M302" s="19" t="str">
        <v>27.0"</v>
      </c>
      <c r="N302" s="19" t="str">
        <v>FHD (1920 x 1080) 16:9</v>
      </c>
      <c r="O302" s="19" t="str">
        <v>300nits</v>
      </c>
      <c r="P302" s="19" t="str">
        <v>DDR5 16GB</v>
      </c>
      <c r="Q302" s="19" t="str">
        <v>512GB M.2 NVMe™ PCIe® 4.0 SSD</v>
      </c>
      <c r="R302" s="19" t="str">
        <v>Side:
1x Kensington lock
1x 3.5mm combo audio jack
1x USB 2.0 Type-A
Back:
1x DC-in
1x RJ45 Gigabit Ethernet
1x HDMI in 1.4
1x HDMI out 1.4
1x USB 3.2 Gen 1 Type-C
3x USB 3.2 Gen 1 Type-A</v>
      </c>
      <c r="S302" s="19" t="str">
        <v>09.00 kg</v>
      </c>
      <c r="T302" s="19" t="str">
        <v>61.3 x 44.7 x 1.7 ~ 21.0 cm</v>
      </c>
      <c r="U302" s="19" t="str">
        <v>2x DDR5 SO-DIMM slot</v>
      </c>
      <c r="V302" s="19" t="str">
        <v>Wired black keyboard (USB)
Wired optical mouse (USB)</v>
      </c>
      <c r="W302" s="20" t="str">
        <v>No Battery</v>
      </c>
      <c r="X302" s="19" t="str">
        <v>ø4.5, 120W AC Adapter</v>
      </c>
      <c r="Y302" s="19" t="str">
        <v>BIOS Booting User Password Protection
HDD User Password Protection and Security
Kensington Security Slot™(7x 3mm)</v>
      </c>
    </row>
    <row r="303" spans="1:25" ht="15" customHeight="1">
      <c r="A303" s="19" t="str">
        <v>90PT03W6-M023M0</v>
      </c>
      <c r="B303" s="20" t="str">
        <v>P470VAT-B7110WSH</v>
      </c>
      <c r="C303" s="19" t="str">
        <v>ASUS ExpertCenter P400</v>
      </c>
      <c r="D303" s="20" t="str">
        <v>Trusted by IT Experts. Built for Worry-Free Business.</v>
      </c>
      <c r="E30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3" s="19">
        <v>0</v>
      </c>
      <c r="G303" s="19" t="str">
        <v>90PT03W6-M023M0</v>
      </c>
      <c r="H303" s="19" t="str">
        <v>ASUS ExpertCenter P400 (i7-13620H/16GB/1TB/Win 11 Home/P470VAT)</v>
      </c>
      <c r="I303" s="19" t="str">
        <v>Intel® Core™ i7-13620H 2.4 GHz</v>
      </c>
      <c r="J303" s="19" t="str">
        <v>Intel® UHD Graphics</v>
      </c>
      <c r="K303" s="19" t="str">
        <v>Windows 11 Home</v>
      </c>
      <c r="L303" s="19" t="str">
        <v>Microsoft Office Home 2024_x000D_
Microsoft 365 Basic</v>
      </c>
      <c r="M303" s="19" t="str">
        <v>27.0"</v>
      </c>
      <c r="N303" s="19" t="str">
        <v>FHD (1920 x 1080) 16:9</v>
      </c>
      <c r="O303" s="19" t="str">
        <v>300nits</v>
      </c>
      <c r="P303" s="19" t="str">
        <v>DDR5 16GB</v>
      </c>
      <c r="Q303" s="19" t="str">
        <v>1TB M.2 NVMe™ PCIe® 4.0 SSD</v>
      </c>
      <c r="R303" s="19" t="str">
        <v>Side:
1x Kensington lock
1x 3.5mm combo audio jack
1x USB 2.0 Type-A
Back:
1x DC-in
1x RJ45 Gigabit Ethernet
1x HDMI in 1.4
1x HDMI out 1.4
1x USB 3.2 Gen 1 Type-C
3x USB 3.2 Gen 1 Type-A</v>
      </c>
      <c r="S303" s="19" t="str">
        <v>09.00 kg</v>
      </c>
      <c r="T303" s="19" t="str">
        <v>61.3 x 44.7 x 1.7 ~ 21.0 cm</v>
      </c>
      <c r="U303" s="19" t="str">
        <v>2x DDR5 SO-DIMM slot</v>
      </c>
      <c r="V303" s="19" t="str">
        <v>Wireless black keyboard
Wireless optical mouse</v>
      </c>
      <c r="W303" s="20" t="str">
        <v>No Battery</v>
      </c>
      <c r="X303" s="19" t="str">
        <v>ø4.5, 120W AC Adapter</v>
      </c>
      <c r="Y303" s="19" t="str">
        <v>BIOS Booting User Password Protection
HDD User Password Protection and Security
Kensington Security Slot™(7x 3mm)</v>
      </c>
    </row>
    <row r="304" spans="1:25" ht="15" customHeight="1">
      <c r="A304" s="19" t="str">
        <v>90PT03W6-M03DM0</v>
      </c>
      <c r="B304" s="20" t="str">
        <v>P470VAT-B7112WSH</v>
      </c>
      <c r="C304" s="19" t="str">
        <v>ASUS ExpertCenter P400</v>
      </c>
      <c r="D304" s="20" t="str">
        <v>Trusted by IT Experts. Built for Worry-Free Business.</v>
      </c>
      <c r="E304"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4" s="19">
        <v>0</v>
      </c>
      <c r="G304" s="19" t="str">
        <v>90PT03W6-M03DM0</v>
      </c>
      <c r="H304" s="19" t="str">
        <v>ASUS ExpertCenter P400 (Core 7 240H/16GB/1TB/Win 11 Home/P470VAT)</v>
      </c>
      <c r="I304" s="19" t="str">
        <v>Intel® Core™ 7 240H 2.5 GHz</v>
      </c>
      <c r="J304" s="19" t="str">
        <v>Intel® Graphics</v>
      </c>
      <c r="K304" s="19" t="str">
        <v>Windows 11 Home</v>
      </c>
      <c r="L304" s="19" t="str">
        <v>Microsoft Office Home 2024_x000D_
Microsoft 365 Basic</v>
      </c>
      <c r="M304" s="19" t="str">
        <v>27.0"</v>
      </c>
      <c r="N304" s="19" t="str">
        <v>FHD (1920 x 1080) 16:9</v>
      </c>
      <c r="O304" s="19" t="str">
        <v>300nits</v>
      </c>
      <c r="P304" s="19" t="str">
        <v>DDR5 16GB</v>
      </c>
      <c r="Q304" s="19" t="str">
        <v>1TB M.2 NVMe™ PCIe® 4.0 SSD</v>
      </c>
      <c r="R304" s="19" t="str">
        <v>Side:
1x Kensington lock
1x 3.5mm combo audio jack
1x USB 2.0 Type-A
Back:
1x DC-in
1x RJ45 Gigabit Ethernet
1x HDMI in 1.4
1x HDMI out 1.4
1x USB 3.2 Gen 1 Type-C
3x USB 3.2 Gen 1 Type-A</v>
      </c>
      <c r="S304" s="19" t="str">
        <v>09.00 kg</v>
      </c>
      <c r="T304" s="19" t="str">
        <v>61.3 x 44.7 x 1.7 ~ 21.0 cm</v>
      </c>
      <c r="U304" s="19" t="str">
        <v>2x DDR5 SO-DIMM slot</v>
      </c>
      <c r="V304" s="19" t="str">
        <v>Wireless black keyboard
Wireless optical mouse</v>
      </c>
      <c r="W304" s="20" t="str">
        <v>No Battery</v>
      </c>
      <c r="X304" s="19" t="str">
        <v>ø4.5, 120W AC Adapter</v>
      </c>
      <c r="Y304" s="19" t="str">
        <v>BIOS Booting User Password Protection
HDD User Password Protection and Security
Kensington Security Slot™(7x 3mm)</v>
      </c>
    </row>
    <row r="305" spans="1:25" ht="15" customHeight="1">
      <c r="A305" s="19" t="str">
        <v>90PT03W7-M010B0</v>
      </c>
      <c r="B305" s="20" t="str">
        <v>P470VAT-W5850WS</v>
      </c>
      <c r="C305" s="19" t="str">
        <v>ASUS ExpertCenter P400</v>
      </c>
      <c r="D305" s="20" t="str">
        <v>Trusted by IT Experts. Built for Worry-Free Business.</v>
      </c>
      <c r="E305"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5" s="19" t="str">
        <v>https://drive.google.com/drive/folders/1V6-D1uQ7J6yUhtbYQlTBhFuadj-LTZD3?usp=drive_link</v>
      </c>
      <c r="G305" s="19" t="str">
        <v>90PT03W7-M010B0</v>
      </c>
      <c r="H305" s="19" t="str">
        <v>ASUS ExpertCenter P400 (i5-13420H/8GB/512GB/Win 11 Home/P470VAT)</v>
      </c>
      <c r="I305" s="19" t="str">
        <v>Intel® Core™ i5-13420H 2.1 GHz</v>
      </c>
      <c r="J305" s="19" t="str">
        <v>Intel® UHD Graphics</v>
      </c>
      <c r="K305" s="19" t="str">
        <v>Windows 11 Home</v>
      </c>
      <c r="L305" s="19" t="str">
        <v>Microsoft Office Home 2024_x000D_
Microsoft 365 Basic</v>
      </c>
      <c r="M305" s="19" t="str">
        <v>27.0"</v>
      </c>
      <c r="N305" s="19" t="str">
        <v>FHD (1920 x 1080) 16:9</v>
      </c>
      <c r="O305" s="19" t="str">
        <v>300nits</v>
      </c>
      <c r="P305" s="19" t="str">
        <v>DDR5 8GB</v>
      </c>
      <c r="Q305" s="19" t="str">
        <v>512GB M.2 NVMe™ PCIe® 4.0 SSD</v>
      </c>
      <c r="R305" s="19" t="str">
        <v>Side:
1x Kensington lock
1x 3.5mm combo audio jack
1x USB 2.0 Type-A
Back:
1x DC-in
1x RJ45 Gigabit Ethernet
1x HDMI in 1.4
1x HDMI out 1.4
1x USB 3.2 Gen 1 Type-C
3x USB 3.2 Gen 1 Type-A</v>
      </c>
      <c r="S305" s="19" t="str">
        <v>09.00 kg</v>
      </c>
      <c r="T305" s="19" t="str">
        <v>61.3 x 44.7 x 1.7 ~ 21.0 cm</v>
      </c>
      <c r="U305" s="19" t="str">
        <v>2x DDR5 SO-DIMM slot</v>
      </c>
      <c r="V305" s="19" t="str">
        <v>Wireless sandstone white keyboard
Wireless optical mouse</v>
      </c>
      <c r="W305" s="20" t="str">
        <v>No Battery</v>
      </c>
      <c r="X305" s="19" t="str">
        <v>ø4.5, 120W AC Adapter</v>
      </c>
      <c r="Y305" s="19" t="str">
        <v>BIOS Booting User Password Protection
HDD User Password Protection and Security
Kensington Security Slot™(7x 3mm)</v>
      </c>
    </row>
    <row r="306" spans="1:25" ht="15" customHeight="1">
      <c r="A306" s="19" t="str">
        <v>90PT03W7-M010C0</v>
      </c>
      <c r="B306" s="20" t="str">
        <v>P470VAT-W7850WS</v>
      </c>
      <c r="C306" s="19" t="str">
        <v>ASUS ExpertCenter P400</v>
      </c>
      <c r="D306" s="20" t="str">
        <v>Trusted by IT Experts. Built for Worry-Free Business.</v>
      </c>
      <c r="E306"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6" s="19" t="str">
        <v>https://drive.google.com/drive/folders/1y2xq0lXf4O5bnM0tdNQ4u7tm4T4iKySg?usp=drive_link</v>
      </c>
      <c r="G306" s="19" t="str">
        <v>90PT03W7-M010C0</v>
      </c>
      <c r="H306" s="19" t="str">
        <v>ASUS ExpertCenter P400 (i7-13620H/8GB/512GB/Win 11 Home/P470VAT)</v>
      </c>
      <c r="I306" s="19" t="str">
        <v>Intel® Core™ i7-13620H 2.4 GHz</v>
      </c>
      <c r="J306" s="19" t="str">
        <v>Intel® UHD Graphics</v>
      </c>
      <c r="K306" s="19" t="str">
        <v>Windows 11 Home</v>
      </c>
      <c r="L306" s="19" t="str">
        <v>Microsoft Office Home 2024_x000D_
Microsoft 365 Basic</v>
      </c>
      <c r="M306" s="19" t="str">
        <v>27.0"</v>
      </c>
      <c r="N306" s="19" t="str">
        <v>FHD (1920 x 1080) 16:9</v>
      </c>
      <c r="O306" s="19" t="str">
        <v>300nits</v>
      </c>
      <c r="P306" s="19" t="str">
        <v>DDR5 8GB</v>
      </c>
      <c r="Q306" s="19" t="str">
        <v>512GB M.2 NVMe™ PCIe® 4.0 SSD</v>
      </c>
      <c r="R306" s="19" t="str">
        <v>Side:
1x Kensington lock
1x 3.5mm combo audio jack
1x USB 2.0 Type-A
Back:
1x DC-in
1x RJ45 Gigabit Ethernet
1x HDMI in 1.4
1x HDMI out 1.4
1x USB 3.2 Gen 1 Type-C
3x USB 3.2 Gen 1 Type-A</v>
      </c>
      <c r="S306" s="19" t="str">
        <v>09.00 kg</v>
      </c>
      <c r="T306" s="19" t="str">
        <v>61.3 x 44.7 x 1.7 ~ 21.0 cm</v>
      </c>
      <c r="U306" s="19" t="str">
        <v>2x DDR5 SO-DIMM slot</v>
      </c>
      <c r="V306" s="19" t="str">
        <v>Wireless sandstone white keyboard
Wireless optical mouse</v>
      </c>
      <c r="W306" s="20" t="str">
        <v>No Battery</v>
      </c>
      <c r="X306" s="19" t="str">
        <v>ø4.5, 120W AC Adapter</v>
      </c>
      <c r="Y306" s="19" t="str">
        <v>BIOS Booting User Password Protection
HDD User Password Protection and Security
Kensington Security Slot™(7x 3mm)</v>
      </c>
    </row>
    <row r="307" spans="1:25" ht="15" customHeight="1">
      <c r="A307" s="19" t="str">
        <v>90PT03W7-M01JD0</v>
      </c>
      <c r="B307" s="20" t="str">
        <v>P470VAT-W7151WS</v>
      </c>
      <c r="C307" s="19" t="str">
        <v>ASUS ExpertCenter P400</v>
      </c>
      <c r="D307" s="20" t="str">
        <v>Trusted by IT Experts. Built for Worry-Free Business.</v>
      </c>
      <c r="E30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7" s="19">
        <v>0</v>
      </c>
      <c r="G307" s="19" t="str">
        <v>90PT03W7-M01JD0</v>
      </c>
      <c r="H307" s="19" t="str">
        <v>ASUS ExpertCenter P400 (i7-13620H/16GB/512GB/Win 11 Home/P470VAT)</v>
      </c>
      <c r="I307" s="19" t="str">
        <v>Intel® Core™ i7-13620H 2.4 GHz</v>
      </c>
      <c r="J307" s="19" t="str">
        <v>Intel® UHD Graphics</v>
      </c>
      <c r="K307" s="19" t="str">
        <v>Windows 11 Home</v>
      </c>
      <c r="L307" s="19" t="str">
        <v>Microsoft Office Home 2024_x000D_
Microsoft 365 Basic</v>
      </c>
      <c r="M307" s="19" t="str">
        <v>27.0"</v>
      </c>
      <c r="N307" s="19" t="str">
        <v>FHD (1920 x 1080) 16:9</v>
      </c>
      <c r="O307" s="19" t="str">
        <v>300nits</v>
      </c>
      <c r="P307" s="19" t="str">
        <v>DDR5 16GB</v>
      </c>
      <c r="Q307" s="19" t="str">
        <v>512GB M.2 NVMe™ PCIe® 4.0 SSD</v>
      </c>
      <c r="R307" s="19" t="str">
        <v>Side:
1x Kensington lock
1x 3.5mm combo audio jack
1x USB 2.0 Type-A
Back:
1x DC-in
1x RJ45 Gigabit Ethernet
1x HDMI in 1.4
1x HDMI out 1.4
1x USB 3.2 Gen 1 Type-C
3x USB 3.2 Gen 1 Type-A</v>
      </c>
      <c r="S307" s="19" t="str">
        <v>09.00 kg</v>
      </c>
      <c r="T307" s="19" t="str">
        <v>61.3 x 44.7 x 1.7 ~ 21.0 cm</v>
      </c>
      <c r="U307" s="19" t="str">
        <v>2x DDR5 SO-DIMM slot</v>
      </c>
      <c r="V307" s="19" t="str">
        <v>Wireless sandstone white keyboard
Wireless optical mouse</v>
      </c>
      <c r="W307" s="20" t="str">
        <v>No Battery</v>
      </c>
      <c r="X307" s="19" t="str">
        <v>ø4.5, 120W AC Adapter</v>
      </c>
      <c r="Y307" s="19" t="str">
        <v>BIOS Booting User Password Protection
HDD User Password Protection and Security
Kensington Security Slot™(7x 3mm)</v>
      </c>
    </row>
    <row r="308" spans="1:25" ht="15" customHeight="1">
      <c r="A308" s="19" t="str">
        <v>90PT03W7-M03B00</v>
      </c>
      <c r="B308" s="20" t="str">
        <v>P470VAK-W7852WS</v>
      </c>
      <c r="C308" s="19" t="str">
        <v>ASUS ExpertCenter P400</v>
      </c>
      <c r="D308" s="20" t="str">
        <v>Trusted by IT Experts. Built for Worry-Free Business.</v>
      </c>
      <c r="E30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8" s="19">
        <v>0</v>
      </c>
      <c r="G308" s="19" t="str">
        <v>90PT03W7-M03B00</v>
      </c>
      <c r="H308" s="19" t="str">
        <v>ASUS ExpertCenter P400 (Core 7 240H/8GB/512GB/Win 11 Home/P470VAK)</v>
      </c>
      <c r="I308" s="19" t="str">
        <v>Intel® Core™ 7 240H 2.5 GHz</v>
      </c>
      <c r="J308" s="19" t="str">
        <v>Intel® Graphics</v>
      </c>
      <c r="K308" s="19" t="str">
        <v>Windows 11 Home</v>
      </c>
      <c r="L308" s="19" t="str">
        <v>Microsoft Office Home 2024_x000D_
Microsoft 365 Basic</v>
      </c>
      <c r="M308" s="19" t="str">
        <v>27.0"</v>
      </c>
      <c r="N308" s="19" t="str">
        <v>FHD (1920 x 1080) 16:9</v>
      </c>
      <c r="O308" s="19" t="str">
        <v>300nits</v>
      </c>
      <c r="P308" s="19" t="str">
        <v>DDR5 8GB</v>
      </c>
      <c r="Q308" s="19" t="str">
        <v>512GB M.2 NVMe™ PCIe® 4.0 SSD</v>
      </c>
      <c r="R308" s="19" t="str">
        <v>Side:
1x Kensington lock
1x 3.5mm combo audio jack
1x USB 2.0 Type-A
Back:
1x DC-in
1x RJ45 Gigabit Ethernet
1x HDMI in 1.4
1x HDMI out 1.4
1x USB 3.2 Gen 1 Type-C
3x USB 3.2 Gen 1 Type-A</v>
      </c>
      <c r="S308" s="19" t="str">
        <v>09.00 kg</v>
      </c>
      <c r="T308" s="19" t="str">
        <v>61.3 x 44.7 x 1.7 ~ 21.0 cm</v>
      </c>
      <c r="U308" s="19" t="str">
        <v>2x DDR5 SO-DIMM slot</v>
      </c>
      <c r="V308" s="19" t="str">
        <v>Wireless sandstone white keyboard
Wireless optical mouse</v>
      </c>
      <c r="W308" s="20" t="str">
        <v>No Battery</v>
      </c>
      <c r="X308" s="19" t="str">
        <v>ø4.5, 120W AC Adapter</v>
      </c>
      <c r="Y308" s="19" t="str">
        <v>BIOS Booting User Password Protection
HDD User Password Protection and Security
Kensington Security Slot™(7x 3mm)</v>
      </c>
    </row>
    <row r="309" spans="1:25" ht="15" customHeight="1">
      <c r="A309" s="19" t="str">
        <v>90PT03W7-M03B10</v>
      </c>
      <c r="B309" s="20" t="str">
        <v>P470VAK-W7152WS</v>
      </c>
      <c r="C309" s="19" t="str">
        <v>ASUS ExpertCenter P400</v>
      </c>
      <c r="D309" s="20" t="str">
        <v>Trusted by IT Experts. Built for Worry-Free Business.</v>
      </c>
      <c r="E30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9" s="19">
        <v>0</v>
      </c>
      <c r="G309" s="19" t="str">
        <v>90PT03W7-M03B10</v>
      </c>
      <c r="H309" s="19" t="e">
        <v>#VALUE!</v>
      </c>
      <c r="I309" s="19" t="e">
        <v>#VALUE!</v>
      </c>
      <c r="J309" s="19" t="str">
        <v>N/A</v>
      </c>
      <c r="K309" s="19" t="str">
        <v/>
      </c>
      <c r="L309" s="19" t="str">
        <v/>
      </c>
      <c r="M309" s="19" t="str">
        <v>27.0"</v>
      </c>
      <c r="N309" s="19" t="str">
        <v>FHD (1920 x 1080) 16:9</v>
      </c>
      <c r="O309" s="19" t="str">
        <v>300nits</v>
      </c>
      <c r="P309" s="19" t="str">
        <v>Intel® Graphics</v>
      </c>
      <c r="Q309" s="19" t="str">
        <v/>
      </c>
      <c r="R30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09" s="19" t="e">
        <v>#N/A</v>
      </c>
      <c r="T309" s="19" t="e">
        <v>#N/A</v>
      </c>
      <c r="U309" s="19" t="str">
        <v>16GB DDR5 SO-DIMM</v>
      </c>
      <c r="V309" s="19" t="str">
        <v/>
      </c>
      <c r="W309" s="20" t="str">
        <v>No Battery</v>
      </c>
      <c r="X309" s="19" t="str">
        <v>Not Found</v>
      </c>
      <c r="Y309" s="19" t="str">
        <v>ø4.5, 120W AC Adapter, Output: 20V DC, 6.0A, 120W, Input: 100~240V AC 50/60Hz universal</v>
      </c>
    </row>
    <row r="310" spans="1:25" ht="15" customHeight="1">
      <c r="A310" s="19" t="str">
        <v>90PT03W7-M03B50</v>
      </c>
      <c r="B310" s="20" t="str">
        <v>P470VAT-W7152WS</v>
      </c>
      <c r="C310" s="19" t="str">
        <v>ASUS ExpertCenter P400</v>
      </c>
      <c r="D310" s="20" t="str">
        <v>Trusted by IT Experts. Built for Worry-Free Business.</v>
      </c>
      <c r="E31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0" s="19">
        <v>0</v>
      </c>
      <c r="G310" s="19" t="str">
        <v>90PT03W7-M03B50</v>
      </c>
      <c r="H310" s="19" t="str">
        <v>ASUS ExpertCenter P400 (Core 7 240H/16GB/512GB/Win 11 Home/P470VAT)</v>
      </c>
      <c r="I310" s="19" t="str">
        <v>Intel® Core™ 7 240H 2.5 GHz</v>
      </c>
      <c r="J310" s="19" t="str">
        <v>Intel® Graphics</v>
      </c>
      <c r="K310" s="19" t="str">
        <v>Windows 11 Home</v>
      </c>
      <c r="L310" s="19" t="str">
        <v>Microsoft Office Home 2024_x000D_
Microsoft 365 Basic</v>
      </c>
      <c r="M310" s="19" t="str">
        <v>27.0"</v>
      </c>
      <c r="N310" s="19" t="str">
        <v>FHD (1920 x 1080) 16:9</v>
      </c>
      <c r="O310" s="19" t="str">
        <v>300nits</v>
      </c>
      <c r="P310" s="19" t="str">
        <v>DDR5 16GB</v>
      </c>
      <c r="Q310" s="19" t="str">
        <v>512GB M.2 NVMe™ PCIe® 4.0 SSD</v>
      </c>
      <c r="R310" s="19" t="str">
        <v>Side:
1x Kensington lock
1x 3.5mm combo audio jack
1x USB 2.0 Type-A
Back:
1x DC-in
1x RJ45 Gigabit Ethernet
1x HDMI in 1.4
1x HDMI out 1.4
1x USB 3.2 Gen 1 Type-C
3x USB 3.2 Gen 1 Type-A</v>
      </c>
      <c r="S310" s="19" t="str">
        <v>09.00 kg</v>
      </c>
      <c r="T310" s="19" t="str">
        <v>61.3 x 44.7 x 1.7 ~ 21.0 cm</v>
      </c>
      <c r="U310" s="19" t="str">
        <v>2x DDR5 SO-DIMM slot</v>
      </c>
      <c r="V310" s="19" t="str">
        <v>Wireless sandstone white keyboard
Wireless optical mouse</v>
      </c>
      <c r="W310" s="20" t="str">
        <v>No Battery</v>
      </c>
      <c r="X310" s="19" t="str">
        <v>ø4.5, 120W AC Adapter</v>
      </c>
      <c r="Y310" s="19" t="str">
        <v>BIOS Booting User Password Protection
HDD User Password Protection and Security
Kensington Security Slot™(7x 3mm)</v>
      </c>
    </row>
    <row r="311" spans="1:25" ht="15" customHeight="1">
      <c r="A311" s="19" t="str">
        <v>90PT03W7-M03NH0</v>
      </c>
      <c r="B311" s="20" t="str">
        <v>P470VAK-W5852WS</v>
      </c>
      <c r="C311" s="19" t="str">
        <v>ASUS ExpertCenter P400</v>
      </c>
      <c r="D311" s="20" t="str">
        <v>Trusted by IT Experts. Built for Worry-Free Business.</v>
      </c>
      <c r="E31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1" s="19">
        <v>0</v>
      </c>
      <c r="G311" s="19" t="str">
        <v>90PT03W7-M03NH0</v>
      </c>
      <c r="H311" s="19" t="e">
        <v>#VALUE!</v>
      </c>
      <c r="I311" s="19" t="e">
        <v>#VALUE!</v>
      </c>
      <c r="J311" s="19" t="str">
        <v>N/A</v>
      </c>
      <c r="K311" s="19" t="str">
        <v/>
      </c>
      <c r="L311" s="19" t="str">
        <v/>
      </c>
      <c r="M311" s="19" t="str">
        <v>27.0"</v>
      </c>
      <c r="N311" s="19" t="str">
        <v>FHD (1920 x 1080) 16:9</v>
      </c>
      <c r="O311" s="19" t="str">
        <v>300nits</v>
      </c>
      <c r="P311" s="19" t="str">
        <v>Intel® Graphics</v>
      </c>
      <c r="Q311" s="19" t="str">
        <v/>
      </c>
      <c r="R31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11" s="19" t="e">
        <v>#N/A</v>
      </c>
      <c r="T311" s="19" t="e">
        <v>#N/A</v>
      </c>
      <c r="U311" s="19" t="str">
        <v>8GB DDR5 SO-DIMM</v>
      </c>
      <c r="V311" s="19" t="str">
        <v/>
      </c>
      <c r="W311" s="20" t="str">
        <v>No Battery</v>
      </c>
      <c r="X311" s="19" t="str">
        <v>Not Found</v>
      </c>
      <c r="Y311" s="19" t="str">
        <v>ø4.5, 120W AC Adapter, Output: 20V DC, 6.0A, 120W, Input: 100~240V AC 50/60Hz universal</v>
      </c>
    </row>
    <row r="312" spans="1:25" ht="15" customHeight="1">
      <c r="A312" s="19" t="str">
        <v>90PT03W8-M023N0</v>
      </c>
      <c r="B312" s="20" t="str">
        <v>P470VAT-W7110WSH</v>
      </c>
      <c r="C312" s="19" t="str">
        <v>ASUS ExpertCenter P400</v>
      </c>
      <c r="D312" s="20" t="str">
        <v>Trusted by IT Experts. Built for Worry-Free Business.</v>
      </c>
      <c r="E312"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2" s="19">
        <v>0</v>
      </c>
      <c r="G312" s="19" t="str">
        <v>90PT03W8-M023N0</v>
      </c>
      <c r="H312" s="19" t="str">
        <v>ASUS ExpertCenter P400 (i7-13620H/16GB/1TB/Win 11 Home/P470VAT)</v>
      </c>
      <c r="I312" s="19" t="str">
        <v>Intel® Core™ i7-13620H 2.4 GHz</v>
      </c>
      <c r="J312" s="19" t="str">
        <v>Intel® UHD Graphics</v>
      </c>
      <c r="K312" s="19" t="str">
        <v>Windows 11 Home</v>
      </c>
      <c r="L312" s="19" t="str">
        <v>Microsoft Office Home 2024_x000D_
Microsoft 365 Basic</v>
      </c>
      <c r="M312" s="19" t="str">
        <v>27.0"</v>
      </c>
      <c r="N312" s="19" t="str">
        <v>FHD (1920 x 1080) 16:9</v>
      </c>
      <c r="O312" s="19" t="str">
        <v>300nits</v>
      </c>
      <c r="P312" s="19" t="str">
        <v>DDR5 16GB</v>
      </c>
      <c r="Q312" s="19" t="str">
        <v>1TB M.2 NVMe™ PCIe® 4.0 SSD</v>
      </c>
      <c r="R312" s="19" t="str">
        <v>Side:
1x Kensington lock
1x 3.5mm combo audio jack
1x USB 2.0 Type-A
Back:
1x DC-in
1x RJ45 Gigabit Ethernet
1x HDMI in 1.4
1x HDMI out 1.4
1x USB 3.2 Gen 1 Type-C
3x USB 3.2 Gen 1 Type-A</v>
      </c>
      <c r="S312" s="19" t="str">
        <v>09.00 kg</v>
      </c>
      <c r="T312" s="19" t="str">
        <v>61.3 x 44.7 x 1.7 ~ 21.0 cm</v>
      </c>
      <c r="U312" s="19" t="str">
        <v>2x DDR5 SO-DIMM slot</v>
      </c>
      <c r="V312" s="19" t="str">
        <v>Wireless sandstone white keyboard
Wireless optical mouse</v>
      </c>
      <c r="W312" s="20" t="str">
        <v>No Battery</v>
      </c>
      <c r="X312" s="19" t="str">
        <v>ø4.5, 120W AC Adapter</v>
      </c>
      <c r="Y312" s="19" t="str">
        <v>BIOS Booting User Password Protection
HDD User Password Protection and Security
Kensington Security Slot™(7x 3mm)</v>
      </c>
    </row>
    <row r="313" spans="1:25" ht="15" customHeight="1">
      <c r="A313" s="19" t="str">
        <v>90PT03W8-M03DN0</v>
      </c>
      <c r="B313" s="20" t="str">
        <v>P470VAT-W7112WSH</v>
      </c>
      <c r="C313" s="19" t="str">
        <v>ASUS ExpertCenter P400</v>
      </c>
      <c r="D313" s="20" t="str">
        <v>Trusted by IT Experts. Built for Worry-Free Business.</v>
      </c>
      <c r="E313"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3" s="19">
        <v>0</v>
      </c>
      <c r="G313" s="19" t="str">
        <v>90PT03W8-M03DN0</v>
      </c>
      <c r="H313" s="19" t="str">
        <v>ASUS ExpertCenter P400 (Core 7 240H/16GB/1TB/Win 11 Home/P470VAT)</v>
      </c>
      <c r="I313" s="19" t="str">
        <v>Intel® Core™ 7 240H 2.5 GHz</v>
      </c>
      <c r="J313" s="19" t="str">
        <v>Intel® Graphics</v>
      </c>
      <c r="K313" s="19" t="str">
        <v>Windows 11 Home</v>
      </c>
      <c r="L313" s="19" t="str">
        <v>Microsoft Office Home 2024_x000D_
Microsoft 365 Basic</v>
      </c>
      <c r="M313" s="19" t="str">
        <v>27.0"</v>
      </c>
      <c r="N313" s="19" t="str">
        <v>FHD (1920 x 1080) 16:9</v>
      </c>
      <c r="O313" s="19" t="str">
        <v>300nits</v>
      </c>
      <c r="P313" s="19" t="str">
        <v>DDR5 16GB</v>
      </c>
      <c r="Q313" s="19" t="str">
        <v>1TB M.2 NVMe™ PCIe® 4.0 SSD</v>
      </c>
      <c r="R313" s="19" t="str">
        <v>Side:
1x Kensington lock
1x 3.5mm combo audio jack
1x USB 2.0 Type-A
Back:
1x DC-in
1x RJ45 Gigabit Ethernet
1x HDMI in 1.4
1x HDMI out 1.4
1x USB 3.2 Gen 1 Type-C
3x USB 3.2 Gen 1 Type-A</v>
      </c>
      <c r="S313" s="19" t="str">
        <v>09.00 kg</v>
      </c>
      <c r="T313" s="19" t="str">
        <v>61.3 x 44.7 x 1.7 ~ 21.0 cm</v>
      </c>
      <c r="U313" s="19" t="str">
        <v>2x DDR5 SO-DIMM slot</v>
      </c>
      <c r="V313" s="19" t="str">
        <v>Wireless sandstone white keyboard
Wireless optical mouse</v>
      </c>
      <c r="W313" s="20" t="str">
        <v>No Battery</v>
      </c>
      <c r="X313" s="19" t="str">
        <v>ø4.5, 120W AC Adapter</v>
      </c>
      <c r="Y313" s="19" t="str">
        <v>BIOS Booting User Password Protection
HDD User Password Protection and Security
Kensington Security Slot™(7x 3mm)</v>
      </c>
    </row>
    <row r="314" spans="1:25" ht="15" customHeight="1">
      <c r="A314" s="19" t="str">
        <v>90PT03X5-M00PT0</v>
      </c>
      <c r="B314" s="20" t="str">
        <v>P440VAK-B3820W</v>
      </c>
      <c r="C314" s="19" t="str">
        <v>ASUS ExpertCenter P400</v>
      </c>
      <c r="D314" s="20" t="str">
        <v>Trusted by IT Experts. Built for Worry-Free Business.</v>
      </c>
      <c r="E31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4" s="19" t="str">
        <v>https://drive.google.com/drive/folders/10xdgtOv0R7bSoWtrRvzKjkLQLG3yJp-u?usp=drive_link</v>
      </c>
      <c r="G314" s="19" t="str">
        <v>90PT03X5-M00PT0</v>
      </c>
      <c r="H314" s="19" t="str">
        <v>ASUS ExpertCenter P400 (i3-1315U/8GB/256GB/Win 11 Home/P440VAK)</v>
      </c>
      <c r="I314" s="19" t="str">
        <v>Intel® Core™ i3-1315U 1.2 GHz</v>
      </c>
      <c r="J314" s="19" t="str">
        <v>Intel® Graphics</v>
      </c>
      <c r="K314" s="19" t="str">
        <v>Windows 11 Home</v>
      </c>
      <c r="L314" s="19" t="str">
        <v>1-month trial for new Microsoft 365 customers. Credit card required.</v>
      </c>
      <c r="M314" s="19" t="str">
        <v>23.8"</v>
      </c>
      <c r="N314" s="19" t="str">
        <v>FHD (1920 x 1080) 16:9</v>
      </c>
      <c r="O314" s="19" t="str">
        <v>250nits</v>
      </c>
      <c r="P314" s="19" t="str">
        <v>DDR5 8GB</v>
      </c>
      <c r="Q314" s="19" t="str">
        <v>256GB M.2 NVMe™ PCIe® 4.0 SSD</v>
      </c>
      <c r="R314" s="19" t="str">
        <v>Side:
1x Kensington lock
1x 3.5mm combo audio jack
1x USB 2.0 Type-A
Back:
1x DC-in
1x RJ45 Gigabit Ethernet
1x HDMI out 1.4
1x USB 3.2 Gen 1 Type-C
3x USB 3.2 Gen 1 Type-A</v>
      </c>
      <c r="S314" s="19" t="str">
        <v>06.90 kg</v>
      </c>
      <c r="T314" s="19" t="str">
        <v>54.1 x 41.6 x 1.7 ~ 21.0 cm</v>
      </c>
      <c r="U314" s="19" t="str">
        <v>2x DDR5 SO-DIMM slot</v>
      </c>
      <c r="V314" s="19" t="str">
        <v>Wired black keyboard (USB)
Wired optical mouse (USB)</v>
      </c>
      <c r="W314" s="20" t="str">
        <v>No Battery</v>
      </c>
      <c r="X314" s="19" t="str">
        <v>ø4.5, 90W AC Adapter</v>
      </c>
      <c r="Y314" s="19" t="str">
        <v>BIOS Booting User Password Protection
HDD User Password Protection and Security
Kensington Security Slot™(7x 3mm)</v>
      </c>
    </row>
    <row r="315" spans="1:25" ht="15" customHeight="1">
      <c r="A315" s="19" t="str">
        <v>90PT03X5-M01380</v>
      </c>
      <c r="B315" s="20" t="str">
        <v>P440VAK-B3850W</v>
      </c>
      <c r="C315" s="19" t="str">
        <v>ASUS ExpertCenter P400</v>
      </c>
      <c r="D315" s="20" t="str">
        <v>Trusted by IT Experts. Built for Worry-Free Business.</v>
      </c>
      <c r="E31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5" s="19" t="str">
        <v>https://drive.google.com/drive/folders/1BYBp7cwSevZJbrAM9yVaCn0-RP8wxtt5?usp=drive_link</v>
      </c>
      <c r="G315" s="19" t="str">
        <v>90PT03X5-M01380</v>
      </c>
      <c r="H315" s="19" t="str">
        <v>ASUS ExpertCenter P400 (i3-1315U/8GB/512GB/Win 11 Home/P440VAK)</v>
      </c>
      <c r="I315" s="19" t="str">
        <v>Intel® Core™ i3-1315U 1.2 GHz</v>
      </c>
      <c r="J315" s="19" t="str">
        <v>Intel® Graphics</v>
      </c>
      <c r="K315" s="19" t="str">
        <v>Windows 11 Home</v>
      </c>
      <c r="L315" s="19" t="str">
        <v>1-month trial for new Microsoft 365 customers. Credit card required.</v>
      </c>
      <c r="M315" s="19" t="str">
        <v>23.8"</v>
      </c>
      <c r="N315" s="19" t="str">
        <v>FHD (1920 x 1080) 16:9</v>
      </c>
      <c r="O315" s="19" t="str">
        <v>250nits</v>
      </c>
      <c r="P315" s="19" t="str">
        <v>DDR5 8GB</v>
      </c>
      <c r="Q315" s="19" t="str">
        <v>512GB M.2 NVMe™ PCIe® 4.0 SSD</v>
      </c>
      <c r="R315" s="19" t="str">
        <v>Side:
1x Kensington lock
1x 3.5mm combo audio jack
1x USB 2.0 Type-A
Back:
1x DC-in
1x RJ45 Gigabit Ethernet
1x HDMI out 1.4
1x USB 3.2 Gen 1 Type-C
3x USB 3.2 Gen 1 Type-A</v>
      </c>
      <c r="S315" s="19" t="str">
        <v>06.90 kg</v>
      </c>
      <c r="T315" s="19" t="str">
        <v>54.1 x 41.6 x 1.7 ~ 21.0 cm</v>
      </c>
      <c r="U315" s="19" t="str">
        <v>2x DDR5 SO-DIMM slot</v>
      </c>
      <c r="V315" s="19" t="str">
        <v>Wired black keyboard (USB)
Wired optical mouse (USB)</v>
      </c>
      <c r="W315" s="20" t="str">
        <v>No Battery</v>
      </c>
      <c r="X315" s="19" t="str">
        <v>ø4.5, 90W AC Adapter</v>
      </c>
      <c r="Y315" s="19" t="str">
        <v>BIOS Booting User Password Protection
HDD User Password Protection and Security
Kensington Security Slot™(7x 3mm)</v>
      </c>
    </row>
    <row r="316" spans="1:25" ht="15" customHeight="1">
      <c r="A316" s="19" t="str">
        <v>90PT03X5-M01390</v>
      </c>
      <c r="B316" s="20" t="str">
        <v>P440VAK-B3850WS</v>
      </c>
      <c r="C316" s="19" t="str">
        <v>ASUS ExpertCenter P400</v>
      </c>
      <c r="D316" s="20" t="str">
        <v>Trusted by IT Experts. Built for Worry-Free Business.</v>
      </c>
      <c r="E31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6" s="19" t="str">
        <v>https://drive.google.com/drive/folders/1UWtVSqNA3WLpBdSbrf0UatcpdnjHKzpG?usp=drive_link</v>
      </c>
      <c r="G316" s="19" t="str">
        <v>90PT03X5-M01390</v>
      </c>
      <c r="H316" s="19" t="str">
        <v>ASUS ExpertCenter P400 (i3-1315U/8GB/512GB/Win 11 Home/P440VAK)</v>
      </c>
      <c r="I316" s="19" t="str">
        <v>Intel® Core™ i3-1315U 1.2 GHz</v>
      </c>
      <c r="J316" s="19" t="str">
        <v>Intel® Graphics</v>
      </c>
      <c r="K316" s="19" t="str">
        <v>Windows 11 Home</v>
      </c>
      <c r="L316" s="19" t="str">
        <v>Microsoft Office Home 2024_x000D_
Microsoft 365 Basic</v>
      </c>
      <c r="M316" s="19" t="str">
        <v>23.8"</v>
      </c>
      <c r="N316" s="19" t="str">
        <v>FHD (1920 x 1080) 16:9</v>
      </c>
      <c r="O316" s="19" t="str">
        <v>250nits</v>
      </c>
      <c r="P316" s="19" t="str">
        <v>DDR5 8GB</v>
      </c>
      <c r="Q316" s="19" t="str">
        <v>512GB M.2 NVMe™ PCIe® 4.0 SSD</v>
      </c>
      <c r="R316" s="19" t="str">
        <v>Side:
1x Kensington lock
1x 3.5mm combo audio jack
1x USB 2.0 Type-A
Back:
1x DC-in
1x RJ45 Gigabit Ethernet
1x HDMI out 1.4
1x USB 3.2 Gen 1 Type-C
3x USB 3.2 Gen 1 Type-A</v>
      </c>
      <c r="S316" s="19" t="str">
        <v>06.90 kg</v>
      </c>
      <c r="T316" s="19" t="str">
        <v>54.1 x 41.6 x 1.7 ~ 21.0 cm</v>
      </c>
      <c r="U316" s="19" t="str">
        <v>2x DDR5 SO-DIMM slot</v>
      </c>
      <c r="V316" s="19" t="str">
        <v>Wired black keyboard (USB)
Wired optical mouse (USB)</v>
      </c>
      <c r="W316" s="20" t="str">
        <v>No Battery</v>
      </c>
      <c r="X316" s="19" t="str">
        <v>ø4.5, 90W AC Adapter</v>
      </c>
      <c r="Y316" s="19" t="str">
        <v>BIOS Booting User Password Protection
HDD User Password Protection and Security
Kensington Security Slot™(7x 3mm)</v>
      </c>
    </row>
    <row r="317" spans="1:25" ht="15" customHeight="1">
      <c r="A317" s="19" t="str">
        <v>90PT03X5-M013A0</v>
      </c>
      <c r="B317" s="20" t="str">
        <v>P440VAK-B5850WS</v>
      </c>
      <c r="C317" s="19" t="str">
        <v>ASUS ExpertCenter P400</v>
      </c>
      <c r="D317" s="20" t="str">
        <v>Trusted by IT Experts. Built for Worry-Free Business.</v>
      </c>
      <c r="E31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7" s="19" t="str">
        <v>https://drive.google.com/drive/folders/1IT3gH_MF_MbDcIGGZQd-i9xeXwR9-2cj?usp=drive_link</v>
      </c>
      <c r="G317" s="19" t="str">
        <v>90PT03X5-M013A0</v>
      </c>
      <c r="H317" s="19" t="str">
        <v>ASUS ExpertCenter P400 (i5-13420H/8GB/512GB/Win 11 Home/P440VAK)</v>
      </c>
      <c r="I317" s="19" t="str">
        <v>Intel® Core™ i5-13420H 2.1 GHz</v>
      </c>
      <c r="J317" s="19" t="str">
        <v>Intel® UHD Graphics</v>
      </c>
      <c r="K317" s="19" t="str">
        <v>Windows 11 Home</v>
      </c>
      <c r="L317" s="19" t="str">
        <v>Microsoft Office Home 2024_x000D_
Microsoft 365 Basic</v>
      </c>
      <c r="M317" s="19" t="str">
        <v>23.8"</v>
      </c>
      <c r="N317" s="19" t="str">
        <v>FHD (1920 x 1080) 16:9</v>
      </c>
      <c r="O317" s="19" t="str">
        <v>250nits</v>
      </c>
      <c r="P317" s="19" t="str">
        <v>DDR5 8GB</v>
      </c>
      <c r="Q317" s="19" t="str">
        <v>512GB M.2 NVMe™ PCIe® 4.0 SSD</v>
      </c>
      <c r="R317" s="19" t="str">
        <v>Side:
1x Kensington lock
1x 3.5mm combo audio jack
1x USB 2.0 Type-A
Back:
1x DC-in
1x RJ45 Gigabit Ethernet
1x HDMI in 1.4
1x HDMI out 1.4
1x USB 3.2 Gen 1 Type-C
3x USB 3.2 Gen 1 Type-A</v>
      </c>
      <c r="S317" s="19" t="str">
        <v>06.90 kg</v>
      </c>
      <c r="T317" s="19" t="str">
        <v>54.1 x 41.6 x 1.7 ~ 21.0 cm</v>
      </c>
      <c r="U317" s="19" t="str">
        <v>2x DDR5 SO-DIMM slot</v>
      </c>
      <c r="V317" s="19" t="str">
        <v>Wired black keyboard (USB)
Wired optical mouse (USB)</v>
      </c>
      <c r="W317" s="20" t="str">
        <v>No Battery</v>
      </c>
      <c r="X317" s="19" t="str">
        <v>ø4.5, 120W AC Adapter</v>
      </c>
      <c r="Y317" s="19" t="str">
        <v>BIOS Booting User Password Protection
HDD User Password Protection and Security
Kensington Security Slot™(7x 3mm)</v>
      </c>
    </row>
    <row r="318" spans="1:25" ht="15" customHeight="1">
      <c r="A318" s="19" t="str">
        <v>90PT03X5-M013B0</v>
      </c>
      <c r="B318" s="20" t="str">
        <v>P440VAK-B5150WS</v>
      </c>
      <c r="C318" s="19" t="str">
        <v>ASUS ExpertCenter P400</v>
      </c>
      <c r="D318" s="20" t="str">
        <v>Trusted by IT Experts. Built for Worry-Free Business.</v>
      </c>
      <c r="E31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8" s="19" t="str">
        <v>https://drive.google.com/drive/folders/1zCAw9ldJMBVNot4g29o7hNP8Ep3Nc46X?usp=drive_link</v>
      </c>
      <c r="G318" s="19" t="str">
        <v>90PT03X5-M013B0</v>
      </c>
      <c r="H318" s="19" t="str">
        <v>ASUS ExpertCenter P400 (i5-13420H/16GB/512GB/Win 11 Home/P440VAK)</v>
      </c>
      <c r="I318" s="19" t="str">
        <v>Intel® Core™ i5-13420H 2.1 GHz</v>
      </c>
      <c r="J318" s="19" t="str">
        <v>Intel® UHD Graphics</v>
      </c>
      <c r="K318" s="19" t="str">
        <v>Windows 11 Home</v>
      </c>
      <c r="L318" s="19" t="str">
        <v>Microsoft Office Home 2024_x000D_
Microsoft 365 Basic</v>
      </c>
      <c r="M318" s="19" t="str">
        <v>23.8"</v>
      </c>
      <c r="N318" s="19" t="str">
        <v>FHD (1920 x 1080) 16:9</v>
      </c>
      <c r="O318" s="19" t="str">
        <v>250nits</v>
      </c>
      <c r="P318" s="19" t="str">
        <v>DDR5 16GB</v>
      </c>
      <c r="Q318" s="19" t="str">
        <v>512GB M.2 NVMe™ PCIe® 4.0 SSD</v>
      </c>
      <c r="R318" s="19" t="str">
        <v>Side:
1x Kensington lock
1x 3.5mm combo audio jack
1x USB 2.0 Type-A
Back:
1x DC-in
1x RJ45 Gigabit Ethernet
1x HDMI in 1.4
1x HDMI out 1.4
1x USB 3.2 Gen 1 Type-C
3x USB 3.2 Gen 1 Type-A</v>
      </c>
      <c r="S318" s="19" t="str">
        <v>06.90 kg</v>
      </c>
      <c r="T318" s="19" t="str">
        <v>54.1 x 41.6 x 1.7 ~ 21.0 cm</v>
      </c>
      <c r="U318" s="19" t="str">
        <v>2x DDR5 SO-DIMM slot</v>
      </c>
      <c r="V318" s="19" t="str">
        <v>Wired black keyboard (USB)
Wired optical mouse (USB)</v>
      </c>
      <c r="W318" s="20" t="str">
        <v>No Battery</v>
      </c>
      <c r="X318" s="19" t="str">
        <v>ø4.5, 120W AC Adapter</v>
      </c>
      <c r="Y318" s="19" t="str">
        <v>BIOS Booting User Password Protection
HDD User Password Protection and Security
Kensington Security Slot™(7x 3mm)</v>
      </c>
    </row>
    <row r="319" spans="1:25" ht="15" customHeight="1">
      <c r="A319" s="19" t="str">
        <v>90PT03X5-M013C0</v>
      </c>
      <c r="B319" s="20" t="str">
        <v>P440VAK-B7150WS</v>
      </c>
      <c r="C319" s="19" t="str">
        <v>ASUS ExpertCenter P400</v>
      </c>
      <c r="D319" s="20" t="str">
        <v>Trusted by IT Experts. Built for Worry-Free Business.</v>
      </c>
      <c r="E31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9" s="19" t="str">
        <v>https://drive.google.com/drive/folders/1wLZMc99DVhbR2wG6o9aY38qrxo2KXSXB?usp=drive_link</v>
      </c>
      <c r="G319" s="19" t="str">
        <v>90PT03X5-M013C0</v>
      </c>
      <c r="H319" s="19" t="str">
        <v>ASUS ExpertCenter P400 (i7-13620H/16GB/512GB/Win 11 Home/P440VAK)</v>
      </c>
      <c r="I319" s="19" t="str">
        <v>Intel® Core™ i7-13620H 2.4 GHz</v>
      </c>
      <c r="J319" s="19" t="str">
        <v>Intel® UHD Graphics</v>
      </c>
      <c r="K319" s="19" t="str">
        <v>Windows 11 Home</v>
      </c>
      <c r="L319" s="19" t="str">
        <v>Microsoft Office Home 2024_x000D_
Microsoft 365 Basic</v>
      </c>
      <c r="M319" s="19" t="str">
        <v>23.8"</v>
      </c>
      <c r="N319" s="19" t="str">
        <v>FHD (1920 x 1080) 16:9</v>
      </c>
      <c r="O319" s="19" t="str">
        <v>250nits</v>
      </c>
      <c r="P319" s="19" t="str">
        <v>DDR5 16GB</v>
      </c>
      <c r="Q319" s="19" t="str">
        <v>512GB M.2 NVMe™ PCIe® 4.0 SSD</v>
      </c>
      <c r="R319" s="19" t="str">
        <v>Side:
1x Kensington lock
1x 3.5mm combo audio jack
1x USB 2.0 Type-A
Back:
1x DC-in
1x RJ45 Gigabit Ethernet
1x HDMI in 1.4
1x HDMI out 1.4
1x USB 3.2 Gen 1 Type-C
3x USB 3.2 Gen 1 Type-A</v>
      </c>
      <c r="S319" s="19" t="str">
        <v>06.90 kg</v>
      </c>
      <c r="T319" s="19" t="str">
        <v>54.1 x 41.6 x 1.7 ~ 21.0 cm</v>
      </c>
      <c r="U319" s="19" t="str">
        <v>2x DDR5 SO-DIMM slot</v>
      </c>
      <c r="V319" s="19" t="str">
        <v>Wired black keyboard (USB)
Wired optical mouse (USB)</v>
      </c>
      <c r="W319" s="20" t="str">
        <v>No Battery</v>
      </c>
      <c r="X319" s="19" t="str">
        <v>ø4.5, 120W AC Adapter</v>
      </c>
      <c r="Y319" s="19" t="str">
        <v>BIOS Booting User Password Protection
HDD User Password Protection and Security
Kensington Security Slot™(7x 3mm)</v>
      </c>
    </row>
    <row r="320" spans="1:25" ht="15" customHeight="1">
      <c r="A320" s="19" t="str">
        <v>90PT03X5-M013D0</v>
      </c>
      <c r="B320" s="20" t="str">
        <v>P440VAK-B7850WS</v>
      </c>
      <c r="C320" s="19" t="str">
        <v>ASUS ExpertCenter P400</v>
      </c>
      <c r="D320" s="20" t="str">
        <v>Trusted by IT Experts. Built for Worry-Free Business.</v>
      </c>
      <c r="E32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0" s="19" t="str">
        <v>https://drive.google.com/drive/folders/1T6Cq2vTLprQ8W8i_XmZQmKH8XinuYBKy?usp=drive_link</v>
      </c>
      <c r="G320" s="19" t="str">
        <v>90PT03X5-M013D0</v>
      </c>
      <c r="H320" s="19" t="str">
        <v>ASUS ExpertCenter P400 (i7-13620H/8GB/512GB/Win 11 Home/P440VAK)</v>
      </c>
      <c r="I320" s="19" t="str">
        <v>Intel® Core™ i7-13620H 2.4 GHz</v>
      </c>
      <c r="J320" s="19" t="str">
        <v>Intel® UHD Graphics</v>
      </c>
      <c r="K320" s="19" t="str">
        <v>Windows 11 Home</v>
      </c>
      <c r="L320" s="19" t="str">
        <v>Microsoft Office Home 2024_x000D_
Microsoft 365 Basic</v>
      </c>
      <c r="M320" s="19" t="str">
        <v>23.8"</v>
      </c>
      <c r="N320" s="19" t="str">
        <v>FHD (1920 x 1080) 16:9</v>
      </c>
      <c r="O320" s="19" t="str">
        <v>250nits</v>
      </c>
      <c r="P320" s="19" t="str">
        <v>DDR5 8GB</v>
      </c>
      <c r="Q320" s="19" t="str">
        <v>512GB M.2 NVMe™ PCIe® 4.0 SSD</v>
      </c>
      <c r="R320" s="19" t="str">
        <v>Side:
1x Kensington lock
1x 3.5mm combo audio jack
1x USB 2.0 Type-A
Back:
1x DC-in
1x RJ45 Gigabit Ethernet
1x HDMI in 1.4
1x HDMI out 1.4
1x USB 3.2 Gen 1 Type-C
3x USB 3.2 Gen 1 Type-A</v>
      </c>
      <c r="S320" s="19" t="str">
        <v>06.90 kg</v>
      </c>
      <c r="T320" s="19" t="str">
        <v>54.1 x 41.6 x 1.7 ~ 21.0 cm</v>
      </c>
      <c r="U320" s="19" t="str">
        <v>2x DDR5 SO-DIMM slot</v>
      </c>
      <c r="V320" s="19" t="str">
        <v>Wired black keyboard (USB)
Wired optical mouse (USB)</v>
      </c>
      <c r="W320" s="20" t="str">
        <v>No Battery</v>
      </c>
      <c r="X320" s="19" t="str">
        <v>ø4.5, 120W AC Adapter</v>
      </c>
      <c r="Y320" s="19" t="str">
        <v>BIOS Booting User Password Protection
HDD User Password Protection and Security
Kensington Security Slot™(7x 3mm)</v>
      </c>
    </row>
    <row r="321" spans="1:25" ht="15" customHeight="1">
      <c r="A321" s="19" t="str">
        <v>90PT03X5-M013E0</v>
      </c>
      <c r="B321" s="20" t="str">
        <v>P440VAT-B5850WS</v>
      </c>
      <c r="C321" s="19" t="str">
        <v>ASUS ExpertCenter P400</v>
      </c>
      <c r="D321" s="20" t="str">
        <v>Trusted by IT Experts. Built for Worry-Free Business.</v>
      </c>
      <c r="E32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1" s="19" t="str">
        <v>https://drive.google.com/drive/folders/1WaGn6m1XbL_RP5TK8YljlP0o7gCXDrTK?usp=drive_link</v>
      </c>
      <c r="G321" s="19" t="str">
        <v>90PT03X5-M013E0</v>
      </c>
      <c r="H321" s="19" t="str">
        <v>ASUS ExpertCenter P400 (i5-13420H/8GB/512GB/Win 11 Home/P440VAT)</v>
      </c>
      <c r="I321" s="19" t="str">
        <v>Intel® Core™ i5-13420H 2.1 GHz</v>
      </c>
      <c r="J321" s="19" t="str">
        <v>Intel® UHD Graphics</v>
      </c>
      <c r="K321" s="19" t="str">
        <v>Windows 11 Home</v>
      </c>
      <c r="L321" s="19" t="str">
        <v>Microsoft Office Home 2024_x000D_
Microsoft 365 Basic</v>
      </c>
      <c r="M321" s="19" t="str">
        <v>23.8"</v>
      </c>
      <c r="N321" s="19" t="str">
        <v>FHD (1920 x 1080) 16:9</v>
      </c>
      <c r="O321" s="19" t="str">
        <v>250nits</v>
      </c>
      <c r="P321" s="19" t="str">
        <v>DDR5 8GB</v>
      </c>
      <c r="Q321" s="19" t="str">
        <v>512GB M.2 NVMe™ PCIe® 4.0 SSD</v>
      </c>
      <c r="R321" s="19" t="str">
        <v>Side:
1x Kensington lock
1x 3.5mm combo audio jack
1x USB 2.0 Type-A
Back:
1x DC-in
1x RJ45 Gigabit Ethernet
1x HDMI in 1.4
1x HDMI out 1.4
1x USB 3.2 Gen 1 Type-C
3x USB 3.2 Gen 1 Type-A</v>
      </c>
      <c r="S321" s="19" t="str">
        <v>06.90 kg</v>
      </c>
      <c r="T321" s="19" t="str">
        <v>54.1 x 41.6 x 1.7 ~ 21.0 cm</v>
      </c>
      <c r="U321" s="19" t="str">
        <v>2x DDR5 SO-DIMM slot</v>
      </c>
      <c r="V321" s="19" t="str">
        <v>Wired black keyboard (USB)
Wired optical mouse (USB)</v>
      </c>
      <c r="W321" s="20" t="str">
        <v>No Battery</v>
      </c>
      <c r="X321" s="19" t="str">
        <v>ø4.5, 120W AC Adapter</v>
      </c>
      <c r="Y321" s="19" t="str">
        <v>BIOS Booting User Password Protection
HDD User Password Protection and Security
Kensington Security Slot™(7x 3mm)</v>
      </c>
    </row>
    <row r="322" spans="1:25" ht="15" customHeight="1">
      <c r="A322" s="19" t="str">
        <v>90PT03X5-M013F0</v>
      </c>
      <c r="B322" s="20" t="str">
        <v>P440VAT-B7150WS</v>
      </c>
      <c r="C322" s="19" t="str">
        <v>ASUS ExpertCenter P400</v>
      </c>
      <c r="D322" s="20" t="str">
        <v>Trusted by IT Experts. Built for Worry-Free Business.</v>
      </c>
      <c r="E322"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2" s="19" t="str">
        <v>https://drive.google.com/drive/folders/1tx_iFxLJmKP77gtsv4tCHPzySPRpiygS?usp=drive_link</v>
      </c>
      <c r="G322" s="19" t="str">
        <v>90PT03X5-M013F0</v>
      </c>
      <c r="H322" s="19" t="str">
        <v>ASUS ExpertCenter P400 (i7-13620H/16GB/512GB/Win 11 Home/P440VAT)</v>
      </c>
      <c r="I322" s="19" t="str">
        <v>Intel® Core™ i7-13620H 2.4 GHz</v>
      </c>
      <c r="J322" s="19" t="str">
        <v>Intel® UHD Graphics</v>
      </c>
      <c r="K322" s="19" t="str">
        <v>Windows 11 Home</v>
      </c>
      <c r="L322" s="19" t="str">
        <v>Microsoft Office Home 2024_x000D_
Microsoft 365 Basic</v>
      </c>
      <c r="M322" s="19" t="str">
        <v>23.8"</v>
      </c>
      <c r="N322" s="19" t="str">
        <v>FHD (1920 x 1080) 16:9</v>
      </c>
      <c r="O322" s="19" t="str">
        <v>250nits</v>
      </c>
      <c r="P322" s="19" t="str">
        <v>DDR5 16GB</v>
      </c>
      <c r="Q322" s="19" t="str">
        <v>512GB M.2 NVMe™ PCIe® 4.0 SSD</v>
      </c>
      <c r="R322" s="19" t="str">
        <v>Side:
1x Kensington lock
1x 3.5mm combo audio jack
1x USB 2.0 Type-A
Back:
1x DC-in
1x RJ45 Gigabit Ethernet
1x HDMI in 1.4
1x HDMI out 1.4
1x USB 3.2 Gen 1 Type-C
3x USB 3.2 Gen 1 Type-A</v>
      </c>
      <c r="S322" s="19" t="str">
        <v>06.90 kg</v>
      </c>
      <c r="T322" s="19" t="str">
        <v>54.1 x 41.6 x 1.7 ~ 21.0 cm</v>
      </c>
      <c r="U322" s="19" t="str">
        <v>2x DDR5 SO-DIMM slot</v>
      </c>
      <c r="V322" s="19" t="str">
        <v>Wired black keyboard (USB)
Wired optical mouse (USB)</v>
      </c>
      <c r="W322" s="20" t="str">
        <v>No Battery</v>
      </c>
      <c r="X322" s="19" t="str">
        <v>ø4.5, 120W AC Adapter</v>
      </c>
      <c r="Y322" s="19" t="str">
        <v>BIOS Booting User Password Protection
HDD User Password Protection and Security
Kensington Security Slot™(7x 3mm)</v>
      </c>
    </row>
    <row r="323" spans="1:25" ht="15" customHeight="1">
      <c r="A323" s="19" t="str">
        <v>90PT03X5-M015N0</v>
      </c>
      <c r="B323" s="20" t="str">
        <v>P440VAT-B5150WS</v>
      </c>
      <c r="C323" s="19" t="str">
        <v>ASUS ExpertCenter P400</v>
      </c>
      <c r="D323" s="20" t="str">
        <v>Trusted by IT Experts. Built for Worry-Free Business.</v>
      </c>
      <c r="E323"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3" s="19" t="str">
        <v>https://drive.google.com/drive/folders/1MgBxNhWrVR0wBTY9L6D0wyIo0JuTiTnS?usp=drive_link</v>
      </c>
      <c r="G323" s="19" t="str">
        <v>90PT03X5-M015N0</v>
      </c>
      <c r="H323" s="19" t="str">
        <v>ASUS ExpertCenter P400 (i5-13420H/16GB/512GB/Win 11 Home/P440VAT)</v>
      </c>
      <c r="I323" s="19" t="str">
        <v>Intel® Core™ i5-13420H 2.1 GHz</v>
      </c>
      <c r="J323" s="19" t="str">
        <v>Intel® UHD Graphics</v>
      </c>
      <c r="K323" s="19" t="str">
        <v>Windows 11 Home</v>
      </c>
      <c r="L323" s="19" t="str">
        <v>Microsoft Office Home 2024_x000D_
Microsoft 365 Basic</v>
      </c>
      <c r="M323" s="19" t="str">
        <v>23.8"</v>
      </c>
      <c r="N323" s="19" t="str">
        <v>FHD (1920 x 1080) 16:9</v>
      </c>
      <c r="O323" s="19" t="str">
        <v>250nits</v>
      </c>
      <c r="P323" s="19" t="str">
        <v>DDR5 16GB</v>
      </c>
      <c r="Q323" s="19" t="str">
        <v>512GB M.2 NVMe™ PCIe® 4.0 SSD</v>
      </c>
      <c r="R323" s="19" t="str">
        <v>Side:
1x Kensington lock
1x 3.5mm combo audio jack
1x USB 2.0 Type-A
Back:
1x DC-in
1x RJ45 Gigabit Ethernet
1x HDMI in 1.4
1x HDMI out 1.4
1x USB 3.2 Gen 1 Type-C
3x USB 3.2 Gen 1 Type-A</v>
      </c>
      <c r="S323" s="19" t="str">
        <v>06.90 kg</v>
      </c>
      <c r="T323" s="19" t="str">
        <v>54.1 x 41.6 x 1.7 ~ 21.0 cm</v>
      </c>
      <c r="U323" s="19" t="str">
        <v>2x DDR5 SO-DIMM slot</v>
      </c>
      <c r="V323" s="19" t="str">
        <v>Wired black keyboard (USB)
Wired optical mouse (USB)</v>
      </c>
      <c r="W323" s="20" t="str">
        <v>No Battery</v>
      </c>
      <c r="X323" s="19" t="str">
        <v>ø4.5, 120W AC Adapter</v>
      </c>
      <c r="Y323" s="19" t="str">
        <v>BIOS Booting User Password Protection
HDD User Password Protection and Security
Kensington Security Slot™(7x 3mm)</v>
      </c>
    </row>
    <row r="324" spans="1:25" ht="15" customHeight="1">
      <c r="A324" s="19" t="str">
        <v>90PT03X5-M01L20</v>
      </c>
      <c r="B324" s="20" t="str">
        <v>P440VAT-B7850WS</v>
      </c>
      <c r="C324" s="19" t="str">
        <v>ASUS ExpertCenter P400</v>
      </c>
      <c r="D324" s="20" t="str">
        <v>Trusted by IT Experts. Built for Worry-Free Business.</v>
      </c>
      <c r="E324"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4" s="19" t="str">
        <v>https://drive.google.com/drive/folders/1fsQ9eVDGY7nfo0TOnZNT5KQXadoLTvzP?usp=drive_link</v>
      </c>
      <c r="G324" s="19" t="str">
        <v>90PT03X5-M01L20</v>
      </c>
      <c r="H324" s="19" t="str">
        <v>ASUS ExpertCenter P400 (i7-13620H/8GB/512GB/Win 11 Home/P440VAT)</v>
      </c>
      <c r="I324" s="19" t="str">
        <v>Intel® Core™ i7-13620H 2.4 GHz</v>
      </c>
      <c r="J324" s="19" t="str">
        <v>Intel® UHD Graphics</v>
      </c>
      <c r="K324" s="19" t="str">
        <v>Windows 11 Home</v>
      </c>
      <c r="L324" s="19" t="str">
        <v>Microsoft Office Home 2024_x000D_
Microsoft 365 Basic</v>
      </c>
      <c r="M324" s="19" t="str">
        <v>23.8"</v>
      </c>
      <c r="N324" s="19" t="str">
        <v>FHD (1920 x 1080) 16:9</v>
      </c>
      <c r="O324" s="19" t="str">
        <v>250nits</v>
      </c>
      <c r="P324" s="19" t="str">
        <v>DDR5 8GB</v>
      </c>
      <c r="Q324" s="19" t="str">
        <v>512GB M.2 NVMe™ PCIe® 4.0 SSD</v>
      </c>
      <c r="R324" s="19" t="str">
        <v>Side:
1x Kensington lock
1x 3.5mm combo audio jack
1x USB 2.0 Type-A
Back:
1x DC-in
1x RJ45 Gigabit Ethernet
1x HDMI in 1.4
1x HDMI out 1.4
1x USB 3.2 Gen 1 Type-C
3x USB 3.2 Gen 1 Type-A</v>
      </c>
      <c r="S324" s="19" t="str">
        <v>06.90 kg</v>
      </c>
      <c r="T324" s="19" t="str">
        <v>54.1 x 41.6 x 1.7 ~ 21.0 cm</v>
      </c>
      <c r="U324" s="19" t="str">
        <v>2x DDR5 SO-DIMM slot</v>
      </c>
      <c r="V324" s="19" t="str">
        <v>Wired black keyboard (USB)
Wired optical mouse (USB)</v>
      </c>
      <c r="W324" s="20" t="str">
        <v>No Battery</v>
      </c>
      <c r="X324" s="19" t="str">
        <v>ø4.5, 120W AC Adapter</v>
      </c>
      <c r="Y324" s="19" t="str">
        <v>BIOS Booting User Password Protection
HDD User Password Protection and Security
Kensington Security Slot™(7x 3mm)</v>
      </c>
    </row>
    <row r="325" spans="1:25" ht="15" customHeight="1">
      <c r="A325" s="19" t="str">
        <v>90PT03X5-M025P0</v>
      </c>
      <c r="B325" s="20" t="str">
        <v>P440VAT-B7110WS</v>
      </c>
      <c r="C325" s="19" t="str">
        <v>ASUS ExpertCenter P400</v>
      </c>
      <c r="D325" s="20" t="str">
        <v>Trusted by IT Experts. Built for Worry-Free Business.</v>
      </c>
      <c r="E325"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5" s="19" t="str">
        <v>https://drive.google.com/drive/folders/10Ij8Usf7C8nbGKex3dsfwZ5mJSX0Zi13?usp=drive_link</v>
      </c>
      <c r="G325" s="19" t="str">
        <v>90PT03X5-M025P0</v>
      </c>
      <c r="H325" s="19" t="str">
        <v>ASUS ExpertCenter P400 (i7-13620H/16GB/1TB/Win 11 Home/P440VAT)</v>
      </c>
      <c r="I325" s="19" t="str">
        <v>Intel® Core™ i7-13620H 2.4 GHz</v>
      </c>
      <c r="J325" s="19" t="str">
        <v>Intel® UHD Graphics</v>
      </c>
      <c r="K325" s="19" t="str">
        <v>Windows 11 Home</v>
      </c>
      <c r="L325" s="19" t="str">
        <v>Microsoft Office Home 2024_x000D_
Microsoft 365 Basic</v>
      </c>
      <c r="M325" s="19" t="str">
        <v>23.8"</v>
      </c>
      <c r="N325" s="19" t="str">
        <v>FHD (1920 x 1080) 16:9</v>
      </c>
      <c r="O325" s="19" t="str">
        <v>250nits</v>
      </c>
      <c r="P325" s="19" t="str">
        <v>DDR5 16GB</v>
      </c>
      <c r="Q325" s="19" t="str">
        <v>1TB M.2 NVMe™ PCIe® 4.0 SSD</v>
      </c>
      <c r="R325" s="19" t="str">
        <v>Side:
1x Kensington lock
1x 3.5mm combo audio jack
1x USB 2.0 Type-A
Back:
1x DC-in
1x RJ45 Gigabit Ethernet
1x HDMI in 1.4
1x HDMI out 1.4
1x USB 3.2 Gen 1 Type-C
3x USB 3.2 Gen 1 Type-A</v>
      </c>
      <c r="S325" s="19" t="str">
        <v>06.90 kg</v>
      </c>
      <c r="T325" s="19" t="str">
        <v>54.1 x 41.6 x 1.7 ~ 21.0 cm</v>
      </c>
      <c r="U325" s="19" t="str">
        <v>2x DDR5 SO-DIMM slot</v>
      </c>
      <c r="V325" s="19" t="str">
        <v>Wired black keyboard (USB)
Wired optical mouse (USB)</v>
      </c>
      <c r="W325" s="20" t="str">
        <v>No Battery</v>
      </c>
      <c r="X325" s="19" t="str">
        <v>ø4.5, 120W AC Adapter</v>
      </c>
      <c r="Y325" s="19" t="str">
        <v>BIOS Booting User Password Protection
HDD User Password Protection and Security
Kensington Security Slot™(7x 3mm)</v>
      </c>
    </row>
    <row r="326" spans="1:25" ht="15" customHeight="1">
      <c r="A326" s="19" t="str">
        <v>90PT03X5-M025S0</v>
      </c>
      <c r="B326" s="20" t="str">
        <v>P440VAK-B7110WS</v>
      </c>
      <c r="C326" s="19" t="str">
        <v>ASUS ExpertCenter P400</v>
      </c>
      <c r="D326" s="20" t="str">
        <v>Trusted by IT Experts. Built for Worry-Free Business.</v>
      </c>
      <c r="E32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6" s="19" t="str">
        <v>https://drive.google.com/drive/folders/1vc4gZ-gCKWlPwPImykQE9YVgHOMAhoPc?usp=drive_link</v>
      </c>
      <c r="G326" s="19" t="str">
        <v>90PT03X5-M025S0</v>
      </c>
      <c r="H326" s="19" t="str">
        <v>ASUS ExpertCenter P400 (i7-13620H/16GB/1TB/Win 11 Home/P440VAK)</v>
      </c>
      <c r="I326" s="19" t="str">
        <v>Intel® Core™ i7-13620H 2.4 GHz</v>
      </c>
      <c r="J326" s="19" t="str">
        <v>Intel® UHD Graphics</v>
      </c>
      <c r="K326" s="19" t="str">
        <v>Windows 11 Home</v>
      </c>
      <c r="L326" s="19" t="str">
        <v>Microsoft Office Home 2024_x000D_
Microsoft 365 Basic</v>
      </c>
      <c r="M326" s="19" t="str">
        <v>23.8"</v>
      </c>
      <c r="N326" s="19" t="str">
        <v>FHD (1920 x 1080) 16:9</v>
      </c>
      <c r="O326" s="19" t="str">
        <v>250nits</v>
      </c>
      <c r="P326" s="19" t="str">
        <v>DDR5 16GB</v>
      </c>
      <c r="Q326" s="19" t="str">
        <v>1TB M.2 NVMe™ PCIe® 4.0 SSD</v>
      </c>
      <c r="R326" s="19" t="str">
        <v>Side:
1x Kensington lock
1x 3.5mm combo audio jack
1x USB 2.0 Type-A
Back:
1x DC-in
1x RJ45 Gigabit Ethernet
1x HDMI in 1.4
1x HDMI out 1.4
1x USB 3.2 Gen 1 Type-C
3x USB 3.2 Gen 1 Type-A</v>
      </c>
      <c r="S326" s="19" t="str">
        <v>06.90 kg</v>
      </c>
      <c r="T326" s="19" t="str">
        <v>54.1 x 41.6 x 1.7 ~ 21.0 cm</v>
      </c>
      <c r="U326" s="19" t="str">
        <v>2x DDR5 SO-DIMM slot</v>
      </c>
      <c r="V326" s="19" t="str">
        <v>Wired black keyboard (USB)
Wired optical mouse (USB)</v>
      </c>
      <c r="W326" s="20" t="str">
        <v>No Battery</v>
      </c>
      <c r="X326" s="19" t="str">
        <v>ø4.5, 120W AC Adapter</v>
      </c>
      <c r="Y326" s="19" t="str">
        <v>BIOS Booting User Password Protection
HDD User Password Protection and Security
Kensington Security Slot™(7x 3mm)</v>
      </c>
    </row>
    <row r="327" spans="1:25" ht="15" customHeight="1">
      <c r="A327" s="19" t="str">
        <v>90PT03X5-M03BF0</v>
      </c>
      <c r="B327" s="20" t="str">
        <v>P440VAK-B3821W</v>
      </c>
      <c r="C327" s="19" t="str">
        <v>ASUS ExpertCenter P400</v>
      </c>
      <c r="D327" s="20" t="str">
        <v>Trusted by IT Experts. Built for Worry-Free Business.</v>
      </c>
      <c r="E327"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27" s="19">
        <v>0</v>
      </c>
      <c r="G327" s="19" t="str">
        <v>90PT03X5-M03BF0</v>
      </c>
      <c r="H327" s="19" t="str">
        <v>ASUS ExpertCenter P400 (i3-1315U/8GB/256GB/Win 11 Home/P440VAK)</v>
      </c>
      <c r="I327" s="19" t="str">
        <v>Intel® Core™ i3-1315U 1.2 GHz</v>
      </c>
      <c r="J327" s="19" t="str">
        <v>Intel® Graphics</v>
      </c>
      <c r="K327" s="19" t="str">
        <v>Windows 11 Home</v>
      </c>
      <c r="L327" s="19" t="str">
        <v>1-month trial for new Microsoft 365 customers. Credit card required.</v>
      </c>
      <c r="M327" s="19" t="str">
        <v>23.8"</v>
      </c>
      <c r="N327" s="19" t="str">
        <v>FHD (1920 x 1080) 16:9</v>
      </c>
      <c r="O327" s="19" t="str">
        <v>250nits</v>
      </c>
      <c r="P327" s="19" t="str">
        <v>DDR5 8GB</v>
      </c>
      <c r="Q327" s="19" t="str">
        <v>256GB M.2 NVMe™ PCIe® 4.0 SSD</v>
      </c>
      <c r="R327" s="19" t="str">
        <v>Side:
1x Kensington lock
1x 3.5mm combo audio jack
1x USB 2.0 Type-A
Back:
1x DC-in
1x RJ45 Gigabit Ethernet
1x HDMI out 1.4
1x USB 3.2 Gen 1 Type-C
3x USB 3.2 Gen 1 Type-A</v>
      </c>
      <c r="S327" s="19" t="str">
        <v>06.90 kg</v>
      </c>
      <c r="T327" s="19" t="str">
        <v>54.1 x 41.6 x 1.7 ~ 21.0 cm</v>
      </c>
      <c r="U327" s="19" t="str">
        <v>2x DDR5 SO-DIMM slot</v>
      </c>
      <c r="V327" s="19" t="str">
        <v>Wireless black keyboard
Wireless optical mouse</v>
      </c>
      <c r="W327" s="20" t="str">
        <v>No Battery</v>
      </c>
      <c r="X327" s="19" t="str">
        <v>ø4.5, 90W AC Adapter</v>
      </c>
      <c r="Y327" s="19" t="str">
        <v>BIOS Booting User Password Protection
HDD User Password Protection and Security
Kensington Security Slot™(7x 3mm)</v>
      </c>
    </row>
    <row r="328" spans="1:25" ht="15" customHeight="1">
      <c r="A328" s="19" t="str">
        <v>90PT03X5-M03KE0</v>
      </c>
      <c r="B328" s="20" t="str">
        <v>P440VAK-B5851WS</v>
      </c>
      <c r="C328" s="19" t="str">
        <v>ASUS ExpertCenter P400</v>
      </c>
      <c r="D328" s="20" t="str">
        <v>Trusted by IT Experts. Built for Worry-Free Business.</v>
      </c>
      <c r="E32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8" s="19">
        <v>0</v>
      </c>
      <c r="G328" s="19" t="str">
        <v>90PT03X5-M03KE0</v>
      </c>
      <c r="H328" s="19" t="str">
        <v>ASUS ExpertCenter P400 (i5-13420H/8GB/512GB/Win 11 Home/P440VAK)</v>
      </c>
      <c r="I328" s="19" t="str">
        <v>Intel® Core™ i5-13420H 2.1 GHz</v>
      </c>
      <c r="J328" s="19" t="str">
        <v>Intel® UHD Graphics</v>
      </c>
      <c r="K328" s="19" t="str">
        <v>Windows 11 Home</v>
      </c>
      <c r="L328" s="19" t="str">
        <v>Microsoft Office Home 2024_x000D_
Microsoft 365 Basic</v>
      </c>
      <c r="M328" s="19" t="str">
        <v>23.8"</v>
      </c>
      <c r="N328" s="19" t="str">
        <v>FHD (1920 x 1080) 16:9</v>
      </c>
      <c r="O328" s="19" t="str">
        <v>250nits</v>
      </c>
      <c r="P328" s="19" t="str">
        <v>DDR5 8GB</v>
      </c>
      <c r="Q328" s="19" t="str">
        <v>512GB M.2 NVMe™ PCIe® 4.0 SSD</v>
      </c>
      <c r="R328" s="19" t="str">
        <v>Side:
1x Kensington lock
1x 3.5mm combo audio jack
1x USB 2.0 Type-A
Back:
1x DC-in
1x RJ45 Gigabit Ethernet
1x HDMI in 1.4
1x HDMI out 1.4
1x USB 3.2 Gen 1 Type-C
3x USB 3.2 Gen 1 Type-A</v>
      </c>
      <c r="S328" s="19" t="str">
        <v>06.90 kg</v>
      </c>
      <c r="T328" s="19" t="str">
        <v>54.1 x 41.6 x 1.7 ~ 21.0 cm</v>
      </c>
      <c r="U328" s="19" t="str">
        <v>2x DDR5 SO-DIMM slot</v>
      </c>
      <c r="V328" s="19" t="str">
        <v>Wireless black keyboard
Wireless optical mouse</v>
      </c>
      <c r="W328" s="20" t="str">
        <v>No Battery</v>
      </c>
      <c r="X328" s="19" t="str">
        <v>ø4.5, 120W AC Adapter</v>
      </c>
      <c r="Y328" s="19" t="str">
        <v>BIOS Booting User Password Protection
HDD User Password Protection and Security
Kensington Security Slot™(7x 3mm)</v>
      </c>
    </row>
    <row r="329" spans="1:25" ht="15" customHeight="1">
      <c r="A329" s="19" t="str">
        <v>90PT03X5-M03KF0</v>
      </c>
      <c r="B329" s="20" t="str">
        <v>P440VAK-B5151WS</v>
      </c>
      <c r="C329" s="19" t="str">
        <v>ASUS ExpertCenter P400</v>
      </c>
      <c r="D329" s="20" t="str">
        <v>Trusted by IT Experts. Built for Worry-Free Business.</v>
      </c>
      <c r="E32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9" s="19">
        <v>0</v>
      </c>
      <c r="G329" s="19" t="str">
        <v>90PT03X5-M03KF0</v>
      </c>
      <c r="H329" s="19" t="str">
        <v>ASUS ExpertCenter P400 (i5-13420H/16GB/512GB/Win 11 Home/P440VAK)</v>
      </c>
      <c r="I329" s="19" t="str">
        <v>Intel® Core™ i5-13420H 2.1 GHz</v>
      </c>
      <c r="J329" s="19" t="str">
        <v>Intel® UHD Graphics</v>
      </c>
      <c r="K329" s="19" t="str">
        <v>Windows 11 Home</v>
      </c>
      <c r="L329" s="19" t="str">
        <v>Microsoft Office Home 2024_x000D_
Microsoft 365 Basic</v>
      </c>
      <c r="M329" s="19" t="str">
        <v>23.8"</v>
      </c>
      <c r="N329" s="19" t="str">
        <v>FHD (1920 x 1080) 16:9</v>
      </c>
      <c r="O329" s="19" t="str">
        <v>250nits</v>
      </c>
      <c r="P329" s="19" t="str">
        <v>DDR5 16GB</v>
      </c>
      <c r="Q329" s="19" t="str">
        <v>512GB M.2 NVMe™ PCIe® 4.0 SSD</v>
      </c>
      <c r="R329" s="19" t="str">
        <v>Side:
1x Kensington lock
1x 3.5mm combo audio jack
1x USB 2.0 Type-A
Back:
1x DC-in
1x RJ45 Gigabit Ethernet
1x HDMI in 1.4
1x HDMI out 1.4
1x USB 3.2 Gen 1 Type-C
3x USB 3.2 Gen 1 Type-A</v>
      </c>
      <c r="S329" s="19" t="str">
        <v>06.90 kg</v>
      </c>
      <c r="T329" s="19" t="str">
        <v>54.1 x 41.6 x 1.7 ~ 21.0 cm</v>
      </c>
      <c r="U329" s="19" t="str">
        <v>2x DDR5 SO-DIMM slot</v>
      </c>
      <c r="V329" s="19" t="str">
        <v>Wireless black keyboard
Wireless optical mouse</v>
      </c>
      <c r="W329" s="20" t="str">
        <v>No Battery</v>
      </c>
      <c r="X329" s="19" t="str">
        <v>ø4.5, 120W AC Adapter</v>
      </c>
      <c r="Y329" s="19" t="str">
        <v>BIOS Booting User Password Protection
HDD User Password Protection and Security
Kensington Security Slot™(7x 3mm)</v>
      </c>
    </row>
    <row r="330" spans="1:25" ht="15" customHeight="1">
      <c r="A330" s="19" t="str">
        <v>90PT03X5-M03KK0</v>
      </c>
      <c r="B330" s="20" t="str">
        <v>P440VAK-B7851WS</v>
      </c>
      <c r="C330" s="19" t="str">
        <v>ASUS ExpertCenter P400</v>
      </c>
      <c r="D330" s="20" t="str">
        <v>Trusted by IT Experts. Built for Worry-Free Business.</v>
      </c>
      <c r="E33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0" s="19">
        <v>0</v>
      </c>
      <c r="G330" s="19" t="str">
        <v>90PT03X5-M03KK0</v>
      </c>
      <c r="H330" s="19" t="str">
        <v>ASUS ExpertCenter P400 (i7-13620H/8GB/512GB/Win 11 Home/P440VAK)</v>
      </c>
      <c r="I330" s="19" t="str">
        <v>Intel® Core™ i7-13620H 2.4 GHz</v>
      </c>
      <c r="J330" s="19" t="str">
        <v>Intel® UHD Graphics</v>
      </c>
      <c r="K330" s="19" t="str">
        <v>Windows 11 Home</v>
      </c>
      <c r="L330" s="19" t="str">
        <v>Microsoft Office Home 2024_x000D_
Microsoft 365 Basic</v>
      </c>
      <c r="M330" s="19" t="str">
        <v>23.8"</v>
      </c>
      <c r="N330" s="19" t="str">
        <v>FHD (1920 x 1080) 16:9</v>
      </c>
      <c r="O330" s="19" t="str">
        <v>250nits</v>
      </c>
      <c r="P330" s="19" t="str">
        <v>DDR5 8GB</v>
      </c>
      <c r="Q330" s="19" t="str">
        <v>512GB M.2 NVMe™ PCIe® 4.0 SSD</v>
      </c>
      <c r="R330" s="19" t="str">
        <v>Side:
1x Kensington lock
1x 3.5mm combo audio jack
1x USB 2.0 Type-A
Back:
1x DC-in
1x RJ45 Gigabit Ethernet
1x HDMI in 1.4
1x HDMI out 1.4
1x USB 3.2 Gen 1 Type-C
3x USB 3.2 Gen 1 Type-A</v>
      </c>
      <c r="S330" s="19" t="str">
        <v>06.90 kg</v>
      </c>
      <c r="T330" s="19" t="str">
        <v>54.1 x 41.6 x 1.7 ~ 21.0 cm</v>
      </c>
      <c r="U330" s="19" t="str">
        <v>2x DDR5 SO-DIMM slot</v>
      </c>
      <c r="V330" s="19" t="str">
        <v>Wireless black keyboard
Wireless optical mouse</v>
      </c>
      <c r="W330" s="20" t="str">
        <v>No Battery</v>
      </c>
      <c r="X330" s="19" t="str">
        <v>ø4.5, 120W AC Adapter</v>
      </c>
      <c r="Y330" s="19" t="str">
        <v>BIOS Booting User Password Protection
HDD User Password Protection and Security
Kensington Security Slot™(7x 3mm)</v>
      </c>
    </row>
    <row r="331" spans="1:25" ht="15" customHeight="1">
      <c r="A331" s="19" t="str">
        <v>90PT03X5-M03KV0</v>
      </c>
      <c r="B331" s="20" t="str">
        <v>P440VAT-B5151WS</v>
      </c>
      <c r="C331" s="19" t="str">
        <v>ASUS ExpertCenter P400</v>
      </c>
      <c r="D331" s="20" t="str">
        <v>Trusted by IT Experts. Built for Worry-Free Business.</v>
      </c>
      <c r="E33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1" s="19">
        <v>0</v>
      </c>
      <c r="G331" s="19" t="str">
        <v>90PT03X5-M03KV0</v>
      </c>
      <c r="H331" s="19" t="str">
        <v>ASUS ExpertCenter P400 (i5-13420H/16GB/512GB/Win 11 Home/P440VAT)</v>
      </c>
      <c r="I331" s="19" t="str">
        <v>Intel® Core™ i5-13420H 2.1 GHz</v>
      </c>
      <c r="J331" s="19" t="str">
        <v>Intel® UHD Graphics</v>
      </c>
      <c r="K331" s="19" t="str">
        <v>Windows 11 Home</v>
      </c>
      <c r="L331" s="19" t="str">
        <v>Microsoft Office Home 2024_x000D_
Microsoft 365 Basic</v>
      </c>
      <c r="M331" s="19" t="str">
        <v>23.8"</v>
      </c>
      <c r="N331" s="19" t="str">
        <v>FHD (1920 x 1080) 16:9</v>
      </c>
      <c r="O331" s="19" t="str">
        <v>250nits</v>
      </c>
      <c r="P331" s="19" t="str">
        <v>DDR5 16GB</v>
      </c>
      <c r="Q331" s="19" t="str">
        <v>512GB M.2 NVMe™ PCIe® 4.0 SSD</v>
      </c>
      <c r="R331" s="19" t="str">
        <v>Side:
1x Kensington lock
1x 3.5mm combo audio jack
1x USB 2.0 Type-A
Back:
1x DC-in
1x RJ45 Gigabit Ethernet
1x HDMI in 1.4
1x HDMI out 1.4
1x USB 3.2 Gen 1 Type-C
3x USB 3.2 Gen 1 Type-A</v>
      </c>
      <c r="S331" s="19" t="str">
        <v>06.90 kg</v>
      </c>
      <c r="T331" s="19" t="str">
        <v>54.1 x 41.6 x 1.7 ~ 21.0 cm</v>
      </c>
      <c r="U331" s="19" t="str">
        <v>2x DDR5 SO-DIMM slot</v>
      </c>
      <c r="V331" s="19" t="str">
        <v>Wireless black keyboard
Wireless optical mouse</v>
      </c>
      <c r="W331" s="20" t="str">
        <v>No Battery</v>
      </c>
      <c r="X331" s="19" t="str">
        <v>ø4.5, 120W AC Adapter</v>
      </c>
      <c r="Y331" s="19" t="str">
        <v>BIOS Booting User Password Protection
HDD User Password Protection and Security
Kensington Security Slot™(7x 3mm)</v>
      </c>
    </row>
    <row r="332" spans="1:25" ht="15" customHeight="1">
      <c r="A332" s="19" t="str">
        <v>90PT03X5-M03L10</v>
      </c>
      <c r="B332" s="20" t="str">
        <v>P440VAT-B7151WS</v>
      </c>
      <c r="C332" s="19" t="str">
        <v>ASUS ExpertCenter P400</v>
      </c>
      <c r="D332" s="20" t="str">
        <v>Trusted by IT Experts. Built for Worry-Free Business.</v>
      </c>
      <c r="E33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2" s="19">
        <v>0</v>
      </c>
      <c r="G332" s="19" t="str">
        <v>90PT03X5-M03L10</v>
      </c>
      <c r="H332" s="19" t="str">
        <v>ASUS ExpertCenter P400 (i7-13620H/16GB/512GB/Win 11 Home/P440VAT)</v>
      </c>
      <c r="I332" s="19" t="str">
        <v>Intel® Core™ i7-13620H 2.4 GHz</v>
      </c>
      <c r="J332" s="19" t="str">
        <v>Intel® UHD Graphics</v>
      </c>
      <c r="K332" s="19" t="str">
        <v>Windows 11 Home</v>
      </c>
      <c r="L332" s="19" t="str">
        <v>Microsoft Office Home 2024_x000D_
Microsoft 365 Basic</v>
      </c>
      <c r="M332" s="19" t="str">
        <v>23.8"</v>
      </c>
      <c r="N332" s="19" t="str">
        <v>FHD (1920 x 1080) 16:9</v>
      </c>
      <c r="O332" s="19" t="str">
        <v>250nits</v>
      </c>
      <c r="P332" s="19" t="str">
        <v>DDR5 16GB</v>
      </c>
      <c r="Q332" s="19" t="str">
        <v>512GB M.2 NVMe™ PCIe® 4.0 SSD</v>
      </c>
      <c r="R332" s="19" t="str">
        <v>Side:
1x Kensington lock
1x 3.5mm combo audio jack
1x USB 2.0 Type-A
Back:
1x DC-in
1x RJ45 Gigabit Ethernet
1x HDMI in 1.4
1x HDMI out 1.4
1x USB 3.2 Gen 1 Type-C
3x USB 3.2 Gen 1 Type-A</v>
      </c>
      <c r="S332" s="19" t="str">
        <v>06.90 kg</v>
      </c>
      <c r="T332" s="19" t="str">
        <v>54.1 x 41.6 x 1.7 ~ 21.0 cm</v>
      </c>
      <c r="U332" s="19" t="str">
        <v>2x DDR5 SO-DIMM slot</v>
      </c>
      <c r="V332" s="19" t="str">
        <v>Wireless black keyboard
Wireless optical mouse</v>
      </c>
      <c r="W332" s="20" t="str">
        <v>No Battery</v>
      </c>
      <c r="X332" s="19" t="str">
        <v>ø4.5, 120W AC Adapter</v>
      </c>
      <c r="Y332" s="19" t="str">
        <v>BIOS Booting User Password Protection
HDD User Password Protection and Security
Kensington Security Slot™(7x 3mm)</v>
      </c>
    </row>
    <row r="333" spans="1:25" ht="15" customHeight="1">
      <c r="A333" s="19" t="str">
        <v>90PT03X5-M03LM0</v>
      </c>
      <c r="B333" s="20" t="str">
        <v>P440VAK-B3851W</v>
      </c>
      <c r="C333" s="19" t="str">
        <v>ASUS ExpertCenter P400</v>
      </c>
      <c r="D333" s="20" t="str">
        <v>Trusted by IT Experts. Built for Worry-Free Business.</v>
      </c>
      <c r="E333"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3" s="19">
        <v>0</v>
      </c>
      <c r="G333" s="19" t="str">
        <v>90PT03X5-M03LM0</v>
      </c>
      <c r="H333" s="19" t="str">
        <v>ASUS ExpertCenter P400 (i3-1315U/8GB/512GB/Win 11 Home/P440VAK)</v>
      </c>
      <c r="I333" s="19" t="str">
        <v>Intel® Core™ i3-1315U 1.2 GHz</v>
      </c>
      <c r="J333" s="19" t="str">
        <v>Intel® Graphics</v>
      </c>
      <c r="K333" s="19" t="str">
        <v>Windows 11 Home</v>
      </c>
      <c r="L333" s="19" t="str">
        <v>1-month trial for new Microsoft 365 customers. Credit card required.</v>
      </c>
      <c r="M333" s="19" t="str">
        <v>23.8"</v>
      </c>
      <c r="N333" s="19" t="str">
        <v>FHD (1920 x 1080) 16:9</v>
      </c>
      <c r="O333" s="19" t="str">
        <v>250nits</v>
      </c>
      <c r="P333" s="19" t="str">
        <v>DDR5 8GB</v>
      </c>
      <c r="Q333" s="19" t="str">
        <v>512GB M.2 NVMe™ PCIe® 4.0 SSD</v>
      </c>
      <c r="R333" s="19" t="str">
        <v>Side:
1x Kensington lock
1x 3.5mm combo audio jack
1x USB 2.0 Type-A
Back:
1x DC-in
1x RJ45 Gigabit Ethernet
1x HDMI out 1.4
1x USB 3.2 Gen 1 Type-C
3x USB 3.2 Gen 1 Type-A</v>
      </c>
      <c r="S333" s="19" t="str">
        <v>06.90 kg</v>
      </c>
      <c r="T333" s="19" t="str">
        <v>54.1 x 41.6 x 1.7 ~ 21.0 cm</v>
      </c>
      <c r="U333" s="19" t="str">
        <v>2x DDR5 SO-DIMM slot</v>
      </c>
      <c r="V333" s="19" t="str">
        <v>Wireless black keyboard
Wireless optical mouse</v>
      </c>
      <c r="W333" s="20" t="str">
        <v>No Battery</v>
      </c>
      <c r="X333" s="19" t="str">
        <v>ø4.5, 90W AC Adapter</v>
      </c>
      <c r="Y333" s="19" t="str">
        <v>BIOS Booting User Password Protection
HDD User Password Protection and Security
Kensington Security Slot™(7x 3mm)</v>
      </c>
    </row>
    <row r="334" spans="1:25" ht="15" customHeight="1">
      <c r="A334" s="19" t="str">
        <v>90PT03X5-M03LN0</v>
      </c>
      <c r="B334" s="20" t="str">
        <v>P440VAK-B3851WS</v>
      </c>
      <c r="C334" s="19" t="str">
        <v>ASUS ExpertCenter P400</v>
      </c>
      <c r="D334" s="20" t="str">
        <v>Trusted by IT Experts. Built for Worry-Free Business.</v>
      </c>
      <c r="E334" s="19">
        <v>0</v>
      </c>
      <c r="F334" s="19">
        <v>0</v>
      </c>
      <c r="G334" s="19" t="str">
        <v>90PT03X5-M03LN0</v>
      </c>
      <c r="H334" s="19" t="str">
        <v>ASUS ExpertCenter P400 (i3-1315U/8GB/512GB/Win 11 Home/P440VAK)</v>
      </c>
      <c r="I334" s="19" t="str">
        <v>Intel® Core™ i3-1315U 1.2 GHz</v>
      </c>
      <c r="J334" s="19" t="str">
        <v>Intel® Graphics</v>
      </c>
      <c r="K334" s="19" t="str">
        <v>Windows 11 Home</v>
      </c>
      <c r="L334" s="19" t="str">
        <v>Microsoft Office Home 2024_x000D_
Microsoft 365 Basic</v>
      </c>
      <c r="M334" s="19" t="str">
        <v>23.8"</v>
      </c>
      <c r="N334" s="19" t="str">
        <v>FHD (1920 x 1080) 16:9</v>
      </c>
      <c r="O334" s="19" t="str">
        <v>250nits</v>
      </c>
      <c r="P334" s="19" t="str">
        <v>DDR5 8GB</v>
      </c>
      <c r="Q334" s="19" t="str">
        <v>512GB M.2 NVMe™ PCIe® 4.0 SSD</v>
      </c>
      <c r="R334" s="19" t="str">
        <v>Side:
1x Kensington lock
1x 3.5mm combo audio jack
1x USB 2.0 Type-A
Back:
1x DC-in
1x RJ45 Gigabit Ethernet
1x HDMI out 1.4
1x USB 3.2 Gen 1 Type-C
3x USB 3.2 Gen 1 Type-A</v>
      </c>
      <c r="S334" s="19" t="str">
        <v>06.90 kg</v>
      </c>
      <c r="T334" s="19" t="str">
        <v>54.1 x 41.6 x 1.7 ~ 21.0 cm</v>
      </c>
      <c r="U334" s="19" t="str">
        <v>2x DDR5 SO-DIMM slot</v>
      </c>
      <c r="V334" s="19" t="str">
        <v>Wireless black keyboard
Wireless optical mouse</v>
      </c>
      <c r="W334" s="20" t="str">
        <v>No Battery</v>
      </c>
      <c r="X334" s="19" t="str">
        <v>ø4.5, 90W AC Adapter</v>
      </c>
      <c r="Y334" s="19" t="str">
        <v>BIOS Booting User Password Protection
HDD User Password Protection and Security
Kensington Security Slot™(7x 3mm)</v>
      </c>
    </row>
    <row r="335" spans="1:25" ht="15" customHeight="1">
      <c r="A335" s="19" t="str">
        <v>90PT03X5-M07U60</v>
      </c>
      <c r="B335" s="20" t="str">
        <v>P440VAK-B5852WS</v>
      </c>
      <c r="C335" s="19" t="str">
        <v>ASUS ExpertCenter P400</v>
      </c>
      <c r="D335" s="20" t="str">
        <v>Trusted by IT Experts. Built for Worry-Free Business.</v>
      </c>
      <c r="E33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5" s="19">
        <v>0</v>
      </c>
      <c r="G335" s="19" t="str">
        <v>90PT03X5-M07U60</v>
      </c>
      <c r="H335" s="19" t="str">
        <v>ASUS ExpertCenter P400 (Core 5 210H/8GB/512GB/Win 11 Home/P440VAK)</v>
      </c>
      <c r="I335" s="19" t="str">
        <v>Intel® Core™ 5 210H 2.5 GHz</v>
      </c>
      <c r="J335" s="19" t="str">
        <v>Intel® Graphics</v>
      </c>
      <c r="K335" s="19" t="str">
        <v>Windows 11 Home</v>
      </c>
      <c r="L335" s="19" t="str">
        <v>Microsoft Office Home 2024_x000D_
Microsoft 365 Basic</v>
      </c>
      <c r="M335" s="19" t="str">
        <v>23.8"</v>
      </c>
      <c r="N335" s="19" t="str">
        <v>FHD (1920 x 1080) 16:9</v>
      </c>
      <c r="O335" s="19" t="str">
        <v>250nits</v>
      </c>
      <c r="P335" s="19" t="str">
        <v>DDR5 8GB</v>
      </c>
      <c r="Q335" s="19" t="str">
        <v>512GB M.2 NVMe™ PCIe® 4.0 SSD</v>
      </c>
      <c r="R335" s="19" t="str">
        <v>Side:
1x Kensington lock
1x 3.5mm combo audio jack
1x USB 2.0 Type-A
Back:
1x DC-in
1x RJ45 Gigabit Ethernet
1x HDMI in 1.4
1x HDMI out 1.4
1x USB 3.2 Gen 1 Type-C
3x USB 3.2 Gen 1 Type-A</v>
      </c>
      <c r="S335" s="19" t="str">
        <v>06.90 kg</v>
      </c>
      <c r="T335" s="19" t="str">
        <v>54.1 x 41.6 x 1.7 ~ 21.0 cm</v>
      </c>
      <c r="U335" s="19" t="str">
        <v>2x DDR5 SO-DIMM slot</v>
      </c>
      <c r="V335" s="19" t="str">
        <v>Wireless black keyboard
Wireless optical mouse</v>
      </c>
      <c r="W335" s="20" t="str">
        <v>No Battery</v>
      </c>
      <c r="X335" s="19" t="str">
        <v>ø4.5, 120W AC Adapter</v>
      </c>
      <c r="Y335" s="19" t="str">
        <v>BIOS Booting User Password Protection
HDD User Password Protection and Security
Kensington Security Slot™(7x 3mm)</v>
      </c>
    </row>
    <row r="336" spans="1:25" ht="15" customHeight="1">
      <c r="A336" s="19" t="str">
        <v>90PT03X5-M07U70</v>
      </c>
      <c r="B336" s="20" t="str">
        <v>P440VAK-B5152WS</v>
      </c>
      <c r="C336" s="19" t="str">
        <v>ASUS ExpertCenter P400</v>
      </c>
      <c r="D336" s="20" t="str">
        <v>Trusted by IT Experts. Built for Worry-Free Business.</v>
      </c>
      <c r="E336"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6" s="19">
        <v>0</v>
      </c>
      <c r="G336" s="19" t="str">
        <v>90PT03X5-M07U70</v>
      </c>
      <c r="H336" s="19" t="str">
        <v>ASUS ExpertCenter P400 (Core 5 210H/16GB/512GB/Win 11 Home/P440VAK)</v>
      </c>
      <c r="I336" s="19" t="str">
        <v>Intel® Core™ 5 210H 2.5 GHz</v>
      </c>
      <c r="J336" s="19" t="str">
        <v>Intel® Graphics</v>
      </c>
      <c r="K336" s="19" t="str">
        <v>Windows 11 Home</v>
      </c>
      <c r="L336" s="19" t="str">
        <v>Microsoft Office Home 2024_x000D_
Microsoft 365 Basic</v>
      </c>
      <c r="M336" s="19" t="str">
        <v>23.8"</v>
      </c>
      <c r="N336" s="19" t="str">
        <v>FHD (1920 x 1080) 16:9</v>
      </c>
      <c r="O336" s="19" t="str">
        <v>250nits</v>
      </c>
      <c r="P336" s="19" t="str">
        <v>DDR5 16GB</v>
      </c>
      <c r="Q336" s="19" t="str">
        <v>512GB M.2 NVMe™ PCIe® 4.0 SSD</v>
      </c>
      <c r="R336" s="19" t="str">
        <v>Side:
1x Kensington lock
1x 3.5mm combo audio jack
1x USB 2.0 Type-A
Back:
1x DC-in
1x RJ45 Gigabit Ethernet
1x HDMI in 1.4
1x HDMI out 1.4
1x USB 3.2 Gen 1 Type-C
3x USB 3.2 Gen 1 Type-A</v>
      </c>
      <c r="S336" s="19" t="str">
        <v>06.90 kg</v>
      </c>
      <c r="T336" s="19" t="str">
        <v>54.1 x 41.6 x 1.7 ~ 21.0 cm</v>
      </c>
      <c r="U336" s="19" t="str">
        <v>2x DDR5 SO-DIMM slot</v>
      </c>
      <c r="V336" s="19" t="str">
        <v>Wireless black keyboard
Wireless optical mouse</v>
      </c>
      <c r="W336" s="20" t="str">
        <v>No Battery</v>
      </c>
      <c r="X336" s="19" t="str">
        <v>ø4.5, 120W AC Adapter</v>
      </c>
      <c r="Y336" s="19" t="str">
        <v>BIOS Booting User Password Protection
HDD User Password Protection and Security
Kensington Security Slot™(7x 3mm)</v>
      </c>
    </row>
    <row r="337" spans="1:25" ht="15" customHeight="1">
      <c r="A337" s="19" t="str">
        <v>90PT03X5-M07UA0</v>
      </c>
      <c r="B337" s="20" t="str">
        <v>P440VAT-B5852WS</v>
      </c>
      <c r="C337" s="19" t="str">
        <v>ASUS ExpertCenter P400</v>
      </c>
      <c r="D337" s="20" t="str">
        <v>Trusted by IT Experts. Built for Worry-Free Business.</v>
      </c>
      <c r="E337"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7" s="19">
        <v>0</v>
      </c>
      <c r="G337" s="19" t="str">
        <v>90PT03X5-M07UA0</v>
      </c>
      <c r="H337" s="19" t="str">
        <v>ASUS ExpertCenter P400 (Core 5 210H/8GB/512GB/Win 11 Home/P440VAT)</v>
      </c>
      <c r="I337" s="19" t="str">
        <v>Intel® Core™ 5 210H 2.5 GHz</v>
      </c>
      <c r="J337" s="19" t="str">
        <v>Intel® Graphics</v>
      </c>
      <c r="K337" s="19" t="str">
        <v>Windows 11 Home</v>
      </c>
      <c r="L337" s="19" t="str">
        <v>Microsoft Office Home 2024_x000D_
Microsoft 365 Basic</v>
      </c>
      <c r="M337" s="19" t="str">
        <v>23.8"</v>
      </c>
      <c r="N337" s="19" t="str">
        <v>FHD (1920 x 1080) 16:9</v>
      </c>
      <c r="O337" s="19" t="str">
        <v>250nits</v>
      </c>
      <c r="P337" s="19" t="str">
        <v>DDR5 8GB</v>
      </c>
      <c r="Q337" s="19" t="str">
        <v>512GB M.2 NVMe™ PCIe® 4.0 SSD</v>
      </c>
      <c r="R337" s="19" t="str">
        <v>Side:
1x Kensington lock
1x 3.5mm combo audio jack
1x USB 2.0 Type-A
Back:
1x DC-in
1x RJ45 Gigabit Ethernet
1x HDMI in 1.4
1x HDMI out 1.4
1x USB 3.2 Gen 1 Type-C
3x USB 3.2 Gen 1 Type-A</v>
      </c>
      <c r="S337" s="19" t="str">
        <v>06.90 kg</v>
      </c>
      <c r="T337" s="19" t="str">
        <v>54.1 x 41.6 x 1.7 ~ 21.0 cm</v>
      </c>
      <c r="U337" s="19" t="str">
        <v>2x DDR5 SO-DIMM slot</v>
      </c>
      <c r="V337" s="19" t="str">
        <v>Wireless black keyboard
Wireless optical mouse</v>
      </c>
      <c r="W337" s="20" t="str">
        <v>No Battery</v>
      </c>
      <c r="X337" s="19" t="str">
        <v>ø4.5, 120W AC Adapter</v>
      </c>
      <c r="Y337" s="19" t="str">
        <v>BIOS Booting User Password Protection
HDD User Password Protection and Security
Kensington Security Slot™(7x 3mm)</v>
      </c>
    </row>
    <row r="338" spans="1:25" ht="15" customHeight="1">
      <c r="A338" s="19" t="str">
        <v>90PT03X5-M08JZ0</v>
      </c>
      <c r="B338" s="20" t="str">
        <v>P440VAK-B7852WS</v>
      </c>
      <c r="C338" s="19" t="str">
        <v>ASUS ExpertCenter P400</v>
      </c>
      <c r="D338" s="20" t="str">
        <v>Trusted by IT Experts. Built for Worry-Free Business.</v>
      </c>
      <c r="E33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8" s="19">
        <v>0</v>
      </c>
      <c r="G338" s="19" t="str">
        <v>90PT03X5-M08JZ0</v>
      </c>
      <c r="H338" s="19" t="str">
        <v>ASUS ExpertCenter P400 (Core 7 240H/8GB/512GB/Win 11 Home/P440VAK)</v>
      </c>
      <c r="I338" s="19" t="str">
        <v>Intel® Core™ 7 240H 2.5 GHz</v>
      </c>
      <c r="J338" s="19" t="str">
        <v>Intel® Graphics</v>
      </c>
      <c r="K338" s="19" t="str">
        <v>Windows 11 Home</v>
      </c>
      <c r="L338" s="19" t="str">
        <v>Microsoft Office Home 2024_x000D_
Microsoft 365 Basic</v>
      </c>
      <c r="M338" s="19" t="str">
        <v>23.8"</v>
      </c>
      <c r="N338" s="19" t="str">
        <v>FHD (1920 x 1080) 16:9</v>
      </c>
      <c r="O338" s="19" t="str">
        <v>250nits</v>
      </c>
      <c r="P338" s="19" t="str">
        <v>DDR5 8GB</v>
      </c>
      <c r="Q338" s="19" t="str">
        <v>512GB M.2 NVMe™ PCIe® 4.0 SSD</v>
      </c>
      <c r="R338" s="19" t="str">
        <v>Side:
1x Kensington lock
1x 3.5mm combo audio jack
1x USB 2.0 Type-A
Back:
1x DC-in
1x RJ45 Gigabit Ethernet
1x HDMI in 1.4
1x HDMI out 1.4
1x USB 3.2 Gen 1 Type-C
3x USB 3.2 Gen 1 Type-A</v>
      </c>
      <c r="S338" s="19" t="str">
        <v>06.90 kg</v>
      </c>
      <c r="T338" s="19" t="str">
        <v>54.1 x 41.6 x 1.7 ~ 21.0 cm</v>
      </c>
      <c r="U338" s="19" t="str">
        <v>2x DDR5 SO-DIMM slot</v>
      </c>
      <c r="V338" s="19" t="str">
        <v>Wireless black keyboard
Wireless optical mouse</v>
      </c>
      <c r="W338" s="20" t="str">
        <v>No Battery</v>
      </c>
      <c r="X338" s="19" t="str">
        <v>ø4.5, 120W AC Adapter</v>
      </c>
      <c r="Y338" s="19" t="str">
        <v>BIOS Booting User Password Protection
HDD User Password Protection and Security
Kensington Security Slot™(7x 3mm)</v>
      </c>
    </row>
    <row r="339" spans="1:25" ht="15" customHeight="1">
      <c r="A339" s="19" t="str">
        <v>90PT03X5-M08K00</v>
      </c>
      <c r="B339" s="20" t="str">
        <v>P440VAK-B7152WS</v>
      </c>
      <c r="C339" s="19" t="str">
        <v>ASUS ExpertCenter P400</v>
      </c>
      <c r="D339" s="20" t="str">
        <v>Trusted by IT Experts. Built for Worry-Free Business.</v>
      </c>
      <c r="E33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9" s="19">
        <v>0</v>
      </c>
      <c r="G339" s="19" t="str">
        <v>90PT03X5-M08K00</v>
      </c>
      <c r="H339" s="19" t="str">
        <v>ASUS ExpertCenter P400 (Core 7 240H/16GB/512GB/Win 11 Home/P440VAK)</v>
      </c>
      <c r="I339" s="19" t="str">
        <v>Intel® Core™ 7 240H 2.5 GHz</v>
      </c>
      <c r="J339" s="19" t="str">
        <v>Intel® Graphics</v>
      </c>
      <c r="K339" s="19" t="str">
        <v>Windows 11 Home</v>
      </c>
      <c r="L339" s="19" t="str">
        <v>Microsoft Office Home 2024_x000D_
Microsoft 365 Basic</v>
      </c>
      <c r="M339" s="19" t="str">
        <v>23.8"</v>
      </c>
      <c r="N339" s="19" t="str">
        <v>FHD (1920 x 1080) 16:9</v>
      </c>
      <c r="O339" s="19" t="str">
        <v>250nits</v>
      </c>
      <c r="P339" s="19" t="str">
        <v>DDR5 16GB</v>
      </c>
      <c r="Q339" s="19" t="str">
        <v>512GB M.2 NVMe™ PCIe® 4.0 SSD</v>
      </c>
      <c r="R339" s="19" t="str">
        <v>Side:
1x Kensington lock
1x 3.5mm combo audio jack
1x USB 2.0 Type-A
Back:
1x DC-in
1x RJ45 Gigabit Ethernet
1x HDMI in 1.4
1x HDMI out 1.4
1x USB 3.2 Gen 1 Type-C
3x USB 3.2 Gen 1 Type-A</v>
      </c>
      <c r="S339" s="19" t="str">
        <v>06.90 kg</v>
      </c>
      <c r="T339" s="19" t="str">
        <v>54.1 x 41.6 x 1.7 ~ 21.0 cm</v>
      </c>
      <c r="U339" s="19" t="str">
        <v>2x DDR5 SO-DIMM slot</v>
      </c>
      <c r="V339" s="19" t="str">
        <v>Wireless black keyboard
Wireless optical mouse</v>
      </c>
      <c r="W339" s="20" t="str">
        <v>No Battery</v>
      </c>
      <c r="X339" s="19" t="str">
        <v>ø4.5, 120W AC Adapter</v>
      </c>
      <c r="Y339" s="19" t="str">
        <v>BIOS Booting User Password Protection
HDD User Password Protection and Security
Kensington Security Slot™(7x 3mm)</v>
      </c>
    </row>
    <row r="340" spans="1:25" ht="15" customHeight="1">
      <c r="A340" s="19" t="str">
        <v>90PT03X5-M09EE0</v>
      </c>
      <c r="B340" s="20" t="str">
        <v>P440VAK-B3852WS</v>
      </c>
      <c r="C340" s="19" t="str">
        <v>ASUS ExpertCenter P400</v>
      </c>
      <c r="D340" s="20" t="str">
        <v>Trusted by IT Experts. Built for Worry-Free Business.</v>
      </c>
      <c r="E34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0" s="19">
        <v>0</v>
      </c>
      <c r="G340" s="19" t="str">
        <v>90PT03X5-M09EE0</v>
      </c>
      <c r="H340" s="19" t="e">
        <v>#VALUE!</v>
      </c>
      <c r="I340" s="19" t="e">
        <v>#VALUE!</v>
      </c>
      <c r="J340" s="19" t="str">
        <v>N/A</v>
      </c>
      <c r="K340" s="19" t="str">
        <v/>
      </c>
      <c r="L340" s="19" t="str">
        <v>With privacy shutter</v>
      </c>
      <c r="M340" s="19" t="str">
        <v>23.8"</v>
      </c>
      <c r="N340" s="19" t="str">
        <v>FHD (1920 x 1080) 16:9</v>
      </c>
      <c r="O340" s="19" t="str">
        <v>250nits</v>
      </c>
      <c r="P340" s="19" t="str">
        <v>Intel® Graphics</v>
      </c>
      <c r="Q340" s="19" t="str">
        <v/>
      </c>
      <c r="R340"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0" s="19" t="e">
        <v>#N/A</v>
      </c>
      <c r="T340" s="19" t="e">
        <v>#N/A</v>
      </c>
      <c r="U340" s="19" t="str">
        <v>8GB DDR5 SO-DIMM</v>
      </c>
      <c r="V340" s="19" t="str">
        <v/>
      </c>
      <c r="W340" s="20" t="str">
        <v>No Battery</v>
      </c>
      <c r="X340" s="19" t="str">
        <v>Not Found</v>
      </c>
      <c r="Y340" s="19" t="str">
        <v>ø4.5, 90W AC Adapter, Output: 19V DC, 4.74A, 90W, Input: 100~240V AC 50/60Hz universal</v>
      </c>
    </row>
    <row r="341" spans="1:25" ht="15" customHeight="1">
      <c r="A341" s="19" t="str">
        <v>90PT03X5-M09EH0</v>
      </c>
      <c r="B341" s="20" t="str">
        <v>P440VAK-B3852W</v>
      </c>
      <c r="C341" s="19" t="str">
        <v>ASUS ExpertCenter P400</v>
      </c>
      <c r="D341" s="20" t="str">
        <v>Trusted by IT Experts. Built for Worry-Free Business.</v>
      </c>
      <c r="E34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1" s="19">
        <v>0</v>
      </c>
      <c r="G341" s="19" t="str">
        <v>90PT03X5-M09EH0</v>
      </c>
      <c r="H341" s="19" t="e">
        <v>#VALUE!</v>
      </c>
      <c r="I341" s="19" t="e">
        <v>#VALUE!</v>
      </c>
      <c r="J341" s="19" t="str">
        <v>N/A</v>
      </c>
      <c r="K341" s="19" t="str">
        <v/>
      </c>
      <c r="L341" s="19" t="str">
        <v>With privacy shutter</v>
      </c>
      <c r="M341" s="19" t="str">
        <v>23.8"</v>
      </c>
      <c r="N341" s="19" t="str">
        <v>FHD (1920 x 1080) 16:9</v>
      </c>
      <c r="O341" s="19" t="str">
        <v>250nits</v>
      </c>
      <c r="P341" s="19" t="str">
        <v>Intel® Graphics</v>
      </c>
      <c r="Q341" s="19" t="str">
        <v/>
      </c>
      <c r="R34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1" s="19" t="e">
        <v>#N/A</v>
      </c>
      <c r="T341" s="19" t="e">
        <v>#N/A</v>
      </c>
      <c r="U341" s="19" t="str">
        <v>8GB DDR5 SO-DIMM</v>
      </c>
      <c r="V341" s="19" t="str">
        <v/>
      </c>
      <c r="W341" s="20" t="str">
        <v>No Battery</v>
      </c>
      <c r="X341" s="19" t="str">
        <v>Not Found</v>
      </c>
      <c r="Y341" s="19" t="str">
        <v>ø4.5, 90W AC Adapter, Output: 19V DC, 4.74A, 90W, Input: 100~240V AC 50/60Hz universal</v>
      </c>
    </row>
    <row r="342" spans="1:25" ht="15" customHeight="1">
      <c r="A342" s="19" t="str">
        <v>90PT03X5-M0B8L0</v>
      </c>
      <c r="B342" s="20" t="str">
        <v>P440VAK-B5852W</v>
      </c>
      <c r="C342" s="19" t="str">
        <v>ASUS ExpertCenter P400</v>
      </c>
      <c r="D342" s="20" t="str">
        <v>Trusted by IT Experts. Built for Worry-Free Business.</v>
      </c>
      <c r="E34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2" s="19">
        <v>0</v>
      </c>
      <c r="G342" s="19" t="str">
        <v>90PT03X5-M0B8L0</v>
      </c>
      <c r="H342" s="19" t="e">
        <v>#VALUE!</v>
      </c>
      <c r="I342" s="19" t="e">
        <v>#VALUE!</v>
      </c>
      <c r="J342" s="19" t="str">
        <v>N/A</v>
      </c>
      <c r="K342" s="19" t="str">
        <v/>
      </c>
      <c r="L342" s="19" t="str">
        <v>With privacy shutter</v>
      </c>
      <c r="M342" s="19" t="str">
        <v>23.8"</v>
      </c>
      <c r="N342" s="19" t="str">
        <v>FHD (1920 x 1080) 16:9</v>
      </c>
      <c r="O342" s="19" t="str">
        <v>250nits</v>
      </c>
      <c r="P342" s="19" t="str">
        <v>Intel® Graphics</v>
      </c>
      <c r="Q342" s="19" t="str">
        <v/>
      </c>
      <c r="R34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2" s="19" t="e">
        <v>#N/A</v>
      </c>
      <c r="T342" s="19" t="e">
        <v>#N/A</v>
      </c>
      <c r="U342" s="19" t="str">
        <v>8GB DDR5 SO-DIMM</v>
      </c>
      <c r="V342" s="19" t="str">
        <v/>
      </c>
      <c r="W342" s="20" t="str">
        <v>No Battery</v>
      </c>
      <c r="X342" s="19" t="str">
        <v>Not Found</v>
      </c>
      <c r="Y342" s="19" t="str">
        <v>ø4.5, 120W AC Adapter, Output: 20V DC, 6.0A, 120W, Input: 100~240V AC 50/60Hz universal</v>
      </c>
    </row>
    <row r="343" spans="1:25" ht="15" customHeight="1">
      <c r="A343" s="19" t="str">
        <v>90PT03X7-M025H0</v>
      </c>
      <c r="B343" s="20" t="str">
        <v>P440VAK-W5850WS</v>
      </c>
      <c r="C343" s="19" t="str">
        <v>ASUS ExpertCenter P400</v>
      </c>
      <c r="D343" s="20" t="str">
        <v>Trusted by IT Experts. Built for Worry-Free Business.</v>
      </c>
      <c r="E34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3" s="19" t="str">
        <v>https://drive.google.com/drive/folders/182p8JTDd7m93bz4DlG_It6d56ajBKPzv?usp=drive_link</v>
      </c>
      <c r="G343" s="19" t="str">
        <v>90PT03X7-M025H0</v>
      </c>
      <c r="H343" s="19" t="str">
        <v>ASUS ExpertCenter P400 (i5-13420H/8GB/512GB/Win 11 Home/P440VAK)</v>
      </c>
      <c r="I343" s="19" t="str">
        <v>Intel® Core™ i5-13420H 2.1 GHz</v>
      </c>
      <c r="J343" s="19" t="str">
        <v>Intel® UHD Graphics</v>
      </c>
      <c r="K343" s="19" t="str">
        <v>Windows 11 Home</v>
      </c>
      <c r="L343" s="19" t="str">
        <v>Microsoft Office Home 2024_x000D_
Microsoft 365 Basic</v>
      </c>
      <c r="M343" s="19" t="str">
        <v>23.8"</v>
      </c>
      <c r="N343" s="19" t="str">
        <v>FHD (1920 x 1080) 16:9</v>
      </c>
      <c r="O343" s="19" t="str">
        <v>250nits</v>
      </c>
      <c r="P343" s="19" t="str">
        <v>DDR5 8GB</v>
      </c>
      <c r="Q343" s="19" t="str">
        <v>512GB M.2 NVMe™ PCIe® 4.0 SSD</v>
      </c>
      <c r="R343" s="19" t="str">
        <v>Side:
1x Kensington lock
1x 3.5mm combo audio jack
1x USB 2.0 Type-A
Back:
1x DC-in
1x RJ45 Gigabit Ethernet
1x HDMI in 1.4
1x HDMI out 1.4
1x USB 3.2 Gen 1 Type-C
3x USB 3.2 Gen 1 Type-A</v>
      </c>
      <c r="S343" s="19" t="str">
        <v>06.90 kg</v>
      </c>
      <c r="T343" s="19" t="str">
        <v>54.1 x 41.6 x 1.7 ~ 21.0 cm</v>
      </c>
      <c r="U343" s="19" t="str">
        <v>2x DDR5 SO-DIMM slot</v>
      </c>
      <c r="V343" s="19" t="str">
        <v>Wireless sandstone white keyboard
Wireless optical mouse</v>
      </c>
      <c r="W343" s="20" t="str">
        <v>No Battery</v>
      </c>
      <c r="X343" s="19" t="str">
        <v>ø4.5, 120W AC Adapter</v>
      </c>
      <c r="Y343" s="19" t="str">
        <v>BIOS Booting User Password Protection
HDD User Password Protection and Security
Kensington Security Slot™(7x 3mm)</v>
      </c>
    </row>
    <row r="344" spans="1:25" ht="15" customHeight="1">
      <c r="A344" s="19" t="str">
        <v>90PT03X7-M02840</v>
      </c>
      <c r="B344" s="20" t="str">
        <v>P440VAK-W3850WS</v>
      </c>
      <c r="C344" s="19" t="str">
        <v>ASUS ExpertCenter P400</v>
      </c>
      <c r="D344" s="20" t="str">
        <v>Trusted by IT Experts. Built for Worry-Free Business.</v>
      </c>
      <c r="E34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4" s="19" t="str">
        <v>https://drive.google.com/drive/folders/17GbsjQlawHQN8fK_kwhkKpeoIpGZ7Arx?usp=drive_link</v>
      </c>
      <c r="G344" s="19" t="str">
        <v>90PT03X7-M02840</v>
      </c>
      <c r="H344" s="19" t="str">
        <v>ASUS ExpertCenter P400 (i3-1315U/8GB/512GB/Win 11 Home/P440VAK)</v>
      </c>
      <c r="I344" s="19" t="str">
        <v>Intel® Core™ i3-1315U 1.2 GHz</v>
      </c>
      <c r="J344" s="19" t="str">
        <v>Intel® Graphics</v>
      </c>
      <c r="K344" s="19" t="str">
        <v>Windows 11 Home</v>
      </c>
      <c r="L344" s="19" t="str">
        <v>Microsoft Office Home 2024_x000D_
Microsoft 365 Basic</v>
      </c>
      <c r="M344" s="19" t="str">
        <v>23.8"</v>
      </c>
      <c r="N344" s="19" t="str">
        <v>FHD (1920 x 1080) 16:9</v>
      </c>
      <c r="O344" s="19" t="str">
        <v>250nits</v>
      </c>
      <c r="P344" s="19" t="str">
        <v>DDR5 8GB</v>
      </c>
      <c r="Q344" s="19" t="str">
        <v>512GB M.2 NVMe™ PCIe® 4.0 SSD</v>
      </c>
      <c r="R344" s="19" t="str">
        <v>Side:
1x Kensington lock
1x 3.5mm combo audio jack
1x USB 2.0 Type-A
Back:
1x DC-in
1x RJ45 Gigabit Ethernet
1x HDMI out 1.4
1x USB 3.2 Gen 1 Type-C
3x USB 3.2 Gen 1 Type-A</v>
      </c>
      <c r="S344" s="19" t="str">
        <v>06.90 kg</v>
      </c>
      <c r="T344" s="19" t="str">
        <v>54.1 x 41.6 x 1.7 ~ 21.0 cm</v>
      </c>
      <c r="U344" s="19" t="str">
        <v>2x DDR5 SO-DIMM slot</v>
      </c>
      <c r="V344" s="19" t="str">
        <v>Wireless sandstone white keyboard
Wireless optical mouse</v>
      </c>
      <c r="W344" s="20" t="str">
        <v>No Battery</v>
      </c>
      <c r="X344" s="19" t="str">
        <v>ø4.5, 90W AC Adapter</v>
      </c>
      <c r="Y344" s="19" t="str">
        <v>BIOS Booting User Password Protection
HDD User Password Protection and Security
Kensington Security Slot™(7x 3mm)</v>
      </c>
    </row>
    <row r="345" spans="1:25" ht="15" customHeight="1">
      <c r="A345" s="19" t="str">
        <v>90PT03X7-M02860</v>
      </c>
      <c r="B345" s="20" t="str">
        <v>P440VAK-W7850WS</v>
      </c>
      <c r="C345" s="19" t="str">
        <v>ASUS ExpertCenter P400</v>
      </c>
      <c r="D345" s="20" t="str">
        <v>Trusted by IT Experts. Built for Worry-Free Business.</v>
      </c>
      <c r="E34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5" s="19" t="str">
        <v>https://drive.google.com/drive/folders/1I0QI2-TrzUyq5BHKoZCsYIfVD4VxmnIj?usp=drive_link</v>
      </c>
      <c r="G345" s="19" t="str">
        <v>90PT03X7-M02860</v>
      </c>
      <c r="H345" s="19" t="str">
        <v>ASUS ExpertCenter P400 (i7-13620H/8GB/512GB/Win 11 Home/P440VAK)</v>
      </c>
      <c r="I345" s="19" t="str">
        <v>Intel® Core™ i7-13620H 2.4 GHz</v>
      </c>
      <c r="J345" s="19" t="str">
        <v>Intel® UHD Graphics</v>
      </c>
      <c r="K345" s="19" t="str">
        <v>Windows 11 Home</v>
      </c>
      <c r="L345" s="19" t="str">
        <v>Microsoft Office Home 2024_x000D_
Microsoft 365 Basic</v>
      </c>
      <c r="M345" s="19" t="str">
        <v>23.8"</v>
      </c>
      <c r="N345" s="19" t="str">
        <v>FHD (1920 x 1080) 16:9</v>
      </c>
      <c r="O345" s="19" t="str">
        <v>250nits</v>
      </c>
      <c r="P345" s="19" t="str">
        <v>DDR5 8GB</v>
      </c>
      <c r="Q345" s="19" t="str">
        <v>512GB M.2 NVMe™ PCIe® 4.0 SSD</v>
      </c>
      <c r="R345" s="19" t="str">
        <v>Side:
1x Kensington lock
1x 3.5mm combo audio jack
1x USB 2.0 Type-A
Back:
1x DC-in
1x RJ45 Gigabit Ethernet
1x HDMI in 1.4
1x HDMI out 1.4
1x USB 3.2 Gen 1 Type-C
3x USB 3.2 Gen 1 Type-A</v>
      </c>
      <c r="S345" s="19" t="str">
        <v>06.90 kg</v>
      </c>
      <c r="T345" s="19" t="str">
        <v>54.1 x 41.6 x 1.7 ~ 21.0 cm</v>
      </c>
      <c r="U345" s="19" t="str">
        <v>2x DDR5 SO-DIMM slot</v>
      </c>
      <c r="V345" s="19" t="str">
        <v>Wireless sandstone white keyboard
Wireless optical mouse</v>
      </c>
      <c r="W345" s="20" t="str">
        <v>No Battery</v>
      </c>
      <c r="X345" s="19" t="str">
        <v>ø4.5, 120W AC Adapter</v>
      </c>
      <c r="Y345" s="19" t="str">
        <v>BIOS Booting User Password Protection
HDD User Password Protection and Security
Kensington Security Slot™(7x 3mm)</v>
      </c>
    </row>
    <row r="346" spans="1:25" ht="15" customHeight="1">
      <c r="A346" s="19" t="str">
        <v>90PT03X7-M02880</v>
      </c>
      <c r="B346" s="20" t="str">
        <v>P440VAT-W5850WS</v>
      </c>
      <c r="C346" s="19" t="str">
        <v>ASUS ExpertCenter P400</v>
      </c>
      <c r="D346" s="20" t="str">
        <v>Trusted by IT Experts. Built for Worry-Free Business.</v>
      </c>
      <c r="E346"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46" s="19" t="str">
        <v>https://drive.google.com/drive/folders/145F1Y4d-AOCxAJdykleV5LiX8mXqPH3G?usp=drive_link</v>
      </c>
      <c r="G346" s="19" t="str">
        <v>90PT03X7-M02880</v>
      </c>
      <c r="H346" s="19" t="str">
        <v>ASUS ExpertCenter P400 (i5-13420H/8GB/512GB/Win 11 Home/P440VAT)</v>
      </c>
      <c r="I346" s="19" t="str">
        <v>Intel® Core™ i5-13420H 2.1 GHz</v>
      </c>
      <c r="J346" s="19" t="str">
        <v>Intel® UHD Graphics</v>
      </c>
      <c r="K346" s="19" t="str">
        <v>Windows 11 Home</v>
      </c>
      <c r="L346" s="19" t="str">
        <v>Microsoft Office Home 2024_x000D_
Microsoft 365 Basic</v>
      </c>
      <c r="M346" s="19" t="str">
        <v>23.8"</v>
      </c>
      <c r="N346" s="19" t="str">
        <v>FHD (1920 x 1080) 16:9</v>
      </c>
      <c r="O346" s="19" t="str">
        <v>250nits</v>
      </c>
      <c r="P346" s="19" t="str">
        <v>DDR5 8GB</v>
      </c>
      <c r="Q346" s="19" t="str">
        <v>512GB M.2 NVMe™ PCIe® 4.0 SSD</v>
      </c>
      <c r="R346" s="19" t="str">
        <v>Side:
1x Kensington lock
1x 3.5mm combo audio jack
1x USB 2.0 Type-A
Back:
1x DC-in
1x RJ45 Gigabit Ethernet
1x HDMI in 1.4
1x HDMI out 1.4
1x USB 3.2 Gen 1 Type-C
3x USB 3.2 Gen 1 Type-A</v>
      </c>
      <c r="S346" s="19" t="str">
        <v>06.90 kg</v>
      </c>
      <c r="T346" s="19" t="str">
        <v>54.1 x 41.6 x 1.7 ~ 21.0 cm</v>
      </c>
      <c r="U346" s="19" t="str">
        <v>2x DDR5 SO-DIMM slot</v>
      </c>
      <c r="V346" s="19" t="str">
        <v>Wireless sandstone white keyboard
Wireless optical mouse</v>
      </c>
      <c r="W346" s="20" t="str">
        <v>No Battery</v>
      </c>
      <c r="X346" s="19" t="str">
        <v>ø4.5, 120W AC Adapter</v>
      </c>
      <c r="Y346" s="19" t="str">
        <v>BIOS Booting User Password Protection
HDD User Password Protection and Security
Kensington Security Slot™(7x 3mm)</v>
      </c>
    </row>
    <row r="347" spans="1:25" ht="15" customHeight="1">
      <c r="A347" s="19" t="str">
        <v>90PT03X7-M02890</v>
      </c>
      <c r="B347" s="20" t="str">
        <v>P440VAT-W7850WS</v>
      </c>
      <c r="C347" s="19" t="str">
        <v>ASUS ExpertCenter P400</v>
      </c>
      <c r="D347" s="20" t="str">
        <v>Trusted by IT Experts. Built for Worry-Free Business.</v>
      </c>
      <c r="E347"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47" s="19" t="str">
        <v>https://drive.google.com/drive/folders/1fsQ9eVDGY7nfo0TOnZNT5KQXadoLTvzP?usp=drive_link</v>
      </c>
      <c r="G347" s="19" t="str">
        <v>90PT03X7-M02890</v>
      </c>
      <c r="H347" s="19" t="str">
        <v>ASUS ExpertCenter P400 (i7-13620H/8GB/512GB/Win 11 Home/P440VAT)</v>
      </c>
      <c r="I347" s="19" t="str">
        <v>Intel® Core™ i7-13620H 2.4 GHz</v>
      </c>
      <c r="J347" s="19" t="str">
        <v>Intel® UHD Graphics</v>
      </c>
      <c r="K347" s="19" t="str">
        <v>Windows 11 Home</v>
      </c>
      <c r="L347" s="19" t="str">
        <v>Microsoft Office Home 2024_x000D_
Microsoft 365 Basic</v>
      </c>
      <c r="M347" s="19" t="str">
        <v>23.8"</v>
      </c>
      <c r="N347" s="19" t="str">
        <v>FHD (1920 x 1080) 16:9</v>
      </c>
      <c r="O347" s="19" t="str">
        <v>250nits</v>
      </c>
      <c r="P347" s="19" t="str">
        <v>DDR5 8GB</v>
      </c>
      <c r="Q347" s="19" t="str">
        <v>512GB M.2 NVMe™ PCIe® 4.0 SSD</v>
      </c>
      <c r="R347" s="19" t="str">
        <v>Side:
1x Kensington lock
1x 3.5mm combo audio jack
1x USB 2.0 Type-A
Back:
1x DC-in
1x RJ45 Gigabit Ethernet
1x HDMI in 1.4
1x HDMI out 1.4
1x USB 3.2 Gen 1 Type-C
3x USB 3.2 Gen 1 Type-A</v>
      </c>
      <c r="S347" s="19" t="str">
        <v>06.90 kg</v>
      </c>
      <c r="T347" s="19" t="str">
        <v>54.1 x 41.6 x 1.7 ~ 21.0 cm</v>
      </c>
      <c r="U347" s="19" t="str">
        <v>2x DDR5 SO-DIMM slot</v>
      </c>
      <c r="V347" s="19" t="str">
        <v>Wireless sandstone white keyboard
Wireless optical mouse</v>
      </c>
      <c r="W347" s="20" t="str">
        <v>No Battery</v>
      </c>
      <c r="X347" s="19" t="str">
        <v>ø4.5, 120W AC Adapter</v>
      </c>
      <c r="Y347" s="19" t="str">
        <v>BIOS Booting User Password Protection
HDD User Password Protection and Security
Kensington Security Slot™(7x 3mm)</v>
      </c>
    </row>
    <row r="348" spans="1:25" ht="15" customHeight="1">
      <c r="A348" s="19" t="str">
        <v>90PT03X7-M03KH0</v>
      </c>
      <c r="B348" s="20" t="str">
        <v>P440VAK-W5851WS</v>
      </c>
      <c r="C348" s="19" t="str">
        <v>ASUS ExpertCenter P400</v>
      </c>
      <c r="D348" s="20" t="str">
        <v>Trusted by IT Experts. Built for Worry-Free Business.</v>
      </c>
      <c r="E34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8" s="19">
        <v>0</v>
      </c>
      <c r="G348" s="19" t="str">
        <v>90PT03X7-M03KH0</v>
      </c>
      <c r="H348" s="19" t="str">
        <v>ASUS ExpertCenter P400 (i5-13420H/8GB/512GB/Win 11 Home/P440VAK)</v>
      </c>
      <c r="I348" s="19" t="str">
        <v>Intel® Core™ i5-13420H 2.1 GHz</v>
      </c>
      <c r="J348" s="19" t="str">
        <v>Intel® UHD Graphics</v>
      </c>
      <c r="K348" s="19" t="str">
        <v>Windows 11 Home</v>
      </c>
      <c r="L348" s="19" t="str">
        <v>Microsoft Office Home 2024_x000D_
Microsoft 365 Basic</v>
      </c>
      <c r="M348" s="19" t="str">
        <v>23.8"</v>
      </c>
      <c r="N348" s="19" t="str">
        <v>FHD (1920 x 1080) 16:9</v>
      </c>
      <c r="O348" s="19" t="str">
        <v>250nits</v>
      </c>
      <c r="P348" s="19" t="str">
        <v>DDR5 8GB</v>
      </c>
      <c r="Q348" s="19" t="str">
        <v>512GB M.2 NVMe™ PCIe® 4.0 SSD</v>
      </c>
      <c r="R348" s="19" t="str">
        <v>Side:
1x Kensington lock
1x 3.5mm combo audio jack
1x USB 2.0 Type-A
Back:
1x DC-in
1x RJ45 Gigabit Ethernet
1x HDMI in 1.4
1x HDMI out 1.4
1x USB 3.2 Gen 1 Type-C
3x USB 3.2 Gen 1 Type-A</v>
      </c>
      <c r="S348" s="19" t="str">
        <v>06.90 kg</v>
      </c>
      <c r="T348" s="19" t="str">
        <v>54.1 x 41.6 x 1.7 ~ 21.0 cm</v>
      </c>
      <c r="U348" s="19" t="str">
        <v>2x DDR5 SO-DIMM slot</v>
      </c>
      <c r="V348" s="19" t="str">
        <v>Wireless sandstone white keyboard
Wireless optical mouse</v>
      </c>
      <c r="W348" s="20" t="str">
        <v>No Battery</v>
      </c>
      <c r="X348" s="19" t="str">
        <v>ø4.5, 120W AC Adapter</v>
      </c>
      <c r="Y348" s="19" t="str">
        <v>BIOS Booting User Password Protection
HDD User Password Protection and Security
Kensington Security Slot™(7x 3mm)</v>
      </c>
    </row>
    <row r="349" spans="1:25" ht="15" customHeight="1">
      <c r="A349" s="19" t="str">
        <v>90PT03X7-M03KJ0</v>
      </c>
      <c r="B349" s="20" t="str">
        <v>P440VAK-W5151WS</v>
      </c>
      <c r="C349" s="19" t="str">
        <v>ASUS ExpertCenter P400</v>
      </c>
      <c r="D349" s="20" t="str">
        <v>Trusted by IT Experts. Built for Worry-Free Business.</v>
      </c>
      <c r="E34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9" s="19">
        <v>0</v>
      </c>
      <c r="G349" s="19" t="str">
        <v>90PT03X7-M03KJ0</v>
      </c>
      <c r="H349" s="19" t="str">
        <v>ASUS ExpertCenter P400 (i5-13420H/16GB/512GB/Win 11 Home/P440VAK)</v>
      </c>
      <c r="I349" s="19" t="str">
        <v>Intel® Core™ i5-13420H 2.1 GHz</v>
      </c>
      <c r="J349" s="19" t="str">
        <v>Intel® UHD Graphics</v>
      </c>
      <c r="K349" s="19" t="str">
        <v>Windows 11 Home</v>
      </c>
      <c r="L349" s="19" t="str">
        <v>Microsoft Office Home 2024_x000D_
Microsoft 365 Basic</v>
      </c>
      <c r="M349" s="19" t="str">
        <v>23.8"</v>
      </c>
      <c r="N349" s="19" t="str">
        <v>FHD (1920 x 1080) 16:9</v>
      </c>
      <c r="O349" s="19" t="str">
        <v>250nits</v>
      </c>
      <c r="P349" s="19" t="str">
        <v>DDR5 16GB</v>
      </c>
      <c r="Q349" s="19" t="str">
        <v>512GB M.2 NVMe™ PCIe® 4.0 SSD</v>
      </c>
      <c r="R349" s="19" t="str">
        <v>Side:
1x Kensington lock
1x 3.5mm combo audio jack
1x USB 2.0 Type-A
Back:
1x DC-in
1x RJ45 Gigabit Ethernet
1x HDMI in 1.4
1x HDMI out 1.4
1x USB 3.2 Gen 1 Type-C
3x USB 3.2 Gen 1 Type-A</v>
      </c>
      <c r="S349" s="19" t="str">
        <v>06.90 kg</v>
      </c>
      <c r="T349" s="19" t="str">
        <v>54.1 x 41.6 x 1.7 ~ 21.0 cm</v>
      </c>
      <c r="U349" s="19" t="str">
        <v>2x DDR5 SO-DIMM slot</v>
      </c>
      <c r="V349" s="19" t="str">
        <v>Wireless sandstone white keyboard
Wireless optical mouse</v>
      </c>
      <c r="W349" s="20" t="str">
        <v>No Battery</v>
      </c>
      <c r="X349" s="19" t="str">
        <v>ø4.5, 120W AC Adapter</v>
      </c>
      <c r="Y349" s="19" t="str">
        <v>BIOS Booting User Password Protection
HDD User Password Protection and Security
Kensington Security Slot™(7x 3mm)</v>
      </c>
    </row>
    <row r="350" spans="1:25" ht="15" customHeight="1">
      <c r="A350" s="19" t="str">
        <v>90PT03X7-M03KP0</v>
      </c>
      <c r="B350" s="20" t="str">
        <v>P440VAK-W7851WS</v>
      </c>
      <c r="C350" s="19" t="str">
        <v>ASUS ExpertCenter P400</v>
      </c>
      <c r="D350" s="20" t="str">
        <v>Trusted by IT Experts. Built for Worry-Free Business.</v>
      </c>
      <c r="E35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0" s="19">
        <v>0</v>
      </c>
      <c r="G350" s="19" t="str">
        <v>90PT03X7-M03KP0</v>
      </c>
      <c r="H350" s="19" t="str">
        <v>ASUS ExpertCenter P400 (i7-13620H/8GB/512GB/Win 11 Home/P440VAK)</v>
      </c>
      <c r="I350" s="19" t="str">
        <v>Intel® Core™ i7-13620H 2.4 GHz</v>
      </c>
      <c r="J350" s="19" t="str">
        <v>Intel® UHD Graphics</v>
      </c>
      <c r="K350" s="19" t="str">
        <v>Windows 11 Home</v>
      </c>
      <c r="L350" s="19" t="str">
        <v>Microsoft Office Home 2024_x000D_
Microsoft 365 Basic</v>
      </c>
      <c r="M350" s="19" t="str">
        <v>23.8"</v>
      </c>
      <c r="N350" s="19" t="str">
        <v>FHD (1920 x 1080) 16:9</v>
      </c>
      <c r="O350" s="19" t="str">
        <v>250nits</v>
      </c>
      <c r="P350" s="19" t="str">
        <v>DDR5 8GB</v>
      </c>
      <c r="Q350" s="19" t="str">
        <v>512GB M.2 NVMe™ PCIe® 4.0 SSD</v>
      </c>
      <c r="R350" s="19" t="str">
        <v>Side:
1x Kensington lock
1x 3.5mm combo audio jack
1x USB 2.0 Type-A
Back:
1x DC-in
1x RJ45 Gigabit Ethernet
1x HDMI in 1.4
1x HDMI out 1.4
1x USB 3.2 Gen 1 Type-C
3x USB 3.2 Gen 1 Type-A</v>
      </c>
      <c r="S350" s="19" t="str">
        <v>06.90 kg</v>
      </c>
      <c r="T350" s="19" t="str">
        <v>54.1 x 41.6 x 1.7 ~ 21.0 cm</v>
      </c>
      <c r="U350" s="19" t="str">
        <v>2x DDR5 SO-DIMM slot</v>
      </c>
      <c r="V350" s="19" t="str">
        <v>Wireless sandstone white keyboard
Wireless optical mouse</v>
      </c>
      <c r="W350" s="20" t="str">
        <v>No Battery</v>
      </c>
      <c r="X350" s="19" t="str">
        <v>ø4.5, 120W AC Adapter</v>
      </c>
      <c r="Y350" s="19" t="str">
        <v>BIOS Booting User Password Protection
HDD User Password Protection and Security
Kensington Security Slot™(7x 3mm)</v>
      </c>
    </row>
    <row r="351" spans="1:25" ht="15" customHeight="1">
      <c r="A351" s="19" t="str">
        <v>90PT03X7-M03KR0</v>
      </c>
      <c r="B351" s="20" t="str">
        <v>P440VAK-W7151WS</v>
      </c>
      <c r="C351" s="19" t="str">
        <v>ASUS ExpertCenter P400</v>
      </c>
      <c r="D351" s="20" t="str">
        <v>Trusted by IT Experts. Built for Worry-Free Business.</v>
      </c>
      <c r="E35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1" s="19">
        <v>0</v>
      </c>
      <c r="G351" s="19" t="str">
        <v>90PT03X7-M03KR0</v>
      </c>
      <c r="H351" s="19" t="str">
        <v>ASUS ExpertCenter P400 (i7-13620H/16GB/512GB/Win 11 Home/P440VAK)</v>
      </c>
      <c r="I351" s="19" t="str">
        <v>Intel® Core™ i7-13620H 2.4 GHz</v>
      </c>
      <c r="J351" s="19" t="str">
        <v>Intel® UHD Graphics</v>
      </c>
      <c r="K351" s="19" t="str">
        <v>Windows 11 Home</v>
      </c>
      <c r="L351" s="19" t="str">
        <v>Microsoft Office Home 2024_x000D_
Microsoft 365 Basic</v>
      </c>
      <c r="M351" s="19" t="str">
        <v>23.8"</v>
      </c>
      <c r="N351" s="19" t="str">
        <v>FHD (1920 x 1080) 16:9</v>
      </c>
      <c r="O351" s="19" t="str">
        <v>250nits</v>
      </c>
      <c r="P351" s="19" t="str">
        <v>DDR5 16GB</v>
      </c>
      <c r="Q351" s="19" t="str">
        <v>512GB M.2 NVMe™ PCIe® 4.0 SSD</v>
      </c>
      <c r="R351" s="19" t="str">
        <v>Side:
1x Kensington lock
1x 3.5mm combo audio jack
1x USB 2.0 Type-A
Back:
1x DC-in
1x RJ45 Gigabit Ethernet
1x HDMI in 1.4
1x HDMI out 1.4
1x USB 3.2 Gen 1 Type-C
3x USB 3.2 Gen 1 Type-A</v>
      </c>
      <c r="S351" s="19" t="str">
        <v>06.90 kg</v>
      </c>
      <c r="T351" s="19" t="str">
        <v>54.1 x 41.6 x 1.7 ~ 21.0 cm</v>
      </c>
      <c r="U351" s="19" t="str">
        <v>2x DDR5 SO-DIMM slot</v>
      </c>
      <c r="V351" s="19" t="str">
        <v>Wireless sandstone white keyboard
Wireless optical mouse</v>
      </c>
      <c r="W351" s="20" t="str">
        <v>No Battery</v>
      </c>
      <c r="X351" s="19" t="str">
        <v>ø4.5, 120W AC Adapter</v>
      </c>
      <c r="Y351" s="19" t="str">
        <v>BIOS Booting User Password Protection
HDD User Password Protection and Security
Kensington Security Slot™(7x 3mm)</v>
      </c>
    </row>
    <row r="352" spans="1:25" ht="15" customHeight="1">
      <c r="A352" s="19" t="str">
        <v>90PT03X7-M03KZ0</v>
      </c>
      <c r="B352" s="20" t="str">
        <v>P440VAT-W5151WS</v>
      </c>
      <c r="C352" s="19" t="str">
        <v>ASUS ExpertCenter P400</v>
      </c>
      <c r="D352" s="20" t="str">
        <v>Trusted by IT Experts. Built for Worry-Free Business.</v>
      </c>
      <c r="E35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2" s="19">
        <v>0</v>
      </c>
      <c r="G352" s="19" t="str">
        <v>90PT03X7-M03KZ0</v>
      </c>
      <c r="H352" s="19" t="str">
        <v>ASUS ExpertCenter P400 (i5-13420H/16GB/512GB/Win 11 Home/P440VAT)</v>
      </c>
      <c r="I352" s="19" t="str">
        <v>Intel® Core™ i5-13420H 2.1 GHz</v>
      </c>
      <c r="J352" s="19" t="str">
        <v>Intel® UHD Graphics</v>
      </c>
      <c r="K352" s="19" t="str">
        <v>Windows 11 Home</v>
      </c>
      <c r="L352" s="19" t="str">
        <v>Microsoft Office Home 2024_x000D_
Microsoft 365 Basic</v>
      </c>
      <c r="M352" s="19" t="str">
        <v>23.8"</v>
      </c>
      <c r="N352" s="19" t="str">
        <v>FHD (1920 x 1080) 16:9</v>
      </c>
      <c r="O352" s="19" t="str">
        <v>250nits</v>
      </c>
      <c r="P352" s="19" t="str">
        <v>DDR5 16GB</v>
      </c>
      <c r="Q352" s="19" t="str">
        <v>512GB M.2 NVMe™ PCIe® 4.0 SSD</v>
      </c>
      <c r="R352" s="19" t="str">
        <v>Side:
1x Kensington lock
1x 3.5mm combo audio jack
1x USB 2.0 Type-A
Back:
1x DC-in
1x RJ45 Gigabit Ethernet
1x HDMI in 1.4
1x HDMI out 1.4
1x USB 3.2 Gen 1 Type-C
3x USB 3.2 Gen 1 Type-A</v>
      </c>
      <c r="S352" s="19" t="str">
        <v>06.90 kg</v>
      </c>
      <c r="T352" s="19" t="str">
        <v>54.1 x 41.6 x 1.7 ~ 21.0 cm</v>
      </c>
      <c r="U352" s="19" t="str">
        <v>2x DDR5 SO-DIMM slot</v>
      </c>
      <c r="V352" s="19" t="str">
        <v>Wireless sandstone white keyboard
Wireless optical mouse</v>
      </c>
      <c r="W352" s="20" t="str">
        <v>No Battery</v>
      </c>
      <c r="X352" s="19" t="str">
        <v>ø4.5, 120W AC Adapter</v>
      </c>
      <c r="Y352" s="19" t="str">
        <v>BIOS Booting User Password Protection
HDD User Password Protection and Security
Kensington Security Slot™(7x 3mm)</v>
      </c>
    </row>
    <row r="353" spans="1:25" ht="15" customHeight="1">
      <c r="A353" s="19" t="str">
        <v>90PT03X7-M03L30</v>
      </c>
      <c r="B353" s="20" t="str">
        <v>P440VAT-W7151WS</v>
      </c>
      <c r="C353" s="19" t="str">
        <v>ASUS ExpertCenter P400</v>
      </c>
      <c r="D353" s="20" t="str">
        <v>Trusted by IT Experts. Built for Worry-Free Business.</v>
      </c>
      <c r="E35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3" s="19">
        <v>0</v>
      </c>
      <c r="G353" s="19" t="str">
        <v>90PT03X7-M03L30</v>
      </c>
      <c r="H353" s="19" t="str">
        <v>ASUS ExpertCenter P400 (i7-13620H/16GB/512GB/Win 11 Home/P440VAT)</v>
      </c>
      <c r="I353" s="19" t="str">
        <v>Intel® Core™ i7-13620H 2.4 GHz</v>
      </c>
      <c r="J353" s="19" t="str">
        <v>Intel® UHD Graphics</v>
      </c>
      <c r="K353" s="19" t="str">
        <v>Windows 11 Home</v>
      </c>
      <c r="L353" s="19" t="str">
        <v>Microsoft Office Home 2024_x000D_
Microsoft 365 Basic</v>
      </c>
      <c r="M353" s="19" t="str">
        <v>23.8"</v>
      </c>
      <c r="N353" s="19" t="str">
        <v>FHD (1920 x 1080) 16:9</v>
      </c>
      <c r="O353" s="19" t="str">
        <v>250nits</v>
      </c>
      <c r="P353" s="19" t="str">
        <v>DDR5 16GB</v>
      </c>
      <c r="Q353" s="19" t="str">
        <v>512GB M.2 NVMe™ PCIe® 4.0 SSD</v>
      </c>
      <c r="R353" s="19" t="str">
        <v>Side:
1x Kensington lock
1x 3.5mm combo audio jack
1x USB 2.0 Type-A
Back:
1x DC-in
1x RJ45 Gigabit Ethernet
1x HDMI in 1.4
1x HDMI out 1.4
1x USB 3.2 Gen 1 Type-C
3x USB 3.2 Gen 1 Type-A</v>
      </c>
      <c r="S353" s="19" t="str">
        <v>06.90 kg</v>
      </c>
      <c r="T353" s="19" t="str">
        <v>54.1 x 41.6 x 1.7 ~ 21.0 cm</v>
      </c>
      <c r="U353" s="19" t="str">
        <v>2x DDR5 SO-DIMM slot</v>
      </c>
      <c r="V353" s="19" t="str">
        <v>Wireless sandstone white keyboard
Wireless optical mouse</v>
      </c>
      <c r="W353" s="20" t="str">
        <v>No Battery</v>
      </c>
      <c r="X353" s="19" t="str">
        <v>ø4.5, 120W AC Adapter</v>
      </c>
      <c r="Y353" s="19" t="str">
        <v>BIOS Booting User Password Protection
HDD User Password Protection and Security
Kensington Security Slot™(7x 3mm)</v>
      </c>
    </row>
    <row r="354" spans="1:25" ht="15" customHeight="1">
      <c r="A354" s="19" t="str">
        <v>90PT03X7-M03LP0</v>
      </c>
      <c r="B354" s="20" t="str">
        <v>P440VAK-W3851WS</v>
      </c>
      <c r="C354" s="19" t="str">
        <v>ASUS ExpertCenter P400</v>
      </c>
      <c r="D354" s="20" t="str">
        <v>Trusted by IT Experts. Built for Worry-Free Business.</v>
      </c>
      <c r="E35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4" s="19">
        <v>0</v>
      </c>
      <c r="G354" s="19" t="str">
        <v>90PT03X7-M03LP0</v>
      </c>
      <c r="H354" s="19" t="str">
        <v>ASUS ExpertCenter P400 (i3-1315U/8GB/512GB/Win 11 Home/P440VAK)</v>
      </c>
      <c r="I354" s="19" t="str">
        <v>Intel® Core™ i3-1315U 1.2 GHz</v>
      </c>
      <c r="J354" s="19" t="str">
        <v>Intel® Graphics</v>
      </c>
      <c r="K354" s="19" t="str">
        <v>Windows 11 Home</v>
      </c>
      <c r="L354" s="19" t="str">
        <v>Microsoft Office Home 2024_x000D_
Microsoft 365 Basic</v>
      </c>
      <c r="M354" s="19" t="str">
        <v>23.8"</v>
      </c>
      <c r="N354" s="19" t="str">
        <v>FHD (1920 x 1080) 16:9</v>
      </c>
      <c r="O354" s="19" t="str">
        <v>250nits</v>
      </c>
      <c r="P354" s="19" t="str">
        <v>DDR5 8GB</v>
      </c>
      <c r="Q354" s="19" t="str">
        <v>512GB M.2 NVMe™ PCIe® 4.0 SSD</v>
      </c>
      <c r="R354" s="19" t="str">
        <v>Side:
1x Kensington lock
1x 3.5mm combo audio jack
1x USB 2.0 Type-A
Back:
1x DC-in
1x RJ45 Gigabit Ethernet
1x HDMI out 1.4
1x USB 3.2 Gen 1 Type-C
3x USB 3.2 Gen 1 Type-A</v>
      </c>
      <c r="S354" s="19" t="str">
        <v>06.90 kg</v>
      </c>
      <c r="T354" s="19" t="str">
        <v>54.1 x 41.6 x 1.7 ~ 21.0 cm</v>
      </c>
      <c r="U354" s="19" t="str">
        <v>2x DDR5 SO-DIMM slot</v>
      </c>
      <c r="V354" s="19" t="str">
        <v>Wireless sandstone white keyboard
Wireless optical mouse</v>
      </c>
      <c r="W354" s="20" t="str">
        <v>No Battery</v>
      </c>
      <c r="X354" s="19" t="str">
        <v>ø4.5, 90W AC Adapter</v>
      </c>
      <c r="Y354" s="19" t="str">
        <v>BIOS Booting User Password Protection
HDD User Password Protection and Security
Kensington Security Slot™(7x 3mm)</v>
      </c>
    </row>
    <row r="355" spans="1:25" ht="15" customHeight="1">
      <c r="A355" s="19" t="str">
        <v>90PT03X7-M07U80</v>
      </c>
      <c r="B355" s="20" t="str">
        <v>P440VAK-W5852WS</v>
      </c>
      <c r="C355" s="19" t="str">
        <v>ASUS ExpertCenter P400</v>
      </c>
      <c r="D355" s="20" t="str">
        <v>Trusted by IT Experts. Built for Worry-Free Business.</v>
      </c>
      <c r="E35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55" s="19">
        <v>0</v>
      </c>
      <c r="G355" s="19" t="str">
        <v>90PT03X7-M07U80</v>
      </c>
      <c r="H355" s="19" t="str">
        <v>ASUS ExpertCenter P400 (Core 5 210H/8GB/512GB/Win 11 Home/P440VAK)</v>
      </c>
      <c r="I355" s="19" t="str">
        <v>Intel® Core™ 5 210H 2.5 GHz</v>
      </c>
      <c r="J355" s="19" t="str">
        <v>Intel® Graphics</v>
      </c>
      <c r="K355" s="19" t="str">
        <v>Windows 11 Home</v>
      </c>
      <c r="L355" s="19" t="str">
        <v>Microsoft Office Home 2024_x000D_
Microsoft 365 Basic</v>
      </c>
      <c r="M355" s="19" t="str">
        <v>23.8"</v>
      </c>
      <c r="N355" s="19" t="str">
        <v>FHD (1920 x 1080) 16:9</v>
      </c>
      <c r="O355" s="19" t="str">
        <v>250nits</v>
      </c>
      <c r="P355" s="19" t="str">
        <v>DDR5 8GB</v>
      </c>
      <c r="Q355" s="19" t="str">
        <v>512GB M.2 NVMe™ PCIe® 4.0 SSD</v>
      </c>
      <c r="R355" s="19" t="str">
        <v>Side:
1x Kensington lock
1x 3.5mm combo audio jack
1x USB 2.0 Type-A
Back:
1x DC-in
1x RJ45 Gigabit Ethernet
1x HDMI in 1.4
1x HDMI out 1.4
1x USB 3.2 Gen 1 Type-C
3x USB 3.2 Gen 1 Type-A</v>
      </c>
      <c r="S355" s="19" t="str">
        <v>06.90 kg</v>
      </c>
      <c r="T355" s="19" t="str">
        <v>54.1 x 41.6 x 1.7 ~ 21.0 cm</v>
      </c>
      <c r="U355" s="19" t="str">
        <v>2x DDR5 SO-DIMM slot</v>
      </c>
      <c r="V355" s="19" t="str">
        <v>Wireless sandstone white keyboard
Wireless optical mouse</v>
      </c>
      <c r="W355" s="20" t="str">
        <v>No Battery</v>
      </c>
      <c r="X355" s="19" t="str">
        <v>ø4.5, 120W AC Adapter</v>
      </c>
      <c r="Y355" s="19" t="str">
        <v>BIOS Booting User Password Protection
HDD User Password Protection and Security
Kensington Security Slot™(7x 3mm)</v>
      </c>
    </row>
    <row r="356" spans="1:25" ht="15" customHeight="1">
      <c r="A356" s="19" t="str">
        <v>90PT03X7-M07U90</v>
      </c>
      <c r="B356" s="20" t="str">
        <v>P440VAK-W5152WS</v>
      </c>
      <c r="C356" s="19" t="str">
        <v>ASUS ExpertCenter P400</v>
      </c>
      <c r="D356" s="20" t="str">
        <v>Trusted by IT Experts. Built for Worry-Free Business.</v>
      </c>
      <c r="E35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6" s="19">
        <v>0</v>
      </c>
      <c r="G356" s="19" t="str">
        <v>90PT03X7-M07U90</v>
      </c>
      <c r="H356" s="19" t="e">
        <v>#VALUE!</v>
      </c>
      <c r="I356" s="19" t="e">
        <v>#VALUE!</v>
      </c>
      <c r="J356" s="19" t="str">
        <v>N/A</v>
      </c>
      <c r="K356" s="19" t="str">
        <v/>
      </c>
      <c r="L356" s="19" t="str">
        <v>With privacy shutter</v>
      </c>
      <c r="M356" s="19" t="str">
        <v>23.8"</v>
      </c>
      <c r="N356" s="19" t="str">
        <v>FHD (1920 x 1080) 16:9</v>
      </c>
      <c r="O356" s="19" t="str">
        <v>250nits</v>
      </c>
      <c r="P356" s="19" t="str">
        <v>Intel® Graphics</v>
      </c>
      <c r="Q356" s="19" t="str">
        <v/>
      </c>
      <c r="R356"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6" s="19" t="e">
        <v>#N/A</v>
      </c>
      <c r="T356" s="19" t="e">
        <v>#N/A</v>
      </c>
      <c r="U356" s="19" t="str">
        <v>16GB DDR5 SO-DIMM</v>
      </c>
      <c r="V356" s="19" t="str">
        <v/>
      </c>
      <c r="W356" s="20" t="str">
        <v>No Battery</v>
      </c>
      <c r="X356" s="19" t="str">
        <v>Not Found</v>
      </c>
      <c r="Y356" s="19" t="str">
        <v>ø4.5, 120W AC Adapter, Output: 20V DC, 6.0A, 120W, Input: 100~240V AC 50/60Hz universal</v>
      </c>
    </row>
    <row r="357" spans="1:25" ht="15" customHeight="1">
      <c r="A357" s="19" t="str">
        <v>90PT03X7-M07UD0</v>
      </c>
      <c r="B357" s="20" t="str">
        <v>P440VAT-W5152WS</v>
      </c>
      <c r="C357" s="19" t="str">
        <v>ASUS ExpertCenter P400</v>
      </c>
      <c r="D357" s="20" t="str">
        <v>Trusted by IT Experts. Built for Worry-Free Business.</v>
      </c>
      <c r="E35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7" s="19">
        <v>0</v>
      </c>
      <c r="G357" s="19" t="str">
        <v>90PT03X7-M07UD0</v>
      </c>
      <c r="H357" s="19" t="e">
        <v>#VALUE!</v>
      </c>
      <c r="I357" s="19" t="e">
        <v>#VALUE!</v>
      </c>
      <c r="J357" s="19" t="str">
        <v>N/A</v>
      </c>
      <c r="K357" s="19" t="str">
        <v/>
      </c>
      <c r="L357" s="19" t="str">
        <v>With privacy shutter</v>
      </c>
      <c r="M357" s="19" t="str">
        <v>23.8"</v>
      </c>
      <c r="N357" s="19" t="str">
        <v>FHD (1920 x 1080) 16:9</v>
      </c>
      <c r="O357" s="19" t="str">
        <v>250nits</v>
      </c>
      <c r="P357" s="19" t="str">
        <v>Intel® Graphics</v>
      </c>
      <c r="Q357" s="19" t="str">
        <v/>
      </c>
      <c r="R35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7" s="19" t="e">
        <v>#N/A</v>
      </c>
      <c r="T357" s="19" t="e">
        <v>#N/A</v>
      </c>
      <c r="U357" s="19" t="str">
        <v>16GB DDR5 SO-DIMM</v>
      </c>
      <c r="V357" s="19" t="str">
        <v/>
      </c>
      <c r="W357" s="20" t="str">
        <v>No Battery</v>
      </c>
      <c r="X357" s="19" t="str">
        <v>Not Found</v>
      </c>
      <c r="Y357" s="19" t="str">
        <v>ø4.5, 120W AC Adapter, Output: 20V DC, 6.0A, 120W, Input: 100~240V AC 50/60Hz universal</v>
      </c>
    </row>
    <row r="358" spans="1:25" ht="15" customHeight="1">
      <c r="A358" s="19" t="str">
        <v>90PT03X7-M08K10</v>
      </c>
      <c r="B358" s="20" t="str">
        <v>P440VAK-W7852WS</v>
      </c>
      <c r="C358" s="19" t="str">
        <v>ASUS ExpertCenter P400</v>
      </c>
      <c r="D358" s="20" t="str">
        <v>Trusted by IT Experts. Built for Worry-Free Business.</v>
      </c>
      <c r="E35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58" s="19">
        <v>0</v>
      </c>
      <c r="G358" s="19" t="str">
        <v>90PT03X7-M08K10</v>
      </c>
      <c r="H358" s="19" t="str">
        <v>ASUS ExpertCenter P400 (Core 7 240H/8GB/512GB/Win 11 Home/P440VAK)</v>
      </c>
      <c r="I358" s="19" t="str">
        <v>Intel® Core™ 7 240H 2.5 GHz</v>
      </c>
      <c r="J358" s="19" t="str">
        <v>Intel® Graphics</v>
      </c>
      <c r="K358" s="19" t="str">
        <v>Windows 11 Home</v>
      </c>
      <c r="L358" s="19" t="str">
        <v>Microsoft Office Home 2024_x000D_
Microsoft 365 Basic</v>
      </c>
      <c r="M358" s="19" t="str">
        <v>23.8"</v>
      </c>
      <c r="N358" s="19" t="str">
        <v>FHD (1920 x 1080) 16:9</v>
      </c>
      <c r="O358" s="19" t="str">
        <v>250nits</v>
      </c>
      <c r="P358" s="19" t="str">
        <v>DDR5 8GB</v>
      </c>
      <c r="Q358" s="19" t="str">
        <v>512GB M.2 NVMe™ PCIe® 4.0 SSD</v>
      </c>
      <c r="R358" s="19" t="str">
        <v>Side:
1x Kensington lock
1x 3.5mm combo audio jack
1x USB 2.0 Type-A
Back:
1x DC-in
1x RJ45 Gigabit Ethernet
1x HDMI in 1.4
1x HDMI out 1.4
1x USB 3.2 Gen 1 Type-C
3x USB 3.2 Gen 1 Type-A</v>
      </c>
      <c r="S358" s="19" t="str">
        <v>06.90 kg</v>
      </c>
      <c r="T358" s="19" t="str">
        <v>54.1 x 41.6 x 1.7 ~ 21.0 cm</v>
      </c>
      <c r="U358" s="19" t="str">
        <v>2x DDR5 SO-DIMM slot</v>
      </c>
      <c r="V358" s="19" t="str">
        <v>Wireless sandstone white keyboard
Wireless optical mouse</v>
      </c>
      <c r="W358" s="20" t="str">
        <v>No Battery</v>
      </c>
      <c r="X358" s="19" t="str">
        <v>ø4.5, 120W AC Adapter</v>
      </c>
      <c r="Y358" s="19" t="str">
        <v>BIOS Booting User Password Protection
HDD User Password Protection and Security
Kensington Security Slot™(7x 3mm)</v>
      </c>
    </row>
    <row r="359" spans="1:25" ht="15" customHeight="1">
      <c r="A359" s="19" t="str">
        <v>90PT03X7-M08K20</v>
      </c>
      <c r="B359" s="20" t="str">
        <v>P440VAK-W7152WS</v>
      </c>
      <c r="C359" s="19" t="str">
        <v>ASUS ExpertCenter P400</v>
      </c>
      <c r="D359" s="20" t="str">
        <v>Trusted by IT Experts. Built for Worry-Free Business.</v>
      </c>
      <c r="E35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9" s="19">
        <v>0</v>
      </c>
      <c r="G359" s="19" t="str">
        <v>90PT03X7-M08K20</v>
      </c>
      <c r="H359" s="19" t="e">
        <v>#VALUE!</v>
      </c>
      <c r="I359" s="19" t="e">
        <v>#VALUE!</v>
      </c>
      <c r="J359" s="19" t="str">
        <v>N/A</v>
      </c>
      <c r="K359" s="19" t="str">
        <v/>
      </c>
      <c r="L359" s="19" t="str">
        <v>With privacy shutter</v>
      </c>
      <c r="M359" s="19" t="str">
        <v>23.8"</v>
      </c>
      <c r="N359" s="19" t="str">
        <v>FHD (1920 x 1080) 16:9</v>
      </c>
      <c r="O359" s="19" t="str">
        <v>250nits</v>
      </c>
      <c r="P359" s="19" t="str">
        <v>Intel® Graphics</v>
      </c>
      <c r="Q359" s="19" t="str">
        <v/>
      </c>
      <c r="R35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9" s="19" t="e">
        <v>#N/A</v>
      </c>
      <c r="T359" s="19" t="e">
        <v>#N/A</v>
      </c>
      <c r="U359" s="19" t="str">
        <v>16GB DDR5 SO-DIMM</v>
      </c>
      <c r="V359" s="19" t="str">
        <v/>
      </c>
      <c r="W359" s="20" t="str">
        <v>No Battery</v>
      </c>
      <c r="X359" s="19" t="str">
        <v>Not Found</v>
      </c>
      <c r="Y359" s="19" t="str">
        <v>ø4.5, 120W AC Adapter, Output: 20V DC, 6.0A, 120W, Input: 100~240V AC 50/60Hz universal</v>
      </c>
    </row>
    <row r="360" spans="1:25" ht="15" customHeight="1">
      <c r="A360" s="19" t="str">
        <v>90PT03X7-M08K50</v>
      </c>
      <c r="B360" s="20" t="str">
        <v>P440VAT-W7852WS</v>
      </c>
      <c r="C360" s="19" t="str">
        <v>ASUS ExpertCenter P400</v>
      </c>
      <c r="D360" s="20" t="str">
        <v>Trusted by IT Experts. Built for Worry-Free Business.</v>
      </c>
      <c r="E36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60" s="19">
        <v>0</v>
      </c>
      <c r="G360" s="19" t="str">
        <v>90PT03X7-M08K50</v>
      </c>
      <c r="H360" s="19" t="str">
        <v>ASUS ExpertCenter P400 (Core 7 240H/8GB/512GB/Win 11 Home/P440VAT)</v>
      </c>
      <c r="I360" s="19" t="str">
        <v>Intel® Core™ 7 240H 2.5 GHz</v>
      </c>
      <c r="J360" s="19" t="str">
        <v>Intel® Graphics</v>
      </c>
      <c r="K360" s="19" t="str">
        <v>Windows 11 Home</v>
      </c>
      <c r="L360" s="19" t="str">
        <v>Microsoft Office Home 2024_x000D_
Microsoft 365 Basic</v>
      </c>
      <c r="M360" s="19" t="str">
        <v>23.8"</v>
      </c>
      <c r="N360" s="19" t="str">
        <v>FHD (1920 x 1080) 16:9</v>
      </c>
      <c r="O360" s="19" t="str">
        <v>250nits</v>
      </c>
      <c r="P360" s="19" t="str">
        <v>DDR5 8GB</v>
      </c>
      <c r="Q360" s="19" t="str">
        <v>512GB M.2 NVMe™ PCIe® 4.0 SSD</v>
      </c>
      <c r="R360" s="19" t="str">
        <v>Side:
1x Kensington lock
1x 3.5mm combo audio jack
1x USB 2.0 Type-A
Back:
1x DC-in
1x RJ45 Gigabit Ethernet
1x HDMI in 1.4
1x HDMI out 1.4
1x USB 3.2 Gen 1 Type-C
3x USB 3.2 Gen 1 Type-A</v>
      </c>
      <c r="S360" s="19" t="str">
        <v>06.90 kg</v>
      </c>
      <c r="T360" s="19" t="str">
        <v>54.1 x 41.6 x 1.7 ~ 21.0 cm</v>
      </c>
      <c r="U360" s="19" t="str">
        <v>2x DDR5 SO-DIMM slot</v>
      </c>
      <c r="V360" s="19" t="str">
        <v>Wireless sandstone white keyboard
Wireless optical mouse</v>
      </c>
      <c r="W360" s="20" t="str">
        <v>No Battery</v>
      </c>
      <c r="X360" s="19" t="str">
        <v>ø4.5, 120W AC Adapter</v>
      </c>
      <c r="Y360" s="19" t="str">
        <v>BIOS Booting User Password Protection
HDD User Password Protection and Security
Kensington Security Slot™(7x 3mm)</v>
      </c>
    </row>
    <row r="361" spans="1:25" ht="15" customHeight="1">
      <c r="A361" s="19" t="str">
        <v>90PT03X7-M08K60</v>
      </c>
      <c r="B361" s="20" t="str">
        <v>P440VAT-W7152WS</v>
      </c>
      <c r="C361" s="19" t="str">
        <v>ASUS ExpertCenter P400</v>
      </c>
      <c r="D361" s="20" t="str">
        <v>Trusted by IT Experts. Built for Worry-Free Business.</v>
      </c>
      <c r="E36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1" s="19">
        <v>0</v>
      </c>
      <c r="G361" s="19" t="str">
        <v>90PT03X7-M08K60</v>
      </c>
      <c r="H361" s="19" t="e">
        <v>#VALUE!</v>
      </c>
      <c r="I361" s="19" t="e">
        <v>#VALUE!</v>
      </c>
      <c r="J361" s="19" t="str">
        <v>N/A</v>
      </c>
      <c r="K361" s="19" t="str">
        <v/>
      </c>
      <c r="L361" s="19" t="str">
        <v>With privacy shutter</v>
      </c>
      <c r="M361" s="19" t="str">
        <v>23.8"</v>
      </c>
      <c r="N361" s="19" t="str">
        <v>FHD (1920 x 1080) 16:9</v>
      </c>
      <c r="O361" s="19" t="str">
        <v>250nits</v>
      </c>
      <c r="P361" s="19" t="str">
        <v>Intel® Graphics</v>
      </c>
      <c r="Q361" s="19" t="str">
        <v/>
      </c>
      <c r="R36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61" s="19" t="e">
        <v>#N/A</v>
      </c>
      <c r="T361" s="19" t="e">
        <v>#N/A</v>
      </c>
      <c r="U361" s="19" t="str">
        <v>16GB DDR5 SO-DIMM</v>
      </c>
      <c r="V361" s="19" t="str">
        <v/>
      </c>
      <c r="W361" s="20" t="str">
        <v>No Battery</v>
      </c>
      <c r="X361" s="19" t="str">
        <v>Not Found</v>
      </c>
      <c r="Y361" s="19" t="str">
        <v>ø4.5, 120W AC Adapter, Output: 20V DC, 6.0A, 120W, Input: 100~240V AC 50/60Hz universal</v>
      </c>
    </row>
    <row r="362" spans="1:25" ht="15" customHeight="1">
      <c r="A362" s="19" t="str">
        <v>90PT03X7-M09EJ0</v>
      </c>
      <c r="B362" s="20" t="str">
        <v>P440VAK-W3852W</v>
      </c>
      <c r="C362" s="19" t="str">
        <v>ASUS ExpertCenter P400</v>
      </c>
      <c r="D362" s="20" t="str">
        <v>Trusted by IT Experts. Built for Worry-Free Business.</v>
      </c>
      <c r="E36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2" s="19">
        <v>0</v>
      </c>
      <c r="G362" s="19" t="str">
        <v>90PT03X7-M09EJ0</v>
      </c>
      <c r="H362" s="19" t="e">
        <v>#VALUE!</v>
      </c>
      <c r="I362" s="19" t="e">
        <v>#VALUE!</v>
      </c>
      <c r="J362" s="19" t="str">
        <v>N/A</v>
      </c>
      <c r="K362" s="19" t="str">
        <v/>
      </c>
      <c r="L362" s="19" t="str">
        <v>With privacy shutter</v>
      </c>
      <c r="M362" s="19" t="str">
        <v>23.8"</v>
      </c>
      <c r="N362" s="19" t="str">
        <v>FHD (1920 x 1080) 16:9</v>
      </c>
      <c r="O362" s="19" t="str">
        <v>250nits</v>
      </c>
      <c r="P362" s="19" t="str">
        <v>Intel® Graphics</v>
      </c>
      <c r="Q362" s="19" t="str">
        <v/>
      </c>
      <c r="R36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62" s="19" t="e">
        <v>#N/A</v>
      </c>
      <c r="T362" s="19" t="e">
        <v>#N/A</v>
      </c>
      <c r="U362" s="19" t="str">
        <v>8GB DDR5 SO-DIMM</v>
      </c>
      <c r="V362" s="19" t="str">
        <v/>
      </c>
      <c r="W362" s="20" t="str">
        <v>No Battery</v>
      </c>
      <c r="X362" s="19" t="str">
        <v>Not Found</v>
      </c>
      <c r="Y362" s="19" t="str">
        <v>ø4.5, 90W AC Adapter, Output: 19V DC, 4.74A, 90W, Input: 100~240V AC 50/60Hz universal</v>
      </c>
    </row>
    <row r="363" spans="1:25" ht="15" customHeight="1">
      <c r="A363" s="19" t="str">
        <v>90PT03Y1-M00040</v>
      </c>
      <c r="B363" s="20" t="str">
        <v>EG3408WVAK-BPC385W</v>
      </c>
      <c r="C363" s="19" t="str">
        <v>ASUS AiO EG3408</v>
      </c>
      <c r="D363" s="20" t="str">
        <v>Beautiful by design. Imagination truly expanded.</v>
      </c>
      <c r="E363" s="19">
        <v>0</v>
      </c>
      <c r="F363" s="19" t="str">
        <v>https://drive.google.com/drive/folders/1Pnc0vldBswQHxsecU-mm0zp6Av4SKlcL?usp=drive_link</v>
      </c>
      <c r="G363" s="19" t="str">
        <v>90PT03Y1-M00040</v>
      </c>
      <c r="H363" s="19" t="str">
        <v>ASUS AiO EG3408 (i3-1315U/8GB/512GB/Win 11 Home/EG3408WVAK)</v>
      </c>
      <c r="I363" s="19" t="str">
        <v>Intel® Core™ i3-1315U 1.2 GHz</v>
      </c>
      <c r="J363" s="19" t="str">
        <v>Intel® Graphics</v>
      </c>
      <c r="K363" s="19" t="str">
        <v>Windows 11 Home</v>
      </c>
      <c r="L363" s="19" t="str">
        <v>1-month trial for new Microsoft 365 customers. Credit card required.</v>
      </c>
      <c r="M363" s="19" t="str">
        <v>23.8"</v>
      </c>
      <c r="N363" s="19" t="str">
        <v>FHD (1920 x 1080) 16:9</v>
      </c>
      <c r="O363" s="19" t="str">
        <v>250nits</v>
      </c>
      <c r="P363" s="19" t="str">
        <v>DDR5 8GB</v>
      </c>
      <c r="Q363" s="19" t="str">
        <v>512GB M.2 NVMe™ PCIe® 4.0 SSD</v>
      </c>
      <c r="R363" s="19" t="str">
        <v>Side:
1x Kensington lock
1x 2-in-1 card reader SD / MMC
1x 3.5mm combo audio jack
1x USB 2.0 Type-A
Back:
1x DC-in
1x RJ45 Gigabit Ethernet
1x HDMI in 1.4
1x HDMI out 1.4
1x USB 2.0 Type-A
1x USB 3.2 Gen 1 Type-C
3x USB 3.2 Gen 1 Type-A</v>
      </c>
      <c r="S363" s="19" t="str">
        <v>05.40 kg</v>
      </c>
      <c r="T363" s="19" t="str">
        <v>53.9 x 42.3 x 1.5 ~ 16.5 cm</v>
      </c>
      <c r="U363" s="19" t="str">
        <v>1x M.2  2280 SSD slot
2x DDR5 SO-DIMM slot</v>
      </c>
      <c r="V363" s="19" t="str">
        <v>Wired black keyboard (USB)
Wired optical mouse (USB)</v>
      </c>
      <c r="W363" s="20" t="str">
        <v>No Battery</v>
      </c>
      <c r="X363" s="19" t="str">
        <v>ø4.5, 90W AC Adapter</v>
      </c>
      <c r="Y363" s="19" t="str">
        <v>BIOS Booting User Password Protection
HDD User Password Protection and Security
Kensington Security Slot™(7x 3mm)</v>
      </c>
    </row>
    <row r="364" spans="1:25" ht="15" customHeight="1">
      <c r="A364" s="19" t="str">
        <v>90PT03Y1-M00060</v>
      </c>
      <c r="B364" s="20" t="str">
        <v>EG3408WVAK-BPC585X</v>
      </c>
      <c r="C364" s="19" t="str">
        <v>ASUS AiO EG3408</v>
      </c>
      <c r="D364" s="20" t="str">
        <v>Beautiful by design. Imagination truly expanded.</v>
      </c>
      <c r="E364" s="19">
        <v>0</v>
      </c>
      <c r="F364" s="19" t="str">
        <v>https://drive.google.com/drive/folders/1e9l2m5cTMUuiz7FaqggMR4ofNeXyu0ZU?usp=drive_link</v>
      </c>
      <c r="G364" s="19" t="str">
        <v>90PT03Y1-M00060</v>
      </c>
      <c r="H364" s="19" t="str">
        <v>ASUS AiO EG3408 (i5-1335U/8GB/512GB/Win 11 Pro/EG3408WVAK)</v>
      </c>
      <c r="I364" s="19" t="str">
        <v>Intel® Core™ i5-1335U 1.3 GHz</v>
      </c>
      <c r="J364" s="19" t="str">
        <v>Intel® Graphics</v>
      </c>
      <c r="K364" s="19" t="str">
        <v>Windows 11 Pro</v>
      </c>
      <c r="L364" s="19" t="str">
        <v>1-month trial for new Microsoft 365 customers. Credit card required.</v>
      </c>
      <c r="M364" s="19" t="str">
        <v>23.8"</v>
      </c>
      <c r="N364" s="19" t="str">
        <v>FHD (1920 x 1080) 16:9</v>
      </c>
      <c r="O364" s="19" t="str">
        <v>250nits</v>
      </c>
      <c r="P364" s="19" t="str">
        <v>DDR5 8GB</v>
      </c>
      <c r="Q364" s="19" t="str">
        <v>512GB M.2 NVMe™ PCIe® 4.0 SSD</v>
      </c>
      <c r="R364" s="19" t="str">
        <v>Side:
1x Kensington lock
1x 2-in-1 card reader SD / MMC
1x 3.5mm combo audio jack
1x USB 2.0 Type-A
Back:
1x DC-in
1x RJ45 Gigabit Ethernet
1x HDMI in 1.4
1x HDMI out 1.4
1x USB 2.0 Type-A
1x USB 3.2 Gen 1 Type-C
3x USB 3.2 Gen 1 Type-A</v>
      </c>
      <c r="S364" s="19" t="str">
        <v>05.40 kg</v>
      </c>
      <c r="T364" s="19" t="str">
        <v>53.9 x 42.3 x 1.5 ~ 16.5 cm</v>
      </c>
      <c r="U364" s="19" t="str">
        <v>1x M.2  2280 SSD slot
2x DDR5 SO-DIMM slot</v>
      </c>
      <c r="V364" s="19" t="str">
        <v>Wired black keyboard (USB)
Wired optical mouse (USB)</v>
      </c>
      <c r="W364" s="20" t="str">
        <v>No Battery</v>
      </c>
      <c r="X364" s="19" t="str">
        <v>ø4.5, 90W AC Adapter</v>
      </c>
      <c r="Y364" s="19" t="str">
        <v>BIOS Booting User Password Protection
HDD User Password Protection and Security
Kensington Security Slot™(7x 3mm)</v>
      </c>
    </row>
    <row r="365" spans="1:25" ht="15" customHeight="1">
      <c r="A365" s="19" t="str">
        <v>90PT03Y1-M00080</v>
      </c>
      <c r="B365" s="20" t="str">
        <v>EG3408WVAK-BPC515X</v>
      </c>
      <c r="C365" s="19" t="str">
        <v>ASUS AiO EG3408</v>
      </c>
      <c r="D365" s="20" t="str">
        <v>Beautiful by design. Imagination truly expanded.</v>
      </c>
      <c r="E365" s="19">
        <v>0</v>
      </c>
      <c r="F365" s="19" t="str">
        <v>https://drive.google.com/drive/folders/1k7TPwabExoNHKORd7agSwp4E_FuzTHWZ?usp=drive_link</v>
      </c>
      <c r="G365" s="19" t="str">
        <v>90PT03Y1-M00080</v>
      </c>
      <c r="H365" s="19" t="str">
        <v>ASUS AiO EG3408 (i5-1335U/16GB/512GB/Win 11 Pro/EG3408WVAK)</v>
      </c>
      <c r="I365" s="19" t="str">
        <v>Intel® Core™ i5-1335U 1.3 GHz</v>
      </c>
      <c r="J365" s="19" t="str">
        <v>Intel Iris Xᵉ Graphics (available for Intel® Core™ i5/i7/i9 with dual channel memory)</v>
      </c>
      <c r="K365" s="19" t="str">
        <v>Windows 11 Pro</v>
      </c>
      <c r="L365" s="19" t="str">
        <v>1-month trial for new Microsoft 365 customers. Credit card required.</v>
      </c>
      <c r="M365" s="19" t="str">
        <v>23.8"</v>
      </c>
      <c r="N365" s="19" t="str">
        <v>FHD (1920 x 1080) 16:9</v>
      </c>
      <c r="O365" s="19" t="str">
        <v>250nits</v>
      </c>
      <c r="P365" s="19" t="str">
        <v>DDR5 16GB</v>
      </c>
      <c r="Q365" s="19" t="str">
        <v>512GB M.2 NVMe™ PCIe® 4.0 SSD</v>
      </c>
      <c r="R365" s="19" t="str">
        <v>Side:
1x Kensington lock
1x 2-in-1 card reader SD / MMC
1x 3.5mm combo audio jack
1x USB 2.0 Type-A
Back:
1x DC-in
1x RJ45 Gigabit Ethernet
1x HDMI in 1.4
1x HDMI out 1.4
1x USB 2.0 Type-A
1x USB 3.2 Gen 1 Type-C
3x USB 3.2 Gen 1 Type-A</v>
      </c>
      <c r="S365" s="19" t="str">
        <v>05.40 kg</v>
      </c>
      <c r="T365" s="19" t="str">
        <v>53.9 x 42.3 x 1.5 ~ 16.5 cm</v>
      </c>
      <c r="U365" s="19" t="str">
        <v>1x M.2  2280 SSD slot
2x DDR5 SO-DIMM slot</v>
      </c>
      <c r="V365" s="19" t="str">
        <v>Wired black keyboard (USB)
Wired optical mouse (USB)</v>
      </c>
      <c r="W365" s="20" t="str">
        <v>No Battery</v>
      </c>
      <c r="X365" s="19" t="str">
        <v>ø4.5, 90W AC Adapter</v>
      </c>
      <c r="Y365" s="19" t="str">
        <v>BIOS Booting User Password Protection
HDD User Password Protection and Security
Kensington Security Slot™(7x 3mm)</v>
      </c>
    </row>
    <row r="366" spans="1:25" ht="15" customHeight="1">
      <c r="A366" s="19" t="str">
        <v>90PT03Y1-M000C0</v>
      </c>
      <c r="B366" s="20" t="str">
        <v>EG3408WVAK-BPC785X</v>
      </c>
      <c r="C366" s="19" t="str">
        <v>ASUS AiO EG3408</v>
      </c>
      <c r="D366" s="20" t="str">
        <v>Beautiful by design. Imagination truly expanded.</v>
      </c>
      <c r="E366" s="19">
        <v>0</v>
      </c>
      <c r="F366" s="19" t="str">
        <v>https://drive.google.com/drive/folders/1Q-RhAnqgyE6koVsK0H7ynVjLyExVKzsz?usp=drive_link</v>
      </c>
      <c r="G366" s="19" t="str">
        <v>90PT03Y1-M000C0</v>
      </c>
      <c r="H366" s="19" t="str">
        <v>ASUS AiO EG3408 (i7-1355U/8GB/512GB/Win 11 Pro/EG3408WVAK)</v>
      </c>
      <c r="I366" s="19" t="str">
        <v>Intel® Core™ i7-1355U 1.7 GHz</v>
      </c>
      <c r="J366" s="19" t="str">
        <v>Intel® Graphics</v>
      </c>
      <c r="K366" s="19" t="str">
        <v>Windows 11 Pro</v>
      </c>
      <c r="L366" s="19" t="str">
        <v>1-month trial for new Microsoft 365 customers. Credit card required.</v>
      </c>
      <c r="M366" s="19" t="str">
        <v>23.8"</v>
      </c>
      <c r="N366" s="19" t="str">
        <v>FHD (1920 x 1080) 16:9</v>
      </c>
      <c r="O366" s="19" t="str">
        <v>250nits</v>
      </c>
      <c r="P366" s="19" t="str">
        <v>DDR5 8GB</v>
      </c>
      <c r="Q366" s="19" t="str">
        <v>512GB M.2 NVMe™ PCIe® 4.0 SSD</v>
      </c>
      <c r="R366" s="19" t="str">
        <v>Side:
1x Kensington lock
1x 2-in-1 card reader SD / MMC
1x 3.5mm combo audio jack
1x USB 2.0 Type-A
Back:
1x DC-in
1x RJ45 Gigabit Ethernet
1x HDMI in 1.4
1x HDMI out 1.4
1x USB 2.0 Type-A
1x USB 3.2 Gen 1 Type-C
3x USB 3.2 Gen 1 Type-A</v>
      </c>
      <c r="S366" s="19" t="str">
        <v>05.40 kg</v>
      </c>
      <c r="T366" s="19" t="str">
        <v>53.9 x 42.3 x 1.5 ~ 16.5 cm</v>
      </c>
      <c r="U366" s="19" t="str">
        <v>1x M.2  2280 SSD slot
2x DDR5 SO-DIMM slot</v>
      </c>
      <c r="V366" s="19" t="str">
        <v>Wired black keyboard (USB)
Wired optical mouse (USB)</v>
      </c>
      <c r="W366" s="20" t="str">
        <v>No Battery</v>
      </c>
      <c r="X366" s="19" t="str">
        <v>ø4.5, 90W AC Adapter</v>
      </c>
      <c r="Y366" s="19" t="str">
        <v>BIOS Booting User Password Protection
HDD User Password Protection and Security
Kensington Security Slot™(7x 3mm)</v>
      </c>
    </row>
    <row r="367" spans="1:25" ht="15" customHeight="1">
      <c r="A367" s="19" t="str">
        <v>90PT0411-M00020</v>
      </c>
      <c r="B367" s="20" t="str">
        <v>PG440VAK-BPC385W</v>
      </c>
      <c r="C367" s="19" t="str">
        <v>ASUS ExpertCenter P400</v>
      </c>
      <c r="D367" s="20" t="str">
        <v>Trusted by IT Experts. Built for Worry-Free Business.</v>
      </c>
      <c r="E36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7" s="19">
        <v>0</v>
      </c>
      <c r="G367" s="19" t="str">
        <v>90PT0411-M00020</v>
      </c>
      <c r="H367" s="19" t="str">
        <v>ASUS ExpertCenter P400 (i3-1315U/8GB/512GB/Win 11 Home/PG440VAK)</v>
      </c>
      <c r="I367" s="19" t="str">
        <v>Intel® Core™ i3-1315U 1.2 GHz</v>
      </c>
      <c r="J367" s="19" t="str">
        <v>Intel® UHD Graphics</v>
      </c>
      <c r="K367" s="19" t="str">
        <v>Windows 11 Home</v>
      </c>
      <c r="L367" s="19" t="str">
        <v>1-month trial for new Microsoft 365 customers. Credit card required.</v>
      </c>
      <c r="M367" s="19" t="str">
        <v>23.8"</v>
      </c>
      <c r="N367" s="19" t="str">
        <v>FHD (1920 x 1080) 16:9</v>
      </c>
      <c r="O367" s="19" t="str">
        <v>250nits</v>
      </c>
      <c r="P367" s="19" t="str">
        <v>DDR5 8GB</v>
      </c>
      <c r="Q367" s="19" t="str">
        <v>512GB M.2 NVMe™ PCIe® 4.0 SSD</v>
      </c>
      <c r="R367" s="19" t="str">
        <v>Side:
1x Kensington lock
1x 3.5mm combo audio jack
1x USB 2.0 Type-A
Back:
1x DC-in
1x RJ45 Gigabit Ethernet
1x HDMI in 1.4
1x HDMI out 1.4
1x USB 3.2 Gen 1 Type-C
3x USB 3.2 Gen 1 Type-A</v>
      </c>
      <c r="S367" s="19" t="str">
        <v>06.90 kg</v>
      </c>
      <c r="T367" s="19" t="str">
        <v>54.1 x 41.6 x 1.7 ~ 21.0 cm</v>
      </c>
      <c r="U367" s="19" t="str">
        <v>2x DDR5 SO-DIMM slot</v>
      </c>
      <c r="V367" s="19" t="str">
        <v>Wired black keyboard (USB)
Wired optical mouse (USB)</v>
      </c>
      <c r="W367" s="20" t="str">
        <v>No Battery</v>
      </c>
      <c r="X367" s="19" t="str">
        <v>ø4.5, 90W AC Adapter</v>
      </c>
      <c r="Y367" s="19" t="str">
        <v>BIOS Booting User Password Protection
HDD User Password Protection and Security
Kensington Security Slot™(7x 3mm)</v>
      </c>
    </row>
    <row r="368" spans="1:25" ht="15" customHeight="1">
      <c r="A368" s="19" t="str">
        <v>90PT0411-M00030</v>
      </c>
      <c r="B368" s="20" t="str">
        <v>PG440VAK-BPC585W</v>
      </c>
      <c r="C368" s="19" t="str">
        <v>ASUS ExpertCenter P400</v>
      </c>
      <c r="D368" s="20" t="str">
        <v>Trusted by IT Experts. Built for Worry-Free Business.</v>
      </c>
      <c r="E36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8" s="19">
        <v>0</v>
      </c>
      <c r="G368" s="19" t="str">
        <v>90PT0411-M00030</v>
      </c>
      <c r="H368" s="19" t="str">
        <v>ASUS ExpertCenter P400 (i5-13420H/8GB/512GB/Win 11 Home/PG440VAK)</v>
      </c>
      <c r="I368" s="19" t="str">
        <v>Intel® Core™ i5-13420H 2.1 GHz</v>
      </c>
      <c r="J368" s="19" t="str">
        <v>Intel® Graphics</v>
      </c>
      <c r="K368" s="19" t="str">
        <v>Windows 11 Home</v>
      </c>
      <c r="L368" s="19" t="str">
        <v>1-month trial for new Microsoft 365 customers. Credit card required.</v>
      </c>
      <c r="M368" s="19" t="str">
        <v>23.8"</v>
      </c>
      <c r="N368" s="19" t="str">
        <v>FHD (1920 x 1080) 16:9</v>
      </c>
      <c r="O368" s="19" t="str">
        <v>250nits</v>
      </c>
      <c r="P368" s="19" t="str">
        <v>DDR5 8GB</v>
      </c>
      <c r="Q368" s="19" t="str">
        <v>512GB M.2 NVMe™ PCIe® 4.0 SSD</v>
      </c>
      <c r="R368" s="19" t="str">
        <v>Side:
1x Kensington lock
1x 3.5mm combo audio jack
1x USB 2.0 Type-A
Back:
1x DC-in
1x RJ45 Gigabit Ethernet
1x HDMI in 1.4
1x HDMI out 1.4
1x USB 3.2 Gen 1 Type-C
3x USB 3.2 Gen 1 Type-A</v>
      </c>
      <c r="S368" s="19" t="str">
        <v>06.90 kg</v>
      </c>
      <c r="T368" s="19" t="str">
        <v>54.1 x 41.6 x 1.7 ~ 21.0 cm</v>
      </c>
      <c r="U368" s="19">
        <v>0</v>
      </c>
      <c r="V368" s="19" t="str">
        <v>Wired black keyboard (USB)
Wired optical mouse (USB)</v>
      </c>
      <c r="W368" s="20" t="str">
        <v>No Battery</v>
      </c>
      <c r="X368" s="19" t="str">
        <v>ø4.5, 120W AC Adapter</v>
      </c>
      <c r="Y368" s="19" t="str">
        <v>BIOS Booting User Password Protection
HDD User Password Protection and Security
Kensington Security Slot™(7x 3mm)</v>
      </c>
    </row>
    <row r="369" spans="1:25" ht="15" customHeight="1">
      <c r="A369" s="19" t="str">
        <v>90PT0411-M00040</v>
      </c>
      <c r="B369" s="20" t="str">
        <v>PG440VAK-BPC515W</v>
      </c>
      <c r="C369" s="19" t="str">
        <v>ASUS ExpertCenter P400</v>
      </c>
      <c r="D369" s="20" t="str">
        <v>Trusted by IT Experts. Built for Worry-Free Business.</v>
      </c>
      <c r="E36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9" s="19">
        <v>0</v>
      </c>
      <c r="G369" s="19" t="str">
        <v>90PT0411-M00040</v>
      </c>
      <c r="H369" s="19" t="str">
        <v>ASUS ExpertCenter P400 (i5-13420H/16GB/512GB/Win 11 Home/PG440VAK)</v>
      </c>
      <c r="I369" s="19" t="str">
        <v>Intel® Core™ i5-13420H 2.1 GHz</v>
      </c>
      <c r="J369" s="19" t="str">
        <v>Intel® Graphics</v>
      </c>
      <c r="K369" s="19" t="str">
        <v>Windows 11 Home</v>
      </c>
      <c r="L369" s="19" t="str">
        <v>1-month trial for new Microsoft 365 customers. Credit card required.</v>
      </c>
      <c r="M369" s="19" t="str">
        <v>23.8"</v>
      </c>
      <c r="N369" s="19" t="str">
        <v>FHD (1920 x 1080) 16:9</v>
      </c>
      <c r="O369" s="19" t="str">
        <v>250nits</v>
      </c>
      <c r="P369" s="19" t="str">
        <v>DDR5 16GB</v>
      </c>
      <c r="Q369" s="19" t="str">
        <v>512GB M.2 NVMe™ PCIe® 4.0 SSD</v>
      </c>
      <c r="R369" s="19" t="str">
        <v>Side:
1x Kensington lock
1x 3.5mm combo audio jack
1x USB 2.0 Type-A
Back:
1x DC-in
1x RJ45 Gigabit Ethernet
1x HDMI in 1.4
1x HDMI out 1.4
1x USB 3.2 Gen 1 Type-C
3x USB 3.2 Gen 1 Type-A</v>
      </c>
      <c r="S369" s="19" t="str">
        <v>06.90 kg</v>
      </c>
      <c r="T369" s="19" t="str">
        <v>54.1 x 41.6 x 1.7 ~ 21.0 cm</v>
      </c>
      <c r="U369" s="19">
        <v>0</v>
      </c>
      <c r="V369" s="19" t="str">
        <v>Wired black keyboard (USB)
Wired optical mouse (USB)</v>
      </c>
      <c r="W369" s="20" t="str">
        <v>No Battery</v>
      </c>
      <c r="X369" s="19" t="str">
        <v>ø4.5, 120W AC Adapter</v>
      </c>
      <c r="Y369" s="19" t="str">
        <v>BIOS Booting User Password Protection
HDD User Password Protection and Security
Kensington Security Slot™(7x 3mm)</v>
      </c>
    </row>
    <row r="370" spans="1:25" ht="15" customHeight="1">
      <c r="A370" s="19" t="str">
        <v>90PT0411-M00050</v>
      </c>
      <c r="B370" s="20" t="str">
        <v>PG440VAK-BPC711W</v>
      </c>
      <c r="C370" s="19" t="str">
        <v>ASUS ExpertCenter P400</v>
      </c>
      <c r="D370" s="20" t="str">
        <v>Trusted by IT Experts. Built for Worry-Free Business.</v>
      </c>
      <c r="E37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0" s="19">
        <v>0</v>
      </c>
      <c r="G370" s="19" t="str">
        <v>90PT0411-M00050</v>
      </c>
      <c r="H370" s="19" t="str">
        <v>ASUS ExpertCenter P400 (i7-13620H/16GB/512GB/Win 11 Home/PG440VAK)</v>
      </c>
      <c r="I370" s="19" t="str">
        <v>Intel® Core™ i7-13620H 2.4 GHz</v>
      </c>
      <c r="J370" s="19" t="str">
        <v>Intel® Graphics</v>
      </c>
      <c r="K370" s="19" t="str">
        <v>Windows 11 Home</v>
      </c>
      <c r="L370" s="19" t="str">
        <v>1-month trial for new Microsoft 365 customers. Credit card required.</v>
      </c>
      <c r="M370" s="19" t="str">
        <v>23.8"</v>
      </c>
      <c r="N370" s="19" t="str">
        <v>FHD (1920 x 1080) 16:9</v>
      </c>
      <c r="O370" s="19" t="str">
        <v>250nits</v>
      </c>
      <c r="P370" s="19" t="str">
        <v>DDR5 16GB</v>
      </c>
      <c r="Q370" s="19" t="str">
        <v>512GB + 512GB M.2 NVMe™ PCIe® 4.0 SSD</v>
      </c>
      <c r="R370" s="19" t="str">
        <v>Side:
1x Kensington lock
1x 3.5mm combo audio jack
1x USB 2.0 Type-A
Back:
1x DC-in
1x RJ45 Gigabit Ethernet
1x HDMI in 1.4
1x HDMI out 1.4
1x USB 3.2 Gen 1 Type-C
3x USB 3.2 Gen 1 Type-A</v>
      </c>
      <c r="S370" s="19" t="str">
        <v>06.90 kg</v>
      </c>
      <c r="T370" s="19" t="str">
        <v>54.1 x 41.6 x 1.7 ~ 21.0 cm</v>
      </c>
      <c r="U370" s="19" t="str">
        <v>2x DDR5 SO-DIMM slot</v>
      </c>
      <c r="V370" s="19" t="str">
        <v>Wired black keyboard (USB)
Wired optical mouse (USB)</v>
      </c>
      <c r="W370" s="20" t="str">
        <v>No Battery</v>
      </c>
      <c r="X370" s="19" t="str">
        <v>ø4.5, 120W AC Adapter</v>
      </c>
      <c r="Y370" s="19" t="str">
        <v>BIOS Booting User Password Protection
HDD User Password Protection and Security
Kensington Security Slot™(7x 3mm)</v>
      </c>
    </row>
    <row r="371" spans="1:25" ht="15" customHeight="1">
      <c r="A371" s="19" t="str">
        <v>90PT0411-M00070</v>
      </c>
      <c r="B371" s="20" t="str">
        <v>PG440VAK-BPC585X</v>
      </c>
      <c r="C371" s="19" t="str">
        <v>ASUS ExpertCenter P400</v>
      </c>
      <c r="D371" s="20" t="str">
        <v>Trusted by IT Experts. Built for Worry-Free Business.</v>
      </c>
      <c r="E37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1" s="19">
        <v>0</v>
      </c>
      <c r="G371" s="19" t="str">
        <v>90PT0411-M00070</v>
      </c>
      <c r="H371" s="19" t="str">
        <v>ASUS ExpertCenter P400 (i5-13420H/8GB/512GB/Win 11 Pro/PG440VAK)</v>
      </c>
      <c r="I371" s="19" t="str">
        <v>Intel® Core™ i5-13420H 2.1 GHz</v>
      </c>
      <c r="J371" s="19" t="str">
        <v>Intel® Graphics</v>
      </c>
      <c r="K371" s="19" t="str">
        <v>Windows 11 Pro</v>
      </c>
      <c r="L371" s="19" t="str">
        <v>1-month trial for new Microsoft 365 customers. Credit card required.</v>
      </c>
      <c r="M371" s="19" t="str">
        <v>23.8"</v>
      </c>
      <c r="N371" s="19" t="str">
        <v>FHD (1920 x 1080) 16:9</v>
      </c>
      <c r="O371" s="19" t="str">
        <v>250nits</v>
      </c>
      <c r="P371" s="19" t="str">
        <v>DDR5 8GB</v>
      </c>
      <c r="Q371" s="19" t="str">
        <v>512GB M.2 NVMe™ PCIe® 4.0 SSD</v>
      </c>
      <c r="R371" s="19" t="str">
        <v>Side:
1x Kensington lock
1x 3.5mm combo audio jack
1x USB 2.0 Type-A
Back:
1x DC-in
1x RJ45 Gigabit Ethernet
1x HDMI in 1.4
1x HDMI out 1.4
1x USB 3.2 Gen 1 Type-C
3x USB 3.2 Gen 1 Type-A</v>
      </c>
      <c r="S371" s="19" t="str">
        <v>06.90 kg</v>
      </c>
      <c r="T371" s="19" t="str">
        <v>54.1 x 41.6 x 1.7 ~ 21.0 cm</v>
      </c>
      <c r="U371" s="19">
        <v>0</v>
      </c>
      <c r="V371" s="19" t="str">
        <v>Wired black keyboard (USB)
Wired optical mouse (USB)</v>
      </c>
      <c r="W371" s="20" t="str">
        <v>No Battery</v>
      </c>
      <c r="X371" s="19" t="str">
        <v>ø4.5, 120W AC Adapter</v>
      </c>
      <c r="Y371" s="19" t="str">
        <v>BIOS Booting User Password Protection
HDD User Password Protection and Security
Kensington Security Slot™(7x 3mm)</v>
      </c>
    </row>
    <row r="372" spans="1:25" ht="15" customHeight="1">
      <c r="A372" s="19" t="str">
        <v>90PT0411-M00080</v>
      </c>
      <c r="B372" s="20" t="str">
        <v>PG440VAK-BPC515X</v>
      </c>
      <c r="C372" s="19" t="str">
        <v>ASUS ExpertCenter P400</v>
      </c>
      <c r="D372" s="20" t="str">
        <v>Trusted by IT Experts. Built for Worry-Free Business.</v>
      </c>
      <c r="E37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2" s="19">
        <v>0</v>
      </c>
      <c r="G372" s="19" t="str">
        <v>90PT0411-M00080</v>
      </c>
      <c r="H372" s="19" t="str">
        <v>ASUS ExpertCenter P400 (i5-13420H/16GB/512GB/Win 11 Pro/PG440VAK)</v>
      </c>
      <c r="I372" s="19" t="str">
        <v>Intel® Core™ i5-13420H 2.1 GHz</v>
      </c>
      <c r="J372" s="19" t="str">
        <v>Intel® Graphics</v>
      </c>
      <c r="K372" s="19" t="str">
        <v>Windows 11 Pro</v>
      </c>
      <c r="L372" s="19" t="str">
        <v>1-month trial for new Microsoft 365 customers. Credit card required.</v>
      </c>
      <c r="M372" s="19" t="str">
        <v>23.8"</v>
      </c>
      <c r="N372" s="19" t="str">
        <v>FHD (1920 x 1080) 16:9</v>
      </c>
      <c r="O372" s="19" t="str">
        <v>250nits</v>
      </c>
      <c r="P372" s="19" t="str">
        <v>DDR5 16GB</v>
      </c>
      <c r="Q372" s="19" t="str">
        <v>512GB M.2 NVMe™ PCIe® 4.0 SSD</v>
      </c>
      <c r="R372" s="19" t="str">
        <v>Side:
1x Kensington lock
1x 3.5mm combo audio jack
1x USB 2.0 Type-A
Back:
1x DC-in
1x RJ45 Gigabit Ethernet
1x HDMI in 1.4
1x HDMI out 1.4
1x USB 3.2 Gen 1 Type-C
3x USB 3.2 Gen 1 Type-A</v>
      </c>
      <c r="S372" s="19" t="str">
        <v>06.90 kg</v>
      </c>
      <c r="T372" s="19" t="str">
        <v>54.1 x 41.6 x 1.7 ~ 21.0 cm</v>
      </c>
      <c r="U372" s="19">
        <v>0</v>
      </c>
      <c r="V372" s="19" t="str">
        <v>Wired black keyboard (USB)
Wired optical mouse (USB)</v>
      </c>
      <c r="W372" s="20" t="str">
        <v>No Battery</v>
      </c>
      <c r="X372" s="19" t="str">
        <v>ø4.5, 120W AC Adapter</v>
      </c>
      <c r="Y372" s="19" t="str">
        <v>BIOS Booting User Password Protection
HDD User Password Protection and Security
Kensington Security Slot™(7x 3mm)</v>
      </c>
    </row>
    <row r="373" spans="1:25" ht="15" customHeight="1">
      <c r="A373" s="19" t="str">
        <v>90PT0411-M00090</v>
      </c>
      <c r="B373" s="20" t="str">
        <v>PG440VAK-BPC711X</v>
      </c>
      <c r="C373" s="19" t="str">
        <v>ASUS ExpertCenter P400</v>
      </c>
      <c r="D373" s="20" t="str">
        <v>Trusted by IT Experts. Built for Worry-Free Business.</v>
      </c>
      <c r="E37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3" s="19">
        <v>0</v>
      </c>
      <c r="G373" s="19" t="str">
        <v>90PT0411-M00090</v>
      </c>
      <c r="H373" s="19" t="str">
        <v>ASUS ExpertCenter P400 (i7-13620H/16GB/512GB/Win 11 Pro/PG440VAK)</v>
      </c>
      <c r="I373" s="19" t="str">
        <v>Intel® Core™ i7-13620H 2.4 GHz</v>
      </c>
      <c r="J373" s="19" t="str">
        <v>Intel® Graphics</v>
      </c>
      <c r="K373" s="19" t="str">
        <v>Windows 11 Pro</v>
      </c>
      <c r="L373" s="19" t="str">
        <v>1-month trial for new Microsoft 365 customers. Credit card required.</v>
      </c>
      <c r="M373" s="19" t="str">
        <v>23.8"</v>
      </c>
      <c r="N373" s="19" t="str">
        <v>FHD (1920 x 1080) 16:9</v>
      </c>
      <c r="O373" s="19" t="str">
        <v>250nits</v>
      </c>
      <c r="P373" s="19" t="str">
        <v>DDR5 16GB</v>
      </c>
      <c r="Q373" s="19" t="str">
        <v>512GB + 512GB M.2 NVMe™ PCIe® 4.0 SSD</v>
      </c>
      <c r="R373" s="19" t="str">
        <v>Side:
1x Kensington lock
1x 3.5mm combo audio jack
1x USB 2.0 Type-A
Back:
1x DC-in
1x RJ45 Gigabit Ethernet
1x HDMI in 1.4
1x HDMI out 1.4
1x USB 3.2 Gen 1 Type-C
3x USB 3.2 Gen 1 Type-A</v>
      </c>
      <c r="S373" s="19" t="str">
        <v>06.90 kg</v>
      </c>
      <c r="T373" s="19" t="str">
        <v>54.1 x 41.6 x 1.7 ~ 21.0 cm</v>
      </c>
      <c r="U373" s="19" t="str">
        <v>2x DDR5 SO-DIMM slot</v>
      </c>
      <c r="V373" s="19" t="str">
        <v>Wired black keyboard (USB)
Wired optical mouse (USB)</v>
      </c>
      <c r="W373" s="20" t="str">
        <v>No Battery</v>
      </c>
      <c r="X373" s="19" t="str">
        <v>ø4.5, 120W AC Adapter</v>
      </c>
      <c r="Y373" s="19" t="str">
        <v>BIOS Booting User Password Protection
HDD User Password Protection and Security
Kensington Security Slot™(7x 3mm)</v>
      </c>
    </row>
    <row r="374" spans="1:25" ht="15" customHeight="1">
      <c r="A374" s="19" t="str">
        <v>90PT0411-M000C0</v>
      </c>
      <c r="B374" s="20" t="str">
        <v>PG440VAK-BPC385WR</v>
      </c>
      <c r="C374" s="19" t="str">
        <v>ASUS ExpertCenter P400</v>
      </c>
      <c r="D374" s="20" t="str">
        <v>Trusted by IT Experts. Built for Worry-Free Business.</v>
      </c>
      <c r="E37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4" s="19">
        <v>0</v>
      </c>
      <c r="G374" s="19" t="str">
        <v>90PT0411-M000C0</v>
      </c>
      <c r="H374" s="19" t="str">
        <v>ASUS ExpertCenter P400 (Core 3 100U/8GB/512GB/Win 11 Home/PG440VAK)</v>
      </c>
      <c r="I374" s="19" t="str">
        <v>Intel® Core™ 3 100U 1.2 GHz</v>
      </c>
      <c r="J374" s="19" t="str">
        <v>Intel® Graphics</v>
      </c>
      <c r="K374" s="19" t="str">
        <v>Windows 11 Home</v>
      </c>
      <c r="L374" s="19" t="str">
        <v>1-month trial for new Microsoft 365 customers. Credit card required.</v>
      </c>
      <c r="M374" s="19" t="str">
        <v>23.8"</v>
      </c>
      <c r="N374" s="19" t="str">
        <v>FHD (1920 x 1080) 16:9</v>
      </c>
      <c r="O374" s="19" t="str">
        <v>250nits</v>
      </c>
      <c r="P374" s="19" t="str">
        <v>DDR5 8GB</v>
      </c>
      <c r="Q374" s="19" t="str">
        <v>512GB M.2 NVMe™ PCIe® 4.0 SSD</v>
      </c>
      <c r="R374" s="19" t="str">
        <v>Side:
1x Kensington lock
1x 3.5mm combo audio jack
1x USB 2.0 Type-A
Back:
1x DC-in
1x RJ45 Gigabit Ethernet
1x HDMI in 1.4
1x HDMI out 1.4
1x USB 3.2 Gen 1 Type-C
3x USB 3.2 Gen 1 Type-A</v>
      </c>
      <c r="S374" s="19" t="str">
        <v>06.90 kg</v>
      </c>
      <c r="T374" s="19" t="str">
        <v>54.1 x 41.6 x 1.7 ~ 21.0 cm</v>
      </c>
      <c r="U374" s="19">
        <v>0</v>
      </c>
      <c r="V374" s="19" t="str">
        <v>Wired black keyboard (USB)
Wired optical mouse (USB)</v>
      </c>
      <c r="W374" s="20" t="str">
        <v>No Battery</v>
      </c>
      <c r="X374" s="19" t="str">
        <v>ø4.5, 90W AC Adapter</v>
      </c>
      <c r="Y374" s="19" t="str">
        <v>BIOS Booting User Password Protection
HDD User Password Protection and Security
Kensington Security Slot™(7x 3mm)</v>
      </c>
    </row>
    <row r="375" spans="1:25" ht="15" customHeight="1">
      <c r="A375" s="19" t="str">
        <v>90PT0411-M000E0</v>
      </c>
      <c r="B375" s="20" t="str">
        <v>PG440VAK-BPC585WR</v>
      </c>
      <c r="C375" s="19" t="str">
        <v>ASUS ExpertCenter P400</v>
      </c>
      <c r="D375" s="20" t="str">
        <v>Trusted by IT Experts. Built for Worry-Free Business.</v>
      </c>
      <c r="E37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5" s="19">
        <v>0</v>
      </c>
      <c r="G375" s="19" t="str">
        <v>90PT0411-M000E0</v>
      </c>
      <c r="H375" s="19" t="str">
        <v>ASUS ExpertCenter P400 (Core 5 210H/8GB/512GB/Win 11 Home/PG440VAK)</v>
      </c>
      <c r="I375" s="19" t="str">
        <v>Intel® Core™ 5 210H 2.2 GHz</v>
      </c>
      <c r="J375" s="19" t="str">
        <v>Intel® Graphics</v>
      </c>
      <c r="K375" s="19" t="str">
        <v>Windows 11 Home</v>
      </c>
      <c r="L375" s="19" t="str">
        <v>1-month trial for new Microsoft 365 customers. Credit card required.</v>
      </c>
      <c r="M375" s="19" t="str">
        <v>23.8"</v>
      </c>
      <c r="N375" s="19" t="str">
        <v>FHD (1920 x 1080) 16:9</v>
      </c>
      <c r="O375" s="19" t="str">
        <v>250nits</v>
      </c>
      <c r="P375" s="19" t="str">
        <v>DDR5 8GB</v>
      </c>
      <c r="Q375" s="19" t="str">
        <v>512GB M.2 NVMe™ PCIe® 4.0 SSD</v>
      </c>
      <c r="R375" s="19" t="str">
        <v>Side:
1x Kensington lock
1x 3.5mm combo audio jack
1x USB 2.0 Type-A
Back:
1x DC-in
1x RJ45 Gigabit Ethernet
1x HDMI in 1.4
1x HDMI out 1.4
1x USB 3.2 Gen 1 Type-C
3x USB 3.2 Gen 1 Type-A</v>
      </c>
      <c r="S375" s="19" t="str">
        <v>06.90 kg</v>
      </c>
      <c r="T375" s="19" t="str">
        <v>54.1 x 41.6 x 1.7 ~ 21.0 cm</v>
      </c>
      <c r="U375" s="19">
        <v>0</v>
      </c>
      <c r="V375" s="19" t="str">
        <v>Wired black keyboard (USB)
Wired optical mouse (USB)</v>
      </c>
      <c r="W375" s="20" t="str">
        <v>No Battery</v>
      </c>
      <c r="X375" s="19" t="str">
        <v>ø4.5, 120W AC Adapter</v>
      </c>
      <c r="Y375" s="19" t="str">
        <v>BIOS Booting User Password Protection
HDD User Password Protection and Security
Kensington Security Slot™(7x 3mm)</v>
      </c>
    </row>
    <row r="376" spans="1:25" ht="15" customHeight="1">
      <c r="A376" s="19" t="str">
        <v>90PT0411-M000F0</v>
      </c>
      <c r="B376" s="20" t="str">
        <v>PG440VAK-BPC585XR</v>
      </c>
      <c r="C376" s="19" t="str">
        <v>ASUS ExpertCenter P400</v>
      </c>
      <c r="D376" s="20" t="str">
        <v>Trusted by IT Experts. Built for Worry-Free Business.</v>
      </c>
      <c r="E37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6" s="19">
        <v>0</v>
      </c>
      <c r="G376" s="19" t="str">
        <v>90PT0411-M000F0</v>
      </c>
      <c r="H376" s="19" t="str">
        <v>ASUS ExpertCenter P400 (Core 5 210H/8GB/512GB/Win 11 Pro/PG440VAK)</v>
      </c>
      <c r="I376" s="19" t="str">
        <v>Intel® Core™ 5 210H 2.2 GHz</v>
      </c>
      <c r="J376" s="19" t="str">
        <v>Intel® Graphics</v>
      </c>
      <c r="K376" s="19" t="str">
        <v>Windows 11 Pro</v>
      </c>
      <c r="L376" s="19" t="str">
        <v>1-month trial for new Microsoft 365 customers. Credit card required.</v>
      </c>
      <c r="M376" s="19" t="str">
        <v>23.8"</v>
      </c>
      <c r="N376" s="19" t="str">
        <v>FHD (1920 x 1080) 16:9</v>
      </c>
      <c r="O376" s="19" t="str">
        <v>250nits</v>
      </c>
      <c r="P376" s="19" t="str">
        <v>DDR5 8GB</v>
      </c>
      <c r="Q376" s="19" t="str">
        <v>512GB M.2 NVMe™ PCIe® 4.0 SSD</v>
      </c>
      <c r="R376" s="19" t="str">
        <v>Side:
1x Kensington lock
1x 3.5mm combo audio jack
1x USB 2.0 Type-A
Back:
1x DC-in
1x RJ45 Gigabit Ethernet
1x HDMI in 1.4
1x HDMI out 1.4
1x USB 3.2 Gen 1 Type-C
3x USB 3.2 Gen 1 Type-A</v>
      </c>
      <c r="S376" s="19" t="str">
        <v>06.90 kg</v>
      </c>
      <c r="T376" s="19" t="str">
        <v>54.1 x 41.6 x 1.7 ~ 21.0 cm</v>
      </c>
      <c r="U376" s="19">
        <v>0</v>
      </c>
      <c r="V376" s="19" t="str">
        <v>Wired black keyboard (USB)
Wired optical mouse (USB)</v>
      </c>
      <c r="W376" s="20" t="str">
        <v>No Battery</v>
      </c>
      <c r="X376" s="19" t="str">
        <v>ø4.5, 120W AC Adapter</v>
      </c>
      <c r="Y376" s="19" t="str">
        <v>BIOS Booting User Password Protection
HDD User Password Protection and Security
Kensington Security Slot™(7x 3mm)</v>
      </c>
    </row>
    <row r="377" spans="1:25" ht="15" customHeight="1">
      <c r="A377" s="19" t="str">
        <v>90PT0411-M000H0</v>
      </c>
      <c r="B377" s="20" t="str">
        <v>PG440VAK-BPC515WR</v>
      </c>
      <c r="C377" s="19" t="str">
        <v>ASUS ExpertCenter P400</v>
      </c>
      <c r="D377" s="20" t="str">
        <v>Trusted by IT Experts. Built for Worry-Free Business.</v>
      </c>
      <c r="E37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7" s="19">
        <v>0</v>
      </c>
      <c r="G377" s="19" t="str">
        <v>90PT0411-M000H0</v>
      </c>
      <c r="H377" s="19" t="str">
        <v>ASUS ExpertCenter P400 (Core 5 210H/16GB/512GB/Win 11 Home/PG440VAK)</v>
      </c>
      <c r="I377" s="19" t="str">
        <v>Intel® Core™ 5 210H 2.2 GHz</v>
      </c>
      <c r="J377" s="19" t="str">
        <v>Intel® Graphics</v>
      </c>
      <c r="K377" s="19" t="str">
        <v>Windows 11 Home</v>
      </c>
      <c r="L377" s="19" t="str">
        <v>1-month trial for new Microsoft 365 customers. Credit card required.</v>
      </c>
      <c r="M377" s="19" t="str">
        <v>23.8"</v>
      </c>
      <c r="N377" s="19" t="str">
        <v>FHD (1920 x 1080) 16:9</v>
      </c>
      <c r="O377" s="19" t="str">
        <v>250nits</v>
      </c>
      <c r="P377" s="19" t="str">
        <v>DDR5 16GB</v>
      </c>
      <c r="Q377" s="19" t="str">
        <v>512GB M.2 NVMe™ PCIe® 4.0 SSD</v>
      </c>
      <c r="R377" s="19" t="str">
        <v>Side:
1x Kensington lock
1x 3.5mm combo audio jack
1x USB 2.0 Type-A
Back:
1x DC-in
1x RJ45 Gigabit Ethernet
1x HDMI in 1.4
1x HDMI out 1.4
1x USB 3.2 Gen 1 Type-C
3x USB 3.2 Gen 1 Type-A</v>
      </c>
      <c r="S377" s="19" t="str">
        <v>06.90 kg</v>
      </c>
      <c r="T377" s="19" t="str">
        <v>54.1 x 41.6 x 1.7 ~ 21.0 cm</v>
      </c>
      <c r="U377" s="19">
        <v>0</v>
      </c>
      <c r="V377" s="19" t="str">
        <v>Wired black keyboard (USB)
Wired optical mouse (USB)</v>
      </c>
      <c r="W377" s="20" t="str">
        <v>No Battery</v>
      </c>
      <c r="X377" s="19" t="str">
        <v>ø4.5, 120W AC Adapter</v>
      </c>
      <c r="Y377" s="19" t="str">
        <v>BIOS Booting User Password Protection
HDD User Password Protection and Security
Kensington Security Slot™(7x 3mm)</v>
      </c>
    </row>
    <row r="378" spans="1:25" ht="15" customHeight="1">
      <c r="A378" s="19" t="str">
        <v>90PT0411-M000J0</v>
      </c>
      <c r="B378" s="20" t="str">
        <v>PG440VAK-BPC515XR</v>
      </c>
      <c r="C378" s="19" t="str">
        <v>ASUS ExpertCenter P400</v>
      </c>
      <c r="D378" s="20" t="str">
        <v>Trusted by IT Experts. Built for Worry-Free Business.</v>
      </c>
      <c r="E37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8" s="19">
        <v>0</v>
      </c>
      <c r="G378" s="19" t="str">
        <v>90PT0411-M000J0</v>
      </c>
      <c r="H378" s="19" t="str">
        <v>ASUS ExpertCenter P400 (Core 5 210H/16GB/512GB/Win 11 Pro/PG440VAK)</v>
      </c>
      <c r="I378" s="19" t="str">
        <v>Intel® Core™ 5 210H 2.2 GHz</v>
      </c>
      <c r="J378" s="19" t="str">
        <v>Intel® Graphics</v>
      </c>
      <c r="K378" s="19" t="str">
        <v>Windows 11 Pro</v>
      </c>
      <c r="L378" s="19" t="str">
        <v>1-month trial for new Microsoft 365 customers. Credit card required.</v>
      </c>
      <c r="M378" s="19" t="str">
        <v>23.8"</v>
      </c>
      <c r="N378" s="19" t="str">
        <v>FHD (1920 x 1080) 16:9</v>
      </c>
      <c r="O378" s="19" t="str">
        <v>250nits</v>
      </c>
      <c r="P378" s="19" t="str">
        <v>DDR5 16GB</v>
      </c>
      <c r="Q378" s="19" t="str">
        <v>512GB M.2 NVMe™ PCIe® 4.0 SSD</v>
      </c>
      <c r="R378" s="19" t="str">
        <v>Side:
1x Kensington lock
1x 3.5mm combo audio jack
1x USB 2.0 Type-A
Back:
1x DC-in
1x RJ45 Gigabit Ethernet
1x HDMI in 1.4
1x HDMI out 1.4
1x USB 3.2 Gen 1 Type-C
3x USB 3.2 Gen 1 Type-A</v>
      </c>
      <c r="S378" s="19" t="str">
        <v>06.90 kg</v>
      </c>
      <c r="T378" s="19" t="str">
        <v>54.1 x 41.6 x 1.7 ~ 21.0 cm</v>
      </c>
      <c r="U378" s="19">
        <v>0</v>
      </c>
      <c r="V378" s="19" t="str">
        <v>Wired black keyboard (USB)
Wired optical mouse (USB)</v>
      </c>
      <c r="W378" s="20" t="str">
        <v>No Battery</v>
      </c>
      <c r="X378" s="19" t="str">
        <v>ø4.5, 120W AC Adapter</v>
      </c>
      <c r="Y378" s="19" t="str">
        <v>BIOS Booting User Password Protection
HDD User Password Protection and Security
Kensington Security Slot™(7x 3mm)</v>
      </c>
    </row>
    <row r="379" spans="1:25" ht="15" customHeight="1">
      <c r="A379" s="19" t="str">
        <v>90PT0411-M000K0</v>
      </c>
      <c r="B379" s="20" t="str">
        <v>PG440VAK-BPC711WR</v>
      </c>
      <c r="C379" s="19" t="str">
        <v>ASUS ExpertCenter P400</v>
      </c>
      <c r="D379" s="20" t="str">
        <v>Trusted by IT Experts. Built for Worry-Free Business.</v>
      </c>
      <c r="E37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9" s="19">
        <v>0</v>
      </c>
      <c r="G379" s="19" t="str">
        <v>90PT0411-M000K0</v>
      </c>
      <c r="H379" s="19" t="str">
        <v>ASUS ExpertCenter P400 (Core 7 240H/16GB/512GB/Win 11 Home/PG440VAK)</v>
      </c>
      <c r="I379" s="19" t="str">
        <v>Intel® Core™ 7 240H 2.5 GHz</v>
      </c>
      <c r="J379" s="19" t="str">
        <v>Intel® Graphics</v>
      </c>
      <c r="K379" s="19" t="str">
        <v>Windows 11 Home</v>
      </c>
      <c r="L379" s="19" t="str">
        <v>1-month trial for new Microsoft 365 customers. Credit card required.</v>
      </c>
      <c r="M379" s="19" t="str">
        <v>23.8"</v>
      </c>
      <c r="N379" s="19" t="str">
        <v>FHD (1920 x 1080) 16:9</v>
      </c>
      <c r="O379" s="19" t="str">
        <v>250nits</v>
      </c>
      <c r="P379" s="19" t="str">
        <v>DDR5 16GB</v>
      </c>
      <c r="Q379" s="19" t="str">
        <v>512GB + 512GB M.2 NVMe™ PCIe® 4.0 SSD</v>
      </c>
      <c r="R379" s="19" t="str">
        <v>Side:
1x Kensington lock
1x 3.5mm combo audio jack
1x USB 2.0 Type-A
Back:
1x DC-in
1x RJ45 Gigabit Ethernet
1x HDMI in 1.4
1x HDMI out 1.4
1x USB 3.2 Gen 1 Type-C
3x USB 3.2 Gen 1 Type-A</v>
      </c>
      <c r="S379" s="19" t="str">
        <v>06.90 kg</v>
      </c>
      <c r="T379" s="19" t="str">
        <v>54.1 x 41.6 x 1.7 ~ 21.0 cm</v>
      </c>
      <c r="U379" s="19">
        <v>0</v>
      </c>
      <c r="V379" s="19" t="str">
        <v>Wired black keyboard (USB)
Wired optical mouse (USB)</v>
      </c>
      <c r="W379" s="20" t="str">
        <v>No Battery</v>
      </c>
      <c r="X379" s="19" t="str">
        <v>ø4.5, 120W AC Adapter</v>
      </c>
      <c r="Y379" s="19" t="str">
        <v>BIOS Booting User Password Protection
HDD User Password Protection and Security
Kensington Security Slot™(7x 3mm)</v>
      </c>
    </row>
    <row r="380" spans="1:25" ht="15" customHeight="1">
      <c r="A380" s="19" t="str">
        <v>90PT0411-M000L0</v>
      </c>
      <c r="B380" s="20" t="str">
        <v>PG440VAK-BPC711XR</v>
      </c>
      <c r="C380" s="19" t="str">
        <v>ASUS ExpertCenter P400</v>
      </c>
      <c r="D380" s="20" t="str">
        <v>Trusted by IT Experts. Built for Worry-Free Business.</v>
      </c>
      <c r="E38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0" s="19">
        <v>0</v>
      </c>
      <c r="G380" s="19" t="str">
        <v>90PT0411-M000L0</v>
      </c>
      <c r="H380" s="19" t="str">
        <v>ASUS ExpertCenter P400 (Core 7 240H/16GB/512GB/Win 11 Pro/PG440VAK)</v>
      </c>
      <c r="I380" s="19" t="str">
        <v>Intel® Core™ 7 240H 2.5 GHz</v>
      </c>
      <c r="J380" s="19" t="str">
        <v>Intel® Graphics</v>
      </c>
      <c r="K380" s="19" t="str">
        <v>Windows 11 Pro</v>
      </c>
      <c r="L380" s="19" t="str">
        <v>1-month trial for new Microsoft 365 customers. Credit card required.</v>
      </c>
      <c r="M380" s="19" t="str">
        <v>23.8"</v>
      </c>
      <c r="N380" s="19" t="str">
        <v>FHD (1920 x 1080) 16:9</v>
      </c>
      <c r="O380" s="19" t="str">
        <v>250nits</v>
      </c>
      <c r="P380" s="19" t="str">
        <v>DDR5 16GB</v>
      </c>
      <c r="Q380" s="19" t="str">
        <v>512GB + 512GB M.2 NVMe™ PCIe® 4.0 SSD</v>
      </c>
      <c r="R380" s="19" t="str">
        <v>Side:
1x Kensington lock
1x 3.5mm combo audio jack
1x USB 2.0 Type-A
Back:
1x DC-in
1x RJ45 Gigabit Ethernet
1x HDMI in 1.4
1x HDMI out 1.4
1x USB 3.2 Gen 1 Type-C
3x USB 3.2 Gen 1 Type-A</v>
      </c>
      <c r="S380" s="19" t="str">
        <v>06.90 kg</v>
      </c>
      <c r="T380" s="19" t="str">
        <v>54.1 x 41.6 x 1.7 ~ 21.0 cm</v>
      </c>
      <c r="U380" s="19">
        <v>0</v>
      </c>
      <c r="V380" s="19" t="str">
        <v>Wired black keyboard (USB)
Wired optical mouse (USB)</v>
      </c>
      <c r="W380" s="20" t="str">
        <v>No Battery</v>
      </c>
      <c r="X380" s="19" t="str">
        <v>ø4.5, 120W AC Adapter</v>
      </c>
      <c r="Y380" s="19" t="str">
        <v>BIOS Booting User Password Protection
HDD User Password Protection and Security
Kensington Security Slot™(7x 3mm)</v>
      </c>
    </row>
    <row r="381" spans="1:25" ht="15" customHeight="1">
      <c r="A381" s="19" t="str">
        <v>90PT0411-M000M0</v>
      </c>
      <c r="B381" s="20" t="str">
        <v>PG440VAK-BPC785WR</v>
      </c>
      <c r="C381" s="19" t="str">
        <v>ASUS ExpertCenter P400</v>
      </c>
      <c r="D381" s="20" t="str">
        <v>Trusted by IT Experts. Built for Worry-Free Business.</v>
      </c>
      <c r="E38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1" s="19">
        <v>0</v>
      </c>
      <c r="G381" s="19" t="str">
        <v>90PT0411-M000M0</v>
      </c>
      <c r="H381" s="19" t="str">
        <v>ASUS ExpertCenter P400 (Core 7 240H/8GB/512GB/Win 11 Home/PG440VAK)</v>
      </c>
      <c r="I381" s="19" t="str">
        <v>Intel® Core™ 7 240H 2.5 GHz</v>
      </c>
      <c r="J381" s="19" t="str">
        <v>Intel® Graphics</v>
      </c>
      <c r="K381" s="19" t="str">
        <v>Windows 11 Home</v>
      </c>
      <c r="L381" s="19" t="str">
        <v>1-month trial for new Microsoft 365 customers. Credit card required.</v>
      </c>
      <c r="M381" s="19" t="str">
        <v>23.8"</v>
      </c>
      <c r="N381" s="19" t="str">
        <v>FHD (1920 x 1080) 16:9</v>
      </c>
      <c r="O381" s="19" t="str">
        <v>250nits</v>
      </c>
      <c r="P381" s="19" t="str">
        <v>DDR5 8GB</v>
      </c>
      <c r="Q381" s="19" t="str">
        <v>512GB M.2 NVMe™ PCIe® 4.0 SSD</v>
      </c>
      <c r="R381" s="19" t="str">
        <v>Side:
1x Kensington lock
1x 3.5mm combo audio jack
1x USB 2.0 Type-A
Back:
1x DC-in
1x RJ45 Gigabit Ethernet
1x HDMI in 1.4
1x HDMI out 1.4
1x USB 3.2 Gen 1 Type-C
3x USB 3.2 Gen 1 Type-A</v>
      </c>
      <c r="S381" s="19" t="str">
        <v>06.90 kg</v>
      </c>
      <c r="T381" s="19" t="str">
        <v>54.1 x 41.6 x 1.7 ~ 21.0 cm</v>
      </c>
      <c r="U381" s="19">
        <v>0</v>
      </c>
      <c r="V381" s="19" t="str">
        <v>Wired black keyboard (USB)
Wired optical mouse (USB)</v>
      </c>
      <c r="W381" s="20" t="str">
        <v>No Battery</v>
      </c>
      <c r="X381" s="19" t="str">
        <v>ø4.5, 120W AC Adapter</v>
      </c>
      <c r="Y381" s="19" t="str">
        <v>BIOS Booting User Password Protection
HDD User Password Protection and Security
Kensington Security Slot™(7x 3mm)</v>
      </c>
    </row>
    <row r="382" spans="1:25" ht="15" customHeight="1">
      <c r="A382" s="19" t="str">
        <v>90PT0411-M000N0</v>
      </c>
      <c r="B382" s="20" t="str">
        <v>PG440VAK-BPC715WR</v>
      </c>
      <c r="C382" s="19" t="str">
        <v>ASUS ExpertCenter P400</v>
      </c>
      <c r="D382" s="20" t="str">
        <v>Trusted by IT Experts. Built for Worry-Free Business.</v>
      </c>
      <c r="E38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2" s="19">
        <v>0</v>
      </c>
      <c r="G382" s="19" t="str">
        <v>90PT0411-M000N0</v>
      </c>
      <c r="H382" s="19" t="str">
        <v>ASUS ExpertCenter P400 (Core 7 240H/16GB/512GB/Win 11 Home/PG440VAK)</v>
      </c>
      <c r="I382" s="19" t="str">
        <v>Intel® Core™ 7 240H 2.5 GHz</v>
      </c>
      <c r="J382" s="19" t="str">
        <v>Intel® Graphics</v>
      </c>
      <c r="K382" s="19" t="str">
        <v>Windows 11 Home</v>
      </c>
      <c r="L382" s="19" t="str">
        <v>1-month trial for new Microsoft 365 customers. Credit card required.</v>
      </c>
      <c r="M382" s="19" t="str">
        <v>23.8"</v>
      </c>
      <c r="N382" s="19" t="str">
        <v>FHD (1920 x 1080) 16:9</v>
      </c>
      <c r="O382" s="19" t="str">
        <v>250nits</v>
      </c>
      <c r="P382" s="19" t="str">
        <v>DDR5 16GB</v>
      </c>
      <c r="Q382" s="19" t="str">
        <v>512GB M.2 NVMe™ PCIe® 4.0 SSD</v>
      </c>
      <c r="R382" s="19" t="str">
        <v>Side:
1x Kensington lock
1x 3.5mm combo audio jack
1x USB 2.0 Type-A
Back:
1x DC-in
1x RJ45 Gigabit Ethernet
1x HDMI in 1.4
1x HDMI out 1.4
1x USB 3.2 Gen 1 Type-C
3x USB 3.2 Gen 1 Type-A</v>
      </c>
      <c r="S382" s="19" t="str">
        <v>06.90 kg</v>
      </c>
      <c r="T382" s="19" t="str">
        <v>54.1 x 41.6 x 1.7 ~ 21.0 cm</v>
      </c>
      <c r="U382" s="19">
        <v>0</v>
      </c>
      <c r="V382" s="19" t="str">
        <v>Wired black keyboard (USB)
Wired optical mouse (USB)</v>
      </c>
      <c r="W382" s="20" t="str">
        <v>No Battery</v>
      </c>
      <c r="X382" s="19" t="str">
        <v>ø4.5, 120W AC Adapter</v>
      </c>
      <c r="Y382" s="19" t="str">
        <v>BIOS Booting User Password Protection
HDD User Password Protection and Security
Kensington Security Slot™(7x 3mm)</v>
      </c>
    </row>
    <row r="383" spans="1:25" ht="15" customHeight="1">
      <c r="A383" s="19" t="str">
        <v>90PT0451-M005R0</v>
      </c>
      <c r="B383" s="20" t="str">
        <v>PM670KAK-W7310WS</v>
      </c>
      <c r="C383" s="19" t="str">
        <v>ASUS ExpertCenter PM600</v>
      </c>
      <c r="D383" s="20" t="str">
        <v>Trusted by IT Experts. Built for Worry-Free Business.</v>
      </c>
      <c r="E383"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3" s="19">
        <v>0</v>
      </c>
      <c r="G383" s="19" t="str">
        <v>90PT0451-M005R0</v>
      </c>
      <c r="H383" s="19" t="str">
        <v>ASUS ExpertCenter PM600 (AMD Ryzen™AI 7 350 2.0/32GB/1TB/Win 11 Home/PM670KAK)</v>
      </c>
      <c r="I383" s="19" t="str">
        <v>AMD Ryzen™AI 7 350 2.0 GHz</v>
      </c>
      <c r="J383" s="19" t="str">
        <v>AMD Radeon™ 860M</v>
      </c>
      <c r="K383" s="19" t="str">
        <v>Windows 11 Home</v>
      </c>
      <c r="L383" s="19" t="str">
        <v>Microsoft Office Home 2024_x000D_
Microsoft 365 Basic</v>
      </c>
      <c r="M383" s="19" t="str">
        <v>27.0"</v>
      </c>
      <c r="N383" s="19" t="str">
        <v>FHD (1920 x 1080) 16:9</v>
      </c>
      <c r="O383" s="19" t="str">
        <v>300nits</v>
      </c>
      <c r="P383" s="19" t="str">
        <v>DDR5 32GB</v>
      </c>
      <c r="Q383" s="19" t="str">
        <v>1TB M.2 NVMe™ PCIe® 4.0 SSD</v>
      </c>
      <c r="R383" s="19" t="str">
        <v>Side:
1x Kensington lock
1x 3.5mm combo audio jack
1x USB 2.0 Type-A
Back:
1x DC-in
1x RJ45 Gigabit Ethernet
1x HDMI in 1.4
1x HDMI out 2.1b
1x USB 3.2 Gen 1 Type-C
3x USB 3.2 Gen 1 Type-A</v>
      </c>
      <c r="S383" s="19" t="str">
        <v>09.00 kg</v>
      </c>
      <c r="T383" s="19" t="str">
        <v>61.3 x 44.7 x 1.7 ~ 21.0 cm</v>
      </c>
      <c r="U383" s="19" t="str">
        <v>2x DDR5 SO-DIMM slot</v>
      </c>
      <c r="V383" s="19" t="str">
        <v>Wireless sandstone white keyboard
Wireless optical mouse</v>
      </c>
      <c r="W383" s="20" t="str">
        <v>No Battery</v>
      </c>
      <c r="X383" s="19" t="str">
        <v>ø4.5, 120W AC Adapter</v>
      </c>
      <c r="Y383" s="19" t="str">
        <v>BIOS Booting User Password Protection
HDD User Password Protection and Security
Kensington Security Slot™(7x 3mm)</v>
      </c>
    </row>
    <row r="384" spans="1:25" ht="15" customHeight="1">
      <c r="A384" s="19" t="str">
        <v>90PT0461-M00EA0</v>
      </c>
      <c r="B384" s="20" t="str">
        <v>PM640KAK-W5150WS</v>
      </c>
      <c r="C384" s="19" t="str">
        <v>ASUS ExpertCenter PM600</v>
      </c>
      <c r="D384" s="20" t="str">
        <v>Trusted by IT Experts. Built for Worry-Free Business.</v>
      </c>
      <c r="E384"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4" s="19">
        <v>0</v>
      </c>
      <c r="G384" s="19" t="str">
        <v>90PT0461-M00EA0</v>
      </c>
      <c r="H384" s="19" t="str">
        <v>ASUS ExpertCenter PM600 (AMD Ryzen™AI 5 330 2.0/16GB/512GB/Win 11 Home/PM640KAK)</v>
      </c>
      <c r="I384" s="19" t="str">
        <v>AMD Ryzen™AI 5 330 2.0 GHz 
 NPU 50 TOPs</v>
      </c>
      <c r="J384" s="19" t="str">
        <v>AMD Radeon™ 820M</v>
      </c>
      <c r="K384" s="19" t="str">
        <v>Windows 11 Home</v>
      </c>
      <c r="L384" s="19" t="str">
        <v>Microsoft Office Home 2024_x000D_
Microsoft 365 Basic</v>
      </c>
      <c r="M384" s="19" t="str">
        <v>23.8"</v>
      </c>
      <c r="N384" s="19" t="str">
        <v>FHD (1920 x 1080) 16:9</v>
      </c>
      <c r="O384" s="19" t="str">
        <v>250nits</v>
      </c>
      <c r="P384" s="19" t="str">
        <v>DDR5 16GB</v>
      </c>
      <c r="Q384" s="19" t="str">
        <v>512GB M.2 NVMe™ PCIe® 4.0 SSD</v>
      </c>
      <c r="R384" s="19" t="str">
        <v>Side:
1x Kensington lock
1x 3.5mm combo audio jack
1x USB 2.0 Type-A
Back:
1x DC-in
1x RJ45 Gigabit Ethernet
1x HDMI in 1.4
1x HDMI out 2.1b
1x USB 3.2 Gen 1 Type-C
3x USB 3.2 Gen 1 Type-A</v>
      </c>
      <c r="S384" s="19" t="str">
        <v>06.90 kg</v>
      </c>
      <c r="T384" s="19" t="str">
        <v>54.1 x 41.6 x 1.7 ~ 21.0 cm</v>
      </c>
      <c r="U384" s="19" t="str">
        <v>2x DDR5 SO-DIMM slot</v>
      </c>
      <c r="V384" s="19" t="str">
        <v>Wireless sandstone white keyboard
Wireless optical mouse</v>
      </c>
      <c r="W384" s="20" t="str">
        <v>No Battery</v>
      </c>
      <c r="X384" s="19" t="str">
        <v>ø4.5, 120W AC Adapter</v>
      </c>
      <c r="Y384" s="19" t="str">
        <v>BIOS Booting User Password Protection
HDD User Password Protection and Security
Kensington Security Slot™(7x 3mm)</v>
      </c>
    </row>
    <row r="385" spans="1:25" ht="15" customHeight="1">
      <c r="A385" s="19" t="str">
        <v>90PT0463-M008P0</v>
      </c>
      <c r="B385" s="20" t="str">
        <v>PM640KAK-B5150WS</v>
      </c>
      <c r="C385" s="19" t="str">
        <v>ASUS ExpertCenter PM600</v>
      </c>
      <c r="D385" s="20" t="str">
        <v>Trusted by IT Experts. Built for Worry-Free Business.</v>
      </c>
      <c r="E385"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5" s="19" t="str">
        <v>https://drive.google.com/drive/folders/1tSEQNubX0DITMOp4tH495afLQI4INGTT?usp=sharing</v>
      </c>
      <c r="G385" s="19" t="str">
        <v>90PT0463-M008P0</v>
      </c>
      <c r="H385" s="19" t="str">
        <v>ASUS ExpertCenter PM600 (AMD Ryzen™AI 5 330 2.0/16GB/512GB/Win 11 Home/PM640KAK)</v>
      </c>
      <c r="I385" s="19" t="str">
        <v>AMD Ryzen™AI 5 330 2.0 GHz 
 NPU 50 TOPs</v>
      </c>
      <c r="J385" s="19" t="str">
        <v>AMD Radeon™ 820M</v>
      </c>
      <c r="K385" s="19" t="str">
        <v>Windows 11 Home</v>
      </c>
      <c r="L385" s="19" t="str">
        <v>Microsoft Office Home 2024_x000D_
Microsoft 365 Basic</v>
      </c>
      <c r="M385" s="19" t="str">
        <v>23.8"</v>
      </c>
      <c r="N385" s="19" t="str">
        <v>FHD (1920 x 1080) 16:9</v>
      </c>
      <c r="O385" s="19" t="str">
        <v>250nits</v>
      </c>
      <c r="P385" s="19" t="str">
        <v>DDR5 16GB</v>
      </c>
      <c r="Q385" s="19" t="str">
        <v>512GB M.2 NVMe™ PCIe® 4.0 SSD</v>
      </c>
      <c r="R385" s="19" t="str">
        <v>Side:
1x Kensington lock
1x 3.5mm combo audio jack
1x USB 2.0 Type-A
Back:
1x DC-in
1x RJ45 Gigabit Ethernet
1x HDMI in 1.4
1x HDMI out 2.1b
1x USB 3.2 Gen 1 Type-C
3x USB 3.2 Gen 1 Type-A</v>
      </c>
      <c r="S385" s="19" t="str">
        <v>06.90 kg</v>
      </c>
      <c r="T385" s="19" t="str">
        <v>54.1 x 41.6 x 1.7 ~ 21.0 cm</v>
      </c>
      <c r="U385" s="19" t="str">
        <v>2x DDR5 SO-DIMM slot</v>
      </c>
      <c r="V385" s="19" t="str">
        <v>Wireless black keyboard
Wireless optical mouse</v>
      </c>
      <c r="W385" s="20" t="str">
        <v>No Battery</v>
      </c>
      <c r="X385" s="19" t="str">
        <v>ø4.5, 120W AC Adapter</v>
      </c>
      <c r="Y385" s="19" t="str">
        <v>BIOS Booting User Password Protection
HDD User Password Protection and Security
Kensington Security Slot™(7x 3mm)</v>
      </c>
    </row>
    <row r="386" spans="1:25" ht="15" customHeight="1">
      <c r="A386" s="19" t="str">
        <v>90PT0463-M009H0</v>
      </c>
      <c r="B386" s="20" t="str">
        <v>PM640KAK-B7150WS</v>
      </c>
      <c r="C386" s="19" t="str">
        <v>ASUS ExpertCenter PM600</v>
      </c>
      <c r="D386" s="20" t="str">
        <v>Trusted by IT Experts. Built for Worry-Free Business.</v>
      </c>
      <c r="E386"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6" s="19">
        <v>0</v>
      </c>
      <c r="G386" s="19" t="str">
        <v>90PT0463-M009H0</v>
      </c>
      <c r="H386" s="19" t="str">
        <v>ASUS ExpertCenter PM600 (AMD Ryzen™AI 7 350 2.0/16GB/512GB/Win 11 Home/PM640KAK)</v>
      </c>
      <c r="I386" s="19" t="str">
        <v>AMD Ryzen™AI 7 350 2.0 GHz 
 NPU 50 TOPs</v>
      </c>
      <c r="J386" s="19" t="str">
        <v>AMD Radeon™ 860M</v>
      </c>
      <c r="K386" s="19" t="str">
        <v>Windows 11 Home</v>
      </c>
      <c r="L386" s="19" t="str">
        <v>Microsoft Office Home 2024_x000D_
Microsoft 365 Basic</v>
      </c>
      <c r="M386" s="19" t="str">
        <v>23.8"</v>
      </c>
      <c r="N386" s="19" t="str">
        <v>FHD (1920 x 1080) 16:9</v>
      </c>
      <c r="O386" s="19" t="str">
        <v>250nits</v>
      </c>
      <c r="P386" s="19" t="str">
        <v>DDR5 16GB</v>
      </c>
      <c r="Q386" s="19" t="str">
        <v>512GB M.2 NVMe™ PCIe® 4.0 SSD</v>
      </c>
      <c r="R386" s="19" t="str">
        <v>Side:
1x Kensington lock
1x 3.5mm combo audio jack
1x USB 2.0 Type-A
Back:
1x DC-in
1x RJ45 Gigabit Ethernet
1x HDMI in 1.4
1x HDMI out 2.1b
1x USB 3.2 Gen 1 Type-C
3x USB 3.2 Gen 1 Type-A</v>
      </c>
      <c r="S386" s="19" t="str">
        <v>06.90 kg</v>
      </c>
      <c r="T386" s="19" t="str">
        <v>54.1 x 41.6 x 1.7 ~ 21.0 cm</v>
      </c>
      <c r="U386" s="19" t="str">
        <v>2x DDR5 SO-DIMM slot</v>
      </c>
      <c r="V386" s="19" t="str">
        <v>Wireless black keyboard
Wireless optical mouse</v>
      </c>
      <c r="W386" s="20" t="str">
        <v>No Battery</v>
      </c>
      <c r="X386" s="19" t="str">
        <v>ø4.5, 120W AC Adapter</v>
      </c>
      <c r="Y386" s="19" t="str">
        <v>BIOS Booting User Password Protection
HDD User Password Protection and Security
Kensington Security Slot™(7x 3mm)</v>
      </c>
    </row>
    <row r="387" spans="1:25" ht="15" customHeight="1">
      <c r="A387" s="19" t="str">
        <v>90PT04D1-M00080</v>
      </c>
      <c r="B387" s="20" t="str">
        <v>PM670GAT-W7310WSH</v>
      </c>
      <c r="C387" s="19" t="str">
        <v>ASUS ExpertCenter PM600</v>
      </c>
      <c r="D387" s="20" t="str">
        <v>Trusted by IT Experts. Built for Worry-Free Business.</v>
      </c>
      <c r="E38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7" s="19">
        <v>0</v>
      </c>
      <c r="G387" s="19" t="str">
        <v>90PT04D1-M00080</v>
      </c>
      <c r="H387" s="19" t="e">
        <v>#VALUE!</v>
      </c>
      <c r="I387" s="19" t="e">
        <v>#VALUE!</v>
      </c>
      <c r="J387" s="19" t="str">
        <v>N/A</v>
      </c>
      <c r="K387" s="19" t="str">
        <v/>
      </c>
      <c r="L387" s="19" t="str">
        <v>With privacy shutter</v>
      </c>
      <c r="M387" s="19" t="str">
        <v>27.0"</v>
      </c>
      <c r="N387" s="19" t="str">
        <v>FHD (1920 x 1080) 16:9</v>
      </c>
      <c r="O387" s="19" t="str">
        <v>300nits</v>
      </c>
      <c r="P387" s="19" t="str">
        <v>AMD Radeon™ 840M</v>
      </c>
      <c r="Q387" s="19" t="str">
        <v/>
      </c>
      <c r="R38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7" s="19" t="e">
        <v>#N/A</v>
      </c>
      <c r="T387" s="19" t="e">
        <v>#N/A</v>
      </c>
      <c r="U387" s="19" t="str">
        <v>16GB DDR5 SO-DIMM *2</v>
      </c>
      <c r="V387" s="19" t="str">
        <v>??.?? kg</v>
      </c>
      <c r="W387" s="20" t="str">
        <v>No Battery</v>
      </c>
      <c r="X387" s="19" t="str">
        <v>Not Found</v>
      </c>
      <c r="Y387" s="19" t="str">
        <v>ø4.5, 120W AC Adapter, Output: 20V DC, 6.0A, 120W, Input: 100~240V AC 50/60Hz universal</v>
      </c>
    </row>
    <row r="388" spans="1:25" ht="15" customHeight="1">
      <c r="A388" s="19" t="str">
        <v>90PT04D1-M00090</v>
      </c>
      <c r="B388" s="20" t="str">
        <v>PM670GAT-W5350WSH</v>
      </c>
      <c r="C388" s="19" t="str">
        <v>ASUS ExpertCenter PM600</v>
      </c>
      <c r="D388" s="20" t="str">
        <v>Trusted by IT Experts. Built for Worry-Free Business.</v>
      </c>
      <c r="E38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8" s="19">
        <v>0</v>
      </c>
      <c r="G388" s="19" t="str">
        <v>90PT04D1-M00090</v>
      </c>
      <c r="H388" s="19" t="e">
        <v>#VALUE!</v>
      </c>
      <c r="I388" s="19" t="e">
        <v>#VALUE!</v>
      </c>
      <c r="J388" s="19" t="str">
        <v>N/A</v>
      </c>
      <c r="K388" s="19" t="str">
        <v/>
      </c>
      <c r="L388" s="19" t="str">
        <v>With privacy shutter</v>
      </c>
      <c r="M388" s="19" t="str">
        <v>27.0"</v>
      </c>
      <c r="N388" s="19" t="str">
        <v>FHD (1920 x 1080) 16:9</v>
      </c>
      <c r="O388" s="19" t="str">
        <v>300nits</v>
      </c>
      <c r="P388" s="19" t="str">
        <v>AMD Radeon™ 840M</v>
      </c>
      <c r="Q388" s="19" t="str">
        <v/>
      </c>
      <c r="R388"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8" s="19" t="e">
        <v>#N/A</v>
      </c>
      <c r="T388" s="19" t="e">
        <v>#N/A</v>
      </c>
      <c r="U388" s="19" t="str">
        <v>16GB DDR5 SO-DIMM *2</v>
      </c>
      <c r="V388" s="19" t="str">
        <v>??.?? kg</v>
      </c>
      <c r="W388" s="20" t="str">
        <v>No Battery</v>
      </c>
      <c r="X388" s="19" t="str">
        <v>Not Found</v>
      </c>
      <c r="Y388" s="19" t="str">
        <v>ø4.5, 120W AC Adapter, Output: 20V DC, 6.0A, 120W, Input: 100~240V AC 50/60Hz universal</v>
      </c>
    </row>
    <row r="389" spans="1:25" ht="15" customHeight="1">
      <c r="A389" s="19" t="str">
        <v>90PT04D2-M000A0</v>
      </c>
      <c r="B389" s="20" t="str">
        <v>PM670GAK-B7310WS</v>
      </c>
      <c r="C389" s="19" t="str">
        <v>ASUS ExpertCenter PM600</v>
      </c>
      <c r="D389" s="20" t="str">
        <v>Trusted by IT Experts. Built for Worry-Free Business.</v>
      </c>
      <c r="E38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9" s="19">
        <v>0</v>
      </c>
      <c r="G389" s="19" t="str">
        <v>90PT04D2-M000A0</v>
      </c>
      <c r="H389" s="19" t="e">
        <v>#VALUE!</v>
      </c>
      <c r="I389" s="19" t="e">
        <v>#VALUE!</v>
      </c>
      <c r="J389" s="19" t="str">
        <v>N/A</v>
      </c>
      <c r="K389" s="19" t="str">
        <v/>
      </c>
      <c r="L389" s="19" t="str">
        <v>With privacy shutter</v>
      </c>
      <c r="M389" s="19" t="str">
        <v>27.0"</v>
      </c>
      <c r="N389" s="19" t="str">
        <v>FHD (1920 x 1080) 16:9</v>
      </c>
      <c r="O389" s="19" t="str">
        <v>300nits</v>
      </c>
      <c r="P389" s="19" t="str">
        <v>AMD Radeon™ 840M</v>
      </c>
      <c r="Q389" s="19" t="str">
        <v/>
      </c>
      <c r="R38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9" s="19" t="e">
        <v>#N/A</v>
      </c>
      <c r="T389" s="19" t="e">
        <v>#N/A</v>
      </c>
      <c r="U389" s="19" t="str">
        <v>16GB DDR5 SO-DIMM *2</v>
      </c>
      <c r="V389" s="19" t="str">
        <v>??.?? kg</v>
      </c>
      <c r="W389" s="20" t="str">
        <v>No Battery</v>
      </c>
      <c r="X389" s="19" t="str">
        <v>Not Found</v>
      </c>
      <c r="Y389" s="19" t="str">
        <v>ø4.5, 120W AC Adapter, Output: 20V DC, 6.0A, 120W, Input: 100~240V AC 50/60Hz universal</v>
      </c>
    </row>
    <row r="390" spans="1:25" ht="15" customHeight="1">
      <c r="A390" s="19" t="str">
        <v>90PT04D2-M000B0</v>
      </c>
      <c r="B390" s="20" t="str">
        <v>PM670GAK-B5350WS</v>
      </c>
      <c r="C390" s="19" t="str">
        <v>ASUS ExpertCenter PM600</v>
      </c>
      <c r="D390" s="20" t="str">
        <v>Trusted by IT Experts. Built for Worry-Free Business.</v>
      </c>
      <c r="E39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0" s="19">
        <v>0</v>
      </c>
      <c r="G390" s="19" t="str">
        <v>90PT04D2-M000B0</v>
      </c>
      <c r="H390" s="19" t="e">
        <v>#VALUE!</v>
      </c>
      <c r="I390" s="19" t="e">
        <v>#VALUE!</v>
      </c>
      <c r="J390" s="19" t="str">
        <v>N/A</v>
      </c>
      <c r="K390" s="19" t="str">
        <v/>
      </c>
      <c r="L390" s="19" t="str">
        <v>With privacy shutter</v>
      </c>
      <c r="M390" s="19" t="str">
        <v>27.0"</v>
      </c>
      <c r="N390" s="19" t="str">
        <v>FHD (1920 x 1080) 16:9</v>
      </c>
      <c r="O390" s="19" t="str">
        <v>300nits</v>
      </c>
      <c r="P390" s="19" t="str">
        <v>AMD Radeon™ 840M</v>
      </c>
      <c r="Q390" s="19" t="str">
        <v/>
      </c>
      <c r="R390"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0" s="19" t="e">
        <v>#N/A</v>
      </c>
      <c r="T390" s="19" t="e">
        <v>#N/A</v>
      </c>
      <c r="U390" s="19" t="str">
        <v>16GB DDR5 SO-DIMM *2</v>
      </c>
      <c r="V390" s="19" t="str">
        <v>??.?? kg</v>
      </c>
      <c r="W390" s="20" t="str">
        <v>No Battery</v>
      </c>
      <c r="X390" s="19" t="str">
        <v>Not Found</v>
      </c>
      <c r="Y390" s="19" t="str">
        <v>ø4.5, 120W AC Adapter, Output: 20V DC, 6.0A, 120W, Input: 100~240V AC 50/60Hz universal</v>
      </c>
    </row>
    <row r="391" spans="1:25" ht="15" customHeight="1">
      <c r="A391" s="19" t="str">
        <v>90PT04E1-M000V0</v>
      </c>
      <c r="B391" s="20" t="str">
        <v>PM640GAT-W7310WSH</v>
      </c>
      <c r="C391" s="19" t="str">
        <v>ASUS ExpertCenter PM600</v>
      </c>
      <c r="D391" s="20" t="str">
        <v>Trusted by IT Experts. Built for Worry-Free Business.</v>
      </c>
      <c r="E39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1" s="19">
        <v>0</v>
      </c>
      <c r="G391" s="19" t="str">
        <v>90PT04E1-M000V0</v>
      </c>
      <c r="H391" s="19" t="e">
        <v>#VALUE!</v>
      </c>
      <c r="I391" s="19" t="e">
        <v>#VALUE!</v>
      </c>
      <c r="J391" s="19" t="str">
        <v>N/A</v>
      </c>
      <c r="K391" s="19" t="str">
        <v/>
      </c>
      <c r="L391" s="19" t="str">
        <v>With privacy shutter</v>
      </c>
      <c r="M391" s="19" t="str">
        <v>23.8"</v>
      </c>
      <c r="N391" s="19" t="str">
        <v>FHD (1920 x 1080) 16:9</v>
      </c>
      <c r="O391" s="19" t="str">
        <v>250nits</v>
      </c>
      <c r="P391" s="19" t="str">
        <v>AMD Radeon™ 840M</v>
      </c>
      <c r="Q391" s="19" t="str">
        <v/>
      </c>
      <c r="R39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1" s="19" t="e">
        <v>#N/A</v>
      </c>
      <c r="T391" s="19" t="e">
        <v>#N/A</v>
      </c>
      <c r="U391" s="19" t="str">
        <v>16GB DDR5 SO-DIMM *2</v>
      </c>
      <c r="V391" s="19" t="str">
        <v>??.?? kg</v>
      </c>
      <c r="W391" s="20" t="str">
        <v>No Battery</v>
      </c>
      <c r="X391" s="19" t="str">
        <v>Not Found</v>
      </c>
      <c r="Y391" s="19" t="str">
        <v>ø4.5, 120W AC Adapter, Output: 20V DC, 6.0A, 120W, Input: 100~240V AC 50/60Hz universal</v>
      </c>
    </row>
    <row r="392" spans="1:25" ht="15" customHeight="1">
      <c r="A392" s="19" t="str">
        <v>90PT04E1-M000W0</v>
      </c>
      <c r="B392" s="20" t="str">
        <v>PM640GAT-W5350WSH</v>
      </c>
      <c r="C392" s="19" t="str">
        <v>ASUS ExpertCenter PM600</v>
      </c>
      <c r="D392" s="20" t="str">
        <v>Trusted by IT Experts. Built for Worry-Free Business.</v>
      </c>
      <c r="E39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2" s="19">
        <v>0</v>
      </c>
      <c r="G392" s="19" t="str">
        <v>90PT04E1-M000W0</v>
      </c>
      <c r="H392" s="19" t="e">
        <v>#VALUE!</v>
      </c>
      <c r="I392" s="19" t="e">
        <v>#VALUE!</v>
      </c>
      <c r="J392" s="19" t="str">
        <v>N/A</v>
      </c>
      <c r="K392" s="19" t="str">
        <v/>
      </c>
      <c r="L392" s="19" t="str">
        <v>With privacy shutter</v>
      </c>
      <c r="M392" s="19" t="str">
        <v>23.8"</v>
      </c>
      <c r="N392" s="19" t="str">
        <v>FHD (1920 x 1080) 16:9</v>
      </c>
      <c r="O392" s="19" t="str">
        <v>250nits</v>
      </c>
      <c r="P392" s="19" t="str">
        <v>AMD Radeon™ 840M</v>
      </c>
      <c r="Q392" s="19" t="str">
        <v/>
      </c>
      <c r="R39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2" s="19" t="e">
        <v>#N/A</v>
      </c>
      <c r="T392" s="19" t="e">
        <v>#N/A</v>
      </c>
      <c r="U392" s="19" t="str">
        <v>16GB DDR5 SO-DIMM *2</v>
      </c>
      <c r="V392" s="19" t="str">
        <v>??.?? kg</v>
      </c>
      <c r="W392" s="20" t="str">
        <v>No Battery</v>
      </c>
      <c r="X392" s="19" t="str">
        <v>Not Found</v>
      </c>
      <c r="Y392" s="19" t="str">
        <v>ø4.5, 120W AC Adapter, Output: 20V DC, 6.0A, 120W, Input: 100~240V AC 50/60Hz universal</v>
      </c>
    </row>
    <row r="393" spans="1:25" ht="15" customHeight="1">
      <c r="A393" s="19" t="str">
        <v>90PT04E2-M000X0</v>
      </c>
      <c r="B393" s="20" t="str">
        <v>PM640GAK-B7310WS</v>
      </c>
      <c r="C393" s="19" t="str">
        <v>ASUS ExpertCenter PM600</v>
      </c>
      <c r="D393" s="20" t="str">
        <v>Trusted by IT Experts. Built for Worry-Free Business.</v>
      </c>
      <c r="E39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3" s="19">
        <v>0</v>
      </c>
      <c r="G393" s="19" t="str">
        <v>90PT04E2-M000X0</v>
      </c>
      <c r="H393" s="19" t="e">
        <v>#VALUE!</v>
      </c>
      <c r="I393" s="19" t="e">
        <v>#VALUE!</v>
      </c>
      <c r="J393" s="19" t="str">
        <v>N/A</v>
      </c>
      <c r="K393" s="19" t="str">
        <v/>
      </c>
      <c r="L393" s="19" t="str">
        <v>With privacy shutter</v>
      </c>
      <c r="M393" s="19" t="str">
        <v>23.8"</v>
      </c>
      <c r="N393" s="19" t="str">
        <v>FHD (1920 x 1080) 16:9</v>
      </c>
      <c r="O393" s="19" t="str">
        <v>250nits</v>
      </c>
      <c r="P393" s="19" t="str">
        <v>AMD Radeon™ 840M</v>
      </c>
      <c r="Q393" s="19" t="str">
        <v/>
      </c>
      <c r="R393"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3" s="19" t="e">
        <v>#N/A</v>
      </c>
      <c r="T393" s="19" t="e">
        <v>#N/A</v>
      </c>
      <c r="U393" s="19" t="str">
        <v>16GB DDR5 SO-DIMM *2</v>
      </c>
      <c r="V393" s="19" t="str">
        <v>??.?? kg</v>
      </c>
      <c r="W393" s="20" t="str">
        <v>No Battery</v>
      </c>
      <c r="X393" s="19" t="str">
        <v>Not Found</v>
      </c>
      <c r="Y393" s="19" t="str">
        <v>ø4.5, 120W AC Adapter, Output: 20V DC, 6.0A, 120W, Input: 100~240V AC 50/60Hz universal</v>
      </c>
    </row>
    <row r="394" spans="1:25" ht="15" customHeight="1">
      <c r="A394" s="19" t="str">
        <v>90PT04E2-M000Y0</v>
      </c>
      <c r="B394" s="20" t="str">
        <v>PM640GAK-B5350WS</v>
      </c>
      <c r="C394" s="19" t="str">
        <v>ASUS ExpertCenter PM600</v>
      </c>
      <c r="D394" s="20" t="str">
        <v>Trusted by IT Experts. Built for Worry-Free Business.</v>
      </c>
      <c r="E39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4" s="19">
        <v>0</v>
      </c>
      <c r="G394" s="19" t="str">
        <v>90PT04E2-M000Y0</v>
      </c>
      <c r="H394" s="19" t="e">
        <v>#VALUE!</v>
      </c>
      <c r="I394" s="19" t="e">
        <v>#VALUE!</v>
      </c>
      <c r="J394" s="19" t="str">
        <v>N/A</v>
      </c>
      <c r="K394" s="19" t="str">
        <v/>
      </c>
      <c r="L394" s="19" t="str">
        <v>With privacy shutter</v>
      </c>
      <c r="M394" s="19" t="str">
        <v>23.8"</v>
      </c>
      <c r="N394" s="19" t="str">
        <v>FHD (1920 x 1080) 16:9</v>
      </c>
      <c r="O394" s="19" t="str">
        <v>250nits</v>
      </c>
      <c r="P394" s="19" t="str">
        <v>AMD Radeon™ 840M</v>
      </c>
      <c r="Q394" s="19" t="str">
        <v/>
      </c>
      <c r="R394"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4" s="19" t="e">
        <v>#N/A</v>
      </c>
      <c r="T394" s="19" t="e">
        <v>#N/A</v>
      </c>
      <c r="U394" s="19" t="str">
        <v>16GB DDR5 SO-DIMM *2</v>
      </c>
      <c r="V394" s="19" t="str">
        <v>??.?? kg</v>
      </c>
      <c r="W394" s="20" t="str">
        <v>No Battery</v>
      </c>
      <c r="X394" s="19" t="str">
        <v>Not Found</v>
      </c>
      <c r="Y394" s="19" t="str">
        <v>ø4.5, 120W AC Adapter, Output: 20V DC, 6.0A, 120W, Input: 100~240V AC 50/60Hz universal</v>
      </c>
    </row>
    <row r="395" spans="1:25" ht="15" customHeight="1">
      <c r="B395" s="20"/>
    </row>
    <row r="396" spans="1:25" ht="15" customHeight="1">
      <c r="B396" s="20"/>
    </row>
    <row r="397" spans="1:25" ht="15" customHeight="1">
      <c r="B397" s="20"/>
    </row>
    <row r="398" spans="1:25" ht="15" customHeight="1">
      <c r="B398" s="20"/>
    </row>
    <row r="399" spans="1:25" ht="15" customHeight="1">
      <c r="B399" s="20"/>
    </row>
    <row r="400" spans="1:25" ht="15" customHeight="1">
      <c r="B400" s="20"/>
    </row>
    <row r="401" spans="2:2" ht="15" customHeight="1">
      <c r="B401" s="20"/>
    </row>
    <row r="402" spans="2:2" ht="15" customHeight="1">
      <c r="B402" s="20"/>
    </row>
    <row r="403" spans="2:2" ht="15" customHeight="1">
      <c r="B403" s="20"/>
    </row>
    <row r="404" spans="2:2" ht="15" customHeight="1">
      <c r="B404" s="20"/>
    </row>
    <row r="405" spans="2:2" ht="15" customHeight="1">
      <c r="B405" s="20"/>
    </row>
    <row r="406" spans="2:2" ht="15" customHeight="1">
      <c r="B406" s="20"/>
    </row>
    <row r="407" spans="2:2" ht="15" customHeight="1">
      <c r="B407" s="20"/>
    </row>
    <row r="408" spans="2:2" ht="15" customHeight="1">
      <c r="B408" s="20"/>
    </row>
    <row r="409" spans="2:2" ht="15" customHeight="1">
      <c r="B409" s="20"/>
    </row>
    <row r="410" spans="2:2" ht="15" customHeight="1">
      <c r="B410" s="20"/>
    </row>
    <row r="411" spans="2:2" ht="15" customHeight="1">
      <c r="B411" s="20"/>
    </row>
    <row r="412" spans="2:2" ht="15" customHeight="1">
      <c r="B412" s="20"/>
    </row>
    <row r="413" spans="2:2" ht="15" customHeight="1">
      <c r="B413" s="20"/>
    </row>
    <row r="414" spans="2:2" ht="15" customHeight="1">
      <c r="B414" s="20"/>
    </row>
    <row r="415" spans="2:2" ht="15" customHeight="1">
      <c r="B415" s="20"/>
    </row>
    <row r="416" spans="2:2" ht="15" customHeight="1">
      <c r="B416" s="20"/>
    </row>
    <row r="417" spans="2:2" ht="15" customHeight="1">
      <c r="B417" s="20"/>
    </row>
    <row r="418" spans="2:2" ht="15" customHeight="1">
      <c r="B418" s="20"/>
    </row>
    <row r="419" spans="2:2" ht="15" customHeight="1">
      <c r="B419" s="20"/>
    </row>
    <row r="420" spans="2:2" ht="15" customHeight="1">
      <c r="B420" s="20"/>
    </row>
    <row r="421" spans="2:2" ht="15" customHeight="1">
      <c r="B421" s="20"/>
    </row>
    <row r="422" spans="2:2" ht="15" customHeight="1">
      <c r="B422" s="20"/>
    </row>
    <row r="423" spans="2:2" ht="15" customHeight="1">
      <c r="B423" s="20"/>
    </row>
    <row r="424" spans="2:2" ht="15" customHeight="1">
      <c r="B424" s="20"/>
    </row>
    <row r="425" spans="2:2" ht="15" customHeight="1">
      <c r="B425" s="20"/>
    </row>
    <row r="426" spans="2:2" ht="15" customHeight="1">
      <c r="B426" s="20"/>
    </row>
    <row r="427" spans="2:2" ht="15" customHeight="1">
      <c r="B427" s="20"/>
    </row>
    <row r="428" spans="2:2" ht="15" customHeight="1">
      <c r="B428" s="20"/>
    </row>
    <row r="429" spans="2:2" ht="15" customHeight="1">
      <c r="B429" s="20"/>
    </row>
    <row r="430" spans="2:2" ht="15" customHeight="1">
      <c r="B430" s="20"/>
    </row>
    <row r="431" spans="2:2" ht="15" customHeight="1">
      <c r="B431" s="20"/>
    </row>
    <row r="432" spans="2:2" ht="15" customHeight="1">
      <c r="B432" s="20"/>
    </row>
    <row r="433" spans="2:2" ht="15" customHeight="1">
      <c r="B433" s="20"/>
    </row>
    <row r="434" spans="2:2" ht="15" customHeight="1">
      <c r="B434" s="20"/>
    </row>
    <row r="435" spans="2:2" ht="15" customHeight="1">
      <c r="B435" s="20"/>
    </row>
    <row r="436" spans="2:2" ht="15" customHeight="1">
      <c r="B436" s="20"/>
    </row>
    <row r="437" spans="2:2" ht="15" customHeight="1">
      <c r="B437" s="20"/>
    </row>
    <row r="438" spans="2:2" ht="15" customHeight="1">
      <c r="B438" s="20"/>
    </row>
    <row r="439" spans="2:2" ht="15" customHeight="1">
      <c r="B439" s="20"/>
    </row>
    <row r="440" spans="2:2" ht="15" customHeight="1">
      <c r="B440" s="20"/>
    </row>
    <row r="441" spans="2:2" ht="15" customHeight="1">
      <c r="B441" s="20"/>
    </row>
    <row r="442" spans="2:2" ht="15" customHeight="1">
      <c r="B442" s="20"/>
    </row>
    <row r="443" spans="2:2" ht="15" customHeight="1">
      <c r="B443" s="20"/>
    </row>
    <row r="444" spans="2:2" ht="15" customHeight="1">
      <c r="B444" s="20"/>
    </row>
    <row r="445" spans="2:2" ht="15" customHeight="1">
      <c r="B445" s="20"/>
    </row>
    <row r="446" spans="2:2" ht="15" customHeight="1">
      <c r="B446" s="20"/>
    </row>
    <row r="447" spans="2:2" ht="15" customHeight="1">
      <c r="B447" s="20"/>
    </row>
    <row r="448" spans="2:2" ht="15" customHeight="1">
      <c r="B448" s="20"/>
    </row>
    <row r="449" spans="2:2" ht="15" customHeight="1">
      <c r="B449" s="20"/>
    </row>
    <row r="450" spans="2:2" ht="15" customHeight="1">
      <c r="B450" s="20"/>
    </row>
    <row r="451" spans="2:2" ht="15" customHeight="1">
      <c r="B451" s="20"/>
    </row>
    <row r="452" spans="2:2" ht="15" customHeight="1">
      <c r="B452" s="20"/>
    </row>
    <row r="453" spans="2:2" ht="15" customHeight="1">
      <c r="B453" s="20"/>
    </row>
    <row r="454" spans="2:2" ht="15" customHeight="1">
      <c r="B454" s="20"/>
    </row>
    <row r="455" spans="2:2" ht="15" customHeight="1">
      <c r="B455" s="20"/>
    </row>
    <row r="456" spans="2:2" ht="15" customHeight="1">
      <c r="B456" s="20"/>
    </row>
    <row r="457" spans="2:2" ht="15" customHeight="1">
      <c r="B457" s="20"/>
    </row>
    <row r="458" spans="2:2" ht="15" customHeight="1">
      <c r="B458" s="20"/>
    </row>
    <row r="459" spans="2:2" ht="15" customHeight="1">
      <c r="B459" s="20"/>
    </row>
    <row r="460" spans="2:2" ht="15" customHeight="1">
      <c r="B460" s="20"/>
    </row>
    <row r="461" spans="2:2" ht="15" customHeight="1">
      <c r="B461" s="20"/>
    </row>
    <row r="462" spans="2:2" ht="15" customHeight="1">
      <c r="B462" s="20"/>
    </row>
    <row r="463" spans="2:2" ht="15" customHeight="1">
      <c r="B463" s="20"/>
    </row>
    <row r="464" spans="2:2" ht="15" customHeight="1">
      <c r="B464" s="20"/>
    </row>
    <row r="465" spans="2:2" ht="15" customHeight="1">
      <c r="B465" s="20"/>
    </row>
    <row r="466" spans="2:2" ht="15" customHeight="1">
      <c r="B466" s="20"/>
    </row>
    <row r="467" spans="2:2" ht="15" customHeight="1">
      <c r="B467" s="20"/>
    </row>
    <row r="468" spans="2:2" ht="15" customHeight="1">
      <c r="B468" s="20"/>
    </row>
    <row r="469" spans="2:2" ht="15" customHeight="1">
      <c r="B469" s="20"/>
    </row>
    <row r="470" spans="2:2" ht="15" customHeight="1">
      <c r="B470" s="20"/>
    </row>
    <row r="471" spans="2:2" ht="15" customHeight="1">
      <c r="B471" s="20"/>
    </row>
    <row r="472" spans="2:2" ht="15" customHeight="1">
      <c r="B472" s="20"/>
    </row>
    <row r="473" spans="2:2" ht="15" customHeight="1">
      <c r="B473" s="20"/>
    </row>
    <row r="474" spans="2:2" ht="15" customHeight="1">
      <c r="B474" s="20"/>
    </row>
    <row r="475" spans="2:2" ht="15" customHeight="1">
      <c r="B475" s="20"/>
    </row>
    <row r="476" spans="2:2" ht="15" customHeight="1">
      <c r="B476" s="20"/>
    </row>
    <row r="477" spans="2:2" ht="15" customHeight="1">
      <c r="B477" s="20"/>
    </row>
    <row r="478" spans="2:2" ht="15" customHeight="1">
      <c r="B478" s="20"/>
    </row>
    <row r="479" spans="2:2" ht="15" customHeight="1">
      <c r="B479" s="20"/>
    </row>
    <row r="480" spans="2:2" ht="15" customHeight="1">
      <c r="B480" s="20"/>
    </row>
    <row r="481" spans="2:2" ht="15" customHeight="1">
      <c r="B481" s="20"/>
    </row>
    <row r="482" spans="2:2" ht="15" customHeight="1">
      <c r="B482" s="20"/>
    </row>
    <row r="483" spans="2:2" ht="15" customHeight="1">
      <c r="B483" s="20"/>
    </row>
    <row r="484" spans="2:2" ht="15" customHeight="1">
      <c r="B484" s="20"/>
    </row>
    <row r="485" spans="2:2" ht="15" customHeight="1">
      <c r="B485" s="20"/>
    </row>
    <row r="486" spans="2:2" ht="15" customHeight="1">
      <c r="B486" s="20"/>
    </row>
    <row r="487" spans="2:2" ht="15" customHeight="1">
      <c r="B487" s="20"/>
    </row>
    <row r="488" spans="2:2" ht="15" customHeight="1">
      <c r="B488" s="20"/>
    </row>
    <row r="489" spans="2:2" ht="15" customHeight="1">
      <c r="B489" s="20"/>
    </row>
    <row r="490" spans="2:2" ht="15" customHeight="1">
      <c r="B490" s="20"/>
    </row>
    <row r="491" spans="2:2" ht="15" customHeight="1">
      <c r="B491" s="20"/>
    </row>
    <row r="492" spans="2:2" ht="15" customHeight="1">
      <c r="B492" s="20"/>
    </row>
    <row r="493" spans="2:2" ht="15" customHeight="1">
      <c r="B493" s="20"/>
    </row>
    <row r="494" spans="2:2" ht="15" customHeight="1">
      <c r="B494" s="20"/>
    </row>
    <row r="495" spans="2:2" ht="15" customHeight="1">
      <c r="B495" s="20"/>
    </row>
    <row r="496" spans="2:2" ht="15" customHeight="1">
      <c r="B496" s="20"/>
    </row>
    <row r="497" spans="2:2" ht="15" customHeight="1">
      <c r="B497" s="20"/>
    </row>
    <row r="498" spans="2:2" ht="15" customHeight="1">
      <c r="B498" s="20"/>
    </row>
    <row r="499" spans="2:2" ht="15" customHeight="1">
      <c r="B499" s="20"/>
    </row>
    <row r="500" spans="2:2" ht="15" customHeight="1">
      <c r="B500" s="20"/>
    </row>
    <row r="501" spans="2:2" ht="15" customHeight="1">
      <c r="B501" s="20"/>
    </row>
    <row r="502" spans="2:2" ht="15" customHeight="1">
      <c r="B502" s="20"/>
    </row>
    <row r="503" spans="2:2" ht="15" customHeight="1">
      <c r="B503" s="20"/>
    </row>
    <row r="504" spans="2:2" ht="15" customHeight="1">
      <c r="B504" s="20"/>
    </row>
    <row r="505" spans="2:2" ht="15" customHeight="1">
      <c r="B505" s="20"/>
    </row>
    <row r="506" spans="2:2" ht="15" customHeight="1">
      <c r="B506" s="20"/>
    </row>
    <row r="507" spans="2:2" ht="15" customHeight="1">
      <c r="B507" s="20"/>
    </row>
    <row r="508" spans="2:2" ht="15" customHeight="1">
      <c r="B508" s="20"/>
    </row>
    <row r="509" spans="2:2" ht="15" customHeight="1">
      <c r="B509" s="20"/>
    </row>
    <row r="510" spans="2:2" ht="15" customHeight="1">
      <c r="B510" s="20"/>
    </row>
    <row r="511" spans="2:2" ht="15" customHeight="1">
      <c r="B511" s="20"/>
    </row>
    <row r="512" spans="2:2" ht="15" customHeight="1">
      <c r="B512" s="20"/>
    </row>
    <row r="513" spans="2:2" ht="15" customHeight="1">
      <c r="B513" s="20"/>
    </row>
    <row r="514" spans="2:2" ht="15" customHeight="1">
      <c r="B514" s="20"/>
    </row>
    <row r="515" spans="2:2" ht="15" customHeight="1">
      <c r="B515" s="20"/>
    </row>
    <row r="516" spans="2:2" ht="15" customHeight="1">
      <c r="B516" s="20"/>
    </row>
    <row r="517" spans="2:2" ht="15" customHeight="1">
      <c r="B517" s="20"/>
    </row>
    <row r="518" spans="2:2" ht="15" customHeight="1">
      <c r="B518" s="20"/>
    </row>
    <row r="519" spans="2:2" ht="15" customHeight="1">
      <c r="B519" s="20"/>
    </row>
    <row r="520" spans="2:2" ht="15" customHeight="1">
      <c r="B520" s="20"/>
    </row>
    <row r="521" spans="2:2" ht="15" customHeight="1">
      <c r="B521" s="20"/>
    </row>
    <row r="522" spans="2:2" ht="15" customHeight="1">
      <c r="B522" s="20"/>
    </row>
    <row r="523" spans="2:2" ht="15" customHeight="1">
      <c r="B523" s="20"/>
    </row>
    <row r="524" spans="2:2" ht="15" customHeight="1">
      <c r="B524" s="20"/>
    </row>
    <row r="525" spans="2:2" ht="15" customHeight="1">
      <c r="B525" s="20"/>
    </row>
    <row r="526" spans="2:2" ht="15" customHeight="1">
      <c r="B526" s="20"/>
    </row>
    <row r="527" spans="2:2" ht="15" customHeight="1">
      <c r="B527" s="20"/>
    </row>
    <row r="528" spans="2:2" ht="15" customHeight="1">
      <c r="B528" s="20"/>
    </row>
    <row r="529" spans="2:2" ht="15" customHeight="1">
      <c r="B529" s="20"/>
    </row>
    <row r="530" spans="2:2" ht="15" customHeight="1">
      <c r="B530" s="20"/>
    </row>
    <row r="531" spans="2:2" ht="15" customHeight="1">
      <c r="B531" s="20"/>
    </row>
    <row r="532" spans="2:2" ht="15" customHeight="1">
      <c r="B532" s="20"/>
    </row>
    <row r="533" spans="2:2" ht="15" customHeight="1">
      <c r="B533" s="20"/>
    </row>
    <row r="534" spans="2:2" ht="15" customHeight="1">
      <c r="B534" s="20"/>
    </row>
    <row r="535" spans="2:2" ht="15" customHeight="1">
      <c r="B535" s="20"/>
    </row>
    <row r="536" spans="2:2" ht="15" customHeight="1">
      <c r="B536" s="20"/>
    </row>
    <row r="537" spans="2:2" ht="15" customHeight="1">
      <c r="B537" s="20"/>
    </row>
    <row r="538" spans="2:2" ht="15" customHeight="1">
      <c r="B538" s="20"/>
    </row>
    <row r="539" spans="2:2" ht="15" customHeight="1">
      <c r="B539" s="20"/>
    </row>
    <row r="540" spans="2:2" ht="15" customHeight="1">
      <c r="B540" s="20"/>
    </row>
    <row r="541" spans="2:2" ht="15" customHeight="1">
      <c r="B541" s="20"/>
    </row>
    <row r="542" spans="2:2" ht="15" customHeight="1">
      <c r="B542" s="20"/>
    </row>
    <row r="543" spans="2:2" ht="15" customHeight="1">
      <c r="B543" s="20"/>
    </row>
    <row r="544" spans="2:2" ht="15" customHeight="1">
      <c r="B544" s="20"/>
    </row>
    <row r="545" spans="2:2" ht="15" customHeight="1">
      <c r="B545" s="20"/>
    </row>
    <row r="546" spans="2:2" ht="15" customHeight="1">
      <c r="B546" s="20"/>
    </row>
    <row r="547" spans="2:2" ht="15" customHeight="1">
      <c r="B547" s="20"/>
    </row>
    <row r="548" spans="2:2" ht="15" customHeight="1">
      <c r="B548" s="20"/>
    </row>
    <row r="549" spans="2:2" ht="15" customHeight="1">
      <c r="B549" s="20"/>
    </row>
    <row r="550" spans="2:2" ht="15" customHeight="1">
      <c r="B550" s="20"/>
    </row>
    <row r="551" spans="2:2" ht="15" customHeight="1">
      <c r="B551" s="20"/>
    </row>
    <row r="552" spans="2:2" ht="15" customHeight="1">
      <c r="B552" s="20"/>
    </row>
    <row r="553" spans="2:2" ht="15" customHeight="1">
      <c r="B553" s="20"/>
    </row>
    <row r="554" spans="2:2" ht="15" customHeight="1">
      <c r="B554" s="20"/>
    </row>
    <row r="555" spans="2:2" ht="15" customHeight="1">
      <c r="B555" s="20"/>
    </row>
    <row r="556" spans="2:2" ht="15" customHeight="1">
      <c r="B556" s="20"/>
    </row>
    <row r="557" spans="2:2" ht="15" customHeight="1">
      <c r="B557" s="20"/>
    </row>
    <row r="558" spans="2:2" ht="15" customHeight="1">
      <c r="B558" s="20"/>
    </row>
    <row r="559" spans="2:2" ht="15" customHeight="1">
      <c r="B559" s="20"/>
    </row>
    <row r="560" spans="2:2" ht="15" customHeight="1">
      <c r="B560" s="20"/>
    </row>
    <row r="561" spans="2:2" ht="15" customHeight="1">
      <c r="B561" s="20"/>
    </row>
    <row r="562" spans="2:2" ht="15" customHeight="1">
      <c r="B562" s="20"/>
    </row>
    <row r="563" spans="2:2" ht="15" customHeight="1">
      <c r="B563" s="20"/>
    </row>
    <row r="564" spans="2:2" ht="15" customHeight="1">
      <c r="B564" s="20"/>
    </row>
    <row r="565" spans="2:2" ht="15" customHeight="1">
      <c r="B565" s="20"/>
    </row>
    <row r="566" spans="2:2" ht="15" customHeight="1">
      <c r="B566" s="20"/>
    </row>
    <row r="567" spans="2:2" ht="15" customHeight="1">
      <c r="B567" s="20"/>
    </row>
    <row r="568" spans="2:2" ht="15" customHeight="1">
      <c r="B568" s="20"/>
    </row>
    <row r="569" spans="2:2" ht="15" customHeight="1">
      <c r="B569" s="20"/>
    </row>
    <row r="570" spans="2:2" ht="15" customHeight="1">
      <c r="B570" s="20"/>
    </row>
    <row r="571" spans="2:2" ht="15" customHeight="1">
      <c r="B571" s="20"/>
    </row>
    <row r="572" spans="2:2" ht="15" customHeight="1">
      <c r="B572" s="20"/>
    </row>
    <row r="573" spans="2:2" ht="15" customHeight="1">
      <c r="B573" s="20"/>
    </row>
    <row r="574" spans="2:2" ht="15" customHeight="1">
      <c r="B574" s="20"/>
    </row>
    <row r="575" spans="2:2" ht="15" customHeight="1">
      <c r="B575" s="20"/>
    </row>
    <row r="576" spans="2:2" ht="15" customHeight="1">
      <c r="B576" s="20"/>
    </row>
    <row r="577" spans="2:2" ht="15" customHeight="1">
      <c r="B577" s="20"/>
    </row>
    <row r="578" spans="2:2" ht="15" customHeight="1">
      <c r="B578" s="20"/>
    </row>
    <row r="579" spans="2:2" ht="15" customHeight="1">
      <c r="B579" s="20"/>
    </row>
    <row r="580" spans="2:2" ht="15" customHeight="1">
      <c r="B580" s="20"/>
    </row>
    <row r="581" spans="2:2" ht="15" customHeight="1">
      <c r="B581" s="20"/>
    </row>
    <row r="582" spans="2:2" ht="15" customHeight="1">
      <c r="B582" s="20"/>
    </row>
    <row r="583" spans="2:2" ht="15" customHeight="1">
      <c r="B583" s="20"/>
    </row>
    <row r="584" spans="2:2" ht="15" customHeight="1">
      <c r="B584" s="20"/>
    </row>
    <row r="585" spans="2:2" ht="15" customHeight="1">
      <c r="B585" s="20"/>
    </row>
    <row r="586" spans="2:2" ht="15" customHeight="1">
      <c r="B586" s="20"/>
    </row>
    <row r="587" spans="2:2" ht="15" customHeight="1">
      <c r="B587" s="20"/>
    </row>
    <row r="588" spans="2:2" ht="15" customHeight="1">
      <c r="B588" s="20"/>
    </row>
    <row r="589" spans="2:2" ht="15" customHeight="1">
      <c r="B589" s="20"/>
    </row>
    <row r="590" spans="2:2" ht="15" customHeight="1">
      <c r="B590" s="20"/>
    </row>
    <row r="591" spans="2:2" ht="15" customHeight="1">
      <c r="B591" s="20"/>
    </row>
    <row r="592" spans="2:2" ht="15" customHeight="1">
      <c r="B592" s="20"/>
    </row>
    <row r="593" spans="2:2" ht="15" customHeight="1">
      <c r="B593" s="20"/>
    </row>
    <row r="594" spans="2:2" ht="15" customHeight="1">
      <c r="B594" s="20"/>
    </row>
    <row r="595" spans="2:2" ht="15" customHeight="1">
      <c r="B595" s="20"/>
    </row>
    <row r="596" spans="2:2" ht="15" customHeight="1">
      <c r="B596" s="20"/>
    </row>
    <row r="597" spans="2:2" ht="15" customHeight="1">
      <c r="B597" s="20"/>
    </row>
    <row r="598" spans="2:2" ht="15" customHeight="1">
      <c r="B598" s="20"/>
    </row>
    <row r="599" spans="2:2" ht="15" customHeight="1">
      <c r="B599" s="20"/>
    </row>
    <row r="600" spans="2:2" ht="15" customHeight="1">
      <c r="B600" s="20"/>
    </row>
    <row r="601" spans="2:2" ht="15" customHeight="1">
      <c r="B601" s="20"/>
    </row>
    <row r="602" spans="2:2" ht="15" customHeight="1">
      <c r="B602" s="20"/>
    </row>
    <row r="603" spans="2:2" ht="15" customHeight="1">
      <c r="B603" s="20"/>
    </row>
    <row r="604" spans="2:2" ht="15" customHeight="1">
      <c r="B604" s="20"/>
    </row>
    <row r="605" spans="2:2" ht="15" customHeight="1">
      <c r="B605" s="20"/>
    </row>
    <row r="606" spans="2:2" ht="15" customHeight="1">
      <c r="B606" s="20"/>
    </row>
    <row r="607" spans="2:2" ht="15" customHeight="1">
      <c r="B607" s="20"/>
    </row>
    <row r="608" spans="2:2" ht="15" customHeight="1">
      <c r="B608" s="20"/>
    </row>
    <row r="609" spans="2:2" ht="15" customHeight="1">
      <c r="B609" s="20"/>
    </row>
    <row r="610" spans="2:2" ht="15" customHeight="1">
      <c r="B610" s="20"/>
    </row>
    <row r="611" spans="2:2" ht="15" customHeight="1">
      <c r="B611" s="20"/>
    </row>
    <row r="612" spans="2:2" ht="15" customHeight="1">
      <c r="B612" s="20"/>
    </row>
    <row r="613" spans="2:2" ht="15" customHeight="1">
      <c r="B613" s="20"/>
    </row>
    <row r="614" spans="2:2" ht="15" customHeight="1">
      <c r="B614" s="20"/>
    </row>
    <row r="615" spans="2:2" ht="15" customHeight="1">
      <c r="B615" s="20"/>
    </row>
    <row r="616" spans="2:2" ht="15" customHeight="1">
      <c r="B616" s="20"/>
    </row>
    <row r="617" spans="2:2" ht="15" customHeight="1">
      <c r="B617" s="20"/>
    </row>
    <row r="618" spans="2:2" ht="15" customHeight="1">
      <c r="B618" s="20"/>
    </row>
    <row r="619" spans="2:2" ht="15" customHeight="1">
      <c r="B619" s="20"/>
    </row>
    <row r="620" spans="2:2" ht="15" customHeight="1">
      <c r="B620" s="20"/>
    </row>
    <row r="621" spans="2:2" ht="15" customHeight="1">
      <c r="B621" s="20"/>
    </row>
    <row r="622" spans="2:2" ht="15" customHeight="1">
      <c r="B622" s="20"/>
    </row>
    <row r="623" spans="2:2" ht="15" customHeight="1">
      <c r="B623" s="20"/>
    </row>
    <row r="624" spans="2:2" ht="15" customHeight="1">
      <c r="B624" s="20"/>
    </row>
    <row r="625" spans="2:2" ht="15" customHeight="1">
      <c r="B625" s="20"/>
    </row>
    <row r="626" spans="2:2" ht="15" customHeight="1">
      <c r="B626" s="20"/>
    </row>
    <row r="627" spans="2:2" ht="15" customHeight="1">
      <c r="B627" s="20"/>
    </row>
    <row r="628" spans="2:2" ht="15" customHeight="1">
      <c r="B628" s="20"/>
    </row>
    <row r="629" spans="2:2" ht="15" customHeight="1">
      <c r="B629" s="20"/>
    </row>
    <row r="630" spans="2:2" ht="15" customHeight="1">
      <c r="B630" s="20"/>
    </row>
    <row r="631" spans="2:2" ht="15" customHeight="1">
      <c r="B631" s="20"/>
    </row>
    <row r="632" spans="2:2" ht="15" customHeight="1">
      <c r="B632" s="20"/>
    </row>
    <row r="633" spans="2:2" ht="15" customHeight="1">
      <c r="B633" s="20"/>
    </row>
    <row r="634" spans="2:2" ht="15" customHeight="1">
      <c r="B634" s="20"/>
    </row>
    <row r="635" spans="2:2" ht="15" customHeight="1">
      <c r="B635" s="20"/>
    </row>
    <row r="636" spans="2:2" ht="15" customHeight="1">
      <c r="B636" s="20"/>
    </row>
    <row r="637" spans="2:2" ht="15" customHeight="1">
      <c r="B637" s="20"/>
    </row>
    <row r="638" spans="2:2" ht="15" customHeight="1">
      <c r="B638" s="20"/>
    </row>
    <row r="639" spans="2:2" ht="15" customHeight="1">
      <c r="B639" s="20"/>
    </row>
    <row r="640" spans="2:2" ht="15" customHeight="1">
      <c r="B640" s="20"/>
    </row>
    <row r="641" spans="2:2" ht="15" customHeight="1">
      <c r="B641" s="20"/>
    </row>
    <row r="642" spans="2:2" ht="15" customHeight="1">
      <c r="B642" s="20"/>
    </row>
    <row r="643" spans="2:2" ht="15" customHeight="1">
      <c r="B643" s="20"/>
    </row>
    <row r="644" spans="2:2" ht="15" customHeight="1">
      <c r="B644" s="20"/>
    </row>
    <row r="645" spans="2:2" ht="15" customHeight="1">
      <c r="B645" s="20"/>
    </row>
    <row r="646" spans="2:2" ht="15" customHeight="1">
      <c r="B646" s="20"/>
    </row>
    <row r="647" spans="2:2" ht="15" customHeight="1">
      <c r="B647" s="20"/>
    </row>
    <row r="648" spans="2:2" ht="15" customHeight="1">
      <c r="B648" s="20"/>
    </row>
    <row r="649" spans="2:2" ht="15" customHeight="1">
      <c r="B649" s="20"/>
    </row>
    <row r="650" spans="2:2" ht="15" customHeight="1">
      <c r="B650" s="20"/>
    </row>
    <row r="651" spans="2:2" ht="15" customHeight="1">
      <c r="B651" s="20"/>
    </row>
    <row r="652" spans="2:2" ht="15" customHeight="1">
      <c r="B652" s="20"/>
    </row>
    <row r="653" spans="2:2" ht="15" customHeight="1">
      <c r="B653" s="20"/>
    </row>
    <row r="654" spans="2:2" ht="15" customHeight="1">
      <c r="B654" s="20"/>
    </row>
    <row r="655" spans="2:2" ht="15" customHeight="1">
      <c r="B655" s="20"/>
    </row>
    <row r="656" spans="2:2" ht="15" customHeight="1">
      <c r="B656" s="20"/>
    </row>
    <row r="657" spans="2:2" ht="15" customHeight="1">
      <c r="B657" s="20"/>
    </row>
    <row r="658" spans="2:2" ht="15" customHeight="1">
      <c r="B658" s="20"/>
    </row>
    <row r="659" spans="2:2" ht="15" customHeight="1">
      <c r="B659" s="20"/>
    </row>
    <row r="660" spans="2:2" ht="15" customHeight="1">
      <c r="B660" s="20"/>
    </row>
    <row r="661" spans="2:2" ht="15" customHeight="1">
      <c r="B661" s="20"/>
    </row>
    <row r="662" spans="2:2" ht="15" customHeight="1">
      <c r="B662" s="20"/>
    </row>
    <row r="663" spans="2:2" ht="15" customHeight="1">
      <c r="B663" s="20"/>
    </row>
    <row r="664" spans="2:2" ht="15" customHeight="1">
      <c r="B664" s="20"/>
    </row>
    <row r="665" spans="2:2" ht="15" customHeight="1">
      <c r="B665" s="20"/>
    </row>
    <row r="666" spans="2:2" ht="15" customHeight="1">
      <c r="B666" s="20"/>
    </row>
    <row r="667" spans="2:2" ht="15" customHeight="1">
      <c r="B667" s="20"/>
    </row>
    <row r="668" spans="2:2" ht="15" customHeight="1">
      <c r="B668" s="20"/>
    </row>
    <row r="669" spans="2:2" ht="15" customHeight="1">
      <c r="B669" s="20"/>
    </row>
    <row r="670" spans="2:2" ht="15" customHeight="1">
      <c r="B670" s="20"/>
    </row>
    <row r="671" spans="2:2" ht="15" customHeight="1">
      <c r="B671" s="20"/>
    </row>
    <row r="672" spans="2:2" ht="15" customHeight="1">
      <c r="B672" s="20"/>
    </row>
    <row r="673" spans="2:2" ht="15" customHeight="1">
      <c r="B673" s="20"/>
    </row>
    <row r="674" spans="2:2" ht="15" customHeight="1">
      <c r="B674" s="20"/>
    </row>
    <row r="675" spans="2:2" ht="15" customHeight="1">
      <c r="B675" s="20"/>
    </row>
    <row r="676" spans="2:2" ht="15" customHeight="1">
      <c r="B676" s="20"/>
    </row>
    <row r="677" spans="2:2" ht="15" customHeight="1">
      <c r="B677" s="20"/>
    </row>
    <row r="678" spans="2:2" ht="15" customHeight="1">
      <c r="B678" s="20"/>
    </row>
    <row r="679" spans="2:2" ht="15" customHeight="1">
      <c r="B679" s="20"/>
    </row>
    <row r="680" spans="2:2" ht="15" customHeight="1">
      <c r="B680" s="20"/>
    </row>
    <row r="681" spans="2:2" ht="15" customHeight="1">
      <c r="B681" s="20"/>
    </row>
    <row r="682" spans="2:2" ht="15" customHeight="1">
      <c r="B682" s="20"/>
    </row>
    <row r="683" spans="2:2" ht="15" customHeight="1">
      <c r="B683" s="20"/>
    </row>
    <row r="684" spans="2:2" ht="15" customHeight="1">
      <c r="B684" s="20"/>
    </row>
    <row r="685" spans="2:2" ht="15" customHeight="1">
      <c r="B685" s="20"/>
    </row>
    <row r="686" spans="2:2" ht="15" customHeight="1">
      <c r="B686" s="20"/>
    </row>
    <row r="687" spans="2:2" ht="15" customHeight="1">
      <c r="B687" s="20"/>
    </row>
    <row r="688" spans="2:2" ht="15" customHeight="1">
      <c r="B688" s="20"/>
    </row>
    <row r="689" spans="2:2" ht="15" customHeight="1">
      <c r="B689" s="20"/>
    </row>
    <row r="690" spans="2:2" ht="15" customHeight="1">
      <c r="B690" s="20"/>
    </row>
    <row r="691" spans="2:2" ht="15" customHeight="1">
      <c r="B691" s="20"/>
    </row>
    <row r="692" spans="2:2" ht="15" customHeight="1">
      <c r="B692" s="20"/>
    </row>
    <row r="693" spans="2:2" ht="15" customHeight="1">
      <c r="B693" s="20"/>
    </row>
    <row r="694" spans="2:2" ht="15" customHeight="1">
      <c r="B694" s="20"/>
    </row>
    <row r="695" spans="2:2" ht="15" customHeight="1">
      <c r="B695" s="20"/>
    </row>
    <row r="696" spans="2:2" ht="15" customHeight="1">
      <c r="B696" s="20"/>
    </row>
    <row r="697" spans="2:2" ht="15" customHeight="1">
      <c r="B697" s="20"/>
    </row>
    <row r="698" spans="2:2" ht="15" customHeight="1">
      <c r="B698" s="20"/>
    </row>
    <row r="699" spans="2:2" ht="15" customHeight="1">
      <c r="B699" s="20"/>
    </row>
    <row r="700" spans="2:2" ht="15" customHeight="1">
      <c r="B700" s="20"/>
    </row>
    <row r="701" spans="2:2" ht="15" customHeight="1">
      <c r="B701" s="20"/>
    </row>
    <row r="702" spans="2:2" ht="15" customHeight="1">
      <c r="B702" s="20"/>
    </row>
    <row r="703" spans="2:2" ht="15" customHeight="1">
      <c r="B703" s="20"/>
    </row>
    <row r="704" spans="2:2" ht="15" customHeight="1">
      <c r="B704" s="20"/>
    </row>
    <row r="705" spans="2:2" ht="15" customHeight="1">
      <c r="B705" s="20"/>
    </row>
    <row r="706" spans="2:2" ht="15" customHeight="1">
      <c r="B706" s="20"/>
    </row>
    <row r="707" spans="2:2" ht="15" customHeight="1">
      <c r="B707" s="20"/>
    </row>
    <row r="708" spans="2:2" ht="15" customHeight="1">
      <c r="B708" s="20"/>
    </row>
    <row r="709" spans="2:2" ht="15" customHeight="1">
      <c r="B709" s="20"/>
    </row>
    <row r="710" spans="2:2" ht="15" customHeight="1">
      <c r="B710" s="20"/>
    </row>
    <row r="711" spans="2:2" ht="15" customHeight="1">
      <c r="B711" s="20"/>
    </row>
    <row r="712" spans="2:2" ht="15" customHeight="1">
      <c r="B712" s="20"/>
    </row>
    <row r="713" spans="2:2" ht="15" customHeight="1">
      <c r="B713" s="20"/>
    </row>
    <row r="714" spans="2:2" ht="15" customHeight="1">
      <c r="B714" s="20"/>
    </row>
    <row r="715" spans="2:2" ht="15" customHeight="1">
      <c r="B715" s="20"/>
    </row>
    <row r="716" spans="2:2" ht="15" customHeight="1">
      <c r="B716" s="20"/>
    </row>
    <row r="717" spans="2:2" ht="15" customHeight="1">
      <c r="B717" s="20"/>
    </row>
    <row r="718" spans="2:2" ht="15" customHeight="1">
      <c r="B718" s="20"/>
    </row>
    <row r="719" spans="2:2" ht="15" customHeight="1">
      <c r="B719" s="20"/>
    </row>
    <row r="720" spans="2:2" ht="15" customHeight="1">
      <c r="B720" s="20"/>
    </row>
    <row r="721" spans="2:2" ht="15" customHeight="1">
      <c r="B721" s="20"/>
    </row>
    <row r="722" spans="2:2" ht="15" customHeight="1">
      <c r="B722" s="20"/>
    </row>
    <row r="723" spans="2:2" ht="15" customHeight="1">
      <c r="B723" s="20"/>
    </row>
    <row r="724" spans="2:2" ht="15" customHeight="1">
      <c r="B724" s="20"/>
    </row>
    <row r="725" spans="2:2" ht="15" customHeight="1">
      <c r="B725" s="20"/>
    </row>
    <row r="726" spans="2:2" ht="15" customHeight="1">
      <c r="B726" s="20"/>
    </row>
    <row r="727" spans="2:2" ht="15" customHeight="1">
      <c r="B727" s="20"/>
    </row>
    <row r="728" spans="2:2" ht="15" customHeight="1">
      <c r="B728" s="20"/>
    </row>
    <row r="729" spans="2:2" ht="15" customHeight="1">
      <c r="B729" s="20"/>
    </row>
    <row r="730" spans="2:2" ht="15" customHeight="1">
      <c r="B730" s="20"/>
    </row>
    <row r="731" spans="2:2" ht="15" customHeight="1">
      <c r="B731" s="20"/>
    </row>
    <row r="732" spans="2:2" ht="15" customHeight="1">
      <c r="B732" s="20"/>
    </row>
    <row r="733" spans="2:2" ht="15" customHeight="1">
      <c r="B733" s="20"/>
    </row>
    <row r="734" spans="2:2" ht="15" customHeight="1">
      <c r="B734" s="20"/>
    </row>
    <row r="735" spans="2:2" ht="15" customHeight="1">
      <c r="B735" s="20"/>
    </row>
    <row r="736" spans="2:2" ht="15" customHeight="1">
      <c r="B736" s="20"/>
    </row>
    <row r="737" spans="2:2" ht="15" customHeight="1">
      <c r="B737" s="20"/>
    </row>
    <row r="738" spans="2:2" ht="15" customHeight="1">
      <c r="B738" s="20"/>
    </row>
    <row r="739" spans="2:2" ht="15" customHeight="1">
      <c r="B739" s="20"/>
    </row>
    <row r="740" spans="2:2" ht="15" customHeight="1">
      <c r="B740" s="20"/>
    </row>
    <row r="741" spans="2:2" ht="15" customHeight="1">
      <c r="B741" s="20"/>
    </row>
    <row r="742" spans="2:2" ht="15" customHeight="1">
      <c r="B742" s="20"/>
    </row>
    <row r="743" spans="2:2" ht="15" customHeight="1">
      <c r="B743" s="20"/>
    </row>
    <row r="744" spans="2:2" ht="15" customHeight="1">
      <c r="B744" s="20"/>
    </row>
    <row r="745" spans="2:2" ht="15" customHeight="1">
      <c r="B745" s="20"/>
    </row>
    <row r="746" spans="2:2" ht="15" customHeight="1">
      <c r="B746" s="20"/>
    </row>
    <row r="747" spans="2:2" ht="15" customHeight="1">
      <c r="B747" s="20"/>
    </row>
    <row r="748" spans="2:2" ht="15" customHeight="1">
      <c r="B748" s="20"/>
    </row>
    <row r="749" spans="2:2" ht="15" customHeight="1">
      <c r="B749" s="20"/>
    </row>
    <row r="750" spans="2:2" ht="15" customHeight="1">
      <c r="B750" s="20"/>
    </row>
    <row r="751" spans="2:2" ht="15" customHeight="1">
      <c r="B751" s="20"/>
    </row>
    <row r="752" spans="2:2" ht="15" customHeight="1">
      <c r="B752" s="20"/>
    </row>
    <row r="753" spans="2:2" ht="15" customHeight="1">
      <c r="B753" s="20"/>
    </row>
    <row r="754" spans="2:2" ht="15" customHeight="1">
      <c r="B754" s="20"/>
    </row>
    <row r="755" spans="2:2" ht="15" customHeight="1">
      <c r="B755" s="20"/>
    </row>
    <row r="756" spans="2:2" ht="15" customHeight="1">
      <c r="B756" s="20"/>
    </row>
    <row r="757" spans="2:2" ht="15" customHeight="1">
      <c r="B757" s="20"/>
    </row>
    <row r="758" spans="2:2" ht="15" customHeight="1">
      <c r="B758" s="20"/>
    </row>
    <row r="759" spans="2:2" ht="15" customHeight="1">
      <c r="B759" s="20"/>
    </row>
    <row r="760" spans="2:2" ht="15" customHeight="1">
      <c r="B760" s="20"/>
    </row>
    <row r="761" spans="2:2" ht="15" customHeight="1">
      <c r="B761" s="20"/>
    </row>
    <row r="762" spans="2:2" ht="15" customHeight="1">
      <c r="B762" s="20"/>
    </row>
    <row r="763" spans="2:2" ht="15" customHeight="1">
      <c r="B763" s="20"/>
    </row>
    <row r="764" spans="2:2" ht="15" customHeight="1">
      <c r="B764" s="20"/>
    </row>
    <row r="765" spans="2:2" ht="15" customHeight="1">
      <c r="B765" s="20"/>
    </row>
    <row r="766" spans="2:2" ht="15" customHeight="1">
      <c r="B766" s="20"/>
    </row>
    <row r="767" spans="2:2" ht="15" customHeight="1">
      <c r="B767" s="20"/>
    </row>
    <row r="768" spans="2:2" ht="15" customHeight="1">
      <c r="B768" s="20"/>
    </row>
    <row r="769" spans="2:2" ht="15" customHeight="1">
      <c r="B769" s="20"/>
    </row>
    <row r="770" spans="2:2" ht="15" customHeight="1">
      <c r="B770" s="20"/>
    </row>
    <row r="771" spans="2:2" ht="15" customHeight="1">
      <c r="B771" s="20"/>
    </row>
    <row r="772" spans="2:2" ht="15" customHeight="1">
      <c r="B772" s="20"/>
    </row>
    <row r="773" spans="2:2" ht="15" customHeight="1">
      <c r="B773" s="20"/>
    </row>
    <row r="774" spans="2:2" ht="15" customHeight="1">
      <c r="B774" s="20"/>
    </row>
    <row r="775" spans="2:2" ht="15" customHeight="1">
      <c r="B775" s="20"/>
    </row>
    <row r="776" spans="2:2" ht="15" customHeight="1">
      <c r="B776" s="20"/>
    </row>
    <row r="777" spans="2:2" ht="15" customHeight="1">
      <c r="B777" s="20"/>
    </row>
    <row r="778" spans="2:2" ht="15" customHeight="1">
      <c r="B778" s="20"/>
    </row>
    <row r="779" spans="2:2" ht="15" customHeight="1">
      <c r="B779" s="20"/>
    </row>
    <row r="780" spans="2:2" ht="15" customHeight="1">
      <c r="B780" s="20"/>
    </row>
    <row r="781" spans="2:2" ht="15" customHeight="1">
      <c r="B781" s="20"/>
    </row>
    <row r="782" spans="2:2" ht="15" customHeight="1">
      <c r="B782" s="20"/>
    </row>
    <row r="783" spans="2:2" ht="15" customHeight="1">
      <c r="B783" s="20"/>
    </row>
    <row r="784" spans="2:2" ht="15" customHeight="1">
      <c r="B784" s="20"/>
    </row>
    <row r="785" spans="2:2" ht="15" customHeight="1">
      <c r="B785" s="20"/>
    </row>
    <row r="786" spans="2:2" ht="15" customHeight="1">
      <c r="B786" s="20"/>
    </row>
    <row r="787" spans="2:2" ht="15" customHeight="1">
      <c r="B787" s="20"/>
    </row>
    <row r="788" spans="2:2" ht="15" customHeight="1">
      <c r="B788" s="20"/>
    </row>
    <row r="789" spans="2:2" ht="15" customHeight="1">
      <c r="B789" s="20"/>
    </row>
    <row r="790" spans="2:2" ht="15" customHeight="1">
      <c r="B790" s="20"/>
    </row>
    <row r="791" spans="2:2" ht="15" customHeight="1">
      <c r="B791" s="20"/>
    </row>
    <row r="792" spans="2:2" ht="15" customHeight="1">
      <c r="B792" s="20"/>
    </row>
    <row r="793" spans="2:2" ht="15" customHeight="1">
      <c r="B793" s="20"/>
    </row>
    <row r="794" spans="2:2" ht="15" customHeight="1">
      <c r="B794" s="20"/>
    </row>
    <row r="795" spans="2:2" ht="15" customHeight="1">
      <c r="B795" s="20"/>
    </row>
    <row r="796" spans="2:2" ht="15" customHeight="1">
      <c r="B796" s="20"/>
    </row>
    <row r="797" spans="2:2" ht="15" customHeight="1">
      <c r="B797" s="20"/>
    </row>
    <row r="798" spans="2:2" ht="15" customHeight="1">
      <c r="B798" s="20"/>
    </row>
    <row r="799" spans="2:2" ht="15" customHeight="1">
      <c r="B799" s="20"/>
    </row>
    <row r="800" spans="2:2" ht="15" customHeight="1">
      <c r="B800" s="20"/>
    </row>
    <row r="801" spans="2:2" ht="15" customHeight="1">
      <c r="B801" s="20"/>
    </row>
    <row r="802" spans="2:2" ht="15" customHeight="1">
      <c r="B802" s="20"/>
    </row>
    <row r="803" spans="2:2" ht="15" customHeight="1">
      <c r="B803" s="20"/>
    </row>
    <row r="804" spans="2:2" ht="15" customHeight="1">
      <c r="B804" s="20"/>
    </row>
    <row r="805" spans="2:2" ht="15" customHeight="1">
      <c r="B805" s="20"/>
    </row>
    <row r="806" spans="2:2" ht="15" customHeight="1">
      <c r="B806" s="20"/>
    </row>
    <row r="807" spans="2:2" ht="15" customHeight="1">
      <c r="B807" s="20"/>
    </row>
    <row r="808" spans="2:2" ht="15" customHeight="1">
      <c r="B808" s="20"/>
    </row>
    <row r="809" spans="2:2" ht="15" customHeight="1">
      <c r="B809" s="20"/>
    </row>
    <row r="810" spans="2:2" ht="15" customHeight="1">
      <c r="B810" s="20"/>
    </row>
    <row r="811" spans="2:2" ht="15" customHeight="1">
      <c r="B811" s="20"/>
    </row>
    <row r="812" spans="2:2" ht="15" customHeight="1">
      <c r="B812" s="20"/>
    </row>
    <row r="813" spans="2:2" ht="15" customHeight="1">
      <c r="B813" s="20"/>
    </row>
    <row r="814" spans="2:2" ht="15" customHeight="1">
      <c r="B814" s="20"/>
    </row>
    <row r="815" spans="2:2" ht="15" customHeight="1">
      <c r="B815" s="20"/>
    </row>
    <row r="816" spans="2:2" ht="15" customHeight="1">
      <c r="B816" s="20"/>
    </row>
    <row r="817" spans="2:2" ht="15" customHeight="1">
      <c r="B817" s="20"/>
    </row>
    <row r="818" spans="2:2" ht="15" customHeight="1">
      <c r="B818" s="20"/>
    </row>
    <row r="819" spans="2:2" ht="15" customHeight="1">
      <c r="B819" s="20"/>
    </row>
    <row r="820" spans="2:2" ht="15" customHeight="1">
      <c r="B820" s="20"/>
    </row>
    <row r="821" spans="2:2" ht="15" customHeight="1">
      <c r="B821" s="20"/>
    </row>
    <row r="822" spans="2:2" ht="15" customHeight="1">
      <c r="B822" s="20"/>
    </row>
    <row r="823" spans="2:2" ht="15" customHeight="1">
      <c r="B823" s="20"/>
    </row>
    <row r="824" spans="2:2" ht="15" customHeight="1">
      <c r="B824" s="20"/>
    </row>
    <row r="825" spans="2:2" ht="15" customHeight="1">
      <c r="B825" s="20"/>
    </row>
    <row r="826" spans="2:2" ht="15" customHeight="1">
      <c r="B826" s="20"/>
    </row>
    <row r="827" spans="2:2" ht="15" customHeight="1">
      <c r="B827" s="20"/>
    </row>
    <row r="828" spans="2:2" ht="15" customHeight="1">
      <c r="B828" s="20"/>
    </row>
    <row r="829" spans="2:2" ht="15" customHeight="1">
      <c r="B829" s="20"/>
    </row>
    <row r="830" spans="2:2" ht="15" customHeight="1">
      <c r="B830" s="20"/>
    </row>
    <row r="831" spans="2:2" ht="15" customHeight="1">
      <c r="B831" s="20"/>
    </row>
    <row r="832" spans="2:2" ht="15" customHeight="1">
      <c r="B832" s="20"/>
    </row>
    <row r="833" spans="2:2" ht="15" customHeight="1">
      <c r="B833" s="20"/>
    </row>
    <row r="834" spans="2:2" ht="15" customHeight="1">
      <c r="B834" s="20"/>
    </row>
    <row r="835" spans="2:2" ht="15" customHeight="1">
      <c r="B835" s="20"/>
    </row>
    <row r="836" spans="2:2" ht="15" customHeight="1">
      <c r="B836" s="20"/>
    </row>
    <row r="837" spans="2:2" ht="15" customHeight="1">
      <c r="B837" s="20"/>
    </row>
    <row r="838" spans="2:2" ht="15" customHeight="1">
      <c r="B838" s="20"/>
    </row>
    <row r="839" spans="2:2" ht="15" customHeight="1">
      <c r="B839" s="20"/>
    </row>
    <row r="840" spans="2:2" ht="15" customHeight="1">
      <c r="B840" s="20"/>
    </row>
    <row r="841" spans="2:2" ht="15" customHeight="1">
      <c r="B841" s="20"/>
    </row>
    <row r="842" spans="2:2" ht="15" customHeight="1">
      <c r="B842" s="20"/>
    </row>
    <row r="843" spans="2:2" ht="15" customHeight="1">
      <c r="B843" s="20"/>
    </row>
    <row r="844" spans="2:2" ht="15" customHeight="1">
      <c r="B844" s="20"/>
    </row>
    <row r="845" spans="2:2" ht="15" customHeight="1">
      <c r="B845" s="20"/>
    </row>
    <row r="846" spans="2:2" ht="15" customHeight="1">
      <c r="B846" s="20"/>
    </row>
    <row r="847" spans="2:2" ht="15" customHeight="1">
      <c r="B847" s="20"/>
    </row>
    <row r="848" spans="2:2" ht="15" customHeight="1">
      <c r="B848" s="20"/>
    </row>
    <row r="849" spans="2:2" ht="15" customHeight="1">
      <c r="B849" s="20"/>
    </row>
    <row r="850" spans="2:2" ht="15" customHeight="1">
      <c r="B850" s="20"/>
    </row>
    <row r="851" spans="2:2" ht="15" customHeight="1">
      <c r="B851" s="20"/>
    </row>
    <row r="852" spans="2:2" ht="15" customHeight="1">
      <c r="B852" s="20"/>
    </row>
    <row r="853" spans="2:2" ht="15" customHeight="1">
      <c r="B853" s="20"/>
    </row>
    <row r="854" spans="2:2" ht="15" customHeight="1">
      <c r="B854" s="20"/>
    </row>
    <row r="855" spans="2:2" ht="15" customHeight="1">
      <c r="B855" s="20"/>
    </row>
    <row r="856" spans="2:2" ht="15" customHeight="1">
      <c r="B856" s="20"/>
    </row>
    <row r="857" spans="2:2" ht="15" customHeight="1">
      <c r="B857" s="20"/>
    </row>
    <row r="858" spans="2:2" ht="15" customHeight="1">
      <c r="B858" s="20"/>
    </row>
    <row r="859" spans="2:2" ht="15" customHeight="1">
      <c r="B859" s="20"/>
    </row>
    <row r="860" spans="2:2" ht="15" customHeight="1">
      <c r="B860" s="20"/>
    </row>
    <row r="861" spans="2:2" ht="15" customHeight="1">
      <c r="B861" s="20"/>
    </row>
    <row r="862" spans="2:2" ht="15" customHeight="1">
      <c r="B862" s="20"/>
    </row>
    <row r="863" spans="2:2" ht="15" customHeight="1">
      <c r="B863" s="20"/>
    </row>
    <row r="864" spans="2:2" ht="15" customHeight="1">
      <c r="B864" s="20"/>
    </row>
    <row r="865" spans="2:2" ht="15" customHeight="1">
      <c r="B865" s="20"/>
    </row>
    <row r="866" spans="2:2" ht="15" customHeight="1">
      <c r="B866" s="20"/>
    </row>
    <row r="867" spans="2:2" ht="15" customHeight="1">
      <c r="B867" s="20"/>
    </row>
    <row r="868" spans="2:2" ht="15" customHeight="1">
      <c r="B868" s="20"/>
    </row>
    <row r="869" spans="2:2" ht="15" customHeight="1">
      <c r="B869" s="20"/>
    </row>
    <row r="870" spans="2:2" ht="15" customHeight="1">
      <c r="B870" s="20"/>
    </row>
    <row r="871" spans="2:2" ht="15" customHeight="1">
      <c r="B871" s="20"/>
    </row>
    <row r="872" spans="2:2" ht="15" customHeight="1">
      <c r="B872" s="20"/>
    </row>
    <row r="873" spans="2:2" ht="15" customHeight="1">
      <c r="B873" s="20"/>
    </row>
    <row r="874" spans="2:2" ht="15" customHeight="1">
      <c r="B874" s="20"/>
    </row>
    <row r="875" spans="2:2" ht="15" customHeight="1">
      <c r="B875" s="20"/>
    </row>
    <row r="876" spans="2:2" ht="15" customHeight="1">
      <c r="B876" s="20"/>
    </row>
    <row r="877" spans="2:2" ht="15" customHeight="1">
      <c r="B877" s="20"/>
    </row>
    <row r="878" spans="2:2" ht="15" customHeight="1">
      <c r="B878" s="20"/>
    </row>
    <row r="879" spans="2:2" ht="15" customHeight="1">
      <c r="B879" s="20"/>
    </row>
    <row r="880" spans="2:2" ht="15" customHeight="1">
      <c r="B880" s="20"/>
    </row>
    <row r="881" spans="2:2" ht="15" customHeight="1">
      <c r="B881" s="20"/>
    </row>
    <row r="882" spans="2:2" ht="15" customHeight="1">
      <c r="B882" s="20"/>
    </row>
    <row r="883" spans="2:2" ht="15" customHeight="1">
      <c r="B883" s="20"/>
    </row>
    <row r="884" spans="2:2" ht="15" customHeight="1">
      <c r="B884" s="20"/>
    </row>
    <row r="885" spans="2:2" ht="15" customHeight="1">
      <c r="B885" s="20"/>
    </row>
    <row r="886" spans="2:2" ht="15" customHeight="1">
      <c r="B886" s="20"/>
    </row>
    <row r="887" spans="2:2" ht="15" customHeight="1">
      <c r="B887" s="20"/>
    </row>
    <row r="888" spans="2:2" ht="15" customHeight="1">
      <c r="B888" s="20"/>
    </row>
    <row r="889" spans="2:2" ht="15" customHeight="1">
      <c r="B889" s="20"/>
    </row>
    <row r="890" spans="2:2" ht="15" customHeight="1">
      <c r="B890" s="20"/>
    </row>
    <row r="891" spans="2:2" ht="15" customHeight="1">
      <c r="B891" s="20"/>
    </row>
    <row r="892" spans="2:2" ht="15" customHeight="1">
      <c r="B892" s="20"/>
    </row>
    <row r="893" spans="2:2" ht="15" customHeight="1">
      <c r="B893" s="20"/>
    </row>
    <row r="894" spans="2:2" ht="15" customHeight="1">
      <c r="B894" s="20"/>
    </row>
    <row r="895" spans="2:2" ht="15" customHeight="1">
      <c r="B895" s="20"/>
    </row>
    <row r="896" spans="2:2" ht="15" customHeight="1">
      <c r="B896" s="20"/>
    </row>
    <row r="897" spans="2:2" ht="15" customHeight="1">
      <c r="B897" s="20"/>
    </row>
    <row r="898" spans="2:2" ht="15" customHeight="1">
      <c r="B898" s="20"/>
    </row>
    <row r="899" spans="2:2" ht="15" customHeight="1">
      <c r="B899" s="20"/>
    </row>
    <row r="900" spans="2:2" ht="15" customHeight="1">
      <c r="B900" s="20"/>
    </row>
    <row r="901" spans="2:2" ht="15" customHeight="1">
      <c r="B901" s="20"/>
    </row>
    <row r="902" spans="2:2" ht="15" customHeight="1">
      <c r="B902" s="20"/>
    </row>
    <row r="903" spans="2:2" ht="15" customHeight="1">
      <c r="B903" s="20"/>
    </row>
    <row r="904" spans="2:2" ht="15" customHeight="1">
      <c r="B904" s="20"/>
    </row>
    <row r="905" spans="2:2" ht="15" customHeight="1">
      <c r="B905" s="20"/>
    </row>
    <row r="906" spans="2:2" ht="15" customHeight="1">
      <c r="B906" s="20"/>
    </row>
    <row r="907" spans="2:2" ht="15" customHeight="1">
      <c r="B907" s="20"/>
    </row>
    <row r="908" spans="2:2" ht="15" customHeight="1">
      <c r="B908" s="20"/>
    </row>
    <row r="909" spans="2:2" ht="15" customHeight="1">
      <c r="B909" s="20"/>
    </row>
    <row r="910" spans="2:2" ht="15" customHeight="1">
      <c r="B910" s="20"/>
    </row>
    <row r="911" spans="2:2" ht="15" customHeight="1">
      <c r="B911" s="20"/>
    </row>
    <row r="912" spans="2:2" ht="15" customHeight="1">
      <c r="B912" s="20"/>
    </row>
    <row r="913" spans="2:2" ht="15" customHeight="1">
      <c r="B913" s="20"/>
    </row>
    <row r="914" spans="2:2" ht="15" customHeight="1">
      <c r="B914" s="20"/>
    </row>
    <row r="915" spans="2:2" ht="15" customHeight="1">
      <c r="B915" s="20"/>
    </row>
    <row r="916" spans="2:2" ht="15" customHeight="1">
      <c r="B916" s="20"/>
    </row>
    <row r="917" spans="2:2" ht="15" customHeight="1">
      <c r="B917" s="20"/>
    </row>
    <row r="918" spans="2:2" ht="15" customHeight="1">
      <c r="B918" s="20"/>
    </row>
    <row r="919" spans="2:2" ht="15" customHeight="1">
      <c r="B919" s="20"/>
    </row>
    <row r="920" spans="2:2" ht="15" customHeight="1">
      <c r="B920" s="20"/>
    </row>
    <row r="921" spans="2:2" ht="15" customHeight="1">
      <c r="B921" s="20"/>
    </row>
    <row r="922" spans="2:2" ht="15" customHeight="1">
      <c r="B922" s="20"/>
    </row>
    <row r="923" spans="2:2" ht="15" customHeight="1">
      <c r="B923" s="20"/>
    </row>
    <row r="924" spans="2:2" ht="15" customHeight="1">
      <c r="B924" s="20"/>
    </row>
    <row r="925" spans="2:2" ht="15" customHeight="1">
      <c r="B925" s="20"/>
    </row>
    <row r="926" spans="2:2" ht="15" customHeight="1">
      <c r="B926" s="20"/>
    </row>
    <row r="927" spans="2:2" ht="15" customHeight="1">
      <c r="B927" s="20"/>
    </row>
    <row r="928" spans="2:2" ht="15" customHeight="1">
      <c r="B928" s="20"/>
    </row>
    <row r="929" spans="2:2" ht="15" customHeight="1">
      <c r="B929" s="20"/>
    </row>
    <row r="930" spans="2:2" ht="15" customHeight="1">
      <c r="B930" s="20"/>
    </row>
    <row r="931" spans="2:2" ht="15" customHeight="1">
      <c r="B931" s="20"/>
    </row>
    <row r="932" spans="2:2" ht="15" customHeight="1">
      <c r="B932" s="20"/>
    </row>
    <row r="933" spans="2:2" ht="15" customHeight="1">
      <c r="B933" s="20"/>
    </row>
    <row r="934" spans="2:2" ht="15" customHeight="1">
      <c r="B934" s="20"/>
    </row>
    <row r="935" spans="2:2" ht="15" customHeight="1">
      <c r="B935" s="20"/>
    </row>
    <row r="936" spans="2:2" ht="15" customHeight="1">
      <c r="B936" s="20"/>
    </row>
    <row r="937" spans="2:2" ht="15" customHeight="1">
      <c r="B937" s="20"/>
    </row>
    <row r="938" spans="2:2" ht="15" customHeight="1">
      <c r="B938" s="20"/>
    </row>
    <row r="939" spans="2:2" ht="15" customHeight="1">
      <c r="B939" s="20"/>
    </row>
    <row r="940" spans="2:2" ht="15" customHeight="1">
      <c r="B940" s="20"/>
    </row>
    <row r="941" spans="2:2" ht="15" customHeight="1">
      <c r="B941" s="20"/>
    </row>
    <row r="942" spans="2:2" ht="15" customHeight="1">
      <c r="B942" s="20"/>
    </row>
    <row r="943" spans="2:2" ht="15" customHeight="1">
      <c r="B943" s="20"/>
    </row>
    <row r="944" spans="2:2" ht="15" customHeight="1">
      <c r="B944" s="20"/>
    </row>
    <row r="945" spans="2:2" ht="15" customHeight="1">
      <c r="B945" s="20"/>
    </row>
    <row r="946" spans="2:2" ht="15" customHeight="1">
      <c r="B946" s="20"/>
    </row>
    <row r="947" spans="2:2" ht="15" customHeight="1">
      <c r="B947" s="20"/>
    </row>
    <row r="948" spans="2:2" ht="15" customHeight="1">
      <c r="B948" s="20"/>
    </row>
    <row r="949" spans="2:2" ht="15" customHeight="1">
      <c r="B949" s="20"/>
    </row>
    <row r="950" spans="2:2" ht="15" customHeight="1">
      <c r="B950" s="20"/>
    </row>
    <row r="951" spans="2:2" ht="15" customHeight="1">
      <c r="B951" s="20"/>
    </row>
    <row r="952" spans="2:2" ht="15" customHeight="1">
      <c r="B952" s="20"/>
    </row>
    <row r="953" spans="2:2" ht="15" customHeight="1">
      <c r="B953" s="20"/>
    </row>
    <row r="954" spans="2:2" ht="15" customHeight="1">
      <c r="B954" s="20"/>
    </row>
    <row r="955" spans="2:2" ht="15" customHeight="1">
      <c r="B955" s="20"/>
    </row>
    <row r="956" spans="2:2" ht="15" customHeight="1">
      <c r="B956" s="20"/>
    </row>
    <row r="957" spans="2:2" ht="15" customHeight="1">
      <c r="B957" s="20"/>
    </row>
    <row r="958" spans="2:2" ht="15" customHeight="1">
      <c r="B958" s="20"/>
    </row>
    <row r="959" spans="2:2" ht="15" customHeight="1">
      <c r="B959" s="20"/>
    </row>
    <row r="960" spans="2:2" ht="15" customHeight="1">
      <c r="B960" s="20"/>
    </row>
    <row r="961" spans="2:2" ht="15" customHeight="1">
      <c r="B961" s="20"/>
    </row>
    <row r="962" spans="2:2" ht="15" customHeight="1">
      <c r="B962" s="20"/>
    </row>
    <row r="963" spans="2:2" ht="15" customHeight="1">
      <c r="B963" s="20"/>
    </row>
    <row r="964" spans="2:2" ht="15" customHeight="1">
      <c r="B964" s="20"/>
    </row>
    <row r="965" spans="2:2" ht="15" customHeight="1">
      <c r="B965" s="20"/>
    </row>
    <row r="966" spans="2:2" ht="15" customHeight="1">
      <c r="B966" s="20"/>
    </row>
    <row r="967" spans="2:2" ht="15" customHeight="1">
      <c r="B967" s="20"/>
    </row>
    <row r="968" spans="2:2" ht="15" customHeight="1">
      <c r="B968" s="20"/>
    </row>
    <row r="969" spans="2:2" ht="15" customHeight="1">
      <c r="B969" s="20"/>
    </row>
    <row r="970" spans="2:2" ht="15" customHeight="1">
      <c r="B970" s="20"/>
    </row>
    <row r="971" spans="2:2" ht="15" customHeight="1">
      <c r="B971" s="20"/>
    </row>
    <row r="972" spans="2:2" ht="15" customHeight="1">
      <c r="B972" s="20"/>
    </row>
    <row r="973" spans="2:2" ht="15" customHeight="1">
      <c r="B973" s="20"/>
    </row>
    <row r="974" spans="2:2" ht="15" customHeight="1">
      <c r="B974" s="20"/>
    </row>
    <row r="975" spans="2:2" ht="15" customHeight="1">
      <c r="B975" s="20"/>
    </row>
    <row r="976" spans="2:2" ht="15" customHeight="1">
      <c r="B976" s="20"/>
    </row>
    <row r="977" spans="2:2" ht="15" customHeight="1">
      <c r="B977" s="20"/>
    </row>
    <row r="978" spans="2:2" ht="15" customHeight="1">
      <c r="B978" s="20"/>
    </row>
    <row r="979" spans="2:2" ht="15" customHeight="1">
      <c r="B979" s="20"/>
    </row>
    <row r="980" spans="2:2" ht="15" customHeight="1">
      <c r="B980" s="20"/>
    </row>
    <row r="981" spans="2:2" ht="15" customHeight="1">
      <c r="B981" s="20"/>
    </row>
    <row r="982" spans="2:2" ht="15" customHeight="1">
      <c r="B982" s="20"/>
    </row>
    <row r="983" spans="2:2" ht="15" customHeight="1">
      <c r="B983" s="20"/>
    </row>
    <row r="984" spans="2:2" ht="15" customHeight="1">
      <c r="B984" s="20"/>
    </row>
    <row r="985" spans="2:2" ht="15" customHeight="1">
      <c r="B985" s="20"/>
    </row>
    <row r="986" spans="2:2" ht="15" customHeight="1">
      <c r="B986" s="20"/>
    </row>
    <row r="987" spans="2:2" ht="15" customHeight="1">
      <c r="B987" s="20"/>
    </row>
    <row r="988" spans="2:2" ht="15" customHeight="1">
      <c r="B988" s="20"/>
    </row>
    <row r="989" spans="2:2" ht="15" customHeight="1">
      <c r="B989" s="20"/>
    </row>
    <row r="990" spans="2:2" ht="15" customHeight="1">
      <c r="B990" s="20"/>
    </row>
    <row r="991" spans="2:2" ht="15" customHeight="1">
      <c r="B991" s="20"/>
    </row>
    <row r="992" spans="2:2" ht="15" customHeight="1">
      <c r="B992" s="20"/>
    </row>
    <row r="993" spans="2:2" ht="15" customHeight="1">
      <c r="B993" s="20"/>
    </row>
    <row r="994" spans="2:2" ht="15" customHeight="1">
      <c r="B994" s="20"/>
    </row>
    <row r="995" spans="2:2" ht="15" customHeight="1">
      <c r="B995" s="20"/>
    </row>
    <row r="996" spans="2:2" ht="15" customHeight="1">
      <c r="B996" s="20"/>
    </row>
    <row r="997" spans="2:2" ht="15" customHeight="1">
      <c r="B997" s="20"/>
    </row>
    <row r="998" spans="2:2" ht="15" customHeight="1">
      <c r="B998" s="20"/>
    </row>
    <row r="999" spans="2:2" ht="15" customHeight="1">
      <c r="B999" s="20"/>
    </row>
    <row r="1000" spans="2:2" ht="15" customHeight="1">
      <c r="B1000" s="20"/>
    </row>
    <row r="1001" spans="2:2" ht="15" customHeight="1">
      <c r="B1001" s="20"/>
    </row>
    <row r="1002" spans="2:2" ht="15" customHeight="1">
      <c r="B1002" s="20"/>
    </row>
    <row r="1003" spans="2:2" ht="15" customHeight="1">
      <c r="B1003" s="20"/>
    </row>
    <row r="1004" spans="2:2" ht="15" customHeight="1"/>
    <row r="1005" spans="2:2" ht="15" customHeight="1"/>
    <row r="1006" spans="2:2" ht="15" customHeight="1"/>
    <row r="1007" spans="2:2" ht="15" customHeight="1"/>
    <row r="1008" spans="2:2"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sheetData>
  <conditionalFormatting sqref="H6:Y396">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C648-670C-4EB8-AA74-DB91F2D144F5}">
  <dimension ref="A1:BR500"/>
  <sheetViews>
    <sheetView workbookViewId="0">
      <pane xSplit="1" ySplit="1" topLeftCell="B60" activePane="bottomRight" state="frozen"/>
      <selection pane="topRight"/>
      <selection pane="bottomLeft"/>
      <selection pane="bottomRight" activeCell="C62" sqref="C62"/>
    </sheetView>
  </sheetViews>
  <sheetFormatPr defaultColWidth="9.109375" defaultRowHeight="15" customHeight="1" zeroHeight="1"/>
  <cols>
    <col min="1" max="1" width="26.33203125" style="19" customWidth="1"/>
    <col min="2" max="3" width="24.5546875" style="19" customWidth="1"/>
    <col min="4" max="4" width="68.88671875" style="19" customWidth="1"/>
    <col min="5" max="5" width="17.33203125" style="19" customWidth="1"/>
    <col min="6" max="6" width="18.33203125" style="19" customWidth="1"/>
    <col min="7" max="8" width="17.33203125" style="19" customWidth="1"/>
    <col min="9" max="9" width="10.33203125" style="19" customWidth="1"/>
    <col min="10" max="10" width="21.33203125" style="19" customWidth="1"/>
    <col min="11" max="11" width="12.109375" style="19" customWidth="1"/>
    <col min="12" max="12" width="13" style="19" customWidth="1"/>
    <col min="13" max="13" width="9.33203125" style="19" bestFit="1" customWidth="1"/>
    <col min="14" max="14" width="54.6640625" style="19" customWidth="1"/>
    <col min="15" max="15" width="21" style="19" customWidth="1"/>
    <col min="16" max="16" width="30" style="19" customWidth="1"/>
    <col min="17" max="17" width="31.33203125" style="19" customWidth="1"/>
    <col min="18" max="18" width="38.33203125" style="19" customWidth="1"/>
    <col min="19" max="19" width="10.6640625" style="19" customWidth="1"/>
    <col min="20" max="20" width="24.33203125" style="19" customWidth="1"/>
    <col min="21" max="21" width="37.88671875" style="19" customWidth="1"/>
    <col min="22" max="22" width="17.88671875" style="19" customWidth="1"/>
    <col min="23" max="23" width="21.33203125" style="19" customWidth="1"/>
    <col min="24" max="24" width="9.109375" style="19"/>
    <col min="25" max="25" width="21.109375" style="19" customWidth="1"/>
    <col min="26" max="26" width="15" style="19" customWidth="1"/>
    <col min="27" max="27" width="22.5546875" style="19" customWidth="1"/>
    <col min="28" max="28" width="11.33203125" style="19" customWidth="1"/>
    <col min="29" max="29" width="10.109375" style="19" customWidth="1"/>
    <col min="30" max="30" width="24.5546875" style="19" customWidth="1"/>
    <col min="31" max="31" width="17.88671875" style="27" customWidth="1"/>
    <col min="32" max="35" width="9.109375" style="19"/>
    <col min="36" max="36" width="29.33203125" style="19" customWidth="1"/>
    <col min="37" max="38" width="9.109375" style="19"/>
    <col min="39" max="39" width="23.88671875" style="19" customWidth="1"/>
    <col min="40" max="40" width="41.33203125" style="19" customWidth="1"/>
    <col min="41" max="50" width="9.109375" style="19"/>
    <col min="51" max="51" width="13.33203125" style="19" customWidth="1"/>
    <col min="52" max="16384" width="9.109375" style="19"/>
  </cols>
  <sheetData>
    <row r="1" spans="1:70" ht="43.2">
      <c r="A1" s="25" t="s">
        <v>79</v>
      </c>
      <c r="B1" s="25" t="s">
        <v>2358</v>
      </c>
      <c r="C1" s="25" t="s">
        <v>2356</v>
      </c>
      <c r="D1" s="25" t="s">
        <v>36</v>
      </c>
      <c r="E1" s="25" t="s">
        <v>2359</v>
      </c>
      <c r="F1" s="25" t="s">
        <v>38</v>
      </c>
      <c r="G1" s="25" t="s">
        <v>39</v>
      </c>
      <c r="H1" s="25" t="s">
        <v>1535</v>
      </c>
      <c r="I1" s="25" t="s">
        <v>40</v>
      </c>
      <c r="J1" s="25" t="s">
        <v>41</v>
      </c>
      <c r="K1" s="25" t="s">
        <v>42</v>
      </c>
      <c r="L1" s="25" t="s">
        <v>43</v>
      </c>
      <c r="M1" s="25" t="s">
        <v>44</v>
      </c>
      <c r="N1" s="25" t="s">
        <v>45</v>
      </c>
      <c r="O1" s="25" t="s">
        <v>46</v>
      </c>
      <c r="P1" s="25" t="s">
        <v>47</v>
      </c>
      <c r="Q1" s="25" t="s">
        <v>48</v>
      </c>
      <c r="R1" s="25" t="s">
        <v>49</v>
      </c>
      <c r="S1" s="25" t="s">
        <v>50</v>
      </c>
      <c r="T1" s="25" t="s">
        <v>51</v>
      </c>
      <c r="U1" s="25" t="s">
        <v>52</v>
      </c>
      <c r="V1" s="25" t="s">
        <v>2360</v>
      </c>
      <c r="W1" s="25" t="s">
        <v>2361</v>
      </c>
      <c r="X1" s="25" t="s">
        <v>2362</v>
      </c>
      <c r="Y1" s="25" t="s">
        <v>2363</v>
      </c>
      <c r="Z1" s="25" t="s">
        <v>2364</v>
      </c>
      <c r="AA1" s="25" t="s">
        <v>2365</v>
      </c>
      <c r="AB1" s="26" t="s">
        <v>43</v>
      </c>
      <c r="AC1" s="25" t="s">
        <v>44</v>
      </c>
      <c r="AD1" s="25" t="s">
        <v>2366</v>
      </c>
      <c r="AE1" s="42" t="s">
        <v>2367</v>
      </c>
      <c r="AF1" s="19" t="s">
        <v>1528</v>
      </c>
      <c r="AG1" s="19" t="s">
        <v>1529</v>
      </c>
      <c r="AH1" s="19" t="s">
        <v>1530</v>
      </c>
      <c r="AI1" s="19" t="s">
        <v>1531</v>
      </c>
      <c r="AJ1" s="19" t="s">
        <v>1532</v>
      </c>
      <c r="AK1" s="19" t="s">
        <v>1533</v>
      </c>
      <c r="AL1" s="19" t="s">
        <v>38</v>
      </c>
      <c r="AM1" s="19" t="s">
        <v>1534</v>
      </c>
      <c r="AN1" s="19" t="s">
        <v>1535</v>
      </c>
      <c r="AO1" s="19" t="s">
        <v>1536</v>
      </c>
      <c r="AP1" s="19" t="s">
        <v>1537</v>
      </c>
      <c r="AQ1" s="19" t="s">
        <v>1538</v>
      </c>
      <c r="AR1" s="19" t="s">
        <v>1539</v>
      </c>
      <c r="AS1" s="19" t="s">
        <v>1540</v>
      </c>
      <c r="AT1" s="19" t="s">
        <v>1541</v>
      </c>
      <c r="AU1" s="19" t="s">
        <v>52</v>
      </c>
      <c r="AV1" s="19" t="s">
        <v>1542</v>
      </c>
      <c r="AW1" s="19" t="s">
        <v>40</v>
      </c>
      <c r="AX1" s="19" t="s">
        <v>1543</v>
      </c>
      <c r="AY1" s="19" t="s">
        <v>42</v>
      </c>
      <c r="AZ1" s="19" t="s">
        <v>1544</v>
      </c>
      <c r="BA1" s="19" t="s">
        <v>1545</v>
      </c>
      <c r="BB1" s="19" t="s">
        <v>1546</v>
      </c>
      <c r="BC1" s="19" t="s">
        <v>1547</v>
      </c>
      <c r="BD1" s="19" t="s">
        <v>1548</v>
      </c>
      <c r="BE1" s="19" t="s">
        <v>1549</v>
      </c>
      <c r="BF1" s="19" t="s">
        <v>46</v>
      </c>
      <c r="BG1" s="19" t="s">
        <v>1550</v>
      </c>
      <c r="BH1" s="19" t="s">
        <v>1551</v>
      </c>
      <c r="BI1" s="19" t="s">
        <v>50</v>
      </c>
      <c r="BJ1" s="19" t="s">
        <v>1552</v>
      </c>
      <c r="BK1" s="19" t="s">
        <v>1553</v>
      </c>
      <c r="BL1" s="19" t="s">
        <v>1554</v>
      </c>
      <c r="BM1" s="19" t="s">
        <v>1555</v>
      </c>
      <c r="BN1" s="19" t="s">
        <v>1556</v>
      </c>
      <c r="BO1" s="19" t="s">
        <v>1557</v>
      </c>
      <c r="BP1" s="19" t="s">
        <v>1558</v>
      </c>
      <c r="BQ1" s="19" t="s">
        <v>1559</v>
      </c>
      <c r="BR1" s="19" t="s">
        <v>1560</v>
      </c>
    </row>
    <row r="2" spans="1:70" ht="100.8">
      <c r="A2" s="19" t="str" cm="1">
        <f t="array" ref="A2:A140">_xlfn._xlws.FILTER(AG2:AG500,AG2:AG500 &lt;&gt; "")</f>
        <v>BG1408CVA-EB7150X</v>
      </c>
      <c r="B2" s="19" t="str">
        <f>IF(ISBLANK(A2),"",_xlfn.XLOOKUP(LEFT(A2,5),'MKT name rule'!$B$2:$B$322,'MKT name rule'!$C$2:$C$322, "Not found"))</f>
        <v>ASUS ExpertBook BG1</v>
      </c>
      <c r="C2" s="19" t="str">
        <f>IF(ISBLANK(A2), "", AF2)</f>
        <v>90NX07K1-M00050</v>
      </c>
      <c r="D2" s="19" t="str">
        <f t="shared" ref="D2:D65" si="0">IF(ISBLANK(A2),"",B2&amp;" ("&amp;Y2&amp;"/"&amp;AB2&amp;"/"&amp;AC2&amp;AA2&amp;"/"&amp;Z2&amp;"/"&amp;AD2&amp;")")</f>
        <v>ASUS ExpertBook BG1 (i7-1355U/16GB/512GB/Win 11 Pro/BG1408CVA)</v>
      </c>
      <c r="E2" s="19" t="str">
        <f t="shared" ref="E2:E65" si="1">IF(
  ISBLANK(A2),
  "",
  TRIM(SUBSTITUTE(
    SUBSTITUTE(
      V2,
      MID(V2, FIND("(", V2), FIND(")", V2) - FIND("(", V2) + 1),
      ""
    ),
    "Processor", ""
  ))
)</f>
        <v>Intel® Core™ i7-1355U 1.7 GHz</v>
      </c>
      <c r="F2" s="19" t="str">
        <f t="shared" ref="F2:F65" si="2">IF(ISBLANK(A2), "", AL2)</f>
        <v>Intel® UHD Graphics</v>
      </c>
      <c r="G2" s="19" t="str">
        <f t="shared" ref="G2:G65" si="3">IF(ISBLANK(A2),"",IF(ISNUMBER(SEARCH("Windows 11 Home",AM2)),"Windows 11 Home",IF(ISNUMBER(SEARCH("Windows 11 Pro",AM2)),"Windows 11 Pro",IF(ISNUMBER(SEARCH("Chrome",AM2)),"ChromeOS",""))))</f>
        <v>Windows 11 Pro</v>
      </c>
      <c r="H2" s="19" t="str">
        <f>IF(ISBLANK(A2), "", AN2)</f>
        <v>M365 FREE TRIAL 30D(WW)</v>
      </c>
      <c r="I2" s="19" t="str">
        <f t="shared" ref="I2:I65" si="4">IF(ISBLANK(A2), "", IFERROR(INT(AW2) &amp; """", "Not Found"))</f>
        <v>14"</v>
      </c>
      <c r="J2" s="19" t="str">
        <f>IF(ISBLANK(A2), "", AZ2)</f>
        <v>FHD 1920X1080 16:9</v>
      </c>
      <c r="K2" s="19" t="str">
        <f t="shared" ref="K2:K65" si="5">IF(ISBLANK(A2), "", AY2)</f>
        <v>250nits</v>
      </c>
      <c r="L2" s="19" t="str">
        <f t="shared" ref="L2:L65" si="6">IF(
  ISBLANK(A2),
  "",
  IF(
    ISNUMBER(SEARCH("(", AJ2)),
    TRIM(LEFT(AJ2, FIND("(", AJ2) - 1)),
    AJ2
  )
)</f>
        <v>DDR4 16GB</v>
      </c>
      <c r="M2" s="19" t="str">
        <f t="shared" ref="M2:M65" si="7">IF(ISBLANK(A2), "", AK2)</f>
        <v>512GB 2280 PCIE G4 SSD</v>
      </c>
      <c r="N2" s="20" t="str">
        <f t="shared" ref="N2:N65" si="8">IF(ISBLANK(A2), "", AT2)</f>
        <v>1x USB 2.0 Type-A
1x USB 3.2 Gen 1 Type-A
1x USB 3.2 Gen 1 Type-C support power delivery
1x USB 3.2 Gen 2 Type-C support display / power delivery
1x HDMI 1.4, up to 1920x1080p/60Hz
1x 3.5mm Combo Audio Jack
1x RJ45 Gigabit Ethernet</v>
      </c>
      <c r="O2" s="19" t="str">
        <f t="shared" ref="O2:O65" si="9">IF(ISBLANK(A2), "", BF2)</f>
        <v>1.469 Kg</v>
      </c>
      <c r="P2" s="19" t="str">
        <f t="shared" ref="P2:P65" si="10">IF(ISBLANK(A2), "", TRIM(_xlfn.TEXTBEFORE(BH2, " (")))</f>
        <v>32.69 x 21.45 x 1.99 ~ 1.99 cm</v>
      </c>
      <c r="Q2" s="20" t="str">
        <f t="shared" ref="Q2:Q65" si="11">IF(ISBLANK(A2), "", AP2)</f>
        <v>1x DDR4 SO-DIMM slot
1x M.2 2280 PCIe 4.0x4</v>
      </c>
      <c r="R2" s="19" t="str">
        <f>IF(ISBLANK(A2), "", IF(AV2="","Not included",AV2))</f>
        <v>Backpack
Carry bag
USB-C to USB-C cable</v>
      </c>
      <c r="S2" s="19" t="str">
        <f t="shared" ref="S2:S65" si="12">IF(ISBLANK(A2), "", TRIM(LEFT(BI2, FIND(",", BI2) - 1)))</f>
        <v>42WHrs</v>
      </c>
      <c r="T2" s="19" t="str">
        <f t="shared" ref="T2:T65" si="13">IF(ISBLANK(A2), "", IFERROR(_xlfn.TEXTBEFORE(BJ2, ", Output:"), "Not Found"))</f>
        <v>TYPE-C, 65W AC Adapter</v>
      </c>
      <c r="U2" s="19" t="str">
        <f t="shared" ref="U2:U65" si="14">IF(ISBLANK(A2), "", IF(BN2 = "N/A", "", BN2))</f>
        <v>W/FINGERPRINT</v>
      </c>
      <c r="V2" s="19" t="str">
        <f t="shared" ref="V2:V65" si="15">IF(ISBLANK(A2), "", AI2)</f>
        <v>Intel® Core™ i7-1355U Processor 1.7 GHz (12MB Cache, up to 5.0 GHz, 10 cores, 12 Threads)</v>
      </c>
      <c r="W2" s="19" t="str">
        <f t="shared" ref="W2:W65" si="16">IF(
  ISBLANK(A2),
  "",
  LEFT(V2, SEARCH("processor", LOWER(V2)) - 1) &amp;
  MID(V2, SEARCH("processor", LOWER(V2)) + 10, FIND(" ", MID(V2, SEARCH("processor", LOWER(V2)) + 10, 20)) - 1)
)</f>
        <v>Intel® Core™ i7-1355U 1.7</v>
      </c>
      <c r="X2" s="19" t="str">
        <f t="shared" ref="X2:X65" si="17">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i7-1355U</v>
      </c>
      <c r="Y2" s="19" t="str">
        <f t="shared" ref="Y2:Y65" si="18">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i7-1355U</v>
      </c>
      <c r="Z2" s="19" t="str">
        <f t="shared" ref="Z2:Z65" si="19">IF(ISBLANK(A2), "",SUBSTITUTE(G2, "Windows", "Win"))</f>
        <v>Win 11 Pro</v>
      </c>
      <c r="AA2" s="19" t="str">
        <f t="shared" ref="AA2:AA65" si="20">IF(
  ISBLANK(F2),
  "",
  IF(
    ISNUMBER(SEARCH("RTX", F2)),
    "/" &amp; LEFT(MID(F2, SEARCH("RTX", F2), 15),
               IFERROR(SEARCH(" ", MID(F2, SEARCH("RTX", F2), 15), 6) - 1, 15)),
    ""
  )
)</f>
        <v/>
      </c>
      <c r="AB2" s="19" t="str">
        <f t="shared" ref="AB2:AB65" si="21">IF(
  ISBLANK(A2),
  "",
  TRIM(RIGHT(L2, LEN(L2) - FIND(" ", L2)))
)</f>
        <v>16GB</v>
      </c>
      <c r="AC2" s="19" t="str">
        <f t="shared" ref="AC2:AC65" si="22">IF(ISBLANK(A2),"",LEFT(M2,FIND(" ",M2)-1))</f>
        <v>512GB</v>
      </c>
      <c r="AD2" s="19" t="str">
        <f t="shared" ref="AD2:AD65" si="23">IF(ISBLANK(A2),"",IFERROR(_xlfn.TEXTBEFORE(A2, "-"), A2))</f>
        <v>BG1408CVA</v>
      </c>
      <c r="AF2" s="19" t="str" cm="1">
        <f t="array" ref="AF2:BR140">_xlfn._xlws.FILTER('RAW.KSP.LInk'!H3:AT1739, LEFT('RAW.KSP.LInk'!H3:H1739, 4) = "90NX")</f>
        <v>90NX07K1-M00050</v>
      </c>
      <c r="AG2" s="19" t="str">
        <v>BG1408CVA-EB7150X</v>
      </c>
      <c r="AH2" s="19" t="str">
        <v>VSNX07K1-BU1000</v>
      </c>
      <c r="AI2" s="19" t="str">
        <v>Intel® Core™ i7-1355U Processor 1.7 GHz (12MB Cache, up to 5.0 GHz, 10 cores, 12 Threads)</v>
      </c>
      <c r="AJ2" s="19" t="str">
        <v>DDR4 16GB ( 16GB DDR4 on board )</v>
      </c>
      <c r="AK2" s="19" t="str">
        <v>512GB 2280 PCIE G4 SSD</v>
      </c>
      <c r="AL2" s="19" t="str">
        <v>Intel® UHD Graphics</v>
      </c>
      <c r="AM2" s="19" t="str">
        <v>Windows 11 Pro
1-month trial for new Microsoft 365 customers. Credit card required.</v>
      </c>
      <c r="AN2" s="19" t="str">
        <v>M365 FREE TRIAL 30D(WW)</v>
      </c>
      <c r="AO2" s="19" t="str">
        <v>LCD Cover: Star Black, Plastic
Top Case: Star Black, Plastic</v>
      </c>
      <c r="AP2" s="19" t="str">
        <v>1x DDR4 SO-DIMM slot
1x M.2 2280 PCIe 4.0x4</v>
      </c>
      <c r="AQ2" s="19" t="str">
        <v>Front: 720p HD camera
Rear: -
With privacy shutter
World-Facing: -</v>
      </c>
      <c r="AR2" s="19" t="str">
        <v>Audio by Dirac
Built-in speaker</v>
      </c>
      <c r="AS2" s="19" t="str">
        <v>Wi-Fi 6(802.11ax) (Dual band) 2*2 + Bluetooth® 5.2 Wireless Card</v>
      </c>
      <c r="AT2" s="19" t="str">
        <v>1x USB 2.0 Type-A
1x USB 3.2 Gen 1 Type-A
1x USB 3.2 Gen 1 Type-C support power delivery
1x USB 3.2 Gen 2 Type-C support display / power delivery
1x HDMI 1.4, up to 1920x1080p/60Hz
1x 3.5mm Combo Audio Jack
1x RJ45 Gigabit Ethernet</v>
      </c>
      <c r="AU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 s="19" t="str">
        <v>Backpack
Carry bag
USB-C to USB-C cable</v>
      </c>
      <c r="AW2" s="19" t="str">
        <v>14.0</v>
      </c>
      <c r="AX2" s="19" t="str">
        <v>LED Back-lit-Narrow border</v>
      </c>
      <c r="AY2" s="19" t="str">
        <v>250nits</v>
      </c>
      <c r="AZ2" s="19" t="str">
        <v>FHD 1920X1080 16:9</v>
      </c>
      <c r="BA2" s="19" t="str">
        <v>Anti-Glare</v>
      </c>
      <c r="BB2" s="19" t="str">
        <v>NTSC:45%</v>
      </c>
      <c r="BC2" s="19" t="str">
        <v>non-Touch</v>
      </c>
      <c r="BD2" s="19" t="str">
        <v>Wide View</v>
      </c>
      <c r="BE2" s="19" t="str">
        <v>ID,1Y CARRY-IN(ADP)+2Y CARRY-IN</v>
      </c>
      <c r="BF2" s="19" t="str">
        <v>1.469 Kg</v>
      </c>
      <c r="BG2" s="19" t="str">
        <v>1.305</v>
      </c>
      <c r="BH2" s="19" t="str">
        <v>32.69 x 21.45 x 1.99 ~ 1.99 cm (12.87" x 8.44" x 0.78" ~ 0.78")</v>
      </c>
      <c r="BI2" s="19" t="str">
        <v>42WHrs, 3S1P, 3-cell Li-ion</v>
      </c>
      <c r="BJ2" s="19" t="str">
        <v>TYPE-C, 65W AC Adapter, Output: 20V DC, 3.25A, 65W, Input: 100~240V AC 50/60Hz universal</v>
      </c>
      <c r="BK2" s="19" t="str">
        <v/>
      </c>
      <c r="BL2" s="19" t="str">
        <v>N/A</v>
      </c>
      <c r="BM2" s="19" t="str">
        <v>Backlit Chiclet Keyboard</v>
      </c>
      <c r="BN2" s="19" t="str">
        <v>W/FINGERPRINT</v>
      </c>
      <c r="BO2" s="19" t="str">
        <v>EPEAT Gold
Energy star 8.0
FSC Mix
TCO Certified
RoHS
REACH</v>
      </c>
      <c r="BP2" s="19" t="str">
        <v>US MIL-STD 810H military-grade standard</v>
      </c>
      <c r="BQ2" s="19" t="str">
        <v/>
      </c>
      <c r="BR2" s="19" t="str">
        <v>LED Backlit</v>
      </c>
    </row>
    <row r="3" spans="1:70" ht="72">
      <c r="A3" s="19" t="str">
        <v>BG1409CVA-S63850W</v>
      </c>
      <c r="B3" s="19" t="str">
        <f>IF(ISBLANK(A3),"",_xlfn.XLOOKUP(LEFT(A3,5),'MKT name rule'!$B$2:$B$322,'MKT name rule'!$C$2:$C$322, "Not found"))</f>
        <v>ASUS ExpertBook BG1</v>
      </c>
      <c r="C3" s="19" t="str">
        <f t="shared" ref="C3:C66" si="24">IF(ISBLANK(A3), "", AF3)</f>
        <v>90NX08Z1-M000S0</v>
      </c>
      <c r="D3" s="19" t="str">
        <f t="shared" si="0"/>
        <v>ASUS ExpertBook BG1 (i3-1315U/8GB/512GB/Win 11 Home/BG1409CVA)</v>
      </c>
      <c r="E3" s="19" t="str">
        <f t="shared" si="1"/>
        <v>Intel® Core™ i3-1315U 1.2 GHz</v>
      </c>
      <c r="F3" s="19" t="str">
        <f t="shared" si="2"/>
        <v>Intel® UHD Graphics</v>
      </c>
      <c r="G3" s="19" t="str">
        <f t="shared" si="3"/>
        <v>Windows 11 Home</v>
      </c>
      <c r="H3" s="19" t="str">
        <f t="shared" ref="H3:H66" si="25">IF(ISBLANK(A3), "", AN3)</f>
        <v>M365 FREE TRIAL 30D(WW)</v>
      </c>
      <c r="I3" s="19" t="str">
        <f t="shared" si="4"/>
        <v>14"</v>
      </c>
      <c r="J3" s="19" t="str">
        <f t="shared" ref="J3:J65" si="26">IF(ISBLANK(A3), "", AZ3)</f>
        <v>FHD 1920X1080 16:9</v>
      </c>
      <c r="K3" s="19" t="str">
        <f t="shared" si="5"/>
        <v>300nits</v>
      </c>
      <c r="L3" s="19" t="str">
        <f t="shared" si="6"/>
        <v>DDR5 8GB</v>
      </c>
      <c r="M3" s="19" t="str">
        <f t="shared" si="7"/>
        <v>512GB 2280 PCIE G4 SSD</v>
      </c>
      <c r="N3" s="20" t="str">
        <f t="shared" si="8"/>
        <v>2x USB 3.2 Gen 1 Type-A
2x USB 3.2 Gen 2 Type-C support display / power delivery
1x HDMI 1.4
1x 3.5mm Combo Audio Jack
1x RJ45 Gigabit Ethernet</v>
      </c>
      <c r="O3" s="19" t="str">
        <f t="shared" si="9"/>
        <v>1.4 Kg</v>
      </c>
      <c r="P3" s="19" t="str">
        <f t="shared" si="10"/>
        <v>32.45 x 21.44 x 1.97 ~ 1.97 cm</v>
      </c>
      <c r="Q3" s="20" t="str">
        <f t="shared" si="11"/>
        <v>2x DDR5 SO-DIMM slots
1x M.2 2230 PCIe 4.0x4
1x M.2 2280 PCIe 4.0x4</v>
      </c>
      <c r="R3" s="19" t="str">
        <f t="shared" ref="R3:R66" si="27">IF(ISBLANK(A3), "", IF(AV3="","Not included",AV3))</f>
        <v>Backpack
Carry bag
USB-C to USB-C cable</v>
      </c>
      <c r="S3" s="19" t="str">
        <f t="shared" si="12"/>
        <v>42WHrs</v>
      </c>
      <c r="T3" s="19" t="str">
        <f t="shared" si="13"/>
        <v>TYPE-C, 65W AC Adapter</v>
      </c>
      <c r="U3" s="19" t="str">
        <f t="shared" si="14"/>
        <v>W/FINGERPRINT</v>
      </c>
      <c r="V3" s="19" t="str">
        <f t="shared" si="15"/>
        <v>Intel® Core™ i3-1315U Processor 1.2 GHz (10MB Cache, up to 4.5 GHz, 6 cores, 8 Threads)</v>
      </c>
      <c r="W3" s="19" t="str">
        <f t="shared" si="16"/>
        <v>Intel® Core™ i3-1315U 1.2</v>
      </c>
      <c r="X3" s="19" t="str">
        <f t="shared" si="17"/>
        <v>i3-1315U</v>
      </c>
      <c r="Y3" s="19" t="str">
        <f t="shared" si="18"/>
        <v>i3-1315U</v>
      </c>
      <c r="Z3" s="19" t="str">
        <f t="shared" si="19"/>
        <v>Win 11 Home</v>
      </c>
      <c r="AA3" s="19" t="str">
        <f t="shared" si="20"/>
        <v/>
      </c>
      <c r="AB3" s="19" t="str">
        <f t="shared" si="21"/>
        <v>8GB</v>
      </c>
      <c r="AC3" s="19" t="str">
        <f t="shared" si="22"/>
        <v>512GB</v>
      </c>
      <c r="AD3" s="19" t="str">
        <f t="shared" si="23"/>
        <v>BG1409CVA</v>
      </c>
      <c r="AF3" s="19" t="str">
        <v>90NX08Z1-M000S0</v>
      </c>
      <c r="AG3" s="19" t="str">
        <v>BG1409CVA-S63850W</v>
      </c>
      <c r="AH3" s="19" t="str">
        <v>VSNX08Z1-BU2000</v>
      </c>
      <c r="AI3" s="19" t="str">
        <v>Intel® Core™ i3-1315U Processor 1.2 GHz (10MB Cache, up to 4.5 GHz, 6 cores, 8 Threads)</v>
      </c>
      <c r="AJ3" s="19" t="str">
        <v>DDR5 8GB ( 8GB DDR5 SO-DIMM )</v>
      </c>
      <c r="AK3" s="19" t="str">
        <v>512GB 2280 PCIE G4 SSD</v>
      </c>
      <c r="AL3" s="19" t="str">
        <v>Intel® UHD Graphics</v>
      </c>
      <c r="AM3" s="19" t="str">
        <v>Windows 11 Home - ASUS recommends Windows 11 Pro for business
1-month trial for new Microsoft 365 customers. Credit card required.</v>
      </c>
      <c r="AN3" s="19" t="str">
        <v>M365 FREE TRIAL 30D(WW)</v>
      </c>
      <c r="AO3" s="19" t="str">
        <v>LCD Cover: Gentle Grey, Plastic
Top Case: Gentle Grey, Plastic</v>
      </c>
      <c r="AP3" s="19" t="str">
        <v>2x DDR5 SO-DIMM slots
1x M.2 2230 PCIe 4.0x4
1x M.2 2280 PCIe 4.0x4</v>
      </c>
      <c r="AQ3" s="19" t="str">
        <v>Front: 720p HD camera
Rear: -
With privacy shutter
World-Facing: -</v>
      </c>
      <c r="AR3" s="19" t="str">
        <v>Audio by Dirac
Built-in speaker
Built-in array microphone</v>
      </c>
      <c r="AS3" s="19" t="str">
        <v>Wi-Fi 6E(802.11ax) (Dual band) 2*2 + Bluetooth® 5.4 Wireless Card</v>
      </c>
      <c r="AT3" s="19" t="str">
        <v>2x USB 3.2 Gen 1 Type-A
2x USB 3.2 Gen 2 Type-C support display / power delivery
1x HDMI 1.4
1x 3.5mm Combo Audio Jack
1x RJ45 Gigabit Ethernet</v>
      </c>
      <c r="AU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 s="19" t="str">
        <v>Backpack
Carry bag
USB-C to USB-C cable</v>
      </c>
      <c r="AW3" s="19" t="str">
        <v>14.0</v>
      </c>
      <c r="AX3" s="19" t="str">
        <v>LED Back-lit-Narrow border</v>
      </c>
      <c r="AY3" s="19" t="str">
        <v>300nits</v>
      </c>
      <c r="AZ3" s="19" t="str">
        <v>FHD 1920X1080 16:9</v>
      </c>
      <c r="BA3" s="19" t="str">
        <v>Anti-Glare</v>
      </c>
      <c r="BB3" s="19" t="str">
        <v>NTSC:45%</v>
      </c>
      <c r="BC3" s="19" t="str">
        <v>non-Touch</v>
      </c>
      <c r="BD3" s="19" t="str">
        <v>Wide View</v>
      </c>
      <c r="BE3" s="19" t="str">
        <v>ID,1Y CARRY-IN(ADP)+2Y CARRY-IN</v>
      </c>
      <c r="BF3" s="19" t="str">
        <v>1.4 Kg</v>
      </c>
      <c r="BG3" s="19" t="str">
        <v>1.215</v>
      </c>
      <c r="BH3" s="19" t="str">
        <v>32.45 x 21.44 x 1.97 ~ 1.97 cm (12.78" x 8.44" x 0.78" ~ 0.78")</v>
      </c>
      <c r="BI3" s="19" t="str">
        <v>42WHrs, 3S1P, 3-cell Li-ion</v>
      </c>
      <c r="BJ3" s="19" t="str">
        <v>TYPE-C, 65W AC Adapter, Output: 20V DC, 3.25A, 65W, Input: 100~240V AC 50/60Hz universal</v>
      </c>
      <c r="BK3" s="19" t="str">
        <v/>
      </c>
      <c r="BL3" s="19" t="str">
        <v>N/A</v>
      </c>
      <c r="BM3" s="19" t="str">
        <v>Backlit Chiclet Keyboard</v>
      </c>
      <c r="BN3" s="19" t="str">
        <v>W/FINGERPRINT</v>
      </c>
      <c r="BO3" s="19" t="str">
        <v>Energy star 8.0
FSC Mix
TCO Certified
RoHS
REACH</v>
      </c>
      <c r="BP3" s="19" t="str">
        <v>US MIL-STD 810H military-grade standard</v>
      </c>
      <c r="BQ3" s="19" t="str">
        <v/>
      </c>
      <c r="BR3" s="19" t="str">
        <v>LED Backlit</v>
      </c>
    </row>
    <row r="4" spans="1:70" ht="72">
      <c r="A4" s="19" t="str">
        <v>BG1409CVA-S67110W</v>
      </c>
      <c r="B4" s="19" t="str">
        <f>IF(ISBLANK(A4),"",_xlfn.XLOOKUP(LEFT(A4,5),'MKT name rule'!$B$2:$B$322,'MKT name rule'!$C$2:$C$322, "Not found"))</f>
        <v>ASUS ExpertBook BG1</v>
      </c>
      <c r="C4" s="19" t="str">
        <f t="shared" si="24"/>
        <v>90NX08Z1-M001L0</v>
      </c>
      <c r="D4" s="19" t="str">
        <f t="shared" si="0"/>
        <v>ASUS ExpertBook BG1 (i7-1355U/16GB/1TB/Win 11 Home/BG1409CVA)</v>
      </c>
      <c r="E4" s="19" t="str">
        <f t="shared" si="1"/>
        <v>Intel® Core™ i7-1355U 1.7 GHz</v>
      </c>
      <c r="F4" s="19" t="str">
        <f t="shared" si="2"/>
        <v>Intel Iris Xᵉ Graphics (available for Intel® Core™ i5/i7/i9 with dual channel memory)</v>
      </c>
      <c r="G4" s="19" t="str">
        <f t="shared" si="3"/>
        <v>Windows 11 Home</v>
      </c>
      <c r="H4" s="19" t="str">
        <f t="shared" si="25"/>
        <v>M365 FREE TRIAL 30D(WW)</v>
      </c>
      <c r="I4" s="19" t="str">
        <f t="shared" si="4"/>
        <v>14"</v>
      </c>
      <c r="J4" s="19" t="str">
        <f t="shared" si="26"/>
        <v>FHD 1920X1080 16:9</v>
      </c>
      <c r="K4" s="19" t="str">
        <f t="shared" si="5"/>
        <v>300nits</v>
      </c>
      <c r="L4" s="19" t="str">
        <f t="shared" si="6"/>
        <v>DDR5 16GB</v>
      </c>
      <c r="M4" s="19" t="str">
        <f t="shared" si="7"/>
        <v>1TB 2280 PCIE G4 SSD</v>
      </c>
      <c r="N4" s="20" t="str">
        <f t="shared" si="8"/>
        <v>2x USB 3.2 Gen 1 Type-A
2x USB 3.2 Gen 2 Type-C support display / power delivery
1x HDMI 1.4
1x 3.5mm Combo Audio Jack
1x RJ45 Gigabit Ethernet</v>
      </c>
      <c r="O4" s="19" t="str">
        <f t="shared" si="9"/>
        <v>1.407 Kg</v>
      </c>
      <c r="P4" s="19" t="str">
        <f t="shared" si="10"/>
        <v>32.45 x 21.44 x 1.97 ~ 1.97 cm</v>
      </c>
      <c r="Q4" s="20" t="str">
        <f t="shared" si="11"/>
        <v>2x DDR5 SO-DIMM slots
1x M.2 2230 PCIe 4.0x4
1x M.2 2280 PCIe 4.0x4</v>
      </c>
      <c r="R4" s="19" t="str">
        <f t="shared" si="27"/>
        <v>Backpack
Carry bag
USB-C to USB-C cable</v>
      </c>
      <c r="S4" s="19" t="str">
        <f t="shared" si="12"/>
        <v>50WHrs</v>
      </c>
      <c r="T4" s="19" t="str">
        <f t="shared" si="13"/>
        <v>TYPE-C, 65W AC Adapter</v>
      </c>
      <c r="U4" s="19" t="str">
        <f t="shared" si="14"/>
        <v>W/FINGERPRINT</v>
      </c>
      <c r="V4" s="19" t="str">
        <f t="shared" si="15"/>
        <v>Intel® Core™ i7-1355U Processor 1.7 GHz (12MB Cache, up to 5.0 GHz, 10 cores, 12 Threads)</v>
      </c>
      <c r="W4" s="19" t="str">
        <f t="shared" si="16"/>
        <v>Intel® Core™ i7-1355U 1.7</v>
      </c>
      <c r="X4" s="19" t="str">
        <f t="shared" si="17"/>
        <v>i7-1355U</v>
      </c>
      <c r="Y4" s="19" t="str">
        <f t="shared" si="18"/>
        <v>i7-1355U</v>
      </c>
      <c r="Z4" s="19" t="str">
        <f t="shared" si="19"/>
        <v>Win 11 Home</v>
      </c>
      <c r="AA4" s="19" t="str">
        <f t="shared" si="20"/>
        <v/>
      </c>
      <c r="AB4" s="19" t="str">
        <f t="shared" si="21"/>
        <v>16GB</v>
      </c>
      <c r="AC4" s="19" t="str">
        <f t="shared" si="22"/>
        <v>1TB</v>
      </c>
      <c r="AD4" s="19" t="str">
        <f t="shared" si="23"/>
        <v>BG1409CVA</v>
      </c>
      <c r="AF4" s="19" t="str">
        <v>90NX08Z1-M001L0</v>
      </c>
      <c r="AG4" s="19" t="str">
        <v>BG1409CVA-S67110W</v>
      </c>
      <c r="AH4" s="19" t="str">
        <v>VSNX08Z1-BU2000</v>
      </c>
      <c r="AI4" s="19" t="str">
        <v>Intel® Core™ i7-1355U Processor 1.7 GHz (12MB Cache, up to 5.0 GHz, 10 cores, 12 Threads)</v>
      </c>
      <c r="AJ4" s="19" t="str">
        <v>DDR5 16GB ( 8GB DDR5 SO-DIMM *2 )</v>
      </c>
      <c r="AK4" s="19" t="str">
        <v>1TB 2280 PCIE G4 SSD</v>
      </c>
      <c r="AL4" s="19" t="str">
        <v>Intel Iris Xᵉ Graphics (available for Intel® Core™ i5/i7/i9 with dual channel memory)</v>
      </c>
      <c r="AM4" s="19" t="str">
        <v>Windows 11 Home - ASUS recommends Windows 11 Pro for business
1-month trial for new Microsoft 365 customers. Credit card required.</v>
      </c>
      <c r="AN4" s="19" t="str">
        <v>M365 FREE TRIAL 30D(WW)</v>
      </c>
      <c r="AO4" s="19" t="str">
        <v>LCD Cover: Gentle Grey, Plastic
Top Case: Gentle Grey, Plastic</v>
      </c>
      <c r="AP4" s="19" t="str">
        <v>2x DDR5 SO-DIMM slots
1x M.2 2230 PCIe 4.0x4
1x M.2 2280 PCIe 4.0x4</v>
      </c>
      <c r="AQ4" s="19" t="str">
        <v>Front: 720p HD camera
Rear: -
With privacy shutter
World-Facing: -</v>
      </c>
      <c r="AR4" s="19" t="str">
        <v>Audio by Dirac
Built-in speaker
Built-in array microphone</v>
      </c>
      <c r="AS4" s="19" t="str">
        <v>Wi-Fi 6E(802.11ax) (Dual band) 2*2 + Bluetooth® 5.4 Wireless Card</v>
      </c>
      <c r="AT4" s="19" t="str">
        <v>2x USB 3.2 Gen 1 Type-A
2x USB 3.2 Gen 2 Type-C support display / power delivery
1x HDMI 1.4
1x 3.5mm Combo Audio Jack
1x RJ45 Gigabit Ethernet</v>
      </c>
      <c r="AU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 s="19" t="str">
        <v>Backpack
Carry bag
USB-C to USB-C cable</v>
      </c>
      <c r="AW4" s="19" t="str">
        <v>14.0</v>
      </c>
      <c r="AX4" s="19" t="str">
        <v>LED Back-lit-Narrow border</v>
      </c>
      <c r="AY4" s="19" t="str">
        <v>300nits</v>
      </c>
      <c r="AZ4" s="19" t="str">
        <v>FHD 1920X1080 16:9</v>
      </c>
      <c r="BA4" s="19" t="str">
        <v>Anti-Glare</v>
      </c>
      <c r="BB4" s="19" t="str">
        <v>NTSC:45%</v>
      </c>
      <c r="BC4" s="19" t="str">
        <v>non-Touch</v>
      </c>
      <c r="BD4" s="19" t="str">
        <v>Wide View</v>
      </c>
      <c r="BE4" s="19" t="str">
        <v>ID,1Y CARRY-IN(ADP)+2Y CARRY-IN</v>
      </c>
      <c r="BF4" s="19" t="str">
        <v>1.407 Kg</v>
      </c>
      <c r="BG4" s="19" t="str">
        <v>1.215</v>
      </c>
      <c r="BH4" s="19" t="str">
        <v>32.45 x 21.44 x 1.97 ~ 1.97 cm (12.78" x 8.44" x 0.78" ~ 0.78")</v>
      </c>
      <c r="BI4" s="19" t="str">
        <v>50WHrs, 3S1P, 3-cell Li-ion</v>
      </c>
      <c r="BJ4" s="19" t="str">
        <v>TYPE-C, 65W AC Adapter, Output: 20V DC, 3.25A, 65W, Input: 100~240V AC 50/60Hz universal</v>
      </c>
      <c r="BK4" s="19" t="str">
        <v/>
      </c>
      <c r="BL4" s="19" t="str">
        <v>N/A</v>
      </c>
      <c r="BM4" s="19" t="str">
        <v>Backlit Chiclet Keyboard</v>
      </c>
      <c r="BN4" s="19" t="str">
        <v>W/FINGERPRINT</v>
      </c>
      <c r="BO4" s="19" t="str">
        <v>Energy star 8.0
FSC Mix
TCO Certified
RoHS
REACH</v>
      </c>
      <c r="BP4" s="19" t="str">
        <v>US MIL-STD 810H military-grade standard</v>
      </c>
      <c r="BQ4" s="19" t="str">
        <v/>
      </c>
      <c r="BR4" s="19" t="str">
        <v>LED Backlit</v>
      </c>
    </row>
    <row r="5" spans="1:70" ht="72">
      <c r="A5" s="19" t="str">
        <v>BG1409CVA-S65150W</v>
      </c>
      <c r="B5" s="19" t="str">
        <f>IF(ISBLANK(A5),"",_xlfn.XLOOKUP(LEFT(A5,5),'MKT name rule'!$B$2:$B$322,'MKT name rule'!$C$2:$C$322, "Not found"))</f>
        <v>ASUS ExpertBook BG1</v>
      </c>
      <c r="C5" s="19" t="str">
        <f t="shared" si="24"/>
        <v>90NX08Z1-M001A0</v>
      </c>
      <c r="D5" s="19" t="str">
        <f t="shared" si="0"/>
        <v>ASUS ExpertBook BG1 (i5-1334U/16GB/512GB/Win 11 Home/BG1409CVA)</v>
      </c>
      <c r="E5" s="19" t="str">
        <f t="shared" si="1"/>
        <v>Intel® Core™ i5-1334U 1.3 GHz</v>
      </c>
      <c r="F5" s="19" t="str">
        <f t="shared" si="2"/>
        <v>Intel Iris Xᵉ Graphics (available for Intel® Core™ i5/i7/i9 with dual channel memory)</v>
      </c>
      <c r="G5" s="19" t="str">
        <f t="shared" si="3"/>
        <v>Windows 11 Home</v>
      </c>
      <c r="H5" s="19" t="str">
        <f t="shared" si="25"/>
        <v>M365 FREE TRIAL 30D(WW)</v>
      </c>
      <c r="I5" s="19" t="str">
        <f t="shared" si="4"/>
        <v>14"</v>
      </c>
      <c r="J5" s="19" t="str">
        <f t="shared" si="26"/>
        <v>FHD 1920X1080 16:9</v>
      </c>
      <c r="K5" s="19" t="str">
        <f t="shared" si="5"/>
        <v>300nits</v>
      </c>
      <c r="L5" s="19" t="str">
        <f t="shared" si="6"/>
        <v>DDR5 16GB</v>
      </c>
      <c r="M5" s="19" t="str">
        <f t="shared" si="7"/>
        <v>512GB 2280 PCIE G4 SSD</v>
      </c>
      <c r="N5" s="20" t="str">
        <f t="shared" si="8"/>
        <v>2x USB 3.2 Gen 1 Type-A
2x USB 3.2 Gen 2 Type-C support display / power delivery
1x HDMI 1.4
1x 3.5mm Combo Audio Jack
1x RJ45 Gigabit Ethernet</v>
      </c>
      <c r="O5" s="19" t="str">
        <f t="shared" si="9"/>
        <v>1.407 Kg</v>
      </c>
      <c r="P5" s="19" t="str">
        <f t="shared" si="10"/>
        <v>32.45 x 21.44 x 1.97 ~ 1.97 cm</v>
      </c>
      <c r="Q5" s="20" t="str">
        <f t="shared" si="11"/>
        <v>2x DDR5 SO-DIMM slots
1x M.2 2230 PCIe 4.0x4
1x M.2 2280 PCIe 4.0x4</v>
      </c>
      <c r="R5" s="19" t="str">
        <f t="shared" si="27"/>
        <v>Backpack
Carry bag
USB-C to USB-C cable</v>
      </c>
      <c r="S5" s="19" t="str">
        <f t="shared" si="12"/>
        <v>50WHrs</v>
      </c>
      <c r="T5" s="19" t="str">
        <f t="shared" si="13"/>
        <v>TYPE-C, 65W AC Adapter</v>
      </c>
      <c r="U5" s="19" t="str">
        <f t="shared" si="14"/>
        <v>W/FINGERPRINT</v>
      </c>
      <c r="V5" s="19" t="str">
        <f t="shared" si="15"/>
        <v>Intel® Core™ i5-1334U Processor 1.3 GHz (12MB Cache, up to 4.6 GHz, 10 cores, 12 Threads)</v>
      </c>
      <c r="W5" s="19" t="str">
        <f t="shared" si="16"/>
        <v>Intel® Core™ i5-1334U 1.3</v>
      </c>
      <c r="X5" s="19" t="str">
        <f t="shared" si="17"/>
        <v>i5-1334U</v>
      </c>
      <c r="Y5" s="19" t="str">
        <f t="shared" si="18"/>
        <v>i5-1334U</v>
      </c>
      <c r="Z5" s="19" t="str">
        <f t="shared" si="19"/>
        <v>Win 11 Home</v>
      </c>
      <c r="AA5" s="19" t="str">
        <f t="shared" si="20"/>
        <v/>
      </c>
      <c r="AB5" s="19" t="str">
        <f t="shared" si="21"/>
        <v>16GB</v>
      </c>
      <c r="AC5" s="19" t="str">
        <f t="shared" si="22"/>
        <v>512GB</v>
      </c>
      <c r="AD5" s="19" t="str">
        <f t="shared" si="23"/>
        <v>BG1409CVA</v>
      </c>
      <c r="AF5" s="19" t="str">
        <v>90NX08Z1-M001A0</v>
      </c>
      <c r="AG5" s="19" t="str">
        <v>BG1409CVA-S65150W</v>
      </c>
      <c r="AH5" s="19" t="str">
        <v>VSNX08Z1-BU2000</v>
      </c>
      <c r="AI5" s="19" t="str">
        <v>Intel® Core™ i5-1334U Processor 1.3 GHz (12MB Cache, up to 4.6 GHz, 10 cores, 12 Threads)</v>
      </c>
      <c r="AJ5" s="19" t="str">
        <v>DDR5 16GB ( 8GB DDR5 SO-DIMM *2 )</v>
      </c>
      <c r="AK5" s="19" t="str">
        <v>512GB 2280 PCIE G4 SSD</v>
      </c>
      <c r="AL5" s="19" t="str">
        <v>Intel Iris Xᵉ Graphics (available for Intel® Core™ i5/i7/i9 with dual channel memory)</v>
      </c>
      <c r="AM5" s="19" t="str">
        <v>Windows 11 Home - ASUS recommends Windows 11 Pro for business
1-month trial for new Microsoft 365 customers. Credit card required.</v>
      </c>
      <c r="AN5" s="19" t="str">
        <v>M365 FREE TRIAL 30D(WW)</v>
      </c>
      <c r="AO5" s="19" t="str">
        <v>LCD Cover: Gentle Grey, Plastic
Top Case: Gentle Grey, Plastic</v>
      </c>
      <c r="AP5" s="19" t="str">
        <v>2x DDR5 SO-DIMM slots
1x M.2 2230 PCIe 4.0x4
1x M.2 2280 PCIe 4.0x4</v>
      </c>
      <c r="AQ5" s="19" t="str">
        <v>Front: 720p HD camera
Rear: -
With privacy shutter
World-Facing: -</v>
      </c>
      <c r="AR5" s="19" t="str">
        <v>Audio by Dirac
Built-in speaker
Built-in array microphone</v>
      </c>
      <c r="AS5" s="19" t="str">
        <v>Wi-Fi 6E(802.11ax) (Dual band) 2*2 + Bluetooth® 5.4 Wireless Card</v>
      </c>
      <c r="AT5" s="19" t="str">
        <v>2x USB 3.2 Gen 1 Type-A
2x USB 3.2 Gen 2 Type-C support display / power delivery
1x HDMI 1.4
1x 3.5mm Combo Audio Jack
1x RJ45 Gigabit Ethernet</v>
      </c>
      <c r="AU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 s="19" t="str">
        <v>Backpack
Carry bag
USB-C to USB-C cable</v>
      </c>
      <c r="AW5" s="19" t="str">
        <v>14.0</v>
      </c>
      <c r="AX5" s="19" t="str">
        <v>LED Back-lit-Narrow border</v>
      </c>
      <c r="AY5" s="19" t="str">
        <v>300nits</v>
      </c>
      <c r="AZ5" s="19" t="str">
        <v>FHD 1920X1080 16:9</v>
      </c>
      <c r="BA5" s="19" t="str">
        <v>Anti-Glare</v>
      </c>
      <c r="BB5" s="19" t="str">
        <v>NTSC:45%</v>
      </c>
      <c r="BC5" s="19" t="str">
        <v>non-Touch</v>
      </c>
      <c r="BD5" s="19" t="str">
        <v>Wide View</v>
      </c>
      <c r="BE5" s="19" t="str">
        <v>ID,1Y CARRY-IN(ADP)+2Y CARRY-IN</v>
      </c>
      <c r="BF5" s="19" t="str">
        <v>1.407 Kg</v>
      </c>
      <c r="BG5" s="19" t="str">
        <v>1.215</v>
      </c>
      <c r="BH5" s="19" t="str">
        <v>32.45 x 21.44 x 1.97 ~ 1.97 cm (12.78" x 8.44" x 0.78" ~ 0.78")</v>
      </c>
      <c r="BI5" s="19" t="str">
        <v>50WHrs, 3S1P, 3-cell Li-ion</v>
      </c>
      <c r="BJ5" s="19" t="str">
        <v>TYPE-C, 65W AC Adapter, Output: 20V DC, 3.25A, 65W, Input: 100~240V AC 50/60Hz universal</v>
      </c>
      <c r="BK5" s="19" t="str">
        <v/>
      </c>
      <c r="BL5" s="19" t="str">
        <v>N/A</v>
      </c>
      <c r="BM5" s="19" t="str">
        <v>Backlit Chiclet Keyboard</v>
      </c>
      <c r="BN5" s="19" t="str">
        <v>W/FINGERPRINT</v>
      </c>
      <c r="BO5" s="19" t="str">
        <v>Energy star 8.0
FSC Mix
TCO Certified
RoHS
REACH</v>
      </c>
      <c r="BP5" s="19" t="str">
        <v>US MIL-STD 810H military-grade standard</v>
      </c>
      <c r="BQ5" s="19" t="str">
        <v/>
      </c>
      <c r="BR5" s="19" t="str">
        <v>LED Backlit</v>
      </c>
    </row>
    <row r="6" spans="1:70" ht="72">
      <c r="A6" s="19" t="str">
        <v>BG1409CVA-S65850W</v>
      </c>
      <c r="B6" s="19" t="str">
        <f>IF(ISBLANK(A6),"",_xlfn.XLOOKUP(LEFT(A6,5),'MKT name rule'!$B$2:$B$322,'MKT name rule'!$C$2:$C$322, "Not found"))</f>
        <v>ASUS ExpertBook BG1</v>
      </c>
      <c r="C6" s="19" t="str">
        <f t="shared" si="24"/>
        <v>90NX08Z1-M00180</v>
      </c>
      <c r="D6" s="19" t="str">
        <f t="shared" si="0"/>
        <v>ASUS ExpertBook BG1 (i5-1334U/8GB/512GB/Win 11 Home/BG1409CVA)</v>
      </c>
      <c r="E6" s="19" t="str">
        <f t="shared" si="1"/>
        <v>Intel® Core™ i5-1334U 1.3 GHz</v>
      </c>
      <c r="F6" s="19" t="str">
        <f t="shared" si="2"/>
        <v>Intel® UHD Graphics</v>
      </c>
      <c r="G6" s="19" t="str">
        <f t="shared" si="3"/>
        <v>Windows 11 Home</v>
      </c>
      <c r="H6" s="19" t="str">
        <f t="shared" si="25"/>
        <v>M365 FREE TRIAL 30D(WW)</v>
      </c>
      <c r="I6" s="19" t="str">
        <f t="shared" si="4"/>
        <v>14"</v>
      </c>
      <c r="J6" s="19" t="str">
        <f t="shared" si="26"/>
        <v>FHD 1920X1080 16:9</v>
      </c>
      <c r="K6" s="19" t="str">
        <f t="shared" si="5"/>
        <v>300nits</v>
      </c>
      <c r="L6" s="19" t="str">
        <f t="shared" si="6"/>
        <v>DDR5 8GB</v>
      </c>
      <c r="M6" s="19" t="str">
        <f t="shared" si="7"/>
        <v>512GB 2280 PCIE G4 SSD</v>
      </c>
      <c r="N6" s="20" t="str">
        <f t="shared" si="8"/>
        <v>2x USB 3.2 Gen 1 Type-A
2x USB 3.2 Gen 2 Type-C support display / power delivery
1x HDMI 1.4
1x 3.5mm Combo Audio Jack
1x RJ45 Gigabit Ethernet</v>
      </c>
      <c r="O6" s="19" t="str">
        <f t="shared" si="9"/>
        <v>1.407 Kg</v>
      </c>
      <c r="P6" s="19" t="str">
        <f t="shared" si="10"/>
        <v>32.45 x 21.44 x 1.97 ~ 1.97 cm</v>
      </c>
      <c r="Q6" s="20" t="str">
        <f t="shared" si="11"/>
        <v>2x DDR5 SO-DIMM slots
1x M.2 2230 PCIe 4.0x4
1x M.2 2280 PCIe 4.0x4</v>
      </c>
      <c r="R6" s="19" t="str">
        <f t="shared" si="27"/>
        <v>Backpack
Carry bag
USB-C to USB-C cable</v>
      </c>
      <c r="S6" s="19" t="str">
        <f t="shared" si="12"/>
        <v>50WHrs</v>
      </c>
      <c r="T6" s="19" t="str">
        <f t="shared" si="13"/>
        <v>TYPE-C, 65W AC Adapter</v>
      </c>
      <c r="U6" s="19" t="str">
        <f t="shared" si="14"/>
        <v>W/FINGERPRINT</v>
      </c>
      <c r="V6" s="19" t="str">
        <f t="shared" si="15"/>
        <v>Intel® Core™ i5-1334U Processor 1.3 GHz (12MB Cache, up to 4.6 GHz, 10 cores, 12 Threads)</v>
      </c>
      <c r="W6" s="19" t="str">
        <f t="shared" si="16"/>
        <v>Intel® Core™ i5-1334U 1.3</v>
      </c>
      <c r="X6" s="19" t="str">
        <f t="shared" si="17"/>
        <v>i5-1334U</v>
      </c>
      <c r="Y6" s="19" t="str">
        <f t="shared" si="18"/>
        <v>i5-1334U</v>
      </c>
      <c r="Z6" s="19" t="str">
        <f t="shared" si="19"/>
        <v>Win 11 Home</v>
      </c>
      <c r="AA6" s="19" t="str">
        <f t="shared" si="20"/>
        <v/>
      </c>
      <c r="AB6" s="19" t="str">
        <f t="shared" si="21"/>
        <v>8GB</v>
      </c>
      <c r="AC6" s="19" t="str">
        <f t="shared" si="22"/>
        <v>512GB</v>
      </c>
      <c r="AD6" s="19" t="str">
        <f t="shared" si="23"/>
        <v>BG1409CVA</v>
      </c>
      <c r="AF6" s="19" t="str">
        <v>90NX08Z1-M00180</v>
      </c>
      <c r="AG6" s="19" t="str">
        <v>BG1409CVA-S65850W</v>
      </c>
      <c r="AH6" s="19" t="str">
        <v>VSNX08Z1-BU2000</v>
      </c>
      <c r="AI6" s="19" t="str">
        <v>Intel® Core™ i5-1334U Processor 1.3 GHz (12MB Cache, up to 4.6 GHz, 10 cores, 12 Threads)</v>
      </c>
      <c r="AJ6" s="19" t="str">
        <v>DDR5 8GB ( 8GB DDR5 SO-DIMM )</v>
      </c>
      <c r="AK6" s="19" t="str">
        <v>512GB 2280 PCIE G4 SSD</v>
      </c>
      <c r="AL6" s="19" t="str">
        <v>Intel® UHD Graphics</v>
      </c>
      <c r="AM6" s="19" t="str">
        <v>Windows 11 Home - ASUS recommends Windows 11 Pro for business
1-month trial for new Microsoft 365 customers. Credit card required.</v>
      </c>
      <c r="AN6" s="19" t="str">
        <v>M365 FREE TRIAL 30D(WW)</v>
      </c>
      <c r="AO6" s="19" t="str">
        <v>LCD Cover: Gentle Grey, Plastic
Top Case: Gentle Grey, Plastic</v>
      </c>
      <c r="AP6" s="19" t="str">
        <v>2x DDR5 SO-DIMM slots
1x M.2 2230 PCIe 4.0x4
1x M.2 2280 PCIe 4.0x4</v>
      </c>
      <c r="AQ6" s="19" t="str">
        <v>Front: 720p HD camera
Rear: -
With privacy shutter
World-Facing: -</v>
      </c>
      <c r="AR6" s="19" t="str">
        <v>Audio by Dirac
Built-in speaker
Built-in array microphone</v>
      </c>
      <c r="AS6" s="19" t="str">
        <v>Wi-Fi 6E(802.11ax) (Dual band) 2*2 + Bluetooth® 5.4 Wireless Card</v>
      </c>
      <c r="AT6" s="19" t="str">
        <v>2x USB 3.2 Gen 1 Type-A
2x USB 3.2 Gen 2 Type-C support display / power delivery
1x HDMI 1.4
1x 3.5mm Combo Audio Jack
1x RJ45 Gigabit Ethernet</v>
      </c>
      <c r="AU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 s="19" t="str">
        <v>Backpack
Carry bag
USB-C to USB-C cable</v>
      </c>
      <c r="AW6" s="19" t="str">
        <v>14.0</v>
      </c>
      <c r="AX6" s="19" t="str">
        <v>LED Back-lit-Narrow border</v>
      </c>
      <c r="AY6" s="19" t="str">
        <v>300nits</v>
      </c>
      <c r="AZ6" s="19" t="str">
        <v>FHD 1920X1080 16:9</v>
      </c>
      <c r="BA6" s="19" t="str">
        <v>Anti-Glare</v>
      </c>
      <c r="BB6" s="19" t="str">
        <v>NTSC:45%</v>
      </c>
      <c r="BC6" s="19" t="str">
        <v>non-Touch</v>
      </c>
      <c r="BD6" s="19" t="str">
        <v>Wide View</v>
      </c>
      <c r="BE6" s="19" t="str">
        <v>ID,1Y CARRY-IN(ADP)+2Y CARRY-IN</v>
      </c>
      <c r="BF6" s="19" t="str">
        <v>1.407 Kg</v>
      </c>
      <c r="BG6" s="19" t="str">
        <v>1.215</v>
      </c>
      <c r="BH6" s="19" t="str">
        <v>32.45 x 21.44 x 1.97 ~ 1.97 cm (12.78" x 8.44" x 0.78" ~ 0.78")</v>
      </c>
      <c r="BI6" s="19" t="str">
        <v>50WHrs, 3S1P, 3-cell Li-ion</v>
      </c>
      <c r="BJ6" s="19" t="str">
        <v>TYPE-C, 65W AC Adapter, Output: 20V DC, 3.25A, 65W, Input: 100~240V AC 50/60Hz universal</v>
      </c>
      <c r="BK6" s="19" t="str">
        <v/>
      </c>
      <c r="BL6" s="19" t="str">
        <v>N/A</v>
      </c>
      <c r="BM6" s="19" t="str">
        <v>Backlit Chiclet Keyboard</v>
      </c>
      <c r="BN6" s="19" t="str">
        <v>W/FINGERPRINT</v>
      </c>
      <c r="BO6" s="19" t="str">
        <v>Energy star 8.0
FSC Mix
TCO Certified
RoHS
REACH</v>
      </c>
      <c r="BP6" s="19" t="str">
        <v>US MIL-STD 810H military-grade standard</v>
      </c>
      <c r="BQ6" s="19" t="str">
        <v/>
      </c>
      <c r="BR6" s="19" t="str">
        <v>LED Backlit</v>
      </c>
    </row>
    <row r="7" spans="1:70" ht="100.8">
      <c r="A7" s="19" t="str">
        <v>BG1408CVA-EB7150X</v>
      </c>
      <c r="B7" s="19" t="str">
        <f>IF(ISBLANK(A7),"",_xlfn.XLOOKUP(LEFT(A7,5),'MKT name rule'!$B$2:$B$322,'MKT name rule'!$C$2:$C$322, "Not found"))</f>
        <v>ASUS ExpertBook BG1</v>
      </c>
      <c r="C7" s="19" t="str">
        <f t="shared" si="24"/>
        <v>90NX07K1-M000J0</v>
      </c>
      <c r="D7" s="19" t="str">
        <f t="shared" si="0"/>
        <v>ASUS ExpertBook BG1 (i7-1355U/16GB/512GB/Win 11 Pro/BG1408CVA)</v>
      </c>
      <c r="E7" s="19" t="str">
        <f t="shared" si="1"/>
        <v>Intel® Core™ i7-1355U 1.7 GHz</v>
      </c>
      <c r="F7" s="19" t="str">
        <f t="shared" si="2"/>
        <v>Intel Iris Xᵉ Graphics (available for Intel® Core™ i5/i7/i9 with dual channel memory)</v>
      </c>
      <c r="G7" s="19" t="str">
        <f t="shared" si="3"/>
        <v>Windows 11 Pro</v>
      </c>
      <c r="H7" s="19" t="str">
        <f t="shared" si="25"/>
        <v>M365 FREE TRIAL 30D(WW)</v>
      </c>
      <c r="I7" s="19" t="str">
        <f t="shared" si="4"/>
        <v>14"</v>
      </c>
      <c r="J7" s="19" t="str">
        <f t="shared" si="26"/>
        <v>FHD 1920X1080 16:9</v>
      </c>
      <c r="K7" s="19" t="str">
        <f t="shared" si="5"/>
        <v>250nits</v>
      </c>
      <c r="L7" s="19" t="str">
        <f t="shared" si="6"/>
        <v>DDR4 16GB</v>
      </c>
      <c r="M7" s="19" t="str">
        <f t="shared" si="7"/>
        <v>512GB 2280 PCIE G4 SSD</v>
      </c>
      <c r="N7" s="20" t="str">
        <f t="shared" si="8"/>
        <v>1x USB 2.0 Type-A
1x USB 3.2 Gen 1 Type-A
1x USB 3.2 Gen 1 Type-C support power delivery
1x USB 3.2 Gen 2 Type-C support display / power delivery
1x HDMI 1.4, up to 1920x1080p/60Hz
1x 3.5mm Combo Audio Jack
1x RJ45 Gigabit Ethernet</v>
      </c>
      <c r="O7" s="19" t="str">
        <f t="shared" si="9"/>
        <v>1.469 Kg</v>
      </c>
      <c r="P7" s="19" t="str">
        <f t="shared" si="10"/>
        <v>32.69 x 21.45 x 1.99 ~ 1.99 cm</v>
      </c>
      <c r="Q7" s="20" t="str">
        <f t="shared" si="11"/>
        <v>1x DDR4 SO-DIMM slot
1x M.2 2280 PCIe 4.0x4</v>
      </c>
      <c r="R7" s="19" t="str">
        <f t="shared" si="27"/>
        <v>Backpack
Carry bag
USB-C to USB-C cable</v>
      </c>
      <c r="S7" s="19" t="str">
        <f t="shared" si="12"/>
        <v>42WHrs</v>
      </c>
      <c r="T7" s="19" t="str">
        <f t="shared" si="13"/>
        <v>TYPE-C, 65W AC Adapter</v>
      </c>
      <c r="U7" s="19" t="str">
        <f t="shared" si="14"/>
        <v>W/FINGERPRINT</v>
      </c>
      <c r="V7" s="19" t="str">
        <f t="shared" si="15"/>
        <v>Intel® Core™ i7-1355U Processor 1.7 GHz (12MB Cache, up to 5.0 GHz, 10 cores, 12 Threads)</v>
      </c>
      <c r="W7" s="19" t="str">
        <f t="shared" si="16"/>
        <v>Intel® Core™ i7-1355U 1.7</v>
      </c>
      <c r="X7" s="19" t="str">
        <f t="shared" si="17"/>
        <v>i7-1355U</v>
      </c>
      <c r="Y7" s="19" t="str">
        <f t="shared" si="18"/>
        <v>i7-1355U</v>
      </c>
      <c r="Z7" s="19" t="str">
        <f t="shared" si="19"/>
        <v>Win 11 Pro</v>
      </c>
      <c r="AA7" s="19" t="str">
        <f t="shared" si="20"/>
        <v/>
      </c>
      <c r="AB7" s="19" t="str">
        <f t="shared" si="21"/>
        <v>16GB</v>
      </c>
      <c r="AC7" s="19" t="str">
        <f t="shared" si="22"/>
        <v>512GB</v>
      </c>
      <c r="AD7" s="19" t="str">
        <f t="shared" si="23"/>
        <v>BG1408CVA</v>
      </c>
      <c r="AF7" s="19" t="str">
        <v>90NX07K1-M000J0</v>
      </c>
      <c r="AG7" s="19" t="str">
        <v>BG1408CVA-EB7150X</v>
      </c>
      <c r="AH7" s="19" t="str">
        <v>VSNX07K1-BU1000</v>
      </c>
      <c r="AI7" s="19" t="str">
        <v>Intel® Core™ i7-1355U Processor 1.7 GHz (12MB Cache, up to 5.0 GHz, 10 cores, 12 Threads)</v>
      </c>
      <c r="AJ7" s="19" t="str">
        <v>DDR4 16GB ( 8GB DDR4 on board + 8GB DDR4 SO-DIMM )</v>
      </c>
      <c r="AK7" s="19" t="str">
        <v>512GB 2280 PCIE G4 SSD</v>
      </c>
      <c r="AL7" s="19" t="str">
        <v>Intel Iris Xᵉ Graphics (available for Intel® Core™ i5/i7/i9 with dual channel memory)</v>
      </c>
      <c r="AM7" s="19" t="str">
        <v>Windows 11 Pro
1-month trial for new Microsoft 365 customers. Credit card required.</v>
      </c>
      <c r="AN7" s="19" t="str">
        <v>M365 FREE TRIAL 30D(WW)</v>
      </c>
      <c r="AO7" s="19" t="str">
        <v>LCD Cover: Star Black, Plastic
Top Case: Star Black, Plastic</v>
      </c>
      <c r="AP7" s="19" t="str">
        <v>1x DDR4 SO-DIMM slot
1x M.2 2280 PCIe 4.0x4</v>
      </c>
      <c r="AQ7" s="19" t="str">
        <v>Front: 720p HD camera
Rear: -
With privacy shutter
World-Facing: -</v>
      </c>
      <c r="AR7" s="19" t="str">
        <v>Audio by Dirac
Built-in speaker</v>
      </c>
      <c r="AS7" s="19" t="str">
        <v>Wi-Fi 6(802.11ax) (Dual band) 2*2 + Bluetooth® 5.2 Wireless Card</v>
      </c>
      <c r="AT7" s="19" t="str">
        <v>1x USB 2.0 Type-A
1x USB 3.2 Gen 1 Type-A
1x USB 3.2 Gen 1 Type-C support power delivery
1x USB 3.2 Gen 2 Type-C support display / power delivery
1x HDMI 1.4, up to 1920x1080p/60Hz
1x 3.5mm Combo Audio Jack
1x RJ45 Gigabit Ethernet</v>
      </c>
      <c r="AU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 s="19" t="str">
        <v>Backpack
Carry bag
USB-C to USB-C cable</v>
      </c>
      <c r="AW7" s="19" t="str">
        <v>14.0</v>
      </c>
      <c r="AX7" s="19" t="str">
        <v>LED Back-lit-Narrow border</v>
      </c>
      <c r="AY7" s="19" t="str">
        <v>250nits</v>
      </c>
      <c r="AZ7" s="19" t="str">
        <v>FHD 1920X1080 16:9</v>
      </c>
      <c r="BA7" s="19" t="str">
        <v>Anti-Glare</v>
      </c>
      <c r="BB7" s="19" t="str">
        <v>NTSC:45%</v>
      </c>
      <c r="BC7" s="19" t="str">
        <v>non-Touch</v>
      </c>
      <c r="BD7" s="19" t="str">
        <v>Wide View</v>
      </c>
      <c r="BE7" s="19" t="str">
        <v>ID,1Y CARRY-IN(ADP)+2Y CARRY-IN</v>
      </c>
      <c r="BF7" s="19" t="str">
        <v>1.469 Kg</v>
      </c>
      <c r="BG7" s="19" t="str">
        <v>1.305</v>
      </c>
      <c r="BH7" s="19" t="str">
        <v>32.69 x 21.45 x 1.99 ~ 1.99 cm (12.87" x 8.44" x 0.78" ~ 0.78")</v>
      </c>
      <c r="BI7" s="19" t="str">
        <v>42WHrs, 3S1P, 3-cell Li-ion</v>
      </c>
      <c r="BJ7" s="19" t="str">
        <v>TYPE-C, 65W AC Adapter, Output: 20V DC, 3.25A, 65W, Input: 100~240V AC 50/60Hz universal</v>
      </c>
      <c r="BK7" s="19" t="str">
        <v/>
      </c>
      <c r="BL7" s="19" t="str">
        <v>N/A</v>
      </c>
      <c r="BM7" s="19" t="str">
        <v>Backlit Chiclet Keyboard</v>
      </c>
      <c r="BN7" s="19" t="str">
        <v>W/FINGERPRINT</v>
      </c>
      <c r="BO7" s="19" t="str">
        <v>EPEAT Gold
Energy star 8.0
FSC Mix
TCO Certified
RoHS
REACH</v>
      </c>
      <c r="BP7" s="19" t="str">
        <v>US MIL-STD 810H military-grade standard</v>
      </c>
      <c r="BQ7" s="19" t="str">
        <v/>
      </c>
      <c r="BR7" s="19" t="str">
        <v>LED Backlit</v>
      </c>
    </row>
    <row r="8" spans="1:70" ht="72">
      <c r="A8" s="19" t="str">
        <v>BG1409CVA-S67150W</v>
      </c>
      <c r="B8" s="19" t="str">
        <f>IF(ISBLANK(A8),"",_xlfn.XLOOKUP(LEFT(A8,5),'MKT name rule'!$B$2:$B$322,'MKT name rule'!$C$2:$C$322, "Not found"))</f>
        <v>ASUS ExpertBook BG1</v>
      </c>
      <c r="C8" s="19" t="str">
        <f t="shared" si="24"/>
        <v>90NX08Z1-M001F0</v>
      </c>
      <c r="D8" s="19" t="str">
        <f t="shared" si="0"/>
        <v>ASUS ExpertBook BG1 (i7-1355U/16GB/512GB/Win 11 Home/BG1409CVA)</v>
      </c>
      <c r="E8" s="19" t="str">
        <f t="shared" si="1"/>
        <v>Intel® Core™ i7-1355U 1.7 GHz</v>
      </c>
      <c r="F8" s="19" t="str">
        <f t="shared" si="2"/>
        <v>Intel Iris Xᵉ Graphics (available for Intel® Core™ i5/i7/i9 with dual channel memory)</v>
      </c>
      <c r="G8" s="19" t="str">
        <f t="shared" si="3"/>
        <v>Windows 11 Home</v>
      </c>
      <c r="H8" s="19" t="str">
        <f t="shared" si="25"/>
        <v>M365 FREE TRIAL 30D(WW)</v>
      </c>
      <c r="I8" s="19" t="str">
        <f t="shared" si="4"/>
        <v>14"</v>
      </c>
      <c r="J8" s="19" t="str">
        <f t="shared" si="26"/>
        <v>FHD 1920X1080 16:9</v>
      </c>
      <c r="K8" s="19" t="str">
        <f t="shared" si="5"/>
        <v>300nits</v>
      </c>
      <c r="L8" s="19" t="str">
        <f t="shared" si="6"/>
        <v>DDR5 16GB</v>
      </c>
      <c r="M8" s="19" t="str">
        <f t="shared" si="7"/>
        <v>512GB 2280 PCIE G4 SSD</v>
      </c>
      <c r="N8" s="20" t="str">
        <f t="shared" si="8"/>
        <v>2x USB 3.2 Gen 1 Type-A
2x USB 3.2 Gen 2 Type-C support display / power delivery
1x HDMI 1.4
1x 3.5mm Combo Audio Jack
1x RJ45 Gigabit Ethernet</v>
      </c>
      <c r="O8" s="19" t="str">
        <f t="shared" si="9"/>
        <v>1.407 Kg</v>
      </c>
      <c r="P8" s="19" t="str">
        <f t="shared" si="10"/>
        <v>32.45 x 21.44 x 1.97 ~ 1.97 cm</v>
      </c>
      <c r="Q8" s="20" t="str">
        <f t="shared" si="11"/>
        <v>2x DDR5 SO-DIMM slots
1x M.2 2230 PCIe 4.0x4
1x M.2 2280 PCIe 4.0x4</v>
      </c>
      <c r="R8" s="19" t="str">
        <f t="shared" si="27"/>
        <v>Backpack
Carry bag
USB-C to USB-C cable</v>
      </c>
      <c r="S8" s="19" t="str">
        <f t="shared" si="12"/>
        <v>50WHrs</v>
      </c>
      <c r="T8" s="19" t="str">
        <f t="shared" si="13"/>
        <v>TYPE-C, 65W AC Adapter</v>
      </c>
      <c r="U8" s="19" t="str">
        <f t="shared" si="14"/>
        <v>W/FINGERPRINT</v>
      </c>
      <c r="V8" s="19" t="str">
        <f t="shared" si="15"/>
        <v>Intel® Core™ i7-1355U Processor 1.7 GHz (12MB Cache, up to 5.0 GHz, 10 cores, 12 Threads)</v>
      </c>
      <c r="W8" s="19" t="str">
        <f t="shared" si="16"/>
        <v>Intel® Core™ i7-1355U 1.7</v>
      </c>
      <c r="X8" s="19" t="str">
        <f t="shared" si="17"/>
        <v>i7-1355U</v>
      </c>
      <c r="Y8" s="19" t="str">
        <f t="shared" si="18"/>
        <v>i7-1355U</v>
      </c>
      <c r="Z8" s="19" t="str">
        <f t="shared" si="19"/>
        <v>Win 11 Home</v>
      </c>
      <c r="AA8" s="19" t="str">
        <f t="shared" si="20"/>
        <v/>
      </c>
      <c r="AB8" s="19" t="str">
        <f t="shared" si="21"/>
        <v>16GB</v>
      </c>
      <c r="AC8" s="19" t="str">
        <f t="shared" si="22"/>
        <v>512GB</v>
      </c>
      <c r="AD8" s="19" t="str">
        <f t="shared" si="23"/>
        <v>BG1409CVA</v>
      </c>
      <c r="AF8" s="19" t="str">
        <v>90NX08Z1-M001F0</v>
      </c>
      <c r="AG8" s="19" t="str">
        <v>BG1409CVA-S67150W</v>
      </c>
      <c r="AH8" s="19" t="str">
        <v>VSNX08Z1-BU2000</v>
      </c>
      <c r="AI8" s="19" t="str">
        <v>Intel® Core™ i7-1355U Processor 1.7 GHz (12MB Cache, up to 5.0 GHz, 10 cores, 12 Threads)</v>
      </c>
      <c r="AJ8" s="19" t="str">
        <v>DDR5 16GB ( 8GB DDR5 SO-DIMM *2 )</v>
      </c>
      <c r="AK8" s="19" t="str">
        <v>512GB 2280 PCIE G4 SSD</v>
      </c>
      <c r="AL8" s="19" t="str">
        <v>Intel Iris Xᵉ Graphics (available for Intel® Core™ i5/i7/i9 with dual channel memory)</v>
      </c>
      <c r="AM8" s="19" t="str">
        <v>Windows 11 Home - ASUS recommends Windows 11 Pro for business
1-month trial for new Microsoft 365 customers. Credit card required.</v>
      </c>
      <c r="AN8" s="19" t="str">
        <v>M365 FREE TRIAL 30D(WW)</v>
      </c>
      <c r="AO8" s="19" t="str">
        <v>LCD Cover: Gentle Grey, Plastic
Top Case: Gentle Grey, Plastic</v>
      </c>
      <c r="AP8" s="19" t="str">
        <v>2x DDR5 SO-DIMM slots
1x M.2 2230 PCIe 4.0x4
1x M.2 2280 PCIe 4.0x4</v>
      </c>
      <c r="AQ8" s="19" t="str">
        <v>Front: 720p HD camera
Rear: -
With privacy shutter
World-Facing: -</v>
      </c>
      <c r="AR8" s="19" t="str">
        <v>Audio by Dirac
Built-in speaker
Built-in array microphone</v>
      </c>
      <c r="AS8" s="19" t="str">
        <v>Wi-Fi 6E(802.11ax) (Dual band) 2*2 + Bluetooth® 5.4 Wireless Card</v>
      </c>
      <c r="AT8" s="19" t="str">
        <v>2x USB 3.2 Gen 1 Type-A
2x USB 3.2 Gen 2 Type-C support display / power delivery
1x HDMI 1.4
1x 3.5mm Combo Audio Jack
1x RJ45 Gigabit Ethernet</v>
      </c>
      <c r="AU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8" s="19" t="str">
        <v>Backpack
Carry bag
USB-C to USB-C cable</v>
      </c>
      <c r="AW8" s="19" t="str">
        <v>14.0</v>
      </c>
      <c r="AX8" s="19" t="str">
        <v>LED Back-lit-Narrow border</v>
      </c>
      <c r="AY8" s="19" t="str">
        <v>300nits</v>
      </c>
      <c r="AZ8" s="19" t="str">
        <v>FHD 1920X1080 16:9</v>
      </c>
      <c r="BA8" s="19" t="str">
        <v>Anti-Glare</v>
      </c>
      <c r="BB8" s="19" t="str">
        <v>NTSC:45%</v>
      </c>
      <c r="BC8" s="19" t="str">
        <v>non-Touch</v>
      </c>
      <c r="BD8" s="19" t="str">
        <v>Wide View</v>
      </c>
      <c r="BE8" s="19" t="str">
        <v>ID,1Y CARRY-IN(ADP)+2Y CARRY-IN</v>
      </c>
      <c r="BF8" s="19" t="str">
        <v>1.407 Kg</v>
      </c>
      <c r="BG8" s="19" t="str">
        <v>1.215</v>
      </c>
      <c r="BH8" s="19" t="str">
        <v>32.45 x 21.44 x 1.97 ~ 1.97 cm (12.78" x 8.44" x 0.78" ~ 0.78")</v>
      </c>
      <c r="BI8" s="19" t="str">
        <v>50WHrs, 3S1P, 3-cell Li-ion</v>
      </c>
      <c r="BJ8" s="19" t="str">
        <v>TYPE-C, 65W AC Adapter, Output: 20V DC, 3.25A, 65W, Input: 100~240V AC 50/60Hz universal</v>
      </c>
      <c r="BK8" s="19" t="str">
        <v/>
      </c>
      <c r="BL8" s="19" t="str">
        <v>N/A</v>
      </c>
      <c r="BM8" s="19" t="str">
        <v>Backlit Chiclet Keyboard</v>
      </c>
      <c r="BN8" s="19" t="str">
        <v>W/FINGERPRINT</v>
      </c>
      <c r="BO8" s="19" t="str">
        <v>Energy star 8.0
FSC Mix
TCO Certified
RoHS
REACH</v>
      </c>
      <c r="BP8" s="19" t="str">
        <v>US MIL-STD 810H military-grade standard</v>
      </c>
      <c r="BQ8" s="19" t="str">
        <v/>
      </c>
      <c r="BR8" s="19" t="str">
        <v>LED Backlit</v>
      </c>
    </row>
    <row r="9" spans="1:70" ht="72">
      <c r="A9" s="19" t="str">
        <v>BG1409CVA-S67110X</v>
      </c>
      <c r="B9" s="19" t="str">
        <f>IF(ISBLANK(A9),"",_xlfn.XLOOKUP(LEFT(A9,5),'MKT name rule'!$B$2:$B$322,'MKT name rule'!$C$2:$C$322, "Not found"))</f>
        <v>ASUS ExpertBook BG1</v>
      </c>
      <c r="C9" s="19" t="str">
        <f t="shared" si="24"/>
        <v>90NX08Z1-M001M0</v>
      </c>
      <c r="D9" s="19" t="str">
        <f t="shared" si="0"/>
        <v>ASUS ExpertBook BG1 (i7-1355U/16GB/1TB/Win 11 Pro/BG1409CVA)</v>
      </c>
      <c r="E9" s="19" t="str">
        <f t="shared" si="1"/>
        <v>Intel® Core™ i7-1355U 1.7 GHz</v>
      </c>
      <c r="F9" s="19" t="str">
        <f t="shared" si="2"/>
        <v>Intel Iris Xᵉ Graphics (available for Intel® Core™ i5/i7/i9 with dual channel memory)</v>
      </c>
      <c r="G9" s="19" t="str">
        <f t="shared" si="3"/>
        <v>Windows 11 Pro</v>
      </c>
      <c r="H9" s="19" t="str">
        <f t="shared" si="25"/>
        <v>M365 FREE TRIAL 30D(WW)</v>
      </c>
      <c r="I9" s="19" t="str">
        <f t="shared" si="4"/>
        <v>14"</v>
      </c>
      <c r="J9" s="19" t="str">
        <f t="shared" si="26"/>
        <v>FHD 1920X1080 16:9</v>
      </c>
      <c r="K9" s="19" t="str">
        <f t="shared" si="5"/>
        <v>300nits</v>
      </c>
      <c r="L9" s="19" t="str">
        <f t="shared" si="6"/>
        <v>DDR5 16GB</v>
      </c>
      <c r="M9" s="19" t="str">
        <f t="shared" si="7"/>
        <v>1TB 2280 PCIE G4 SSD</v>
      </c>
      <c r="N9" s="20" t="str">
        <f t="shared" si="8"/>
        <v>2x USB 3.2 Gen 1 Type-A
2x USB 3.2 Gen 2 Type-C support display / power delivery
1x HDMI 1.4
1x 3.5mm Combo Audio Jack
1x RJ45 Gigabit Ethernet</v>
      </c>
      <c r="O9" s="19" t="str">
        <f t="shared" si="9"/>
        <v>1.407 Kg</v>
      </c>
      <c r="P9" s="19" t="str">
        <f t="shared" si="10"/>
        <v>32.45 x 21.44 x 1.97 ~ 1.97 cm</v>
      </c>
      <c r="Q9" s="20" t="str">
        <f t="shared" si="11"/>
        <v>2x DDR5 SO-DIMM slots
1x M.2 2230 PCIe 4.0x4
1x M.2 2280 PCIe 4.0x4</v>
      </c>
      <c r="R9" s="19" t="str">
        <f t="shared" si="27"/>
        <v>Backpack
Carry bag
USB-C to USB-C cable</v>
      </c>
      <c r="S9" s="19" t="str">
        <f t="shared" si="12"/>
        <v>50WHrs</v>
      </c>
      <c r="T9" s="19" t="str">
        <f t="shared" si="13"/>
        <v>TYPE-C, 65W AC Adapter</v>
      </c>
      <c r="U9" s="19" t="str">
        <f t="shared" si="14"/>
        <v>W/FINGERPRINT</v>
      </c>
      <c r="V9" s="19" t="str">
        <f t="shared" si="15"/>
        <v>Intel® Core™ i7-1355U Processor 1.7 GHz (12MB Cache, up to 5.0 GHz, 10 cores, 12 Threads)</v>
      </c>
      <c r="W9" s="19" t="str">
        <f t="shared" si="16"/>
        <v>Intel® Core™ i7-1355U 1.7</v>
      </c>
      <c r="X9" s="19" t="str">
        <f t="shared" si="17"/>
        <v>i7-1355U</v>
      </c>
      <c r="Y9" s="19" t="str">
        <f t="shared" si="18"/>
        <v>i7-1355U</v>
      </c>
      <c r="Z9" s="19" t="str">
        <f t="shared" si="19"/>
        <v>Win 11 Pro</v>
      </c>
      <c r="AA9" s="19" t="str">
        <f t="shared" si="20"/>
        <v/>
      </c>
      <c r="AB9" s="19" t="str">
        <f t="shared" si="21"/>
        <v>16GB</v>
      </c>
      <c r="AC9" s="19" t="str">
        <f t="shared" si="22"/>
        <v>1TB</v>
      </c>
      <c r="AD9" s="19" t="str">
        <f t="shared" si="23"/>
        <v>BG1409CVA</v>
      </c>
      <c r="AF9" s="19" t="str">
        <v>90NX08Z1-M001M0</v>
      </c>
      <c r="AG9" s="19" t="str">
        <v>BG1409CVA-S67110X</v>
      </c>
      <c r="AH9" s="19" t="str">
        <v>VSNX08Z1-BU2000</v>
      </c>
      <c r="AI9" s="19" t="str">
        <v>Intel® Core™ i7-1355U Processor 1.7 GHz (12MB Cache, up to 5.0 GHz, 10 cores, 12 Threads)</v>
      </c>
      <c r="AJ9" s="19" t="str">
        <v>DDR5 16GB ( 8GB DDR5 SO-DIMM *2 )</v>
      </c>
      <c r="AK9" s="19" t="str">
        <v>1TB 2280 PCIE G4 SSD</v>
      </c>
      <c r="AL9" s="19" t="str">
        <v>Intel Iris Xᵉ Graphics (available for Intel® Core™ i5/i7/i9 with dual channel memory)</v>
      </c>
      <c r="AM9" s="19" t="str">
        <v>Windows 11 Pro
1-month trial for new Microsoft 365 customers. Credit card required.</v>
      </c>
      <c r="AN9" s="19" t="str">
        <v>M365 FREE TRIAL 30D(WW)</v>
      </c>
      <c r="AO9" s="19" t="str">
        <v>LCD Cover: Gentle Grey, Plastic
Top Case: Gentle Grey, Plastic</v>
      </c>
      <c r="AP9" s="19" t="str">
        <v>2x DDR5 SO-DIMM slots
1x M.2 2230 PCIe 4.0x4
1x M.2 2280 PCIe 4.0x4</v>
      </c>
      <c r="AQ9" s="19" t="str">
        <v>Front: 720p HD camera
Rear: -
With privacy shutter
World-Facing: -</v>
      </c>
      <c r="AR9" s="19" t="str">
        <v>Audio by Dirac
Built-in speaker
Built-in array microphone</v>
      </c>
      <c r="AS9" s="19" t="str">
        <v>Wi-Fi 6E(802.11ax) (Dual band) 2*2 + Bluetooth® 5.4 Wireless Card</v>
      </c>
      <c r="AT9" s="19" t="str">
        <v>2x USB 3.2 Gen 1 Type-A
2x USB 3.2 Gen 2 Type-C support display / power delivery
1x HDMI 1.4
1x 3.5mm Combo Audio Jack
1x RJ45 Gigabit Ethernet</v>
      </c>
      <c r="AU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 s="19" t="str">
        <v>Backpack
Carry bag
USB-C to USB-C cable</v>
      </c>
      <c r="AW9" s="19" t="str">
        <v>14.0</v>
      </c>
      <c r="AX9" s="19" t="str">
        <v>LED Back-lit-Narrow border</v>
      </c>
      <c r="AY9" s="19" t="str">
        <v>300nits</v>
      </c>
      <c r="AZ9" s="19" t="str">
        <v>FHD 1920X1080 16:9</v>
      </c>
      <c r="BA9" s="19" t="str">
        <v>Anti-Glare</v>
      </c>
      <c r="BB9" s="19" t="str">
        <v>NTSC:45%</v>
      </c>
      <c r="BC9" s="19" t="str">
        <v>non-Touch</v>
      </c>
      <c r="BD9" s="19" t="str">
        <v>Wide View</v>
      </c>
      <c r="BE9" s="19" t="str">
        <v>ID,1Y CARRY-IN(ADP)+2Y CARRY-IN</v>
      </c>
      <c r="BF9" s="19" t="str">
        <v>1.407 Kg</v>
      </c>
      <c r="BG9" s="19" t="str">
        <v>1.215</v>
      </c>
      <c r="BH9" s="19" t="str">
        <v>32.45 x 21.44 x 1.97 ~ 1.97 cm (12.78" x 8.44" x 0.78" ~ 0.78")</v>
      </c>
      <c r="BI9" s="19" t="str">
        <v>50WHrs, 3S1P, 3-cell Li-ion</v>
      </c>
      <c r="BJ9" s="19" t="str">
        <v>TYPE-C, 65W AC Adapter, Output: 20V DC, 3.25A, 65W, Input: 100~240V AC 50/60Hz universal</v>
      </c>
      <c r="BK9" s="19" t="str">
        <v/>
      </c>
      <c r="BL9" s="19" t="str">
        <v>N/A</v>
      </c>
      <c r="BM9" s="19" t="str">
        <v>Backlit Chiclet Keyboard</v>
      </c>
      <c r="BN9" s="19" t="str">
        <v>W/FINGERPRINT</v>
      </c>
      <c r="BO9" s="19" t="str">
        <v>Energy star 8.0
FSC Mix
TCO Certified
RoHS
REACH</v>
      </c>
      <c r="BP9" s="19" t="str">
        <v>US MIL-STD 810H military-grade standard</v>
      </c>
      <c r="BQ9" s="19" t="str">
        <v/>
      </c>
      <c r="BR9" s="19" t="str">
        <v>LED Backlit</v>
      </c>
    </row>
    <row r="10" spans="1:70" ht="72">
      <c r="A10" s="19" t="str">
        <v>BG1409CVA-S65850X</v>
      </c>
      <c r="B10" s="19" t="str">
        <f>IF(ISBLANK(A10),"",_xlfn.XLOOKUP(LEFT(A10,5),'MKT name rule'!$B$2:$B$322,'MKT name rule'!$C$2:$C$322, "Not found"))</f>
        <v>ASUS ExpertBook BG1</v>
      </c>
      <c r="C10" s="19" t="str">
        <f t="shared" si="24"/>
        <v>90NX08Z1-M00190</v>
      </c>
      <c r="D10" s="19" t="str">
        <f t="shared" si="0"/>
        <v>ASUS ExpertBook BG1 (i5-1334U/8GB/512GB/Win 11 Pro/BG1409CVA)</v>
      </c>
      <c r="E10" s="19" t="str">
        <f t="shared" si="1"/>
        <v>Intel® Core™ i5-1334U 1.3 GHz</v>
      </c>
      <c r="F10" s="19" t="str">
        <f t="shared" si="2"/>
        <v>Intel® UHD Graphics</v>
      </c>
      <c r="G10" s="19" t="str">
        <f t="shared" si="3"/>
        <v>Windows 11 Pro</v>
      </c>
      <c r="H10" s="19" t="str">
        <f t="shared" si="25"/>
        <v>M365 FREE TRIAL 30D(WW)</v>
      </c>
      <c r="I10" s="19" t="str">
        <f t="shared" si="4"/>
        <v>14"</v>
      </c>
      <c r="J10" s="19" t="str">
        <f t="shared" si="26"/>
        <v>FHD 1920X1080 16:9</v>
      </c>
      <c r="K10" s="19" t="str">
        <f t="shared" si="5"/>
        <v>300nits</v>
      </c>
      <c r="L10" s="19" t="str">
        <f t="shared" si="6"/>
        <v>DDR5 8GB</v>
      </c>
      <c r="M10" s="19" t="str">
        <f t="shared" si="7"/>
        <v>512GB 2280 PCIE G4 SSD</v>
      </c>
      <c r="N10" s="20" t="str">
        <f t="shared" si="8"/>
        <v>2x USB 3.2 Gen 1 Type-A
2x USB 3.2 Gen 2 Type-C support display / power delivery
1x HDMI 1.4
1x 3.5mm Combo Audio Jack
1x RJ45 Gigabit Ethernet</v>
      </c>
      <c r="O10" s="19" t="str">
        <f t="shared" si="9"/>
        <v>1.407 Kg</v>
      </c>
      <c r="P10" s="19" t="str">
        <f t="shared" si="10"/>
        <v>32.45 x 21.44 x 1.97 ~ 1.97 cm</v>
      </c>
      <c r="Q10" s="20" t="str">
        <f t="shared" si="11"/>
        <v>2x DDR5 SO-DIMM slots
1x M.2 2230 PCIe 4.0x4
1x M.2 2280 PCIe 4.0x4</v>
      </c>
      <c r="R10" s="19" t="str">
        <f t="shared" si="27"/>
        <v>Backpack
Carry bag
USB-C to USB-C cable</v>
      </c>
      <c r="S10" s="19" t="str">
        <f t="shared" si="12"/>
        <v>50WHrs</v>
      </c>
      <c r="T10" s="19" t="str">
        <f t="shared" si="13"/>
        <v>TYPE-C, 65W AC Adapter</v>
      </c>
      <c r="U10" s="19" t="str">
        <f t="shared" si="14"/>
        <v>W/FINGERPRINT</v>
      </c>
      <c r="V10" s="19" t="str">
        <f t="shared" si="15"/>
        <v>Intel® Core™ i5-1334U Processor 1.3 GHz (12MB Cache, up to 4.6 GHz, 10 cores, 12 Threads)</v>
      </c>
      <c r="W10" s="19" t="str">
        <f t="shared" si="16"/>
        <v>Intel® Core™ i5-1334U 1.3</v>
      </c>
      <c r="X10" s="19" t="str">
        <f t="shared" si="17"/>
        <v>i5-1334U</v>
      </c>
      <c r="Y10" s="19" t="str">
        <f t="shared" si="18"/>
        <v>i5-1334U</v>
      </c>
      <c r="Z10" s="19" t="str">
        <f t="shared" si="19"/>
        <v>Win 11 Pro</v>
      </c>
      <c r="AA10" s="19" t="str">
        <f t="shared" si="20"/>
        <v/>
      </c>
      <c r="AB10" s="19" t="str">
        <f t="shared" si="21"/>
        <v>8GB</v>
      </c>
      <c r="AC10" s="19" t="str">
        <f t="shared" si="22"/>
        <v>512GB</v>
      </c>
      <c r="AD10" s="19" t="str">
        <f t="shared" si="23"/>
        <v>BG1409CVA</v>
      </c>
      <c r="AF10" s="19" t="str">
        <v>90NX08Z1-M00190</v>
      </c>
      <c r="AG10" s="19" t="str">
        <v>BG1409CVA-S65850X</v>
      </c>
      <c r="AH10" s="19" t="str">
        <v>VSNX08Z1-BU2000</v>
      </c>
      <c r="AI10" s="19" t="str">
        <v>Intel® Core™ i5-1334U Processor 1.3 GHz (12MB Cache, up to 4.6 GHz, 10 cores, 12 Threads)</v>
      </c>
      <c r="AJ10" s="19" t="str">
        <v>DDR5 8GB ( 8GB DDR5 SO-DIMM )</v>
      </c>
      <c r="AK10" s="19" t="str">
        <v>512GB 2280 PCIE G4 SSD</v>
      </c>
      <c r="AL10" s="19" t="str">
        <v>Intel® UHD Graphics</v>
      </c>
      <c r="AM10" s="19" t="str">
        <v>Windows 11 Pro
1-month trial for new Microsoft 365 customers. Credit card required.</v>
      </c>
      <c r="AN10" s="19" t="str">
        <v>M365 FREE TRIAL 30D(WW)</v>
      </c>
      <c r="AO10" s="19" t="str">
        <v>LCD Cover: Gentle Grey, Plastic
Top Case: Gentle Grey, Plastic</v>
      </c>
      <c r="AP10" s="19" t="str">
        <v>2x DDR5 SO-DIMM slots
1x M.2 2230 PCIe 4.0x4
1x M.2 2280 PCIe 4.0x4</v>
      </c>
      <c r="AQ10" s="19" t="str">
        <v>Front: 720p HD camera
Rear: -
With privacy shutter
World-Facing: -</v>
      </c>
      <c r="AR10" s="19" t="str">
        <v>Audio by Dirac
Built-in speaker
Built-in array microphone</v>
      </c>
      <c r="AS10" s="19" t="str">
        <v>Wi-Fi 6E(802.11ax) (Dual band) 2*2 + Bluetooth® 5.4 Wireless Card</v>
      </c>
      <c r="AT10" s="19" t="str">
        <v>2x USB 3.2 Gen 1 Type-A
2x USB 3.2 Gen 2 Type-C support display / power delivery
1x HDMI 1.4
1x 3.5mm Combo Audio Jack
1x RJ45 Gigabit Ethernet</v>
      </c>
      <c r="AU1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 s="19" t="str">
        <v>Backpack
Carry bag
USB-C to USB-C cable</v>
      </c>
      <c r="AW10" s="19" t="str">
        <v>14.0</v>
      </c>
      <c r="AX10" s="19" t="str">
        <v>LED Back-lit-Narrow border</v>
      </c>
      <c r="AY10" s="19" t="str">
        <v>300nits</v>
      </c>
      <c r="AZ10" s="19" t="str">
        <v>FHD 1920X1080 16:9</v>
      </c>
      <c r="BA10" s="19" t="str">
        <v>Anti-Glare</v>
      </c>
      <c r="BB10" s="19" t="str">
        <v>NTSC:45%</v>
      </c>
      <c r="BC10" s="19" t="str">
        <v>non-Touch</v>
      </c>
      <c r="BD10" s="19" t="str">
        <v>Wide View</v>
      </c>
      <c r="BE10" s="19" t="str">
        <v>ID,1Y CARRY-IN(ADP)+2Y CARRY-IN</v>
      </c>
      <c r="BF10" s="19" t="str">
        <v>1.407 Kg</v>
      </c>
      <c r="BG10" s="19" t="str">
        <v>1.215</v>
      </c>
      <c r="BH10" s="19" t="str">
        <v>32.45 x 21.44 x 1.97 ~ 1.97 cm (12.78" x 8.44" x 0.78" ~ 0.78")</v>
      </c>
      <c r="BI10" s="19" t="str">
        <v>50WHrs, 3S1P, 3-cell Li-ion</v>
      </c>
      <c r="BJ10" s="19" t="str">
        <v>TYPE-C, 65W AC Adapter, Output: 20V DC, 3.25A, 65W, Input: 100~240V AC 50/60Hz universal</v>
      </c>
      <c r="BK10" s="19" t="str">
        <v/>
      </c>
      <c r="BL10" s="19" t="str">
        <v>N/A</v>
      </c>
      <c r="BM10" s="19" t="str">
        <v>Backlit Chiclet Keyboard</v>
      </c>
      <c r="BN10" s="19" t="str">
        <v>W/FINGERPRINT</v>
      </c>
      <c r="BO10" s="19" t="str">
        <v>Energy star 8.0
FSC Mix
TCO Certified
RoHS
REACH</v>
      </c>
      <c r="BP10" s="19" t="str">
        <v>US MIL-STD 810H military-grade standard</v>
      </c>
      <c r="BQ10" s="19" t="str">
        <v/>
      </c>
      <c r="BR10" s="19" t="str">
        <v>LED Backlit</v>
      </c>
    </row>
    <row r="11" spans="1:70" ht="72">
      <c r="A11" s="19" t="str">
        <v>BG1409CVA-S67850W</v>
      </c>
      <c r="B11" s="19" t="str">
        <f>IF(ISBLANK(A11),"",_xlfn.XLOOKUP(LEFT(A11,5),'MKT name rule'!$B$2:$B$322,'MKT name rule'!$C$2:$C$322, "Not found"))</f>
        <v>ASUS ExpertBook BG1</v>
      </c>
      <c r="C11" s="19" t="str">
        <f t="shared" si="24"/>
        <v>90NX08Z1-M001D0</v>
      </c>
      <c r="D11" s="19" t="str">
        <f t="shared" si="0"/>
        <v>ASUS ExpertBook BG1 (i7-1355U/8GB/512GB/Win 11 Home/BG1409CVA)</v>
      </c>
      <c r="E11" s="19" t="str">
        <f t="shared" si="1"/>
        <v>Intel® Core™ i7-1355U 1.7 GHz</v>
      </c>
      <c r="F11" s="19" t="str">
        <f t="shared" si="2"/>
        <v>Intel® UHD Graphics</v>
      </c>
      <c r="G11" s="19" t="str">
        <f t="shared" si="3"/>
        <v>Windows 11 Home</v>
      </c>
      <c r="H11" s="19" t="str">
        <f t="shared" si="25"/>
        <v>M365 FREE TRIAL 30D(WW)</v>
      </c>
      <c r="I11" s="19" t="str">
        <f t="shared" si="4"/>
        <v>14"</v>
      </c>
      <c r="J11" s="19" t="str">
        <f t="shared" si="26"/>
        <v>FHD 1920X1080 16:9</v>
      </c>
      <c r="K11" s="19" t="str">
        <f t="shared" si="5"/>
        <v>300nits</v>
      </c>
      <c r="L11" s="19" t="str">
        <f t="shared" si="6"/>
        <v>DDR5 8GB</v>
      </c>
      <c r="M11" s="19" t="str">
        <f t="shared" si="7"/>
        <v>512GB 2280 PCIE G4 SSD</v>
      </c>
      <c r="N11" s="20" t="str">
        <f t="shared" si="8"/>
        <v>2x USB 3.2 Gen 1 Type-A
2x USB 3.2 Gen 2 Type-C support display / power delivery
1x HDMI 1.4
1x 3.5mm Combo Audio Jack
1x RJ45 Gigabit Ethernet</v>
      </c>
      <c r="O11" s="19" t="str">
        <f t="shared" si="9"/>
        <v>1.407 Kg</v>
      </c>
      <c r="P11" s="19" t="str">
        <f t="shared" si="10"/>
        <v>32.45 x 21.44 x 1.97 ~ 1.97 cm</v>
      </c>
      <c r="Q11" s="20" t="str">
        <f t="shared" si="11"/>
        <v>2x DDR5 SO-DIMM slots
1x M.2 2230 PCIe 4.0x4
1x M.2 2280 PCIe 4.0x4</v>
      </c>
      <c r="R11" s="19" t="str">
        <f t="shared" si="27"/>
        <v>Backpack
Carry bag
USB-C to USB-C cable</v>
      </c>
      <c r="S11" s="19" t="str">
        <f t="shared" si="12"/>
        <v>50WHrs</v>
      </c>
      <c r="T11" s="19" t="str">
        <f t="shared" si="13"/>
        <v>TYPE-C, 65W AC Adapter</v>
      </c>
      <c r="U11" s="19" t="str">
        <f t="shared" si="14"/>
        <v>W/FINGERPRINT</v>
      </c>
      <c r="V11" s="19" t="str">
        <f t="shared" si="15"/>
        <v>Intel® Core™ i7-1355U Processor 1.7 GHz (12MB Cache, up to 5.0 GHz, 10 cores, 12 Threads)</v>
      </c>
      <c r="W11" s="19" t="str">
        <f t="shared" si="16"/>
        <v>Intel® Core™ i7-1355U 1.7</v>
      </c>
      <c r="X11" s="19" t="str">
        <f t="shared" si="17"/>
        <v>i7-1355U</v>
      </c>
      <c r="Y11" s="19" t="str">
        <f t="shared" si="18"/>
        <v>i7-1355U</v>
      </c>
      <c r="Z11" s="19" t="str">
        <f t="shared" si="19"/>
        <v>Win 11 Home</v>
      </c>
      <c r="AA11" s="19" t="str">
        <f t="shared" si="20"/>
        <v/>
      </c>
      <c r="AB11" s="19" t="str">
        <f t="shared" si="21"/>
        <v>8GB</v>
      </c>
      <c r="AC11" s="19" t="str">
        <f t="shared" si="22"/>
        <v>512GB</v>
      </c>
      <c r="AD11" s="19" t="str">
        <f t="shared" si="23"/>
        <v>BG1409CVA</v>
      </c>
      <c r="AF11" s="19" t="str">
        <v>90NX08Z1-M001D0</v>
      </c>
      <c r="AG11" s="19" t="str">
        <v>BG1409CVA-S67850W</v>
      </c>
      <c r="AH11" s="19" t="str">
        <v>VSNX08Z1-BU2000</v>
      </c>
      <c r="AI11" s="19" t="str">
        <v>Intel® Core™ i7-1355U Processor 1.7 GHz (12MB Cache, up to 5.0 GHz, 10 cores, 12 Threads)</v>
      </c>
      <c r="AJ11" s="19" t="str">
        <v>DDR5 8GB ( 8GB DDR5 SO-DIMM )</v>
      </c>
      <c r="AK11" s="19" t="str">
        <v>512GB 2280 PCIE G4 SSD</v>
      </c>
      <c r="AL11" s="19" t="str">
        <v>Intel® UHD Graphics</v>
      </c>
      <c r="AM11" s="19" t="str">
        <v>Windows 11 Home - ASUS recommends Windows 11 Pro for business
1-month trial for new Microsoft 365 customers. Credit card required.</v>
      </c>
      <c r="AN11" s="19" t="str">
        <v>M365 FREE TRIAL 30D(WW)</v>
      </c>
      <c r="AO11" s="19" t="str">
        <v>LCD Cover: Gentle Grey, Plastic
Top Case: Gentle Grey, Plastic</v>
      </c>
      <c r="AP11" s="19" t="str">
        <v>2x DDR5 SO-DIMM slots
1x M.2 2230 PCIe 4.0x4
1x M.2 2280 PCIe 4.0x4</v>
      </c>
      <c r="AQ11" s="19" t="str">
        <v>Front: 720p HD camera
Rear: -
With privacy shutter
World-Facing: -</v>
      </c>
      <c r="AR11" s="19" t="str">
        <v>Audio by Dirac
Built-in speaker
Built-in array microphone</v>
      </c>
      <c r="AS11" s="19" t="str">
        <v>Wi-Fi 6E(802.11ax) (Dual band) 2*2 + Bluetooth® 5.4 Wireless Card</v>
      </c>
      <c r="AT11" s="19" t="str">
        <v>2x USB 3.2 Gen 1 Type-A
2x USB 3.2 Gen 2 Type-C support display / power delivery
1x HDMI 1.4
1x 3.5mm Combo Audio Jack
1x RJ45 Gigabit Ethernet</v>
      </c>
      <c r="AU1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 s="19" t="str">
        <v>Backpack
Carry bag
USB-C to USB-C cable</v>
      </c>
      <c r="AW11" s="19" t="str">
        <v>14.0</v>
      </c>
      <c r="AX11" s="19" t="str">
        <v>LED Back-lit-Narrow border</v>
      </c>
      <c r="AY11" s="19" t="str">
        <v>300nits</v>
      </c>
      <c r="AZ11" s="19" t="str">
        <v>FHD 1920X1080 16:9</v>
      </c>
      <c r="BA11" s="19" t="str">
        <v>Anti-Glare</v>
      </c>
      <c r="BB11" s="19" t="str">
        <v>NTSC:45%</v>
      </c>
      <c r="BC11" s="19" t="str">
        <v>non-Touch</v>
      </c>
      <c r="BD11" s="19" t="str">
        <v>Wide View</v>
      </c>
      <c r="BE11" s="19" t="str">
        <v>ID,1Y CARRY-IN(ADP)+2Y CARRY-IN</v>
      </c>
      <c r="BF11" s="19" t="str">
        <v>1.407 Kg</v>
      </c>
      <c r="BG11" s="19" t="str">
        <v>1.215</v>
      </c>
      <c r="BH11" s="19" t="str">
        <v>32.45 x 21.44 x 1.97 ~ 1.97 cm (12.78" x 8.44" x 0.78" ~ 0.78")</v>
      </c>
      <c r="BI11" s="19" t="str">
        <v>50WHrs, 3S1P, 3-cell Li-ion</v>
      </c>
      <c r="BJ11" s="19" t="str">
        <v>TYPE-C, 65W AC Adapter, Output: 20V DC, 3.25A, 65W, Input: 100~240V AC 50/60Hz universal</v>
      </c>
      <c r="BK11" s="19" t="str">
        <v/>
      </c>
      <c r="BL11" s="19" t="str">
        <v>N/A</v>
      </c>
      <c r="BM11" s="19" t="str">
        <v>Backlit Chiclet Keyboard</v>
      </c>
      <c r="BN11" s="19" t="str">
        <v>W/FINGERPRINT</v>
      </c>
      <c r="BO11" s="19" t="str">
        <v>Energy star 8.0
FSC Mix
TCO Certified
RoHS
REACH</v>
      </c>
      <c r="BP11" s="19" t="str">
        <v>US MIL-STD 810H military-grade standard</v>
      </c>
      <c r="BQ11" s="19" t="str">
        <v/>
      </c>
      <c r="BR11" s="19" t="str">
        <v>LED Backlit</v>
      </c>
    </row>
    <row r="12" spans="1:70" ht="100.8">
      <c r="A12" s="19" t="str">
        <v>B1402CBA_ID-NK7850X</v>
      </c>
      <c r="B12" s="19" t="str">
        <f>IF(ISBLANK(A12),"",_xlfn.XLOOKUP(LEFT(A12,5),'MKT name rule'!$B$2:$B$322,'MKT name rule'!$C$2:$C$322, "Not found"))</f>
        <v>ASUS ExpertBook B1</v>
      </c>
      <c r="C12" s="19" t="str">
        <f t="shared" si="24"/>
        <v>90NX</v>
      </c>
      <c r="D12" s="19" t="str">
        <f t="shared" si="0"/>
        <v>ASUS ExpertBook B1 (i7-1255U/8GB/512GB/Win 11 Pro/B1402CBA_ID)</v>
      </c>
      <c r="E12" s="19" t="str">
        <f t="shared" si="1"/>
        <v>Intel® Core™ i7-1255U 1.7 GHz</v>
      </c>
      <c r="F12" s="19" t="str">
        <f t="shared" si="2"/>
        <v>Intel® UHD Graphics</v>
      </c>
      <c r="G12" s="19" t="str">
        <f t="shared" si="3"/>
        <v>Windows 11 Pro</v>
      </c>
      <c r="H12" s="19" t="str">
        <f t="shared" si="25"/>
        <v>M365 FREE TRIAL 30D(WW)</v>
      </c>
      <c r="I12" s="19" t="str">
        <f t="shared" si="4"/>
        <v>14"</v>
      </c>
      <c r="J12" s="19" t="str">
        <f t="shared" si="26"/>
        <v>FHD 1920X1080 16:9</v>
      </c>
      <c r="K12" s="19" t="str">
        <f t="shared" si="5"/>
        <v>250nits</v>
      </c>
      <c r="L12" s="19" t="str">
        <f t="shared" si="6"/>
        <v>DDR4 8GB</v>
      </c>
      <c r="M12" s="19" t="str">
        <f t="shared" si="7"/>
        <v>512GB 2280 PCIE G4 SSD</v>
      </c>
      <c r="N12" s="20" t="str">
        <f t="shared" si="8"/>
        <v>1x USB 2.0 Type-A
1x USB 3.2 Gen 1 Type-A
1x USB 3.2 Gen 1 Type-C support power delivery
1x USB 3.2 Gen 2 Type-C support display / power delivery
1x HDMI 1.4, up to 1920x1080p/60Hz
1x 3.5mm Combo Audio Jack
1x RJ45 Gigabit Ethernet</v>
      </c>
      <c r="O12" s="19" t="str">
        <f t="shared" si="9"/>
        <v>1.499 Kg</v>
      </c>
      <c r="P12" s="19" t="str">
        <f t="shared" si="10"/>
        <v>32.69 x 21.45 x 1.99 ~ 1.99 cm</v>
      </c>
      <c r="Q12" s="20" t="str">
        <f t="shared" si="11"/>
        <v>1x DDR4 SO-DIMM slot
1x M.2 2280 PCIe 4.0x4</v>
      </c>
      <c r="R12" s="19" t="str">
        <f t="shared" si="27"/>
        <v>Backpack
Carry bag
USB-C to USB-C cable</v>
      </c>
      <c r="S12" s="19" t="str">
        <f t="shared" si="12"/>
        <v>42WHrs</v>
      </c>
      <c r="T12" s="19" t="str">
        <f t="shared" si="13"/>
        <v>TYPE-C, 65W AC Adapter</v>
      </c>
      <c r="U12" s="19" t="str">
        <f t="shared" si="14"/>
        <v>W/FINGERPRINT</v>
      </c>
      <c r="V12" s="19" t="str">
        <f t="shared" si="15"/>
        <v>Intel® Core™ i7-1255U Processor 1.7 GHz (12M Cache, up to 4.7 GHz, 10 cores)</v>
      </c>
      <c r="W12" s="19" t="str">
        <f t="shared" si="16"/>
        <v>Intel® Core™ i7-1255U 1.7</v>
      </c>
      <c r="X12" s="19" t="str">
        <f t="shared" si="17"/>
        <v>i7-1255U</v>
      </c>
      <c r="Y12" s="19" t="str">
        <f t="shared" si="18"/>
        <v>i7-1255U</v>
      </c>
      <c r="Z12" s="19" t="str">
        <f t="shared" si="19"/>
        <v>Win 11 Pro</v>
      </c>
      <c r="AA12" s="19" t="str">
        <f t="shared" si="20"/>
        <v/>
      </c>
      <c r="AB12" s="19" t="str">
        <f t="shared" si="21"/>
        <v>8GB</v>
      </c>
      <c r="AC12" s="19" t="str">
        <f t="shared" si="22"/>
        <v>512GB</v>
      </c>
      <c r="AD12" s="19" t="str">
        <f t="shared" si="23"/>
        <v>B1402CBA_ID</v>
      </c>
      <c r="AF12" s="19" t="str">
        <v>90NX</v>
      </c>
      <c r="AG12" s="19" t="str">
        <v>B1402CBA_ID-NK7850X</v>
      </c>
      <c r="AH12" s="19" t="str">
        <v>VSNX06V1-BU1000</v>
      </c>
      <c r="AI12" s="19" t="str">
        <v>Intel® Core™ i7-1255U Processor 1.7 GHz (12M Cache, up to 4.7 GHz, 10 cores)</v>
      </c>
      <c r="AJ12" s="19" t="str">
        <v>DDR4 8GB ( 8GB DDR4 on board )</v>
      </c>
      <c r="AK12" s="19" t="str">
        <v>512GB 2280 PCIE G4 SSD</v>
      </c>
      <c r="AL12" s="19" t="str">
        <v>Intel® UHD Graphics</v>
      </c>
      <c r="AM12" s="19" t="str">
        <v>Windows 11 Pro
1-month trial for new Microsoft 365 customers. Credit card required.</v>
      </c>
      <c r="AN12" s="19" t="str">
        <v>M365 FREE TRIAL 30D(WW)</v>
      </c>
      <c r="AO12" s="19" t="str">
        <v>LCD Cover: Star Black, Plastic
Top Case: Star Black, Plastic</v>
      </c>
      <c r="AP12" s="19" t="str">
        <v>1x DDR4 SO-DIMM slot
1x M.2 2280 PCIe 4.0x4</v>
      </c>
      <c r="AQ12" s="19" t="str">
        <v>Front: 720p HD camera
Rear: -
With privacy shutter
World-Facing: -</v>
      </c>
      <c r="AR12" s="19" t="str">
        <v>Audio by Dirac
Built-in speaker
Built-in array microphone</v>
      </c>
      <c r="AS12" s="19" t="str">
        <v>Wi-Fi 6(802.11ax) (Dual band) 2*2 + Bluetooth® 5.2 Wireless Card</v>
      </c>
      <c r="AT12" s="19" t="str">
        <v>1x USB 2.0 Type-A
1x USB 3.2 Gen 1 Type-A
1x USB 3.2 Gen 1 Type-C support power delivery
1x USB 3.2 Gen 2 Type-C support display / power delivery
1x HDMI 1.4, up to 1920x1080p/60Hz
1x 3.5mm Combo Audio Jack
1x RJ45 Gigabit Ethernet</v>
      </c>
      <c r="AU1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2" s="19" t="str">
        <v>Backpack
Carry bag
USB-C to USB-C cable</v>
      </c>
      <c r="AW12" s="19" t="str">
        <v>14.0</v>
      </c>
      <c r="AX12" s="19" t="str">
        <v>LED Back-lit-Narrow border</v>
      </c>
      <c r="AY12" s="19" t="str">
        <v>250nits</v>
      </c>
      <c r="AZ12" s="19" t="str">
        <v>FHD 1920X1080 16:9</v>
      </c>
      <c r="BA12" s="19" t="str">
        <v>Anti-Glare</v>
      </c>
      <c r="BB12" s="19" t="str">
        <v>NTSC:45%</v>
      </c>
      <c r="BC12" s="19" t="str">
        <v>non-Touch</v>
      </c>
      <c r="BD12" s="19" t="str">
        <v/>
      </c>
      <c r="BE12" s="19" t="str">
        <v>ID,1Y CARRY-IN(ADP)+2Y CARRY-IN</v>
      </c>
      <c r="BF12" s="19" t="str">
        <v>1.499 Kg</v>
      </c>
      <c r="BG12" s="19" t="str">
        <v>1.335</v>
      </c>
      <c r="BH12" s="19" t="str">
        <v>32.69 x 21.45 x 1.99 ~ 1.99 cm (12.87" x 8.44" x 0.78" ~ 0.78")</v>
      </c>
      <c r="BI12" s="19" t="str">
        <v>42WHrs, 3S1P, 3-cell Li-ion</v>
      </c>
      <c r="BJ12" s="19" t="str">
        <v>TYPE-C, 65W AC Adapter, Output: 20V DC, 3.25A, 65W, Input: 100~240V AC 50/60Hz universal</v>
      </c>
      <c r="BK12" s="19" t="str">
        <v/>
      </c>
      <c r="BL12" s="19" t="str">
        <v>N/A</v>
      </c>
      <c r="BM12" s="19" t="str">
        <v>Backlit Chiclet Keyboard</v>
      </c>
      <c r="BN12" s="19" t="str">
        <v>W/FINGERPRINT</v>
      </c>
      <c r="BO12" s="19" t="str">
        <v>EPEAT Gold
Energy star 8.0
FSC Mix
RoHS
REACH</v>
      </c>
      <c r="BP12" s="19" t="str">
        <v>US MIL-STD 810H military-grade standard</v>
      </c>
      <c r="BQ12" s="19" t="str">
        <v/>
      </c>
      <c r="BR12" s="19" t="str">
        <v>LED Backlit</v>
      </c>
    </row>
    <row r="13" spans="1:70" ht="100.8">
      <c r="A13" s="19" t="str">
        <v>B5405CCA-NZ5150X</v>
      </c>
      <c r="B13" s="19" t="str">
        <f>IF(ISBLANK(A13),"",_xlfn.XLOOKUP(LEFT(A13,5),'MKT name rule'!$B$2:$B$322,'MKT name rule'!$C$2:$C$322, "Not found"))</f>
        <v>ASUS ExpertBook B5 Gen 3</v>
      </c>
      <c r="C13" s="19" t="str">
        <f t="shared" si="24"/>
        <v>90NX08I1-M013L0</v>
      </c>
      <c r="D13" s="19" t="str">
        <f t="shared" si="0"/>
        <v>ASUS ExpertBook B5 Gen 3 (U5 225H/16GB/512GB/Win 11 Pro/B5405CCA)</v>
      </c>
      <c r="E13" s="19" t="str">
        <f t="shared" si="1"/>
        <v>Intel® Core™ Ultra 5 225H 1.7 GHz 
 Intel® AI Boost NPU up to 13 TOPS</v>
      </c>
      <c r="F13" s="19" t="str">
        <f t="shared" si="2"/>
        <v>Intel® Arc™ Graphics(available for Intel® Core™ Ultra H 5/7/9 with dual channel memory)
Intel® Graphics</v>
      </c>
      <c r="G13" s="19" t="str">
        <f t="shared" si="3"/>
        <v>Windows 11 Pro</v>
      </c>
      <c r="H13" s="19" t="str">
        <f t="shared" si="25"/>
        <v>M365 FREE TRIAL 30D(WW)</v>
      </c>
      <c r="I13" s="19" t="str">
        <f t="shared" si="4"/>
        <v>14"</v>
      </c>
      <c r="J13" s="19" t="str">
        <f t="shared" si="26"/>
        <v>WQXGA(WQ) 2560X1600 16:10</v>
      </c>
      <c r="K13" s="19" t="str">
        <f t="shared" si="5"/>
        <v>400nits</v>
      </c>
      <c r="L13" s="19" t="str">
        <f t="shared" si="6"/>
        <v>DDR5 16GB</v>
      </c>
      <c r="M13" s="19" t="str">
        <f t="shared" si="7"/>
        <v>512GB 2280 PCIE G4 SSD</v>
      </c>
      <c r="N13" s="20" t="str">
        <f t="shared" si="8"/>
        <v>2x USB 3.2 Gen 1 Type-A
2x Thunderbolt™ 4, compliant with USB4, supports display / power delivery
1x HDMI 2.1 TMDS
1x 3.5mm Combo Audio Jack
1x RJ45 Gigabit Ethernet
Micro SD card reader</v>
      </c>
      <c r="O13" s="19" t="str">
        <f t="shared" si="9"/>
        <v>1.352 Kg</v>
      </c>
      <c r="P13" s="19" t="str">
        <f t="shared" si="10"/>
        <v>31.51 x 22.68 x 1.75 ~ 1.79 cm</v>
      </c>
      <c r="Q13" s="20" t="str">
        <f t="shared" si="11"/>
        <v>2x DDR5 SO-DIMM slots</v>
      </c>
      <c r="R13" s="19" t="str">
        <f t="shared" si="27"/>
        <v>Backpack</v>
      </c>
      <c r="S13" s="19" t="str">
        <f t="shared" si="12"/>
        <v>50WHrs</v>
      </c>
      <c r="T13" s="19" t="str">
        <f t="shared" si="13"/>
        <v>TYPE-C, 65W AC Adapter</v>
      </c>
      <c r="U13" s="19" t="str">
        <f t="shared" si="14"/>
        <v>W/FINGERPRINT</v>
      </c>
      <c r="V13" s="19" t="str">
        <f t="shared" si="15"/>
        <v>Intel® Core™ Ultra 5 Processor 225H 1.7 GHz (18MB Cache, up to 4.9 GHz, 14 cores, 14 Threads)
 Intel® AI Boost NPU up to 13 TOPS</v>
      </c>
      <c r="W13" s="19" t="str">
        <f t="shared" si="16"/>
        <v>Intel® Core™ Ultra 5 225H</v>
      </c>
      <c r="X13" s="19" t="str">
        <f t="shared" si="17"/>
        <v>U5</v>
      </c>
      <c r="Y13" s="19" t="str">
        <f t="shared" si="18"/>
        <v>U5 225H</v>
      </c>
      <c r="Z13" s="19" t="str">
        <f t="shared" si="19"/>
        <v>Win 11 Pro</v>
      </c>
      <c r="AA13" s="19" t="str">
        <f t="shared" si="20"/>
        <v/>
      </c>
      <c r="AB13" s="19" t="str">
        <f t="shared" si="21"/>
        <v>16GB</v>
      </c>
      <c r="AC13" s="19" t="str">
        <f t="shared" si="22"/>
        <v>512GB</v>
      </c>
      <c r="AD13" s="19" t="str">
        <f t="shared" si="23"/>
        <v>B5405CCA</v>
      </c>
      <c r="AF13" s="19" t="str">
        <v>90NX08I1-M013L0</v>
      </c>
      <c r="AG13" s="19" t="str">
        <v>B5405CCA-NZ5150X</v>
      </c>
      <c r="AH13" s="19" t="str">
        <v>VSNX08I1-BU2034</v>
      </c>
      <c r="AI13" s="19" t="str">
        <v>Intel® Core™ Ultra 5 Processor 225H 1.7 GHz (18MB Cache, up to 4.9 GHz, 14 cores, 14 Threads)
 Intel® AI Boost NPU up to 13 TOPS</v>
      </c>
      <c r="AJ13" s="19" t="str">
        <v>DDR5 16GB ( 16GB DDR5 SO-DIMM )</v>
      </c>
      <c r="AK13" s="19" t="str">
        <v>512GB 2280 PCIE G4 SSD</v>
      </c>
      <c r="AL13" s="19" t="str">
        <v>Intel® Arc™ Graphics(available for Intel® Core™ Ultra H 5/7/9 with dual channel memory)
Intel® Graphics</v>
      </c>
      <c r="AM13" s="19" t="str">
        <v>Windows 11 Pro
1-month trial for new Microsoft 365 customers. Credit card required.</v>
      </c>
      <c r="AN13" s="19" t="str">
        <v>M365 FREE TRIAL 30D(WW)</v>
      </c>
      <c r="AO13" s="19" t="str">
        <v>LCD Cover: Gentle Grey, Aluminum
Top Case: Gentle Grey, Aluminum</v>
      </c>
      <c r="AP13" s="19" t="str">
        <v>2x DDR5 SO-DIMM slots</v>
      </c>
      <c r="AQ13" s="19" t="str">
        <v>Front: 1080p FHD camera with IR function to support Windows Hello
Rear: -
With privacy shutter
World-Facing: -</v>
      </c>
      <c r="AR13" s="19" t="str">
        <v>Audio by Dirac</v>
      </c>
      <c r="AS13" s="19" t="str">
        <v>Wi-Fi 7(802.11be) (Triple band) 2*2 + Bluetooth® 5.4 Wireless Card</v>
      </c>
      <c r="AT13" s="19" t="str">
        <v>2x USB 3.2 Gen 1 Type-A
2x Thunderbolt™ 4, compliant with USB4, supports display / power delivery
1x HDMI 2.1 TMDS
1x 3.5mm Combo Audio Jack
1x RJ45 Gigabit Ethernet
Micro SD card reader</v>
      </c>
      <c r="AU13"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13" s="19" t="str">
        <v>Backpack</v>
      </c>
      <c r="AW13" s="19">
        <v>14</v>
      </c>
      <c r="AX13" s="19" t="str">
        <v>LED Back-lit(144Hz)-Narrow border</v>
      </c>
      <c r="AY13" s="19" t="str">
        <v>400nits</v>
      </c>
      <c r="AZ13" s="19" t="str">
        <v>WQXGA(WQ) 2560X1600 16:10</v>
      </c>
      <c r="BA13" s="19" t="str">
        <v>Anti-Glare</v>
      </c>
      <c r="BB13" s="19" t="str">
        <v>sRGB 100%</v>
      </c>
      <c r="BC13" s="19" t="str">
        <v>non-Touch</v>
      </c>
      <c r="BD13" s="19" t="str">
        <v>Wide View</v>
      </c>
      <c r="BE13" s="19" t="str">
        <v>ID,1Y ON-SITE(ADP)+2Y ON-SITE</v>
      </c>
      <c r="BF13" s="19" t="str">
        <v>1.352 Kg</v>
      </c>
      <c r="BG13" s="19">
        <v>1.1599999999999999</v>
      </c>
      <c r="BH13" s="19" t="str">
        <v>31.51 x 22.68 x 1.75 ~ 1.79 cm (12.41" x 8.93" x 0.69" ~ 0.70")</v>
      </c>
      <c r="BI13" s="19" t="str">
        <v>50WHrs, 3S1P, 3-cell Li-ion</v>
      </c>
      <c r="BJ13" s="19" t="str">
        <v>TYPE-C, 65W AC Adapter, Output: 20V DC, 3.25A, 65W, Input: 100~240V AC 50/60Hz universal</v>
      </c>
      <c r="BK13" s="19">
        <v>0</v>
      </c>
      <c r="BL13" s="19" t="str">
        <v>MCAFEE_30D</v>
      </c>
      <c r="BM13" s="19" t="str">
        <v>Backlit Chiclet Keyboard</v>
      </c>
      <c r="BN13" s="19" t="str">
        <v>W/FINGERPRINT</v>
      </c>
      <c r="BO13" s="19" t="str">
        <v>EPEAT Gold with Climate+
Energy star 8.0
FSC Recycled
TCO Certified
RoHS
REACH</v>
      </c>
      <c r="BP13" s="19" t="str">
        <v>US MIL-STD 810H military-grade standard</v>
      </c>
      <c r="BQ13" s="19" t="str">
        <v>Intel® AI Boost NPU</v>
      </c>
      <c r="BR13" s="19" t="str">
        <v>LED Backlit</v>
      </c>
    </row>
    <row r="14" spans="1:70" ht="72">
      <c r="A14" s="19" t="str">
        <v>BG1409CVA-S67150X</v>
      </c>
      <c r="B14" s="19" t="str">
        <f>IF(ISBLANK(A14),"",_xlfn.XLOOKUP(LEFT(A14,5),'MKT name rule'!$B$2:$B$322,'MKT name rule'!$C$2:$C$322, "Not found"))</f>
        <v>ASUS ExpertBook BG1</v>
      </c>
      <c r="C14" s="19" t="str">
        <f t="shared" si="24"/>
        <v>90NX08Z1-M001H0</v>
      </c>
      <c r="D14" s="19" t="str">
        <f t="shared" si="0"/>
        <v>ASUS ExpertBook BG1 (i7-1355U/16GB/512GB/Win 11 Pro/BG1409CVA)</v>
      </c>
      <c r="E14" s="19" t="str">
        <f t="shared" si="1"/>
        <v>Intel® Core™ i7-1355U 1.7 GHz</v>
      </c>
      <c r="F14" s="19" t="str">
        <f t="shared" si="2"/>
        <v>Intel Iris Xᵉ Graphics (available for Intel® Core™ i5/i7/i9 with dual channel memory)</v>
      </c>
      <c r="G14" s="19" t="str">
        <f t="shared" si="3"/>
        <v>Windows 11 Pro</v>
      </c>
      <c r="H14" s="19" t="str">
        <f t="shared" si="25"/>
        <v>M365 FREE TRIAL 30D(WW)</v>
      </c>
      <c r="I14" s="19" t="str">
        <f t="shared" si="4"/>
        <v>14"</v>
      </c>
      <c r="J14" s="19" t="str">
        <f t="shared" si="26"/>
        <v>FHD 1920X1080 16:9</v>
      </c>
      <c r="K14" s="19" t="str">
        <f t="shared" si="5"/>
        <v>300nits</v>
      </c>
      <c r="L14" s="19" t="str">
        <f t="shared" si="6"/>
        <v>DDR5 16GB</v>
      </c>
      <c r="M14" s="19" t="str">
        <f t="shared" si="7"/>
        <v>512GB 2280 PCIE G4 SSD</v>
      </c>
      <c r="N14" s="20" t="str">
        <f t="shared" si="8"/>
        <v>2x USB 3.2 Gen 1 Type-A
2x USB 3.2 Gen 2 Type-C support display / power delivery
1x HDMI 1.4
1x 3.5mm Combo Audio Jack
1x RJ45 Gigabit Ethernet</v>
      </c>
      <c r="O14" s="19" t="str">
        <f t="shared" si="9"/>
        <v>1.407 Kg</v>
      </c>
      <c r="P14" s="19" t="str">
        <f t="shared" si="10"/>
        <v>32.45 x 21.44 x 1.97 ~ 1.97 cm</v>
      </c>
      <c r="Q14" s="20" t="str">
        <f t="shared" si="11"/>
        <v>2x DDR5 SO-DIMM slots
1x M.2 2230 PCIe 4.0x4
1x M.2 2280 PCIe 4.0x4</v>
      </c>
      <c r="R14" s="19" t="str">
        <f t="shared" si="27"/>
        <v>Backpack
Carry bag
USB-C to USB-C cable</v>
      </c>
      <c r="S14" s="19" t="str">
        <f t="shared" si="12"/>
        <v>50WHrs</v>
      </c>
      <c r="T14" s="19" t="str">
        <f t="shared" si="13"/>
        <v>TYPE-C, 65W AC Adapter</v>
      </c>
      <c r="U14" s="19" t="str">
        <f t="shared" si="14"/>
        <v>W/FINGERPRINT</v>
      </c>
      <c r="V14" s="19" t="str">
        <f t="shared" si="15"/>
        <v>Intel® Core™ i7-1355U Processor 1.7 GHz (12MB Cache, up to 5.0 GHz, 10 cores, 12 Threads)</v>
      </c>
      <c r="W14" s="19" t="str">
        <f t="shared" si="16"/>
        <v>Intel® Core™ i7-1355U 1.7</v>
      </c>
      <c r="X14" s="19" t="str">
        <f t="shared" si="17"/>
        <v>i7-1355U</v>
      </c>
      <c r="Y14" s="19" t="str">
        <f t="shared" si="18"/>
        <v>i7-1355U</v>
      </c>
      <c r="Z14" s="19" t="str">
        <f t="shared" si="19"/>
        <v>Win 11 Pro</v>
      </c>
      <c r="AA14" s="19" t="str">
        <f t="shared" si="20"/>
        <v/>
      </c>
      <c r="AB14" s="19" t="str">
        <f t="shared" si="21"/>
        <v>16GB</v>
      </c>
      <c r="AC14" s="19" t="str">
        <f t="shared" si="22"/>
        <v>512GB</v>
      </c>
      <c r="AD14" s="19" t="str">
        <f t="shared" si="23"/>
        <v>BG1409CVA</v>
      </c>
      <c r="AF14" s="19" t="str">
        <v>90NX08Z1-M001H0</v>
      </c>
      <c r="AG14" s="19" t="str">
        <v>BG1409CVA-S67150X</v>
      </c>
      <c r="AH14" s="19" t="str">
        <v>VSNX08Z1-BU2000</v>
      </c>
      <c r="AI14" s="19" t="str">
        <v>Intel® Core™ i7-1355U Processor 1.7 GHz (12MB Cache, up to 5.0 GHz, 10 cores, 12 Threads)</v>
      </c>
      <c r="AJ14" s="19" t="str">
        <v>DDR5 16GB ( 8GB DDR5 SO-DIMM *2 )</v>
      </c>
      <c r="AK14" s="19" t="str">
        <v>512GB 2280 PCIE G4 SSD</v>
      </c>
      <c r="AL14" s="19" t="str">
        <v>Intel Iris Xᵉ Graphics (available for Intel® Core™ i5/i7/i9 with dual channel memory)</v>
      </c>
      <c r="AM14" s="19" t="str">
        <v>Windows 11 Pro
1-month trial for new Microsoft 365 customers. Credit card required.</v>
      </c>
      <c r="AN14" s="19" t="str">
        <v>M365 FREE TRIAL 30D(WW)</v>
      </c>
      <c r="AO14" s="19" t="str">
        <v>LCD Cover: Gentle Grey, Plastic
Top Case: Gentle Grey, Plastic</v>
      </c>
      <c r="AP14" s="19" t="str">
        <v>2x DDR5 SO-DIMM slots
1x M.2 2230 PCIe 4.0x4
1x M.2 2280 PCIe 4.0x4</v>
      </c>
      <c r="AQ14" s="19" t="str">
        <v>Front: 720p HD camera
Rear: -
With privacy shutter
World-Facing: -</v>
      </c>
      <c r="AR14" s="19" t="str">
        <v>Audio by Dirac
Built-in speaker
Built-in array microphone</v>
      </c>
      <c r="AS14" s="19" t="str">
        <v>Wi-Fi 6E(802.11ax) (Dual band) 2*2 + Bluetooth® 5.4 Wireless Card</v>
      </c>
      <c r="AT14" s="19" t="str">
        <v>2x USB 3.2 Gen 1 Type-A
2x USB 3.2 Gen 2 Type-C support display / power delivery
1x HDMI 1.4
1x 3.5mm Combo Audio Jack
1x RJ45 Gigabit Ethernet</v>
      </c>
      <c r="AU1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4" s="19" t="str">
        <v>Backpack
Carry bag
USB-C to USB-C cable</v>
      </c>
      <c r="AW14" s="19">
        <v>14</v>
      </c>
      <c r="AX14" s="19" t="str">
        <v>LED Back-lit-Narrow border</v>
      </c>
      <c r="AY14" s="19" t="str">
        <v>300nits</v>
      </c>
      <c r="AZ14" s="19" t="str">
        <v>FHD 1920X1080 16:9</v>
      </c>
      <c r="BA14" s="19" t="str">
        <v>Anti-Glare</v>
      </c>
      <c r="BB14" s="19" t="str">
        <v>NTSC:45%</v>
      </c>
      <c r="BC14" s="19" t="str">
        <v>non-Touch</v>
      </c>
      <c r="BD14" s="19" t="str">
        <v>Wide View</v>
      </c>
      <c r="BE14" s="19" t="str">
        <v>ID,1Y CARRY-IN(ADP)+2Y CARRY-IN</v>
      </c>
      <c r="BF14" s="19" t="str">
        <v>1.407 Kg</v>
      </c>
      <c r="BG14" s="19">
        <v>1.2150000000000001</v>
      </c>
      <c r="BH14" s="19" t="str">
        <v>32.45 x 21.44 x 1.97 ~ 1.97 cm (12.78" x 8.44" x 0.78" ~ 0.78")</v>
      </c>
      <c r="BI14" s="19" t="str">
        <v>50WHrs, 3S1P, 3-cell Li-ion</v>
      </c>
      <c r="BJ14" s="19" t="str">
        <v>TYPE-C, 65W AC Adapter, Output: 20V DC, 3.25A, 65W, Input: 100~240V AC 50/60Hz universal</v>
      </c>
      <c r="BK14" s="19">
        <v>0</v>
      </c>
      <c r="BL14" s="19" t="str">
        <v>N/A</v>
      </c>
      <c r="BM14" s="19" t="str">
        <v>Backlit Chiclet Keyboard</v>
      </c>
      <c r="BN14" s="19" t="str">
        <v>W/FINGERPRINT</v>
      </c>
      <c r="BO14" s="19" t="str">
        <v>Energy star 8.0
FSC Mix
TCO Certified
RoHS
REACH</v>
      </c>
      <c r="BP14" s="19" t="str">
        <v>US MIL-STD 810H military-grade standard</v>
      </c>
      <c r="BQ14" s="19">
        <v>0</v>
      </c>
      <c r="BR14" s="19" t="str">
        <v>LED Backlit</v>
      </c>
    </row>
    <row r="15" spans="1:70" ht="100.8">
      <c r="A15" s="19" t="str">
        <v>B5405CVA-NZ5150X</v>
      </c>
      <c r="B15" s="19" t="str">
        <f>IF(ISBLANK(A15),"",_xlfn.XLOOKUP(LEFT(A15,5),'MKT name rule'!$B$2:$B$322,'MKT name rule'!$C$2:$C$322, "Not found"))</f>
        <v>ASUS ExpertBook B5 Gen 3</v>
      </c>
      <c r="C15" s="19" t="str">
        <f t="shared" si="24"/>
        <v>90NX08G1-M00HA0</v>
      </c>
      <c r="D15" s="19" t="str">
        <f t="shared" si="0"/>
        <v>ASUS ExpertBook B5 Gen 3 (Core 5 120U/16GB/512GB/Win 11 Pro/B5405CVA)</v>
      </c>
      <c r="E15" s="19" t="str">
        <f t="shared" si="1"/>
        <v>Intel® Core™ 5 120U 1.4 GHz</v>
      </c>
      <c r="F15" s="19" t="str">
        <f t="shared" si="2"/>
        <v>Intel® Graphics</v>
      </c>
      <c r="G15" s="19" t="str">
        <f t="shared" si="3"/>
        <v>Windows 11 Pro</v>
      </c>
      <c r="H15" s="19" t="str">
        <f t="shared" si="25"/>
        <v>M365 FREE TRIAL 30D(WW)</v>
      </c>
      <c r="I15" s="19" t="str">
        <f t="shared" si="4"/>
        <v>14"</v>
      </c>
      <c r="J15" s="19" t="str">
        <f t="shared" si="26"/>
        <v>WQXGA(WQ) 2560X1600 16:10</v>
      </c>
      <c r="K15" s="19" t="str">
        <f t="shared" si="5"/>
        <v>400nits</v>
      </c>
      <c r="L15" s="19" t="str">
        <f t="shared" si="6"/>
        <v>DDR5 16GB</v>
      </c>
      <c r="M15" s="19" t="str">
        <f t="shared" si="7"/>
        <v>512GB 2280 PCIE G4 SSD</v>
      </c>
      <c r="N15" s="20" t="str">
        <f t="shared" si="8"/>
        <v>2x USB 3.2 Gen 1 Type-A
2x Thunderbolt™ 4, compliant with USB4, supports display / power delivery
1x HDMI 2.1 TMDS
1x 3.5mm Combo Audio Jack
1x RJ45 Gigabit Ethernet
Micro SD card reader</v>
      </c>
      <c r="O15" s="19" t="str">
        <f t="shared" si="9"/>
        <v>1.352 Kg</v>
      </c>
      <c r="P15" s="19" t="str">
        <f t="shared" si="10"/>
        <v>31.51 x 22.68 x 1.75 ~ 1.79 cm</v>
      </c>
      <c r="Q15" s="20" t="str">
        <f t="shared" si="11"/>
        <v>2x DDR5 SO-DIMM slots</v>
      </c>
      <c r="R15" s="19" t="str">
        <f t="shared" si="27"/>
        <v>Backpack</v>
      </c>
      <c r="S15" s="19" t="str">
        <f t="shared" si="12"/>
        <v>50WHrs</v>
      </c>
      <c r="T15" s="19" t="str">
        <f t="shared" si="13"/>
        <v>TYPE-C, 65W AC Adapter</v>
      </c>
      <c r="U15" s="19" t="str">
        <f t="shared" si="14"/>
        <v>W/FINGERPRINT</v>
      </c>
      <c r="V15" s="19" t="str">
        <f t="shared" si="15"/>
        <v>Intel® Core™ 5 Processor 120U 1.4 GHz (12MB Cache, up to 5.0 GHz, 10 Cores)</v>
      </c>
      <c r="W15" s="19" t="str">
        <f t="shared" si="16"/>
        <v>Intel® Core™ 5 120U</v>
      </c>
      <c r="X15" s="19" t="str">
        <f t="shared" si="17"/>
        <v>Core 5</v>
      </c>
      <c r="Y15" s="19" t="str">
        <f t="shared" si="18"/>
        <v>Core 5 120U</v>
      </c>
      <c r="Z15" s="19" t="str">
        <f t="shared" si="19"/>
        <v>Win 11 Pro</v>
      </c>
      <c r="AA15" s="19" t="str">
        <f t="shared" si="20"/>
        <v/>
      </c>
      <c r="AB15" s="19" t="str">
        <f t="shared" si="21"/>
        <v>16GB</v>
      </c>
      <c r="AC15" s="19" t="str">
        <f t="shared" si="22"/>
        <v>512GB</v>
      </c>
      <c r="AD15" s="19" t="str">
        <f t="shared" si="23"/>
        <v>B5405CVA</v>
      </c>
      <c r="AF15" s="19" t="str">
        <v>90NX08G1-M00HA0</v>
      </c>
      <c r="AG15" s="19" t="str">
        <v>B5405CVA-NZ5150X</v>
      </c>
      <c r="AH15" s="19" t="str">
        <v>VSNX08G1-BUB010</v>
      </c>
      <c r="AI15" s="19" t="str">
        <v>Intel® Core™ 5 Processor 120U 1.4 GHz (12MB Cache, up to 5.0 GHz, 10 Cores)</v>
      </c>
      <c r="AJ15" s="19" t="str">
        <v>DDR5 16GB ( 16GB DDR5 SO-DIMM )</v>
      </c>
      <c r="AK15" s="19" t="str">
        <v>512GB 2280 PCIE G4 SSD</v>
      </c>
      <c r="AL15" s="19" t="str">
        <v>Intel® Graphics</v>
      </c>
      <c r="AM15" s="19" t="str">
        <v>Windows 11 Pro
1-month trial for new Microsoft 365 customers. Credit card required.</v>
      </c>
      <c r="AN15" s="19" t="str">
        <v>M365 FREE TRIAL 30D(WW)</v>
      </c>
      <c r="AO15" s="19" t="str">
        <v>LCD Cover: Gentle Grey, Aluminum
Top Case: Gentle Grey, Aluminum</v>
      </c>
      <c r="AP15" s="19" t="str">
        <v>2x DDR5 SO-DIMM slots</v>
      </c>
      <c r="AQ15" s="19" t="str">
        <v>Front: 1080p FHD camera with IR function to support Windows Hello
Rear: -
With privacy shutter
World-Facing: -</v>
      </c>
      <c r="AR15" s="19" t="str">
        <v>Audio by Dirac</v>
      </c>
      <c r="AS15" s="19" t="str">
        <v>Wi-Fi 6E(802.11ax) (Dual band) 2*2 + Bluetooth® 5.4 Wireless Card</v>
      </c>
      <c r="AT15" s="19" t="str">
        <v>2x USB 3.2 Gen 1 Type-A
2x Thunderbolt™ 4, compliant with USB4, supports display / power delivery
1x HDMI 2.1 TMDS
1x 3.5mm Combo Audio Jack
1x RJ45 Gigabit Ethernet
Micro SD card reader</v>
      </c>
      <c r="AU15"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5" s="19" t="str">
        <v>Backpack</v>
      </c>
      <c r="AW15" s="19">
        <v>14</v>
      </c>
      <c r="AX15" s="19" t="str">
        <v>LED Back-lit(144Hz)-Narrow border</v>
      </c>
      <c r="AY15" s="19" t="str">
        <v>400nits</v>
      </c>
      <c r="AZ15" s="19" t="str">
        <v>WQXGA(WQ) 2560X1600 16:10</v>
      </c>
      <c r="BA15" s="19" t="str">
        <v>Anti-Glare</v>
      </c>
      <c r="BB15" s="19" t="str">
        <v>sRGB 100%</v>
      </c>
      <c r="BC15" s="19" t="str">
        <v>non-Touch</v>
      </c>
      <c r="BD15" s="19" t="str">
        <v>Wide View</v>
      </c>
      <c r="BE15" s="19" t="str">
        <v>ID,1Y ON-SITE(ADP)+2Y ON-SITE</v>
      </c>
      <c r="BF15" s="19" t="str">
        <v>1.352 Kg</v>
      </c>
      <c r="BG15" s="19">
        <v>1.1599999999999999</v>
      </c>
      <c r="BH15" s="19" t="str">
        <v>31.51 x 22.68 x 1.75 ~ 1.79 cm (12.41" x 8.93" x 0.69" ~ 0.70")</v>
      </c>
      <c r="BI15" s="19" t="str">
        <v>50WHrs, 3S1P, 3-cell Li-ion</v>
      </c>
      <c r="BJ15" s="19" t="str">
        <v>TYPE-C, 65W AC Adapter, Output: 20V DC, 3.25A, 65W, Input: 100~240V AC 50/60Hz universal</v>
      </c>
      <c r="BK15" s="19">
        <v>0</v>
      </c>
      <c r="BL15" s="19" t="str">
        <v>MCAFEE_30D</v>
      </c>
      <c r="BM15" s="19" t="str">
        <v>Backlit Chiclet Keyboard</v>
      </c>
      <c r="BN15" s="19" t="str">
        <v>W/FINGERPRINT</v>
      </c>
      <c r="BO15" s="19" t="str">
        <v>EPEAT Gold with Climate+
Energy star 8.0
FSC Recycled
TCO Certified
RoHS
REACH</v>
      </c>
      <c r="BP15" s="19" t="str">
        <v>US MIL-STD 810H military-grade standard</v>
      </c>
      <c r="BQ15" s="19">
        <v>0</v>
      </c>
      <c r="BR15" s="19" t="str">
        <v>LED Backlit</v>
      </c>
    </row>
    <row r="16" spans="1:70" ht="72">
      <c r="A16" s="19" t="str">
        <v>BG1409CVA-S65150X</v>
      </c>
      <c r="B16" s="19" t="str">
        <f>IF(ISBLANK(A16),"",_xlfn.XLOOKUP(LEFT(A16,5),'MKT name rule'!$B$2:$B$322,'MKT name rule'!$C$2:$C$322, "Not found"))</f>
        <v>ASUS ExpertBook BG1</v>
      </c>
      <c r="C16" s="19" t="str">
        <f t="shared" si="24"/>
        <v>90NX08Z1-M001B0</v>
      </c>
      <c r="D16" s="19" t="str">
        <f t="shared" si="0"/>
        <v>ASUS ExpertBook BG1 (i5-1334U/16GB/512GB/Win 11 Pro/BG1409CVA)</v>
      </c>
      <c r="E16" s="19" t="str">
        <f t="shared" si="1"/>
        <v>Intel® Core™ i5-1334U 1.3 GHz</v>
      </c>
      <c r="F16" s="19" t="str">
        <f t="shared" si="2"/>
        <v>Intel Iris Xᵉ Graphics (available for Intel® Core™ i5/i7/i9 with dual channel memory)</v>
      </c>
      <c r="G16" s="19" t="str">
        <f t="shared" si="3"/>
        <v>Windows 11 Pro</v>
      </c>
      <c r="H16" s="19" t="str">
        <f t="shared" si="25"/>
        <v>M365 FREE TRIAL 30D(WW)</v>
      </c>
      <c r="I16" s="19" t="str">
        <f t="shared" si="4"/>
        <v>14"</v>
      </c>
      <c r="J16" s="19" t="str">
        <f t="shared" si="26"/>
        <v>FHD 1920X1080 16:9</v>
      </c>
      <c r="K16" s="19" t="str">
        <f t="shared" si="5"/>
        <v>300nits</v>
      </c>
      <c r="L16" s="19" t="str">
        <f t="shared" si="6"/>
        <v>DDR5 16GB</v>
      </c>
      <c r="M16" s="19" t="str">
        <f t="shared" si="7"/>
        <v>512GB 2280 PCIE G4 SSD</v>
      </c>
      <c r="N16" s="20" t="str">
        <f t="shared" si="8"/>
        <v>2x USB 3.2 Gen 1 Type-A
2x USB 3.2 Gen 2 Type-C support display / power delivery
1x HDMI 1.4
1x 3.5mm Combo Audio Jack
1x RJ45 Gigabit Ethernet</v>
      </c>
      <c r="O16" s="19" t="str">
        <f t="shared" si="9"/>
        <v>1.407 Kg</v>
      </c>
      <c r="P16" s="19" t="str">
        <f t="shared" si="10"/>
        <v>32.45 x 21.44 x 1.97 ~ 1.97 cm</v>
      </c>
      <c r="Q16" s="20" t="str">
        <f t="shared" si="11"/>
        <v>2x DDR5 SO-DIMM slots
1x M.2 2230 PCIe 4.0x4
1x M.2 2280 PCIe 4.0x4</v>
      </c>
      <c r="R16" s="19" t="str">
        <f t="shared" si="27"/>
        <v>Backpack
Carry bag
USB-C to USB-C cable</v>
      </c>
      <c r="S16" s="19" t="str">
        <f t="shared" si="12"/>
        <v>50WHrs</v>
      </c>
      <c r="T16" s="19" t="str">
        <f t="shared" si="13"/>
        <v>TYPE-C, 65W AC Adapter</v>
      </c>
      <c r="U16" s="19" t="str">
        <f t="shared" si="14"/>
        <v>W/FINGERPRINT</v>
      </c>
      <c r="V16" s="19" t="str">
        <f t="shared" si="15"/>
        <v>Intel® Core™ i5-1334U Processor 1.3 GHz (12MB Cache, up to 4.6 GHz, 10 cores, 12 Threads)</v>
      </c>
      <c r="W16" s="19" t="str">
        <f t="shared" si="16"/>
        <v>Intel® Core™ i5-1334U 1.3</v>
      </c>
      <c r="X16" s="19" t="str">
        <f t="shared" si="17"/>
        <v>i5-1334U</v>
      </c>
      <c r="Y16" s="19" t="str">
        <f t="shared" si="18"/>
        <v>i5-1334U</v>
      </c>
      <c r="Z16" s="19" t="str">
        <f t="shared" si="19"/>
        <v>Win 11 Pro</v>
      </c>
      <c r="AA16" s="19" t="str">
        <f t="shared" si="20"/>
        <v/>
      </c>
      <c r="AB16" s="19" t="str">
        <f t="shared" si="21"/>
        <v>16GB</v>
      </c>
      <c r="AC16" s="19" t="str">
        <f t="shared" si="22"/>
        <v>512GB</v>
      </c>
      <c r="AD16" s="19" t="str">
        <f t="shared" si="23"/>
        <v>BG1409CVA</v>
      </c>
      <c r="AF16" s="19" t="str">
        <v>90NX08Z1-M001B0</v>
      </c>
      <c r="AG16" s="19" t="str">
        <v>BG1409CVA-S65150X</v>
      </c>
      <c r="AH16" s="19" t="str">
        <v>VSNX08Z1-BU2000</v>
      </c>
      <c r="AI16" s="19" t="str">
        <v>Intel® Core™ i5-1334U Processor 1.3 GHz (12MB Cache, up to 4.6 GHz, 10 cores, 12 Threads)</v>
      </c>
      <c r="AJ16" s="19" t="str">
        <v>DDR5 16GB ( 8GB DDR5 SO-DIMM *2 )</v>
      </c>
      <c r="AK16" s="19" t="str">
        <v>512GB 2280 PCIE G4 SSD</v>
      </c>
      <c r="AL16" s="19" t="str">
        <v>Intel Iris Xᵉ Graphics (available for Intel® Core™ i5/i7/i9 with dual channel memory)</v>
      </c>
      <c r="AM16" s="19" t="str">
        <v>Windows 11 Pro
1-month trial for new Microsoft 365 customers. Credit card required.</v>
      </c>
      <c r="AN16" s="19" t="str">
        <v>M365 FREE TRIAL 30D(WW)</v>
      </c>
      <c r="AO16" s="19" t="str">
        <v>LCD Cover: Gentle Grey, Plastic
Top Case: Gentle Grey, Plastic</v>
      </c>
      <c r="AP16" s="19" t="str">
        <v>2x DDR5 SO-DIMM slots
1x M.2 2230 PCIe 4.0x4
1x M.2 2280 PCIe 4.0x4</v>
      </c>
      <c r="AQ16" s="19" t="str">
        <v>Front: 720p HD camera
Rear: -
With privacy shutter
World-Facing: -</v>
      </c>
      <c r="AR16" s="19" t="str">
        <v>Audio by Dirac
Built-in speaker
Built-in array microphone</v>
      </c>
      <c r="AS16" s="19" t="str">
        <v>Wi-Fi 6E(802.11ax) (Dual band) 2*2 + Bluetooth® 5.4 Wireless Card</v>
      </c>
      <c r="AT16" s="19" t="str">
        <v>2x USB 3.2 Gen 1 Type-A
2x USB 3.2 Gen 2 Type-C support display / power delivery
1x HDMI 1.4
1x 3.5mm Combo Audio Jack
1x RJ45 Gigabit Ethernet</v>
      </c>
      <c r="AU1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6" s="19" t="str">
        <v>Backpack
Carry bag
USB-C to USB-C cable</v>
      </c>
      <c r="AW16" s="19">
        <v>14</v>
      </c>
      <c r="AX16" s="19" t="str">
        <v>LED Back-lit-Narrow border</v>
      </c>
      <c r="AY16" s="19" t="str">
        <v>300nits</v>
      </c>
      <c r="AZ16" s="19" t="str">
        <v>FHD 1920X1080 16:9</v>
      </c>
      <c r="BA16" s="19" t="str">
        <v>Anti-Glare</v>
      </c>
      <c r="BB16" s="19" t="str">
        <v>NTSC:45%</v>
      </c>
      <c r="BC16" s="19" t="str">
        <v>non-Touch</v>
      </c>
      <c r="BD16" s="19" t="str">
        <v>Wide View</v>
      </c>
      <c r="BE16" s="19" t="str">
        <v>ID,1Y CARRY-IN(ADP)+2Y CARRY-IN</v>
      </c>
      <c r="BF16" s="19" t="str">
        <v>1.407 Kg</v>
      </c>
      <c r="BG16" s="19">
        <v>1.2150000000000001</v>
      </c>
      <c r="BH16" s="19" t="str">
        <v>32.45 x 21.44 x 1.97 ~ 1.97 cm (12.78" x 8.44" x 0.78" ~ 0.78")</v>
      </c>
      <c r="BI16" s="19" t="str">
        <v>50WHrs, 3S1P, 3-cell Li-ion</v>
      </c>
      <c r="BJ16" s="19" t="str">
        <v>TYPE-C, 65W AC Adapter, Output: 20V DC, 3.25A, 65W, Input: 100~240V AC 50/60Hz universal</v>
      </c>
      <c r="BK16" s="19">
        <v>0</v>
      </c>
      <c r="BL16" s="19" t="str">
        <v>N/A</v>
      </c>
      <c r="BM16" s="19" t="str">
        <v>Backlit Chiclet Keyboard</v>
      </c>
      <c r="BN16" s="19" t="str">
        <v>W/FINGERPRINT</v>
      </c>
      <c r="BO16" s="19" t="str">
        <v>Energy star 8.0
FSC Mix
TCO Certified
RoHS
REACH</v>
      </c>
      <c r="BP16" s="19" t="str">
        <v>US MIL-STD 810H military-grade standard</v>
      </c>
      <c r="BQ16" s="19">
        <v>0</v>
      </c>
      <c r="BR16" s="19" t="str">
        <v>LED Backlit</v>
      </c>
    </row>
    <row r="17" spans="1:70" ht="144">
      <c r="A17" s="19" t="str">
        <v>B1400CBA-EK7150X</v>
      </c>
      <c r="B17" s="19" t="str">
        <f>IF(ISBLANK(A17),"",_xlfn.XLOOKUP(LEFT(A17,5),'MKT name rule'!$B$2:$B$322,'MKT name rule'!$C$2:$C$322, "Not found"))</f>
        <v>ASUS ExpertBook B1</v>
      </c>
      <c r="C17" s="19" t="str">
        <f t="shared" si="24"/>
        <v>90NX0571-M00M60</v>
      </c>
      <c r="D17" s="19" t="str">
        <f t="shared" si="0"/>
        <v>ASUS ExpertBook B1 (i7-1255U/16GB/512GB/Win 11 Pro/B1400CBA)</v>
      </c>
      <c r="E17" s="19" t="str">
        <f t="shared" si="1"/>
        <v>Intel® Core™ i7-1255U 1.7 GHz</v>
      </c>
      <c r="F17" s="19" t="str">
        <f t="shared" si="2"/>
        <v>Intel Iris Xᵉ Graphics (available for Intel® Core™ i5/i7/i9 with dual channel memory)</v>
      </c>
      <c r="G17" s="19" t="str">
        <f t="shared" si="3"/>
        <v>Windows 11 Pro</v>
      </c>
      <c r="H17" s="19" t="str">
        <f t="shared" si="25"/>
        <v>MICROSOFT 365 FREE TRIAL 30D</v>
      </c>
      <c r="I17" s="19" t="str">
        <f t="shared" si="4"/>
        <v>14"</v>
      </c>
      <c r="J17" s="19" t="str">
        <f t="shared" si="26"/>
        <v>FHD 1920X1080 16:9</v>
      </c>
      <c r="K17" s="19" t="str">
        <f t="shared" si="5"/>
        <v>220nits</v>
      </c>
      <c r="L17" s="19" t="str">
        <f t="shared" si="6"/>
        <v>DDR4 16GB</v>
      </c>
      <c r="M17" s="19" t="str">
        <f t="shared" si="7"/>
        <v>512GB 2280 PCIE G4 SSD</v>
      </c>
      <c r="N17" s="20" t="str">
        <f t="shared" si="8"/>
        <v>1x USB 2.0 Type-A
2x USB 3.2 Gen 2 Type-A
1x Thunderbolt™ 4, compliant with USB4, supports display / power delivery
1x HDMI 1.4
1x VGA Port (D-Sub)
1x 3.5mm Combo Audio Jack
1x RJ45 Gigabit Ethernet
1x DC-in
Micro SD card reader</v>
      </c>
      <c r="O17" s="19" t="str">
        <f t="shared" si="9"/>
        <v>0.185 Kg</v>
      </c>
      <c r="P17" s="19" t="str">
        <f t="shared" si="10"/>
        <v>32.34 x 21.56 x 1.92 ~ 1.92 cm</v>
      </c>
      <c r="Q17" s="20" t="str">
        <f t="shared" si="11"/>
        <v>1x DDR4 SO-DIMM slot
1x M.2 2280 PCIe 4.0x4
1x STD 2.5” SATA HDD</v>
      </c>
      <c r="R17" s="19" t="str">
        <f t="shared" si="27"/>
        <v>Backpack</v>
      </c>
      <c r="S17" s="19" t="str">
        <f t="shared" si="12"/>
        <v>42WHrs</v>
      </c>
      <c r="T17" s="19" t="str">
        <f t="shared" si="13"/>
        <v>ø4.5, 65W AC Adapter</v>
      </c>
      <c r="U17" s="19" t="str">
        <f t="shared" si="14"/>
        <v>W/FINGERPRINT</v>
      </c>
      <c r="V17" s="19" t="str">
        <f t="shared" si="15"/>
        <v>Intel® Core™ i7-1255U Processor 1.7 GHz (12M Cache, up to 4.7 GHz, 10 cores)</v>
      </c>
      <c r="W17" s="19" t="str">
        <f t="shared" si="16"/>
        <v>Intel® Core™ i7-1255U 1.7</v>
      </c>
      <c r="X17" s="19" t="str">
        <f t="shared" si="17"/>
        <v>i7-1255U</v>
      </c>
      <c r="Y17" s="19" t="str">
        <f t="shared" si="18"/>
        <v>i7-1255U</v>
      </c>
      <c r="Z17" s="19" t="str">
        <f t="shared" si="19"/>
        <v>Win 11 Pro</v>
      </c>
      <c r="AA17" s="19" t="str">
        <f t="shared" si="20"/>
        <v/>
      </c>
      <c r="AB17" s="19" t="str">
        <f t="shared" si="21"/>
        <v>16GB</v>
      </c>
      <c r="AC17" s="19" t="str">
        <f t="shared" si="22"/>
        <v>512GB</v>
      </c>
      <c r="AD17" s="19" t="str">
        <f t="shared" si="23"/>
        <v>B1400CBA</v>
      </c>
      <c r="AF17" s="19" t="str">
        <v>90NX0571-M00M60</v>
      </c>
      <c r="AG17" s="19" t="str">
        <v>B1400CBA-EK7150X</v>
      </c>
      <c r="AH17" s="19" t="str">
        <v>VSNX0571-BU2012</v>
      </c>
      <c r="AI17" s="19" t="str">
        <v>Intel® Core™ i7-1255U Processor 1.7 GHz (12M Cache, up to 4.7 GHz, 10 cores)</v>
      </c>
      <c r="AJ17" s="19" t="str">
        <v>DDR4 16GB ( 8GB DDR4 on board + 8GB DDR4 SO-DIMM )</v>
      </c>
      <c r="AK17" s="19" t="str">
        <v>512GB 2280 PCIE G4 SSD</v>
      </c>
      <c r="AL17" s="19" t="str">
        <v>Intel Iris Xᵉ Graphics (available for Intel® Core™ i5/i7/i9 with dual channel memory)</v>
      </c>
      <c r="AM17" s="19" t="str">
        <v>Windows 11 Pro
1-month trial for new Microsoft 365 customers. Credit card required.</v>
      </c>
      <c r="AN17" s="19" t="str">
        <v>MICROSOFT 365 FREE TRIAL 30D</v>
      </c>
      <c r="AO17" s="19" t="str">
        <v>LCD Cover: Star Black, Aluminum
Top Case: Star Black, Plastic</v>
      </c>
      <c r="AP17" s="19" t="str">
        <v>1x DDR4 SO-DIMM slot
1x M.2 2280 PCIe 4.0x4
1x STD 2.5” SATA HDD</v>
      </c>
      <c r="AQ17" s="19" t="str">
        <v>Front: 720p HD camera
Rear: -
With privacy shutter
World-Facing: -</v>
      </c>
      <c r="AR17" s="19" t="str">
        <v>Built-in speaker
Built-in array microphone</v>
      </c>
      <c r="AS17" s="19" t="str">
        <v>Wi-Fi 6(802.11ax) (Dual band) 2*2 + Bluetooth® 5.2 Wireless Card</v>
      </c>
      <c r="AT17" s="19" t="str">
        <v>1x USB 2.0 Type-A
2x USB 3.2 Gen 2 Type-A
1x Thunderbolt™ 4, compliant with USB4, supports display / power delivery
1x HDMI 1.4
1x VGA Port (D-Sub)
1x 3.5mm Combo Audio Jack
1x RJ45 Gigabit Ethernet
1x DC-in
Micro SD card reader</v>
      </c>
      <c r="AU17" s="19" t="str">
        <v>FingerPrint
BIOS Booting User Password Protection
HDD User Password Protection and Security
Support Absolute Persistence 2.0 (Computrace)
Trusted Platform Module (TPM) 2.0
Fingerprint sensor integrated with Power Key
Kensington Security Slot™(7x 3mm)</v>
      </c>
      <c r="AV17" s="19" t="str">
        <v>Backpack</v>
      </c>
      <c r="AW17" s="19">
        <v>14</v>
      </c>
      <c r="AX17" s="19" t="str">
        <v>LED Back-lit-Narrow border</v>
      </c>
      <c r="AY17" s="19" t="str">
        <v>220nits</v>
      </c>
      <c r="AZ17" s="19" t="str">
        <v>FHD 1920X1080 16:9</v>
      </c>
      <c r="BA17" s="19" t="str">
        <v>Anti-Glare</v>
      </c>
      <c r="BB17" s="19" t="str">
        <v>NTSC:45%</v>
      </c>
      <c r="BC17" s="19" t="str">
        <v>non-Touch</v>
      </c>
      <c r="BD17" s="19">
        <v>0</v>
      </c>
      <c r="BE17" s="19" t="str">
        <v>ID,1Y CARRY-IN(ADP)</v>
      </c>
      <c r="BF17" s="19" t="str">
        <v>0.185 Kg</v>
      </c>
      <c r="BG17" s="19">
        <v>1.37</v>
      </c>
      <c r="BH17" s="19" t="str">
        <v>32.34 x 21.56 x 1.92 ~ 1.92 cm (12.73" x 8.49" x 0.76" ~ 0.76")</v>
      </c>
      <c r="BI17" s="19" t="str">
        <v>42WHrs, 3S1P, 3-cell Li-ion</v>
      </c>
      <c r="BJ17" s="19" t="str">
        <v>ø4.5, 65W AC Adapter, Output: 19V DC, 3.42A, 65W, Input: 100~240V AC 50/60Hz universal</v>
      </c>
      <c r="BK17" s="19" t="str">
        <v>Support NumberPad</v>
      </c>
      <c r="BL17" s="19" t="str">
        <v>N/A</v>
      </c>
      <c r="BM17" s="19" t="str">
        <v>Backlit Chiclet Keyboard</v>
      </c>
      <c r="BN17" s="19" t="str">
        <v>W/FINGERPRINT</v>
      </c>
      <c r="BO17" s="19" t="str">
        <v>EPEAT Silver
Energy star 8.0
RoHS
REACH</v>
      </c>
      <c r="BP17" s="19" t="str">
        <v>US MIL-STD 810H military-grade standard</v>
      </c>
      <c r="BQ17" s="19">
        <v>0</v>
      </c>
      <c r="BR17" s="19" t="str">
        <v>LED Backlit</v>
      </c>
    </row>
    <row r="18" spans="1:70" ht="144">
      <c r="A18" s="19" t="str">
        <v>B1400CBA-EB5111X</v>
      </c>
      <c r="B18" s="19" t="str">
        <f>IF(ISBLANK(A18),"",_xlfn.XLOOKUP(LEFT(A18,5),'MKT name rule'!$B$2:$B$322,'MKT name rule'!$C$2:$C$322, "Not found"))</f>
        <v>ASUS ExpertBook B1</v>
      </c>
      <c r="C18" s="19" t="str">
        <f t="shared" si="24"/>
        <v>90NX0571-M01TR0</v>
      </c>
      <c r="D18" s="19" t="str">
        <f t="shared" si="0"/>
        <v>ASUS ExpertBook B1 (i5-1235U/16GB/1TB/Win 11 Pro/B1400CBA)</v>
      </c>
      <c r="E18" s="19" t="str">
        <f t="shared" si="1"/>
        <v>Intel® Core™ i5-1235U 1.3 GHz</v>
      </c>
      <c r="F18" s="19" t="str">
        <f t="shared" si="2"/>
        <v>Intel Iris Xᵉ Graphics (available for Intel® Core™ i5/i7/i9 with dual channel memory)</v>
      </c>
      <c r="G18" s="19" t="str">
        <f t="shared" si="3"/>
        <v>Windows 11 Pro</v>
      </c>
      <c r="H18" s="19" t="str">
        <f t="shared" si="25"/>
        <v>MICROSOFT 365 FREE TRIAL 30D</v>
      </c>
      <c r="I18" s="19" t="str">
        <f t="shared" si="4"/>
        <v>14"</v>
      </c>
      <c r="J18" s="19" t="str">
        <f t="shared" si="26"/>
        <v>FHD 1920X1080 16:9</v>
      </c>
      <c r="K18" s="19" t="str">
        <f t="shared" si="5"/>
        <v>250nits</v>
      </c>
      <c r="L18" s="19" t="str">
        <f t="shared" si="6"/>
        <v>DDR4 16GB</v>
      </c>
      <c r="M18" s="19" t="str">
        <f t="shared" si="7"/>
        <v>1TB 2280 PCIE G4 SSD</v>
      </c>
      <c r="N18" s="20" t="str">
        <f t="shared" si="8"/>
        <v>1x USB 2.0 Type-A
2x USB 3.2 Gen 2 Type-A
1x Thunderbolt™ 4, compliant with USB4, supports display / power delivery
1x HDMI 1.4
1x VGA Port (D-Sub)
1x 3.5mm Combo Audio Jack
1x RJ45 Gigabit Ethernet
1x DC-in
Micro SD card reader</v>
      </c>
      <c r="O18" s="19" t="str">
        <f t="shared" si="9"/>
        <v>0.185 Kg</v>
      </c>
      <c r="P18" s="19" t="str">
        <f t="shared" si="10"/>
        <v>32.34 x 21.56 x 1.92 ~ 1.92 cm</v>
      </c>
      <c r="Q18" s="20" t="str">
        <f t="shared" si="11"/>
        <v>1x DDR4 SO-DIMM slot
1x M.2 2280 PCIe 4.0x4
1x STD 2.5” SATA HDD</v>
      </c>
      <c r="R18" s="19" t="str">
        <f t="shared" si="27"/>
        <v>Backpack
Wireless optical mouse</v>
      </c>
      <c r="S18" s="19" t="str">
        <f t="shared" si="12"/>
        <v>42WHrs</v>
      </c>
      <c r="T18" s="19" t="str">
        <f t="shared" si="13"/>
        <v>ø4.5, 65W AC Adapter</v>
      </c>
      <c r="U18" s="19" t="str">
        <f t="shared" si="14"/>
        <v>W/FINGERPRINT</v>
      </c>
      <c r="V18" s="19" t="str">
        <f t="shared" si="15"/>
        <v>Intel® Core™ i5-1235U Processor 1.3 GHz (12M Cache, up to 4.4 GHz, 10 cores)</v>
      </c>
      <c r="W18" s="19" t="str">
        <f t="shared" si="16"/>
        <v>Intel® Core™ i5-1235U 1.3</v>
      </c>
      <c r="X18" s="19" t="str">
        <f t="shared" si="17"/>
        <v>i5-1235U</v>
      </c>
      <c r="Y18" s="19" t="str">
        <f t="shared" si="18"/>
        <v>i5-1235U</v>
      </c>
      <c r="Z18" s="19" t="str">
        <f t="shared" si="19"/>
        <v>Win 11 Pro</v>
      </c>
      <c r="AA18" s="19" t="str">
        <f t="shared" si="20"/>
        <v/>
      </c>
      <c r="AB18" s="19" t="str">
        <f t="shared" si="21"/>
        <v>16GB</v>
      </c>
      <c r="AC18" s="19" t="str">
        <f t="shared" si="22"/>
        <v>1TB</v>
      </c>
      <c r="AD18" s="19" t="str">
        <f t="shared" si="23"/>
        <v>B1400CBA</v>
      </c>
      <c r="AF18" s="19" t="str">
        <v>90NX0571-M01TR0</v>
      </c>
      <c r="AG18" s="19" t="str">
        <v>B1400CBA-EB5111X</v>
      </c>
      <c r="AH18" s="19" t="str">
        <v>VSNX0571-BU3A12</v>
      </c>
      <c r="AI18" s="19" t="str">
        <v>Intel® Core™ i5-1235U Processor 1.3 GHz (12M Cache, up to 4.4 GHz, 10 cores)</v>
      </c>
      <c r="AJ18" s="19" t="str">
        <v>DDR4 16GB ( 8GB DDR4 on board + 8GB DDR4 SO-DIMM )</v>
      </c>
      <c r="AK18" s="19" t="str">
        <v>1TB 2280 PCIE G4 SSD</v>
      </c>
      <c r="AL18" s="19" t="str">
        <v>Intel Iris Xᵉ Graphics (available for Intel® Core™ i5/i7/i9 with dual channel memory)</v>
      </c>
      <c r="AM18" s="19" t="str">
        <v>Windows 11 Pro
1-month trial for new Microsoft 365 customers. Credit card required.</v>
      </c>
      <c r="AN18" s="19" t="str">
        <v>MICROSOFT 365 FREE TRIAL 30D</v>
      </c>
      <c r="AO18" s="19" t="str">
        <v>LCD Cover: Star Black, Aluminum
Top Case: Star Black, Plastic</v>
      </c>
      <c r="AP18" s="19" t="str">
        <v>1x DDR4 SO-DIMM slot
1x M.2 2280 PCIe 4.0x4
1x STD 2.5” SATA HDD</v>
      </c>
      <c r="AQ18" s="19" t="str">
        <v>Front: 720p HD camera
Rear: -
With privacy shutter
World-Facing: -</v>
      </c>
      <c r="AR18" s="19" t="str">
        <v>Built-in speaker
Built-in array microphone</v>
      </c>
      <c r="AS18" s="19" t="str">
        <v>Wi-Fi 6(802.11ax) (Dual band) 2*2 + Bluetooth® 5.2 Wireless Card</v>
      </c>
      <c r="AT18" s="19" t="str">
        <v>1x USB 2.0 Type-A
2x USB 3.2 Gen 2 Type-A
1x Thunderbolt™ 4, compliant with USB4, supports display / power delivery
1x HDMI 1.4
1x VGA Port (D-Sub)
1x 3.5mm Combo Audio Jack
1x RJ45 Gigabit Ethernet
1x DC-in
Micro SD card reader</v>
      </c>
      <c r="AU18" s="19" t="str">
        <v>FingerPrint
BIOS Booting User Password Protection
HDD User Password Protection and Security
Support Absolute Persistence 2.0 (Computrace)
Trusted Platform Module (TPM) 2.0
Fingerprint sensor integrated with Power Key
Kensington Security Slot™(7x 3mm)</v>
      </c>
      <c r="AV18" s="19" t="str">
        <v>Backpack
Wireless optical mouse</v>
      </c>
      <c r="AW18" s="19">
        <v>14</v>
      </c>
      <c r="AX18" s="19" t="str">
        <v>LED Back-lit-Narrow border</v>
      </c>
      <c r="AY18" s="19" t="str">
        <v>250nits</v>
      </c>
      <c r="AZ18" s="19" t="str">
        <v>FHD 1920X1080 16:9</v>
      </c>
      <c r="BA18" s="19" t="str">
        <v>Anti-Glare</v>
      </c>
      <c r="BB18" s="19" t="str">
        <v>NTSC:45%</v>
      </c>
      <c r="BC18" s="19" t="str">
        <v>non-Touch</v>
      </c>
      <c r="BD18" s="19" t="str">
        <v>Wide View</v>
      </c>
      <c r="BE18" s="19" t="str">
        <v>ID,1Y ON-SITE(ADP)+2Y ON-SITE</v>
      </c>
      <c r="BF18" s="19" t="str">
        <v>0.185 Kg</v>
      </c>
      <c r="BG18" s="19">
        <v>1.37</v>
      </c>
      <c r="BH18" s="19" t="str">
        <v>32.34 x 21.56 x 1.92 ~ 1.92 cm (12.73" x 8.49" x 0.76" ~ 0.76")</v>
      </c>
      <c r="BI18" s="19" t="str">
        <v>42WHrs, 3S1P, 3-cell Li-ion</v>
      </c>
      <c r="BJ18" s="19" t="str">
        <v>ø4.5, 65W AC Adapter, Output: 19V DC, 3.42A, 65W, Input: 100~240V AC 50/60Hz universal</v>
      </c>
      <c r="BK18" s="19" t="str">
        <v>Support NumberPad</v>
      </c>
      <c r="BL18" s="19" t="str">
        <v>N/A</v>
      </c>
      <c r="BM18" s="19" t="str">
        <v>Backlit Chiclet Keyboard</v>
      </c>
      <c r="BN18" s="19" t="str">
        <v>W/FINGERPRINT</v>
      </c>
      <c r="BO18" s="19" t="str">
        <v>EPEAT Silver
Energy star 8.0
RoHS
REACH</v>
      </c>
      <c r="BP18" s="19" t="str">
        <v>US MIL-STD 810H military-grade standard</v>
      </c>
      <c r="BQ18" s="19">
        <v>0</v>
      </c>
      <c r="BR18" s="19" t="str">
        <v>LED Backlit</v>
      </c>
    </row>
    <row r="19" spans="1:70" ht="115.2">
      <c r="A19" s="19" t="str">
        <v>B5402CBA-KI7110X</v>
      </c>
      <c r="B19" s="19" t="str">
        <f>IF(ISBLANK(A19),"",_xlfn.XLOOKUP(LEFT(A19,5),'MKT name rule'!$B$2:$B$322,'MKT name rule'!$C$2:$C$322, "Not found"))</f>
        <v>ASUS ExpertBook B5 Gen 1</v>
      </c>
      <c r="C19" s="19" t="str">
        <f t="shared" si="24"/>
        <v>90NX05M1-M002Y0</v>
      </c>
      <c r="D19" s="19" t="str">
        <f t="shared" si="0"/>
        <v>ASUS ExpertBook B5 Gen 1 (i7-1260P/16GB/1TB/Win 11 Pro/B5402CBA)</v>
      </c>
      <c r="E19" s="19" t="str">
        <f t="shared" si="1"/>
        <v>Intel® Core™ i7-1260P 2.1 GHz</v>
      </c>
      <c r="F19" s="19" t="str">
        <f t="shared" si="2"/>
        <v>Intel Iris Xᵉ Graphics (available for Intel® Core™ i5/i7/i9 with dual channel memory)</v>
      </c>
      <c r="G19" s="19" t="str">
        <f t="shared" si="3"/>
        <v>Windows 11 Pro</v>
      </c>
      <c r="H19" s="19" t="str">
        <f t="shared" si="25"/>
        <v>MICROSOFT 365 FREE TRIAL 30D</v>
      </c>
      <c r="I19" s="19" t="str">
        <f t="shared" si="4"/>
        <v>14"</v>
      </c>
      <c r="J19" s="19" t="str">
        <f t="shared" si="26"/>
        <v>FHD 1920X1080 16:9</v>
      </c>
      <c r="K19" s="19" t="str">
        <f t="shared" si="5"/>
        <v>400nits</v>
      </c>
      <c r="L19" s="19" t="str">
        <f t="shared" si="6"/>
        <v>DDR5 16GB</v>
      </c>
      <c r="M19" s="19" t="str">
        <f t="shared" si="7"/>
        <v>1TB 2280 PCIE G4 SSD</v>
      </c>
      <c r="N19" s="20" t="str">
        <f t="shared" si="8"/>
        <v>1x USB 2.0 Type-A
1x USB 3.2 Gen 2 Type-A
2x Thunderbolt™ 4, compliant with USB4, supports display / power delivery
1x HDMI 2.0a
1x 3.5mm Combo Audio Jack
1x RJ45 Gigabit Ethernet
Micro SD card reader</v>
      </c>
      <c r="O19" s="19" t="str">
        <f t="shared" si="9"/>
        <v>0.227 Kg</v>
      </c>
      <c r="P19" s="19" t="str">
        <f t="shared" si="10"/>
        <v>32.34 x 22.31 x 1.79 ~ 1.80 cm</v>
      </c>
      <c r="Q19" s="20" t="str">
        <f t="shared" si="11"/>
        <v>1x DDR5 SO-DIMM slots
1x M.2 2280 PCIe 3.0x4
1x M.2 2280 PCIe 4.0x4</v>
      </c>
      <c r="R19" s="19" t="str">
        <f t="shared" si="27"/>
        <v>Backpack</v>
      </c>
      <c r="S19" s="19" t="str">
        <f t="shared" si="12"/>
        <v>63WHrs</v>
      </c>
      <c r="T19" s="19" t="str">
        <f t="shared" si="13"/>
        <v>TYPE-C, 65W AC Adapter</v>
      </c>
      <c r="U19" s="19" t="str">
        <f t="shared" si="14"/>
        <v>W/FINGERPRINT</v>
      </c>
      <c r="V19" s="19" t="str">
        <f t="shared" si="15"/>
        <v>Intel® Core™ i7-1260P Processor 2.1 GHz (18M Cache, up to 4.7 GHz, 12 cores)</v>
      </c>
      <c r="W19" s="19" t="str">
        <f t="shared" si="16"/>
        <v>Intel® Core™ i7-1260P 2.1</v>
      </c>
      <c r="X19" s="19" t="str">
        <f t="shared" si="17"/>
        <v>i7-1260P</v>
      </c>
      <c r="Y19" s="19" t="str">
        <f t="shared" si="18"/>
        <v>i7-1260P</v>
      </c>
      <c r="Z19" s="19" t="str">
        <f t="shared" si="19"/>
        <v>Win 11 Pro</v>
      </c>
      <c r="AA19" s="19" t="str">
        <f t="shared" si="20"/>
        <v/>
      </c>
      <c r="AB19" s="19" t="str">
        <f t="shared" si="21"/>
        <v>16GB</v>
      </c>
      <c r="AC19" s="19" t="str">
        <f t="shared" si="22"/>
        <v>1TB</v>
      </c>
      <c r="AD19" s="19" t="str">
        <f t="shared" si="23"/>
        <v>B5402CBA</v>
      </c>
      <c r="AF19" s="19" t="str">
        <v>90NX05M1-M002Y0</v>
      </c>
      <c r="AG19" s="19" t="str">
        <v>B5402CBA-KI7110X</v>
      </c>
      <c r="AH19" s="19" t="str">
        <v>VSNX05M1-BU3013</v>
      </c>
      <c r="AI19" s="19" t="str">
        <v>Intel® Core™ i7-1260P Processor 2.1 GHz (18M Cache, up to 4.7 GHz, 12 cores)</v>
      </c>
      <c r="AJ19" s="19" t="str">
        <v>DDR5 16GB ( 8GB DDR5 on board + 8GB DDR5 SO-DIMM )</v>
      </c>
      <c r="AK19" s="19" t="str">
        <v>1TB 2280 PCIE G4 SSD</v>
      </c>
      <c r="AL19" s="19" t="str">
        <v>Intel Iris Xᵉ Graphics (available for Intel® Core™ i5/i7/i9 with dual channel memory)</v>
      </c>
      <c r="AM19" s="19" t="str">
        <v>Windows 11 Pro
1-month trial for new Microsoft 365 customers. Credit card required.</v>
      </c>
      <c r="AN19" s="19" t="str">
        <v>MICROSOFT 365 FREE TRIAL 30D</v>
      </c>
      <c r="AO19" s="19" t="str">
        <v>LCD Cover: Star Black, Aluminum
Top Case: Star Black, Mg-Al</v>
      </c>
      <c r="AP19" s="19" t="str">
        <v>1x DDR5 SO-DIMM slots
1x M.2 2280 PCIe 3.0x4
1x M.2 2280 PCIe 4.0x4</v>
      </c>
      <c r="AQ19" s="19" t="str">
        <v>Front: 720p HD camera with IR function to support Windows Hello
Rear: -
With privacy shutter
World-Facing: -</v>
      </c>
      <c r="AR19" s="19" t="str">
        <v>Dolby Atmos
Built-in speaker
Built-in array microphone</v>
      </c>
      <c r="AS19" s="19" t="str">
        <v>Wi-Fi 6E(802.11ax) (Dual band) 2*2 + Bluetooth® 5.4 Wireless Card</v>
      </c>
      <c r="AT19" s="19" t="str">
        <v>1x USB 2.0 Type-A
1x USB 3.2 Gen 2 Type-A
2x Thunderbolt™ 4, compliant with USB4, supports display / power delivery
1x HDMI 2.0a
1x 3.5mm Combo Audio Jack
1x RJ45 Gigabit Ethernet
Micro SD card reader</v>
      </c>
      <c r="AU19" s="19" t="str">
        <v>FingerPrint
Fingerprint sensor integrated with Power Key
Kensington Security Slot™(7x 3mm)
Trusted Platform Module (TPM) 2.0</v>
      </c>
      <c r="AV19" s="19" t="str">
        <v>Backpack</v>
      </c>
      <c r="AW19" s="19">
        <v>14</v>
      </c>
      <c r="AX19" s="19" t="str">
        <v>LED Back-lit-Narrow border</v>
      </c>
      <c r="AY19" s="19" t="str">
        <v>400nits</v>
      </c>
      <c r="AZ19" s="19" t="str">
        <v>FHD 1920X1080 16:9</v>
      </c>
      <c r="BA19" s="19" t="str">
        <v>Anti-Glare</v>
      </c>
      <c r="BB19" s="19" t="str">
        <v>sRGB 100%</v>
      </c>
      <c r="BC19" s="19" t="str">
        <v>non-Touch</v>
      </c>
      <c r="BD19" s="19" t="str">
        <v>Wide View</v>
      </c>
      <c r="BE19" s="19" t="str">
        <v>ID,1Y ON-SITE(ADP)+2Y ON-SITE</v>
      </c>
      <c r="BF19" s="19" t="str">
        <v>0.227 Kg</v>
      </c>
      <c r="BG19" s="19">
        <v>1.06</v>
      </c>
      <c r="BH19" s="19" t="str">
        <v>32.34 x 22.31 x 1.79 ~ 1.80 cm (12.73" x 8.78" x 0.70" ~ 0.71")</v>
      </c>
      <c r="BI19" s="19" t="str">
        <v>63WHrs, 3S1P, 3-cell Li-ion</v>
      </c>
      <c r="BJ19" s="19" t="str">
        <v>TYPE-C, 65W AC Adapter, Output: 20V DC, 3.25A, 65W, Input: 100~240V AC 50/60Hz universal</v>
      </c>
      <c r="BK19" s="19" t="str">
        <v>Support NumberPad</v>
      </c>
      <c r="BL19" s="19" t="str">
        <v>N/A</v>
      </c>
      <c r="BM19" s="19" t="str">
        <v>Backlit Chiclet Keyboard</v>
      </c>
      <c r="BN19" s="19" t="str">
        <v>W/FINGERPRINT</v>
      </c>
      <c r="BO19" s="19" t="str">
        <v>Energy star
EPEAT Gold
N/A</v>
      </c>
      <c r="BP19" s="19" t="str">
        <v>US MIL-STD 810H military-grade standard</v>
      </c>
      <c r="BQ19" s="19">
        <v>0</v>
      </c>
      <c r="BR19" s="19" t="str">
        <v>LED Backlit</v>
      </c>
    </row>
    <row r="20" spans="1:70" ht="72">
      <c r="A20" s="19" t="str">
        <v>BG1409CVA-S67850X</v>
      </c>
      <c r="B20" s="19" t="str">
        <f>IF(ISBLANK(A20),"",_xlfn.XLOOKUP(LEFT(A20,5),'MKT name rule'!$B$2:$B$322,'MKT name rule'!$C$2:$C$322, "Not found"))</f>
        <v>ASUS ExpertBook BG1</v>
      </c>
      <c r="C20" s="19" t="str">
        <f t="shared" si="24"/>
        <v>90NX08Z1-M001E0</v>
      </c>
      <c r="D20" s="19" t="str">
        <f t="shared" si="0"/>
        <v>ASUS ExpertBook BG1 (i7-1355U/8GB/512GB/Win 11 Pro/BG1409CVA)</v>
      </c>
      <c r="E20" s="19" t="str">
        <f t="shared" si="1"/>
        <v>Intel® Core™ i7-1355U 1.7 GHz</v>
      </c>
      <c r="F20" s="19" t="str">
        <f t="shared" si="2"/>
        <v>Intel® UHD Graphics</v>
      </c>
      <c r="G20" s="19" t="str">
        <f t="shared" si="3"/>
        <v>Windows 11 Pro</v>
      </c>
      <c r="H20" s="19" t="str">
        <f t="shared" si="25"/>
        <v>M365 FREE TRIAL 30D(WW)</v>
      </c>
      <c r="I20" s="19" t="str">
        <f t="shared" si="4"/>
        <v>14"</v>
      </c>
      <c r="J20" s="19" t="str">
        <f t="shared" si="26"/>
        <v>FHD 1920X1080 16:9</v>
      </c>
      <c r="K20" s="19" t="str">
        <f t="shared" si="5"/>
        <v>300nits</v>
      </c>
      <c r="L20" s="19" t="str">
        <f t="shared" si="6"/>
        <v>DDR5 8GB</v>
      </c>
      <c r="M20" s="19" t="str">
        <f t="shared" si="7"/>
        <v>512GB 2280 PCIE G4 SSD</v>
      </c>
      <c r="N20" s="20" t="str">
        <f t="shared" si="8"/>
        <v>2x USB 3.2 Gen 1 Type-A
2x USB 3.2 Gen 2 Type-C support display / power delivery
1x HDMI 1.4
1x 3.5mm Combo Audio Jack
1x RJ45 Gigabit Ethernet</v>
      </c>
      <c r="O20" s="19" t="str">
        <f t="shared" si="9"/>
        <v>1.407 Kg</v>
      </c>
      <c r="P20" s="19" t="str">
        <f t="shared" si="10"/>
        <v>32.45 x 21.44 x 1.97 ~ 1.97 cm</v>
      </c>
      <c r="Q20" s="20" t="str">
        <f t="shared" si="11"/>
        <v>2x DDR5 SO-DIMM slots
1x M.2 2230 PCIe 4.0x4
1x M.2 2280 PCIe 4.0x4</v>
      </c>
      <c r="R20" s="19" t="str">
        <f t="shared" si="27"/>
        <v>Backpack
Carry bag
USB-C to USB-C cable</v>
      </c>
      <c r="S20" s="19" t="str">
        <f t="shared" si="12"/>
        <v>50WHrs</v>
      </c>
      <c r="T20" s="19" t="str">
        <f t="shared" si="13"/>
        <v>TYPE-C, 65W AC Adapter</v>
      </c>
      <c r="U20" s="19" t="str">
        <f t="shared" si="14"/>
        <v>W/FINGERPRINT</v>
      </c>
      <c r="V20" s="19" t="str">
        <f t="shared" si="15"/>
        <v>Intel® Core™ i7-1355U Processor 1.7 GHz (12MB Cache, up to 5.0 GHz, 10 cores, 12 Threads)</v>
      </c>
      <c r="W20" s="19" t="str">
        <f t="shared" si="16"/>
        <v>Intel® Core™ i7-1355U 1.7</v>
      </c>
      <c r="X20" s="19" t="str">
        <f t="shared" si="17"/>
        <v>i7-1355U</v>
      </c>
      <c r="Y20" s="19" t="str">
        <f t="shared" si="18"/>
        <v>i7-1355U</v>
      </c>
      <c r="Z20" s="19" t="str">
        <f t="shared" si="19"/>
        <v>Win 11 Pro</v>
      </c>
      <c r="AA20" s="19" t="str">
        <f t="shared" si="20"/>
        <v/>
      </c>
      <c r="AB20" s="19" t="str">
        <f t="shared" si="21"/>
        <v>8GB</v>
      </c>
      <c r="AC20" s="19" t="str">
        <f t="shared" si="22"/>
        <v>512GB</v>
      </c>
      <c r="AD20" s="19" t="str">
        <f t="shared" si="23"/>
        <v>BG1409CVA</v>
      </c>
      <c r="AF20" s="19" t="str">
        <v>90NX08Z1-M001E0</v>
      </c>
      <c r="AG20" s="19" t="str">
        <v>BG1409CVA-S67850X</v>
      </c>
      <c r="AH20" s="19" t="str">
        <v>VSNX08Z1-BU2000</v>
      </c>
      <c r="AI20" s="19" t="str">
        <v>Intel® Core™ i7-1355U Processor 1.7 GHz (12MB Cache, up to 5.0 GHz, 10 cores, 12 Threads)</v>
      </c>
      <c r="AJ20" s="19" t="str">
        <v>DDR5 8GB ( 8GB DDR5 SO-DIMM )</v>
      </c>
      <c r="AK20" s="19" t="str">
        <v>512GB 2280 PCIE G4 SSD</v>
      </c>
      <c r="AL20" s="19" t="str">
        <v>Intel® UHD Graphics</v>
      </c>
      <c r="AM20" s="19" t="str">
        <v>Windows 11 Pro
1-month trial for new Microsoft 365 customers. Credit card required.</v>
      </c>
      <c r="AN20" s="19" t="str">
        <v>M365 FREE TRIAL 30D(WW)</v>
      </c>
      <c r="AO20" s="19" t="str">
        <v>LCD Cover: Gentle Grey, Plastic
Top Case: Gentle Grey, Plastic</v>
      </c>
      <c r="AP20" s="19" t="str">
        <v>2x DDR5 SO-DIMM slots
1x M.2 2230 PCIe 4.0x4
1x M.2 2280 PCIe 4.0x4</v>
      </c>
      <c r="AQ20" s="19" t="str">
        <v>Front: 720p HD camera
Rear: -
With privacy shutter
World-Facing: -</v>
      </c>
      <c r="AR20" s="19" t="str">
        <v>Audio by Dirac
Built-in speaker
Built-in array microphone</v>
      </c>
      <c r="AS20" s="19" t="str">
        <v>Wi-Fi 6E(802.11ax) (Dual band) 2*2 + Bluetooth® 5.4 Wireless Card</v>
      </c>
      <c r="AT20" s="19" t="str">
        <v>2x USB 3.2 Gen 1 Type-A
2x USB 3.2 Gen 2 Type-C support display / power delivery
1x HDMI 1.4
1x 3.5mm Combo Audio Jack
1x RJ45 Gigabit Ethernet</v>
      </c>
      <c r="AU2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0" s="19" t="str">
        <v>Backpack
Carry bag
USB-C to USB-C cable</v>
      </c>
      <c r="AW20" s="19">
        <v>14</v>
      </c>
      <c r="AX20" s="19" t="str">
        <v>LED Back-lit-Narrow border</v>
      </c>
      <c r="AY20" s="19" t="str">
        <v>300nits</v>
      </c>
      <c r="AZ20" s="19" t="str">
        <v>FHD 1920X1080 16:9</v>
      </c>
      <c r="BA20" s="19" t="str">
        <v>Anti-Glare</v>
      </c>
      <c r="BB20" s="19" t="str">
        <v>NTSC:45%</v>
      </c>
      <c r="BC20" s="19" t="str">
        <v>non-Touch</v>
      </c>
      <c r="BD20" s="19" t="str">
        <v>Wide View</v>
      </c>
      <c r="BE20" s="19" t="str">
        <v>ID,1Y CARRY-IN(ADP)+2Y CARRY-IN</v>
      </c>
      <c r="BF20" s="19" t="str">
        <v>1.407 Kg</v>
      </c>
      <c r="BG20" s="19">
        <v>1.2150000000000001</v>
      </c>
      <c r="BH20" s="19" t="str">
        <v>32.45 x 21.44 x 1.97 ~ 1.97 cm (12.78" x 8.44" x 0.78" ~ 0.78")</v>
      </c>
      <c r="BI20" s="19" t="str">
        <v>50WHrs, 3S1P, 3-cell Li-ion</v>
      </c>
      <c r="BJ20" s="19" t="str">
        <v>TYPE-C, 65W AC Adapter, Output: 20V DC, 3.25A, 65W, Input: 100~240V AC 50/60Hz universal</v>
      </c>
      <c r="BK20" s="19">
        <v>0</v>
      </c>
      <c r="BL20" s="19" t="str">
        <v>N/A</v>
      </c>
      <c r="BM20" s="19" t="str">
        <v>Backlit Chiclet Keyboard</v>
      </c>
      <c r="BN20" s="19" t="str">
        <v>W/FINGERPRINT</v>
      </c>
      <c r="BO20" s="19" t="str">
        <v>Energy star 8.0
FSC Mix
TCO Certified
RoHS
REACH</v>
      </c>
      <c r="BP20" s="19" t="str">
        <v>US MIL-STD 810H military-grade standard</v>
      </c>
      <c r="BQ20" s="19">
        <v>0</v>
      </c>
      <c r="BR20" s="19" t="str">
        <v>LED Backlit</v>
      </c>
    </row>
    <row r="21" spans="1:70" ht="144">
      <c r="A21" s="19" t="str">
        <v>B1400CBA-EB7111X</v>
      </c>
      <c r="B21" s="19" t="str">
        <f>IF(ISBLANK(A21),"",_xlfn.XLOOKUP(LEFT(A21,5),'MKT name rule'!$B$2:$B$322,'MKT name rule'!$C$2:$C$322, "Not found"))</f>
        <v>ASUS ExpertBook B1</v>
      </c>
      <c r="C21" s="19" t="str">
        <f t="shared" si="24"/>
        <v>90NX0571-M01TK0</v>
      </c>
      <c r="D21" s="19" t="str">
        <f t="shared" si="0"/>
        <v>ASUS ExpertBook B1 (i7-1255U/16GB/1TB/Win 11 Pro/B1400CBA)</v>
      </c>
      <c r="E21" s="19" t="str">
        <f t="shared" si="1"/>
        <v>Intel® Core™ i7-1255U 1.7 GHz</v>
      </c>
      <c r="F21" s="19" t="str">
        <f t="shared" si="2"/>
        <v>Intel Iris Xᵉ Graphics (available for Intel® Core™ i5/i7/i9 with dual channel memory)</v>
      </c>
      <c r="G21" s="19" t="str">
        <f t="shared" si="3"/>
        <v>Windows 11 Pro</v>
      </c>
      <c r="H21" s="19" t="str">
        <f t="shared" si="25"/>
        <v>MICROSOFT 365 FREE TRIAL 30D</v>
      </c>
      <c r="I21" s="19" t="str">
        <f t="shared" si="4"/>
        <v>14"</v>
      </c>
      <c r="J21" s="19" t="str">
        <f t="shared" si="26"/>
        <v>FHD 1920X1080 16:9</v>
      </c>
      <c r="K21" s="19" t="str">
        <f t="shared" si="5"/>
        <v>250nits</v>
      </c>
      <c r="L21" s="19" t="str">
        <f t="shared" si="6"/>
        <v>DDR4 16GB</v>
      </c>
      <c r="M21" s="19" t="str">
        <f t="shared" si="7"/>
        <v>1TB 2280 PCIE G4 SSD</v>
      </c>
      <c r="N21" s="20" t="str">
        <f t="shared" si="8"/>
        <v>1x USB 2.0 Type-A
2x USB 3.2 Gen 2 Type-A
1x Thunderbolt™ 4, compliant with USB4, supports display / power delivery
1x HDMI 1.4
1x VGA Port (D-Sub)
1x 3.5mm Combo Audio Jack
1x RJ45 Gigabit Ethernet
1x DC-in
Micro SD card reader</v>
      </c>
      <c r="O21" s="19" t="str">
        <f t="shared" si="9"/>
        <v>0.185 Kg</v>
      </c>
      <c r="P21" s="19" t="str">
        <f t="shared" si="10"/>
        <v>32.34 x 21.56 x 1.92 ~ 1.92 cm</v>
      </c>
      <c r="Q21" s="20" t="str">
        <f t="shared" si="11"/>
        <v>1x DDR4 SO-DIMM slot
1x M.2 2280 PCIe 4.0x4
1x STD 2.5” SATA HDD</v>
      </c>
      <c r="R21" s="19" t="str">
        <f t="shared" si="27"/>
        <v>Backpack
Wireless optical mouse</v>
      </c>
      <c r="S21" s="19" t="str">
        <f t="shared" si="12"/>
        <v>42WHrs</v>
      </c>
      <c r="T21" s="19" t="str">
        <f t="shared" si="13"/>
        <v>ø4.5, 65W AC Adapter</v>
      </c>
      <c r="U21" s="19" t="str">
        <f t="shared" si="14"/>
        <v>W/FINGERPRINT</v>
      </c>
      <c r="V21" s="19" t="str">
        <f t="shared" si="15"/>
        <v>Intel® Core™ i7-1255U Processor 1.7 GHz (12M Cache, up to 4.7 GHz, 10 cores)</v>
      </c>
      <c r="W21" s="19" t="str">
        <f t="shared" si="16"/>
        <v>Intel® Core™ i7-1255U 1.7</v>
      </c>
      <c r="X21" s="19" t="str">
        <f t="shared" si="17"/>
        <v>i7-1255U</v>
      </c>
      <c r="Y21" s="19" t="str">
        <f t="shared" si="18"/>
        <v>i7-1255U</v>
      </c>
      <c r="Z21" s="19" t="str">
        <f t="shared" si="19"/>
        <v>Win 11 Pro</v>
      </c>
      <c r="AA21" s="19" t="str">
        <f t="shared" si="20"/>
        <v/>
      </c>
      <c r="AB21" s="19" t="str">
        <f t="shared" si="21"/>
        <v>16GB</v>
      </c>
      <c r="AC21" s="19" t="str">
        <f t="shared" si="22"/>
        <v>1TB</v>
      </c>
      <c r="AD21" s="19" t="str">
        <f t="shared" si="23"/>
        <v>B1400CBA</v>
      </c>
      <c r="AF21" s="19" t="str">
        <v>90NX0571-M01TK0</v>
      </c>
      <c r="AG21" s="19" t="str">
        <v>B1400CBA-EB7111X</v>
      </c>
      <c r="AH21" s="19" t="str">
        <v>VSNX0571-BU3A12</v>
      </c>
      <c r="AI21" s="19" t="str">
        <v>Intel® Core™ i7-1255U Processor 1.7 GHz (12M Cache, up to 4.7 GHz, 10 cores)</v>
      </c>
      <c r="AJ21" s="19" t="str">
        <v>DDR4 16GB ( 8GB DDR4 on board + 8GB DDR4 SO-DIMM )</v>
      </c>
      <c r="AK21" s="19" t="str">
        <v>1TB 2280 PCIE G4 SSD</v>
      </c>
      <c r="AL21" s="19" t="str">
        <v>Intel Iris Xᵉ Graphics (available for Intel® Core™ i5/i7/i9 with dual channel memory)</v>
      </c>
      <c r="AM21" s="19" t="str">
        <v>Windows 11 Pro
1-month trial for new Microsoft 365 customers. Credit card required.</v>
      </c>
      <c r="AN21" s="19" t="str">
        <v>MICROSOFT 365 FREE TRIAL 30D</v>
      </c>
      <c r="AO21" s="19" t="str">
        <v>LCD Cover: Star Black, Aluminum
Top Case: Star Black, Plastic</v>
      </c>
      <c r="AP21" s="19" t="str">
        <v>1x DDR4 SO-DIMM slot
1x M.2 2280 PCIe 4.0x4
1x STD 2.5” SATA HDD</v>
      </c>
      <c r="AQ21" s="19" t="str">
        <v>Front: 720p HD camera
Rear: -
With privacy shutter
World-Facing: -</v>
      </c>
      <c r="AR21" s="19" t="str">
        <v>Built-in speaker
Built-in array microphone</v>
      </c>
      <c r="AS21" s="19" t="str">
        <v>Wi-Fi 6(802.11ax) (Dual band) 2*2 + Bluetooth® 5.2 Wireless Card</v>
      </c>
      <c r="AT21" s="19" t="str">
        <v>1x USB 2.0 Type-A
2x USB 3.2 Gen 2 Type-A
1x Thunderbolt™ 4, compliant with USB4, supports display / power delivery
1x HDMI 1.4
1x VGA Port (D-Sub)
1x 3.5mm Combo Audio Jack
1x RJ45 Gigabit Ethernet
1x DC-in
Micro SD card reader</v>
      </c>
      <c r="AU21" s="19" t="str">
        <v>FingerPrint
BIOS Booting User Password Protection
HDD User Password Protection and Security
Support Absolute Persistence 2.0 (Computrace)
Trusted Platform Module (TPM) 2.0
Fingerprint sensor integrated with Power Key
Kensington Security Slot™(7x 3mm)</v>
      </c>
      <c r="AV21" s="19" t="str">
        <v>Backpack
Wireless optical mouse</v>
      </c>
      <c r="AW21" s="19">
        <v>14</v>
      </c>
      <c r="AX21" s="19" t="str">
        <v>LED Back-lit-Narrow border</v>
      </c>
      <c r="AY21" s="19" t="str">
        <v>250nits</v>
      </c>
      <c r="AZ21" s="19" t="str">
        <v>FHD 1920X1080 16:9</v>
      </c>
      <c r="BA21" s="19" t="str">
        <v>Anti-Glare</v>
      </c>
      <c r="BB21" s="19" t="str">
        <v>NTSC:45%</v>
      </c>
      <c r="BC21" s="19" t="str">
        <v>non-Touch</v>
      </c>
      <c r="BD21" s="19" t="str">
        <v>Wide View</v>
      </c>
      <c r="BE21" s="19" t="str">
        <v>ID,1Y ON-SITE(ADP)+2Y ON-SITE</v>
      </c>
      <c r="BF21" s="19" t="str">
        <v>0.185 Kg</v>
      </c>
      <c r="BG21" s="19">
        <v>1.37</v>
      </c>
      <c r="BH21" s="19" t="str">
        <v>32.34 x 21.56 x 1.92 ~ 1.92 cm (12.73" x 8.49" x 0.76" ~ 0.76")</v>
      </c>
      <c r="BI21" s="19" t="str">
        <v>42WHrs, 3S1P, 3-cell Li-ion</v>
      </c>
      <c r="BJ21" s="19" t="str">
        <v>ø4.5, 65W AC Adapter, Output: 19V DC, 3.42A, 65W, Input: 100~240V AC 50/60Hz universal</v>
      </c>
      <c r="BK21" s="19" t="str">
        <v>Support NumberPad</v>
      </c>
      <c r="BL21" s="19" t="str">
        <v>N/A</v>
      </c>
      <c r="BM21" s="19" t="str">
        <v>Backlit Chiclet Keyboard</v>
      </c>
      <c r="BN21" s="19" t="str">
        <v>W/FINGERPRINT</v>
      </c>
      <c r="BO21" s="19" t="str">
        <v>EPEAT Silver
Energy star 8.0
RoHS
REACH</v>
      </c>
      <c r="BP21" s="19" t="str">
        <v>US MIL-STD 810H military-grade standard</v>
      </c>
      <c r="BQ21" s="19">
        <v>0</v>
      </c>
      <c r="BR21" s="19" t="str">
        <v>LED Backlit</v>
      </c>
    </row>
    <row r="22" spans="1:70" ht="100.8">
      <c r="A22" s="19" t="str">
        <v>B5405CVA-NZ7110X</v>
      </c>
      <c r="B22" s="19" t="str">
        <f>IF(ISBLANK(A22),"",_xlfn.XLOOKUP(LEFT(A22,5),'MKT name rule'!$B$2:$B$322,'MKT name rule'!$C$2:$C$322, "Not found"))</f>
        <v>ASUS ExpertBook B5 Gen 3</v>
      </c>
      <c r="C22" s="19" t="str">
        <f t="shared" si="24"/>
        <v>90NX08G1-M00HB0</v>
      </c>
      <c r="D22" s="19" t="str">
        <f t="shared" si="0"/>
        <v>ASUS ExpertBook B5 Gen 3 (i7-1355U/16GB/1TB/Win 11 Pro/B5405CVA)</v>
      </c>
      <c r="E22" s="19" t="str">
        <f t="shared" si="1"/>
        <v>Intel® Core™ i7-1355U 1.7 GHz</v>
      </c>
      <c r="F22" s="19" t="str">
        <f t="shared" si="2"/>
        <v>Intel Iris Xᵉ Graphics (available for Intel® Core™ i5/i7/i9 with dual channel memory)</v>
      </c>
      <c r="G22" s="19" t="str">
        <f t="shared" si="3"/>
        <v>Windows 11 Pro</v>
      </c>
      <c r="H22" s="19" t="str">
        <f t="shared" si="25"/>
        <v>M365 FREE TRIAL 30D(WW)</v>
      </c>
      <c r="I22" s="19" t="str">
        <f t="shared" si="4"/>
        <v>14"</v>
      </c>
      <c r="J22" s="19" t="str">
        <f t="shared" si="26"/>
        <v>WQXGA(WQ) 2560X1600 16:10</v>
      </c>
      <c r="K22" s="19" t="str">
        <f t="shared" si="5"/>
        <v>400nits</v>
      </c>
      <c r="L22" s="19" t="str">
        <f t="shared" si="6"/>
        <v>DDR5 16GB</v>
      </c>
      <c r="M22" s="19" t="str">
        <f t="shared" si="7"/>
        <v>1TB 2280 PCIE G4 SSD</v>
      </c>
      <c r="N22" s="20" t="str">
        <f t="shared" si="8"/>
        <v>2x USB 3.2 Gen 1 Type-A
2x Thunderbolt™ 4, compliant with USB4, supports display / power delivery
1x HDMI 2.1 TMDS
1x 3.5mm Combo Audio Jack
1x RJ45 Gigabit Ethernet
Micro SD card reader</v>
      </c>
      <c r="O22" s="19" t="str">
        <f t="shared" si="9"/>
        <v>1.352 Kg</v>
      </c>
      <c r="P22" s="19" t="str">
        <f t="shared" si="10"/>
        <v>31.51 x 22.68 x 1.75 ~ 1.79 cm</v>
      </c>
      <c r="Q22" s="20" t="str">
        <f t="shared" si="11"/>
        <v>2x DDR5 SO-DIMM slots</v>
      </c>
      <c r="R22" s="19" t="str">
        <f t="shared" si="27"/>
        <v>Backpack</v>
      </c>
      <c r="S22" s="19" t="str">
        <f t="shared" si="12"/>
        <v>50WHrs</v>
      </c>
      <c r="T22" s="19" t="str">
        <f t="shared" si="13"/>
        <v>TYPE-C, 65W AC Adapter</v>
      </c>
      <c r="U22" s="19" t="str">
        <f t="shared" si="14"/>
        <v>W/FINGERPRINT</v>
      </c>
      <c r="V22" s="19" t="str">
        <f t="shared" si="15"/>
        <v>Intel® Core™ i7-1355U Processor 1.7 GHz (12MB Cache, up to 5.0 GHz, 10 cores, 12 Threads)</v>
      </c>
      <c r="W22" s="19" t="str">
        <f t="shared" si="16"/>
        <v>Intel® Core™ i7-1355U 1.7</v>
      </c>
      <c r="X22" s="19" t="str">
        <f t="shared" si="17"/>
        <v>i7-1355U</v>
      </c>
      <c r="Y22" s="19" t="str">
        <f t="shared" si="18"/>
        <v>i7-1355U</v>
      </c>
      <c r="Z22" s="19" t="str">
        <f t="shared" si="19"/>
        <v>Win 11 Pro</v>
      </c>
      <c r="AA22" s="19" t="str">
        <f t="shared" si="20"/>
        <v/>
      </c>
      <c r="AB22" s="19" t="str">
        <f t="shared" si="21"/>
        <v>16GB</v>
      </c>
      <c r="AC22" s="19" t="str">
        <f t="shared" si="22"/>
        <v>1TB</v>
      </c>
      <c r="AD22" s="19" t="str">
        <f t="shared" si="23"/>
        <v>B5405CVA</v>
      </c>
      <c r="AF22" s="19" t="str">
        <v>90NX08G1-M00HB0</v>
      </c>
      <c r="AG22" s="19" t="str">
        <v>B5405CVA-NZ7110X</v>
      </c>
      <c r="AH22" s="19" t="str">
        <v>VSNX08G1-BUB010</v>
      </c>
      <c r="AI22" s="19" t="str">
        <v>Intel® Core™ i7-1355U Processor 1.7 GHz (12MB Cache, up to 5.0 GHz, 10 cores, 12 Threads)</v>
      </c>
      <c r="AJ22" s="19" t="str">
        <v>DDR5 16GB ( 16GB DDR5 SO-DIMM )</v>
      </c>
      <c r="AK22" s="19" t="str">
        <v>1TB 2280 PCIE G4 SSD</v>
      </c>
      <c r="AL22" s="19" t="str">
        <v>Intel Iris Xᵉ Graphics (available for Intel® Core™ i5/i7/i9 with dual channel memory)</v>
      </c>
      <c r="AM22" s="19" t="str">
        <v>Windows 11 Pro
1-month trial for new Microsoft 365 customers. Credit card required.</v>
      </c>
      <c r="AN22" s="19" t="str">
        <v>M365 FREE TRIAL 30D(WW)</v>
      </c>
      <c r="AO22" s="19" t="str">
        <v>LCD Cover: Gentle Grey, Aluminum
Top Case: Gentle Grey, Aluminum</v>
      </c>
      <c r="AP22" s="19" t="str">
        <v>2x DDR5 SO-DIMM slots</v>
      </c>
      <c r="AQ22" s="19" t="str">
        <v>Front: 1080p FHD camera with IR function to support Windows Hello
Rear: -
With privacy shutter
World-Facing: -</v>
      </c>
      <c r="AR22" s="19" t="str">
        <v>Audio by Dirac</v>
      </c>
      <c r="AS22" s="19" t="str">
        <v>Wi-Fi 6E(802.11ax) (Dual band) 2*2 + Bluetooth® 5.4 Wireless Card</v>
      </c>
      <c r="AT22" s="19" t="str">
        <v>2x USB 3.2 Gen 1 Type-A
2x Thunderbolt™ 4, compliant with USB4, supports display / power delivery
1x HDMI 2.1 TMDS
1x 3.5mm Combo Audio Jack
1x RJ45 Gigabit Ethernet
Micro SD card reader</v>
      </c>
      <c r="AU2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22" s="19" t="str">
        <v>Backpack</v>
      </c>
      <c r="AW22" s="19">
        <v>14</v>
      </c>
      <c r="AX22" s="19" t="str">
        <v>LED Back-lit(144Hz)-Narrow border</v>
      </c>
      <c r="AY22" s="19" t="str">
        <v>400nits</v>
      </c>
      <c r="AZ22" s="19" t="str">
        <v>WQXGA(WQ) 2560X1600 16:10</v>
      </c>
      <c r="BA22" s="19" t="str">
        <v>Anti-Glare</v>
      </c>
      <c r="BB22" s="19" t="str">
        <v>sRGB 100%</v>
      </c>
      <c r="BC22" s="19" t="str">
        <v>non-Touch</v>
      </c>
      <c r="BD22" s="19" t="str">
        <v>Wide View</v>
      </c>
      <c r="BE22" s="19" t="str">
        <v>ID,1Y ON-SITE(ADP)+2Y ON-SITE</v>
      </c>
      <c r="BF22" s="19" t="str">
        <v>1.352 Kg</v>
      </c>
      <c r="BG22" s="19">
        <v>1.1599999999999999</v>
      </c>
      <c r="BH22" s="19" t="str">
        <v>31.51 x 22.68 x 1.75 ~ 1.79 cm (12.41" x 8.93" x 0.69" ~ 0.70")</v>
      </c>
      <c r="BI22" s="19" t="str">
        <v>50WHrs, 3S1P, 3-cell Li-ion</v>
      </c>
      <c r="BJ22" s="19" t="str">
        <v>TYPE-C, 65W AC Adapter, Output: 20V DC, 3.25A, 65W, Input: 100~240V AC 50/60Hz universal</v>
      </c>
      <c r="BK22" s="19">
        <v>0</v>
      </c>
      <c r="BL22" s="19" t="str">
        <v>MCAFEE_30D</v>
      </c>
      <c r="BM22" s="19" t="str">
        <v>Backlit Chiclet Keyboard</v>
      </c>
      <c r="BN22" s="19" t="str">
        <v>W/FINGERPRINT</v>
      </c>
      <c r="BO22" s="19" t="str">
        <v>EPEAT Gold with Climate+
Energy star 8.0
FSC Recycled
TCO Certified
RoHS
REACH</v>
      </c>
      <c r="BP22" s="19" t="str">
        <v>US MIL-STD 810H military-grade standard</v>
      </c>
      <c r="BQ22" s="19">
        <v>0</v>
      </c>
      <c r="BR22" s="19" t="str">
        <v>LED Backlit</v>
      </c>
    </row>
    <row r="23" spans="1:70" ht="115.2">
      <c r="A23" s="19" t="str">
        <v>B5402FBA-HY7110WS</v>
      </c>
      <c r="B23" s="19" t="str">
        <f>IF(ISBLANK(A23),"",_xlfn.XLOOKUP(LEFT(A23,5),'MKT name rule'!$B$2:$B$322,'MKT name rule'!$C$2:$C$322, "Not found"))</f>
        <v>ASUS ExpertBook B5 Gen 1</v>
      </c>
      <c r="C23" s="19" t="str">
        <f t="shared" si="24"/>
        <v>90NX05J1-M004R0</v>
      </c>
      <c r="D23" s="19" t="str">
        <f t="shared" si="0"/>
        <v>ASUS ExpertBook B5 Gen 1 (i7-1260P/16GB/1TB/Win 11 Home/B5402FBA)</v>
      </c>
      <c r="E23" s="19" t="str">
        <f t="shared" si="1"/>
        <v>Intel® Core™ i7-1260P 2.1 GHz</v>
      </c>
      <c r="F23" s="19" t="str">
        <f t="shared" si="2"/>
        <v>Intel® UHD Graphics</v>
      </c>
      <c r="G23" s="19" t="str">
        <f t="shared" si="3"/>
        <v>Windows 11 Home</v>
      </c>
      <c r="H23" s="19" t="str">
        <f t="shared" si="25"/>
        <v>OFFICE HOME&amp;STUDENT(ID)</v>
      </c>
      <c r="I23" s="19" t="str">
        <f t="shared" si="4"/>
        <v>14"</v>
      </c>
      <c r="J23" s="19" t="str">
        <f t="shared" si="26"/>
        <v>FHD 1920X1080 16:9(1W)</v>
      </c>
      <c r="K23" s="19" t="str">
        <f t="shared" si="5"/>
        <v>400nits</v>
      </c>
      <c r="L23" s="19" t="str">
        <f t="shared" si="6"/>
        <v>DDR5 16GB</v>
      </c>
      <c r="M23" s="19" t="str">
        <f t="shared" si="7"/>
        <v>1TB 2280 PCIE G4 SSD</v>
      </c>
      <c r="N23" s="20" t="str">
        <f t="shared" si="8"/>
        <v>1x USB 2.0 Type-A
1x USB 3.2 Gen 2 Type-A
2x Thunderbolt™ 4, compliant with USB4, supports display / power delivery
1x HDMI 2.0a
1x 3.5mm Combo Audio Jack
1x RJ45 Gigabit Ethernet
Micro SD card reader</v>
      </c>
      <c r="O23" s="19" t="str">
        <f t="shared" si="9"/>
        <v>0.227 Kg</v>
      </c>
      <c r="P23" s="19" t="str">
        <f t="shared" si="10"/>
        <v>32.34 x 22.31 x 1.79 ~ 1.80 cm</v>
      </c>
      <c r="Q23" s="20" t="str">
        <f t="shared" si="11"/>
        <v>1x DDR5 SO-DIMM slots
1x M.2 2280 PCIe 3.0x4
1x M.2 2280 PCIe 4.0x4</v>
      </c>
      <c r="R23" s="19" t="str">
        <f t="shared" si="27"/>
        <v>Backpack
MPP 2.0 garaged stylus</v>
      </c>
      <c r="S23" s="19" t="str">
        <f t="shared" si="12"/>
        <v>63WHrs</v>
      </c>
      <c r="T23" s="19" t="str">
        <f t="shared" si="13"/>
        <v>TYPE-C, 65W AC Adapter</v>
      </c>
      <c r="U23" s="19" t="str">
        <f t="shared" si="14"/>
        <v>W/FINGERPRINT</v>
      </c>
      <c r="V23" s="19" t="str">
        <f t="shared" si="15"/>
        <v>Intel® Core™ i7-1260P Processor 2.1 GHz (18M Cache, up to 4.7 GHz, 12 cores)</v>
      </c>
      <c r="W23" s="19" t="str">
        <f t="shared" si="16"/>
        <v>Intel® Core™ i7-1260P 2.1</v>
      </c>
      <c r="X23" s="19" t="str">
        <f t="shared" si="17"/>
        <v>i7-1260P</v>
      </c>
      <c r="Y23" s="19" t="str">
        <f t="shared" si="18"/>
        <v>i7-1260P</v>
      </c>
      <c r="Z23" s="19" t="str">
        <f t="shared" si="19"/>
        <v>Win 11 Home</v>
      </c>
      <c r="AA23" s="19" t="str">
        <f t="shared" si="20"/>
        <v/>
      </c>
      <c r="AB23" s="19" t="str">
        <f t="shared" si="21"/>
        <v>16GB</v>
      </c>
      <c r="AC23" s="19" t="str">
        <f t="shared" si="22"/>
        <v>1TB</v>
      </c>
      <c r="AD23" s="19" t="str">
        <f t="shared" si="23"/>
        <v>B5402FBA</v>
      </c>
      <c r="AF23" s="19" t="str">
        <v>90NX05J1-M004R0</v>
      </c>
      <c r="AG23" s="19" t="str">
        <v>B5402FBA-HY7110WS</v>
      </c>
      <c r="AH23" s="19" t="str">
        <v>VSNX05J1-BU0A30</v>
      </c>
      <c r="AI23" s="19" t="str">
        <v>Intel® Core™ i7-1260P Processor 2.1 GHz (18M Cache, up to 4.7 GHz, 12 cores)</v>
      </c>
      <c r="AJ23" s="19" t="str">
        <v>DDR5 16GB ( 8GB DDR5 on board + 8GB DDR5 SO-DIMM )</v>
      </c>
      <c r="AK23" s="19" t="str">
        <v>1TB 2280 PCIE G4 SSD</v>
      </c>
      <c r="AL23" s="19" t="str">
        <v>Intel® UHD Graphics</v>
      </c>
      <c r="AM23" s="19" t="str">
        <v>Windows 11 Home - ASUS recommends Windows 11 Pro for business
Office Home and Student 2021 included</v>
      </c>
      <c r="AN23" s="19" t="str">
        <v>OFFICE HOME&amp;STUDENT(ID)</v>
      </c>
      <c r="AO23" s="19" t="str">
        <v>LCD Cover: Star Black, Aluminum
Top Case: Star Black, Mg-Al</v>
      </c>
      <c r="AP23" s="19" t="str">
        <v>1x DDR5 SO-DIMM slots
1x M.2 2280 PCIe 3.0x4
1x M.2 2280 PCIe 4.0x4</v>
      </c>
      <c r="AQ23" s="19" t="str">
        <v>Front: 720p HD camera with IR function to support Windows Hello
Rear: -
With privacy shutter
World-Facing: -</v>
      </c>
      <c r="AR23" s="19" t="str">
        <v>Dolby Atmos
Built-in speaker
Built-in array microphone</v>
      </c>
      <c r="AS23" s="19" t="str">
        <v>Wi-Fi 6E(802.11ax) (Dual band) 2*2 + Bluetooth® 5.4 Wireless Card</v>
      </c>
      <c r="AT23" s="19" t="str">
        <v>1x USB 2.0 Type-A
1x USB 3.2 Gen 2 Type-A
2x Thunderbolt™ 4, compliant with USB4, supports display / power delivery
1x HDMI 2.0a
1x 3.5mm Combo Audio Jack
1x RJ45 Gigabit Ethernet
Micro SD card reader</v>
      </c>
      <c r="AU23" s="19" t="str">
        <v>FingerPrint
Fingerprint sensor integrated with Power Key
Kensington Security Slot™(7x 3mm)
Trusted Platform Module (TPM) 2.0</v>
      </c>
      <c r="AV23" s="19" t="str">
        <v>Backpack
MPP 2.0 garaged stylus</v>
      </c>
      <c r="AW23" s="19">
        <v>14</v>
      </c>
      <c r="AX23" s="19" t="str">
        <v>LED Back-lit-Narrow border</v>
      </c>
      <c r="AY23" s="19" t="str">
        <v>400nits</v>
      </c>
      <c r="AZ23" s="19" t="str">
        <v>FHD 1920X1080 16:9(1W)</v>
      </c>
      <c r="BA23" s="19" t="str">
        <v>Anti-Glare</v>
      </c>
      <c r="BB23" s="19" t="str">
        <v>sRGB 100%</v>
      </c>
      <c r="BC23" s="19" t="str">
        <v>Touch(OGM)</v>
      </c>
      <c r="BD23" s="19" t="str">
        <v>Wide View</v>
      </c>
      <c r="BE23" s="19" t="str">
        <v>ID,1Y ON-SITE(ADP)+2Y ON-SITE</v>
      </c>
      <c r="BF23" s="19" t="str">
        <v>0.227 Kg</v>
      </c>
      <c r="BG23" s="19">
        <v>1.1599999999999999</v>
      </c>
      <c r="BH23" s="19" t="str">
        <v>32.34 x 22.31 x 1.79 ~ 1.80 cm (12.73" x 8.78" x 0.70" ~ 0.71")</v>
      </c>
      <c r="BI23" s="19" t="str">
        <v>63WHrs, 3S1P, 3-cell Li-ion</v>
      </c>
      <c r="BJ23" s="19" t="str">
        <v>TYPE-C, 65W AC Adapter, Output: 20V DC, 3.25A, 65W, Input: 100~240V AC 50/60Hz universal</v>
      </c>
      <c r="BK23" s="19" t="str">
        <v>Support NumberPad</v>
      </c>
      <c r="BL23" s="19" t="str">
        <v>N/A</v>
      </c>
      <c r="BM23" s="19" t="str">
        <v>Backlit Chiclet Keyboard</v>
      </c>
      <c r="BN23" s="19" t="str">
        <v>W/FINGERPRINT</v>
      </c>
      <c r="BO23" s="19" t="str">
        <v>Energy star
EPEAT Gold
N/A</v>
      </c>
      <c r="BP23" s="19" t="str">
        <v>US MIL-STD 810H military-grade standard</v>
      </c>
      <c r="BQ23" s="19">
        <v>0</v>
      </c>
      <c r="BR23" s="19" t="str">
        <v>LED Backlit</v>
      </c>
    </row>
    <row r="24" spans="1:70" ht="100.8">
      <c r="A24" s="19" t="str">
        <v>B1402CBA_ID-NK7850X</v>
      </c>
      <c r="B24" s="19" t="str">
        <f>IF(ISBLANK(A24),"",_xlfn.XLOOKUP(LEFT(A24,5),'MKT name rule'!$B$2:$B$322,'MKT name rule'!$C$2:$C$322, "Not found"))</f>
        <v>ASUS ExpertBook B1</v>
      </c>
      <c r="C24" s="19" t="str">
        <f t="shared" si="24"/>
        <v>90NX06V1-M000L0</v>
      </c>
      <c r="D24" s="19" t="str">
        <f t="shared" si="0"/>
        <v>ASUS ExpertBook B1 (i7-1255U/8GB/512GB/Win 11 Pro/B1402CBA_ID)</v>
      </c>
      <c r="E24" s="19" t="str">
        <f t="shared" si="1"/>
        <v>Intel® Core™ i7-1255U 1.7 GHz</v>
      </c>
      <c r="F24" s="19" t="str">
        <f t="shared" si="2"/>
        <v>Intel® UHD Graphics</v>
      </c>
      <c r="G24" s="19" t="str">
        <f t="shared" si="3"/>
        <v>Windows 11 Pro</v>
      </c>
      <c r="H24" s="19" t="str">
        <f t="shared" si="25"/>
        <v>M365 FREE TRIAL 30D(WW)</v>
      </c>
      <c r="I24" s="19" t="str">
        <f t="shared" si="4"/>
        <v>14"</v>
      </c>
      <c r="J24" s="19" t="str">
        <f t="shared" si="26"/>
        <v>FHD 1920X1080 16:9</v>
      </c>
      <c r="K24" s="19" t="str">
        <f t="shared" si="5"/>
        <v>250nits</v>
      </c>
      <c r="L24" s="19" t="str">
        <f t="shared" si="6"/>
        <v>DDR4 8GB</v>
      </c>
      <c r="M24" s="19" t="str">
        <f t="shared" si="7"/>
        <v>512GB 2280 PCIE G4 SSD</v>
      </c>
      <c r="N24" s="20" t="str">
        <f t="shared" si="8"/>
        <v>1x USB 2.0 Type-A
1x USB 3.2 Gen 1 Type-A
1x USB 3.2 Gen 1 Type-C support power delivery
1x USB 3.2 Gen 2 Type-C support display / power delivery
1x HDMI 1.4, up to 1920x1080p/60Hz
1x 3.5mm Combo Audio Jack
1x RJ45 Gigabit Ethernet</v>
      </c>
      <c r="O24" s="19" t="str">
        <f t="shared" si="9"/>
        <v>1.499 Kg</v>
      </c>
      <c r="P24" s="19" t="str">
        <f t="shared" si="10"/>
        <v>32.69 x 21.45 x 1.99 ~ 1.99 cm</v>
      </c>
      <c r="Q24" s="20" t="str">
        <f t="shared" si="11"/>
        <v>1x DDR4 SO-DIMM slot
1x M.2 2280 PCIe 4.0x4</v>
      </c>
      <c r="R24" s="19" t="str">
        <f t="shared" si="27"/>
        <v>Backpack
Carry bag
USB-C to USB-C cable</v>
      </c>
      <c r="S24" s="19" t="str">
        <f t="shared" si="12"/>
        <v>42WHrs</v>
      </c>
      <c r="T24" s="19" t="str">
        <f t="shared" si="13"/>
        <v>TYPE-C, 65W AC Adapter</v>
      </c>
      <c r="U24" s="19" t="str">
        <f t="shared" si="14"/>
        <v>W/FINGERPRINT</v>
      </c>
      <c r="V24" s="19" t="str">
        <f t="shared" si="15"/>
        <v>Intel® Core™ i7-1255U Processor 1.7 GHz (12M Cache, up to 4.7 GHz, 10 cores)</v>
      </c>
      <c r="W24" s="19" t="str">
        <f t="shared" si="16"/>
        <v>Intel® Core™ i7-1255U 1.7</v>
      </c>
      <c r="X24" s="19" t="str">
        <f t="shared" si="17"/>
        <v>i7-1255U</v>
      </c>
      <c r="Y24" s="19" t="str">
        <f t="shared" si="18"/>
        <v>i7-1255U</v>
      </c>
      <c r="Z24" s="19" t="str">
        <f t="shared" si="19"/>
        <v>Win 11 Pro</v>
      </c>
      <c r="AA24" s="19" t="str">
        <f t="shared" si="20"/>
        <v/>
      </c>
      <c r="AB24" s="19" t="str">
        <f t="shared" si="21"/>
        <v>8GB</v>
      </c>
      <c r="AC24" s="19" t="str">
        <f t="shared" si="22"/>
        <v>512GB</v>
      </c>
      <c r="AD24" s="19" t="str">
        <f t="shared" si="23"/>
        <v>B1402CBA_ID</v>
      </c>
      <c r="AF24" s="19" t="str">
        <v>90NX06V1-M000L0</v>
      </c>
      <c r="AG24" s="19" t="str">
        <v>B1402CBA_ID-NK7850X</v>
      </c>
      <c r="AH24" s="19" t="str">
        <v>VSNX06V1-BU1000</v>
      </c>
      <c r="AI24" s="19" t="str">
        <v>Intel® Core™ i7-1255U Processor 1.7 GHz (12M Cache, up to 4.7 GHz, 10 cores)</v>
      </c>
      <c r="AJ24" s="19" t="str">
        <v>DDR4 8GB ( 8GB DDR4 on board )</v>
      </c>
      <c r="AK24" s="19" t="str">
        <v>512GB 2280 PCIE G4 SSD</v>
      </c>
      <c r="AL24" s="19" t="str">
        <v>Intel® UHD Graphics</v>
      </c>
      <c r="AM24" s="19" t="str">
        <v>Windows 11 Pro
1-month trial for new Microsoft 365 customers. Credit card required.</v>
      </c>
      <c r="AN24" s="19" t="str">
        <v>M365 FREE TRIAL 30D(WW)</v>
      </c>
      <c r="AO24" s="19" t="str">
        <v>LCD Cover: Star Black, Plastic
Top Case: Star Black, Plastic</v>
      </c>
      <c r="AP24" s="19" t="str">
        <v>1x DDR4 SO-DIMM slot
1x M.2 2280 PCIe 4.0x4</v>
      </c>
      <c r="AQ24" s="19" t="str">
        <v>Front: 720p HD camera
Rear: -
With privacy shutter
World-Facing: -</v>
      </c>
      <c r="AR24" s="19" t="str">
        <v>Audio by Dirac
Built-in speaker
Built-in array microphone</v>
      </c>
      <c r="AS24" s="19" t="str">
        <v>Wi-Fi 6(802.11ax) (Dual band) 2*2 + Bluetooth® 5.2 Wireless Card</v>
      </c>
      <c r="AT24" s="19" t="str">
        <v>1x USB 2.0 Type-A
1x USB 3.2 Gen 1 Type-A
1x USB 3.2 Gen 1 Type-C support power delivery
1x USB 3.2 Gen 2 Type-C support display / power delivery
1x HDMI 1.4, up to 1920x1080p/60Hz
1x 3.5mm Combo Audio Jack
1x RJ45 Gigabit Ethernet</v>
      </c>
      <c r="AU2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4" s="19" t="str">
        <v>Backpack
Carry bag
USB-C to USB-C cable</v>
      </c>
      <c r="AW24" s="19">
        <v>14</v>
      </c>
      <c r="AX24" s="19" t="str">
        <v>LED Back-lit-Narrow border</v>
      </c>
      <c r="AY24" s="19" t="str">
        <v>250nits</v>
      </c>
      <c r="AZ24" s="19" t="str">
        <v>FHD 1920X1080 16:9</v>
      </c>
      <c r="BA24" s="19" t="str">
        <v>Anti-Glare</v>
      </c>
      <c r="BB24" s="19" t="str">
        <v>NTSC:45%</v>
      </c>
      <c r="BC24" s="19" t="str">
        <v>non-Touch</v>
      </c>
      <c r="BD24" s="19">
        <v>0</v>
      </c>
      <c r="BE24" s="19" t="str">
        <v>ID,1Y CARRY-IN(ADP)+2Y CARRY-IN</v>
      </c>
      <c r="BF24" s="19" t="str">
        <v>1.499 Kg</v>
      </c>
      <c r="BG24" s="19">
        <v>1.335</v>
      </c>
      <c r="BH24" s="19" t="str">
        <v>32.69 x 21.45 x 1.99 ~ 1.99 cm (12.87" x 8.44" x 0.78" ~ 0.78")</v>
      </c>
      <c r="BI24" s="19" t="str">
        <v>42WHrs, 3S1P, 3-cell Li-ion</v>
      </c>
      <c r="BJ24" s="19" t="str">
        <v>TYPE-C, 65W AC Adapter, Output: 20V DC, 3.25A, 65W, Input: 100~240V AC 50/60Hz universal</v>
      </c>
      <c r="BK24" s="19">
        <v>0</v>
      </c>
      <c r="BL24" s="19" t="str">
        <v>N/A</v>
      </c>
      <c r="BM24" s="19" t="str">
        <v>Backlit Chiclet Keyboard</v>
      </c>
      <c r="BN24" s="19" t="str">
        <v>W/FINGERPRINT</v>
      </c>
      <c r="BO24" s="19" t="str">
        <v>EPEAT Gold
Energy star 8.0
FSC Mix
RoHS
REACH</v>
      </c>
      <c r="BP24" s="19" t="str">
        <v>US MIL-STD 810H military-grade standard</v>
      </c>
      <c r="BQ24" s="19">
        <v>0</v>
      </c>
      <c r="BR24" s="19" t="str">
        <v>LED Backlit</v>
      </c>
    </row>
    <row r="25" spans="1:70" ht="100.8">
      <c r="A25" s="19" t="str">
        <v>B5405CCA-NZ7310X</v>
      </c>
      <c r="B25" s="19" t="str">
        <f>IF(ISBLANK(A25),"",_xlfn.XLOOKUP(LEFT(A25,5),'MKT name rule'!$B$2:$B$322,'MKT name rule'!$C$2:$C$322, "Not found"))</f>
        <v>ASUS ExpertBook B5 Gen 3</v>
      </c>
      <c r="C25" s="19" t="str">
        <f t="shared" si="24"/>
        <v>90NX08I1-M014F0</v>
      </c>
      <c r="D25" s="19" t="str">
        <f t="shared" si="0"/>
        <v>ASUS ExpertBook B5 Gen 3 (U7 255H/32GB/1TB/Win 11 Pro/B5405CCA)</v>
      </c>
      <c r="E25" s="19" t="str">
        <f t="shared" si="1"/>
        <v>Intel® Core™ Ultra 7 255H 2.0 GHz 
 Intel® AI Boost NPU up to 13 TOPS</v>
      </c>
      <c r="F25" s="19" t="str">
        <f t="shared" si="2"/>
        <v>Intel® Arc™ Graphics(available for Intel® Core™ Ultra H 5/7/9 with dual channel memory)
Intel® Graphics</v>
      </c>
      <c r="G25" s="19" t="str">
        <f t="shared" si="3"/>
        <v>Windows 11 Pro</v>
      </c>
      <c r="H25" s="19" t="str">
        <f t="shared" si="25"/>
        <v>M365 FREE TRIAL 30D(WW)</v>
      </c>
      <c r="I25" s="19" t="str">
        <f t="shared" si="4"/>
        <v>14"</v>
      </c>
      <c r="J25" s="19" t="str">
        <f t="shared" si="26"/>
        <v>WQXGA(WQ) 2560X1600 16:10</v>
      </c>
      <c r="K25" s="19" t="str">
        <f t="shared" si="5"/>
        <v>400nits</v>
      </c>
      <c r="L25" s="19" t="str">
        <f t="shared" si="6"/>
        <v>DDR5 32GB</v>
      </c>
      <c r="M25" s="19" t="str">
        <f t="shared" si="7"/>
        <v>1TB 2280 PCIE G4 SSD</v>
      </c>
      <c r="N25" s="20" t="str">
        <f t="shared" si="8"/>
        <v>2x USB 3.2 Gen 1 Type-A
2x Thunderbolt™ 4, compliant with USB4, supports display / power delivery
1x HDMI 2.1 TMDS
1x 3.5mm Combo Audio Jack
1x RJ45 Gigabit Ethernet
Micro SD card reader</v>
      </c>
      <c r="O25" s="19" t="str">
        <f t="shared" si="9"/>
        <v>1.352 Kg</v>
      </c>
      <c r="P25" s="19" t="str">
        <f t="shared" si="10"/>
        <v>31.51 x 22.68 x 1.75 ~ 1.79 cm</v>
      </c>
      <c r="Q25" s="20" t="str">
        <f t="shared" si="11"/>
        <v>2x DDR5 SO-DIMM slots</v>
      </c>
      <c r="R25" s="19" t="str">
        <f t="shared" si="27"/>
        <v>Backpack</v>
      </c>
      <c r="S25" s="19" t="str">
        <f t="shared" si="12"/>
        <v>50WHrs</v>
      </c>
      <c r="T25" s="19" t="str">
        <f t="shared" si="13"/>
        <v>TYPE-C, 65W AC Adapter</v>
      </c>
      <c r="U25" s="19" t="str">
        <f t="shared" si="14"/>
        <v>W/FINGERPRINT</v>
      </c>
      <c r="V25" s="19" t="str">
        <f t="shared" si="15"/>
        <v>Intel® Core™ Ultra 7 Processor 255H 2.0 GHz (24MB Cache, up to 5.1 GHz, 16 cores, 16 Threads)
 Intel® AI Boost NPU up to 13 TOPS</v>
      </c>
      <c r="W25" s="19" t="str">
        <f t="shared" si="16"/>
        <v>Intel® Core™ Ultra 7 255H</v>
      </c>
      <c r="X25" s="19" t="str">
        <f t="shared" si="17"/>
        <v>U7</v>
      </c>
      <c r="Y25" s="19" t="str">
        <f t="shared" si="18"/>
        <v>U7 255H</v>
      </c>
      <c r="Z25" s="19" t="str">
        <f t="shared" si="19"/>
        <v>Win 11 Pro</v>
      </c>
      <c r="AA25" s="19" t="str">
        <f t="shared" si="20"/>
        <v/>
      </c>
      <c r="AB25" s="19" t="str">
        <f t="shared" si="21"/>
        <v>32GB</v>
      </c>
      <c r="AC25" s="19" t="str">
        <f t="shared" si="22"/>
        <v>1TB</v>
      </c>
      <c r="AD25" s="19" t="str">
        <f t="shared" si="23"/>
        <v>B5405CCA</v>
      </c>
      <c r="AF25" s="19" t="str">
        <v>90NX08I1-M014F0</v>
      </c>
      <c r="AG25" s="19" t="str">
        <v>B5405CCA-NZ7310X</v>
      </c>
      <c r="AH25" s="19" t="str">
        <v>VSNX08I1-BU2034</v>
      </c>
      <c r="AI25" s="19" t="str">
        <v>Intel® Core™ Ultra 7 Processor 255H 2.0 GHz (24MB Cache, up to 5.1 GHz, 16 cores, 16 Threads)
 Intel® AI Boost NPU up to 13 TOPS</v>
      </c>
      <c r="AJ25" s="19" t="str">
        <v>DDR5 32GB ( 16GB DDR5 SO-DIMM *2 )</v>
      </c>
      <c r="AK25" s="19" t="str">
        <v>1TB 2280 PCIE G4 SSD</v>
      </c>
      <c r="AL25" s="19" t="str">
        <v>Intel® Arc™ Graphics(available for Intel® Core™ Ultra H 5/7/9 with dual channel memory)
Intel® Graphics</v>
      </c>
      <c r="AM25" s="19" t="str">
        <v>Windows 11 Pro
1-month trial for new Microsoft 365 customers. Credit card required.</v>
      </c>
      <c r="AN25" s="19" t="str">
        <v>M365 FREE TRIAL 30D(WW)</v>
      </c>
      <c r="AO25" s="19" t="str">
        <v>LCD Cover: Gentle Grey, Aluminum
Top Case: Gentle Grey, Aluminum</v>
      </c>
      <c r="AP25" s="19" t="str">
        <v>2x DDR5 SO-DIMM slots</v>
      </c>
      <c r="AQ25" s="19" t="str">
        <v>Front: 1080p FHD camera with IR function to support Windows Hello
Rear: -
With privacy shutter
World-Facing: -</v>
      </c>
      <c r="AR25" s="19" t="str">
        <v>Audio by Dirac</v>
      </c>
      <c r="AS25" s="19" t="str">
        <v>Wi-Fi 7(802.11be) (Triple band) 2*2 + Bluetooth® 5.4 Wireless Card</v>
      </c>
      <c r="AT25" s="19" t="str">
        <v>2x USB 3.2 Gen 1 Type-A
2x Thunderbolt™ 4, compliant with USB4, supports display / power delivery
1x HDMI 2.1 TMDS
1x 3.5mm Combo Audio Jack
1x RJ45 Gigabit Ethernet
Micro SD card reader</v>
      </c>
      <c r="AU25"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25" s="19" t="str">
        <v>Backpack</v>
      </c>
      <c r="AW25" s="19">
        <v>14</v>
      </c>
      <c r="AX25" s="19" t="str">
        <v>LED Back-lit(144Hz)-Narrow border</v>
      </c>
      <c r="AY25" s="19" t="str">
        <v>400nits</v>
      </c>
      <c r="AZ25" s="19" t="str">
        <v>WQXGA(WQ) 2560X1600 16:10</v>
      </c>
      <c r="BA25" s="19" t="str">
        <v>Anti-Glare</v>
      </c>
      <c r="BB25" s="19" t="str">
        <v>sRGB 100%</v>
      </c>
      <c r="BC25" s="19" t="str">
        <v>non-Touch</v>
      </c>
      <c r="BD25" s="19" t="str">
        <v>Wide View</v>
      </c>
      <c r="BE25" s="19" t="str">
        <v>ID,1Y ON-SITE(ADP)+2Y ON-SITE</v>
      </c>
      <c r="BF25" s="19" t="str">
        <v>1.352 Kg</v>
      </c>
      <c r="BG25" s="19">
        <v>1.1599999999999999</v>
      </c>
      <c r="BH25" s="19" t="str">
        <v>31.51 x 22.68 x 1.75 ~ 1.79 cm (12.41" x 8.93" x 0.69" ~ 0.70")</v>
      </c>
      <c r="BI25" s="19" t="str">
        <v>50WHrs, 3S1P, 3-cell Li-ion</v>
      </c>
      <c r="BJ25" s="19" t="str">
        <v>TYPE-C, 65W AC Adapter, Output: 20V DC, 3.25A, 65W, Input: 100~240V AC 50/60Hz universal</v>
      </c>
      <c r="BK25" s="19">
        <v>0</v>
      </c>
      <c r="BL25" s="19" t="str">
        <v>MCAFEE_30D</v>
      </c>
      <c r="BM25" s="19" t="str">
        <v>Backlit Chiclet Keyboard</v>
      </c>
      <c r="BN25" s="19" t="str">
        <v>W/FINGERPRINT</v>
      </c>
      <c r="BO25" s="19" t="str">
        <v>EPEAT Gold with Climate+
Energy star 8.0
FSC Recycled
TCO Certified
RoHS
REACH</v>
      </c>
      <c r="BP25" s="19" t="str">
        <v>US MIL-STD 810H military-grade standard</v>
      </c>
      <c r="BQ25" s="19" t="str">
        <v>Intel® AI Boost NPU</v>
      </c>
      <c r="BR25" s="19" t="str">
        <v>LED Backlit</v>
      </c>
    </row>
    <row r="26" spans="1:70" ht="115.2">
      <c r="A26" s="19" t="str">
        <v>B5402FBA-HY7110X</v>
      </c>
      <c r="B26" s="19" t="str">
        <f>IF(ISBLANK(A26),"",_xlfn.XLOOKUP(LEFT(A26,5),'MKT name rule'!$B$2:$B$322,'MKT name rule'!$C$2:$C$322, "Not found"))</f>
        <v>ASUS ExpertBook B5 Gen 1</v>
      </c>
      <c r="C26" s="19" t="str">
        <f t="shared" si="24"/>
        <v>90NX05J1-M004S0</v>
      </c>
      <c r="D26" s="19" t="str">
        <f t="shared" si="0"/>
        <v>ASUS ExpertBook B5 Gen 1 (i7-1260P/16GB/1TB/Win 11 Pro/B5402FBA)</v>
      </c>
      <c r="E26" s="19" t="str">
        <f t="shared" si="1"/>
        <v>Intel® Core™ i7-1260P 2.1 GHz</v>
      </c>
      <c r="F26" s="19" t="str">
        <f t="shared" si="2"/>
        <v>Intel® UHD Graphics</v>
      </c>
      <c r="G26" s="19" t="str">
        <f t="shared" si="3"/>
        <v>Windows 11 Pro</v>
      </c>
      <c r="H26" s="19" t="str">
        <f t="shared" si="25"/>
        <v>MICROSOFT 365 FREE TRIAL 30D</v>
      </c>
      <c r="I26" s="19" t="str">
        <f t="shared" si="4"/>
        <v>14"</v>
      </c>
      <c r="J26" s="19" t="str">
        <f t="shared" si="26"/>
        <v>FHD 1920X1080 16:9(1W)</v>
      </c>
      <c r="K26" s="19" t="str">
        <f t="shared" si="5"/>
        <v>400nits</v>
      </c>
      <c r="L26" s="19" t="str">
        <f t="shared" si="6"/>
        <v>DDR5 16GB</v>
      </c>
      <c r="M26" s="19" t="str">
        <f t="shared" si="7"/>
        <v>1TB 2280 PCIE G4 SSD</v>
      </c>
      <c r="N26" s="20" t="str">
        <f t="shared" si="8"/>
        <v>1x USB 2.0 Type-A
1x USB 3.2 Gen 2 Type-A
2x Thunderbolt™ 4, compliant with USB4, supports display / power delivery
1x HDMI 2.0a
1x 3.5mm Combo Audio Jack
1x RJ45 Gigabit Ethernet
Micro SD card reader</v>
      </c>
      <c r="O26" s="19" t="str">
        <f t="shared" si="9"/>
        <v>0.227 Kg</v>
      </c>
      <c r="P26" s="19" t="str">
        <f t="shared" si="10"/>
        <v>32.34 x 22.31 x 1.79 ~ 1.80 cm</v>
      </c>
      <c r="Q26" s="20" t="str">
        <f t="shared" si="11"/>
        <v>1x DDR5 SO-DIMM slots
1x M.2 2280 PCIe 3.0x4
1x M.2 2280 PCIe 4.0x4</v>
      </c>
      <c r="R26" s="19" t="str">
        <f t="shared" si="27"/>
        <v>Backpack
MPP 2.0 garaged stylus</v>
      </c>
      <c r="S26" s="19" t="str">
        <f t="shared" si="12"/>
        <v>63WHrs</v>
      </c>
      <c r="T26" s="19" t="str">
        <f t="shared" si="13"/>
        <v>TYPE-C, 65W AC Adapter</v>
      </c>
      <c r="U26" s="19" t="str">
        <f t="shared" si="14"/>
        <v>W/FINGERPRINT</v>
      </c>
      <c r="V26" s="19" t="str">
        <f t="shared" si="15"/>
        <v>Intel® Core™ i7-1260P Processor 2.1 GHz (18M Cache, up to 4.7 GHz, 12 cores)</v>
      </c>
      <c r="W26" s="19" t="str">
        <f t="shared" si="16"/>
        <v>Intel® Core™ i7-1260P 2.1</v>
      </c>
      <c r="X26" s="19" t="str">
        <f t="shared" si="17"/>
        <v>i7-1260P</v>
      </c>
      <c r="Y26" s="19" t="str">
        <f t="shared" si="18"/>
        <v>i7-1260P</v>
      </c>
      <c r="Z26" s="19" t="str">
        <f t="shared" si="19"/>
        <v>Win 11 Pro</v>
      </c>
      <c r="AA26" s="19" t="str">
        <f t="shared" si="20"/>
        <v/>
      </c>
      <c r="AB26" s="19" t="str">
        <f t="shared" si="21"/>
        <v>16GB</v>
      </c>
      <c r="AC26" s="19" t="str">
        <f t="shared" si="22"/>
        <v>1TB</v>
      </c>
      <c r="AD26" s="19" t="str">
        <f t="shared" si="23"/>
        <v>B5402FBA</v>
      </c>
      <c r="AF26" s="19" t="str">
        <v>90NX05J1-M004S0</v>
      </c>
      <c r="AG26" s="19" t="str">
        <v>B5402FBA-HY7110X</v>
      </c>
      <c r="AH26" s="19" t="str">
        <v>VSNX05J1-BU0A30</v>
      </c>
      <c r="AI26" s="19" t="str">
        <v>Intel® Core™ i7-1260P Processor 2.1 GHz (18M Cache, up to 4.7 GHz, 12 cores)</v>
      </c>
      <c r="AJ26" s="19" t="str">
        <v>DDR5 16GB ( 8GB DDR5 on board + 8GB DDR5 SO-DIMM )</v>
      </c>
      <c r="AK26" s="19" t="str">
        <v>1TB 2280 PCIE G4 SSD</v>
      </c>
      <c r="AL26" s="19" t="str">
        <v>Intel® UHD Graphics</v>
      </c>
      <c r="AM26" s="19" t="str">
        <v>Windows 11 Pro
1-month trial for new Microsoft 365 customers. Credit card required.</v>
      </c>
      <c r="AN26" s="19" t="str">
        <v>MICROSOFT 365 FREE TRIAL 30D</v>
      </c>
      <c r="AO26" s="19" t="str">
        <v>LCD Cover: Star Black, Aluminum
Top Case: Star Black, Mg-Al</v>
      </c>
      <c r="AP26" s="19" t="str">
        <v>1x DDR5 SO-DIMM slots
1x M.2 2280 PCIe 3.0x4
1x M.2 2280 PCIe 4.0x4</v>
      </c>
      <c r="AQ26" s="19" t="str">
        <v>Front: 720p HD camera with IR function to support Windows Hello
Rear: -
With privacy shutter
World-Facing: -</v>
      </c>
      <c r="AR26" s="19" t="str">
        <v>Dolby Atmos
Built-in speaker
Built-in array microphone</v>
      </c>
      <c r="AS26" s="19" t="str">
        <v>Wi-Fi 6E(802.11ax) (Dual band) 2*2 + Bluetooth® 5.4 Wireless Card</v>
      </c>
      <c r="AT26" s="19" t="str">
        <v>1x USB 2.0 Type-A
1x USB 3.2 Gen 2 Type-A
2x Thunderbolt™ 4, compliant with USB4, supports display / power delivery
1x HDMI 2.0a
1x 3.5mm Combo Audio Jack
1x RJ45 Gigabit Ethernet
Micro SD card reader</v>
      </c>
      <c r="AU26" s="19" t="str">
        <v>FingerPrint
Fingerprint sensor integrated with Power Key
Kensington Security Slot™(7x 3mm)
Trusted Platform Module (TPM) 2.0</v>
      </c>
      <c r="AV26" s="19" t="str">
        <v>Backpack
MPP 2.0 garaged stylus</v>
      </c>
      <c r="AW26" s="19">
        <v>14</v>
      </c>
      <c r="AX26" s="19" t="str">
        <v>LED Back-lit-Narrow border</v>
      </c>
      <c r="AY26" s="19" t="str">
        <v>400nits</v>
      </c>
      <c r="AZ26" s="19" t="str">
        <v>FHD 1920X1080 16:9(1W)</v>
      </c>
      <c r="BA26" s="19" t="str">
        <v>Anti-Glare</v>
      </c>
      <c r="BB26" s="19" t="str">
        <v>sRGB 100%</v>
      </c>
      <c r="BC26" s="19" t="str">
        <v>Touch(OGM)</v>
      </c>
      <c r="BD26" s="19" t="str">
        <v>Wide View</v>
      </c>
      <c r="BE26" s="19" t="str">
        <v>ID,1Y ON-SITE(ADP)+2Y ON-SITE</v>
      </c>
      <c r="BF26" s="19" t="str">
        <v>0.227 Kg</v>
      </c>
      <c r="BG26" s="19">
        <v>1.1599999999999999</v>
      </c>
      <c r="BH26" s="19" t="str">
        <v>32.34 x 22.31 x 1.79 ~ 1.80 cm (12.73" x 8.78" x 0.70" ~ 0.71")</v>
      </c>
      <c r="BI26" s="19" t="str">
        <v>63WHrs, 3S1P, 3-cell Li-ion</v>
      </c>
      <c r="BJ26" s="19" t="str">
        <v>TYPE-C, 65W AC Adapter, Output: 20V DC, 3.25A, 65W, Input: 100~240V AC 50/60Hz universal</v>
      </c>
      <c r="BK26" s="19" t="str">
        <v>Support NumberPad</v>
      </c>
      <c r="BL26" s="19" t="str">
        <v>N/A</v>
      </c>
      <c r="BM26" s="19" t="str">
        <v>Backlit Chiclet Keyboard</v>
      </c>
      <c r="BN26" s="19" t="str">
        <v>W/FINGERPRINT</v>
      </c>
      <c r="BO26" s="19" t="str">
        <v>Energy star
EPEAT Gold
N/A</v>
      </c>
      <c r="BP26" s="19" t="str">
        <v>US MIL-STD 810H military-grade standard</v>
      </c>
      <c r="BQ26" s="19">
        <v>0</v>
      </c>
      <c r="BR26" s="19" t="str">
        <v>LED Backlit</v>
      </c>
    </row>
    <row r="27" spans="1:70" ht="86.4">
      <c r="A27" s="19" t="str">
        <v>B5302FBA-LG7110X</v>
      </c>
      <c r="B27" s="19" t="str">
        <f>IF(ISBLANK(A27),"",_xlfn.XLOOKUP(LEFT(A27,5),'MKT name rule'!$B$2:$B$322,'MKT name rule'!$C$2:$C$322, "Not found"))</f>
        <v>ASUS ExpertBook B5</v>
      </c>
      <c r="C27" s="19" t="str">
        <f t="shared" si="24"/>
        <v>90NX04T1-M001N0</v>
      </c>
      <c r="D27" s="19" t="str">
        <f t="shared" si="0"/>
        <v>ASUS ExpertBook B5 (i7-1255U/16GB/1TB/Win 11 Pro/B5302FBA)</v>
      </c>
      <c r="E27" s="19" t="str">
        <f t="shared" si="1"/>
        <v>Intel® Core™ i7-1255U 1.7 GHz</v>
      </c>
      <c r="F27" s="19" t="str">
        <f t="shared" si="2"/>
        <v>Intel Iris Xᵉ Graphics (available for Intel® Core™ i5/i7/i9 with dual channel memory)</v>
      </c>
      <c r="G27" s="19" t="str">
        <f t="shared" si="3"/>
        <v>Windows 11 Pro</v>
      </c>
      <c r="H27" s="19" t="str">
        <f t="shared" si="25"/>
        <v>MICROSOFT 365 FREE TRIAL 30D</v>
      </c>
      <c r="I27" s="19" t="str">
        <f t="shared" si="4"/>
        <v>13"</v>
      </c>
      <c r="J27" s="19" t="str">
        <f t="shared" si="26"/>
        <v>FHD 1920X1080 16:9</v>
      </c>
      <c r="K27" s="19" t="str">
        <f t="shared" si="5"/>
        <v>300nits</v>
      </c>
      <c r="L27" s="19" t="str">
        <f t="shared" si="6"/>
        <v>DDR5 16GB</v>
      </c>
      <c r="M27" s="19" t="str">
        <f t="shared" si="7"/>
        <v>1TB 2280 PCIE G4 SSD</v>
      </c>
      <c r="N27" s="20" t="str">
        <f t="shared" si="8"/>
        <v>1x USB 3.2 Gen 2 Type-A
2x Thunderbolt™ 4, compliant with USB4, supports display / power delivery
1x HDMI 2.0b
1x micro HDMI (RJ45 lan)
1x 3.5mm Combo Audio Jack</v>
      </c>
      <c r="O27" s="19" t="str">
        <f t="shared" si="9"/>
        <v>0.258 Kg</v>
      </c>
      <c r="P27" s="19" t="str">
        <f t="shared" si="10"/>
        <v>30.90 x 21.06 x 1.69 ~ 1.69 cm</v>
      </c>
      <c r="Q27" s="20" t="str">
        <f t="shared" si="11"/>
        <v>1x DDR5 SO-DIMM slots
2x M.2 2280 PCIe 4.0x4</v>
      </c>
      <c r="R27" s="19" t="str">
        <f t="shared" si="27"/>
        <v>Backpack
Micro HDMI to LAN
MPP 2.0 ASUS Pen</v>
      </c>
      <c r="S27" s="19" t="str">
        <f t="shared" si="12"/>
        <v>66WHrs</v>
      </c>
      <c r="T27" s="19" t="str">
        <f t="shared" si="13"/>
        <v>TYPE-C, 65W AC Adapter</v>
      </c>
      <c r="U27" s="19" t="str">
        <f t="shared" si="14"/>
        <v>W/FINGERPRINT</v>
      </c>
      <c r="V27" s="19" t="str">
        <f t="shared" si="15"/>
        <v>Intel® Core™ i7-1255U Processor 1.7 GHz (12M Cache, up to 4.7 GHz, 10 cores)</v>
      </c>
      <c r="W27" s="19" t="str">
        <f t="shared" si="16"/>
        <v>Intel® Core™ i7-1255U 1.7</v>
      </c>
      <c r="X27" s="19" t="str">
        <f t="shared" si="17"/>
        <v>i7-1255U</v>
      </c>
      <c r="Y27" s="19" t="str">
        <f t="shared" si="18"/>
        <v>i7-1255U</v>
      </c>
      <c r="Z27" s="19" t="str">
        <f t="shared" si="19"/>
        <v>Win 11 Pro</v>
      </c>
      <c r="AA27" s="19" t="str">
        <f t="shared" si="20"/>
        <v/>
      </c>
      <c r="AB27" s="19" t="str">
        <f t="shared" si="21"/>
        <v>16GB</v>
      </c>
      <c r="AC27" s="19" t="str">
        <f t="shared" si="22"/>
        <v>1TB</v>
      </c>
      <c r="AD27" s="19" t="str">
        <f t="shared" si="23"/>
        <v>B5302FBA</v>
      </c>
      <c r="AF27" s="19" t="str">
        <v>90NX04T1-M001N0</v>
      </c>
      <c r="AG27" s="19" t="str">
        <v>B5302FBA-LG7110X</v>
      </c>
      <c r="AH27" s="19" t="str">
        <v>VSNX04T1-BU1011</v>
      </c>
      <c r="AI27" s="19" t="str">
        <v>Intel® Core™ i7-1255U Processor 1.7 GHz (12M Cache, up to 4.7 GHz, 10 cores)</v>
      </c>
      <c r="AJ27" s="19" t="str">
        <v>DDR5 16GB ( 8GB DDR5 on board + 8GB DDR5 SO-DIMM )</v>
      </c>
      <c r="AK27" s="19" t="str">
        <v>1TB 2280 PCIE G4 SSD</v>
      </c>
      <c r="AL27" s="19" t="str">
        <v>Intel Iris Xᵉ Graphics (available for Intel® Core™ i5/i7/i9 with dual channel memory)</v>
      </c>
      <c r="AM27" s="19" t="str">
        <v>Windows 11 Pro
1-month trial for new Microsoft 365 customers. Credit card required.</v>
      </c>
      <c r="AN27" s="19" t="str">
        <v>MICROSOFT 365 FREE TRIAL 30D</v>
      </c>
      <c r="AO27" s="19" t="str">
        <v>LCD Cover: Star Black, Aluminum
Top Case: Star Black, Mg-Al</v>
      </c>
      <c r="AP27" s="19" t="str">
        <v>1x DDR5 SO-DIMM slots
2x M.2 2280 PCIe 4.0x4</v>
      </c>
      <c r="AQ27" s="19" t="str">
        <v>Front: 1080p FHD camera
Rear: -
With privacy shutter
World-Facing: -</v>
      </c>
      <c r="AR27" s="19" t="str">
        <v>Dolby Atmos
Smart Amp Technology
Built-in array microphone</v>
      </c>
      <c r="AS27" s="19" t="str">
        <v>Wi-Fi 6E(802.11ax) (Dual band) 2*2 + Bluetooth® 5.4 Wireless Card</v>
      </c>
      <c r="AT27" s="19" t="str">
        <v>1x USB 3.2 Gen 2 Type-A
2x Thunderbolt™ 4, compliant with USB4, supports display / power delivery
1x HDMI 2.0b
1x micro HDMI (RJ45 lan)
1x 3.5mm Combo Audio Jack</v>
      </c>
      <c r="AU27" s="19" t="str">
        <v>FingerPrint
BIOS Booting User Password Protection
HDD User Password Protection and Security
Trusted Platform Module (TPM) 2.0
Fingerprint sensor integrated with Power Key
Kensington Nano Security Slot™(6x 2.5mm)</v>
      </c>
      <c r="AV27" s="19" t="str">
        <v>Backpack
Micro HDMI to LAN
MPP 2.0 ASUS Pen</v>
      </c>
      <c r="AW27" s="19">
        <v>13.3</v>
      </c>
      <c r="AX27" s="19" t="str">
        <v>LED Back-lit-Narrow border</v>
      </c>
      <c r="AY27" s="19" t="str">
        <v>300nits</v>
      </c>
      <c r="AZ27" s="19" t="str">
        <v>FHD 1920X1080 16:9</v>
      </c>
      <c r="BA27" s="19" t="str">
        <v>Anti-Glare</v>
      </c>
      <c r="BB27" s="19" t="str">
        <v>sRGB 100%</v>
      </c>
      <c r="BC27" s="19" t="str">
        <v>Touch(OGM)</v>
      </c>
      <c r="BD27" s="19" t="str">
        <v>Wide View</v>
      </c>
      <c r="BE27" s="19" t="str">
        <v>ID,1Y ON-SITE(ADP)+2Y ON-SITE</v>
      </c>
      <c r="BF27" s="19" t="str">
        <v>0.258 Kg</v>
      </c>
      <c r="BG27" s="19">
        <v>1.08</v>
      </c>
      <c r="BH27" s="19" t="str">
        <v>30.90 x 21.06 x 1.69 ~ 1.69 cm (12.17" x 8.29" x 0.67" ~ 0.67")</v>
      </c>
      <c r="BI27" s="19" t="str">
        <v>66WHrs, 4S1P, 4-cell Li-ion</v>
      </c>
      <c r="BJ27" s="19" t="str">
        <v>TYPE-C, 65W AC Adapter, Output: 20V DC, 3.25A, 65W, Input: 100~240V AC 50/60Hz universal</v>
      </c>
      <c r="BK27" s="19" t="str">
        <v>Support NumberPad</v>
      </c>
      <c r="BL27" s="19" t="str">
        <v>N/A</v>
      </c>
      <c r="BM27" s="19" t="str">
        <v>Backlit Chiclet Keyboard</v>
      </c>
      <c r="BN27" s="19" t="str">
        <v>W/FINGERPRINT</v>
      </c>
      <c r="BO27" s="19" t="str">
        <v>EPEAT Gold
Energy star 8.0
RoHS</v>
      </c>
      <c r="BP27" s="19" t="str">
        <v>US MIL-STD 810H military-grade standard</v>
      </c>
      <c r="BQ27" s="19">
        <v>0</v>
      </c>
      <c r="BR27" s="19" t="str">
        <v>LED Backlit</v>
      </c>
    </row>
    <row r="28" spans="1:70" ht="14.4">
      <c r="A28" s="19" t="str">
        <v>BG1409CVA-S65851WR</v>
      </c>
      <c r="B28" s="19" t="str">
        <f>IF(ISBLANK(A28),"",_xlfn.XLOOKUP(LEFT(A28,5),'MKT name rule'!$B$2:$B$322,'MKT name rule'!$C$2:$C$322, "Not found"))</f>
        <v>ASUS ExpertBook BG1</v>
      </c>
      <c r="C28" s="19" t="str">
        <f t="shared" si="24"/>
        <v>90NX08Z1-M001S0</v>
      </c>
      <c r="D28" s="19" t="str">
        <f t="shared" si="0"/>
        <v>ASUS ExpertBook BG1 (Core 5 120U/DDR5 SO-DIMM/512GB//BG1409CVA)</v>
      </c>
      <c r="E28" s="19" t="str">
        <f t="shared" si="1"/>
        <v>Intel® Core™ 5 120U 1.4 GHz</v>
      </c>
      <c r="F28" s="19" t="str">
        <f t="shared" si="2"/>
        <v>Windows 11 Home - ASUS recommends Windows 11 Pro for business
* Windows 11 Home is available only as the Single Language edition. Learn more about Windows 11 Home Single language: https://support.microsoft.com/article/eaf060a6-3642-4612-6b75-b34e57a08abf</v>
      </c>
      <c r="G28" s="19" t="str">
        <f t="shared" si="3"/>
        <v/>
      </c>
      <c r="H28" s="19" t="str">
        <f t="shared" si="25"/>
        <v>Plastic</v>
      </c>
      <c r="I28" s="19" t="str">
        <f t="shared" si="4"/>
        <v>Not Found</v>
      </c>
      <c r="J28" s="19" t="str">
        <f t="shared" si="26"/>
        <v>NTSC: 45%</v>
      </c>
      <c r="K28" s="19" t="str">
        <f t="shared" si="5"/>
        <v>Anti-glare display</v>
      </c>
      <c r="L28" s="19" t="str">
        <f t="shared" si="6"/>
        <v>8GB DDR5 SO-DIMM</v>
      </c>
      <c r="M28" s="19" t="str">
        <f t="shared" si="7"/>
        <v>512GB M.2 2280 NVMe™ PCIe® 4.0 SSD
SSD Housing for storage expansion</v>
      </c>
      <c r="N28" s="20" t="str">
        <f t="shared" si="8"/>
        <v>US MIL-STD 810H military-grade standard</v>
      </c>
      <c r="O28" s="19">
        <f t="shared" si="9"/>
        <v>0.87</v>
      </c>
      <c r="P28" s="19" t="e">
        <f t="shared" si="10"/>
        <v>#N/A</v>
      </c>
      <c r="Q28" s="20" t="str">
        <f t="shared" si="11"/>
        <v>Plastic</v>
      </c>
      <c r="R28" s="19" t="str">
        <f t="shared" si="27"/>
        <v>LED Backlit</v>
      </c>
      <c r="S28" s="19" t="e">
        <f t="shared" si="12"/>
        <v>#VALUE!</v>
      </c>
      <c r="T28" s="19" t="str">
        <f t="shared" si="13"/>
        <v>Not Found</v>
      </c>
      <c r="U28" s="19" t="str">
        <f t="shared" si="14"/>
        <v>2x DDR5 SO-DIMM slots
1x M.2 2230 PCIe 4.0x4
1x M.2 2280 PCIe 4.0x4</v>
      </c>
      <c r="V28" s="19" t="str">
        <f t="shared" si="15"/>
        <v>Intel® Core™ 5 Processor 120U 1.4 GHz (12MB Cache, up to 5.0 GHz, 10 Cores, 12 Threads)</v>
      </c>
      <c r="W28" s="19" t="str">
        <f t="shared" si="16"/>
        <v>Intel® Core™ 5 120U</v>
      </c>
      <c r="X28" s="19" t="str">
        <f t="shared" si="17"/>
        <v>Core 5</v>
      </c>
      <c r="Y28" s="19" t="str">
        <f t="shared" si="18"/>
        <v>Core 5 120U</v>
      </c>
      <c r="Z28" s="19" t="str">
        <f t="shared" si="19"/>
        <v/>
      </c>
      <c r="AA28" s="19" t="str">
        <f t="shared" si="20"/>
        <v/>
      </c>
      <c r="AB28" s="19" t="str">
        <f t="shared" si="21"/>
        <v>DDR5 SO-DIMM</v>
      </c>
      <c r="AC28" s="19" t="str">
        <f t="shared" si="22"/>
        <v>512GB</v>
      </c>
      <c r="AD28" s="19" t="str">
        <f t="shared" si="23"/>
        <v>BG1409CVA</v>
      </c>
      <c r="AF28" s="19" t="str">
        <v>90NX08Z1-M001S0</v>
      </c>
      <c r="AG28" s="19" t="str">
        <v>BG1409CVA-S65851WR</v>
      </c>
      <c r="AH28" s="19" t="str">
        <v>VSNX08Z1-BU2000</v>
      </c>
      <c r="AI28" s="19" t="str">
        <v>Intel® Core™ 5 Processor 120U 1.4 GHz (12MB Cache, up to 5.0 GHz, 10 Cores, 12 Threads)</v>
      </c>
      <c r="AJ28" s="19" t="str">
        <v>8GB DDR5 SO-DIMM</v>
      </c>
      <c r="AK28" s="19" t="str">
        <v>512GB M.2 2280 NVMe™ PCIe® 4.0 SSD
SSD Housing for storage expansion</v>
      </c>
      <c r="AL28" s="19" t="str">
        <v>Windows 11 Home - ASUS recommends Windows 11 Pro for business
* Windows 11 Home is available only as the Single Language edition. Learn more about Windows 11 Home Single language: https://support.microsoft.com/article/eaf060a6-3642-4612-6b75-b34e57a08abf</v>
      </c>
      <c r="AM28" s="19" t="str">
        <v>1-month trial for new Microsoft 365 customers. Credit card required.</v>
      </c>
      <c r="AN28" s="19" t="str">
        <v>Plastic</v>
      </c>
      <c r="AO28" s="19" t="str">
        <v>Gentle Grey</v>
      </c>
      <c r="AP28" s="19" t="str">
        <v>Plastic</v>
      </c>
      <c r="AQ28" s="19" t="str">
        <v>Gentle Grey</v>
      </c>
      <c r="AR28" s="19" t="str">
        <v>Plastic</v>
      </c>
      <c r="AS28" s="19" t="str">
        <v>Gentle Grey</v>
      </c>
      <c r="AT28" s="19" t="str">
        <v>US MIL-STD 810H military-grade standard</v>
      </c>
      <c r="AU28" s="19" t="str">
        <v>14.0-inch</v>
      </c>
      <c r="AV28" s="19" t="str">
        <v>LED Backlit</v>
      </c>
      <c r="AW28" s="19" t="str">
        <v>300nits</v>
      </c>
      <c r="AX28" s="19" t="str">
        <v>FHD (1920 x 1080) 16:9</v>
      </c>
      <c r="AY28" s="19" t="str">
        <v>Anti-glare display</v>
      </c>
      <c r="AZ28" s="19" t="str">
        <v>NTSC: 45%</v>
      </c>
      <c r="BA28" s="19" t="str">
        <v>170/170</v>
      </c>
      <c r="BB28" s="19" t="str">
        <v>25/35</v>
      </c>
      <c r="BC28" s="19" t="str">
        <v>60Hz</v>
      </c>
      <c r="BD28" s="19">
        <v>29.167361111111113</v>
      </c>
      <c r="BE28" s="19" t="str">
        <v>Non-touch screen</v>
      </c>
      <c r="BF28" s="19">
        <v>0.87</v>
      </c>
      <c r="BG28" s="19" t="str">
        <v>Wide view</v>
      </c>
      <c r="BH28" s="19">
        <v>0</v>
      </c>
      <c r="BI28" s="19" t="str">
        <v>N/A</v>
      </c>
      <c r="BJ28" s="19" t="str">
        <v>Share</v>
      </c>
      <c r="BK28" s="19" t="str">
        <v>Intel® Graphics</v>
      </c>
      <c r="BL28" s="19" t="str">
        <v>N/A</v>
      </c>
      <c r="BM28" s="19" t="str">
        <v>Upgradable
 Need to remove bottom/top case</v>
      </c>
      <c r="BN28" s="19" t="str">
        <v>2x DDR5 SO-DIMM slots
1x M.2 2230 PCIe 4.0x4
1x M.2 2280 PCIe 4.0x4</v>
      </c>
      <c r="BO28" s="19">
        <v>0</v>
      </c>
      <c r="BP28" s="19" t="str">
        <v>DDR5 8GB</v>
      </c>
      <c r="BQ28" s="19">
        <v>0</v>
      </c>
      <c r="BR28" s="19" t="str">
        <v>720p HD camera
With privacy shutter</v>
      </c>
    </row>
    <row r="29" spans="1:70" ht="14.4">
      <c r="A29" s="19" t="str">
        <v>BG1409CVA-S65851XR</v>
      </c>
      <c r="B29" s="19" t="str">
        <f>IF(ISBLANK(A29),"",_xlfn.XLOOKUP(LEFT(A29,5),'MKT name rule'!$B$2:$B$322,'MKT name rule'!$C$2:$C$322, "Not found"))</f>
        <v>ASUS ExpertBook BG1</v>
      </c>
      <c r="C29" s="19" t="str">
        <f t="shared" si="24"/>
        <v>90NX08Z1-M001T0</v>
      </c>
      <c r="D29" s="19" t="str">
        <f t="shared" si="0"/>
        <v>ASUS ExpertBook BG1 (Core 5 120U/DDR5 SO-DIMM/512GB//BG1409CVA)</v>
      </c>
      <c r="E29" s="19" t="str">
        <f t="shared" si="1"/>
        <v>Intel® Core™ 5 120U 1.4 GHz</v>
      </c>
      <c r="F29" s="19" t="str">
        <f t="shared" si="2"/>
        <v>Windows 11 Pro</v>
      </c>
      <c r="G29" s="19" t="str">
        <f t="shared" si="3"/>
        <v/>
      </c>
      <c r="H29" s="19" t="str">
        <f t="shared" si="25"/>
        <v>Plastic</v>
      </c>
      <c r="I29" s="19" t="str">
        <f t="shared" si="4"/>
        <v>Not Found</v>
      </c>
      <c r="J29" s="19" t="str">
        <f t="shared" si="26"/>
        <v>NTSC: 45%</v>
      </c>
      <c r="K29" s="19" t="str">
        <f t="shared" si="5"/>
        <v>Anti-glare display</v>
      </c>
      <c r="L29" s="19" t="str">
        <f t="shared" si="6"/>
        <v>8GB DDR5 SO-DIMM</v>
      </c>
      <c r="M29" s="19" t="str">
        <f t="shared" si="7"/>
        <v>512GB M.2 2280 NVMe™ PCIe® 4.0 SSD
SSD Housing for storage expansion</v>
      </c>
      <c r="N29" s="20" t="str">
        <f t="shared" si="8"/>
        <v>US MIL-STD 810H military-grade standard</v>
      </c>
      <c r="O29" s="19">
        <f t="shared" si="9"/>
        <v>0.87</v>
      </c>
      <c r="P29" s="19" t="e">
        <f t="shared" si="10"/>
        <v>#N/A</v>
      </c>
      <c r="Q29" s="20" t="str">
        <f t="shared" si="11"/>
        <v>Plastic</v>
      </c>
      <c r="R29" s="19" t="str">
        <f t="shared" si="27"/>
        <v>LED Backlit</v>
      </c>
      <c r="S29" s="19" t="e">
        <f t="shared" si="12"/>
        <v>#VALUE!</v>
      </c>
      <c r="T29" s="19" t="str">
        <f t="shared" si="13"/>
        <v>Not Found</v>
      </c>
      <c r="U29" s="19" t="str">
        <f t="shared" si="14"/>
        <v>2x DDR5 SO-DIMM slots
1x M.2 2230 PCIe 4.0x4
1x M.2 2280 PCIe 4.0x4</v>
      </c>
      <c r="V29" s="19" t="str">
        <f t="shared" si="15"/>
        <v>Intel® Core™ 5 Processor 120U 1.4 GHz (12MB Cache, up to 5.0 GHz, 10 Cores, 12 Threads)</v>
      </c>
      <c r="W29" s="19" t="str">
        <f t="shared" si="16"/>
        <v>Intel® Core™ 5 120U</v>
      </c>
      <c r="X29" s="19" t="str">
        <f t="shared" si="17"/>
        <v>Core 5</v>
      </c>
      <c r="Y29" s="19" t="str">
        <f t="shared" si="18"/>
        <v>Core 5 120U</v>
      </c>
      <c r="Z29" s="19" t="str">
        <f t="shared" si="19"/>
        <v/>
      </c>
      <c r="AA29" s="19" t="str">
        <f t="shared" si="20"/>
        <v/>
      </c>
      <c r="AB29" s="19" t="str">
        <f t="shared" si="21"/>
        <v>DDR5 SO-DIMM</v>
      </c>
      <c r="AC29" s="19" t="str">
        <f t="shared" si="22"/>
        <v>512GB</v>
      </c>
      <c r="AD29" s="19" t="str">
        <f t="shared" si="23"/>
        <v>BG1409CVA</v>
      </c>
      <c r="AF29" s="19" t="str">
        <v>90NX08Z1-M001T0</v>
      </c>
      <c r="AG29" s="19" t="str">
        <v>BG1409CVA-S65851XR</v>
      </c>
      <c r="AH29" s="19" t="str">
        <v>VSNX08Z1-BU2000</v>
      </c>
      <c r="AI29" s="19" t="str">
        <v>Intel® Core™ 5 Processor 120U 1.4 GHz (12MB Cache, up to 5.0 GHz, 10 Cores, 12 Threads)</v>
      </c>
      <c r="AJ29" s="19" t="str">
        <v>8GB DDR5 SO-DIMM</v>
      </c>
      <c r="AK29" s="19" t="str">
        <v>512GB M.2 2280 NVMe™ PCIe® 4.0 SSD
SSD Housing for storage expansion</v>
      </c>
      <c r="AL29" s="19" t="str">
        <v>Windows 11 Pro</v>
      </c>
      <c r="AM29" s="19" t="str">
        <v>1-month trial for new Microsoft 365 customers. Credit card required.</v>
      </c>
      <c r="AN29" s="19" t="str">
        <v>Plastic</v>
      </c>
      <c r="AO29" s="19" t="str">
        <v>Gentle Grey</v>
      </c>
      <c r="AP29" s="19" t="str">
        <v>Plastic</v>
      </c>
      <c r="AQ29" s="19" t="str">
        <v>Gentle Grey</v>
      </c>
      <c r="AR29" s="19" t="str">
        <v>Plastic</v>
      </c>
      <c r="AS29" s="19" t="str">
        <v>Gentle Grey</v>
      </c>
      <c r="AT29" s="19" t="str">
        <v>US MIL-STD 810H military-grade standard</v>
      </c>
      <c r="AU29" s="19" t="str">
        <v>14.0-inch</v>
      </c>
      <c r="AV29" s="19" t="str">
        <v>LED Backlit</v>
      </c>
      <c r="AW29" s="19" t="str">
        <v>300nits</v>
      </c>
      <c r="AX29" s="19" t="str">
        <v>FHD (1920 x 1080) 16:9</v>
      </c>
      <c r="AY29" s="19" t="str">
        <v>Anti-glare display</v>
      </c>
      <c r="AZ29" s="19" t="str">
        <v>NTSC: 45%</v>
      </c>
      <c r="BA29" s="19" t="str">
        <v>170/170</v>
      </c>
      <c r="BB29" s="19" t="str">
        <v>25/35</v>
      </c>
      <c r="BC29" s="19" t="str">
        <v>60Hz</v>
      </c>
      <c r="BD29" s="19">
        <v>29.167361111111113</v>
      </c>
      <c r="BE29" s="19" t="str">
        <v>Non-touch screen</v>
      </c>
      <c r="BF29" s="19">
        <v>0.87</v>
      </c>
      <c r="BG29" s="19" t="str">
        <v>Wide view</v>
      </c>
      <c r="BH29" s="19">
        <v>0</v>
      </c>
      <c r="BI29" s="19" t="str">
        <v>N/A</v>
      </c>
      <c r="BJ29" s="19" t="str">
        <v>Share</v>
      </c>
      <c r="BK29" s="19" t="str">
        <v>Intel® Graphics</v>
      </c>
      <c r="BL29" s="19" t="str">
        <v>N/A</v>
      </c>
      <c r="BM29" s="19" t="str">
        <v>Upgradable
 Need to remove bottom/top case</v>
      </c>
      <c r="BN29" s="19" t="str">
        <v>2x DDR5 SO-DIMM slots
1x M.2 2230 PCIe 4.0x4
1x M.2 2280 PCIe 4.0x4</v>
      </c>
      <c r="BO29" s="19">
        <v>0</v>
      </c>
      <c r="BP29" s="19" t="str">
        <v>DDR5 8GB</v>
      </c>
      <c r="BQ29" s="19">
        <v>0</v>
      </c>
      <c r="BR29" s="19" t="str">
        <v>720p HD camera
With privacy shutter</v>
      </c>
    </row>
    <row r="30" spans="1:70" ht="14.4">
      <c r="A30" s="19" t="str">
        <v>BG1409CVA-S65151XR</v>
      </c>
      <c r="B30" s="19" t="str">
        <f>IF(ISBLANK(A30),"",_xlfn.XLOOKUP(LEFT(A30,5),'MKT name rule'!$B$2:$B$322,'MKT name rule'!$C$2:$C$322, "Not found"))</f>
        <v>ASUS ExpertBook BG1</v>
      </c>
      <c r="C30" s="19" t="str">
        <f t="shared" si="24"/>
        <v>90NX08Z1-M001U0</v>
      </c>
      <c r="D30" s="19" t="str">
        <f t="shared" si="0"/>
        <v>ASUS ExpertBook BG1 (Core 5 120U/DDR5 SO-DIMM *2/512GB//BG1409CVA)</v>
      </c>
      <c r="E30" s="19" t="str">
        <f t="shared" si="1"/>
        <v>Intel® Core™ 5 120U 1.4 GHz</v>
      </c>
      <c r="F30" s="19" t="str">
        <f t="shared" si="2"/>
        <v>Windows 11 Pro</v>
      </c>
      <c r="G30" s="19" t="str">
        <f t="shared" si="3"/>
        <v/>
      </c>
      <c r="H30" s="19" t="str">
        <f t="shared" si="25"/>
        <v>Plastic</v>
      </c>
      <c r="I30" s="19" t="str">
        <f t="shared" si="4"/>
        <v>Not Found</v>
      </c>
      <c r="J30" s="19" t="str">
        <f t="shared" si="26"/>
        <v>NTSC: 45%</v>
      </c>
      <c r="K30" s="19" t="str">
        <f t="shared" si="5"/>
        <v>Anti-glare display</v>
      </c>
      <c r="L30" s="19" t="str">
        <f t="shared" si="6"/>
        <v>8GB DDR5 SO-DIMM *2</v>
      </c>
      <c r="M30" s="19" t="str">
        <f t="shared" si="7"/>
        <v>512GB M.2 2280 NVMe™ PCIe® 4.0 SSD
SSD Housing for storage expansion</v>
      </c>
      <c r="N30" s="20" t="str">
        <f t="shared" si="8"/>
        <v>US MIL-STD 810H military-grade standard</v>
      </c>
      <c r="O30" s="19">
        <f t="shared" si="9"/>
        <v>0.87</v>
      </c>
      <c r="P30" s="19" t="e">
        <f t="shared" si="10"/>
        <v>#N/A</v>
      </c>
      <c r="Q30" s="20" t="str">
        <f t="shared" si="11"/>
        <v>Plastic</v>
      </c>
      <c r="R30" s="19" t="str">
        <f t="shared" si="27"/>
        <v>LED Backlit</v>
      </c>
      <c r="S30" s="19" t="e">
        <f t="shared" si="12"/>
        <v>#VALUE!</v>
      </c>
      <c r="T30" s="19" t="str">
        <f t="shared" si="13"/>
        <v>Not Found</v>
      </c>
      <c r="U30" s="19" t="str">
        <f t="shared" si="14"/>
        <v>2x DDR5 SO-DIMM slots
1x M.2 2230 PCIe 4.0x4
1x M.2 2280 PCIe 4.0x4</v>
      </c>
      <c r="V30" s="19" t="str">
        <f t="shared" si="15"/>
        <v>Intel® Core™ 5 Processor 120U 1.4 GHz (12MB Cache, up to 5.0 GHz, 10 Cores, 12 Threads)</v>
      </c>
      <c r="W30" s="19" t="str">
        <f t="shared" si="16"/>
        <v>Intel® Core™ 5 120U</v>
      </c>
      <c r="X30" s="19" t="str">
        <f t="shared" si="17"/>
        <v>Core 5</v>
      </c>
      <c r="Y30" s="19" t="str">
        <f t="shared" si="18"/>
        <v>Core 5 120U</v>
      </c>
      <c r="Z30" s="19" t="str">
        <f t="shared" si="19"/>
        <v/>
      </c>
      <c r="AA30" s="19" t="str">
        <f t="shared" si="20"/>
        <v/>
      </c>
      <c r="AB30" s="19" t="str">
        <f t="shared" si="21"/>
        <v>DDR5 SO-DIMM *2</v>
      </c>
      <c r="AC30" s="19" t="str">
        <f t="shared" si="22"/>
        <v>512GB</v>
      </c>
      <c r="AD30" s="19" t="str">
        <f t="shared" si="23"/>
        <v>BG1409CVA</v>
      </c>
      <c r="AF30" s="19" t="str">
        <v>90NX08Z1-M001U0</v>
      </c>
      <c r="AG30" s="19" t="str">
        <v>BG1409CVA-S65151XR</v>
      </c>
      <c r="AH30" s="19" t="str">
        <v>VSNX08Z1-BU2000</v>
      </c>
      <c r="AI30" s="19" t="str">
        <v>Intel® Core™ 5 Processor 120U 1.4 GHz (12MB Cache, up to 5.0 GHz, 10 Cores, 12 Threads)</v>
      </c>
      <c r="AJ30" s="19" t="str">
        <v>8GB DDR5 SO-DIMM *2</v>
      </c>
      <c r="AK30" s="19" t="str">
        <v>512GB M.2 2280 NVMe™ PCIe® 4.0 SSD
SSD Housing for storage expansion</v>
      </c>
      <c r="AL30" s="19" t="str">
        <v>Windows 11 Pro</v>
      </c>
      <c r="AM30" s="19" t="str">
        <v>1-month trial for new Microsoft 365 customers. Credit card required.</v>
      </c>
      <c r="AN30" s="19" t="str">
        <v>Plastic</v>
      </c>
      <c r="AO30" s="19" t="str">
        <v>Gentle Grey</v>
      </c>
      <c r="AP30" s="19" t="str">
        <v>Plastic</v>
      </c>
      <c r="AQ30" s="19" t="str">
        <v>Gentle Grey</v>
      </c>
      <c r="AR30" s="19" t="str">
        <v>Plastic</v>
      </c>
      <c r="AS30" s="19" t="str">
        <v>Gentle Grey</v>
      </c>
      <c r="AT30" s="19" t="str">
        <v>US MIL-STD 810H military-grade standard</v>
      </c>
      <c r="AU30" s="19" t="str">
        <v>14.0-inch</v>
      </c>
      <c r="AV30" s="19" t="str">
        <v>LED Backlit</v>
      </c>
      <c r="AW30" s="19" t="str">
        <v>300nits</v>
      </c>
      <c r="AX30" s="19" t="str">
        <v>FHD (1920 x 1080) 16:9</v>
      </c>
      <c r="AY30" s="19" t="str">
        <v>Anti-glare display</v>
      </c>
      <c r="AZ30" s="19" t="str">
        <v>NTSC: 45%</v>
      </c>
      <c r="BA30" s="19" t="str">
        <v>170/170</v>
      </c>
      <c r="BB30" s="19" t="str">
        <v>25/35</v>
      </c>
      <c r="BC30" s="19" t="str">
        <v>60Hz</v>
      </c>
      <c r="BD30" s="19">
        <v>29.167361111111113</v>
      </c>
      <c r="BE30" s="19" t="str">
        <v>Non-touch screen</v>
      </c>
      <c r="BF30" s="19">
        <v>0.87</v>
      </c>
      <c r="BG30" s="19" t="str">
        <v>Wide view</v>
      </c>
      <c r="BH30" s="19">
        <v>0</v>
      </c>
      <c r="BI30" s="19" t="str">
        <v>N/A</v>
      </c>
      <c r="BJ30" s="19" t="str">
        <v>Share</v>
      </c>
      <c r="BK30" s="19" t="str">
        <v>Intel® Graphics</v>
      </c>
      <c r="BL30" s="19" t="str">
        <v>N/A</v>
      </c>
      <c r="BM30" s="19" t="str">
        <v>Upgradable
 Need to remove bottom/top case</v>
      </c>
      <c r="BN30" s="19" t="str">
        <v>2x DDR5 SO-DIMM slots
1x M.2 2230 PCIe 4.0x4
1x M.2 2280 PCIe 4.0x4</v>
      </c>
      <c r="BO30" s="19">
        <v>0</v>
      </c>
      <c r="BP30" s="19" t="str">
        <v>DDR5 16GB</v>
      </c>
      <c r="BQ30" s="19">
        <v>0</v>
      </c>
      <c r="BR30" s="19" t="str">
        <v>720p HD camera
With privacy shutter</v>
      </c>
    </row>
    <row r="31" spans="1:70" ht="14.4">
      <c r="A31" s="19" t="str">
        <v>BG1409CVA-S65151WR</v>
      </c>
      <c r="B31" s="19" t="str">
        <f>IF(ISBLANK(A31),"",_xlfn.XLOOKUP(LEFT(A31,5),'MKT name rule'!$B$2:$B$322,'MKT name rule'!$C$2:$C$322, "Not found"))</f>
        <v>ASUS ExpertBook BG1</v>
      </c>
      <c r="C31" s="19" t="str">
        <f t="shared" si="24"/>
        <v>90NX08Z1-M001V0</v>
      </c>
      <c r="D31" s="19" t="str">
        <f t="shared" si="0"/>
        <v>ASUS ExpertBook BG1 (Core 5 120U/DDR5 SO-DIMM *2/512GB//BG1409CVA)</v>
      </c>
      <c r="E31" s="19" t="str">
        <f t="shared" si="1"/>
        <v>Intel® Core™ 5 120U 1.4 GHz</v>
      </c>
      <c r="F31" s="19" t="str">
        <f t="shared" si="2"/>
        <v>Windows 11 Home - ASUS recommends Windows 11 Pro for business
* Windows 11 Home is available only as the Single Language edition. Learn more about Windows 11 Home Single language: https://support.microsoft.com/article/eaf060a6-3642-4612-6b75-b34e57a08abf</v>
      </c>
      <c r="G31" s="19" t="str">
        <f t="shared" si="3"/>
        <v/>
      </c>
      <c r="H31" s="19" t="str">
        <f t="shared" si="25"/>
        <v>Plastic</v>
      </c>
      <c r="I31" s="19" t="str">
        <f t="shared" si="4"/>
        <v>Not Found</v>
      </c>
      <c r="J31" s="19" t="str">
        <f t="shared" si="26"/>
        <v>NTSC: 45%</v>
      </c>
      <c r="K31" s="19" t="str">
        <f t="shared" si="5"/>
        <v>Anti-glare display</v>
      </c>
      <c r="L31" s="19" t="str">
        <f t="shared" si="6"/>
        <v>8GB DDR5 SO-DIMM *2</v>
      </c>
      <c r="M31" s="19" t="str">
        <f t="shared" si="7"/>
        <v>512GB M.2 2280 NVMe™ PCIe® 4.0 SSD
SSD Housing for storage expansion</v>
      </c>
      <c r="N31" s="20" t="str">
        <f t="shared" si="8"/>
        <v>US MIL-STD 810H military-grade standard</v>
      </c>
      <c r="O31" s="19">
        <f t="shared" si="9"/>
        <v>0.87</v>
      </c>
      <c r="P31" s="19" t="e">
        <f t="shared" si="10"/>
        <v>#N/A</v>
      </c>
      <c r="Q31" s="20" t="str">
        <f t="shared" si="11"/>
        <v>Plastic</v>
      </c>
      <c r="R31" s="19" t="str">
        <f t="shared" si="27"/>
        <v>LED Backlit</v>
      </c>
      <c r="S31" s="19" t="e">
        <f t="shared" si="12"/>
        <v>#VALUE!</v>
      </c>
      <c r="T31" s="19" t="str">
        <f t="shared" si="13"/>
        <v>Not Found</v>
      </c>
      <c r="U31" s="19" t="str">
        <f t="shared" si="14"/>
        <v>2x DDR5 SO-DIMM slots
1x M.2 2230 PCIe 4.0x4
1x M.2 2280 PCIe 4.0x4</v>
      </c>
      <c r="V31" s="19" t="str">
        <f t="shared" si="15"/>
        <v>Intel® Core™ 5 Processor 120U 1.4 GHz (12MB Cache, up to 5.0 GHz, 10 Cores, 12 Threads)</v>
      </c>
      <c r="W31" s="19" t="str">
        <f t="shared" si="16"/>
        <v>Intel® Core™ 5 120U</v>
      </c>
      <c r="X31" s="19" t="str">
        <f t="shared" si="17"/>
        <v>Core 5</v>
      </c>
      <c r="Y31" s="19" t="str">
        <f t="shared" si="18"/>
        <v>Core 5 120U</v>
      </c>
      <c r="Z31" s="19" t="str">
        <f t="shared" si="19"/>
        <v/>
      </c>
      <c r="AA31" s="19" t="str">
        <f t="shared" si="20"/>
        <v/>
      </c>
      <c r="AB31" s="19" t="str">
        <f t="shared" si="21"/>
        <v>DDR5 SO-DIMM *2</v>
      </c>
      <c r="AC31" s="19" t="str">
        <f t="shared" si="22"/>
        <v>512GB</v>
      </c>
      <c r="AD31" s="19" t="str">
        <f t="shared" si="23"/>
        <v>BG1409CVA</v>
      </c>
      <c r="AF31" s="19" t="str">
        <v>90NX08Z1-M001V0</v>
      </c>
      <c r="AG31" s="19" t="str">
        <v>BG1409CVA-S65151WR</v>
      </c>
      <c r="AH31" s="19" t="str">
        <v>VSNX08Z1-BU2000</v>
      </c>
      <c r="AI31" s="19" t="str">
        <v>Intel® Core™ 5 Processor 120U 1.4 GHz (12MB Cache, up to 5.0 GHz, 10 Cores, 12 Threads)</v>
      </c>
      <c r="AJ31" s="19" t="str">
        <v>8GB DDR5 SO-DIMM *2</v>
      </c>
      <c r="AK31" s="19" t="str">
        <v>512GB M.2 2280 NVMe™ PCIe® 4.0 SSD
SSD Housing for storage expansion</v>
      </c>
      <c r="AL31" s="19" t="str">
        <v>Windows 11 Home - ASUS recommends Windows 11 Pro for business
* Windows 11 Home is available only as the Single Language edition. Learn more about Windows 11 Home Single language: https://support.microsoft.com/article/eaf060a6-3642-4612-6b75-b34e57a08abf</v>
      </c>
      <c r="AM31" s="19" t="str">
        <v>1-month trial for new Microsoft 365 customers. Credit card required.</v>
      </c>
      <c r="AN31" s="19" t="str">
        <v>Plastic</v>
      </c>
      <c r="AO31" s="19" t="str">
        <v>Gentle Grey</v>
      </c>
      <c r="AP31" s="19" t="str">
        <v>Plastic</v>
      </c>
      <c r="AQ31" s="19" t="str">
        <v>Gentle Grey</v>
      </c>
      <c r="AR31" s="19" t="str">
        <v>Plastic</v>
      </c>
      <c r="AS31" s="19" t="str">
        <v>Gentle Grey</v>
      </c>
      <c r="AT31" s="19" t="str">
        <v>US MIL-STD 810H military-grade standard</v>
      </c>
      <c r="AU31" s="19" t="str">
        <v>14.0-inch</v>
      </c>
      <c r="AV31" s="19" t="str">
        <v>LED Backlit</v>
      </c>
      <c r="AW31" s="19" t="str">
        <v>300nits</v>
      </c>
      <c r="AX31" s="19" t="str">
        <v>FHD (1920 x 1080) 16:9</v>
      </c>
      <c r="AY31" s="19" t="str">
        <v>Anti-glare display</v>
      </c>
      <c r="AZ31" s="19" t="str">
        <v>NTSC: 45%</v>
      </c>
      <c r="BA31" s="19" t="str">
        <v>170/170</v>
      </c>
      <c r="BB31" s="19" t="str">
        <v>25/35</v>
      </c>
      <c r="BC31" s="19" t="str">
        <v>60Hz</v>
      </c>
      <c r="BD31" s="19">
        <v>29.167361111111113</v>
      </c>
      <c r="BE31" s="19" t="str">
        <v>Non-touch screen</v>
      </c>
      <c r="BF31" s="19">
        <v>0.87</v>
      </c>
      <c r="BG31" s="19" t="str">
        <v>Wide view</v>
      </c>
      <c r="BH31" s="19">
        <v>0</v>
      </c>
      <c r="BI31" s="19" t="str">
        <v>N/A</v>
      </c>
      <c r="BJ31" s="19" t="str">
        <v>Share</v>
      </c>
      <c r="BK31" s="19" t="str">
        <v>Intel® Graphics</v>
      </c>
      <c r="BL31" s="19" t="str">
        <v>N/A</v>
      </c>
      <c r="BM31" s="19" t="str">
        <v>Upgradable
 Need to remove bottom/top case</v>
      </c>
      <c r="BN31" s="19" t="str">
        <v>2x DDR5 SO-DIMM slots
1x M.2 2230 PCIe 4.0x4
1x M.2 2280 PCIe 4.0x4</v>
      </c>
      <c r="BO31" s="19">
        <v>0</v>
      </c>
      <c r="BP31" s="19" t="str">
        <v>DDR5 16GB</v>
      </c>
      <c r="BQ31" s="19">
        <v>0</v>
      </c>
      <c r="BR31" s="19" t="str">
        <v>720p HD camera
With privacy shutter</v>
      </c>
    </row>
    <row r="32" spans="1:70" ht="14.4">
      <c r="A32" s="19" t="str">
        <v>BG1409CVA-S67851WR</v>
      </c>
      <c r="B32" s="19" t="str">
        <f>IF(ISBLANK(A32),"",_xlfn.XLOOKUP(LEFT(A32,5),'MKT name rule'!$B$2:$B$322,'MKT name rule'!$C$2:$C$322, "Not found"))</f>
        <v>ASUS ExpertBook BG1</v>
      </c>
      <c r="C32" s="19" t="str">
        <f t="shared" si="24"/>
        <v>90NX08Z1-M001W0</v>
      </c>
      <c r="D32" s="19" t="str">
        <f t="shared" si="0"/>
        <v>ASUS ExpertBook BG1 (Core 7 150U/DDR5 SO-DIMM/512GB//BG1409CVA)</v>
      </c>
      <c r="E32" s="19" t="str">
        <f t="shared" si="1"/>
        <v>Intel® Core™ 7 150U 1.8 GHz</v>
      </c>
      <c r="F32" s="19" t="str">
        <f t="shared" si="2"/>
        <v>Windows 11 Home - ASUS recommends Windows 11 Pro for business
* Windows 11 Home is available only as the Single Language edition. Learn more about Windows 11 Home Single language: https://support.microsoft.com/article/eaf060a6-3642-4612-6b75-b34e57a08abf</v>
      </c>
      <c r="G32" s="19" t="str">
        <f t="shared" si="3"/>
        <v/>
      </c>
      <c r="H32" s="19" t="str">
        <f t="shared" si="25"/>
        <v>Plastic</v>
      </c>
      <c r="I32" s="19" t="str">
        <f t="shared" si="4"/>
        <v>Not Found</v>
      </c>
      <c r="J32" s="19" t="str">
        <f t="shared" si="26"/>
        <v>NTSC: 45%</v>
      </c>
      <c r="K32" s="19" t="str">
        <f t="shared" si="5"/>
        <v>Anti-glare display</v>
      </c>
      <c r="L32" s="19" t="str">
        <f t="shared" si="6"/>
        <v>8GB DDR5 SO-DIMM</v>
      </c>
      <c r="M32" s="19" t="str">
        <f t="shared" si="7"/>
        <v>512GB M.2 2280 NVMe™ PCIe® 4.0 SSD
SSD Housing for storage expansion</v>
      </c>
      <c r="N32" s="20" t="str">
        <f t="shared" si="8"/>
        <v>US MIL-STD 810H military-grade standard</v>
      </c>
      <c r="O32" s="19">
        <f t="shared" si="9"/>
        <v>0.87</v>
      </c>
      <c r="P32" s="19" t="e">
        <f t="shared" si="10"/>
        <v>#N/A</v>
      </c>
      <c r="Q32" s="20" t="str">
        <f t="shared" si="11"/>
        <v>Plastic</v>
      </c>
      <c r="R32" s="19" t="str">
        <f t="shared" si="27"/>
        <v>LED Backlit</v>
      </c>
      <c r="S32" s="19" t="e">
        <f t="shared" si="12"/>
        <v>#VALUE!</v>
      </c>
      <c r="T32" s="19" t="str">
        <f t="shared" si="13"/>
        <v>Not Found</v>
      </c>
      <c r="U32" s="19" t="str">
        <f t="shared" si="14"/>
        <v>2x DDR5 SO-DIMM slots
1x M.2 2230 PCIe 4.0x4
1x M.2 2280 PCIe 4.0x4</v>
      </c>
      <c r="V32" s="19" t="str">
        <f t="shared" si="15"/>
        <v>Intel® Core™ 7 Processor 150U 1.8 GHz (12MB Cache, up to 5.4 GHz, 10 Cores, 12 Threads)</v>
      </c>
      <c r="W32" s="19" t="str">
        <f t="shared" si="16"/>
        <v>Intel® Core™ 7 150U</v>
      </c>
      <c r="X32" s="19" t="str">
        <f t="shared" si="17"/>
        <v>Core 7</v>
      </c>
      <c r="Y32" s="19" t="str">
        <f t="shared" si="18"/>
        <v>Core 7 150U</v>
      </c>
      <c r="Z32" s="19" t="str">
        <f t="shared" si="19"/>
        <v/>
      </c>
      <c r="AA32" s="19" t="str">
        <f t="shared" si="20"/>
        <v/>
      </c>
      <c r="AB32" s="19" t="str">
        <f t="shared" si="21"/>
        <v>DDR5 SO-DIMM</v>
      </c>
      <c r="AC32" s="19" t="str">
        <f t="shared" si="22"/>
        <v>512GB</v>
      </c>
      <c r="AD32" s="19" t="str">
        <f t="shared" si="23"/>
        <v>BG1409CVA</v>
      </c>
      <c r="AF32" s="19" t="str">
        <v>90NX08Z1-M001W0</v>
      </c>
      <c r="AG32" s="19" t="str">
        <v>BG1409CVA-S67851WR</v>
      </c>
      <c r="AH32" s="19" t="str">
        <v>VSNX08Z1-BU2000</v>
      </c>
      <c r="AI32" s="19" t="str">
        <v>Intel® Core™ 7 Processor 150U 1.8 GHz (12MB Cache, up to 5.4 GHz, 10 Cores, 12 Threads)</v>
      </c>
      <c r="AJ32" s="19" t="str">
        <v>8GB DDR5 SO-DIMM</v>
      </c>
      <c r="AK32" s="19" t="str">
        <v>512GB M.2 2280 NVMe™ PCIe® 4.0 SSD
SSD Housing for storage expansion</v>
      </c>
      <c r="AL32" s="19" t="str">
        <v>Windows 11 Home - ASUS recommends Windows 11 Pro for business
* Windows 11 Home is available only as the Single Language edition. Learn more about Windows 11 Home Single language: https://support.microsoft.com/article/eaf060a6-3642-4612-6b75-b34e57a08abf</v>
      </c>
      <c r="AM32" s="19" t="str">
        <v>1-month trial for new Microsoft 365 customers. Credit card required.</v>
      </c>
      <c r="AN32" s="19" t="str">
        <v>Plastic</v>
      </c>
      <c r="AO32" s="19" t="str">
        <v>Gentle Grey</v>
      </c>
      <c r="AP32" s="19" t="str">
        <v>Plastic</v>
      </c>
      <c r="AQ32" s="19" t="str">
        <v>Gentle Grey</v>
      </c>
      <c r="AR32" s="19" t="str">
        <v>Plastic</v>
      </c>
      <c r="AS32" s="19" t="str">
        <v>Gentle Grey</v>
      </c>
      <c r="AT32" s="19" t="str">
        <v>US MIL-STD 810H military-grade standard</v>
      </c>
      <c r="AU32" s="19" t="str">
        <v>14.0-inch</v>
      </c>
      <c r="AV32" s="19" t="str">
        <v>LED Backlit</v>
      </c>
      <c r="AW32" s="19" t="str">
        <v>300nits</v>
      </c>
      <c r="AX32" s="19" t="str">
        <v>FHD (1920 x 1080) 16:9</v>
      </c>
      <c r="AY32" s="19" t="str">
        <v>Anti-glare display</v>
      </c>
      <c r="AZ32" s="19" t="str">
        <v>NTSC: 45%</v>
      </c>
      <c r="BA32" s="19" t="str">
        <v>170/170</v>
      </c>
      <c r="BB32" s="19" t="str">
        <v>25/35</v>
      </c>
      <c r="BC32" s="19" t="str">
        <v>60Hz</v>
      </c>
      <c r="BD32" s="19">
        <v>29.167361111111113</v>
      </c>
      <c r="BE32" s="19" t="str">
        <v>Non-touch screen</v>
      </c>
      <c r="BF32" s="19">
        <v>0.87</v>
      </c>
      <c r="BG32" s="19" t="str">
        <v>Wide view</v>
      </c>
      <c r="BH32" s="19">
        <v>0</v>
      </c>
      <c r="BI32" s="19" t="str">
        <v>N/A</v>
      </c>
      <c r="BJ32" s="19" t="str">
        <v>Share</v>
      </c>
      <c r="BK32" s="19" t="str">
        <v>Intel® Graphics</v>
      </c>
      <c r="BL32" s="19" t="str">
        <v>N/A</v>
      </c>
      <c r="BM32" s="19" t="str">
        <v>Upgradable
 Need to remove bottom/top case</v>
      </c>
      <c r="BN32" s="19" t="str">
        <v>2x DDR5 SO-DIMM slots
1x M.2 2230 PCIe 4.0x4
1x M.2 2280 PCIe 4.0x4</v>
      </c>
      <c r="BO32" s="19">
        <v>0</v>
      </c>
      <c r="BP32" s="19" t="str">
        <v>DDR5 8GB</v>
      </c>
      <c r="BQ32" s="19">
        <v>0</v>
      </c>
      <c r="BR32" s="19" t="str">
        <v>720p HD camera
With privacy shutter</v>
      </c>
    </row>
    <row r="33" spans="1:70" ht="14.4">
      <c r="A33" s="19" t="str">
        <v>BG1409CVA-S67851XR</v>
      </c>
      <c r="B33" s="19" t="str">
        <f>IF(ISBLANK(A33),"",_xlfn.XLOOKUP(LEFT(A33,5),'MKT name rule'!$B$2:$B$322,'MKT name rule'!$C$2:$C$322, "Not found"))</f>
        <v>ASUS ExpertBook BG1</v>
      </c>
      <c r="C33" s="19" t="str">
        <f t="shared" si="24"/>
        <v>90NX08Z1-M001X0</v>
      </c>
      <c r="D33" s="19" t="str">
        <f t="shared" si="0"/>
        <v>ASUS ExpertBook BG1 (Core 7 150U/DDR5 SO-DIMM/512GB//BG1409CVA)</v>
      </c>
      <c r="E33" s="19" t="str">
        <f t="shared" si="1"/>
        <v>Intel® Core™ 7 150U 1.8 GHz</v>
      </c>
      <c r="F33" s="19" t="str">
        <f t="shared" si="2"/>
        <v>Windows 11 Pro</v>
      </c>
      <c r="G33" s="19" t="str">
        <f t="shared" si="3"/>
        <v/>
      </c>
      <c r="H33" s="19" t="str">
        <f t="shared" si="25"/>
        <v>Plastic</v>
      </c>
      <c r="I33" s="19" t="str">
        <f t="shared" si="4"/>
        <v>Not Found</v>
      </c>
      <c r="J33" s="19" t="str">
        <f t="shared" si="26"/>
        <v>NTSC: 45%</v>
      </c>
      <c r="K33" s="19" t="str">
        <f t="shared" si="5"/>
        <v>Anti-glare display</v>
      </c>
      <c r="L33" s="19" t="str">
        <f t="shared" si="6"/>
        <v>8GB DDR5 SO-DIMM</v>
      </c>
      <c r="M33" s="19" t="str">
        <f t="shared" si="7"/>
        <v>512GB M.2 2280 NVMe™ PCIe® 4.0 SSD
SSD Housing for storage expansion</v>
      </c>
      <c r="N33" s="20" t="str">
        <f t="shared" si="8"/>
        <v>US MIL-STD 810H military-grade standard</v>
      </c>
      <c r="O33" s="19">
        <f t="shared" si="9"/>
        <v>0.87</v>
      </c>
      <c r="P33" s="19" t="e">
        <f t="shared" si="10"/>
        <v>#N/A</v>
      </c>
      <c r="Q33" s="20" t="str">
        <f t="shared" si="11"/>
        <v>Plastic</v>
      </c>
      <c r="R33" s="19" t="str">
        <f t="shared" si="27"/>
        <v>LED Backlit</v>
      </c>
      <c r="S33" s="19" t="e">
        <f t="shared" si="12"/>
        <v>#VALUE!</v>
      </c>
      <c r="T33" s="19" t="str">
        <f t="shared" si="13"/>
        <v>Not Found</v>
      </c>
      <c r="U33" s="19" t="str">
        <f t="shared" si="14"/>
        <v>2x DDR5 SO-DIMM slots
1x M.2 2230 PCIe 4.0x4
1x M.2 2280 PCIe 4.0x4</v>
      </c>
      <c r="V33" s="19" t="str">
        <f t="shared" si="15"/>
        <v>Intel® Core™ 7 Processor 150U 1.8 GHz (12MB Cache, up to 5.4 GHz, 10 Cores, 12 Threads)</v>
      </c>
      <c r="W33" s="19" t="str">
        <f t="shared" si="16"/>
        <v>Intel® Core™ 7 150U</v>
      </c>
      <c r="X33" s="19" t="str">
        <f t="shared" si="17"/>
        <v>Core 7</v>
      </c>
      <c r="Y33" s="19" t="str">
        <f t="shared" si="18"/>
        <v>Core 7 150U</v>
      </c>
      <c r="Z33" s="19" t="str">
        <f t="shared" si="19"/>
        <v/>
      </c>
      <c r="AA33" s="19" t="str">
        <f t="shared" si="20"/>
        <v/>
      </c>
      <c r="AB33" s="19" t="str">
        <f t="shared" si="21"/>
        <v>DDR5 SO-DIMM</v>
      </c>
      <c r="AC33" s="19" t="str">
        <f t="shared" si="22"/>
        <v>512GB</v>
      </c>
      <c r="AD33" s="19" t="str">
        <f t="shared" si="23"/>
        <v>BG1409CVA</v>
      </c>
      <c r="AF33" s="19" t="str">
        <v>90NX08Z1-M001X0</v>
      </c>
      <c r="AG33" s="19" t="str">
        <v>BG1409CVA-S67851XR</v>
      </c>
      <c r="AH33" s="19" t="str">
        <v>VSNX08Z1-BU2000</v>
      </c>
      <c r="AI33" s="19" t="str">
        <v>Intel® Core™ 7 Processor 150U 1.8 GHz (12MB Cache, up to 5.4 GHz, 10 Cores, 12 Threads)</v>
      </c>
      <c r="AJ33" s="19" t="str">
        <v>8GB DDR5 SO-DIMM</v>
      </c>
      <c r="AK33" s="19" t="str">
        <v>512GB M.2 2280 NVMe™ PCIe® 4.0 SSD
SSD Housing for storage expansion</v>
      </c>
      <c r="AL33" s="19" t="str">
        <v>Windows 11 Pro</v>
      </c>
      <c r="AM33" s="19" t="str">
        <v>1-month trial for new Microsoft 365 customers. Credit card required.</v>
      </c>
      <c r="AN33" s="19" t="str">
        <v>Plastic</v>
      </c>
      <c r="AO33" s="19" t="str">
        <v>Gentle Grey</v>
      </c>
      <c r="AP33" s="19" t="str">
        <v>Plastic</v>
      </c>
      <c r="AQ33" s="19" t="str">
        <v>Gentle Grey</v>
      </c>
      <c r="AR33" s="19" t="str">
        <v>Plastic</v>
      </c>
      <c r="AS33" s="19" t="str">
        <v>Gentle Grey</v>
      </c>
      <c r="AT33" s="19" t="str">
        <v>US MIL-STD 810H military-grade standard</v>
      </c>
      <c r="AU33" s="19" t="str">
        <v>14.0-inch</v>
      </c>
      <c r="AV33" s="19" t="str">
        <v>LED Backlit</v>
      </c>
      <c r="AW33" s="19" t="str">
        <v>300nits</v>
      </c>
      <c r="AX33" s="19" t="str">
        <v>FHD (1920 x 1080) 16:9</v>
      </c>
      <c r="AY33" s="19" t="str">
        <v>Anti-glare display</v>
      </c>
      <c r="AZ33" s="19" t="str">
        <v>NTSC: 45%</v>
      </c>
      <c r="BA33" s="19" t="str">
        <v>170/170</v>
      </c>
      <c r="BB33" s="19" t="str">
        <v>25/35</v>
      </c>
      <c r="BC33" s="19" t="str">
        <v>60Hz</v>
      </c>
      <c r="BD33" s="19">
        <v>29.167361111111113</v>
      </c>
      <c r="BE33" s="19" t="str">
        <v>Non-touch screen</v>
      </c>
      <c r="BF33" s="19">
        <v>0.87</v>
      </c>
      <c r="BG33" s="19" t="str">
        <v>Wide view</v>
      </c>
      <c r="BH33" s="19">
        <v>0</v>
      </c>
      <c r="BI33" s="19" t="str">
        <v>N/A</v>
      </c>
      <c r="BJ33" s="19" t="str">
        <v>Share</v>
      </c>
      <c r="BK33" s="19" t="str">
        <v>Intel® Graphics</v>
      </c>
      <c r="BL33" s="19" t="str">
        <v>N/A</v>
      </c>
      <c r="BM33" s="19" t="str">
        <v>Upgradable
 Need to remove bottom/top case</v>
      </c>
      <c r="BN33" s="19" t="str">
        <v>2x DDR5 SO-DIMM slots
1x M.2 2230 PCIe 4.0x4
1x M.2 2280 PCIe 4.0x4</v>
      </c>
      <c r="BO33" s="19">
        <v>0</v>
      </c>
      <c r="BP33" s="19" t="str">
        <v>DDR5 8GB</v>
      </c>
      <c r="BQ33" s="19">
        <v>0</v>
      </c>
      <c r="BR33" s="19" t="str">
        <v>720p HD camera
With privacy shutter</v>
      </c>
    </row>
    <row r="34" spans="1:70" ht="14.4">
      <c r="A34" s="19" t="str">
        <v>BG1409CVA-S67151XR</v>
      </c>
      <c r="B34" s="19" t="str">
        <f>IF(ISBLANK(A34),"",_xlfn.XLOOKUP(LEFT(A34,5),'MKT name rule'!$B$2:$B$322,'MKT name rule'!$C$2:$C$322, "Not found"))</f>
        <v>ASUS ExpertBook BG1</v>
      </c>
      <c r="C34" s="19" t="str">
        <f t="shared" si="24"/>
        <v>90NX08Z1-M001Y0</v>
      </c>
      <c r="D34" s="19" t="str">
        <f t="shared" si="0"/>
        <v>ASUS ExpertBook BG1 (Core 7 150U/DDR5 SO-DIMM *2/512GB//BG1409CVA)</v>
      </c>
      <c r="E34" s="19" t="str">
        <f t="shared" si="1"/>
        <v>Intel® Core™ 7 150U 1.8 GHz</v>
      </c>
      <c r="F34" s="19" t="str">
        <f t="shared" si="2"/>
        <v>Windows 11 Pro</v>
      </c>
      <c r="G34" s="19" t="str">
        <f t="shared" si="3"/>
        <v/>
      </c>
      <c r="H34" s="19" t="str">
        <f t="shared" si="25"/>
        <v>Plastic</v>
      </c>
      <c r="I34" s="19" t="str">
        <f t="shared" si="4"/>
        <v>Not Found</v>
      </c>
      <c r="J34" s="19" t="str">
        <f t="shared" si="26"/>
        <v>NTSC: 45%</v>
      </c>
      <c r="K34" s="19" t="str">
        <f t="shared" si="5"/>
        <v>Anti-glare display</v>
      </c>
      <c r="L34" s="19" t="str">
        <f t="shared" si="6"/>
        <v>8GB DDR5 SO-DIMM *2</v>
      </c>
      <c r="M34" s="19" t="str">
        <f t="shared" si="7"/>
        <v>512GB M.2 2280 NVMe™ PCIe® 4.0 SSD
SSD Housing for storage expansion</v>
      </c>
      <c r="N34" s="20" t="str">
        <f t="shared" si="8"/>
        <v>US MIL-STD 810H military-grade standard</v>
      </c>
      <c r="O34" s="19">
        <f t="shared" si="9"/>
        <v>0.87</v>
      </c>
      <c r="P34" s="19" t="e">
        <f t="shared" si="10"/>
        <v>#N/A</v>
      </c>
      <c r="Q34" s="20" t="str">
        <f t="shared" si="11"/>
        <v>Plastic</v>
      </c>
      <c r="R34" s="19" t="str">
        <f t="shared" si="27"/>
        <v>LED Backlit</v>
      </c>
      <c r="S34" s="19" t="e">
        <f t="shared" si="12"/>
        <v>#VALUE!</v>
      </c>
      <c r="T34" s="19" t="str">
        <f t="shared" si="13"/>
        <v>Not Found</v>
      </c>
      <c r="U34" s="19" t="str">
        <f t="shared" si="14"/>
        <v>2x DDR5 SO-DIMM slots
1x M.2 2230 PCIe 4.0x4
1x M.2 2280 PCIe 4.0x4</v>
      </c>
      <c r="V34" s="19" t="str">
        <f t="shared" si="15"/>
        <v>Intel® Core™ 7 Processor 150U 1.8 GHz (12MB Cache, up to 5.4 GHz, 10 Cores, 12 Threads)</v>
      </c>
      <c r="W34" s="19" t="str">
        <f t="shared" si="16"/>
        <v>Intel® Core™ 7 150U</v>
      </c>
      <c r="X34" s="19" t="str">
        <f t="shared" si="17"/>
        <v>Core 7</v>
      </c>
      <c r="Y34" s="19" t="str">
        <f t="shared" si="18"/>
        <v>Core 7 150U</v>
      </c>
      <c r="Z34" s="19" t="str">
        <f t="shared" si="19"/>
        <v/>
      </c>
      <c r="AA34" s="19" t="str">
        <f t="shared" si="20"/>
        <v/>
      </c>
      <c r="AB34" s="19" t="str">
        <f t="shared" si="21"/>
        <v>DDR5 SO-DIMM *2</v>
      </c>
      <c r="AC34" s="19" t="str">
        <f t="shared" si="22"/>
        <v>512GB</v>
      </c>
      <c r="AD34" s="19" t="str">
        <f t="shared" si="23"/>
        <v>BG1409CVA</v>
      </c>
      <c r="AF34" s="19" t="str">
        <v>90NX08Z1-M001Y0</v>
      </c>
      <c r="AG34" s="19" t="str">
        <v>BG1409CVA-S67151XR</v>
      </c>
      <c r="AH34" s="19" t="str">
        <v>VSNX08Z1-BU2000</v>
      </c>
      <c r="AI34" s="19" t="str">
        <v>Intel® Core™ 7 Processor 150U 1.8 GHz (12MB Cache, up to 5.4 GHz, 10 Cores, 12 Threads)</v>
      </c>
      <c r="AJ34" s="19" t="str">
        <v>8GB DDR5 SO-DIMM *2</v>
      </c>
      <c r="AK34" s="19" t="str">
        <v>512GB M.2 2280 NVMe™ PCIe® 4.0 SSD
SSD Housing for storage expansion</v>
      </c>
      <c r="AL34" s="19" t="str">
        <v>Windows 11 Pro</v>
      </c>
      <c r="AM34" s="19" t="str">
        <v>1-month trial for new Microsoft 365 customers. Credit card required.</v>
      </c>
      <c r="AN34" s="19" t="str">
        <v>Plastic</v>
      </c>
      <c r="AO34" s="19" t="str">
        <v>Gentle Grey</v>
      </c>
      <c r="AP34" s="19" t="str">
        <v>Plastic</v>
      </c>
      <c r="AQ34" s="19" t="str">
        <v>Gentle Grey</v>
      </c>
      <c r="AR34" s="19" t="str">
        <v>Plastic</v>
      </c>
      <c r="AS34" s="19" t="str">
        <v>Gentle Grey</v>
      </c>
      <c r="AT34" s="19" t="str">
        <v>US MIL-STD 810H military-grade standard</v>
      </c>
      <c r="AU34" s="19" t="str">
        <v>14.0-inch</v>
      </c>
      <c r="AV34" s="19" t="str">
        <v>LED Backlit</v>
      </c>
      <c r="AW34" s="19" t="str">
        <v>300nits</v>
      </c>
      <c r="AX34" s="19" t="str">
        <v>FHD (1920 x 1080) 16:9</v>
      </c>
      <c r="AY34" s="19" t="str">
        <v>Anti-glare display</v>
      </c>
      <c r="AZ34" s="19" t="str">
        <v>NTSC: 45%</v>
      </c>
      <c r="BA34" s="19" t="str">
        <v>170/170</v>
      </c>
      <c r="BB34" s="19" t="str">
        <v>25/35</v>
      </c>
      <c r="BC34" s="19" t="str">
        <v>60Hz</v>
      </c>
      <c r="BD34" s="19">
        <v>29.167361111111113</v>
      </c>
      <c r="BE34" s="19" t="str">
        <v>Non-touch screen</v>
      </c>
      <c r="BF34" s="19">
        <v>0.87</v>
      </c>
      <c r="BG34" s="19" t="str">
        <v>Wide view</v>
      </c>
      <c r="BH34" s="19">
        <v>0</v>
      </c>
      <c r="BI34" s="19" t="str">
        <v>N/A</v>
      </c>
      <c r="BJ34" s="19" t="str">
        <v>Share</v>
      </c>
      <c r="BK34" s="19" t="str">
        <v>Intel® Graphics</v>
      </c>
      <c r="BL34" s="19" t="str">
        <v>N/A</v>
      </c>
      <c r="BM34" s="19" t="str">
        <v>Upgradable
 Need to remove bottom/top case</v>
      </c>
      <c r="BN34" s="19" t="str">
        <v>2x DDR5 SO-DIMM slots
1x M.2 2230 PCIe 4.0x4
1x M.2 2280 PCIe 4.0x4</v>
      </c>
      <c r="BO34" s="19">
        <v>0</v>
      </c>
      <c r="BP34" s="19" t="str">
        <v>DDR5 16GB</v>
      </c>
      <c r="BQ34" s="19">
        <v>0</v>
      </c>
      <c r="BR34" s="19" t="str">
        <v>720p HD camera
With privacy shutter</v>
      </c>
    </row>
    <row r="35" spans="1:70" ht="14.4">
      <c r="A35" s="19" t="str">
        <v>BG1409CVA-S67151WR</v>
      </c>
      <c r="B35" s="19" t="str">
        <f>IF(ISBLANK(A35),"",_xlfn.XLOOKUP(LEFT(A35,5),'MKT name rule'!$B$2:$B$322,'MKT name rule'!$C$2:$C$322, "Not found"))</f>
        <v>ASUS ExpertBook BG1</v>
      </c>
      <c r="C35" s="19" t="str">
        <f t="shared" si="24"/>
        <v>90NX08Z1-M001Z0</v>
      </c>
      <c r="D35" s="19" t="str">
        <f t="shared" si="0"/>
        <v>ASUS ExpertBook BG1 (Core 7 150U/DDR5 SO-DIMM *2/512GB//BG1409CVA)</v>
      </c>
      <c r="E35" s="19" t="str">
        <f t="shared" si="1"/>
        <v>Intel® Core™ 7 150U 1.8 GHz</v>
      </c>
      <c r="F35" s="19" t="str">
        <f t="shared" si="2"/>
        <v>Windows 11 Home - ASUS recommends Windows 11 Pro for business
* Windows 11 Home is available only as the Single Language edition. Learn more about Windows 11 Home Single language: https://support.microsoft.com/article/eaf060a6-3642-4612-6b75-b34e57a08abf</v>
      </c>
      <c r="G35" s="19" t="str">
        <f t="shared" si="3"/>
        <v/>
      </c>
      <c r="H35" s="19" t="str">
        <f t="shared" si="25"/>
        <v>Plastic</v>
      </c>
      <c r="I35" s="19" t="str">
        <f t="shared" si="4"/>
        <v>Not Found</v>
      </c>
      <c r="J35" s="19" t="str">
        <f t="shared" si="26"/>
        <v>NTSC: 45%</v>
      </c>
      <c r="K35" s="19" t="str">
        <f t="shared" si="5"/>
        <v>Anti-glare display</v>
      </c>
      <c r="L35" s="19" t="str">
        <f t="shared" si="6"/>
        <v>8GB DDR5 SO-DIMM *2</v>
      </c>
      <c r="M35" s="19" t="str">
        <f t="shared" si="7"/>
        <v>512GB M.2 2280 NVMe™ PCIe® 4.0 SSD
SSD Housing for storage expansion</v>
      </c>
      <c r="N35" s="20" t="str">
        <f t="shared" si="8"/>
        <v>US MIL-STD 810H military-grade standard</v>
      </c>
      <c r="O35" s="19">
        <f t="shared" si="9"/>
        <v>0.87</v>
      </c>
      <c r="P35" s="19" t="e">
        <f t="shared" si="10"/>
        <v>#N/A</v>
      </c>
      <c r="Q35" s="20" t="str">
        <f t="shared" si="11"/>
        <v>Plastic</v>
      </c>
      <c r="R35" s="19" t="str">
        <f t="shared" si="27"/>
        <v>LED Backlit</v>
      </c>
      <c r="S35" s="19" t="e">
        <f t="shared" si="12"/>
        <v>#VALUE!</v>
      </c>
      <c r="T35" s="19" t="str">
        <f t="shared" si="13"/>
        <v>Not Found</v>
      </c>
      <c r="U35" s="19" t="str">
        <f t="shared" si="14"/>
        <v>2x DDR5 SO-DIMM slots
1x M.2 2230 PCIe 4.0x4
1x M.2 2280 PCIe 4.0x4</v>
      </c>
      <c r="V35" s="19" t="str">
        <f t="shared" si="15"/>
        <v>Intel® Core™ 7 Processor 150U 1.8 GHz (12MB Cache, up to 5.4 GHz, 10 Cores, 12 Threads)</v>
      </c>
      <c r="W35" s="19" t="str">
        <f t="shared" si="16"/>
        <v>Intel® Core™ 7 150U</v>
      </c>
      <c r="X35" s="19" t="str">
        <f t="shared" si="17"/>
        <v>Core 7</v>
      </c>
      <c r="Y35" s="19" t="str">
        <f t="shared" si="18"/>
        <v>Core 7 150U</v>
      </c>
      <c r="Z35" s="19" t="str">
        <f t="shared" si="19"/>
        <v/>
      </c>
      <c r="AA35" s="19" t="str">
        <f t="shared" si="20"/>
        <v/>
      </c>
      <c r="AB35" s="19" t="str">
        <f t="shared" si="21"/>
        <v>DDR5 SO-DIMM *2</v>
      </c>
      <c r="AC35" s="19" t="str">
        <f t="shared" si="22"/>
        <v>512GB</v>
      </c>
      <c r="AD35" s="19" t="str">
        <f t="shared" si="23"/>
        <v>BG1409CVA</v>
      </c>
      <c r="AF35" s="19" t="str">
        <v>90NX08Z1-M001Z0</v>
      </c>
      <c r="AG35" s="19" t="str">
        <v>BG1409CVA-S67151WR</v>
      </c>
      <c r="AH35" s="19" t="str">
        <v>VSNX08Z1-BU2000</v>
      </c>
      <c r="AI35" s="19" t="str">
        <v>Intel® Core™ 7 Processor 150U 1.8 GHz (12MB Cache, up to 5.4 GHz, 10 Cores, 12 Threads)</v>
      </c>
      <c r="AJ35" s="19" t="str">
        <v>8GB DDR5 SO-DIMM *2</v>
      </c>
      <c r="AK35" s="19" t="str">
        <v>512GB M.2 2280 NVMe™ PCIe® 4.0 SSD
SSD Housing for storage expansion</v>
      </c>
      <c r="AL35" s="19" t="str">
        <v>Windows 11 Home - ASUS recommends Windows 11 Pro for business
* Windows 11 Home is available only as the Single Language edition. Learn more about Windows 11 Home Single language: https://support.microsoft.com/article/eaf060a6-3642-4612-6b75-b34e57a08abf</v>
      </c>
      <c r="AM35" s="19" t="str">
        <v>1-month trial for new Microsoft 365 customers. Credit card required.</v>
      </c>
      <c r="AN35" s="19" t="str">
        <v>Plastic</v>
      </c>
      <c r="AO35" s="19" t="str">
        <v>Gentle Grey</v>
      </c>
      <c r="AP35" s="19" t="str">
        <v>Plastic</v>
      </c>
      <c r="AQ35" s="19" t="str">
        <v>Gentle Grey</v>
      </c>
      <c r="AR35" s="19" t="str">
        <v>Plastic</v>
      </c>
      <c r="AS35" s="19" t="str">
        <v>Gentle Grey</v>
      </c>
      <c r="AT35" s="19" t="str">
        <v>US MIL-STD 810H military-grade standard</v>
      </c>
      <c r="AU35" s="19" t="str">
        <v>14.0-inch</v>
      </c>
      <c r="AV35" s="19" t="str">
        <v>LED Backlit</v>
      </c>
      <c r="AW35" s="19" t="str">
        <v>300nits</v>
      </c>
      <c r="AX35" s="19" t="str">
        <v>FHD (1920 x 1080) 16:9</v>
      </c>
      <c r="AY35" s="19" t="str">
        <v>Anti-glare display</v>
      </c>
      <c r="AZ35" s="19" t="str">
        <v>NTSC: 45%</v>
      </c>
      <c r="BA35" s="19" t="str">
        <v>170/170</v>
      </c>
      <c r="BB35" s="19" t="str">
        <v>25/35</v>
      </c>
      <c r="BC35" s="19" t="str">
        <v>60Hz</v>
      </c>
      <c r="BD35" s="19">
        <v>29.167361111111113</v>
      </c>
      <c r="BE35" s="19" t="str">
        <v>Non-touch screen</v>
      </c>
      <c r="BF35" s="19">
        <v>0.87</v>
      </c>
      <c r="BG35" s="19" t="str">
        <v>Wide view</v>
      </c>
      <c r="BH35" s="19">
        <v>0</v>
      </c>
      <c r="BI35" s="19" t="str">
        <v>N/A</v>
      </c>
      <c r="BJ35" s="19" t="str">
        <v>Share</v>
      </c>
      <c r="BK35" s="19" t="str">
        <v>Intel® Graphics</v>
      </c>
      <c r="BL35" s="19" t="str">
        <v>N/A</v>
      </c>
      <c r="BM35" s="19" t="str">
        <v>Upgradable
 Need to remove bottom/top case</v>
      </c>
      <c r="BN35" s="19" t="str">
        <v>2x DDR5 SO-DIMM slots
1x M.2 2230 PCIe 4.0x4
1x M.2 2280 PCIe 4.0x4</v>
      </c>
      <c r="BO35" s="19">
        <v>0</v>
      </c>
      <c r="BP35" s="19" t="str">
        <v>DDR5 16GB</v>
      </c>
      <c r="BQ35" s="19">
        <v>0</v>
      </c>
      <c r="BR35" s="19" t="str">
        <v>720p HD camera
With privacy shutter</v>
      </c>
    </row>
    <row r="36" spans="1:70" ht="14.4">
      <c r="A36" s="19" t="str">
        <v>BG1409CVA-S67111WR</v>
      </c>
      <c r="B36" s="19" t="str">
        <f>IF(ISBLANK(A36),"",_xlfn.XLOOKUP(LEFT(A36,5),'MKT name rule'!$B$2:$B$322,'MKT name rule'!$C$2:$C$322, "Not found"))</f>
        <v>ASUS ExpertBook BG1</v>
      </c>
      <c r="C36" s="19" t="str">
        <f t="shared" si="24"/>
        <v>90NX08Z1-M00200</v>
      </c>
      <c r="D36" s="19" t="str">
        <f t="shared" si="0"/>
        <v>ASUS ExpertBook BG1 (Core 7 150U/DDR5 SO-DIMM *2/512GB//BG1409CVA)</v>
      </c>
      <c r="E36" s="19" t="str">
        <f t="shared" si="1"/>
        <v>Intel® Core™ 7 150U 1.8 GHz</v>
      </c>
      <c r="F36" s="19" t="str">
        <f t="shared" si="2"/>
        <v>Windows 11 Home - ASUS recommends Windows 11 Pro for business
* Windows 11 Home is available only as the Single Language edition. Learn more about Windows 11 Home Single language: https://support.microsoft.com/article/eaf060a6-3642-4612-6b75-b34e57a08abf</v>
      </c>
      <c r="G36" s="19" t="str">
        <f t="shared" si="3"/>
        <v/>
      </c>
      <c r="H36" s="19" t="str">
        <f t="shared" si="25"/>
        <v>Plastic</v>
      </c>
      <c r="I36" s="19" t="str">
        <f t="shared" si="4"/>
        <v>Not Found</v>
      </c>
      <c r="J36" s="19" t="str">
        <f t="shared" si="26"/>
        <v>NTSC: 45%</v>
      </c>
      <c r="K36" s="19" t="str">
        <f t="shared" si="5"/>
        <v>Anti-glare display</v>
      </c>
      <c r="L36" s="19" t="str">
        <f t="shared" si="6"/>
        <v>8GB DDR5 SO-DIMM *2</v>
      </c>
      <c r="M36" s="19" t="str">
        <f t="shared" si="7"/>
        <v>512GB M.2 2280 NVMe™ PCIe® 4.0 SSD + 512GB M.2 2230 NVMe™ PCIe® 4.0 SSD(RAID0)</v>
      </c>
      <c r="N36" s="20" t="str">
        <f t="shared" si="8"/>
        <v>US MIL-STD 810H military-grade standard</v>
      </c>
      <c r="O36" s="19">
        <f t="shared" si="9"/>
        <v>0.87</v>
      </c>
      <c r="P36" s="19" t="e">
        <f t="shared" si="10"/>
        <v>#N/A</v>
      </c>
      <c r="Q36" s="20" t="str">
        <f t="shared" si="11"/>
        <v>Plastic</v>
      </c>
      <c r="R36" s="19" t="str">
        <f t="shared" si="27"/>
        <v>LED Backlit</v>
      </c>
      <c r="S36" s="19" t="e">
        <f t="shared" si="12"/>
        <v>#VALUE!</v>
      </c>
      <c r="T36" s="19" t="str">
        <f t="shared" si="13"/>
        <v>Not Found</v>
      </c>
      <c r="U36" s="19" t="str">
        <f t="shared" si="14"/>
        <v>2x DDR5 SO-DIMM slots
1x M.2 2230 PCIe 4.0x4
1x M.2 2280 PCIe 4.0x4</v>
      </c>
      <c r="V36" s="19" t="str">
        <f t="shared" si="15"/>
        <v>Intel® Core™ 7 Processor 150U 1.8 GHz (12MB Cache, up to 5.4 GHz, 10 Cores, 12 Threads)</v>
      </c>
      <c r="W36" s="19" t="str">
        <f t="shared" si="16"/>
        <v>Intel® Core™ 7 150U</v>
      </c>
      <c r="X36" s="19" t="str">
        <f t="shared" si="17"/>
        <v>Core 7</v>
      </c>
      <c r="Y36" s="19" t="str">
        <f t="shared" si="18"/>
        <v>Core 7 150U</v>
      </c>
      <c r="Z36" s="19" t="str">
        <f t="shared" si="19"/>
        <v/>
      </c>
      <c r="AA36" s="19" t="str">
        <f t="shared" si="20"/>
        <v/>
      </c>
      <c r="AB36" s="19" t="str">
        <f t="shared" si="21"/>
        <v>DDR5 SO-DIMM *2</v>
      </c>
      <c r="AC36" s="19" t="str">
        <f t="shared" si="22"/>
        <v>512GB</v>
      </c>
      <c r="AD36" s="19" t="str">
        <f t="shared" si="23"/>
        <v>BG1409CVA</v>
      </c>
      <c r="AF36" s="19" t="str">
        <v>90NX08Z1-M00200</v>
      </c>
      <c r="AG36" s="19" t="str">
        <v>BG1409CVA-S67111WR</v>
      </c>
      <c r="AH36" s="19" t="str">
        <v>VSNX08Z1-BU2000</v>
      </c>
      <c r="AI36" s="19" t="str">
        <v>Intel® Core™ 7 Processor 150U 1.8 GHz (12MB Cache, up to 5.4 GHz, 10 Cores, 12 Threads)</v>
      </c>
      <c r="AJ36" s="19" t="str">
        <v>8GB DDR5 SO-DIMM *2</v>
      </c>
      <c r="AK36" s="19" t="str">
        <v>512GB M.2 2280 NVMe™ PCIe® 4.0 SSD + 512GB M.2 2230 NVMe™ PCIe® 4.0 SSD(RAID0)</v>
      </c>
      <c r="AL36" s="19" t="str">
        <v>Windows 11 Home - ASUS recommends Windows 11 Pro for business
* Windows 11 Home is available only as the Single Language edition. Learn more about Windows 11 Home Single language: https://support.microsoft.com/article/eaf060a6-3642-4612-6b75-b34e57a08abf</v>
      </c>
      <c r="AM36" s="19" t="str">
        <v>1-month trial for new Microsoft 365 customers. Credit card required.</v>
      </c>
      <c r="AN36" s="19" t="str">
        <v>Plastic</v>
      </c>
      <c r="AO36" s="19" t="str">
        <v>Gentle Grey</v>
      </c>
      <c r="AP36" s="19" t="str">
        <v>Plastic</v>
      </c>
      <c r="AQ36" s="19" t="str">
        <v>Gentle Grey</v>
      </c>
      <c r="AR36" s="19" t="str">
        <v>Plastic</v>
      </c>
      <c r="AS36" s="19" t="str">
        <v>Gentle Grey</v>
      </c>
      <c r="AT36" s="19" t="str">
        <v>US MIL-STD 810H military-grade standard</v>
      </c>
      <c r="AU36" s="19" t="str">
        <v>14.0-inch</v>
      </c>
      <c r="AV36" s="19" t="str">
        <v>LED Backlit</v>
      </c>
      <c r="AW36" s="19" t="str">
        <v>300nits</v>
      </c>
      <c r="AX36" s="19" t="str">
        <v>FHD (1920 x 1080) 16:9</v>
      </c>
      <c r="AY36" s="19" t="str">
        <v>Anti-glare display</v>
      </c>
      <c r="AZ36" s="19" t="str">
        <v>NTSC: 45%</v>
      </c>
      <c r="BA36" s="19" t="str">
        <v>170/170</v>
      </c>
      <c r="BB36" s="19" t="str">
        <v>25/35</v>
      </c>
      <c r="BC36" s="19" t="str">
        <v>60Hz</v>
      </c>
      <c r="BD36" s="19">
        <v>29.167361111111113</v>
      </c>
      <c r="BE36" s="19" t="str">
        <v>Non-touch screen</v>
      </c>
      <c r="BF36" s="19">
        <v>0.87</v>
      </c>
      <c r="BG36" s="19" t="str">
        <v>Wide view</v>
      </c>
      <c r="BH36" s="19">
        <v>0</v>
      </c>
      <c r="BI36" s="19" t="str">
        <v>N/A</v>
      </c>
      <c r="BJ36" s="19" t="str">
        <v>Share</v>
      </c>
      <c r="BK36" s="19" t="str">
        <v>Intel® Graphics</v>
      </c>
      <c r="BL36" s="19" t="str">
        <v>N/A</v>
      </c>
      <c r="BM36" s="19" t="str">
        <v>Upgradable
 Need to remove bottom/top case</v>
      </c>
      <c r="BN36" s="19" t="str">
        <v>2x DDR5 SO-DIMM slots
1x M.2 2230 PCIe 4.0x4
1x M.2 2280 PCIe 4.0x4</v>
      </c>
      <c r="BO36" s="19">
        <v>0</v>
      </c>
      <c r="BP36" s="19" t="str">
        <v>DDR5 16GB</v>
      </c>
      <c r="BQ36" s="19">
        <v>0</v>
      </c>
      <c r="BR36" s="19" t="str">
        <v>720p HD camera
With privacy shutter</v>
      </c>
    </row>
    <row r="37" spans="1:70" ht="14.4">
      <c r="A37" s="19" t="str">
        <v>BG1409CVA-S67111XR</v>
      </c>
      <c r="B37" s="19" t="str">
        <f>IF(ISBLANK(A37),"",_xlfn.XLOOKUP(LEFT(A37,5),'MKT name rule'!$B$2:$B$322,'MKT name rule'!$C$2:$C$322, "Not found"))</f>
        <v>ASUS ExpertBook BG1</v>
      </c>
      <c r="C37" s="19" t="str">
        <f t="shared" si="24"/>
        <v>90NX08Z1-M00210</v>
      </c>
      <c r="D37" s="19" t="str">
        <f t="shared" si="0"/>
        <v>ASUS ExpertBook BG1 (Core 7 150U/DDR5 SO-DIMM *2/512GB//BG1409CVA)</v>
      </c>
      <c r="E37" s="19" t="str">
        <f t="shared" si="1"/>
        <v>Intel® Core™ 7 150U 1.8 GHz</v>
      </c>
      <c r="F37" s="19" t="str">
        <f t="shared" si="2"/>
        <v>Windows 11 Pro</v>
      </c>
      <c r="G37" s="19" t="str">
        <f t="shared" si="3"/>
        <v/>
      </c>
      <c r="H37" s="19" t="str">
        <f t="shared" si="25"/>
        <v>Plastic</v>
      </c>
      <c r="I37" s="19" t="str">
        <f t="shared" si="4"/>
        <v>Not Found</v>
      </c>
      <c r="J37" s="19" t="str">
        <f t="shared" si="26"/>
        <v>NTSC: 45%</v>
      </c>
      <c r="K37" s="19" t="str">
        <f t="shared" si="5"/>
        <v>Anti-glare display</v>
      </c>
      <c r="L37" s="19" t="str">
        <f t="shared" si="6"/>
        <v>8GB DDR5 SO-DIMM *2</v>
      </c>
      <c r="M37" s="19" t="str">
        <f t="shared" si="7"/>
        <v>512GB M.2 2280 NVMe™ PCIe® 4.0 SSD + 512GB M.2 2230 NVMe™ PCIe® 4.0 SSD(RAID0)</v>
      </c>
      <c r="N37" s="20" t="str">
        <f t="shared" si="8"/>
        <v>US MIL-STD 810H military-grade standard</v>
      </c>
      <c r="O37" s="19">
        <f t="shared" si="9"/>
        <v>0.87</v>
      </c>
      <c r="P37" s="19" t="e">
        <f t="shared" si="10"/>
        <v>#N/A</v>
      </c>
      <c r="Q37" s="20" t="str">
        <f t="shared" si="11"/>
        <v>Plastic</v>
      </c>
      <c r="R37" s="19" t="str">
        <f t="shared" si="27"/>
        <v>LED Backlit</v>
      </c>
      <c r="S37" s="19" t="e">
        <f t="shared" si="12"/>
        <v>#VALUE!</v>
      </c>
      <c r="T37" s="19" t="str">
        <f t="shared" si="13"/>
        <v>Not Found</v>
      </c>
      <c r="U37" s="19" t="str">
        <f t="shared" si="14"/>
        <v>2x DDR5 SO-DIMM slots
1x M.2 2230 PCIe 4.0x4
1x M.2 2280 PCIe 4.0x4</v>
      </c>
      <c r="V37" s="19" t="str">
        <f t="shared" si="15"/>
        <v>Intel® Core™ 7 Processor 150U 1.8 GHz (12MB Cache, up to 5.4 GHz, 10 Cores, 12 Threads)</v>
      </c>
      <c r="W37" s="19" t="str">
        <f t="shared" si="16"/>
        <v>Intel® Core™ 7 150U</v>
      </c>
      <c r="X37" s="19" t="str">
        <f t="shared" si="17"/>
        <v>Core 7</v>
      </c>
      <c r="Y37" s="19" t="str">
        <f t="shared" si="18"/>
        <v>Core 7 150U</v>
      </c>
      <c r="Z37" s="19" t="str">
        <f t="shared" si="19"/>
        <v/>
      </c>
      <c r="AA37" s="19" t="str">
        <f t="shared" si="20"/>
        <v/>
      </c>
      <c r="AB37" s="19" t="str">
        <f t="shared" si="21"/>
        <v>DDR5 SO-DIMM *2</v>
      </c>
      <c r="AC37" s="19" t="str">
        <f t="shared" si="22"/>
        <v>512GB</v>
      </c>
      <c r="AD37" s="19" t="str">
        <f t="shared" si="23"/>
        <v>BG1409CVA</v>
      </c>
      <c r="AF37" s="19" t="str">
        <v>90NX08Z1-M00210</v>
      </c>
      <c r="AG37" s="19" t="str">
        <v>BG1409CVA-S67111XR</v>
      </c>
      <c r="AH37" s="19" t="str">
        <v>VSNX08Z1-BU2000</v>
      </c>
      <c r="AI37" s="19" t="str">
        <v>Intel® Core™ 7 Processor 150U 1.8 GHz (12MB Cache, up to 5.4 GHz, 10 Cores, 12 Threads)</v>
      </c>
      <c r="AJ37" s="19" t="str">
        <v>8GB DDR5 SO-DIMM *2</v>
      </c>
      <c r="AK37" s="19" t="str">
        <v>512GB M.2 2280 NVMe™ PCIe® 4.0 SSD + 512GB M.2 2230 NVMe™ PCIe® 4.0 SSD(RAID0)</v>
      </c>
      <c r="AL37" s="19" t="str">
        <v>Windows 11 Pro</v>
      </c>
      <c r="AM37" s="19" t="str">
        <v>1-month trial for new Microsoft 365 customers. Credit card required.</v>
      </c>
      <c r="AN37" s="19" t="str">
        <v>Plastic</v>
      </c>
      <c r="AO37" s="19" t="str">
        <v>Gentle Grey</v>
      </c>
      <c r="AP37" s="19" t="str">
        <v>Plastic</v>
      </c>
      <c r="AQ37" s="19" t="str">
        <v>Gentle Grey</v>
      </c>
      <c r="AR37" s="19" t="str">
        <v>Plastic</v>
      </c>
      <c r="AS37" s="19" t="str">
        <v>Gentle Grey</v>
      </c>
      <c r="AT37" s="19" t="str">
        <v>US MIL-STD 810H military-grade standard</v>
      </c>
      <c r="AU37" s="19" t="str">
        <v>14.0-inch</v>
      </c>
      <c r="AV37" s="19" t="str">
        <v>LED Backlit</v>
      </c>
      <c r="AW37" s="19" t="str">
        <v>300nits</v>
      </c>
      <c r="AX37" s="19" t="str">
        <v>FHD (1920 x 1080) 16:9</v>
      </c>
      <c r="AY37" s="19" t="str">
        <v>Anti-glare display</v>
      </c>
      <c r="AZ37" s="19" t="str">
        <v>NTSC: 45%</v>
      </c>
      <c r="BA37" s="19" t="str">
        <v>170/170</v>
      </c>
      <c r="BB37" s="19" t="str">
        <v>25/35</v>
      </c>
      <c r="BC37" s="19" t="str">
        <v>60Hz</v>
      </c>
      <c r="BD37" s="19">
        <v>29.167361111111113</v>
      </c>
      <c r="BE37" s="19" t="str">
        <v>Non-touch screen</v>
      </c>
      <c r="BF37" s="19">
        <v>0.87</v>
      </c>
      <c r="BG37" s="19" t="str">
        <v>Wide view</v>
      </c>
      <c r="BH37" s="19">
        <v>0</v>
      </c>
      <c r="BI37" s="19" t="str">
        <v>N/A</v>
      </c>
      <c r="BJ37" s="19" t="str">
        <v>Share</v>
      </c>
      <c r="BK37" s="19" t="str">
        <v>Intel® Graphics</v>
      </c>
      <c r="BL37" s="19" t="str">
        <v>N/A</v>
      </c>
      <c r="BM37" s="19" t="str">
        <v>Upgradable
 Need to remove bottom/top case</v>
      </c>
      <c r="BN37" s="19" t="str">
        <v>2x DDR5 SO-DIMM slots
1x M.2 2230 PCIe 4.0x4
1x M.2 2280 PCIe 4.0x4</v>
      </c>
      <c r="BO37" s="19">
        <v>0</v>
      </c>
      <c r="BP37" s="19" t="str">
        <v>DDR5 16GB</v>
      </c>
      <c r="BQ37" s="19">
        <v>0</v>
      </c>
      <c r="BR37" s="19" t="str">
        <v>720p HD camera
With privacy shutter</v>
      </c>
    </row>
    <row r="38" spans="1:70" ht="14.4">
      <c r="A38" s="19" t="str">
        <v>BG1409CVA-S63850WR</v>
      </c>
      <c r="B38" s="19" t="str">
        <f>IF(ISBLANK(A38),"",_xlfn.XLOOKUP(LEFT(A38,5),'MKT name rule'!$B$2:$B$322,'MKT name rule'!$C$2:$C$322, "Not found"))</f>
        <v>ASUS ExpertBook BG1</v>
      </c>
      <c r="C38" s="19" t="str">
        <f t="shared" si="24"/>
        <v>90NX08Z1-M00260</v>
      </c>
      <c r="D38" s="19" t="str">
        <f t="shared" si="0"/>
        <v>ASUS ExpertBook BG1 (Core 3 100U/DDR5 SO-DIMM/512GB//BG1409CVA)</v>
      </c>
      <c r="E38" s="19" t="str">
        <f t="shared" si="1"/>
        <v>Intel® Core™ 3 100U 1.2 GHz</v>
      </c>
      <c r="F38" s="19" t="str">
        <f t="shared" si="2"/>
        <v>Windows 11 Home - ASUS recommends Windows 11 Pro for business
* Windows 11 Home is available only as the Single Language edition. Learn more about Windows 11 Home Single language: https://support.microsoft.com/article/eaf060a6-3642-4612-6b75-b34e57a08abf</v>
      </c>
      <c r="G38" s="19" t="str">
        <f t="shared" si="3"/>
        <v/>
      </c>
      <c r="H38" s="19" t="str">
        <f t="shared" si="25"/>
        <v>Plastic</v>
      </c>
      <c r="I38" s="19" t="str">
        <f t="shared" si="4"/>
        <v>Not Found</v>
      </c>
      <c r="J38" s="19" t="str">
        <f t="shared" si="26"/>
        <v>NTSC: 45%</v>
      </c>
      <c r="K38" s="19" t="str">
        <f t="shared" si="5"/>
        <v>Anti-glare display</v>
      </c>
      <c r="L38" s="19" t="str">
        <f t="shared" si="6"/>
        <v>8GB DDR5 SO-DIMM</v>
      </c>
      <c r="M38" s="19" t="str">
        <f t="shared" si="7"/>
        <v>512GB M.2 2280 NVMe™ PCIe® 4.0 SSD
SSD Housing for storage expansion</v>
      </c>
      <c r="N38" s="20" t="str">
        <f t="shared" si="8"/>
        <v>US MIL-STD 810H military-grade standard</v>
      </c>
      <c r="O38" s="19">
        <f t="shared" si="9"/>
        <v>0.87</v>
      </c>
      <c r="P38" s="19" t="e">
        <f t="shared" si="10"/>
        <v>#N/A</v>
      </c>
      <c r="Q38" s="20" t="str">
        <f t="shared" si="11"/>
        <v>Plastic</v>
      </c>
      <c r="R38" s="19" t="str">
        <f t="shared" si="27"/>
        <v>LED Backlit</v>
      </c>
      <c r="S38" s="19" t="e">
        <f t="shared" si="12"/>
        <v>#VALUE!</v>
      </c>
      <c r="T38" s="19" t="str">
        <f t="shared" si="13"/>
        <v>Not Found</v>
      </c>
      <c r="U38" s="19" t="str">
        <f t="shared" si="14"/>
        <v>2x DDR5 SO-DIMM slots
1x M.2 2230 PCIe 4.0x4
1x M.2 2280 PCIe 4.0x4</v>
      </c>
      <c r="V38" s="19" t="str">
        <f t="shared" si="15"/>
        <v>Intel® Core™ 3 Processor 100U 1.2 GHz (10MB Cache, up to 4.7 GHz, 6 Cores)</v>
      </c>
      <c r="W38" s="19" t="str">
        <f t="shared" si="16"/>
        <v>Intel® Core™ 3 100U</v>
      </c>
      <c r="X38" s="19" t="str">
        <f t="shared" si="17"/>
        <v>Core 3</v>
      </c>
      <c r="Y38" s="19" t="str">
        <f t="shared" si="18"/>
        <v>Core 3 100U</v>
      </c>
      <c r="Z38" s="19" t="str">
        <f t="shared" si="19"/>
        <v/>
      </c>
      <c r="AA38" s="19" t="str">
        <f t="shared" si="20"/>
        <v/>
      </c>
      <c r="AB38" s="19" t="str">
        <f t="shared" si="21"/>
        <v>DDR5 SO-DIMM</v>
      </c>
      <c r="AC38" s="19" t="str">
        <f t="shared" si="22"/>
        <v>512GB</v>
      </c>
      <c r="AD38" s="19" t="str">
        <f t="shared" si="23"/>
        <v>BG1409CVA</v>
      </c>
      <c r="AF38" s="19" t="str">
        <v>90NX08Z1-M00260</v>
      </c>
      <c r="AG38" s="19" t="str">
        <v>BG1409CVA-S63850WR</v>
      </c>
      <c r="AH38" s="19" t="str">
        <v>VSNX08Z1-BU2000</v>
      </c>
      <c r="AI38" s="19" t="str">
        <v>Intel® Core™ 3 Processor 100U 1.2 GHz (10MB Cache, up to 4.7 GHz, 6 Cores)</v>
      </c>
      <c r="AJ38" s="19" t="str">
        <v>8GB DDR5 SO-DIMM</v>
      </c>
      <c r="AK38" s="19" t="str">
        <v>512GB M.2 2280 NVMe™ PCIe® 4.0 SSD
SSD Housing for storage expansion</v>
      </c>
      <c r="AL38" s="19" t="str">
        <v>Windows 11 Home - ASUS recommends Windows 11 Pro for business
* Windows 11 Home is available only as the Single Language edition. Learn more about Windows 11 Home Single language: https://support.microsoft.com/article/eaf060a6-3642-4612-6b75-b34e57a08abf</v>
      </c>
      <c r="AM38" s="19" t="str">
        <v>1-month trial for new Microsoft 365 customers. Credit card required.</v>
      </c>
      <c r="AN38" s="19" t="str">
        <v>Plastic</v>
      </c>
      <c r="AO38" s="19" t="str">
        <v>Gentle Grey</v>
      </c>
      <c r="AP38" s="19" t="str">
        <v>Plastic</v>
      </c>
      <c r="AQ38" s="19" t="str">
        <v>Gentle Grey</v>
      </c>
      <c r="AR38" s="19" t="str">
        <v>Plastic</v>
      </c>
      <c r="AS38" s="19" t="str">
        <v>Gentle Grey</v>
      </c>
      <c r="AT38" s="19" t="str">
        <v>US MIL-STD 810H military-grade standard</v>
      </c>
      <c r="AU38" s="19" t="str">
        <v>14.0-inch</v>
      </c>
      <c r="AV38" s="19" t="str">
        <v>LED Backlit</v>
      </c>
      <c r="AW38" s="19" t="str">
        <v>300nits</v>
      </c>
      <c r="AX38" s="19" t="str">
        <v>FHD (1920 x 1080) 16:9</v>
      </c>
      <c r="AY38" s="19" t="str">
        <v>Anti-glare display</v>
      </c>
      <c r="AZ38" s="19" t="str">
        <v>NTSC: 45%</v>
      </c>
      <c r="BA38" s="19" t="str">
        <v>170/170</v>
      </c>
      <c r="BB38" s="19" t="str">
        <v>25/35</v>
      </c>
      <c r="BC38" s="19" t="str">
        <v>60Hz</v>
      </c>
      <c r="BD38" s="19">
        <v>29.167361111111113</v>
      </c>
      <c r="BE38" s="19" t="str">
        <v>Non-touch screen</v>
      </c>
      <c r="BF38" s="19">
        <v>0.87</v>
      </c>
      <c r="BG38" s="19" t="str">
        <v>Wide view</v>
      </c>
      <c r="BH38" s="19">
        <v>0</v>
      </c>
      <c r="BI38" s="19" t="str">
        <v>N/A</v>
      </c>
      <c r="BJ38" s="19" t="str">
        <v>Share</v>
      </c>
      <c r="BK38" s="19" t="str">
        <v>Intel® Graphics</v>
      </c>
      <c r="BL38" s="19" t="str">
        <v>N/A</v>
      </c>
      <c r="BM38" s="19" t="str">
        <v>Upgradable
 Need to remove bottom/top case</v>
      </c>
      <c r="BN38" s="19" t="str">
        <v>2x DDR5 SO-DIMM slots
1x M.2 2230 PCIe 4.0x4
1x M.2 2280 PCIe 4.0x4</v>
      </c>
      <c r="BO38" s="19">
        <v>0</v>
      </c>
      <c r="BP38" s="19" t="str">
        <v>DDR5 8GB</v>
      </c>
      <c r="BQ38" s="19">
        <v>0</v>
      </c>
      <c r="BR38" s="19" t="str">
        <v>720p HD camera
With privacy shutter</v>
      </c>
    </row>
    <row r="39" spans="1:70" ht="14.4">
      <c r="A39" s="19" t="str">
        <v>BG1409CVA-S65850WR</v>
      </c>
      <c r="B39" s="19" t="str">
        <f>IF(ISBLANK(A39),"",_xlfn.XLOOKUP(LEFT(A39,5),'MKT name rule'!$B$2:$B$322,'MKT name rule'!$C$2:$C$322, "Not found"))</f>
        <v>ASUS ExpertBook BG1</v>
      </c>
      <c r="C39" s="19" t="str">
        <f t="shared" si="24"/>
        <v>90NX08Z1-M00270</v>
      </c>
      <c r="D39" s="19" t="str">
        <f t="shared" si="0"/>
        <v>ASUS ExpertBook BG1 (Core 5 210H/DDR5 SO-DIMM/512GB//BG1409CVA)</v>
      </c>
      <c r="E39" s="19" t="str">
        <f t="shared" si="1"/>
        <v>Intel® Core™ 5 210H 2.2 GHz</v>
      </c>
      <c r="F39" s="19" t="str">
        <f t="shared" si="2"/>
        <v>Windows 11 Home - ASUS recommends Windows 11 Pro for business
* Windows 11 Home is available only as the Single Language edition. Learn more about Windows 11 Home Single language: https://support.microsoft.com/article/eaf060a6-3642-4612-6b75-b34e57a08abf</v>
      </c>
      <c r="G39" s="19" t="str">
        <f t="shared" si="3"/>
        <v/>
      </c>
      <c r="H39" s="19" t="str">
        <f t="shared" si="25"/>
        <v>Plastic</v>
      </c>
      <c r="I39" s="19" t="str">
        <f t="shared" si="4"/>
        <v>Not Found</v>
      </c>
      <c r="J39" s="19" t="str">
        <f t="shared" si="26"/>
        <v>NTSC: 45%</v>
      </c>
      <c r="K39" s="19" t="str">
        <f t="shared" si="5"/>
        <v>Anti-glare display</v>
      </c>
      <c r="L39" s="19" t="str">
        <f t="shared" si="6"/>
        <v>8GB DDR5 SO-DIMM</v>
      </c>
      <c r="M39" s="19" t="str">
        <f t="shared" si="7"/>
        <v>512GB M.2 2280 NVMe™ PCIe® 4.0 SSD
SSD Housing for storage expansion</v>
      </c>
      <c r="N39" s="20" t="str">
        <f t="shared" si="8"/>
        <v>US MIL-STD 810H military-grade standard</v>
      </c>
      <c r="O39" s="19">
        <f t="shared" si="9"/>
        <v>0.87</v>
      </c>
      <c r="P39" s="19" t="e">
        <f t="shared" si="10"/>
        <v>#N/A</v>
      </c>
      <c r="Q39" s="20" t="str">
        <f t="shared" si="11"/>
        <v>Plastic</v>
      </c>
      <c r="R39" s="19" t="str">
        <f t="shared" si="27"/>
        <v>LED Backlit</v>
      </c>
      <c r="S39" s="19" t="e">
        <f t="shared" si="12"/>
        <v>#VALUE!</v>
      </c>
      <c r="T39" s="19" t="str">
        <f t="shared" si="13"/>
        <v>Not Found</v>
      </c>
      <c r="U39" s="19" t="str">
        <f t="shared" si="14"/>
        <v>2x DDR5 SO-DIMM slots
1x M.2 2230 PCIe 4.0x4
1x M.2 2280 PCIe 4.0x4</v>
      </c>
      <c r="V39" s="19" t="str">
        <f t="shared" si="15"/>
        <v>Intel® Core™ 5 Processor 210H 2.2 GHz (12MB Cache, up to 4.8 GHz, 8 Cores, 12 Threads)</v>
      </c>
      <c r="W39" s="19" t="str">
        <f t="shared" si="16"/>
        <v>Intel® Core™ 5 210H</v>
      </c>
      <c r="X39" s="19" t="str">
        <f t="shared" si="17"/>
        <v>Core 5</v>
      </c>
      <c r="Y39" s="19" t="str">
        <f t="shared" si="18"/>
        <v>Core 5 210H</v>
      </c>
      <c r="Z39" s="19" t="str">
        <f t="shared" si="19"/>
        <v/>
      </c>
      <c r="AA39" s="19" t="str">
        <f t="shared" si="20"/>
        <v/>
      </c>
      <c r="AB39" s="19" t="str">
        <f t="shared" si="21"/>
        <v>DDR5 SO-DIMM</v>
      </c>
      <c r="AC39" s="19" t="str">
        <f t="shared" si="22"/>
        <v>512GB</v>
      </c>
      <c r="AD39" s="19" t="str">
        <f t="shared" si="23"/>
        <v>BG1409CVA</v>
      </c>
      <c r="AF39" s="19" t="str">
        <v>90NX08Z1-M00270</v>
      </c>
      <c r="AG39" s="19" t="str">
        <v>BG1409CVA-S65850WR</v>
      </c>
      <c r="AH39" s="19" t="str">
        <v>VSNX08Z1-BU2000</v>
      </c>
      <c r="AI39" s="19" t="str">
        <v>Intel® Core™ 5 Processor 210H 2.2 GHz (12MB Cache, up to 4.8 GHz, 8 Cores, 12 Threads)</v>
      </c>
      <c r="AJ39" s="19" t="str">
        <v>8GB DDR5 SO-DIMM</v>
      </c>
      <c r="AK39" s="19" t="str">
        <v>512GB M.2 2280 NVMe™ PCIe® 4.0 SSD
SSD Housing for storage expansion</v>
      </c>
      <c r="AL39" s="19" t="str">
        <v>Windows 11 Home - ASUS recommends Windows 11 Pro for business
* Windows 11 Home is available only as the Single Language edition. Learn more about Windows 11 Home Single language: https://support.microsoft.com/article/eaf060a6-3642-4612-6b75-b34e57a08abf</v>
      </c>
      <c r="AM39" s="19" t="str">
        <v>1-month trial for new Microsoft 365 customers. Credit card required.</v>
      </c>
      <c r="AN39" s="19" t="str">
        <v>Plastic</v>
      </c>
      <c r="AO39" s="19" t="str">
        <v>Gentle Grey</v>
      </c>
      <c r="AP39" s="19" t="str">
        <v>Plastic</v>
      </c>
      <c r="AQ39" s="19" t="str">
        <v>Gentle Grey</v>
      </c>
      <c r="AR39" s="19" t="str">
        <v>Plastic</v>
      </c>
      <c r="AS39" s="19" t="str">
        <v>Gentle Grey</v>
      </c>
      <c r="AT39" s="19" t="str">
        <v>US MIL-STD 810H military-grade standard</v>
      </c>
      <c r="AU39" s="19" t="str">
        <v>14.0-inch</v>
      </c>
      <c r="AV39" s="19" t="str">
        <v>LED Backlit</v>
      </c>
      <c r="AW39" s="19" t="str">
        <v>300nits</v>
      </c>
      <c r="AX39" s="19" t="str">
        <v>FHD (1920 x 1080) 16:9</v>
      </c>
      <c r="AY39" s="19" t="str">
        <v>Anti-glare display</v>
      </c>
      <c r="AZ39" s="19" t="str">
        <v>NTSC: 45%</v>
      </c>
      <c r="BA39" s="19" t="str">
        <v>170/170</v>
      </c>
      <c r="BB39" s="19" t="str">
        <v>25/35</v>
      </c>
      <c r="BC39" s="19" t="str">
        <v>60Hz</v>
      </c>
      <c r="BD39" s="19">
        <v>29.167361111111113</v>
      </c>
      <c r="BE39" s="19" t="str">
        <v>Non-touch screen</v>
      </c>
      <c r="BF39" s="19">
        <v>0.87</v>
      </c>
      <c r="BG39" s="19" t="str">
        <v>Wide view</v>
      </c>
      <c r="BH39" s="19">
        <v>0</v>
      </c>
      <c r="BI39" s="19" t="str">
        <v>N/A</v>
      </c>
      <c r="BJ39" s="19" t="str">
        <v>Share</v>
      </c>
      <c r="BK39" s="19" t="str">
        <v>Intel® UHD Graphics</v>
      </c>
      <c r="BL39" s="19" t="str">
        <v>N/A</v>
      </c>
      <c r="BM39" s="19" t="str">
        <v>Upgradable
 Need to remove bottom/top case</v>
      </c>
      <c r="BN39" s="19" t="str">
        <v>2x DDR5 SO-DIMM slots
1x M.2 2230 PCIe 4.0x4
1x M.2 2280 PCIe 4.0x4</v>
      </c>
      <c r="BO39" s="19">
        <v>0</v>
      </c>
      <c r="BP39" s="19" t="str">
        <v>DDR5 8GB</v>
      </c>
      <c r="BQ39" s="19">
        <v>0</v>
      </c>
      <c r="BR39" s="19" t="str">
        <v>720p HD camera
With privacy shutter</v>
      </c>
    </row>
    <row r="40" spans="1:70" ht="14.4">
      <c r="A40" s="19" t="str">
        <v>BG1409CVA-S65850XR</v>
      </c>
      <c r="B40" s="19" t="str">
        <f>IF(ISBLANK(A40),"",_xlfn.XLOOKUP(LEFT(A40,5),'MKT name rule'!$B$2:$B$322,'MKT name rule'!$C$2:$C$322, "Not found"))</f>
        <v>ASUS ExpertBook BG1</v>
      </c>
      <c r="C40" s="19" t="str">
        <f t="shared" si="24"/>
        <v>90NX08Z1-M00280</v>
      </c>
      <c r="D40" s="19" t="str">
        <f t="shared" si="0"/>
        <v>ASUS ExpertBook BG1 (Core 5 210H/DDR5 SO-DIMM/512GB//BG1409CVA)</v>
      </c>
      <c r="E40" s="19" t="str">
        <f t="shared" si="1"/>
        <v>Intel® Core™ 5 210H 2.2 GHz</v>
      </c>
      <c r="F40" s="19" t="str">
        <f t="shared" si="2"/>
        <v>Windows 11 Pro</v>
      </c>
      <c r="G40" s="19" t="str">
        <f t="shared" si="3"/>
        <v/>
      </c>
      <c r="H40" s="19" t="str">
        <f t="shared" si="25"/>
        <v>Plastic</v>
      </c>
      <c r="I40" s="19" t="str">
        <f t="shared" si="4"/>
        <v>Not Found</v>
      </c>
      <c r="J40" s="19" t="str">
        <f t="shared" si="26"/>
        <v>NTSC: 45%</v>
      </c>
      <c r="K40" s="19" t="str">
        <f t="shared" si="5"/>
        <v>Anti-glare display</v>
      </c>
      <c r="L40" s="19" t="str">
        <f t="shared" si="6"/>
        <v>8GB DDR5 SO-DIMM</v>
      </c>
      <c r="M40" s="19" t="str">
        <f t="shared" si="7"/>
        <v>512GB M.2 2280 NVMe™ PCIe® 4.0 SSD
SSD Housing for storage expansion</v>
      </c>
      <c r="N40" s="20" t="str">
        <f t="shared" si="8"/>
        <v>US MIL-STD 810H military-grade standard</v>
      </c>
      <c r="O40" s="19">
        <f t="shared" si="9"/>
        <v>0.87</v>
      </c>
      <c r="P40" s="19" t="e">
        <f t="shared" si="10"/>
        <v>#N/A</v>
      </c>
      <c r="Q40" s="20" t="str">
        <f t="shared" si="11"/>
        <v>Plastic</v>
      </c>
      <c r="R40" s="19" t="str">
        <f t="shared" si="27"/>
        <v>LED Backlit</v>
      </c>
      <c r="S40" s="19" t="e">
        <f t="shared" si="12"/>
        <v>#VALUE!</v>
      </c>
      <c r="T40" s="19" t="str">
        <f t="shared" si="13"/>
        <v>Not Found</v>
      </c>
      <c r="U40" s="19" t="str">
        <f t="shared" si="14"/>
        <v>2x DDR5 SO-DIMM slots
1x M.2 2230 PCIe 4.0x4
1x M.2 2280 PCIe 4.0x4</v>
      </c>
      <c r="V40" s="19" t="str">
        <f t="shared" si="15"/>
        <v>Intel® Core™ 5 Processor 210H 2.2 GHz (12MB Cache, up to 4.8 GHz, 8 Cores, 12 Threads)</v>
      </c>
      <c r="W40" s="19" t="str">
        <f t="shared" si="16"/>
        <v>Intel® Core™ 5 210H</v>
      </c>
      <c r="X40" s="19" t="str">
        <f t="shared" si="17"/>
        <v>Core 5</v>
      </c>
      <c r="Y40" s="19" t="str">
        <f t="shared" si="18"/>
        <v>Core 5 210H</v>
      </c>
      <c r="Z40" s="19" t="str">
        <f t="shared" si="19"/>
        <v/>
      </c>
      <c r="AA40" s="19" t="str">
        <f t="shared" si="20"/>
        <v/>
      </c>
      <c r="AB40" s="19" t="str">
        <f t="shared" si="21"/>
        <v>DDR5 SO-DIMM</v>
      </c>
      <c r="AC40" s="19" t="str">
        <f t="shared" si="22"/>
        <v>512GB</v>
      </c>
      <c r="AD40" s="19" t="str">
        <f t="shared" si="23"/>
        <v>BG1409CVA</v>
      </c>
      <c r="AF40" s="19" t="str">
        <v>90NX08Z1-M00280</v>
      </c>
      <c r="AG40" s="19" t="str">
        <v>BG1409CVA-S65850XR</v>
      </c>
      <c r="AH40" s="19" t="str">
        <v>VSNX08Z1-BU2000</v>
      </c>
      <c r="AI40" s="19" t="str">
        <v>Intel® Core™ 5 Processor 210H 2.2 GHz (12MB Cache, up to 4.8 GHz, 8 Cores, 12 Threads)</v>
      </c>
      <c r="AJ40" s="19" t="str">
        <v>8GB DDR5 SO-DIMM</v>
      </c>
      <c r="AK40" s="19" t="str">
        <v>512GB M.2 2280 NVMe™ PCIe® 4.0 SSD
SSD Housing for storage expansion</v>
      </c>
      <c r="AL40" s="19" t="str">
        <v>Windows 11 Pro</v>
      </c>
      <c r="AM40" s="19" t="str">
        <v>1-month trial for new Microsoft 365 customers. Credit card required.</v>
      </c>
      <c r="AN40" s="19" t="str">
        <v>Plastic</v>
      </c>
      <c r="AO40" s="19" t="str">
        <v>Gentle Grey</v>
      </c>
      <c r="AP40" s="19" t="str">
        <v>Plastic</v>
      </c>
      <c r="AQ40" s="19" t="str">
        <v>Gentle Grey</v>
      </c>
      <c r="AR40" s="19" t="str">
        <v>Plastic</v>
      </c>
      <c r="AS40" s="19" t="str">
        <v>Gentle Grey</v>
      </c>
      <c r="AT40" s="19" t="str">
        <v>US MIL-STD 810H military-grade standard</v>
      </c>
      <c r="AU40" s="19" t="str">
        <v>14.0-inch</v>
      </c>
      <c r="AV40" s="19" t="str">
        <v>LED Backlit</v>
      </c>
      <c r="AW40" s="19" t="str">
        <v>300nits</v>
      </c>
      <c r="AX40" s="19" t="str">
        <v>FHD (1920 x 1080) 16:9</v>
      </c>
      <c r="AY40" s="19" t="str">
        <v>Anti-glare display</v>
      </c>
      <c r="AZ40" s="19" t="str">
        <v>NTSC: 45%</v>
      </c>
      <c r="BA40" s="19" t="str">
        <v>170/170</v>
      </c>
      <c r="BB40" s="19" t="str">
        <v>25/35</v>
      </c>
      <c r="BC40" s="19" t="str">
        <v>60Hz</v>
      </c>
      <c r="BD40" s="19">
        <v>29.167361111111113</v>
      </c>
      <c r="BE40" s="19" t="str">
        <v>Non-touch screen</v>
      </c>
      <c r="BF40" s="19">
        <v>0.87</v>
      </c>
      <c r="BG40" s="19" t="str">
        <v>Wide view</v>
      </c>
      <c r="BH40" s="19">
        <v>0</v>
      </c>
      <c r="BI40" s="19" t="str">
        <v>N/A</v>
      </c>
      <c r="BJ40" s="19" t="str">
        <v>Share</v>
      </c>
      <c r="BK40" s="19" t="str">
        <v>Intel® UHD Graphics</v>
      </c>
      <c r="BL40" s="19" t="str">
        <v>N/A</v>
      </c>
      <c r="BM40" s="19" t="str">
        <v>Upgradable
 Need to remove bottom/top case</v>
      </c>
      <c r="BN40" s="19" t="str">
        <v>2x DDR5 SO-DIMM slots
1x M.2 2230 PCIe 4.0x4
1x M.2 2280 PCIe 4.0x4</v>
      </c>
      <c r="BO40" s="19">
        <v>0</v>
      </c>
      <c r="BP40" s="19" t="str">
        <v>DDR5 8GB</v>
      </c>
      <c r="BQ40" s="19">
        <v>0</v>
      </c>
      <c r="BR40" s="19" t="str">
        <v>720p HD camera
With privacy shutter</v>
      </c>
    </row>
    <row r="41" spans="1:70" ht="14.4">
      <c r="A41" s="19" t="str">
        <v>BG1409CVA-S65150WR</v>
      </c>
      <c r="B41" s="19" t="str">
        <f>IF(ISBLANK(A41),"",_xlfn.XLOOKUP(LEFT(A41,5),'MKT name rule'!$B$2:$B$322,'MKT name rule'!$C$2:$C$322, "Not found"))</f>
        <v>ASUS ExpertBook BG1</v>
      </c>
      <c r="C41" s="19" t="str">
        <f t="shared" si="24"/>
        <v>90NX08Z1-M00290</v>
      </c>
      <c r="D41" s="19" t="str">
        <f t="shared" si="0"/>
        <v>ASUS ExpertBook BG1 (Core 5 210H/DDR5 SO-DIMM *2/512GB//BG1409CVA)</v>
      </c>
      <c r="E41" s="19" t="str">
        <f t="shared" si="1"/>
        <v>Intel® Core™ 5 210H 2.2 GHz</v>
      </c>
      <c r="F41" s="19" t="str">
        <f t="shared" si="2"/>
        <v>Windows 11 Home - ASUS recommends Windows 11 Pro for business
* Windows 11 Home is available only as the Single Language edition. Learn more about Windows 11 Home Single language: https://support.microsoft.com/article/eaf060a6-3642-4612-6b75-b34e57a08abf</v>
      </c>
      <c r="G41" s="19" t="str">
        <f t="shared" si="3"/>
        <v/>
      </c>
      <c r="H41" s="19" t="str">
        <f t="shared" si="25"/>
        <v>Plastic</v>
      </c>
      <c r="I41" s="19" t="str">
        <f t="shared" si="4"/>
        <v>Not Found</v>
      </c>
      <c r="J41" s="19" t="str">
        <f t="shared" si="26"/>
        <v>NTSC: 45%</v>
      </c>
      <c r="K41" s="19" t="str">
        <f t="shared" si="5"/>
        <v>Anti-glare display</v>
      </c>
      <c r="L41" s="19" t="str">
        <f t="shared" si="6"/>
        <v>8GB DDR5 SO-DIMM *2</v>
      </c>
      <c r="M41" s="19" t="str">
        <f t="shared" si="7"/>
        <v>512GB M.2 2280 NVMe™ PCIe® 4.0 SSD
SSD Housing for storage expansion</v>
      </c>
      <c r="N41" s="20" t="str">
        <f t="shared" si="8"/>
        <v>US MIL-STD 810H military-grade standard</v>
      </c>
      <c r="O41" s="19">
        <f t="shared" si="9"/>
        <v>0.87</v>
      </c>
      <c r="P41" s="19" t="e">
        <f t="shared" si="10"/>
        <v>#N/A</v>
      </c>
      <c r="Q41" s="20" t="str">
        <f t="shared" si="11"/>
        <v>Plastic</v>
      </c>
      <c r="R41" s="19" t="str">
        <f t="shared" si="27"/>
        <v>LED Backlit</v>
      </c>
      <c r="S41" s="19" t="e">
        <f t="shared" si="12"/>
        <v>#VALUE!</v>
      </c>
      <c r="T41" s="19" t="str">
        <f t="shared" si="13"/>
        <v>Not Found</v>
      </c>
      <c r="U41" s="19" t="str">
        <f t="shared" si="14"/>
        <v>2x DDR5 SO-DIMM slots
1x M.2 2230 PCIe 4.0x4
1x M.2 2280 PCIe 4.0x4</v>
      </c>
      <c r="V41" s="19" t="str">
        <f t="shared" si="15"/>
        <v>Intel® Core™ 5 Processor 210H 2.2 GHz (12MB Cache, up to 4.8 GHz, 8 Cores, 12 Threads)</v>
      </c>
      <c r="W41" s="19" t="str">
        <f t="shared" si="16"/>
        <v>Intel® Core™ 5 210H</v>
      </c>
      <c r="X41" s="19" t="str">
        <f t="shared" si="17"/>
        <v>Core 5</v>
      </c>
      <c r="Y41" s="19" t="str">
        <f t="shared" si="18"/>
        <v>Core 5 210H</v>
      </c>
      <c r="Z41" s="19" t="str">
        <f t="shared" si="19"/>
        <v/>
      </c>
      <c r="AA41" s="19" t="str">
        <f t="shared" si="20"/>
        <v/>
      </c>
      <c r="AB41" s="19" t="str">
        <f t="shared" si="21"/>
        <v>DDR5 SO-DIMM *2</v>
      </c>
      <c r="AC41" s="19" t="str">
        <f t="shared" si="22"/>
        <v>512GB</v>
      </c>
      <c r="AD41" s="19" t="str">
        <f t="shared" si="23"/>
        <v>BG1409CVA</v>
      </c>
      <c r="AF41" s="19" t="str">
        <v>90NX08Z1-M00290</v>
      </c>
      <c r="AG41" s="19" t="str">
        <v>BG1409CVA-S65150WR</v>
      </c>
      <c r="AH41" s="19" t="str">
        <v>VSNX08Z1-BU2000</v>
      </c>
      <c r="AI41" s="19" t="str">
        <v>Intel® Core™ 5 Processor 210H 2.2 GHz (12MB Cache, up to 4.8 GHz, 8 Cores, 12 Threads)</v>
      </c>
      <c r="AJ41" s="19" t="str">
        <v>8GB DDR5 SO-DIMM *2</v>
      </c>
      <c r="AK41" s="19" t="str">
        <v>512GB M.2 2280 NVMe™ PCIe® 4.0 SSD
SSD Housing for storage expansion</v>
      </c>
      <c r="AL41" s="19" t="str">
        <v>Windows 11 Home - ASUS recommends Windows 11 Pro for business
* Windows 11 Home is available only as the Single Language edition. Learn more about Windows 11 Home Single language: https://support.microsoft.com/article/eaf060a6-3642-4612-6b75-b34e57a08abf</v>
      </c>
      <c r="AM41" s="19" t="str">
        <v>1-month trial for new Microsoft 365 customers. Credit card required.</v>
      </c>
      <c r="AN41" s="19" t="str">
        <v>Plastic</v>
      </c>
      <c r="AO41" s="19" t="str">
        <v>Gentle Grey</v>
      </c>
      <c r="AP41" s="19" t="str">
        <v>Plastic</v>
      </c>
      <c r="AQ41" s="19" t="str">
        <v>Gentle Grey</v>
      </c>
      <c r="AR41" s="19" t="str">
        <v>Plastic</v>
      </c>
      <c r="AS41" s="19" t="str">
        <v>Gentle Grey</v>
      </c>
      <c r="AT41" s="19" t="str">
        <v>US MIL-STD 810H military-grade standard</v>
      </c>
      <c r="AU41" s="19" t="str">
        <v>14.0-inch</v>
      </c>
      <c r="AV41" s="19" t="str">
        <v>LED Backlit</v>
      </c>
      <c r="AW41" s="19" t="str">
        <v>300nits</v>
      </c>
      <c r="AX41" s="19" t="str">
        <v>FHD (1920 x 1080) 16:9</v>
      </c>
      <c r="AY41" s="19" t="str">
        <v>Anti-glare display</v>
      </c>
      <c r="AZ41" s="19" t="str">
        <v>NTSC: 45%</v>
      </c>
      <c r="BA41" s="19" t="str">
        <v>170/170</v>
      </c>
      <c r="BB41" s="19" t="str">
        <v>25/35</v>
      </c>
      <c r="BC41" s="19" t="str">
        <v>60Hz</v>
      </c>
      <c r="BD41" s="19">
        <v>29.167361111111113</v>
      </c>
      <c r="BE41" s="19" t="str">
        <v>Non-touch screen</v>
      </c>
      <c r="BF41" s="19">
        <v>0.87</v>
      </c>
      <c r="BG41" s="19" t="str">
        <v>Wide view</v>
      </c>
      <c r="BH41" s="19">
        <v>0</v>
      </c>
      <c r="BI41" s="19" t="str">
        <v>N/A</v>
      </c>
      <c r="BJ41" s="19" t="str">
        <v>Share</v>
      </c>
      <c r="BK41" s="19" t="str">
        <v>Intel® UHD Graphics</v>
      </c>
      <c r="BL41" s="19" t="str">
        <v>N/A</v>
      </c>
      <c r="BM41" s="19" t="str">
        <v>Upgradable
 Need to remove bottom/top case</v>
      </c>
      <c r="BN41" s="19" t="str">
        <v>2x DDR5 SO-DIMM slots
1x M.2 2230 PCIe 4.0x4
1x M.2 2280 PCIe 4.0x4</v>
      </c>
      <c r="BO41" s="19">
        <v>0</v>
      </c>
      <c r="BP41" s="19" t="str">
        <v>DDR5 16GB</v>
      </c>
      <c r="BQ41" s="19">
        <v>0</v>
      </c>
      <c r="BR41" s="19" t="str">
        <v>720p HD camera
With privacy shutter</v>
      </c>
    </row>
    <row r="42" spans="1:70" ht="14.4">
      <c r="A42" s="19" t="str">
        <v>BG1409CVA-S65150XR</v>
      </c>
      <c r="B42" s="19" t="str">
        <f>IF(ISBLANK(A42),"",_xlfn.XLOOKUP(LEFT(A42,5),'MKT name rule'!$B$2:$B$322,'MKT name rule'!$C$2:$C$322, "Not found"))</f>
        <v>ASUS ExpertBook BG1</v>
      </c>
      <c r="C42" s="19" t="str">
        <f t="shared" si="24"/>
        <v>90NX08Z1-M002A0</v>
      </c>
      <c r="D42" s="19" t="str">
        <f t="shared" si="0"/>
        <v>ASUS ExpertBook BG1 (Core 5 210H/DDR5 SO-DIMM *2/512GB//BG1409CVA)</v>
      </c>
      <c r="E42" s="19" t="str">
        <f t="shared" si="1"/>
        <v>Intel® Core™ 5 210H 2.2 GHz</v>
      </c>
      <c r="F42" s="19" t="str">
        <f t="shared" si="2"/>
        <v>Windows 11 Pro</v>
      </c>
      <c r="G42" s="19" t="str">
        <f t="shared" si="3"/>
        <v/>
      </c>
      <c r="H42" s="19" t="str">
        <f t="shared" si="25"/>
        <v>Plastic</v>
      </c>
      <c r="I42" s="19" t="str">
        <f t="shared" si="4"/>
        <v>Not Found</v>
      </c>
      <c r="J42" s="19" t="str">
        <f t="shared" si="26"/>
        <v>NTSC: 45%</v>
      </c>
      <c r="K42" s="19" t="str">
        <f t="shared" si="5"/>
        <v>Anti-glare display</v>
      </c>
      <c r="L42" s="19" t="str">
        <f t="shared" si="6"/>
        <v>8GB DDR5 SO-DIMM *2</v>
      </c>
      <c r="M42" s="19" t="str">
        <f t="shared" si="7"/>
        <v>512GB M.2 2280 NVMe™ PCIe® 4.0 SSD
SSD Housing for storage expansion</v>
      </c>
      <c r="N42" s="20" t="str">
        <f t="shared" si="8"/>
        <v>US MIL-STD 810H military-grade standard</v>
      </c>
      <c r="O42" s="19">
        <f t="shared" si="9"/>
        <v>0.87</v>
      </c>
      <c r="P42" s="19" t="e">
        <f t="shared" si="10"/>
        <v>#N/A</v>
      </c>
      <c r="Q42" s="20" t="str">
        <f t="shared" si="11"/>
        <v>Plastic</v>
      </c>
      <c r="R42" s="19" t="str">
        <f t="shared" si="27"/>
        <v>LED Backlit</v>
      </c>
      <c r="S42" s="19" t="e">
        <f t="shared" si="12"/>
        <v>#VALUE!</v>
      </c>
      <c r="T42" s="19" t="str">
        <f t="shared" si="13"/>
        <v>Not Found</v>
      </c>
      <c r="U42" s="19" t="str">
        <f t="shared" si="14"/>
        <v>2x DDR5 SO-DIMM slots
1x M.2 2230 PCIe 4.0x4
1x M.2 2280 PCIe 4.0x4</v>
      </c>
      <c r="V42" s="19" t="str">
        <f t="shared" si="15"/>
        <v>Intel® Core™ 5 Processor 210H 2.2 GHz (12MB Cache, up to 4.8 GHz, 8 Cores, 12 Threads)</v>
      </c>
      <c r="W42" s="19" t="str">
        <f t="shared" si="16"/>
        <v>Intel® Core™ 5 210H</v>
      </c>
      <c r="X42" s="19" t="str">
        <f t="shared" si="17"/>
        <v>Core 5</v>
      </c>
      <c r="Y42" s="19" t="str">
        <f t="shared" si="18"/>
        <v>Core 5 210H</v>
      </c>
      <c r="Z42" s="19" t="str">
        <f t="shared" si="19"/>
        <v/>
      </c>
      <c r="AA42" s="19" t="str">
        <f t="shared" si="20"/>
        <v/>
      </c>
      <c r="AB42" s="19" t="str">
        <f t="shared" si="21"/>
        <v>DDR5 SO-DIMM *2</v>
      </c>
      <c r="AC42" s="19" t="str">
        <f t="shared" si="22"/>
        <v>512GB</v>
      </c>
      <c r="AD42" s="19" t="str">
        <f t="shared" si="23"/>
        <v>BG1409CVA</v>
      </c>
      <c r="AF42" s="19" t="str">
        <v>90NX08Z1-M002A0</v>
      </c>
      <c r="AG42" s="19" t="str">
        <v>BG1409CVA-S65150XR</v>
      </c>
      <c r="AH42" s="19" t="str">
        <v>VSNX08Z1-BU2000</v>
      </c>
      <c r="AI42" s="19" t="str">
        <v>Intel® Core™ 5 Processor 210H 2.2 GHz (12MB Cache, up to 4.8 GHz, 8 Cores, 12 Threads)</v>
      </c>
      <c r="AJ42" s="19" t="str">
        <v>8GB DDR5 SO-DIMM *2</v>
      </c>
      <c r="AK42" s="19" t="str">
        <v>512GB M.2 2280 NVMe™ PCIe® 4.0 SSD
SSD Housing for storage expansion</v>
      </c>
      <c r="AL42" s="19" t="str">
        <v>Windows 11 Pro</v>
      </c>
      <c r="AM42" s="19" t="str">
        <v>1-month trial for new Microsoft 365 customers. Credit card required.</v>
      </c>
      <c r="AN42" s="19" t="str">
        <v>Plastic</v>
      </c>
      <c r="AO42" s="19" t="str">
        <v>Gentle Grey</v>
      </c>
      <c r="AP42" s="19" t="str">
        <v>Plastic</v>
      </c>
      <c r="AQ42" s="19" t="str">
        <v>Gentle Grey</v>
      </c>
      <c r="AR42" s="19" t="str">
        <v>Plastic</v>
      </c>
      <c r="AS42" s="19" t="str">
        <v>Gentle Grey</v>
      </c>
      <c r="AT42" s="19" t="str">
        <v>US MIL-STD 810H military-grade standard</v>
      </c>
      <c r="AU42" s="19" t="str">
        <v>14.0-inch</v>
      </c>
      <c r="AV42" s="19" t="str">
        <v>LED Backlit</v>
      </c>
      <c r="AW42" s="19" t="str">
        <v>300nits</v>
      </c>
      <c r="AX42" s="19" t="str">
        <v>FHD (1920 x 1080) 16:9</v>
      </c>
      <c r="AY42" s="19" t="str">
        <v>Anti-glare display</v>
      </c>
      <c r="AZ42" s="19" t="str">
        <v>NTSC: 45%</v>
      </c>
      <c r="BA42" s="19" t="str">
        <v>170/170</v>
      </c>
      <c r="BB42" s="19" t="str">
        <v>25/35</v>
      </c>
      <c r="BC42" s="19" t="str">
        <v>60Hz</v>
      </c>
      <c r="BD42" s="19">
        <v>29.167361111111113</v>
      </c>
      <c r="BE42" s="19" t="str">
        <v>Non-touch screen</v>
      </c>
      <c r="BF42" s="19">
        <v>0.87</v>
      </c>
      <c r="BG42" s="19" t="str">
        <v>Wide view</v>
      </c>
      <c r="BH42" s="19">
        <v>0</v>
      </c>
      <c r="BI42" s="19" t="str">
        <v>N/A</v>
      </c>
      <c r="BJ42" s="19" t="str">
        <v>Share</v>
      </c>
      <c r="BK42" s="19" t="str">
        <v>Intel® UHD Graphics</v>
      </c>
      <c r="BL42" s="19" t="str">
        <v>N/A</v>
      </c>
      <c r="BM42" s="19" t="str">
        <v>Upgradable
 Need to remove bottom/top case</v>
      </c>
      <c r="BN42" s="19" t="str">
        <v>2x DDR5 SO-DIMM slots
1x M.2 2230 PCIe 4.0x4
1x M.2 2280 PCIe 4.0x4</v>
      </c>
      <c r="BO42" s="19">
        <v>0</v>
      </c>
      <c r="BP42" s="19" t="str">
        <v>DDR5 16GB</v>
      </c>
      <c r="BQ42" s="19">
        <v>0</v>
      </c>
      <c r="BR42" s="19" t="str">
        <v>720p HD camera
With privacy shutter</v>
      </c>
    </row>
    <row r="43" spans="1:70" ht="14.4">
      <c r="A43" s="19" t="str">
        <v>BG1409CVA-S67850WR</v>
      </c>
      <c r="B43" s="19" t="str">
        <f>IF(ISBLANK(A43),"",_xlfn.XLOOKUP(LEFT(A43,5),'MKT name rule'!$B$2:$B$322,'MKT name rule'!$C$2:$C$322, "Not found"))</f>
        <v>ASUS ExpertBook BG1</v>
      </c>
      <c r="C43" s="19" t="str">
        <f t="shared" si="24"/>
        <v>90NX08Z1-M002B0</v>
      </c>
      <c r="D43" s="19" t="str">
        <f t="shared" si="0"/>
        <v>ASUS ExpertBook BG1 (Core 7 240H/DDR5 SO-DIMM/512GB//BG1409CVA)</v>
      </c>
      <c r="E43" s="19" t="str">
        <f t="shared" si="1"/>
        <v>Intel® Core™ 7 240H 2.5 GHz</v>
      </c>
      <c r="F43" s="19" t="str">
        <f t="shared" si="2"/>
        <v>Windows 11 Home - ASUS recommends Windows 11 Pro for business
* Windows 11 Home is available only as the Single Language edition. Learn more about Windows 11 Home Single language: https://support.microsoft.com/article/eaf060a6-3642-4612-6b75-b34e57a08abf</v>
      </c>
      <c r="G43" s="19" t="str">
        <f t="shared" si="3"/>
        <v/>
      </c>
      <c r="H43" s="19" t="str">
        <f t="shared" si="25"/>
        <v>Plastic</v>
      </c>
      <c r="I43" s="19" t="str">
        <f t="shared" si="4"/>
        <v>Not Found</v>
      </c>
      <c r="J43" s="19" t="str">
        <f t="shared" si="26"/>
        <v>NTSC: 45%</v>
      </c>
      <c r="K43" s="19" t="str">
        <f t="shared" si="5"/>
        <v>Anti-glare display</v>
      </c>
      <c r="L43" s="19" t="str">
        <f t="shared" si="6"/>
        <v>8GB DDR5 SO-DIMM</v>
      </c>
      <c r="M43" s="19" t="str">
        <f t="shared" si="7"/>
        <v>512GB M.2 2280 NVMe™ PCIe® 4.0 SSD
SSD Housing for storage expansion</v>
      </c>
      <c r="N43" s="20" t="str">
        <f t="shared" si="8"/>
        <v>US MIL-STD 810H military-grade standard</v>
      </c>
      <c r="O43" s="19">
        <f t="shared" si="9"/>
        <v>0.87</v>
      </c>
      <c r="P43" s="19" t="e">
        <f t="shared" si="10"/>
        <v>#N/A</v>
      </c>
      <c r="Q43" s="20" t="str">
        <f t="shared" si="11"/>
        <v>Plastic</v>
      </c>
      <c r="R43" s="19" t="str">
        <f t="shared" si="27"/>
        <v>LED Backlit</v>
      </c>
      <c r="S43" s="19" t="e">
        <f t="shared" si="12"/>
        <v>#VALUE!</v>
      </c>
      <c r="T43" s="19" t="str">
        <f t="shared" si="13"/>
        <v>Not Found</v>
      </c>
      <c r="U43" s="19" t="str">
        <f t="shared" si="14"/>
        <v>2x DDR5 SO-DIMM slots
1x M.2 2230 PCIe 4.0x4
1x M.2 2280 PCIe 4.0x4</v>
      </c>
      <c r="V43" s="19" t="str">
        <f t="shared" si="15"/>
        <v>Intel® Core™ 7 Processor 240H 2.5 GHz (24MB Cache, up to 5.2 GHz, 10 Cores, 16 Threads)</v>
      </c>
      <c r="W43" s="19" t="str">
        <f t="shared" si="16"/>
        <v>Intel® Core™ 7 240H</v>
      </c>
      <c r="X43" s="19" t="str">
        <f t="shared" si="17"/>
        <v>Core 7</v>
      </c>
      <c r="Y43" s="19" t="str">
        <f t="shared" si="18"/>
        <v>Core 7 240H</v>
      </c>
      <c r="Z43" s="19" t="str">
        <f t="shared" si="19"/>
        <v/>
      </c>
      <c r="AA43" s="19" t="str">
        <f t="shared" si="20"/>
        <v/>
      </c>
      <c r="AB43" s="19" t="str">
        <f t="shared" si="21"/>
        <v>DDR5 SO-DIMM</v>
      </c>
      <c r="AC43" s="19" t="str">
        <f t="shared" si="22"/>
        <v>512GB</v>
      </c>
      <c r="AD43" s="19" t="str">
        <f t="shared" si="23"/>
        <v>BG1409CVA</v>
      </c>
      <c r="AF43" s="19" t="str">
        <v>90NX08Z1-M002B0</v>
      </c>
      <c r="AG43" s="19" t="str">
        <v>BG1409CVA-S67850WR</v>
      </c>
      <c r="AH43" s="19" t="str">
        <v>VSNX08Z1-BU2000</v>
      </c>
      <c r="AI43" s="19" t="str">
        <v>Intel® Core™ 7 Processor 240H 2.5 GHz (24MB Cache, up to 5.2 GHz, 10 Cores, 16 Threads)</v>
      </c>
      <c r="AJ43" s="19" t="str">
        <v>8GB DDR5 SO-DIMM</v>
      </c>
      <c r="AK43" s="19" t="str">
        <v>512GB M.2 2280 NVMe™ PCIe® 4.0 SSD
SSD Housing for storage expansion</v>
      </c>
      <c r="AL43" s="19" t="str">
        <v>Windows 11 Home - ASUS recommends Windows 11 Pro for business
* Windows 11 Home is available only as the Single Language edition. Learn more about Windows 11 Home Single language: https://support.microsoft.com/article/eaf060a6-3642-4612-6b75-b34e57a08abf</v>
      </c>
      <c r="AM43" s="19" t="str">
        <v>1-month trial for new Microsoft 365 customers. Credit card required.</v>
      </c>
      <c r="AN43" s="19" t="str">
        <v>Plastic</v>
      </c>
      <c r="AO43" s="19" t="str">
        <v>Gentle Grey</v>
      </c>
      <c r="AP43" s="19" t="str">
        <v>Plastic</v>
      </c>
      <c r="AQ43" s="19" t="str">
        <v>Gentle Grey</v>
      </c>
      <c r="AR43" s="19" t="str">
        <v>Plastic</v>
      </c>
      <c r="AS43" s="19" t="str">
        <v>Gentle Grey</v>
      </c>
      <c r="AT43" s="19" t="str">
        <v>US MIL-STD 810H military-grade standard</v>
      </c>
      <c r="AU43" s="19" t="str">
        <v>14.0-inch</v>
      </c>
      <c r="AV43" s="19" t="str">
        <v>LED Backlit</v>
      </c>
      <c r="AW43" s="19" t="str">
        <v>300nits</v>
      </c>
      <c r="AX43" s="19" t="str">
        <v>FHD (1920 x 1080) 16:9</v>
      </c>
      <c r="AY43" s="19" t="str">
        <v>Anti-glare display</v>
      </c>
      <c r="AZ43" s="19" t="str">
        <v>NTSC: 45%</v>
      </c>
      <c r="BA43" s="19" t="str">
        <v>170/170</v>
      </c>
      <c r="BB43" s="19" t="str">
        <v>25/35</v>
      </c>
      <c r="BC43" s="19" t="str">
        <v>60Hz</v>
      </c>
      <c r="BD43" s="19">
        <v>29.167361111111113</v>
      </c>
      <c r="BE43" s="19" t="str">
        <v>Non-touch screen</v>
      </c>
      <c r="BF43" s="19">
        <v>0.87</v>
      </c>
      <c r="BG43" s="19" t="str">
        <v>Wide view</v>
      </c>
      <c r="BH43" s="19">
        <v>0</v>
      </c>
      <c r="BI43" s="19" t="str">
        <v>N/A</v>
      </c>
      <c r="BJ43" s="19" t="str">
        <v>Share</v>
      </c>
      <c r="BK43" s="19" t="str">
        <v>Intel® UHD Graphics</v>
      </c>
      <c r="BL43" s="19" t="str">
        <v>N/A</v>
      </c>
      <c r="BM43" s="19" t="str">
        <v>Upgradable
 Need to remove bottom/top case</v>
      </c>
      <c r="BN43" s="19" t="str">
        <v>2x DDR5 SO-DIMM slots
1x M.2 2230 PCIe 4.0x4
1x M.2 2280 PCIe 4.0x4</v>
      </c>
      <c r="BO43" s="19">
        <v>0</v>
      </c>
      <c r="BP43" s="19" t="str">
        <v>DDR5 8GB</v>
      </c>
      <c r="BQ43" s="19">
        <v>0</v>
      </c>
      <c r="BR43" s="19" t="str">
        <v>720p HD camera
With privacy shutter</v>
      </c>
    </row>
    <row r="44" spans="1:70" ht="14.4">
      <c r="A44" s="19" t="str">
        <v>BG1409CVA-S67850XR</v>
      </c>
      <c r="B44" s="19" t="str">
        <f>IF(ISBLANK(A44),"",_xlfn.XLOOKUP(LEFT(A44,5),'MKT name rule'!$B$2:$B$322,'MKT name rule'!$C$2:$C$322, "Not found"))</f>
        <v>ASUS ExpertBook BG1</v>
      </c>
      <c r="C44" s="19" t="str">
        <f t="shared" si="24"/>
        <v>90NX08Z1-M002C0</v>
      </c>
      <c r="D44" s="19" t="str">
        <f t="shared" si="0"/>
        <v>ASUS ExpertBook BG1 (Core 7 240H/DDR5 SO-DIMM/512GB//BG1409CVA)</v>
      </c>
      <c r="E44" s="19" t="str">
        <f t="shared" si="1"/>
        <v>Intel® Core™ 7 240H 2.5 GHz</v>
      </c>
      <c r="F44" s="19" t="str">
        <f t="shared" si="2"/>
        <v>Windows 11 Pro</v>
      </c>
      <c r="G44" s="19" t="str">
        <f t="shared" si="3"/>
        <v/>
      </c>
      <c r="H44" s="19" t="str">
        <f t="shared" si="25"/>
        <v>Plastic</v>
      </c>
      <c r="I44" s="19" t="str">
        <f t="shared" si="4"/>
        <v>Not Found</v>
      </c>
      <c r="J44" s="19" t="str">
        <f t="shared" si="26"/>
        <v>NTSC: 45%</v>
      </c>
      <c r="K44" s="19" t="str">
        <f t="shared" si="5"/>
        <v>Anti-glare display</v>
      </c>
      <c r="L44" s="19" t="str">
        <f t="shared" si="6"/>
        <v>8GB DDR5 SO-DIMM</v>
      </c>
      <c r="M44" s="19" t="str">
        <f t="shared" si="7"/>
        <v>512GB M.2 2280 NVMe™ PCIe® 4.0 SSD
SSD Housing for storage expansion</v>
      </c>
      <c r="N44" s="20" t="str">
        <f t="shared" si="8"/>
        <v>US MIL-STD 810H military-grade standard</v>
      </c>
      <c r="O44" s="19">
        <f t="shared" si="9"/>
        <v>0.87</v>
      </c>
      <c r="P44" s="19" t="e">
        <f t="shared" si="10"/>
        <v>#N/A</v>
      </c>
      <c r="Q44" s="20" t="str">
        <f t="shared" si="11"/>
        <v>Plastic</v>
      </c>
      <c r="R44" s="19" t="str">
        <f t="shared" si="27"/>
        <v>LED Backlit</v>
      </c>
      <c r="S44" s="19" t="e">
        <f t="shared" si="12"/>
        <v>#VALUE!</v>
      </c>
      <c r="T44" s="19" t="str">
        <f t="shared" si="13"/>
        <v>Not Found</v>
      </c>
      <c r="U44" s="19" t="str">
        <f t="shared" si="14"/>
        <v>2x DDR5 SO-DIMM slots
1x M.2 2230 PCIe 4.0x4
1x M.2 2280 PCIe 4.0x4</v>
      </c>
      <c r="V44" s="19" t="str">
        <f t="shared" si="15"/>
        <v>Intel® Core™ 7 Processor 240H 2.5 GHz (24MB Cache, up to 5.2 GHz, 10 Cores, 16 Threads)</v>
      </c>
      <c r="W44" s="19" t="str">
        <f t="shared" si="16"/>
        <v>Intel® Core™ 7 240H</v>
      </c>
      <c r="X44" s="19" t="str">
        <f t="shared" si="17"/>
        <v>Core 7</v>
      </c>
      <c r="Y44" s="19" t="str">
        <f t="shared" si="18"/>
        <v>Core 7 240H</v>
      </c>
      <c r="Z44" s="19" t="str">
        <f t="shared" si="19"/>
        <v/>
      </c>
      <c r="AA44" s="19" t="str">
        <f t="shared" si="20"/>
        <v/>
      </c>
      <c r="AB44" s="19" t="str">
        <f t="shared" si="21"/>
        <v>DDR5 SO-DIMM</v>
      </c>
      <c r="AC44" s="19" t="str">
        <f t="shared" si="22"/>
        <v>512GB</v>
      </c>
      <c r="AD44" s="19" t="str">
        <f t="shared" si="23"/>
        <v>BG1409CVA</v>
      </c>
      <c r="AF44" s="19" t="str">
        <v>90NX08Z1-M002C0</v>
      </c>
      <c r="AG44" s="19" t="str">
        <v>BG1409CVA-S67850XR</v>
      </c>
      <c r="AH44" s="19" t="str">
        <v>VSNX08Z1-BU2000</v>
      </c>
      <c r="AI44" s="19" t="str">
        <v>Intel® Core™ 7 Processor 240H 2.5 GHz (24MB Cache, up to 5.2 GHz, 10 Cores, 16 Threads)</v>
      </c>
      <c r="AJ44" s="19" t="str">
        <v>8GB DDR5 SO-DIMM</v>
      </c>
      <c r="AK44" s="19" t="str">
        <v>512GB M.2 2280 NVMe™ PCIe® 4.0 SSD
SSD Housing for storage expansion</v>
      </c>
      <c r="AL44" s="19" t="str">
        <v>Windows 11 Pro</v>
      </c>
      <c r="AM44" s="19" t="str">
        <v>1-month trial for new Microsoft 365 customers. Credit card required.</v>
      </c>
      <c r="AN44" s="19" t="str">
        <v>Plastic</v>
      </c>
      <c r="AO44" s="19" t="str">
        <v>Gentle Grey</v>
      </c>
      <c r="AP44" s="19" t="str">
        <v>Plastic</v>
      </c>
      <c r="AQ44" s="19" t="str">
        <v>Gentle Grey</v>
      </c>
      <c r="AR44" s="19" t="str">
        <v>Plastic</v>
      </c>
      <c r="AS44" s="19" t="str">
        <v>Gentle Grey</v>
      </c>
      <c r="AT44" s="19" t="str">
        <v>US MIL-STD 810H military-grade standard</v>
      </c>
      <c r="AU44" s="19" t="str">
        <v>14.0-inch</v>
      </c>
      <c r="AV44" s="19" t="str">
        <v>LED Backlit</v>
      </c>
      <c r="AW44" s="19" t="str">
        <v>300nits</v>
      </c>
      <c r="AX44" s="19" t="str">
        <v>FHD (1920 x 1080) 16:9</v>
      </c>
      <c r="AY44" s="19" t="str">
        <v>Anti-glare display</v>
      </c>
      <c r="AZ44" s="19" t="str">
        <v>NTSC: 45%</v>
      </c>
      <c r="BA44" s="19" t="str">
        <v>170/170</v>
      </c>
      <c r="BB44" s="19" t="str">
        <v>25/35</v>
      </c>
      <c r="BC44" s="19" t="str">
        <v>60Hz</v>
      </c>
      <c r="BD44" s="19">
        <v>29.167361111111113</v>
      </c>
      <c r="BE44" s="19" t="str">
        <v>Non-touch screen</v>
      </c>
      <c r="BF44" s="19">
        <v>0.87</v>
      </c>
      <c r="BG44" s="19" t="str">
        <v>Wide view</v>
      </c>
      <c r="BH44" s="19">
        <v>0</v>
      </c>
      <c r="BI44" s="19" t="str">
        <v>N/A</v>
      </c>
      <c r="BJ44" s="19" t="str">
        <v>Share</v>
      </c>
      <c r="BK44" s="19" t="str">
        <v>Intel® UHD Graphics</v>
      </c>
      <c r="BL44" s="19" t="str">
        <v>N/A</v>
      </c>
      <c r="BM44" s="19" t="str">
        <v>Upgradable
 Need to remove bottom/top case</v>
      </c>
      <c r="BN44" s="19" t="str">
        <v>2x DDR5 SO-DIMM slots
1x M.2 2230 PCIe 4.0x4
1x M.2 2280 PCIe 4.0x4</v>
      </c>
      <c r="BO44" s="19">
        <v>0</v>
      </c>
      <c r="BP44" s="19" t="str">
        <v>DDR5 8GB</v>
      </c>
      <c r="BQ44" s="19">
        <v>0</v>
      </c>
      <c r="BR44" s="19" t="str">
        <v>720p HD camera
With privacy shutter</v>
      </c>
    </row>
    <row r="45" spans="1:70" ht="14.4">
      <c r="A45" s="19" t="str">
        <v>BG1409CVA-S67150WR</v>
      </c>
      <c r="B45" s="19" t="str">
        <f>IF(ISBLANK(A45),"",_xlfn.XLOOKUP(LEFT(A45,5),'MKT name rule'!$B$2:$B$322,'MKT name rule'!$C$2:$C$322, "Not found"))</f>
        <v>ASUS ExpertBook BG1</v>
      </c>
      <c r="C45" s="19" t="str">
        <f t="shared" si="24"/>
        <v>90NX08Z1-M002D0</v>
      </c>
      <c r="D45" s="19" t="str">
        <f t="shared" si="0"/>
        <v>ASUS ExpertBook BG1 (Core 7 240H/DDR5 SO-DIMM *2/512GB//BG1409CVA)</v>
      </c>
      <c r="E45" s="19" t="str">
        <f t="shared" si="1"/>
        <v>Intel® Core™ 7 240H 2.5 GHz</v>
      </c>
      <c r="F45" s="19" t="str">
        <f t="shared" si="2"/>
        <v>Windows 11 Home - ASUS recommends Windows 11 Pro for business
* Windows 11 Home is available only as the Single Language edition. Learn more about Windows 11 Home Single language: https://support.microsoft.com/article/eaf060a6-3642-4612-6b75-b34e57a08abf</v>
      </c>
      <c r="G45" s="19" t="str">
        <f t="shared" si="3"/>
        <v/>
      </c>
      <c r="H45" s="19" t="str">
        <f t="shared" si="25"/>
        <v>Plastic</v>
      </c>
      <c r="I45" s="19" t="str">
        <f t="shared" si="4"/>
        <v>Not Found</v>
      </c>
      <c r="J45" s="19" t="str">
        <f t="shared" si="26"/>
        <v>NTSC: 45%</v>
      </c>
      <c r="K45" s="19" t="str">
        <f t="shared" si="5"/>
        <v>Anti-glare display</v>
      </c>
      <c r="L45" s="19" t="str">
        <f t="shared" si="6"/>
        <v>8GB DDR5 SO-DIMM *2</v>
      </c>
      <c r="M45" s="19" t="str">
        <f t="shared" si="7"/>
        <v>512GB M.2 2280 NVMe™ PCIe® 4.0 SSD
SSD Housing for storage expansion</v>
      </c>
      <c r="N45" s="20" t="str">
        <f t="shared" si="8"/>
        <v>US MIL-STD 810H military-grade standard</v>
      </c>
      <c r="O45" s="19">
        <f t="shared" si="9"/>
        <v>0.87</v>
      </c>
      <c r="P45" s="19" t="e">
        <f t="shared" si="10"/>
        <v>#N/A</v>
      </c>
      <c r="Q45" s="20" t="str">
        <f t="shared" si="11"/>
        <v>Plastic</v>
      </c>
      <c r="R45" s="19" t="str">
        <f t="shared" si="27"/>
        <v>LED Backlit</v>
      </c>
      <c r="S45" s="19" t="e">
        <f t="shared" si="12"/>
        <v>#VALUE!</v>
      </c>
      <c r="T45" s="19" t="str">
        <f t="shared" si="13"/>
        <v>Not Found</v>
      </c>
      <c r="U45" s="19" t="str">
        <f t="shared" si="14"/>
        <v>2x DDR5 SO-DIMM slots
1x M.2 2230 PCIe 4.0x4
1x M.2 2280 PCIe 4.0x4</v>
      </c>
      <c r="V45" s="19" t="str">
        <f t="shared" si="15"/>
        <v>Intel® Core™ 7 Processor 240H 2.5 GHz (24MB Cache, up to 5.2 GHz, 10 Cores, 16 Threads)</v>
      </c>
      <c r="W45" s="19" t="str">
        <f t="shared" si="16"/>
        <v>Intel® Core™ 7 240H</v>
      </c>
      <c r="X45" s="19" t="str">
        <f t="shared" si="17"/>
        <v>Core 7</v>
      </c>
      <c r="Y45" s="19" t="str">
        <f t="shared" si="18"/>
        <v>Core 7 240H</v>
      </c>
      <c r="Z45" s="19" t="str">
        <f t="shared" si="19"/>
        <v/>
      </c>
      <c r="AA45" s="19" t="str">
        <f t="shared" si="20"/>
        <v/>
      </c>
      <c r="AB45" s="19" t="str">
        <f t="shared" si="21"/>
        <v>DDR5 SO-DIMM *2</v>
      </c>
      <c r="AC45" s="19" t="str">
        <f t="shared" si="22"/>
        <v>512GB</v>
      </c>
      <c r="AD45" s="19" t="str">
        <f t="shared" si="23"/>
        <v>BG1409CVA</v>
      </c>
      <c r="AF45" s="19" t="str">
        <v>90NX08Z1-M002D0</v>
      </c>
      <c r="AG45" s="19" t="str">
        <v>BG1409CVA-S67150WR</v>
      </c>
      <c r="AH45" s="19" t="str">
        <v>VSNX08Z1-BU2000</v>
      </c>
      <c r="AI45" s="19" t="str">
        <v>Intel® Core™ 7 Processor 240H 2.5 GHz (24MB Cache, up to 5.2 GHz, 10 Cores, 16 Threads)</v>
      </c>
      <c r="AJ45" s="19" t="str">
        <v>8GB DDR5 SO-DIMM *2</v>
      </c>
      <c r="AK45" s="19" t="str">
        <v>512GB M.2 2280 NVMe™ PCIe® 4.0 SSD
SSD Housing for storage expansion</v>
      </c>
      <c r="AL45" s="19" t="str">
        <v>Windows 11 Home - ASUS recommends Windows 11 Pro for business
* Windows 11 Home is available only as the Single Language edition. Learn more about Windows 11 Home Single language: https://support.microsoft.com/article/eaf060a6-3642-4612-6b75-b34e57a08abf</v>
      </c>
      <c r="AM45" s="19" t="str">
        <v>1-month trial for new Microsoft 365 customers. Credit card required.</v>
      </c>
      <c r="AN45" s="19" t="str">
        <v>Plastic</v>
      </c>
      <c r="AO45" s="19" t="str">
        <v>Gentle Grey</v>
      </c>
      <c r="AP45" s="19" t="str">
        <v>Plastic</v>
      </c>
      <c r="AQ45" s="19" t="str">
        <v>Gentle Grey</v>
      </c>
      <c r="AR45" s="19" t="str">
        <v>Plastic</v>
      </c>
      <c r="AS45" s="19" t="str">
        <v>Gentle Grey</v>
      </c>
      <c r="AT45" s="19" t="str">
        <v>US MIL-STD 810H military-grade standard</v>
      </c>
      <c r="AU45" s="19" t="str">
        <v>14.0-inch</v>
      </c>
      <c r="AV45" s="19" t="str">
        <v>LED Backlit</v>
      </c>
      <c r="AW45" s="19" t="str">
        <v>300nits</v>
      </c>
      <c r="AX45" s="19" t="str">
        <v>FHD (1920 x 1080) 16:9</v>
      </c>
      <c r="AY45" s="19" t="str">
        <v>Anti-glare display</v>
      </c>
      <c r="AZ45" s="19" t="str">
        <v>NTSC: 45%</v>
      </c>
      <c r="BA45" s="19" t="str">
        <v>170/170</v>
      </c>
      <c r="BB45" s="19" t="str">
        <v>25/35</v>
      </c>
      <c r="BC45" s="19" t="str">
        <v>60Hz</v>
      </c>
      <c r="BD45" s="19">
        <v>29.167361111111113</v>
      </c>
      <c r="BE45" s="19" t="str">
        <v>Non-touch screen</v>
      </c>
      <c r="BF45" s="19">
        <v>0.87</v>
      </c>
      <c r="BG45" s="19" t="str">
        <v>Wide view</v>
      </c>
      <c r="BH45" s="19">
        <v>0</v>
      </c>
      <c r="BI45" s="19" t="str">
        <v>N/A</v>
      </c>
      <c r="BJ45" s="19" t="str">
        <v>Share</v>
      </c>
      <c r="BK45" s="19" t="str">
        <v>Intel® UHD Graphics</v>
      </c>
      <c r="BL45" s="19" t="str">
        <v>N/A</v>
      </c>
      <c r="BM45" s="19" t="str">
        <v>Upgradable
 Need to remove bottom/top case</v>
      </c>
      <c r="BN45" s="19" t="str">
        <v>2x DDR5 SO-DIMM slots
1x M.2 2230 PCIe 4.0x4
1x M.2 2280 PCIe 4.0x4</v>
      </c>
      <c r="BO45" s="19">
        <v>0</v>
      </c>
      <c r="BP45" s="19" t="str">
        <v>DDR5 16GB</v>
      </c>
      <c r="BQ45" s="19">
        <v>0</v>
      </c>
      <c r="BR45" s="19" t="str">
        <v>720p HD camera
With privacy shutter</v>
      </c>
    </row>
    <row r="46" spans="1:70" ht="14.4">
      <c r="A46" s="19" t="str">
        <v>BG1409CVA-S67150XR</v>
      </c>
      <c r="B46" s="19" t="str">
        <f>IF(ISBLANK(A46),"",_xlfn.XLOOKUP(LEFT(A46,5),'MKT name rule'!$B$2:$B$322,'MKT name rule'!$C$2:$C$322, "Not found"))</f>
        <v>ASUS ExpertBook BG1</v>
      </c>
      <c r="C46" s="19" t="str">
        <f t="shared" si="24"/>
        <v>90NX08Z1-M002E0</v>
      </c>
      <c r="D46" s="19" t="str">
        <f t="shared" si="0"/>
        <v>ASUS ExpertBook BG1 (Core 7 240H/DDR5 SO-DIMM *2/512GB//BG1409CVA)</v>
      </c>
      <c r="E46" s="19" t="str">
        <f t="shared" si="1"/>
        <v>Intel® Core™ 7 240H 2.5 GHz</v>
      </c>
      <c r="F46" s="19" t="str">
        <f t="shared" si="2"/>
        <v>Windows 11 Pro</v>
      </c>
      <c r="G46" s="19" t="str">
        <f t="shared" si="3"/>
        <v/>
      </c>
      <c r="H46" s="19" t="str">
        <f t="shared" si="25"/>
        <v>Plastic</v>
      </c>
      <c r="I46" s="19" t="str">
        <f t="shared" si="4"/>
        <v>Not Found</v>
      </c>
      <c r="J46" s="19" t="str">
        <f t="shared" si="26"/>
        <v>NTSC: 45%</v>
      </c>
      <c r="K46" s="19" t="str">
        <f t="shared" si="5"/>
        <v>Anti-glare display</v>
      </c>
      <c r="L46" s="19" t="str">
        <f t="shared" si="6"/>
        <v>8GB DDR5 SO-DIMM *2</v>
      </c>
      <c r="M46" s="19" t="str">
        <f t="shared" si="7"/>
        <v>512GB M.2 2280 NVMe™ PCIe® 4.0 SSD
SSD Housing for storage expansion</v>
      </c>
      <c r="N46" s="20" t="str">
        <f t="shared" si="8"/>
        <v>US MIL-STD 810H military-grade standard</v>
      </c>
      <c r="O46" s="19">
        <f t="shared" si="9"/>
        <v>0.87</v>
      </c>
      <c r="P46" s="19" t="e">
        <f t="shared" si="10"/>
        <v>#N/A</v>
      </c>
      <c r="Q46" s="20" t="str">
        <f t="shared" si="11"/>
        <v>Plastic</v>
      </c>
      <c r="R46" s="19" t="str">
        <f t="shared" si="27"/>
        <v>LED Backlit</v>
      </c>
      <c r="S46" s="19" t="e">
        <f t="shared" si="12"/>
        <v>#VALUE!</v>
      </c>
      <c r="T46" s="19" t="str">
        <f t="shared" si="13"/>
        <v>Not Found</v>
      </c>
      <c r="U46" s="19" t="str">
        <f t="shared" si="14"/>
        <v>2x DDR5 SO-DIMM slots
1x M.2 2230 PCIe 4.0x4
1x M.2 2280 PCIe 4.0x4</v>
      </c>
      <c r="V46" s="19" t="str">
        <f t="shared" si="15"/>
        <v>Intel® Core™ 7 Processor 240H 2.5 GHz (24MB Cache, up to 5.2 GHz, 10 Cores, 16 Threads)</v>
      </c>
      <c r="W46" s="19" t="str">
        <f t="shared" si="16"/>
        <v>Intel® Core™ 7 240H</v>
      </c>
      <c r="X46" s="19" t="str">
        <f t="shared" si="17"/>
        <v>Core 7</v>
      </c>
      <c r="Y46" s="19" t="str">
        <f t="shared" si="18"/>
        <v>Core 7 240H</v>
      </c>
      <c r="Z46" s="19" t="str">
        <f t="shared" si="19"/>
        <v/>
      </c>
      <c r="AA46" s="19" t="str">
        <f t="shared" si="20"/>
        <v/>
      </c>
      <c r="AB46" s="19" t="str">
        <f t="shared" si="21"/>
        <v>DDR5 SO-DIMM *2</v>
      </c>
      <c r="AC46" s="19" t="str">
        <f t="shared" si="22"/>
        <v>512GB</v>
      </c>
      <c r="AD46" s="19" t="str">
        <f t="shared" si="23"/>
        <v>BG1409CVA</v>
      </c>
      <c r="AF46" s="19" t="str">
        <v>90NX08Z1-M002E0</v>
      </c>
      <c r="AG46" s="19" t="str">
        <v>BG1409CVA-S67150XR</v>
      </c>
      <c r="AH46" s="19" t="str">
        <v>VSNX08Z1-BU2000</v>
      </c>
      <c r="AI46" s="19" t="str">
        <v>Intel® Core™ 7 Processor 240H 2.5 GHz (24MB Cache, up to 5.2 GHz, 10 Cores, 16 Threads)</v>
      </c>
      <c r="AJ46" s="19" t="str">
        <v>8GB DDR5 SO-DIMM *2</v>
      </c>
      <c r="AK46" s="19" t="str">
        <v>512GB M.2 2280 NVMe™ PCIe® 4.0 SSD
SSD Housing for storage expansion</v>
      </c>
      <c r="AL46" s="19" t="str">
        <v>Windows 11 Pro</v>
      </c>
      <c r="AM46" s="19" t="str">
        <v>1-month trial for new Microsoft 365 customers. Credit card required.</v>
      </c>
      <c r="AN46" s="19" t="str">
        <v>Plastic</v>
      </c>
      <c r="AO46" s="19" t="str">
        <v>Gentle Grey</v>
      </c>
      <c r="AP46" s="19" t="str">
        <v>Plastic</v>
      </c>
      <c r="AQ46" s="19" t="str">
        <v>Gentle Grey</v>
      </c>
      <c r="AR46" s="19" t="str">
        <v>Plastic</v>
      </c>
      <c r="AS46" s="19" t="str">
        <v>Gentle Grey</v>
      </c>
      <c r="AT46" s="19" t="str">
        <v>US MIL-STD 810H military-grade standard</v>
      </c>
      <c r="AU46" s="19" t="str">
        <v>14.0-inch</v>
      </c>
      <c r="AV46" s="19" t="str">
        <v>LED Backlit</v>
      </c>
      <c r="AW46" s="19" t="str">
        <v>300nits</v>
      </c>
      <c r="AX46" s="19" t="str">
        <v>FHD (1920 x 1080) 16:9</v>
      </c>
      <c r="AY46" s="19" t="str">
        <v>Anti-glare display</v>
      </c>
      <c r="AZ46" s="19" t="str">
        <v>NTSC: 45%</v>
      </c>
      <c r="BA46" s="19" t="str">
        <v>170/170</v>
      </c>
      <c r="BB46" s="19" t="str">
        <v>25/35</v>
      </c>
      <c r="BC46" s="19" t="str">
        <v>60Hz</v>
      </c>
      <c r="BD46" s="19">
        <v>29.167361111111113</v>
      </c>
      <c r="BE46" s="19" t="str">
        <v>Non-touch screen</v>
      </c>
      <c r="BF46" s="19">
        <v>0.87</v>
      </c>
      <c r="BG46" s="19" t="str">
        <v>Wide view</v>
      </c>
      <c r="BH46" s="19">
        <v>0</v>
      </c>
      <c r="BI46" s="19" t="str">
        <v>N/A</v>
      </c>
      <c r="BJ46" s="19" t="str">
        <v>Share</v>
      </c>
      <c r="BK46" s="19" t="str">
        <v>Intel® UHD Graphics</v>
      </c>
      <c r="BL46" s="19" t="str">
        <v>N/A</v>
      </c>
      <c r="BM46" s="19" t="str">
        <v>Upgradable
 Need to remove bottom/top case</v>
      </c>
      <c r="BN46" s="19" t="str">
        <v>2x DDR5 SO-DIMM slots
1x M.2 2230 PCIe 4.0x4
1x M.2 2280 PCIe 4.0x4</v>
      </c>
      <c r="BO46" s="19">
        <v>0</v>
      </c>
      <c r="BP46" s="19" t="str">
        <v>DDR5 16GB</v>
      </c>
      <c r="BQ46" s="19">
        <v>0</v>
      </c>
      <c r="BR46" s="19" t="str">
        <v>720p HD camera
With privacy shutter</v>
      </c>
    </row>
    <row r="47" spans="1:70" ht="14.4">
      <c r="A47" s="19" t="str">
        <v>BG1409CVA-S67110WR</v>
      </c>
      <c r="B47" s="19" t="str">
        <f>IF(ISBLANK(A47),"",_xlfn.XLOOKUP(LEFT(A47,5),'MKT name rule'!$B$2:$B$322,'MKT name rule'!$C$2:$C$322, "Not found"))</f>
        <v>ASUS ExpertBook BG1</v>
      </c>
      <c r="C47" s="19" t="str">
        <f t="shared" si="24"/>
        <v>90NX08Z1-M002F0</v>
      </c>
      <c r="D47" s="19" t="str">
        <f t="shared" si="0"/>
        <v>ASUS ExpertBook BG1 (Core 7 240H/DDR5 SO-DIMM *2/512GB//BG1409CVA)</v>
      </c>
      <c r="E47" s="19" t="str">
        <f t="shared" si="1"/>
        <v>Intel® Core™ 7 240H 2.5 GHz</v>
      </c>
      <c r="F47" s="19" t="str">
        <f t="shared" si="2"/>
        <v>Windows 11 Home - ASUS recommends Windows 11 Pro for business
* Windows 11 Home is available only as the Single Language edition. Learn more about Windows 11 Home Single language: https://support.microsoft.com/article/eaf060a6-3642-4612-6b75-b34e57a08abf</v>
      </c>
      <c r="G47" s="19" t="str">
        <f t="shared" si="3"/>
        <v/>
      </c>
      <c r="H47" s="19" t="str">
        <f t="shared" si="25"/>
        <v>Plastic</v>
      </c>
      <c r="I47" s="19" t="str">
        <f t="shared" si="4"/>
        <v>Not Found</v>
      </c>
      <c r="J47" s="19" t="str">
        <f t="shared" si="26"/>
        <v>NTSC: 45%</v>
      </c>
      <c r="K47" s="19" t="str">
        <f t="shared" si="5"/>
        <v>Anti-glare display</v>
      </c>
      <c r="L47" s="19" t="str">
        <f t="shared" si="6"/>
        <v>8GB DDR5 SO-DIMM *2</v>
      </c>
      <c r="M47" s="19" t="str">
        <f t="shared" si="7"/>
        <v>512GB M.2 2280 NVMe™ PCIe® 4.0 SSD + 512GB M.2 2230 NVMe™ PCIe® 4.0 SSD(RAID0)</v>
      </c>
      <c r="N47" s="20" t="str">
        <f t="shared" si="8"/>
        <v>US MIL-STD 810H military-grade standard</v>
      </c>
      <c r="O47" s="19">
        <f t="shared" si="9"/>
        <v>0.87</v>
      </c>
      <c r="P47" s="19" t="e">
        <f t="shared" si="10"/>
        <v>#N/A</v>
      </c>
      <c r="Q47" s="20" t="str">
        <f t="shared" si="11"/>
        <v>Plastic</v>
      </c>
      <c r="R47" s="19" t="str">
        <f t="shared" si="27"/>
        <v>LED Backlit</v>
      </c>
      <c r="S47" s="19" t="e">
        <f t="shared" si="12"/>
        <v>#VALUE!</v>
      </c>
      <c r="T47" s="19" t="str">
        <f t="shared" si="13"/>
        <v>Not Found</v>
      </c>
      <c r="U47" s="19" t="str">
        <f t="shared" si="14"/>
        <v>2x DDR5 SO-DIMM slots
1x M.2 2230 PCIe 4.0x4
1x M.2 2280 PCIe 4.0x4</v>
      </c>
      <c r="V47" s="19" t="str">
        <f t="shared" si="15"/>
        <v>Intel® Core™ 7 Processor 240H 2.5 GHz (24MB Cache, up to 5.2 GHz, 10 Cores, 16 Threads)</v>
      </c>
      <c r="W47" s="19" t="str">
        <f t="shared" si="16"/>
        <v>Intel® Core™ 7 240H</v>
      </c>
      <c r="X47" s="19" t="str">
        <f t="shared" si="17"/>
        <v>Core 7</v>
      </c>
      <c r="Y47" s="19" t="str">
        <f t="shared" si="18"/>
        <v>Core 7 240H</v>
      </c>
      <c r="Z47" s="19" t="str">
        <f t="shared" si="19"/>
        <v/>
      </c>
      <c r="AA47" s="19" t="str">
        <f t="shared" si="20"/>
        <v/>
      </c>
      <c r="AB47" s="19" t="str">
        <f t="shared" si="21"/>
        <v>DDR5 SO-DIMM *2</v>
      </c>
      <c r="AC47" s="19" t="str">
        <f t="shared" si="22"/>
        <v>512GB</v>
      </c>
      <c r="AD47" s="19" t="str">
        <f t="shared" si="23"/>
        <v>BG1409CVA</v>
      </c>
      <c r="AF47" s="19" t="str">
        <v>90NX08Z1-M002F0</v>
      </c>
      <c r="AG47" s="19" t="str">
        <v>BG1409CVA-S67110WR</v>
      </c>
      <c r="AH47" s="19" t="str">
        <v>VSNX08Z1-BU2000</v>
      </c>
      <c r="AI47" s="19" t="str">
        <v>Intel® Core™ 7 Processor 240H 2.5 GHz (24MB Cache, up to 5.2 GHz, 10 Cores, 16 Threads)</v>
      </c>
      <c r="AJ47" s="19" t="str">
        <v>8GB DDR5 SO-DIMM *2</v>
      </c>
      <c r="AK47" s="19" t="str">
        <v>512GB M.2 2280 NVMe™ PCIe® 4.0 SSD + 512GB M.2 2230 NVMe™ PCIe® 4.0 SSD(RAID0)</v>
      </c>
      <c r="AL47" s="19" t="str">
        <v>Windows 11 Home - ASUS recommends Windows 11 Pro for business
* Windows 11 Home is available only as the Single Language edition. Learn more about Windows 11 Home Single language: https://support.microsoft.com/article/eaf060a6-3642-4612-6b75-b34e57a08abf</v>
      </c>
      <c r="AM47" s="19" t="str">
        <v>1-month trial for new Microsoft 365 customers. Credit card required.</v>
      </c>
      <c r="AN47" s="19" t="str">
        <v>Plastic</v>
      </c>
      <c r="AO47" s="19" t="str">
        <v>Gentle Grey</v>
      </c>
      <c r="AP47" s="19" t="str">
        <v>Plastic</v>
      </c>
      <c r="AQ47" s="19" t="str">
        <v>Gentle Grey</v>
      </c>
      <c r="AR47" s="19" t="str">
        <v>Plastic</v>
      </c>
      <c r="AS47" s="19" t="str">
        <v>Gentle Grey</v>
      </c>
      <c r="AT47" s="19" t="str">
        <v>US MIL-STD 810H military-grade standard</v>
      </c>
      <c r="AU47" s="19" t="str">
        <v>14.0-inch</v>
      </c>
      <c r="AV47" s="19" t="str">
        <v>LED Backlit</v>
      </c>
      <c r="AW47" s="19" t="str">
        <v>300nits</v>
      </c>
      <c r="AX47" s="19" t="str">
        <v>FHD (1920 x 1080) 16:9</v>
      </c>
      <c r="AY47" s="19" t="str">
        <v>Anti-glare display</v>
      </c>
      <c r="AZ47" s="19" t="str">
        <v>NTSC: 45%</v>
      </c>
      <c r="BA47" s="19" t="str">
        <v>170/170</v>
      </c>
      <c r="BB47" s="19" t="str">
        <v>25/35</v>
      </c>
      <c r="BC47" s="19" t="str">
        <v>60Hz</v>
      </c>
      <c r="BD47" s="19">
        <v>29.167361111111113</v>
      </c>
      <c r="BE47" s="19" t="str">
        <v>Non-touch screen</v>
      </c>
      <c r="BF47" s="19">
        <v>0.87</v>
      </c>
      <c r="BG47" s="19" t="str">
        <v>Wide view</v>
      </c>
      <c r="BH47" s="19">
        <v>0</v>
      </c>
      <c r="BI47" s="19" t="str">
        <v>N/A</v>
      </c>
      <c r="BJ47" s="19" t="str">
        <v>Share</v>
      </c>
      <c r="BK47" s="19" t="str">
        <v>Intel® UHD Graphics</v>
      </c>
      <c r="BL47" s="19" t="str">
        <v>N/A</v>
      </c>
      <c r="BM47" s="19" t="str">
        <v>Upgradable
 Need to remove bottom/top case</v>
      </c>
      <c r="BN47" s="19" t="str">
        <v>2x DDR5 SO-DIMM slots
1x M.2 2230 PCIe 4.0x4
1x M.2 2280 PCIe 4.0x4</v>
      </c>
      <c r="BO47" s="19">
        <v>0</v>
      </c>
      <c r="BP47" s="19" t="str">
        <v>DDR5 16GB</v>
      </c>
      <c r="BQ47" s="19">
        <v>0</v>
      </c>
      <c r="BR47" s="19" t="str">
        <v>720p HD camera
With privacy shutter</v>
      </c>
    </row>
    <row r="48" spans="1:70" ht="14.4">
      <c r="A48" s="19" t="str">
        <v>BG1409CVA-S67110XR</v>
      </c>
      <c r="B48" s="19" t="str">
        <f>IF(ISBLANK(A48),"",_xlfn.XLOOKUP(LEFT(A48,5),'MKT name rule'!$B$2:$B$322,'MKT name rule'!$C$2:$C$322, "Not found"))</f>
        <v>ASUS ExpertBook BG1</v>
      </c>
      <c r="C48" s="19" t="str">
        <f t="shared" si="24"/>
        <v>90NX08Z1-M002H0</v>
      </c>
      <c r="D48" s="19" t="str">
        <f t="shared" si="0"/>
        <v>ASUS ExpertBook BG1 (Core 7 240H/DDR5 SO-DIMM *2/512GB//BG1409CVA)</v>
      </c>
      <c r="E48" s="19" t="str">
        <f t="shared" si="1"/>
        <v>Intel® Core™ 7 240H 2.5 GHz</v>
      </c>
      <c r="F48" s="19" t="str">
        <f t="shared" si="2"/>
        <v>Windows 11 Pro</v>
      </c>
      <c r="G48" s="19" t="str">
        <f t="shared" si="3"/>
        <v/>
      </c>
      <c r="H48" s="19" t="str">
        <f t="shared" si="25"/>
        <v>Plastic</v>
      </c>
      <c r="I48" s="19" t="str">
        <f t="shared" si="4"/>
        <v>Not Found</v>
      </c>
      <c r="J48" s="19" t="str">
        <f t="shared" si="26"/>
        <v>NTSC: 45%</v>
      </c>
      <c r="K48" s="19" t="str">
        <f t="shared" si="5"/>
        <v>Anti-glare display</v>
      </c>
      <c r="L48" s="19" t="str">
        <f t="shared" si="6"/>
        <v>8GB DDR5 SO-DIMM *2</v>
      </c>
      <c r="M48" s="19" t="str">
        <f t="shared" si="7"/>
        <v>512GB M.2 2280 NVMe™ PCIe® 4.0 SSD + 512GB M.2 2230 NVMe™ PCIe® 4.0 SSD(RAID0)</v>
      </c>
      <c r="N48" s="20" t="str">
        <f t="shared" si="8"/>
        <v>US MIL-STD 810H military-grade standard</v>
      </c>
      <c r="O48" s="19">
        <f t="shared" si="9"/>
        <v>0.87</v>
      </c>
      <c r="P48" s="19" t="e">
        <f t="shared" si="10"/>
        <v>#N/A</v>
      </c>
      <c r="Q48" s="20" t="str">
        <f t="shared" si="11"/>
        <v>Plastic</v>
      </c>
      <c r="R48" s="19" t="str">
        <f t="shared" si="27"/>
        <v>LED Backlit</v>
      </c>
      <c r="S48" s="19" t="e">
        <f t="shared" si="12"/>
        <v>#VALUE!</v>
      </c>
      <c r="T48" s="19" t="str">
        <f t="shared" si="13"/>
        <v>Not Found</v>
      </c>
      <c r="U48" s="19" t="str">
        <f t="shared" si="14"/>
        <v>2x DDR5 SO-DIMM slots
1x M.2 2230 PCIe 4.0x4
1x M.2 2280 PCIe 4.0x4</v>
      </c>
      <c r="V48" s="19" t="str">
        <f t="shared" si="15"/>
        <v>Intel® Core™ 7 Processor 240H 2.5 GHz (24MB Cache, up to 5.2 GHz, 10 Cores, 16 Threads)</v>
      </c>
      <c r="W48" s="19" t="str">
        <f t="shared" si="16"/>
        <v>Intel® Core™ 7 240H</v>
      </c>
      <c r="X48" s="19" t="str">
        <f t="shared" si="17"/>
        <v>Core 7</v>
      </c>
      <c r="Y48" s="19" t="str">
        <f t="shared" si="18"/>
        <v>Core 7 240H</v>
      </c>
      <c r="Z48" s="19" t="str">
        <f t="shared" si="19"/>
        <v/>
      </c>
      <c r="AA48" s="19" t="str">
        <f t="shared" si="20"/>
        <v/>
      </c>
      <c r="AB48" s="19" t="str">
        <f t="shared" si="21"/>
        <v>DDR5 SO-DIMM *2</v>
      </c>
      <c r="AC48" s="19" t="str">
        <f t="shared" si="22"/>
        <v>512GB</v>
      </c>
      <c r="AD48" s="19" t="str">
        <f t="shared" si="23"/>
        <v>BG1409CVA</v>
      </c>
      <c r="AF48" s="19" t="str">
        <v>90NX08Z1-M002H0</v>
      </c>
      <c r="AG48" s="19" t="str">
        <v>BG1409CVA-S67110XR</v>
      </c>
      <c r="AH48" s="19" t="str">
        <v>VSNX08Z1-BU2000</v>
      </c>
      <c r="AI48" s="19" t="str">
        <v>Intel® Core™ 7 Processor 240H 2.5 GHz (24MB Cache, up to 5.2 GHz, 10 Cores, 16 Threads)</v>
      </c>
      <c r="AJ48" s="19" t="str">
        <v>8GB DDR5 SO-DIMM *2</v>
      </c>
      <c r="AK48" s="19" t="str">
        <v>512GB M.2 2280 NVMe™ PCIe® 4.0 SSD + 512GB M.2 2230 NVMe™ PCIe® 4.0 SSD(RAID0)</v>
      </c>
      <c r="AL48" s="19" t="str">
        <v>Windows 11 Pro</v>
      </c>
      <c r="AM48" s="19" t="str">
        <v>1-month trial for new Microsoft 365 customers. Credit card required.</v>
      </c>
      <c r="AN48" s="19" t="str">
        <v>Plastic</v>
      </c>
      <c r="AO48" s="19" t="str">
        <v>Gentle Grey</v>
      </c>
      <c r="AP48" s="19" t="str">
        <v>Plastic</v>
      </c>
      <c r="AQ48" s="19" t="str">
        <v>Gentle Grey</v>
      </c>
      <c r="AR48" s="19" t="str">
        <v>Plastic</v>
      </c>
      <c r="AS48" s="19" t="str">
        <v>Gentle Grey</v>
      </c>
      <c r="AT48" s="19" t="str">
        <v>US MIL-STD 810H military-grade standard</v>
      </c>
      <c r="AU48" s="19" t="str">
        <v>14.0-inch</v>
      </c>
      <c r="AV48" s="19" t="str">
        <v>LED Backlit</v>
      </c>
      <c r="AW48" s="19" t="str">
        <v>300nits</v>
      </c>
      <c r="AX48" s="19" t="str">
        <v>FHD (1920 x 1080) 16:9</v>
      </c>
      <c r="AY48" s="19" t="str">
        <v>Anti-glare display</v>
      </c>
      <c r="AZ48" s="19" t="str">
        <v>NTSC: 45%</v>
      </c>
      <c r="BA48" s="19" t="str">
        <v>170/170</v>
      </c>
      <c r="BB48" s="19" t="str">
        <v>25/35</v>
      </c>
      <c r="BC48" s="19" t="str">
        <v>60Hz</v>
      </c>
      <c r="BD48" s="19">
        <v>29.167361111111113</v>
      </c>
      <c r="BE48" s="19" t="str">
        <v>Non-touch screen</v>
      </c>
      <c r="BF48" s="19">
        <v>0.87</v>
      </c>
      <c r="BG48" s="19" t="str">
        <v>Wide view</v>
      </c>
      <c r="BH48" s="19">
        <v>0</v>
      </c>
      <c r="BI48" s="19" t="str">
        <v>N/A</v>
      </c>
      <c r="BJ48" s="19" t="str">
        <v>Share</v>
      </c>
      <c r="BK48" s="19" t="str">
        <v>Intel® UHD Graphics</v>
      </c>
      <c r="BL48" s="19" t="str">
        <v>N/A</v>
      </c>
      <c r="BM48" s="19" t="str">
        <v>Upgradable
 Need to remove bottom/top case</v>
      </c>
      <c r="BN48" s="19" t="str">
        <v>2x DDR5 SO-DIMM slots
1x M.2 2230 PCIe 4.0x4
1x M.2 2280 PCIe 4.0x4</v>
      </c>
      <c r="BO48" s="19">
        <v>0</v>
      </c>
      <c r="BP48" s="19" t="str">
        <v>DDR5 16GB</v>
      </c>
      <c r="BQ48" s="19">
        <v>0</v>
      </c>
      <c r="BR48" s="19" t="str">
        <v>720p HD camera
With privacy shutter</v>
      </c>
    </row>
    <row r="49" spans="1:70" ht="72">
      <c r="A49" s="19" t="str">
        <v>P1403CVA-S63822WS</v>
      </c>
      <c r="B49" s="19" t="str">
        <f>IF(ISBLANK(A49),"",_xlfn.XLOOKUP(LEFT(A49,5),'MKT name rule'!$B$2:$B$322,'MKT name rule'!$C$2:$C$322, "Not found"))</f>
        <v>ASUS ExpertBook P1</v>
      </c>
      <c r="C49" s="19" t="str">
        <f t="shared" si="24"/>
        <v>90NX0871-M02EA0</v>
      </c>
      <c r="D49" s="19" t="str">
        <f t="shared" si="0"/>
        <v>ASUS ExpertBook P1 (Core 3 100U/8GB/256GB/Win 11 Home/P1403CVA)</v>
      </c>
      <c r="E49" s="19" t="str">
        <f t="shared" si="1"/>
        <v>Intel® Core™ 3 100U 1.2 GHz</v>
      </c>
      <c r="F49" s="19" t="str">
        <f t="shared" si="2"/>
        <v>Intel® UHD Graphics</v>
      </c>
      <c r="G49" s="19" t="str">
        <f t="shared" si="3"/>
        <v>Windows 11 Home</v>
      </c>
      <c r="H49" s="19" t="str">
        <f t="shared" si="25"/>
        <v>Microsoft Office Home 2024
Microsoft 365 Basic</v>
      </c>
      <c r="I49" s="19" t="str">
        <f t="shared" si="4"/>
        <v>Not Found</v>
      </c>
      <c r="J49" s="19" t="str">
        <f t="shared" si="26"/>
        <v>FHD (1920 x 1080) 16:9</v>
      </c>
      <c r="K49" s="19" t="str">
        <f t="shared" si="5"/>
        <v>300nits</v>
      </c>
      <c r="L49" s="19" t="str">
        <f t="shared" si="6"/>
        <v>DDR5 8GB</v>
      </c>
      <c r="M49" s="19" t="str">
        <f t="shared" si="7"/>
        <v>256GB M.2 2280 NVMe™ PCIe® 4.0 SSD
SSD Housing for storage expansion</v>
      </c>
      <c r="N49" s="20" t="str">
        <f t="shared" si="8"/>
        <v>2x USB 3.2 Gen 1 Type-A
2x USB 3.2 Gen 2 Type-C support display / power delivery
1x HDMI 1.4
1x 3.5mm Combo Audio Jack
1x RJ45 Gigabit Ethernet</v>
      </c>
      <c r="O49" s="19" t="str">
        <f t="shared" si="9"/>
        <v>1.40 kg (3.09 lbs)</v>
      </c>
      <c r="P49" s="19" t="str">
        <f t="shared" si="10"/>
        <v>32.45 x 21.44 x 1.97 ~ 1.97 cm</v>
      </c>
      <c r="Q49" s="20" t="str">
        <f t="shared" si="11"/>
        <v>2x DDR5 SO-DIMM slots
1x M.2 2230 PCIe 4.0x4
1x M.2 2280 PCIe 4.0x4</v>
      </c>
      <c r="R49" s="19" t="str">
        <f t="shared" si="27"/>
        <v>Backpack</v>
      </c>
      <c r="S49" s="19" t="str">
        <f t="shared" si="12"/>
        <v>42WHrs</v>
      </c>
      <c r="T49" s="19" t="str">
        <f t="shared" si="13"/>
        <v>TYPE-C, 65W AC Adapter</v>
      </c>
      <c r="U49" s="19" t="str">
        <f t="shared" si="14"/>
        <v>FingerPrint</v>
      </c>
      <c r="V49" s="19" t="str">
        <f t="shared" si="15"/>
        <v>Intel® Core™ 3 Processor 100U 1.2 GHz (10MB Cache, up to 4.7 GHz, 6 Cores)</v>
      </c>
      <c r="W49" s="19" t="str">
        <f t="shared" si="16"/>
        <v>Intel® Core™ 3 100U</v>
      </c>
      <c r="X49" s="19" t="str">
        <f t="shared" si="17"/>
        <v>Core 3</v>
      </c>
      <c r="Y49" s="19" t="str">
        <f t="shared" si="18"/>
        <v>Core 3 100U</v>
      </c>
      <c r="Z49" s="19" t="str">
        <f t="shared" si="19"/>
        <v>Win 11 Home</v>
      </c>
      <c r="AA49" s="19" t="str">
        <f t="shared" si="20"/>
        <v/>
      </c>
      <c r="AB49" s="19" t="str">
        <f t="shared" si="21"/>
        <v>8GB</v>
      </c>
      <c r="AC49" s="19" t="str">
        <f t="shared" si="22"/>
        <v>256GB</v>
      </c>
      <c r="AD49" s="19" t="str">
        <f t="shared" si="23"/>
        <v>P1403CVA</v>
      </c>
      <c r="AF49" s="19" t="str">
        <v>90NX0871-M02EA0</v>
      </c>
      <c r="AG49" s="19" t="str">
        <v>P1403CVA-S63822WS</v>
      </c>
      <c r="AH49" s="19" t="str">
        <v>VSNX0871-BUC010</v>
      </c>
      <c r="AI49" s="19" t="str">
        <v>Intel® Core™ 3 Processor 100U 1.2 GHz (10MB Cache, up to 4.7 GHz, 6 Cores)</v>
      </c>
      <c r="AJ49" s="19" t="str">
        <v>DDR5 8GB</v>
      </c>
      <c r="AK49" s="19" t="str">
        <v>256GB M.2 2280 NVMe™ PCIe® 4.0 SSD
SSD Housing for storage expansion</v>
      </c>
      <c r="AL49" s="19" t="str">
        <v>Intel® UHD Graphics</v>
      </c>
      <c r="AM49" s="19" t="str">
        <v>Windows 11 Home - ASUS recommends Windows 11 Pro for business
* Windows 11 Home is available only as the Single Language edition. Learn more about Windows 11 Home Single language: https://support.microsoft.com/article/eaf060a6-3642-4612-6b75-b34e57a08abf</v>
      </c>
      <c r="AN49" s="19" t="str">
        <v>Microsoft Office Home 2024
Microsoft 365 Basic</v>
      </c>
      <c r="AO49" s="19" t="str">
        <v>Plastic</v>
      </c>
      <c r="AP49" s="19" t="str">
        <v>2x DDR5 SO-DIMM slots
1x M.2 2230 PCIe 4.0x4
1x M.2 2280 PCIe 4.0x4</v>
      </c>
      <c r="AQ49" s="19" t="str">
        <v>720p HD camera
With privacy shutter</v>
      </c>
      <c r="AR49" s="19" t="str">
        <v>Audio by Dirac
Built-in speaker
Built-in array microphone</v>
      </c>
      <c r="AS49" s="19" t="str">
        <v>Wi-Fi 6(802.11ax) (Dual band) 2*2 + Bluetooth® 5.4 Wireless Card</v>
      </c>
      <c r="AT49" s="19" t="str">
        <v>2x USB 3.2 Gen 1 Type-A
2x USB 3.2 Gen 2 Type-C support display / power delivery
1x HDMI 1.4
1x 3.5mm Combo Audio Jack
1x RJ45 Gigabit Ethernet</v>
      </c>
      <c r="AU49"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49" s="19" t="str">
        <v>Backpack</v>
      </c>
      <c r="AW49" s="19" t="str">
        <v>14.0-inch</v>
      </c>
      <c r="AX49" s="19" t="str">
        <v>Chiclet Keyboard</v>
      </c>
      <c r="AY49" s="19" t="str">
        <v>300nits</v>
      </c>
      <c r="AZ49" s="19" t="str">
        <v>FHD (1920 x 1080) 16:9</v>
      </c>
      <c r="BA49" s="19" t="str">
        <v>Anti-glare display</v>
      </c>
      <c r="BB49" s="19" t="str">
        <v>NTSC: 45%</v>
      </c>
      <c r="BC49" s="19" t="str">
        <v>Non-touch screen</v>
      </c>
      <c r="BD49" s="19" t="str">
        <v>170/170</v>
      </c>
      <c r="BE49" s="19" t="str">
        <v>1Y Carry-In
 Accidental Damage Protection + 2Y Carry-In</v>
      </c>
      <c r="BF49" s="19" t="str">
        <v>1.40 kg (3.09 lbs)</v>
      </c>
      <c r="BG49" s="19" t="str">
        <v>1.22 kg (2.69 lbs)</v>
      </c>
      <c r="BH49" s="19" t="str">
        <v>32.45 x 21.44 x 1.97 ~ 1.97 cm (12.78" x 8.44" x 0.78" ~ 0.78")</v>
      </c>
      <c r="BI49" s="19" t="str">
        <v>42WHrs, 3S1P, 3-cell Li-ion</v>
      </c>
      <c r="BJ49" s="19" t="str">
        <v>TYPE-C, 65W AC Adapter, Output: 20V DC, 3.25A, 65W, Input: 100~240V AC 50/60Hz universal (Adapter+power cord)</v>
      </c>
      <c r="BK49" s="19" t="str">
        <v>N/A</v>
      </c>
      <c r="BL49" s="19" t="str">
        <v>McAfee® 1 year</v>
      </c>
      <c r="BM49" s="19" t="str">
        <v>Chiclet Keyboard</v>
      </c>
      <c r="BN49" s="19" t="str">
        <v>FingerPrint</v>
      </c>
      <c r="BO49" s="19" t="str">
        <v>EPEAT Gold with Climate+
Energy star 8.0
FSC Recycled
REACH
RoHS
TCO Certified</v>
      </c>
      <c r="BP49" s="19" t="str">
        <v>US MIL-STD 810H military-grade standard</v>
      </c>
      <c r="BQ49" s="19">
        <v>0</v>
      </c>
      <c r="BR49" s="19" t="str">
        <v>LED Backlit</v>
      </c>
    </row>
    <row r="50" spans="1:70" ht="72">
      <c r="A50" s="19" t="str">
        <v>P1403CVA-S63850WS</v>
      </c>
      <c r="B50" s="19" t="str">
        <f>IF(ISBLANK(A50),"",_xlfn.XLOOKUP(LEFT(A50,5),'MKT name rule'!$B$2:$B$322,'MKT name rule'!$C$2:$C$322, "Not found"))</f>
        <v>ASUS ExpertBook P1</v>
      </c>
      <c r="C50" s="19" t="str">
        <f t="shared" si="24"/>
        <v>90NX0871-M00H40</v>
      </c>
      <c r="D50" s="19" t="str">
        <f t="shared" si="0"/>
        <v>ASUS ExpertBook P1 (i3-1315U/8GB/512GB/Win 11 Home/P1403CVA)</v>
      </c>
      <c r="E50" s="19" t="str">
        <f t="shared" si="1"/>
        <v>Intel® Core™ i3-1315U 1.2 GHz</v>
      </c>
      <c r="F50" s="19" t="str">
        <f t="shared" si="2"/>
        <v>Intel® UHD Graphics</v>
      </c>
      <c r="G50" s="19" t="str">
        <f t="shared" si="3"/>
        <v>Windows 11 Home</v>
      </c>
      <c r="H50" s="19" t="str">
        <f t="shared" si="25"/>
        <v>Microsoft Office Home 2024
Microsoft 365 Basic</v>
      </c>
      <c r="I50" s="19" t="str">
        <f t="shared" si="4"/>
        <v>Not Found</v>
      </c>
      <c r="J50" s="19" t="str">
        <f t="shared" si="26"/>
        <v>FHD (1920 x 1080) 16:9</v>
      </c>
      <c r="K50" s="19" t="str">
        <f t="shared" si="5"/>
        <v>300nits</v>
      </c>
      <c r="L50" s="19" t="str">
        <f t="shared" si="6"/>
        <v>DDR5 8GB</v>
      </c>
      <c r="M50" s="19" t="str">
        <f t="shared" si="7"/>
        <v>512GB M.2 2280 NVMe™ PCIe® 4.0 SSD
SSD Housing for storage expansion</v>
      </c>
      <c r="N50" s="20" t="str">
        <f t="shared" si="8"/>
        <v>2x USB 3.2 Gen 1 Type-A
2x USB 3.2 Gen 2 Type-C support display / power delivery
1x HDMI 1.4
1x 3.5mm Combo Audio Jack
1x RJ45 Gigabit Ethernet</v>
      </c>
      <c r="O50" s="19" t="str">
        <f t="shared" si="9"/>
        <v>1.40 kg (3.09 lbs)</v>
      </c>
      <c r="P50" s="19" t="str">
        <f t="shared" si="10"/>
        <v>32.45 x 21.44 x 1.97 ~ 1.97 cm</v>
      </c>
      <c r="Q50" s="20" t="str">
        <f t="shared" si="11"/>
        <v>2x DDR5 SO-DIMM slots
1x M.2 2230 PCIe 4.0x4
1x M.2 2280 PCIe 4.0x4</v>
      </c>
      <c r="R50" s="19" t="str">
        <f t="shared" si="27"/>
        <v>Backpack</v>
      </c>
      <c r="S50" s="19" t="str">
        <f t="shared" si="12"/>
        <v>42WHrs</v>
      </c>
      <c r="T50" s="19" t="str">
        <f t="shared" si="13"/>
        <v>TYPE-C, 65W AC Adapter</v>
      </c>
      <c r="U50" s="19" t="str">
        <f t="shared" si="14"/>
        <v>FingerPrint</v>
      </c>
      <c r="V50" s="19" t="str">
        <f t="shared" si="15"/>
        <v>Intel® Core™ i3-1315U Processor 1.2 GHz (10MB Cache, up to 4.5 GHz, 6 cores, 8 Threads)</v>
      </c>
      <c r="W50" s="19" t="str">
        <f t="shared" si="16"/>
        <v>Intel® Core™ i3-1315U 1.2</v>
      </c>
      <c r="X50" s="19" t="str">
        <f t="shared" si="17"/>
        <v>i3-1315U</v>
      </c>
      <c r="Y50" s="19" t="str">
        <f t="shared" si="18"/>
        <v>i3-1315U</v>
      </c>
      <c r="Z50" s="19" t="str">
        <f t="shared" si="19"/>
        <v>Win 11 Home</v>
      </c>
      <c r="AA50" s="19" t="str">
        <f t="shared" si="20"/>
        <v/>
      </c>
      <c r="AB50" s="19" t="str">
        <f t="shared" si="21"/>
        <v>8GB</v>
      </c>
      <c r="AC50" s="19" t="str">
        <f t="shared" si="22"/>
        <v>512GB</v>
      </c>
      <c r="AD50" s="19" t="str">
        <f t="shared" si="23"/>
        <v>P1403CVA</v>
      </c>
      <c r="AF50" s="19" t="str">
        <v>90NX0871-M00H40</v>
      </c>
      <c r="AG50" s="19" t="str">
        <v>P1403CVA-S63850WS</v>
      </c>
      <c r="AH50" s="19" t="str">
        <v>VSNX0871-BUC010</v>
      </c>
      <c r="AI50" s="19" t="str">
        <v>Intel® Core™ i3-1315U Processor 1.2 GHz (10MB Cache, up to 4.5 GHz, 6 cores, 8 Threads)</v>
      </c>
      <c r="AJ50" s="19" t="str">
        <v>DDR5 8GB</v>
      </c>
      <c r="AK50" s="19" t="str">
        <v>512GB M.2 2280 NVMe™ PCIe® 4.0 SSD
SSD Housing for storage expansion</v>
      </c>
      <c r="AL50" s="19" t="str">
        <v>Intel® UHD Graphics</v>
      </c>
      <c r="AM50" s="19" t="str">
        <v>Windows 11 Home - ASUS recommends Windows 11 Pro for business
* Windows 11 Home is available only as the Single Language edition. Learn more about Windows 11 Home Single language: https://support.microsoft.com/article/eaf060a6-3642-4612-6b75-b34e57a08abf</v>
      </c>
      <c r="AN50" s="19" t="str">
        <v>Microsoft Office Home 2024
Microsoft 365 Basic</v>
      </c>
      <c r="AO50" s="19" t="str">
        <v>Plastic</v>
      </c>
      <c r="AP50" s="19" t="str">
        <v>2x DDR5 SO-DIMM slots
1x M.2 2230 PCIe 4.0x4
1x M.2 2280 PCIe 4.0x4</v>
      </c>
      <c r="AQ50" s="19" t="str">
        <v>720p HD camera
With privacy shutter</v>
      </c>
      <c r="AR50" s="19" t="str">
        <v>Audio by Dirac
Built-in speaker
Built-in array microphone</v>
      </c>
      <c r="AS50" s="19" t="str">
        <v>Wi-Fi 6(802.11ax) (Dual band) 2*2 + Bluetooth® 5.4 Wireless Card</v>
      </c>
      <c r="AT50" s="19" t="str">
        <v>2x USB 3.2 Gen 1 Type-A
2x USB 3.2 Gen 2 Type-C support display / power delivery
1x HDMI 1.4
1x 3.5mm Combo Audio Jack
1x RJ45 Gigabit Ethernet</v>
      </c>
      <c r="AU50"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0" s="19" t="str">
        <v>Backpack</v>
      </c>
      <c r="AW50" s="19" t="str">
        <v>14.0-inch</v>
      </c>
      <c r="AX50" s="19" t="str">
        <v>Chiclet Keyboard</v>
      </c>
      <c r="AY50" s="19" t="str">
        <v>300nits</v>
      </c>
      <c r="AZ50" s="19" t="str">
        <v>FHD (1920 x 1080) 16:9</v>
      </c>
      <c r="BA50" s="19" t="str">
        <v>Anti-glare display</v>
      </c>
      <c r="BB50" s="19" t="str">
        <v>NTSC: 45%</v>
      </c>
      <c r="BC50" s="19" t="str">
        <v>Non-touch screen</v>
      </c>
      <c r="BD50" s="19" t="str">
        <v>170/170</v>
      </c>
      <c r="BE50" s="19" t="str">
        <v>1Y Carry-In
 Accidental Damage Protection + 2Y Carry-In</v>
      </c>
      <c r="BF50" s="19" t="str">
        <v>1.40 kg (3.09 lbs)</v>
      </c>
      <c r="BG50" s="19" t="str">
        <v>1.22 kg (2.69 lbs)</v>
      </c>
      <c r="BH50" s="19" t="str">
        <v>32.45 x 21.44 x 1.97 ~ 1.97 cm (12.78" x 8.44" x 0.78" ~ 0.78")</v>
      </c>
      <c r="BI50" s="19" t="str">
        <v>42WHrs, 3S1P, 3-cell Li-ion</v>
      </c>
      <c r="BJ50" s="19" t="str">
        <v>TYPE-C, 65W AC Adapter, Output: 20V DC, 3.25A, 65W, Input: 100~240V AC 50/60Hz universal (Adapter+power cord)</v>
      </c>
      <c r="BK50" s="19" t="str">
        <v>N/A</v>
      </c>
      <c r="BL50" s="19" t="str">
        <v>McAfee® 1 year</v>
      </c>
      <c r="BM50" s="19" t="str">
        <v>Chiclet Keyboard</v>
      </c>
      <c r="BN50" s="19" t="str">
        <v>FingerPrint</v>
      </c>
      <c r="BO50" s="19" t="str">
        <v>EPEAT Gold with Climate+
Energy star 8.0
FSC Recycled
REACH
RoHS
TCO Certified</v>
      </c>
      <c r="BP50" s="19" t="str">
        <v>US MIL-STD 810H military-grade standard</v>
      </c>
      <c r="BQ50" s="19">
        <v>0</v>
      </c>
      <c r="BR50" s="19" t="str">
        <v>LED Backlit</v>
      </c>
    </row>
    <row r="51" spans="1:70" ht="72">
      <c r="A51" s="19" t="str">
        <v>P1403CVA-S63852WS</v>
      </c>
      <c r="B51" s="19" t="str">
        <f>IF(ISBLANK(A51),"",_xlfn.XLOOKUP(LEFT(A51,5),'MKT name rule'!$B$2:$B$322,'MKT name rule'!$C$2:$C$322, "Not found"))</f>
        <v>ASUS ExpertBook P1</v>
      </c>
      <c r="C51" s="19" t="str">
        <f t="shared" si="24"/>
        <v>90NX0871-M021V0</v>
      </c>
      <c r="D51" s="19" t="str">
        <f t="shared" si="0"/>
        <v>ASUS ExpertBook P1 (Core 3 100U/8GB/512GB/Win 11 Home/P1403CVA)</v>
      </c>
      <c r="E51" s="19" t="str">
        <f t="shared" si="1"/>
        <v>Intel® Core™ 3 100U 1.2 GHz</v>
      </c>
      <c r="F51" s="19" t="str">
        <f t="shared" si="2"/>
        <v>Intel® UHD Graphics</v>
      </c>
      <c r="G51" s="19" t="str">
        <f t="shared" si="3"/>
        <v>Windows 11 Home</v>
      </c>
      <c r="H51" s="19" t="str">
        <f t="shared" si="25"/>
        <v>Microsoft Office Home 2024
Microsoft 365 Basic</v>
      </c>
      <c r="I51" s="19" t="str">
        <f t="shared" si="4"/>
        <v>Not Found</v>
      </c>
      <c r="J51" s="19" t="str">
        <f t="shared" si="26"/>
        <v>FHD (1920 x 1080) 16:9</v>
      </c>
      <c r="K51" s="19" t="str">
        <f t="shared" si="5"/>
        <v>300nits</v>
      </c>
      <c r="L51" s="19" t="str">
        <f t="shared" si="6"/>
        <v>DDR5 8GB</v>
      </c>
      <c r="M51" s="19" t="str">
        <f t="shared" si="7"/>
        <v>512GB M.2 2280 NVMe™ PCIe® 4.0 SSD
SSD Housing for storage expansion</v>
      </c>
      <c r="N51" s="20" t="str">
        <f t="shared" si="8"/>
        <v>2x USB 3.2 Gen 1 Type-A
2x USB 3.2 Gen 2 Type-C support display / power delivery
1x HDMI 1.4
1x 3.5mm Combo Audio Jack
1x RJ45 Gigabit Ethernet</v>
      </c>
      <c r="O51" s="19" t="str">
        <f t="shared" si="9"/>
        <v>1.40 kg (3.09 lbs)</v>
      </c>
      <c r="P51" s="19" t="str">
        <f t="shared" si="10"/>
        <v>32.45 x 21.44 x 1.97 ~ 1.97 cm</v>
      </c>
      <c r="Q51" s="20" t="str">
        <f t="shared" si="11"/>
        <v>2x DDR5 SO-DIMM slots
1x M.2 2230 PCIe 4.0x4
1x M.2 2280 PCIe 4.0x4</v>
      </c>
      <c r="R51" s="19" t="str">
        <f t="shared" si="27"/>
        <v>Backpack</v>
      </c>
      <c r="S51" s="19" t="str">
        <f t="shared" si="12"/>
        <v>42WHrs</v>
      </c>
      <c r="T51" s="19" t="str">
        <f t="shared" si="13"/>
        <v>TYPE-C, 65W AC Adapter</v>
      </c>
      <c r="U51" s="19" t="str">
        <f t="shared" si="14"/>
        <v>FingerPrint</v>
      </c>
      <c r="V51" s="19" t="str">
        <f t="shared" si="15"/>
        <v>Intel® Core™ 3 Processor 100U 1.2 GHz (10MB Cache, up to 4.7 GHz, 6 Cores)</v>
      </c>
      <c r="W51" s="19" t="str">
        <f t="shared" si="16"/>
        <v>Intel® Core™ 3 100U</v>
      </c>
      <c r="X51" s="19" t="str">
        <f t="shared" si="17"/>
        <v>Core 3</v>
      </c>
      <c r="Y51" s="19" t="str">
        <f t="shared" si="18"/>
        <v>Core 3 100U</v>
      </c>
      <c r="Z51" s="19" t="str">
        <f t="shared" si="19"/>
        <v>Win 11 Home</v>
      </c>
      <c r="AA51" s="19" t="str">
        <f t="shared" si="20"/>
        <v/>
      </c>
      <c r="AB51" s="19" t="str">
        <f t="shared" si="21"/>
        <v>8GB</v>
      </c>
      <c r="AC51" s="19" t="str">
        <f t="shared" si="22"/>
        <v>512GB</v>
      </c>
      <c r="AD51" s="19" t="str">
        <f t="shared" si="23"/>
        <v>P1403CVA</v>
      </c>
      <c r="AF51" s="19" t="str">
        <v>90NX0871-M021V0</v>
      </c>
      <c r="AG51" s="19" t="str">
        <v>P1403CVA-S63852WS</v>
      </c>
      <c r="AH51" s="19" t="str">
        <v>VSNX0871-BUC010</v>
      </c>
      <c r="AI51" s="19" t="str">
        <v>Intel® Core™ 3 Processor 100U 1.2 GHz (10MB Cache, up to 4.7 GHz, 6 Cores)</v>
      </c>
      <c r="AJ51" s="19" t="str">
        <v>DDR5 8GB</v>
      </c>
      <c r="AK51" s="19" t="str">
        <v>512GB M.2 2280 NVMe™ PCIe® 4.0 SSD
SSD Housing for storage expansion</v>
      </c>
      <c r="AL51" s="19" t="str">
        <v>Intel® UHD Graphics</v>
      </c>
      <c r="AM51" s="19" t="str">
        <v>Windows 11 Home - ASUS recommends Windows 11 Pro for business
* Windows 11 Home is available only as the Single Language edition. Learn more about Windows 11 Home Single language: https://support.microsoft.com/article/eaf060a6-3642-4612-6b75-b34e57a08abf</v>
      </c>
      <c r="AN51" s="19" t="str">
        <v>Microsoft Office Home 2024
Microsoft 365 Basic</v>
      </c>
      <c r="AO51" s="19" t="str">
        <v>Plastic</v>
      </c>
      <c r="AP51" s="19" t="str">
        <v>2x DDR5 SO-DIMM slots
1x M.2 2230 PCIe 4.0x4
1x M.2 2280 PCIe 4.0x4</v>
      </c>
      <c r="AQ51" s="19" t="str">
        <v>720p HD camera
With privacy shutter</v>
      </c>
      <c r="AR51" s="19" t="str">
        <v>Audio by Dirac
Built-in speaker
Built-in array microphone</v>
      </c>
      <c r="AS51" s="19" t="str">
        <v>Wi-Fi 6(802.11ax) (Dual band) 2*2 + Bluetooth® 5.4 Wireless Card</v>
      </c>
      <c r="AT51" s="19" t="str">
        <v>2x USB 3.2 Gen 1 Type-A
2x USB 3.2 Gen 2 Type-C support display / power delivery
1x HDMI 1.4
1x 3.5mm Combo Audio Jack
1x RJ45 Gigabit Ethernet</v>
      </c>
      <c r="AU51"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1" s="19" t="str">
        <v>Backpack</v>
      </c>
      <c r="AW51" s="19" t="str">
        <v>14.0-inch</v>
      </c>
      <c r="AX51" s="19" t="str">
        <v>Chiclet Keyboard</v>
      </c>
      <c r="AY51" s="19" t="str">
        <v>300nits</v>
      </c>
      <c r="AZ51" s="19" t="str">
        <v>FHD (1920 x 1080) 16:9</v>
      </c>
      <c r="BA51" s="19" t="str">
        <v>Anti-glare display</v>
      </c>
      <c r="BB51" s="19" t="str">
        <v>NTSC: 45%</v>
      </c>
      <c r="BC51" s="19" t="str">
        <v>Non-touch screen</v>
      </c>
      <c r="BD51" s="19" t="str">
        <v>170/170</v>
      </c>
      <c r="BE51" s="19" t="str">
        <v>1Y Carry-In
 Accidental Damage Protection + 2Y Carry-In</v>
      </c>
      <c r="BF51" s="19" t="str">
        <v>1.40 kg (3.09 lbs)</v>
      </c>
      <c r="BG51" s="19" t="str">
        <v>1.22 kg (2.69 lbs)</v>
      </c>
      <c r="BH51" s="19" t="str">
        <v>32.45 x 21.44 x 1.97 ~ 1.97 cm (12.78" x 8.44" x 0.78" ~ 0.78")</v>
      </c>
      <c r="BI51" s="19" t="str">
        <v>42WHrs, 3S1P, 3-cell Li-ion</v>
      </c>
      <c r="BJ51" s="19" t="str">
        <v>TYPE-C, 65W AC Adapter, Output: 20V DC, 3.25A, 65W, Input: 100~240V AC 50/60Hz universal (Adapter+power cord)</v>
      </c>
      <c r="BK51" s="19" t="str">
        <v>N/A</v>
      </c>
      <c r="BL51" s="19" t="str">
        <v>McAfee® 1 year</v>
      </c>
      <c r="BM51" s="19" t="str">
        <v>Chiclet Keyboard</v>
      </c>
      <c r="BN51" s="19" t="str">
        <v>FingerPrint</v>
      </c>
      <c r="BO51" s="19" t="str">
        <v>EPEAT Gold with Climate+
Energy star 8.0
FSC Recycled
REACH
RoHS
TCO Certified</v>
      </c>
      <c r="BP51" s="19" t="str">
        <v>US MIL-STD 810H military-grade standard</v>
      </c>
      <c r="BQ51" s="19">
        <v>0</v>
      </c>
      <c r="BR51" s="19" t="str">
        <v>LED Backlit</v>
      </c>
    </row>
    <row r="52" spans="1:70" ht="72">
      <c r="A52" s="19" t="str">
        <v>P1403CVA-S65850WS</v>
      </c>
      <c r="B52" s="19" t="str">
        <f>IF(ISBLANK(A52),"",_xlfn.XLOOKUP(LEFT(A52,5),'MKT name rule'!$B$2:$B$322,'MKT name rule'!$C$2:$C$322, "Not found"))</f>
        <v>ASUS ExpertBook P1</v>
      </c>
      <c r="C52" s="19" t="str">
        <f t="shared" si="24"/>
        <v>90NX0871-M00H50</v>
      </c>
      <c r="D52" s="19" t="str">
        <f t="shared" si="0"/>
        <v>ASUS ExpertBook P1 (i5-13500H/8GB/512GB/Win 11 Home/P1403CVA)</v>
      </c>
      <c r="E52" s="19" t="str">
        <f t="shared" si="1"/>
        <v>Intel® Core™ i5-13500H 2.6 GHz</v>
      </c>
      <c r="F52" s="19" t="str">
        <f t="shared" si="2"/>
        <v>Intel® UHD Graphics</v>
      </c>
      <c r="G52" s="19" t="str">
        <f t="shared" si="3"/>
        <v>Windows 11 Home</v>
      </c>
      <c r="H52" s="19" t="str">
        <f t="shared" si="25"/>
        <v>Microsoft Office Home 2024
Microsoft 365 Basic</v>
      </c>
      <c r="I52" s="19" t="str">
        <f t="shared" si="4"/>
        <v>Not Found</v>
      </c>
      <c r="J52" s="19" t="str">
        <f t="shared" si="26"/>
        <v>FHD (1920 x 1080) 16:9</v>
      </c>
      <c r="K52" s="19" t="str">
        <f t="shared" si="5"/>
        <v>300nits</v>
      </c>
      <c r="L52" s="19" t="str">
        <f t="shared" si="6"/>
        <v>DDR5 8GB</v>
      </c>
      <c r="M52" s="19" t="str">
        <f t="shared" si="7"/>
        <v>512GB M.2 2280 NVMe™ PCIe® 4.0 SSD
SSD Housing for storage expansion</v>
      </c>
      <c r="N52" s="20" t="str">
        <f t="shared" si="8"/>
        <v>2x USB 3.2 Gen 1 Type-A
2x USB 3.2 Gen 2 Type-C support display / power delivery
1x HDMI 1.4
1x 3.5mm Combo Audio Jack
1x RJ45 Gigabit Ethernet</v>
      </c>
      <c r="O52" s="19" t="str">
        <f t="shared" si="9"/>
        <v>1.45 kg (3.20 lbs)</v>
      </c>
      <c r="P52" s="19" t="str">
        <f t="shared" si="10"/>
        <v>32.45 x 21.44 x 1.97 ~ 1.97 cm</v>
      </c>
      <c r="Q52" s="20" t="str">
        <f t="shared" si="11"/>
        <v>2x DDR5 SO-DIMM slots
1x M.2 2230 PCIe 4.0x4
1x M.2 2280 PCIe 4.0x4</v>
      </c>
      <c r="R52" s="19" t="str">
        <f t="shared" si="27"/>
        <v>Backpack</v>
      </c>
      <c r="S52" s="19" t="str">
        <f t="shared" si="12"/>
        <v>50WHrs</v>
      </c>
      <c r="T52" s="19" t="str">
        <f t="shared" si="13"/>
        <v>TYPE-C, 65W AC Adapter</v>
      </c>
      <c r="U52" s="19" t="str">
        <f t="shared" si="14"/>
        <v>FingerPrint</v>
      </c>
      <c r="V52" s="19" t="str">
        <f t="shared" si="15"/>
        <v>Intel® Core™ i5-13500H Processor 2.6 GHz (18MB Cache, up to 4.7 GHz, 12 cores, 16 Threads)</v>
      </c>
      <c r="W52" s="19" t="str">
        <f t="shared" si="16"/>
        <v>Intel® Core™ i5-13500H 2.6</v>
      </c>
      <c r="X52" s="19" t="str">
        <f t="shared" si="17"/>
        <v>i5-13500H</v>
      </c>
      <c r="Y52" s="19" t="str">
        <f t="shared" si="18"/>
        <v>i5-13500H</v>
      </c>
      <c r="Z52" s="19" t="str">
        <f t="shared" si="19"/>
        <v>Win 11 Home</v>
      </c>
      <c r="AA52" s="19" t="str">
        <f t="shared" si="20"/>
        <v/>
      </c>
      <c r="AB52" s="19" t="str">
        <f t="shared" si="21"/>
        <v>8GB</v>
      </c>
      <c r="AC52" s="19" t="str">
        <f t="shared" si="22"/>
        <v>512GB</v>
      </c>
      <c r="AD52" s="19" t="str">
        <f t="shared" si="23"/>
        <v>P1403CVA</v>
      </c>
      <c r="AF52" s="19" t="str">
        <v>90NX0871-M00H50</v>
      </c>
      <c r="AG52" s="19" t="str">
        <v>P1403CVA-S65850WS</v>
      </c>
      <c r="AH52" s="19" t="str">
        <v>VSNX0871-BUC040</v>
      </c>
      <c r="AI52" s="19" t="str">
        <v>Intel® Core™ i5-13500H Processor 2.6 GHz (18MB Cache, up to 4.7 GHz, 12 cores, 16 Threads)</v>
      </c>
      <c r="AJ52" s="19" t="str">
        <v>DDR5 8GB</v>
      </c>
      <c r="AK52" s="19" t="str">
        <v>512GB M.2 2280 NVMe™ PCIe® 4.0 SSD
SSD Housing for storage expansion</v>
      </c>
      <c r="AL52" s="19" t="str">
        <v>Intel® UHD Graphics</v>
      </c>
      <c r="AM52" s="19" t="str">
        <v>Windows 11 Home - ASUS recommends Windows 11 Pro for business
* Windows 11 Home is available only as the Single Language edition. Learn more about Windows 11 Home Single language: https://support.microsoft.com/article/eaf060a6-3642-4612-6b75-b34e57a08abf</v>
      </c>
      <c r="AN52" s="19" t="str">
        <v>Microsoft Office Home 2024
Microsoft 365 Basic</v>
      </c>
      <c r="AO52" s="19" t="str">
        <v>Plastic</v>
      </c>
      <c r="AP52" s="19" t="str">
        <v>2x DDR5 SO-DIMM slots
1x M.2 2230 PCIe 4.0x4
1x M.2 2280 PCIe 4.0x4</v>
      </c>
      <c r="AQ52" s="19" t="str">
        <v>720p HD camera
With privacy shutter</v>
      </c>
      <c r="AR52" s="19" t="str">
        <v>Audio by Dirac
Built-in speaker
Built-in array microphone</v>
      </c>
      <c r="AS52" s="19" t="str">
        <v>Wi-Fi 6(802.11ax) (Dual band) 2*2 + Bluetooth® 5.4 Wireless Card</v>
      </c>
      <c r="AT52" s="19" t="str">
        <v>2x USB 3.2 Gen 1 Type-A
2x USB 3.2 Gen 2 Type-C support display / power delivery
1x HDMI 1.4
1x 3.5mm Combo Audio Jack
1x RJ45 Gigabit Ethernet</v>
      </c>
      <c r="AU52"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2" s="19" t="str">
        <v>Backpack</v>
      </c>
      <c r="AW52" s="19" t="str">
        <v>14.0-inch</v>
      </c>
      <c r="AX52" s="19" t="str">
        <v>Chiclet Keyboard</v>
      </c>
      <c r="AY52" s="19" t="str">
        <v>300nits</v>
      </c>
      <c r="AZ52" s="19" t="str">
        <v>FHD (1920 x 1080) 16:9</v>
      </c>
      <c r="BA52" s="19" t="str">
        <v>Anti-glare display</v>
      </c>
      <c r="BB52" s="19" t="str">
        <v>NTSC: 45%</v>
      </c>
      <c r="BC52" s="19" t="str">
        <v>Non-touch screen</v>
      </c>
      <c r="BD52" s="19" t="str">
        <v>170/170</v>
      </c>
      <c r="BE52" s="19" t="str">
        <v>1Y Carry-In
 Accidental Damage Protection + 2Y Carry-In</v>
      </c>
      <c r="BF52" s="19" t="str">
        <v>1.45 kg (3.20 lbs)</v>
      </c>
      <c r="BG52" s="19" t="str">
        <v>1.26 kg (2.78 lbs)</v>
      </c>
      <c r="BH52" s="19" t="str">
        <v>32.45 x 21.44 x 1.97 ~ 1.97 cm (12.78" x 8.44" x 0.78" ~ 0.78")</v>
      </c>
      <c r="BI52" s="19" t="str">
        <v>50WHrs, 3S1P, 3-cell Li-ion</v>
      </c>
      <c r="BJ52" s="19" t="str">
        <v>TYPE-C, 65W AC Adapter, Output: 20V DC, 3.25A, 65W, Input: 100~240V AC 50/60Hz universal (Adapter+power cord)</v>
      </c>
      <c r="BK52" s="19" t="str">
        <v>N/A</v>
      </c>
      <c r="BL52" s="19" t="str">
        <v>McAfee® 1 year</v>
      </c>
      <c r="BM52" s="19" t="str">
        <v>Chiclet Keyboard</v>
      </c>
      <c r="BN52" s="19" t="str">
        <v>FingerPrint</v>
      </c>
      <c r="BO52" s="19" t="str">
        <v>EPEAT Gold with Climate+
Energy star 8.0
FSC Recycled
REACH
RoHS
TCO Certified</v>
      </c>
      <c r="BP52" s="19" t="str">
        <v>US MIL-STD 810H military-grade standard</v>
      </c>
      <c r="BQ52" s="19">
        <v>0</v>
      </c>
      <c r="BR52" s="19" t="str">
        <v>LED Backlit</v>
      </c>
    </row>
    <row r="53" spans="1:70" ht="72">
      <c r="A53" s="19" t="str">
        <v>P1403CVA-S65851WS</v>
      </c>
      <c r="B53" s="19" t="str">
        <f>IF(ISBLANK(A53),"",_xlfn.XLOOKUP(LEFT(A53,5),'MKT name rule'!$B$2:$B$322,'MKT name rule'!$C$2:$C$322, "Not found"))</f>
        <v>ASUS ExpertBook P1</v>
      </c>
      <c r="C53" s="19" t="str">
        <f t="shared" si="24"/>
        <v>90NX0871-M00MA0</v>
      </c>
      <c r="D53" s="19" t="str">
        <f t="shared" si="0"/>
        <v>ASUS ExpertBook P1 (i5-13420H/8GB/512GB/Win 11 Home/P1403CVA)</v>
      </c>
      <c r="E53" s="19" t="str">
        <f t="shared" si="1"/>
        <v>Intel® Core™ i5-13420H 2.1 GHz</v>
      </c>
      <c r="F53" s="19" t="str">
        <f t="shared" si="2"/>
        <v>Intel® UHD Graphics</v>
      </c>
      <c r="G53" s="19" t="str">
        <f t="shared" si="3"/>
        <v>Windows 11 Home</v>
      </c>
      <c r="H53" s="19" t="str">
        <f t="shared" si="25"/>
        <v>Microsoft Office Home 2024
Microsoft 365 Basic</v>
      </c>
      <c r="I53" s="19" t="str">
        <f t="shared" si="4"/>
        <v>Not Found</v>
      </c>
      <c r="J53" s="19" t="str">
        <f t="shared" si="26"/>
        <v>FHD (1920 x 1080) 16:9</v>
      </c>
      <c r="K53" s="19" t="str">
        <f t="shared" si="5"/>
        <v>300nits</v>
      </c>
      <c r="L53" s="19" t="str">
        <f t="shared" si="6"/>
        <v>DDR5 8GB</v>
      </c>
      <c r="M53" s="19" t="str">
        <f t="shared" si="7"/>
        <v>512GB M.2 2280 NVMe™ PCIe® 4.0 SSD
SSD Housing for storage expansion</v>
      </c>
      <c r="N53" s="20" t="str">
        <f t="shared" si="8"/>
        <v>2x USB 3.2 Gen 1 Type-A
2x USB 3.2 Gen 2 Type-C support display / power delivery
1x HDMI 1.4
1x 3.5mm Combo Audio Jack
1x RJ45 Gigabit Ethernet</v>
      </c>
      <c r="O53" s="19" t="str">
        <f t="shared" si="9"/>
        <v>1.45 kg (3.20 lbs)</v>
      </c>
      <c r="P53" s="19" t="str">
        <f t="shared" si="10"/>
        <v>32.45 x 21.44 x 1.97 ~ 1.97 cm</v>
      </c>
      <c r="Q53" s="20" t="str">
        <f t="shared" si="11"/>
        <v>2x DDR5 SO-DIMM slots
1x M.2 2230 PCIe 4.0x4
1x M.2 2280 PCIe 4.0x4</v>
      </c>
      <c r="R53" s="19" t="str">
        <f t="shared" si="27"/>
        <v>Backpack</v>
      </c>
      <c r="S53" s="19" t="str">
        <f t="shared" si="12"/>
        <v>50WHrs</v>
      </c>
      <c r="T53" s="19" t="str">
        <f t="shared" si="13"/>
        <v>TYPE-C, 65W AC Adapter</v>
      </c>
      <c r="U53" s="19" t="str">
        <f t="shared" si="14"/>
        <v>FingerPrint</v>
      </c>
      <c r="V53" s="19" t="str">
        <f t="shared" si="15"/>
        <v>Intel® Core™ i5-13420H Processor 2.1 GHz (12MB Cache, up to 4.6 GHz, 8 cores, 12 Threads)</v>
      </c>
      <c r="W53" s="19" t="str">
        <f t="shared" si="16"/>
        <v>Intel® Core™ i5-13420H 2.1</v>
      </c>
      <c r="X53" s="19" t="str">
        <f t="shared" si="17"/>
        <v>i5-13420H</v>
      </c>
      <c r="Y53" s="19" t="str">
        <f t="shared" si="18"/>
        <v>i5-13420H</v>
      </c>
      <c r="Z53" s="19" t="str">
        <f t="shared" si="19"/>
        <v>Win 11 Home</v>
      </c>
      <c r="AA53" s="19" t="str">
        <f t="shared" si="20"/>
        <v/>
      </c>
      <c r="AB53" s="19" t="str">
        <f t="shared" si="21"/>
        <v>8GB</v>
      </c>
      <c r="AC53" s="19" t="str">
        <f t="shared" si="22"/>
        <v>512GB</v>
      </c>
      <c r="AD53" s="19" t="str">
        <f t="shared" si="23"/>
        <v>P1403CVA</v>
      </c>
      <c r="AF53" s="19" t="str">
        <v>90NX0871-M00MA0</v>
      </c>
      <c r="AG53" s="19" t="str">
        <v>P1403CVA-S65851WS</v>
      </c>
      <c r="AH53" s="19" t="str">
        <v>VSNX0871-BUC040</v>
      </c>
      <c r="AI53" s="19" t="str">
        <v>Intel® Core™ i5-13420H Processor 2.1 GHz (12MB Cache, up to 4.6 GHz, 8 cores, 12 Threads)</v>
      </c>
      <c r="AJ53" s="19" t="str">
        <v>DDR5 8GB</v>
      </c>
      <c r="AK53" s="19" t="str">
        <v>512GB M.2 2280 NVMe™ PCIe® 4.0 SSD
SSD Housing for storage expansion</v>
      </c>
      <c r="AL53" s="19" t="str">
        <v>Intel® UHD Graphics</v>
      </c>
      <c r="AM53" s="19" t="str">
        <v>Windows 11 Home - ASUS recommends Windows 11 Pro for business
* Windows 11 Home is available only as the Single Language edition. Learn more about Windows 11 Home Single language: https://support.microsoft.com/article/eaf060a6-3642-4612-6b75-b34e57a08abf</v>
      </c>
      <c r="AN53" s="19" t="str">
        <v>Microsoft Office Home 2024
Microsoft 365 Basic</v>
      </c>
      <c r="AO53" s="19" t="str">
        <v>Plastic</v>
      </c>
      <c r="AP53" s="19" t="str">
        <v>2x DDR5 SO-DIMM slots
1x M.2 2230 PCIe 4.0x4
1x M.2 2280 PCIe 4.0x4</v>
      </c>
      <c r="AQ53" s="19" t="str">
        <v>720p HD camera
With privacy shutter</v>
      </c>
      <c r="AR53" s="19" t="str">
        <v>Audio by Dirac
Built-in speaker
Built-in array microphone</v>
      </c>
      <c r="AS53" s="19" t="str">
        <v>Wi-Fi 6(802.11ax) (Dual band) 2*2 + Bluetooth® 5.4 Wireless Card</v>
      </c>
      <c r="AT53" s="19" t="str">
        <v>2x USB 3.2 Gen 1 Type-A
2x USB 3.2 Gen 2 Type-C support display / power delivery
1x HDMI 1.4
1x 3.5mm Combo Audio Jack
1x RJ45 Gigabit Ethernet</v>
      </c>
      <c r="AU53"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3" s="19" t="str">
        <v>Backpack</v>
      </c>
      <c r="AW53" s="19" t="str">
        <v>14.0-inch</v>
      </c>
      <c r="AX53" s="19" t="str">
        <v>Chiclet Keyboard</v>
      </c>
      <c r="AY53" s="19" t="str">
        <v>300nits</v>
      </c>
      <c r="AZ53" s="19" t="str">
        <v>FHD (1920 x 1080) 16:9</v>
      </c>
      <c r="BA53" s="19" t="str">
        <v>Anti-glare display</v>
      </c>
      <c r="BB53" s="19" t="str">
        <v>NTSC: 45%</v>
      </c>
      <c r="BC53" s="19" t="str">
        <v>Non-touch screen</v>
      </c>
      <c r="BD53" s="19" t="str">
        <v>170/170</v>
      </c>
      <c r="BE53" s="19" t="str">
        <v>1Y Carry-In
 Accidental Damage Protection + 2Y Carry-In</v>
      </c>
      <c r="BF53" s="19" t="str">
        <v>1.45 kg (3.20 lbs)</v>
      </c>
      <c r="BG53" s="19" t="str">
        <v>1.26 kg (2.78 lbs)</v>
      </c>
      <c r="BH53" s="19" t="str">
        <v>32.45 x 21.44 x 1.97 ~ 1.97 cm (12.78" x 8.44" x 0.78" ~ 0.78")</v>
      </c>
      <c r="BI53" s="19" t="str">
        <v>50WHrs, 3S1P, 3-cell Li-ion</v>
      </c>
      <c r="BJ53" s="19" t="str">
        <v>TYPE-C, 65W AC Adapter, Output: 20V DC, 3.25A, 65W, Input: 100~240V AC 50/60Hz universal (Adapter+power cord)</v>
      </c>
      <c r="BK53" s="19" t="str">
        <v>N/A</v>
      </c>
      <c r="BL53" s="19" t="str">
        <v>McAfee® 1 year</v>
      </c>
      <c r="BM53" s="19" t="str">
        <v>Chiclet Keyboard</v>
      </c>
      <c r="BN53" s="19" t="str">
        <v>FingerPrint</v>
      </c>
      <c r="BO53" s="19" t="str">
        <v>EPEAT Gold with Climate+
Energy star 8.0
FSC Recycled
REACH
RoHS
TCO Certified</v>
      </c>
      <c r="BP53" s="19" t="str">
        <v>US MIL-STD 810H military-grade standard</v>
      </c>
      <c r="BQ53" s="19">
        <v>0</v>
      </c>
      <c r="BR53" s="19" t="str">
        <v>LED Backlit</v>
      </c>
    </row>
    <row r="54" spans="1:70" ht="72">
      <c r="A54" s="19" t="str">
        <v>P1403CVA-S65852WS</v>
      </c>
      <c r="B54" s="19" t="str">
        <f>IF(ISBLANK(A54),"",_xlfn.XLOOKUP(LEFT(A54,5),'MKT name rule'!$B$2:$B$322,'MKT name rule'!$C$2:$C$322, "Not found"))</f>
        <v>ASUS ExpertBook P1</v>
      </c>
      <c r="C54" s="19" t="str">
        <f t="shared" si="24"/>
        <v>90NX0871-M01L30</v>
      </c>
      <c r="D54" s="19" t="str">
        <f t="shared" si="0"/>
        <v>ASUS ExpertBook P1 (Core 5 210H/8GB/512GB/Win 11 Home/P1403CVA)</v>
      </c>
      <c r="E54" s="19" t="str">
        <f t="shared" si="1"/>
        <v>Intel® Core™ 5 210H 2.2 GHz</v>
      </c>
      <c r="F54" s="19" t="str">
        <f t="shared" si="2"/>
        <v>Intel® Graphics</v>
      </c>
      <c r="G54" s="19" t="str">
        <f t="shared" si="3"/>
        <v>Windows 11 Home</v>
      </c>
      <c r="H54" s="19" t="str">
        <f t="shared" si="25"/>
        <v>Microsoft Office Home 2024
Microsoft 365 Basic</v>
      </c>
      <c r="I54" s="19" t="str">
        <f t="shared" si="4"/>
        <v>Not Found</v>
      </c>
      <c r="J54" s="19" t="str">
        <f t="shared" si="26"/>
        <v>FHD (1920 x 1080) 16:9</v>
      </c>
      <c r="K54" s="19" t="str">
        <f t="shared" si="5"/>
        <v>300nits</v>
      </c>
      <c r="L54" s="19" t="str">
        <f t="shared" si="6"/>
        <v>DDR5 8GB</v>
      </c>
      <c r="M54" s="19" t="str">
        <f t="shared" si="7"/>
        <v>512GB M.2 2280 NVMe™ PCIe® 4.0 SSD
SSD Housing for storage expansion</v>
      </c>
      <c r="N54" s="20" t="str">
        <f t="shared" si="8"/>
        <v>2x USB 3.2 Gen 1 Type-A
2x USB 3.2 Gen 2 Type-C support display / power delivery
1x HDMI 1.4
1x 3.5mm Combo Audio Jack
1x RJ45 Gigabit Ethernet</v>
      </c>
      <c r="O54" s="19" t="str">
        <f t="shared" si="9"/>
        <v>1.45 kg (3.20 lbs)</v>
      </c>
      <c r="P54" s="19" t="str">
        <f t="shared" si="10"/>
        <v>32.45 x 21.44 x 1.97 ~ 1.97 cm</v>
      </c>
      <c r="Q54" s="20" t="str">
        <f t="shared" si="11"/>
        <v>2x DDR5 SO-DIMM slots
1x M.2 2230 PCIe 4.0x4
1x M.2 2280 PCIe 4.0x4</v>
      </c>
      <c r="R54" s="19" t="str">
        <f t="shared" si="27"/>
        <v>Backpack</v>
      </c>
      <c r="S54" s="19" t="str">
        <f t="shared" si="12"/>
        <v>50WHrs</v>
      </c>
      <c r="T54" s="19" t="str">
        <f t="shared" si="13"/>
        <v>TYPE-C, 65W AC Adapter</v>
      </c>
      <c r="U54" s="19" t="str">
        <f t="shared" si="14"/>
        <v>FingerPrint</v>
      </c>
      <c r="V54" s="19" t="str">
        <f t="shared" si="15"/>
        <v>Intel® Core™ 5 Processor 210H 2.2 GHz (12MB Cache, up to 4.8 GHz, 8 Cores, 12 Threads)</v>
      </c>
      <c r="W54" s="19" t="str">
        <f t="shared" si="16"/>
        <v>Intel® Core™ 5 210H</v>
      </c>
      <c r="X54" s="19" t="str">
        <f t="shared" si="17"/>
        <v>Core 5</v>
      </c>
      <c r="Y54" s="19" t="str">
        <f t="shared" si="18"/>
        <v>Core 5 210H</v>
      </c>
      <c r="Z54" s="19" t="str">
        <f t="shared" si="19"/>
        <v>Win 11 Home</v>
      </c>
      <c r="AA54" s="19" t="str">
        <f t="shared" si="20"/>
        <v/>
      </c>
      <c r="AB54" s="19" t="str">
        <f t="shared" si="21"/>
        <v>8GB</v>
      </c>
      <c r="AC54" s="19" t="str">
        <f t="shared" si="22"/>
        <v>512GB</v>
      </c>
      <c r="AD54" s="19" t="str">
        <f t="shared" si="23"/>
        <v>P1403CVA</v>
      </c>
      <c r="AF54" s="19" t="str">
        <v>90NX0871-M01L30</v>
      </c>
      <c r="AG54" s="19" t="str">
        <v>P1403CVA-S65852WS</v>
      </c>
      <c r="AH54" s="19" t="str">
        <v>VSNX0871-BUC040</v>
      </c>
      <c r="AI54" s="19" t="str">
        <v>Intel® Core™ 5 Processor 210H 2.2 GHz (12MB Cache, up to 4.8 GHz, 8 Cores, 12 Threads)</v>
      </c>
      <c r="AJ54" s="19" t="str">
        <v>DDR5 8GB</v>
      </c>
      <c r="AK54" s="19" t="str">
        <v>512GB M.2 2280 NVMe™ PCIe® 4.0 SSD
SSD Housing for storage expansion</v>
      </c>
      <c r="AL54" s="19" t="str">
        <v>Intel® Graphics</v>
      </c>
      <c r="AM54" s="19" t="str">
        <v>Windows 11 Home - ASUS recommends Windows 11 Pro for business
* Windows 11 Home is available only as the Single Language edition. Learn more about Windows 11 Home Single language: https://support.microsoft.com/article/eaf060a6-3642-4612-6b75-b34e57a08abf</v>
      </c>
      <c r="AN54" s="19" t="str">
        <v>Microsoft Office Home 2024
Microsoft 365 Basic</v>
      </c>
      <c r="AO54" s="19" t="str">
        <v>Plastic</v>
      </c>
      <c r="AP54" s="19" t="str">
        <v>2x DDR5 SO-DIMM slots
1x M.2 2230 PCIe 4.0x4
1x M.2 2280 PCIe 4.0x4</v>
      </c>
      <c r="AQ54" s="19" t="str">
        <v>720p HD camera
With privacy shutter</v>
      </c>
      <c r="AR54" s="19" t="str">
        <v>Audio by Dirac
Built-in speaker
Built-in array microphone</v>
      </c>
      <c r="AS54" s="19" t="str">
        <v>Wi-Fi 6(802.11ax) (Dual band) 2*2 + Bluetooth® 5.4 Wireless Card</v>
      </c>
      <c r="AT54" s="19" t="str">
        <v>2x USB 3.2 Gen 1 Type-A
2x USB 3.2 Gen 2 Type-C support display / power delivery
1x HDMI 1.4
1x 3.5mm Combo Audio Jack
1x RJ45 Gigabit Ethernet</v>
      </c>
      <c r="AU54"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4" s="19" t="str">
        <v>Backpack</v>
      </c>
      <c r="AW54" s="19" t="str">
        <v>14.0-inch</v>
      </c>
      <c r="AX54" s="19" t="str">
        <v>Chiclet Keyboard</v>
      </c>
      <c r="AY54" s="19" t="str">
        <v>300nits</v>
      </c>
      <c r="AZ54" s="19" t="str">
        <v>FHD (1920 x 1080) 16:9</v>
      </c>
      <c r="BA54" s="19" t="str">
        <v>Anti-glare display</v>
      </c>
      <c r="BB54" s="19" t="str">
        <v>NTSC: 45%</v>
      </c>
      <c r="BC54" s="19" t="str">
        <v>Non-touch screen</v>
      </c>
      <c r="BD54" s="19" t="str">
        <v>170/170</v>
      </c>
      <c r="BE54" s="19" t="str">
        <v>1Y Carry-In
 Accidental Damage Protection + 2Y Carry-In</v>
      </c>
      <c r="BF54" s="19" t="str">
        <v>1.45 kg (3.20 lbs)</v>
      </c>
      <c r="BG54" s="19" t="str">
        <v>1.26 kg (2.78 lbs)</v>
      </c>
      <c r="BH54" s="19" t="str">
        <v>32.45 x 21.44 x 1.97 ~ 1.97 cm (12.78" x 8.44" x 0.78" ~ 0.78")</v>
      </c>
      <c r="BI54" s="19" t="str">
        <v>50WHrs, 3S1P, 3-cell Li-ion</v>
      </c>
      <c r="BJ54" s="19" t="str">
        <v>TYPE-C, 65W AC Adapter, Output: 20V DC, 3.25A, 65W, Input: 100~240V AC 50/60Hz universal (Adapter+power cord)</v>
      </c>
      <c r="BK54" s="19" t="str">
        <v>N/A</v>
      </c>
      <c r="BL54" s="19" t="str">
        <v>McAfee® 1 year</v>
      </c>
      <c r="BM54" s="19" t="str">
        <v>Chiclet Keyboard</v>
      </c>
      <c r="BN54" s="19" t="str">
        <v>FingerPrint</v>
      </c>
      <c r="BO54" s="19" t="str">
        <v>EPEAT Gold with Climate+
Energy star 8.0
FSC Recycled
REACH
RoHS
TCO Certified</v>
      </c>
      <c r="BP54" s="19" t="str">
        <v>US MIL-STD 810H military-grade standard</v>
      </c>
      <c r="BQ54" s="19">
        <v>0</v>
      </c>
      <c r="BR54" s="19" t="str">
        <v>LED Backlit</v>
      </c>
    </row>
    <row r="55" spans="1:70" ht="72">
      <c r="A55" s="19" t="str">
        <v>P1403CVA-S65150WS</v>
      </c>
      <c r="B55" s="19" t="str">
        <f>IF(ISBLANK(A55),"",_xlfn.XLOOKUP(LEFT(A55,5),'MKT name rule'!$B$2:$B$322,'MKT name rule'!$C$2:$C$322, "Not found"))</f>
        <v>ASUS ExpertBook P1</v>
      </c>
      <c r="C55" s="19" t="str">
        <f t="shared" si="24"/>
        <v>90NX0871-M00V20</v>
      </c>
      <c r="D55" s="19" t="str">
        <f t="shared" si="0"/>
        <v>ASUS ExpertBook P1 (i5-13420H/16GB/512GB/Win 11 Home/P1403CVA)</v>
      </c>
      <c r="E55" s="19" t="str">
        <f t="shared" si="1"/>
        <v>Intel® Core™ i5-13420H 2.1 GHz</v>
      </c>
      <c r="F55" s="19" t="str">
        <f t="shared" si="2"/>
        <v>Intel® UHD Graphics</v>
      </c>
      <c r="G55" s="19" t="str">
        <f t="shared" si="3"/>
        <v>Windows 11 Home</v>
      </c>
      <c r="H55" s="19" t="str">
        <f t="shared" si="25"/>
        <v>Microsoft Office Home 2024
Microsoft 365 Basic</v>
      </c>
      <c r="I55" s="19" t="str">
        <f t="shared" si="4"/>
        <v>Not Found</v>
      </c>
      <c r="J55" s="19" t="str">
        <f t="shared" si="26"/>
        <v>FHD (1920 x 1080) 16:9</v>
      </c>
      <c r="K55" s="19" t="str">
        <f t="shared" si="5"/>
        <v>300nits</v>
      </c>
      <c r="L55" s="19" t="str">
        <f t="shared" si="6"/>
        <v>DDR5 16GB</v>
      </c>
      <c r="M55" s="19" t="str">
        <f t="shared" si="7"/>
        <v>512GB M.2 2280 NVMe™ PCIe® 4.0 SSD
SSD Housing for storage expansion</v>
      </c>
      <c r="N55" s="20" t="str">
        <f t="shared" si="8"/>
        <v>2x USB 3.2 Gen 1 Type-A
2x USB 3.2 Gen 2 Type-C support display / power delivery
1x HDMI 1.4
1x 3.5mm Combo Audio Jack
1x RJ45 Gigabit Ethernet</v>
      </c>
      <c r="O55" s="19" t="str">
        <f t="shared" si="9"/>
        <v>1.45 kg (3.20 lbs)</v>
      </c>
      <c r="P55" s="19" t="str">
        <f t="shared" si="10"/>
        <v>32.45 x 21.44 x 1.97 ~ 1.97 cm</v>
      </c>
      <c r="Q55" s="20" t="str">
        <f t="shared" si="11"/>
        <v>2x DDR5 SO-DIMM slots
1x M.2 2230 PCIe 4.0x4
1x M.2 2280 PCIe 4.0x4</v>
      </c>
      <c r="R55" s="19" t="str">
        <f t="shared" si="27"/>
        <v>Backpack</v>
      </c>
      <c r="S55" s="19" t="str">
        <f t="shared" si="12"/>
        <v>50WHrs</v>
      </c>
      <c r="T55" s="19" t="str">
        <f t="shared" si="13"/>
        <v>TYPE-C, 65W AC Adapter</v>
      </c>
      <c r="U55" s="19" t="str">
        <f t="shared" si="14"/>
        <v>FingerPrint</v>
      </c>
      <c r="V55" s="19" t="str">
        <f t="shared" si="15"/>
        <v>Intel® Core™ i5-13420H Processor 2.1 GHz (12MB Cache, up to 4.6 GHz, 8 cores, 12 Threads)</v>
      </c>
      <c r="W55" s="19" t="str">
        <f t="shared" si="16"/>
        <v>Intel® Core™ i5-13420H 2.1</v>
      </c>
      <c r="X55" s="19" t="str">
        <f t="shared" si="17"/>
        <v>i5-13420H</v>
      </c>
      <c r="Y55" s="19" t="str">
        <f t="shared" si="18"/>
        <v>i5-13420H</v>
      </c>
      <c r="Z55" s="19" t="str">
        <f t="shared" si="19"/>
        <v>Win 11 Home</v>
      </c>
      <c r="AA55" s="19" t="str">
        <f t="shared" si="20"/>
        <v/>
      </c>
      <c r="AB55" s="19" t="str">
        <f t="shared" si="21"/>
        <v>16GB</v>
      </c>
      <c r="AC55" s="19" t="str">
        <f t="shared" si="22"/>
        <v>512GB</v>
      </c>
      <c r="AD55" s="19" t="str">
        <f t="shared" si="23"/>
        <v>P1403CVA</v>
      </c>
      <c r="AF55" s="19" t="str">
        <v>90NX0871-M00V20</v>
      </c>
      <c r="AG55" s="19" t="str">
        <v>P1403CVA-S65150WS</v>
      </c>
      <c r="AH55" s="19" t="str">
        <v>VSNX0871-BUC040</v>
      </c>
      <c r="AI55" s="19" t="str">
        <v>Intel® Core™ i5-13420H Processor 2.1 GHz (12MB Cache, up to 4.6 GHz, 8 cores, 12 Threads)</v>
      </c>
      <c r="AJ55" s="19" t="str">
        <v>DDR5 16GB</v>
      </c>
      <c r="AK55" s="19" t="str">
        <v>512GB M.2 2280 NVMe™ PCIe® 4.0 SSD
SSD Housing for storage expansion</v>
      </c>
      <c r="AL55" s="19" t="str">
        <v>Intel® UHD Graphics</v>
      </c>
      <c r="AM55" s="19" t="str">
        <v>Windows 11 Home - ASUS recommends Windows 11 Pro for business
* Windows 11 Home is available only as the Single Language edition. Learn more about Windows 11 Home Single language: https://support.microsoft.com/article/eaf060a6-3642-4612-6b75-b34e57a08abf</v>
      </c>
      <c r="AN55" s="19" t="str">
        <v>Microsoft Office Home 2024
Microsoft 365 Basic</v>
      </c>
      <c r="AO55" s="19" t="str">
        <v>Plastic</v>
      </c>
      <c r="AP55" s="19" t="str">
        <v>2x DDR5 SO-DIMM slots
1x M.2 2230 PCIe 4.0x4
1x M.2 2280 PCIe 4.0x4</v>
      </c>
      <c r="AQ55" s="19" t="str">
        <v>720p HD camera
With privacy shutter</v>
      </c>
      <c r="AR55" s="19" t="str">
        <v>Audio by Dirac
Built-in speaker
Built-in array microphone</v>
      </c>
      <c r="AS55" s="19" t="str">
        <v>Wi-Fi 6(802.11ax) (Dual band) 2*2 + Bluetooth® 5.4 Wireless Card</v>
      </c>
      <c r="AT55" s="19" t="str">
        <v>2x USB 3.2 Gen 1 Type-A
2x USB 3.2 Gen 2 Type-C support display / power delivery
1x HDMI 1.4
1x 3.5mm Combo Audio Jack
1x RJ45 Gigabit Ethernet</v>
      </c>
      <c r="AU55"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5" s="19" t="str">
        <v>Backpack</v>
      </c>
      <c r="AW55" s="19" t="str">
        <v>14.0-inch</v>
      </c>
      <c r="AX55" s="19" t="str">
        <v>Chiclet Keyboard</v>
      </c>
      <c r="AY55" s="19" t="str">
        <v>300nits</v>
      </c>
      <c r="AZ55" s="19" t="str">
        <v>FHD (1920 x 1080) 16:9</v>
      </c>
      <c r="BA55" s="19" t="str">
        <v>Anti-glare display</v>
      </c>
      <c r="BB55" s="19" t="str">
        <v>NTSC: 45%</v>
      </c>
      <c r="BC55" s="19" t="str">
        <v>Non-touch screen</v>
      </c>
      <c r="BD55" s="19" t="str">
        <v>170/170</v>
      </c>
      <c r="BE55" s="19" t="str">
        <v>1Y Carry-In
 Accidental Damage Protection + 2Y Carry-In</v>
      </c>
      <c r="BF55" s="19" t="str">
        <v>1.45 kg (3.20 lbs)</v>
      </c>
      <c r="BG55" s="19" t="str">
        <v>1.26 kg (2.78 lbs)</v>
      </c>
      <c r="BH55" s="19" t="str">
        <v>32.45 x 21.44 x 1.97 ~ 1.97 cm (12.78" x 8.44" x 0.78" ~ 0.78")</v>
      </c>
      <c r="BI55" s="19" t="str">
        <v>50WHrs, 3S1P, 3-cell Li-ion</v>
      </c>
      <c r="BJ55" s="19" t="str">
        <v>TYPE-C, 65W AC Adapter, Output: 20V DC, 3.25A, 65W, Input: 100~240V AC 50/60Hz universal (Adapter+power cord)</v>
      </c>
      <c r="BK55" s="19" t="str">
        <v>N/A</v>
      </c>
      <c r="BL55" s="19" t="str">
        <v>McAfee® 1 year</v>
      </c>
      <c r="BM55" s="19" t="str">
        <v>Chiclet Keyboard</v>
      </c>
      <c r="BN55" s="19" t="str">
        <v>FingerPrint</v>
      </c>
      <c r="BO55" s="19" t="str">
        <v>EPEAT Gold with Climate+
Energy star 8.0
FSC Recycled
REACH
RoHS
TCO Certified</v>
      </c>
      <c r="BP55" s="19" t="str">
        <v>US MIL-STD 810H military-grade standard</v>
      </c>
      <c r="BQ55" s="19">
        <v>0</v>
      </c>
      <c r="BR55" s="19" t="str">
        <v>LED Backlit</v>
      </c>
    </row>
    <row r="56" spans="1:70" ht="72">
      <c r="A56" s="19" t="str">
        <v>P1403CVA-S65152WS</v>
      </c>
      <c r="B56" s="19" t="str">
        <f>IF(ISBLANK(A56),"",_xlfn.XLOOKUP(LEFT(A56,5),'MKT name rule'!$B$2:$B$322,'MKT name rule'!$C$2:$C$322, "Not found"))</f>
        <v>ASUS ExpertBook P1</v>
      </c>
      <c r="C56" s="19" t="str">
        <f t="shared" si="24"/>
        <v>90NX0871-M01UH0</v>
      </c>
      <c r="D56" s="19" t="str">
        <f t="shared" si="0"/>
        <v>ASUS ExpertBook P1 (Core 5 210H/16GB/512GB/Win 11 Home/P1403CVA)</v>
      </c>
      <c r="E56" s="19" t="str">
        <f t="shared" si="1"/>
        <v>Intel® Core™ 5 210H 2.2 GHz</v>
      </c>
      <c r="F56" s="19" t="str">
        <f t="shared" si="2"/>
        <v>Intel® Graphics</v>
      </c>
      <c r="G56" s="19" t="str">
        <f t="shared" si="3"/>
        <v>Windows 11 Home</v>
      </c>
      <c r="H56" s="19" t="str">
        <f t="shared" si="25"/>
        <v>Microsoft Office Home 2024
Microsoft 365 Basic</v>
      </c>
      <c r="I56" s="19" t="str">
        <f t="shared" si="4"/>
        <v>Not Found</v>
      </c>
      <c r="J56" s="19" t="str">
        <f t="shared" si="26"/>
        <v>FHD (1920 x 1080) 16:9</v>
      </c>
      <c r="K56" s="19" t="str">
        <f t="shared" si="5"/>
        <v>300nits</v>
      </c>
      <c r="L56" s="19" t="str">
        <f t="shared" si="6"/>
        <v>DDR5 16GB</v>
      </c>
      <c r="M56" s="19" t="str">
        <f t="shared" si="7"/>
        <v>512GB M.2 2280 NVMe™ PCIe® 4.0 SSD
SSD Housing for storage expansion</v>
      </c>
      <c r="N56" s="20" t="str">
        <f t="shared" si="8"/>
        <v>2x USB 3.2 Gen 1 Type-A
2x USB 3.2 Gen 2 Type-C support display / power delivery
1x HDMI 1.4
1x 3.5mm Combo Audio Jack
1x RJ45 Gigabit Ethernet</v>
      </c>
      <c r="O56" s="19" t="str">
        <f t="shared" si="9"/>
        <v>1.45 kg (3.20 lbs)</v>
      </c>
      <c r="P56" s="19" t="str">
        <f t="shared" si="10"/>
        <v>32.45 x 21.44 x 1.97 ~ 1.97 cm</v>
      </c>
      <c r="Q56" s="20" t="str">
        <f t="shared" si="11"/>
        <v>2x DDR5 SO-DIMM slots
1x M.2 2230 PCIe 4.0x4
1x M.2 2280 PCIe 4.0x4</v>
      </c>
      <c r="R56" s="19" t="str">
        <f t="shared" si="27"/>
        <v>Backpack</v>
      </c>
      <c r="S56" s="19" t="str">
        <f t="shared" si="12"/>
        <v>50WHrs</v>
      </c>
      <c r="T56" s="19" t="str">
        <f t="shared" si="13"/>
        <v>TYPE-C, 65W AC Adapter</v>
      </c>
      <c r="U56" s="19" t="str">
        <f t="shared" si="14"/>
        <v>FingerPrint</v>
      </c>
      <c r="V56" s="19" t="str">
        <f t="shared" si="15"/>
        <v>Intel® Core™ 5 Processor 210H 2.2 GHz (12MB Cache, up to 4.8 GHz, 8 Cores, 12 Threads)</v>
      </c>
      <c r="W56" s="19" t="str">
        <f t="shared" si="16"/>
        <v>Intel® Core™ 5 210H</v>
      </c>
      <c r="X56" s="19" t="str">
        <f t="shared" si="17"/>
        <v>Core 5</v>
      </c>
      <c r="Y56" s="19" t="str">
        <f t="shared" si="18"/>
        <v>Core 5 210H</v>
      </c>
      <c r="Z56" s="19" t="str">
        <f t="shared" si="19"/>
        <v>Win 11 Home</v>
      </c>
      <c r="AA56" s="19" t="str">
        <f t="shared" si="20"/>
        <v/>
      </c>
      <c r="AB56" s="19" t="str">
        <f t="shared" si="21"/>
        <v>16GB</v>
      </c>
      <c r="AC56" s="19" t="str">
        <f t="shared" si="22"/>
        <v>512GB</v>
      </c>
      <c r="AD56" s="19" t="str">
        <f t="shared" si="23"/>
        <v>P1403CVA</v>
      </c>
      <c r="AF56" s="19" t="str">
        <v>90NX0871-M01UH0</v>
      </c>
      <c r="AG56" s="19" t="str">
        <v>P1403CVA-S65152WS</v>
      </c>
      <c r="AH56" s="19" t="str">
        <v>VSNX0871-BUC040</v>
      </c>
      <c r="AI56" s="19" t="str">
        <v>Intel® Core™ 5 Processor 210H 2.2 GHz (12MB Cache, up to 4.8 GHz, 8 Cores, 12 Threads)</v>
      </c>
      <c r="AJ56" s="19" t="str">
        <v>DDR5 16GB</v>
      </c>
      <c r="AK56" s="19" t="str">
        <v>512GB M.2 2280 NVMe™ PCIe® 4.0 SSD
SSD Housing for storage expansion</v>
      </c>
      <c r="AL56" s="19" t="str">
        <v>Intel® Graphics</v>
      </c>
      <c r="AM56" s="19" t="str">
        <v>Windows 11 Home - ASUS recommends Windows 11 Pro for business
* Windows 11 Home is available only as the Single Language edition. Learn more about Windows 11 Home Single language: https://support.microsoft.com/article/eaf060a6-3642-4612-6b75-b34e57a08abf</v>
      </c>
      <c r="AN56" s="19" t="str">
        <v>Microsoft Office Home 2024
Microsoft 365 Basic</v>
      </c>
      <c r="AO56" s="19" t="str">
        <v>Plastic</v>
      </c>
      <c r="AP56" s="19" t="str">
        <v>2x DDR5 SO-DIMM slots
1x M.2 2230 PCIe 4.0x4
1x M.2 2280 PCIe 4.0x4</v>
      </c>
      <c r="AQ56" s="19" t="str">
        <v>720p HD camera
With privacy shutter</v>
      </c>
      <c r="AR56" s="19" t="str">
        <v>Audio by Dirac
Built-in speaker
Built-in array microphone</v>
      </c>
      <c r="AS56" s="19" t="str">
        <v>Wi-Fi 6(802.11ax) (Dual band) 2*2 + Bluetooth® 5.4 Wireless Card</v>
      </c>
      <c r="AT56" s="19" t="str">
        <v>2x USB 3.2 Gen 1 Type-A
2x USB 3.2 Gen 2 Type-C support display / power delivery
1x HDMI 1.4
1x 3.5mm Combo Audio Jack
1x RJ45 Gigabit Ethernet</v>
      </c>
      <c r="AU56"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6" s="19" t="str">
        <v>Backpack</v>
      </c>
      <c r="AW56" s="19" t="str">
        <v>14.0-inch</v>
      </c>
      <c r="AX56" s="19" t="str">
        <v>Chiclet Keyboard</v>
      </c>
      <c r="AY56" s="19" t="str">
        <v>300nits</v>
      </c>
      <c r="AZ56" s="19" t="str">
        <v>FHD (1920 x 1080) 16:9</v>
      </c>
      <c r="BA56" s="19" t="str">
        <v>Anti-glare display</v>
      </c>
      <c r="BB56" s="19" t="str">
        <v>NTSC: 45%</v>
      </c>
      <c r="BC56" s="19" t="str">
        <v>Non-touch screen</v>
      </c>
      <c r="BD56" s="19" t="str">
        <v>170/170</v>
      </c>
      <c r="BE56" s="19" t="str">
        <v>1Y Carry-In
 Accidental Damage Protection + 2Y Carry-In</v>
      </c>
      <c r="BF56" s="19" t="str">
        <v>1.45 kg (3.20 lbs)</v>
      </c>
      <c r="BG56" s="19" t="str">
        <v>1.26 kg (2.78 lbs)</v>
      </c>
      <c r="BH56" s="19" t="str">
        <v>32.45 x 21.44 x 1.97 ~ 1.97 cm (12.78" x 8.44" x 0.78" ~ 0.78")</v>
      </c>
      <c r="BI56" s="19" t="str">
        <v>50WHrs, 3S1P, 3-cell Li-ion</v>
      </c>
      <c r="BJ56" s="19" t="str">
        <v>TYPE-C, 65W AC Adapter, Output: 20V DC, 3.25A, 65W, Input: 100~240V AC 50/60Hz universal (Adapter+power cord)</v>
      </c>
      <c r="BK56" s="19" t="str">
        <v>N/A</v>
      </c>
      <c r="BL56" s="19" t="str">
        <v>McAfee® 1 year</v>
      </c>
      <c r="BM56" s="19" t="str">
        <v>Chiclet Keyboard</v>
      </c>
      <c r="BN56" s="19" t="str">
        <v>FingerPrint</v>
      </c>
      <c r="BO56" s="19" t="str">
        <v>EPEAT Gold with Climate+
Energy star 8.0
FSC Recycled
REACH
RoHS
TCO Certified</v>
      </c>
      <c r="BP56" s="19" t="str">
        <v>US MIL-STD 810H military-grade standard</v>
      </c>
      <c r="BQ56" s="19">
        <v>0</v>
      </c>
      <c r="BR56" s="19" t="str">
        <v>LED Backlit</v>
      </c>
    </row>
    <row r="57" spans="1:70" ht="72">
      <c r="A57" s="19" t="str">
        <v>P1403CVA-S67852WS</v>
      </c>
      <c r="B57" s="19" t="str">
        <f>IF(ISBLANK(A57),"",_xlfn.XLOOKUP(LEFT(A57,5),'MKT name rule'!$B$2:$B$322,'MKT name rule'!$C$2:$C$322, "Not found"))</f>
        <v>ASUS ExpertBook P1</v>
      </c>
      <c r="C57" s="19" t="str">
        <f t="shared" si="24"/>
        <v>90NX0871-M02E90</v>
      </c>
      <c r="D57" s="19" t="str">
        <f t="shared" si="0"/>
        <v>ASUS ExpertBook P1 (Core 7 240H/8GB/512GB/Win 11 Home/P1403CVA)</v>
      </c>
      <c r="E57" s="19" t="str">
        <f t="shared" si="1"/>
        <v>Intel® Core™ 7 240H 2.5 GHz</v>
      </c>
      <c r="F57" s="19" t="str">
        <f t="shared" si="2"/>
        <v>Intel® Graphics</v>
      </c>
      <c r="G57" s="19" t="str">
        <f t="shared" si="3"/>
        <v>Windows 11 Home</v>
      </c>
      <c r="H57" s="19" t="str">
        <f t="shared" si="25"/>
        <v>Microsoft Office Home 2024
Microsoft 365 Basic</v>
      </c>
      <c r="I57" s="19" t="str">
        <f t="shared" si="4"/>
        <v>Not Found</v>
      </c>
      <c r="J57" s="19" t="str">
        <f t="shared" si="26"/>
        <v>FHD (1920 x 1080) 16:9</v>
      </c>
      <c r="K57" s="19" t="str">
        <f t="shared" si="5"/>
        <v>300nits</v>
      </c>
      <c r="L57" s="19" t="str">
        <f t="shared" si="6"/>
        <v>DDR5 8GB</v>
      </c>
      <c r="M57" s="19" t="str">
        <f t="shared" si="7"/>
        <v>512GB M.2 2280 NVMe™ PCIe® 4.0 SSD
SSD Housing for storage expansion</v>
      </c>
      <c r="N57" s="20" t="str">
        <f t="shared" si="8"/>
        <v>2x USB 3.2 Gen 1 Type-A
2x USB 3.2 Gen 2 Type-C support display / power delivery
1x HDMI 1.4
1x 3.5mm Combo Audio Jack
1x RJ45 Gigabit Ethernet</v>
      </c>
      <c r="O57" s="19" t="str">
        <f t="shared" si="9"/>
        <v>1.45 kg (3.20 lbs)</v>
      </c>
      <c r="P57" s="19" t="str">
        <f t="shared" si="10"/>
        <v>32.45 x 21.44 x 1.97 ~ 1.97 cm</v>
      </c>
      <c r="Q57" s="20" t="str">
        <f t="shared" si="11"/>
        <v>2x DDR5 SO-DIMM slots
1x M.2 2230 PCIe 4.0x4
1x M.2 2280 PCIe 4.0x4</v>
      </c>
      <c r="R57" s="19" t="str">
        <f t="shared" si="27"/>
        <v>Backpack</v>
      </c>
      <c r="S57" s="19" t="str">
        <f t="shared" si="12"/>
        <v>50WHrs</v>
      </c>
      <c r="T57" s="19" t="str">
        <f t="shared" si="13"/>
        <v>TYPE-C, 65W AC Adapter</v>
      </c>
      <c r="U57" s="19" t="str">
        <f t="shared" si="14"/>
        <v>FingerPrint</v>
      </c>
      <c r="V57" s="19" t="str">
        <f t="shared" si="15"/>
        <v>Intel® Core™ 7 Processor 240H 2.5 GHz (24MB Cache, up to 5.2 GHz, 10 Cores, 16 Threads)</v>
      </c>
      <c r="W57" s="19" t="str">
        <f t="shared" si="16"/>
        <v>Intel® Core™ 7 240H</v>
      </c>
      <c r="X57" s="19" t="str">
        <f t="shared" si="17"/>
        <v>Core 7</v>
      </c>
      <c r="Y57" s="19" t="str">
        <f t="shared" si="18"/>
        <v>Core 7 240H</v>
      </c>
      <c r="Z57" s="19" t="str">
        <f t="shared" si="19"/>
        <v>Win 11 Home</v>
      </c>
      <c r="AA57" s="19" t="str">
        <f t="shared" si="20"/>
        <v/>
      </c>
      <c r="AB57" s="19" t="str">
        <f t="shared" si="21"/>
        <v>8GB</v>
      </c>
      <c r="AC57" s="19" t="str">
        <f t="shared" si="22"/>
        <v>512GB</v>
      </c>
      <c r="AD57" s="19" t="str">
        <f t="shared" si="23"/>
        <v>P1403CVA</v>
      </c>
      <c r="AF57" s="19" t="str">
        <v>90NX0871-M02E90</v>
      </c>
      <c r="AG57" s="19" t="str">
        <v>P1403CVA-S67852WS</v>
      </c>
      <c r="AH57" s="19" t="str">
        <v>VSNX0871-BUC040</v>
      </c>
      <c r="AI57" s="19" t="str">
        <v>Intel® Core™ 7 Processor 240H 2.5 GHz (24MB Cache, up to 5.2 GHz, 10 Cores, 16 Threads)</v>
      </c>
      <c r="AJ57" s="19" t="str">
        <v>DDR5 8GB</v>
      </c>
      <c r="AK57" s="19" t="str">
        <v>512GB M.2 2280 NVMe™ PCIe® 4.0 SSD
SSD Housing for storage expansion</v>
      </c>
      <c r="AL57" s="19" t="str">
        <v>Intel® Graphics</v>
      </c>
      <c r="AM57" s="19" t="str">
        <v>Windows 11 Home - ASUS recommends Windows 11 Pro for business
* Windows 11 Home is available only as the Single Language edition. Learn more about Windows 11 Home Single language: https://support.microsoft.com/article/eaf060a6-3642-4612-6b75-b34e57a08abf</v>
      </c>
      <c r="AN57" s="19" t="str">
        <v>Microsoft Office Home 2024
Microsoft 365 Basic</v>
      </c>
      <c r="AO57" s="19" t="str">
        <v>Plastic</v>
      </c>
      <c r="AP57" s="19" t="str">
        <v>2x DDR5 SO-DIMM slots
1x M.2 2230 PCIe 4.0x4
1x M.2 2280 PCIe 4.0x4</v>
      </c>
      <c r="AQ57" s="19" t="str">
        <v>720p HD camera
With privacy shutter</v>
      </c>
      <c r="AR57" s="19" t="str">
        <v>Audio by Dirac
Built-in speaker
Built-in array microphone</v>
      </c>
      <c r="AS57" s="19" t="str">
        <v>Wi-Fi 6(802.11ax) (Dual band) 2*2 + Bluetooth® 5.4 Wireless Card</v>
      </c>
      <c r="AT57" s="19" t="str">
        <v>2x USB 3.2 Gen 1 Type-A
2x USB 3.2 Gen 2 Type-C support display / power delivery
1x HDMI 1.4
1x 3.5mm Combo Audio Jack
1x RJ45 Gigabit Ethernet</v>
      </c>
      <c r="AU57"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7" s="19" t="str">
        <v>Backpack</v>
      </c>
      <c r="AW57" s="19" t="str">
        <v>14.0-inch</v>
      </c>
      <c r="AX57" s="19" t="str">
        <v>Chiclet Keyboard</v>
      </c>
      <c r="AY57" s="19" t="str">
        <v>300nits</v>
      </c>
      <c r="AZ57" s="19" t="str">
        <v>FHD (1920 x 1080) 16:9</v>
      </c>
      <c r="BA57" s="19" t="str">
        <v>Anti-glare display</v>
      </c>
      <c r="BB57" s="19" t="str">
        <v>NTSC: 45%</v>
      </c>
      <c r="BC57" s="19" t="str">
        <v>Non-touch screen</v>
      </c>
      <c r="BD57" s="19" t="str">
        <v>170/170</v>
      </c>
      <c r="BE57" s="19" t="str">
        <v>1Y Carry-In
 Accidental Damage Protection + 2Y Carry-In</v>
      </c>
      <c r="BF57" s="19" t="str">
        <v>1.45 kg (3.20 lbs)</v>
      </c>
      <c r="BG57" s="19" t="str">
        <v>1.26 kg (2.78 lbs)</v>
      </c>
      <c r="BH57" s="19" t="str">
        <v>32.45 x 21.44 x 1.97 ~ 1.97 cm (12.78" x 8.44" x 0.78" ~ 0.78")</v>
      </c>
      <c r="BI57" s="19" t="str">
        <v>50WHrs, 3S1P, 3-cell Li-ion</v>
      </c>
      <c r="BJ57" s="19" t="str">
        <v>TYPE-C, 65W AC Adapter, Output: 20V DC, 3.25A, 65W, Input: 100~240V AC 50/60Hz universal (Adapter+power cord)</v>
      </c>
      <c r="BK57" s="19" t="str">
        <v>N/A</v>
      </c>
      <c r="BL57" s="19" t="str">
        <v>McAfee® 1 year</v>
      </c>
      <c r="BM57" s="19" t="str">
        <v>Chiclet Keyboard</v>
      </c>
      <c r="BN57" s="19" t="str">
        <v>FingerPrint</v>
      </c>
      <c r="BO57" s="19" t="str">
        <v>EPEAT Gold with Climate+
Energy star 8.0
FSC Recycled
REACH
RoHS
TCO Certified</v>
      </c>
      <c r="BP57" s="19" t="str">
        <v>US MIL-STD 810H military-grade standard</v>
      </c>
      <c r="BQ57" s="19">
        <v>0</v>
      </c>
      <c r="BR57" s="19" t="str">
        <v>LED Backlit</v>
      </c>
    </row>
    <row r="58" spans="1:70" ht="72">
      <c r="A58" s="19" t="str">
        <v>P1403CVA-S67150WS</v>
      </c>
      <c r="B58" s="19" t="str">
        <f>IF(ISBLANK(A58),"",_xlfn.XLOOKUP(LEFT(A58,5),'MKT name rule'!$B$2:$B$322,'MKT name rule'!$C$2:$C$322, "Not found"))</f>
        <v>ASUS ExpertBook P1</v>
      </c>
      <c r="C58" s="19" t="str">
        <f t="shared" si="24"/>
        <v>90NX0871-M00H60</v>
      </c>
      <c r="D58" s="19" t="str">
        <f t="shared" si="0"/>
        <v>ASUS ExpertBook P1 (i7-13700H/16GB/512GB/Win 11 Home/P1403CVA)</v>
      </c>
      <c r="E58" s="19" t="str">
        <f t="shared" si="1"/>
        <v>Intel® Core™ i7-13700H 2.4 GHz</v>
      </c>
      <c r="F58" s="19" t="str">
        <f t="shared" si="2"/>
        <v>Intel® UHD Graphics</v>
      </c>
      <c r="G58" s="19" t="str">
        <f t="shared" si="3"/>
        <v>Windows 11 Home</v>
      </c>
      <c r="H58" s="19" t="str">
        <f t="shared" si="25"/>
        <v>Microsoft Office Home 2024
Microsoft 365 Basic</v>
      </c>
      <c r="I58" s="19" t="str">
        <f t="shared" si="4"/>
        <v>Not Found</v>
      </c>
      <c r="J58" s="19" t="str">
        <f t="shared" si="26"/>
        <v>FHD (1920 x 1080) 16:9</v>
      </c>
      <c r="K58" s="19" t="str">
        <f t="shared" si="5"/>
        <v>300nits</v>
      </c>
      <c r="L58" s="19" t="str">
        <f t="shared" si="6"/>
        <v>DDR5 16GB</v>
      </c>
      <c r="M58" s="19" t="str">
        <f t="shared" si="7"/>
        <v>512GB M.2 2280 NVMe™ PCIe® 4.0 SSD
SSD Housing for storage expansion</v>
      </c>
      <c r="N58" s="20" t="str">
        <f t="shared" si="8"/>
        <v>2x USB 3.2 Gen 1 Type-A
2x USB 3.2 Gen 2 Type-C support display / power delivery
1x HDMI 1.4
1x 3.5mm Combo Audio Jack
1x RJ45 Gigabit Ethernet</v>
      </c>
      <c r="O58" s="19" t="str">
        <f t="shared" si="9"/>
        <v>1.45 kg (3.20 lbs)</v>
      </c>
      <c r="P58" s="19" t="str">
        <f t="shared" si="10"/>
        <v>32.45 x 21.44 x 1.97 ~ 1.97 cm</v>
      </c>
      <c r="Q58" s="20" t="str">
        <f t="shared" si="11"/>
        <v>2x DDR5 SO-DIMM slots
1x M.2 2230 PCIe 4.0x4
1x M.2 2280 PCIe 4.0x4</v>
      </c>
      <c r="R58" s="19" t="str">
        <f t="shared" si="27"/>
        <v>Backpack</v>
      </c>
      <c r="S58" s="19" t="str">
        <f t="shared" si="12"/>
        <v>50WHrs</v>
      </c>
      <c r="T58" s="19" t="str">
        <f t="shared" si="13"/>
        <v>TYPE-C, 65W AC Adapter</v>
      </c>
      <c r="U58" s="19" t="str">
        <f t="shared" si="14"/>
        <v>FingerPrint</v>
      </c>
      <c r="V58" s="19" t="str">
        <f t="shared" si="15"/>
        <v>Intel® Core™ i7-13700H Processor 2.4 GHz (24MB Cache, up to 5.0 GHz, 14 cores, 20 Threads)</v>
      </c>
      <c r="W58" s="19" t="str">
        <f t="shared" si="16"/>
        <v>Intel® Core™ i7-13700H 2.4</v>
      </c>
      <c r="X58" s="19" t="str">
        <f t="shared" si="17"/>
        <v>i7-13700H</v>
      </c>
      <c r="Y58" s="19" t="str">
        <f t="shared" si="18"/>
        <v>i7-13700H</v>
      </c>
      <c r="Z58" s="19" t="str">
        <f t="shared" si="19"/>
        <v>Win 11 Home</v>
      </c>
      <c r="AA58" s="19" t="str">
        <f t="shared" si="20"/>
        <v/>
      </c>
      <c r="AB58" s="19" t="str">
        <f t="shared" si="21"/>
        <v>16GB</v>
      </c>
      <c r="AC58" s="19" t="str">
        <f t="shared" si="22"/>
        <v>512GB</v>
      </c>
      <c r="AD58" s="19" t="str">
        <f t="shared" si="23"/>
        <v>P1403CVA</v>
      </c>
      <c r="AF58" s="19" t="str">
        <v>90NX0871-M00H60</v>
      </c>
      <c r="AG58" s="19" t="str">
        <v>P1403CVA-S67150WS</v>
      </c>
      <c r="AH58" s="19" t="str">
        <v>VSNX0871-BUC040</v>
      </c>
      <c r="AI58" s="19" t="str">
        <v>Intel® Core™ i7-13700H Processor 2.4 GHz (24MB Cache, up to 5.0 GHz, 14 cores, 20 Threads)</v>
      </c>
      <c r="AJ58" s="19" t="str">
        <v>DDR5 16GB</v>
      </c>
      <c r="AK58" s="19" t="str">
        <v>512GB M.2 2280 NVMe™ PCIe® 4.0 SSD
SSD Housing for storage expansion</v>
      </c>
      <c r="AL58" s="19" t="str">
        <v>Intel® UHD Graphics</v>
      </c>
      <c r="AM58" s="19" t="str">
        <v>Windows 11 Home - ASUS recommends Windows 11 Pro for business
* Windows 11 Home is available only as the Single Language edition. Learn more about Windows 11 Home Single language: https://support.microsoft.com/article/eaf060a6-3642-4612-6b75-b34e57a08abf</v>
      </c>
      <c r="AN58" s="19" t="str">
        <v>Microsoft Office Home 2024
Microsoft 365 Basic</v>
      </c>
      <c r="AO58" s="19" t="str">
        <v>Plastic</v>
      </c>
      <c r="AP58" s="19" t="str">
        <v>2x DDR5 SO-DIMM slots
1x M.2 2230 PCIe 4.0x4
1x M.2 2280 PCIe 4.0x4</v>
      </c>
      <c r="AQ58" s="19" t="str">
        <v>720p HD camera
With privacy shutter</v>
      </c>
      <c r="AR58" s="19" t="str">
        <v>Audio by Dirac
Built-in speaker
Built-in array microphone</v>
      </c>
      <c r="AS58" s="19" t="str">
        <v>Wi-Fi 6(802.11ax) (Dual band) 2*2 + Bluetooth® 5.4 Wireless Card</v>
      </c>
      <c r="AT58" s="19" t="str">
        <v>2x USB 3.2 Gen 1 Type-A
2x USB 3.2 Gen 2 Type-C support display / power delivery
1x HDMI 1.4
1x 3.5mm Combo Audio Jack
1x RJ45 Gigabit Ethernet</v>
      </c>
      <c r="AU58"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8" s="19" t="str">
        <v>Backpack</v>
      </c>
      <c r="AW58" s="19" t="str">
        <v>14.0-inch</v>
      </c>
      <c r="AX58" s="19" t="str">
        <v>Chiclet Keyboard</v>
      </c>
      <c r="AY58" s="19" t="str">
        <v>300nits</v>
      </c>
      <c r="AZ58" s="19" t="str">
        <v>FHD (1920 x 1080) 16:9</v>
      </c>
      <c r="BA58" s="19" t="str">
        <v>Anti-glare display</v>
      </c>
      <c r="BB58" s="19" t="str">
        <v>NTSC: 45%</v>
      </c>
      <c r="BC58" s="19" t="str">
        <v>Non-touch screen</v>
      </c>
      <c r="BD58" s="19" t="str">
        <v>170/170</v>
      </c>
      <c r="BE58" s="19" t="str">
        <v>1Y Carry-In
 Accidental Damage Protection + 2Y Carry-In</v>
      </c>
      <c r="BF58" s="19" t="str">
        <v>1.45 kg (3.20 lbs)</v>
      </c>
      <c r="BG58" s="19" t="str">
        <v>1.26 kg (2.78 lbs)</v>
      </c>
      <c r="BH58" s="19" t="str">
        <v>32.45 x 21.44 x 1.97 ~ 1.97 cm (12.78" x 8.44" x 0.78" ~ 0.78")</v>
      </c>
      <c r="BI58" s="19" t="str">
        <v>50WHrs, 3S1P, 3-cell Li-ion</v>
      </c>
      <c r="BJ58" s="19" t="str">
        <v>TYPE-C, 65W AC Adapter, Output: 20V DC, 3.25A, 65W, Input: 100~240V AC 50/60Hz universal (Adapter+power cord)</v>
      </c>
      <c r="BK58" s="19" t="str">
        <v>N/A</v>
      </c>
      <c r="BL58" s="19" t="str">
        <v>McAfee® 1 year</v>
      </c>
      <c r="BM58" s="19" t="str">
        <v>Chiclet Keyboard</v>
      </c>
      <c r="BN58" s="19" t="str">
        <v>FingerPrint</v>
      </c>
      <c r="BO58" s="19" t="str">
        <v>EPEAT Gold with Climate+
Energy star 8.0
FSC Recycled
REACH
RoHS
TCO Certified</v>
      </c>
      <c r="BP58" s="19" t="str">
        <v>US MIL-STD 810H military-grade standard</v>
      </c>
      <c r="BQ58" s="19">
        <v>0</v>
      </c>
      <c r="BR58" s="19" t="str">
        <v>LED Backlit</v>
      </c>
    </row>
    <row r="59" spans="1:70" ht="72">
      <c r="A59" s="19" t="str">
        <v>P1403CVA-S67151WS</v>
      </c>
      <c r="B59" s="19" t="str">
        <f>IF(ISBLANK(A59),"",_xlfn.XLOOKUP(LEFT(A59,5),'MKT name rule'!$B$2:$B$322,'MKT name rule'!$C$2:$C$322, "Not found"))</f>
        <v>ASUS ExpertBook P1</v>
      </c>
      <c r="C59" s="19" t="str">
        <f t="shared" si="24"/>
        <v>90NX0871-M00MB0</v>
      </c>
      <c r="D59" s="19" t="str">
        <f t="shared" si="0"/>
        <v>ASUS ExpertBook P1 (i7-13620H/16GB/512GB/Win 11 Home/P1403CVA)</v>
      </c>
      <c r="E59" s="19" t="str">
        <f t="shared" si="1"/>
        <v>Intel® Core™ i7-13620H 2.4 GHz</v>
      </c>
      <c r="F59" s="19" t="str">
        <f t="shared" si="2"/>
        <v>Intel® UHD Graphics</v>
      </c>
      <c r="G59" s="19" t="str">
        <f t="shared" si="3"/>
        <v>Windows 11 Home</v>
      </c>
      <c r="H59" s="19" t="str">
        <f t="shared" si="25"/>
        <v>Microsoft Office Home 2024
Microsoft 365 Basic</v>
      </c>
      <c r="I59" s="19" t="str">
        <f t="shared" si="4"/>
        <v>Not Found</v>
      </c>
      <c r="J59" s="19" t="str">
        <f t="shared" si="26"/>
        <v>FHD (1920 x 1080) 16:9</v>
      </c>
      <c r="K59" s="19" t="str">
        <f t="shared" si="5"/>
        <v>300nits</v>
      </c>
      <c r="L59" s="19" t="str">
        <f t="shared" si="6"/>
        <v>DDR5 16GB</v>
      </c>
      <c r="M59" s="19" t="str">
        <f t="shared" si="7"/>
        <v>512GB M.2 2280 NVMe™ PCIe® 4.0 SSD
SSD Housing for storage expansion</v>
      </c>
      <c r="N59" s="20" t="str">
        <f t="shared" si="8"/>
        <v>2x USB 3.2 Gen 1 Type-A
2x USB 3.2 Gen 2 Type-C support display / power delivery
1x HDMI 1.4
1x 3.5mm Combo Audio Jack
1x RJ45 Gigabit Ethernet</v>
      </c>
      <c r="O59" s="19" t="str">
        <f t="shared" si="9"/>
        <v>1.45 kg (3.20 lbs)</v>
      </c>
      <c r="P59" s="19" t="str">
        <f t="shared" si="10"/>
        <v>32.45 x 21.44 x 1.97 ~ 1.97 cm</v>
      </c>
      <c r="Q59" s="20" t="str">
        <f t="shared" si="11"/>
        <v>2x DDR5 SO-DIMM slots
1x M.2 2230 PCIe 4.0x4
1x M.2 2280 PCIe 4.0x4</v>
      </c>
      <c r="R59" s="19" t="str">
        <f t="shared" si="27"/>
        <v>Backpack</v>
      </c>
      <c r="S59" s="19" t="str">
        <f t="shared" si="12"/>
        <v>50WHrs</v>
      </c>
      <c r="T59" s="19" t="str">
        <f t="shared" si="13"/>
        <v>TYPE-C, 65W AC Adapter</v>
      </c>
      <c r="U59" s="19" t="str">
        <f t="shared" si="14"/>
        <v>FingerPrint</v>
      </c>
      <c r="V59" s="19" t="str">
        <f t="shared" si="15"/>
        <v>Intel® Core™ i7-13620H Processor 2.4 GHz (24MB Cache, up to 4.9 GHz, 10 cores, 16 Threads)</v>
      </c>
      <c r="W59" s="19" t="str">
        <f t="shared" si="16"/>
        <v>Intel® Core™ i7-13620H 2.4</v>
      </c>
      <c r="X59" s="19" t="str">
        <f t="shared" si="17"/>
        <v>i7-13620H</v>
      </c>
      <c r="Y59" s="19" t="str">
        <f t="shared" si="18"/>
        <v>i7-13620H</v>
      </c>
      <c r="Z59" s="19" t="str">
        <f t="shared" si="19"/>
        <v>Win 11 Home</v>
      </c>
      <c r="AA59" s="19" t="str">
        <f t="shared" si="20"/>
        <v/>
      </c>
      <c r="AB59" s="19" t="str">
        <f t="shared" si="21"/>
        <v>16GB</v>
      </c>
      <c r="AC59" s="19" t="str">
        <f t="shared" si="22"/>
        <v>512GB</v>
      </c>
      <c r="AD59" s="19" t="str">
        <f t="shared" si="23"/>
        <v>P1403CVA</v>
      </c>
      <c r="AF59" s="19" t="str">
        <v>90NX0871-M00MB0</v>
      </c>
      <c r="AG59" s="19" t="str">
        <v>P1403CVA-S67151WS</v>
      </c>
      <c r="AH59" s="19" t="str">
        <v>VSNX0871-BUC040</v>
      </c>
      <c r="AI59" s="19" t="str">
        <v>Intel® Core™ i7-13620H Processor 2.4 GHz (24MB Cache, up to 4.9 GHz, 10 cores, 16 Threads)</v>
      </c>
      <c r="AJ59" s="19" t="str">
        <v>DDR5 16GB</v>
      </c>
      <c r="AK59" s="19" t="str">
        <v>512GB M.2 2280 NVMe™ PCIe® 4.0 SSD
SSD Housing for storage expansion</v>
      </c>
      <c r="AL59" s="19" t="str">
        <v>Intel® UHD Graphics</v>
      </c>
      <c r="AM59" s="19" t="str">
        <v>Windows 11 Home - ASUS recommends Windows 11 Pro for business
* Windows 11 Home is available only as the Single Language edition. Learn more about Windows 11 Home Single language: https://support.microsoft.com/article/eaf060a6-3642-4612-6b75-b34e57a08abf</v>
      </c>
      <c r="AN59" s="19" t="str">
        <v>Microsoft Office Home 2024
Microsoft 365 Basic</v>
      </c>
      <c r="AO59" s="19" t="str">
        <v>Plastic</v>
      </c>
      <c r="AP59" s="19" t="str">
        <v>2x DDR5 SO-DIMM slots
1x M.2 2230 PCIe 4.0x4
1x M.2 2280 PCIe 4.0x4</v>
      </c>
      <c r="AQ59" s="19" t="str">
        <v>720p HD camera
With privacy shutter</v>
      </c>
      <c r="AR59" s="19" t="str">
        <v>Audio by Dirac
Built-in speaker
Built-in array microphone</v>
      </c>
      <c r="AS59" s="19" t="str">
        <v>Wi-Fi 6(802.11ax) (Dual band) 2*2 + Bluetooth® 5.4 Wireless Card</v>
      </c>
      <c r="AT59" s="19" t="str">
        <v>2x USB 3.2 Gen 1 Type-A
2x USB 3.2 Gen 2 Type-C support display / power delivery
1x HDMI 1.4
1x 3.5mm Combo Audio Jack
1x RJ45 Gigabit Ethernet</v>
      </c>
      <c r="AU59"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9" s="19" t="str">
        <v>Backpack</v>
      </c>
      <c r="AW59" s="19" t="str">
        <v>14.0-inch</v>
      </c>
      <c r="AX59" s="19" t="str">
        <v>Chiclet Keyboard</v>
      </c>
      <c r="AY59" s="19" t="str">
        <v>300nits</v>
      </c>
      <c r="AZ59" s="19" t="str">
        <v>FHD (1920 x 1080) 16:9</v>
      </c>
      <c r="BA59" s="19" t="str">
        <v>Anti-glare display</v>
      </c>
      <c r="BB59" s="19" t="str">
        <v>NTSC: 45%</v>
      </c>
      <c r="BC59" s="19" t="str">
        <v>Non-touch screen</v>
      </c>
      <c r="BD59" s="19" t="str">
        <v>170/170</v>
      </c>
      <c r="BE59" s="19" t="str">
        <v>1Y Carry-In
 Accidental Damage Protection + 2Y Carry-In</v>
      </c>
      <c r="BF59" s="19" t="str">
        <v>1.45 kg (3.20 lbs)</v>
      </c>
      <c r="BG59" s="19" t="str">
        <v>1.26 kg (2.78 lbs)</v>
      </c>
      <c r="BH59" s="19" t="str">
        <v>32.45 x 21.44 x 1.97 ~ 1.97 cm (12.78" x 8.44" x 0.78" ~ 0.78")</v>
      </c>
      <c r="BI59" s="19" t="str">
        <v>50WHrs, 3S1P, 3-cell Li-ion</v>
      </c>
      <c r="BJ59" s="19" t="str">
        <v>TYPE-C, 65W AC Adapter, Output: 20V DC, 3.25A, 65W, Input: 100~240V AC 50/60Hz universal (Adapter+power cord)</v>
      </c>
      <c r="BK59" s="19" t="str">
        <v>N/A</v>
      </c>
      <c r="BL59" s="19" t="str">
        <v>McAfee® 1 year</v>
      </c>
      <c r="BM59" s="19" t="str">
        <v>Chiclet Keyboard</v>
      </c>
      <c r="BN59" s="19" t="str">
        <v>FingerPrint</v>
      </c>
      <c r="BO59" s="19" t="str">
        <v>EPEAT Gold with Climate+
Energy star 8.0
FSC Recycled
REACH
RoHS
TCO Certified</v>
      </c>
      <c r="BP59" s="19" t="str">
        <v>US MIL-STD 810H military-grade standard</v>
      </c>
      <c r="BQ59" s="19">
        <v>0</v>
      </c>
      <c r="BR59" s="19" t="str">
        <v>LED Backlit</v>
      </c>
    </row>
    <row r="60" spans="1:70" ht="72">
      <c r="A60" s="19" t="str">
        <v>P1403CVA-S63852X</v>
      </c>
      <c r="B60" s="19" t="str">
        <f>IF(ISBLANK(A60),"",_xlfn.XLOOKUP(LEFT(A60,5),'MKT name rule'!$B$2:$B$322,'MKT name rule'!$C$2:$C$322, "Not found"))</f>
        <v>ASUS ExpertBook P1</v>
      </c>
      <c r="C60" s="19" t="str">
        <f t="shared" si="24"/>
        <v>90NX0871-M029S0</v>
      </c>
      <c r="D60" s="19" t="str">
        <f t="shared" si="0"/>
        <v>ASUS ExpertBook P1 (Core 3 100U/8GB/512GB/Win 11 Pro/P1403CVA)</v>
      </c>
      <c r="E60" s="19" t="str">
        <f t="shared" si="1"/>
        <v>Intel® Core™ 3 100U 1.2 GHz</v>
      </c>
      <c r="F60" s="19" t="str">
        <f t="shared" si="2"/>
        <v>Intel® UHD Graphics</v>
      </c>
      <c r="G60" s="19" t="str">
        <f t="shared" si="3"/>
        <v>Windows 11 Pro</v>
      </c>
      <c r="H60" s="19" t="str">
        <f t="shared" si="25"/>
        <v>1-month trial for new Microsoft 365 customers. Credit card required.</v>
      </c>
      <c r="I60" s="19" t="str">
        <f t="shared" si="4"/>
        <v>Not Found</v>
      </c>
      <c r="J60" s="19" t="str">
        <f t="shared" si="26"/>
        <v>FHD (1920 x 1080) 16:9</v>
      </c>
      <c r="K60" s="19" t="str">
        <f t="shared" si="5"/>
        <v>300nits</v>
      </c>
      <c r="L60" s="19" t="str">
        <f t="shared" si="6"/>
        <v>DDR5 8GB</v>
      </c>
      <c r="M60" s="19" t="str">
        <f t="shared" si="7"/>
        <v>512GB M.2 2280 NVMe™ PCIe® 4.0 SSD
SSD Housing for storage expansion</v>
      </c>
      <c r="N60" s="20" t="str">
        <f t="shared" si="8"/>
        <v>2x USB 3.2 Gen 1 Type-A
2x USB 3.2 Gen 2 Type-C support display / power delivery
1x HDMI 1.4
1x 3.5mm Combo Audio Jack
1x RJ45 Gigabit Ethernet</v>
      </c>
      <c r="O60" s="19" t="str">
        <f t="shared" si="9"/>
        <v>1.40 kg (3.09 lbs)</v>
      </c>
      <c r="P60" s="19" t="str">
        <f t="shared" si="10"/>
        <v>32.45 x 21.44 x 1.97 ~ 1.97 cm</v>
      </c>
      <c r="Q60" s="20" t="str">
        <f t="shared" si="11"/>
        <v>2x DDR5 SO-DIMM slots
1x M.2 2230 PCIe 4.0x4
1x M.2 2280 PCIe 4.0x4</v>
      </c>
      <c r="R60" s="19" t="str">
        <f t="shared" si="27"/>
        <v>Backpack</v>
      </c>
      <c r="S60" s="19" t="str">
        <f t="shared" si="12"/>
        <v>42WHrs</v>
      </c>
      <c r="T60" s="19" t="str">
        <f t="shared" si="13"/>
        <v>TYPE-C, 65W AC Adapter</v>
      </c>
      <c r="U60" s="19" t="str">
        <f t="shared" si="14"/>
        <v>FingerPrint</v>
      </c>
      <c r="V60" s="19" t="str">
        <f t="shared" si="15"/>
        <v>Intel® Core™ 3 Processor 100U 1.2 GHz (10MB Cache, up to 4.7 GHz, 6 Cores)</v>
      </c>
      <c r="W60" s="19" t="str">
        <f t="shared" si="16"/>
        <v>Intel® Core™ 3 100U</v>
      </c>
      <c r="X60" s="19" t="str">
        <f t="shared" si="17"/>
        <v>Core 3</v>
      </c>
      <c r="Y60" s="19" t="str">
        <f t="shared" si="18"/>
        <v>Core 3 100U</v>
      </c>
      <c r="Z60" s="19" t="str">
        <f t="shared" si="19"/>
        <v>Win 11 Pro</v>
      </c>
      <c r="AA60" s="19" t="str">
        <f t="shared" si="20"/>
        <v/>
      </c>
      <c r="AB60" s="19" t="str">
        <f t="shared" si="21"/>
        <v>8GB</v>
      </c>
      <c r="AC60" s="19" t="str">
        <f t="shared" si="22"/>
        <v>512GB</v>
      </c>
      <c r="AD60" s="19" t="str">
        <f t="shared" si="23"/>
        <v>P1403CVA</v>
      </c>
      <c r="AF60" s="19" t="str">
        <v>90NX0871-M029S0</v>
      </c>
      <c r="AG60" s="19" t="str">
        <v>P1403CVA-S63852X</v>
      </c>
      <c r="AH60" s="19" t="str">
        <v>VSNX0871-BUC010</v>
      </c>
      <c r="AI60" s="19" t="str">
        <v>Intel® Core™ 3 Processor 100U 1.2 GHz (10MB Cache, up to 4.7 GHz, 6 Cores)</v>
      </c>
      <c r="AJ60" s="19" t="str">
        <v>DDR5 8GB</v>
      </c>
      <c r="AK60" s="19" t="str">
        <v>512GB M.2 2280 NVMe™ PCIe® 4.0 SSD
SSD Housing for storage expansion</v>
      </c>
      <c r="AL60" s="19" t="str">
        <v>Intel® UHD Graphics</v>
      </c>
      <c r="AM60" s="19" t="str">
        <v>Windows 11 Pro</v>
      </c>
      <c r="AN60" s="19" t="str">
        <v>1-month trial for new Microsoft 365 customers. Credit card required.</v>
      </c>
      <c r="AO60" s="19" t="str">
        <v>Plastic</v>
      </c>
      <c r="AP60" s="19" t="str">
        <v>2x DDR5 SO-DIMM slots
1x M.2 2230 PCIe 4.0x4
1x M.2 2280 PCIe 4.0x4</v>
      </c>
      <c r="AQ60" s="19" t="str">
        <v>720p HD camera
With privacy shutter</v>
      </c>
      <c r="AR60" s="19" t="str">
        <v>Audio by Dirac
Built-in speaker
Built-in array microphone</v>
      </c>
      <c r="AS60" s="19" t="str">
        <v>Wi-Fi 6(802.11ax) (Dual band) 2*2 + Bluetooth® 5.4 Wireless Card</v>
      </c>
      <c r="AT60" s="19" t="str">
        <v>2x USB 3.2 Gen 1 Type-A
2x USB 3.2 Gen 2 Type-C support display / power delivery
1x HDMI 1.4
1x 3.5mm Combo Audio Jack
1x RJ45 Gigabit Ethernet</v>
      </c>
      <c r="AU60"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0" s="19" t="str">
        <v>Backpack</v>
      </c>
      <c r="AW60" s="19" t="str">
        <v>14.0-inch</v>
      </c>
      <c r="AX60" s="19" t="str">
        <v>Chiclet Keyboard</v>
      </c>
      <c r="AY60" s="19" t="str">
        <v>300nits</v>
      </c>
      <c r="AZ60" s="19" t="str">
        <v>FHD (1920 x 1080) 16:9</v>
      </c>
      <c r="BA60" s="19" t="str">
        <v>Anti-glare display</v>
      </c>
      <c r="BB60" s="19" t="str">
        <v>NTSC: 45%</v>
      </c>
      <c r="BC60" s="19" t="str">
        <v>Non-touch screen</v>
      </c>
      <c r="BD60" s="19" t="str">
        <v>170/170</v>
      </c>
      <c r="BE60" s="19" t="str">
        <v>1Y Carry-In
 Accidental Damage Protection + 2Y Carry-In</v>
      </c>
      <c r="BF60" s="19" t="str">
        <v>1.40 kg (3.09 lbs)</v>
      </c>
      <c r="BG60" s="19" t="str">
        <v>1.22 kg (2.69 lbs)</v>
      </c>
      <c r="BH60" s="19" t="str">
        <v>32.45 x 21.44 x 1.97 ~ 1.97 cm (12.78" x 8.44" x 0.78" ~ 0.78")</v>
      </c>
      <c r="BI60" s="19" t="str">
        <v>42WHrs, 3S1P, 3-cell Li-ion</v>
      </c>
      <c r="BJ60" s="19" t="str">
        <v>TYPE-C, 65W AC Adapter, Output: 20V DC, 3.25A, 65W, Input: 100~240V AC 50/60Hz universal (Adapter+power cord)</v>
      </c>
      <c r="BK60" s="19" t="str">
        <v>N/A</v>
      </c>
      <c r="BL60" s="19" t="str">
        <v>McAfee® 1 year</v>
      </c>
      <c r="BM60" s="19" t="str">
        <v>Chiclet Keyboard</v>
      </c>
      <c r="BN60" s="19" t="str">
        <v>FingerPrint</v>
      </c>
      <c r="BO60" s="19" t="str">
        <v>EPEAT Gold with Climate+
Energy star 8.0
FSC Recycled
REACH
RoHS
TCO Certified</v>
      </c>
      <c r="BP60" s="19" t="str">
        <v>US MIL-STD 810H military-grade standard</v>
      </c>
      <c r="BQ60" s="19">
        <v>0</v>
      </c>
      <c r="BR60" s="19" t="str">
        <v>LED Backlit</v>
      </c>
    </row>
    <row r="61" spans="1:70" ht="72">
      <c r="A61" s="19" t="str">
        <v>P1403CVA-S65852X</v>
      </c>
      <c r="B61" s="19" t="str">
        <f>IF(ISBLANK(A61),"",_xlfn.XLOOKUP(LEFT(A61,5),'MKT name rule'!$B$2:$B$322,'MKT name rule'!$C$2:$C$322, "Not found"))</f>
        <v>ASUS ExpertBook P1</v>
      </c>
      <c r="C61" s="19" t="str">
        <f t="shared" si="24"/>
        <v>90NX0871-M029U0</v>
      </c>
      <c r="D61" s="19" t="str">
        <f t="shared" si="0"/>
        <v>ASUS ExpertBook P1 (Core 5 210H/8GB/512GB/Win 11 Pro/P1403CVA)</v>
      </c>
      <c r="E61" s="19" t="str">
        <f t="shared" si="1"/>
        <v>Intel® Core™ 5 210H 2.2 GHz</v>
      </c>
      <c r="F61" s="19" t="str">
        <f t="shared" si="2"/>
        <v>Intel® Graphics</v>
      </c>
      <c r="G61" s="19" t="str">
        <f t="shared" si="3"/>
        <v>Windows 11 Pro</v>
      </c>
      <c r="H61" s="19" t="str">
        <f t="shared" si="25"/>
        <v>1-month trial for new Microsoft 365 customers. Credit card required.</v>
      </c>
      <c r="I61" s="19" t="str">
        <f t="shared" si="4"/>
        <v>Not Found</v>
      </c>
      <c r="J61" s="19" t="str">
        <f t="shared" si="26"/>
        <v>FHD (1920 x 1080) 16:9</v>
      </c>
      <c r="K61" s="19" t="str">
        <f t="shared" si="5"/>
        <v>300nits</v>
      </c>
      <c r="L61" s="19" t="str">
        <f t="shared" si="6"/>
        <v>DDR5 8GB</v>
      </c>
      <c r="M61" s="19" t="str">
        <f t="shared" si="7"/>
        <v>512GB M.2 2280 NVMe™ PCIe® 4.0 SSD
SSD Housing for storage expansion</v>
      </c>
      <c r="N61" s="20" t="str">
        <f t="shared" si="8"/>
        <v>2x USB 3.2 Gen 1 Type-A
2x USB 3.2 Gen 2 Type-C support display / power delivery
1x HDMI 1.4
1x 3.5mm Combo Audio Jack
1x RJ45 Gigabit Ethernet</v>
      </c>
      <c r="O61" s="19" t="str">
        <f t="shared" si="9"/>
        <v>1.45 kg (3.20 lbs)</v>
      </c>
      <c r="P61" s="19" t="str">
        <f t="shared" si="10"/>
        <v>32.45 x 21.44 x 1.97 ~ 1.97 cm</v>
      </c>
      <c r="Q61" s="20" t="str">
        <f t="shared" si="11"/>
        <v>2x DDR5 SO-DIMM slots
1x M.2 2230 PCIe 4.0x4
1x M.2 2280 PCIe 4.0x4</v>
      </c>
      <c r="R61" s="19" t="str">
        <f t="shared" si="27"/>
        <v>Backpack</v>
      </c>
      <c r="S61" s="19" t="str">
        <f t="shared" si="12"/>
        <v>50WHrs</v>
      </c>
      <c r="T61" s="19" t="str">
        <f t="shared" si="13"/>
        <v>TYPE-C, 65W AC Adapter</v>
      </c>
      <c r="U61" s="19" t="str">
        <f t="shared" si="14"/>
        <v>FingerPrint</v>
      </c>
      <c r="V61" s="19" t="str">
        <f t="shared" si="15"/>
        <v>Intel® Core™ 5 Processor 210H 2.2 GHz (12MB Cache, up to 4.8 GHz, 8 Cores, 12 Threads)</v>
      </c>
      <c r="W61" s="19" t="str">
        <f t="shared" si="16"/>
        <v>Intel® Core™ 5 210H</v>
      </c>
      <c r="X61" s="19" t="str">
        <f t="shared" si="17"/>
        <v>Core 5</v>
      </c>
      <c r="Y61" s="19" t="str">
        <f t="shared" si="18"/>
        <v>Core 5 210H</v>
      </c>
      <c r="Z61" s="19" t="str">
        <f t="shared" si="19"/>
        <v>Win 11 Pro</v>
      </c>
      <c r="AA61" s="19" t="str">
        <f t="shared" si="20"/>
        <v/>
      </c>
      <c r="AB61" s="19" t="str">
        <f t="shared" si="21"/>
        <v>8GB</v>
      </c>
      <c r="AC61" s="19" t="str">
        <f t="shared" si="22"/>
        <v>512GB</v>
      </c>
      <c r="AD61" s="19" t="str">
        <f t="shared" si="23"/>
        <v>P1403CVA</v>
      </c>
      <c r="AF61" s="19" t="str">
        <v>90NX0871-M029U0</v>
      </c>
      <c r="AG61" s="19" t="str">
        <v>P1403CVA-S65852X</v>
      </c>
      <c r="AH61" s="19" t="str">
        <v>VSNX0871-BUC040</v>
      </c>
      <c r="AI61" s="19" t="str">
        <v>Intel® Core™ 5 Processor 210H 2.2 GHz (12MB Cache, up to 4.8 GHz, 8 Cores, 12 Threads)</v>
      </c>
      <c r="AJ61" s="19" t="str">
        <v>DDR5 8GB</v>
      </c>
      <c r="AK61" s="19" t="str">
        <v>512GB M.2 2280 NVMe™ PCIe® 4.0 SSD
SSD Housing for storage expansion</v>
      </c>
      <c r="AL61" s="19" t="str">
        <v>Intel® Graphics</v>
      </c>
      <c r="AM61" s="19" t="str">
        <v>Windows 11 Pro</v>
      </c>
      <c r="AN61" s="19" t="str">
        <v>1-month trial for new Microsoft 365 customers. Credit card required.</v>
      </c>
      <c r="AO61" s="19" t="str">
        <v>Plastic</v>
      </c>
      <c r="AP61" s="19" t="str">
        <v>2x DDR5 SO-DIMM slots
1x M.2 2230 PCIe 4.0x4
1x M.2 2280 PCIe 4.0x4</v>
      </c>
      <c r="AQ61" s="19" t="str">
        <v>720p HD camera
With privacy shutter</v>
      </c>
      <c r="AR61" s="19" t="str">
        <v>Audio by Dirac
Built-in speaker
Built-in array microphone</v>
      </c>
      <c r="AS61" s="19" t="str">
        <v>Wi-Fi 6(802.11ax) (Dual band) 2*2 + Bluetooth® 5.4 Wireless Card</v>
      </c>
      <c r="AT61" s="19" t="str">
        <v>2x USB 3.2 Gen 1 Type-A
2x USB 3.2 Gen 2 Type-C support display / power delivery
1x HDMI 1.4
1x 3.5mm Combo Audio Jack
1x RJ45 Gigabit Ethernet</v>
      </c>
      <c r="AU61"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1" s="19" t="str">
        <v>Backpack</v>
      </c>
      <c r="AW61" s="19" t="str">
        <v>14.0-inch</v>
      </c>
      <c r="AX61" s="19" t="str">
        <v>Chiclet Keyboard</v>
      </c>
      <c r="AY61" s="19" t="str">
        <v>300nits</v>
      </c>
      <c r="AZ61" s="19" t="str">
        <v>FHD (1920 x 1080) 16:9</v>
      </c>
      <c r="BA61" s="19" t="str">
        <v>Anti-glare display</v>
      </c>
      <c r="BB61" s="19" t="str">
        <v>NTSC: 45%</v>
      </c>
      <c r="BC61" s="19" t="str">
        <v>Non-touch screen</v>
      </c>
      <c r="BD61" s="19" t="str">
        <v>170/170</v>
      </c>
      <c r="BE61" s="19" t="str">
        <v>1Y Carry-In
 Accidental Damage Protection + 2Y Carry-In</v>
      </c>
      <c r="BF61" s="19" t="str">
        <v>1.45 kg (3.20 lbs)</v>
      </c>
      <c r="BG61" s="19" t="str">
        <v>1.26 kg (2.78 lbs)</v>
      </c>
      <c r="BH61" s="19" t="str">
        <v>32.45 x 21.44 x 1.97 ~ 1.97 cm (12.78" x 8.44" x 0.78" ~ 0.78")</v>
      </c>
      <c r="BI61" s="19" t="str">
        <v>50WHrs, 3S1P, 3-cell Li-ion</v>
      </c>
      <c r="BJ61" s="19" t="str">
        <v>TYPE-C, 65W AC Adapter, Output: 20V DC, 3.25A, 65W, Input: 100~240V AC 50/60Hz universal (Adapter+power cord)</v>
      </c>
      <c r="BK61" s="19" t="str">
        <v>N/A</v>
      </c>
      <c r="BL61" s="19" t="str">
        <v>McAfee® 1 year</v>
      </c>
      <c r="BM61" s="19" t="str">
        <v>Chiclet Keyboard</v>
      </c>
      <c r="BN61" s="19" t="str">
        <v>FingerPrint</v>
      </c>
      <c r="BO61" s="19" t="str">
        <v>EPEAT Gold with Climate+
Energy star 8.0
FSC Recycled
REACH
RoHS
TCO Certified</v>
      </c>
      <c r="BP61" s="19" t="str">
        <v>US MIL-STD 810H military-grade standard</v>
      </c>
      <c r="BQ61" s="19">
        <v>0</v>
      </c>
      <c r="BR61" s="19" t="str">
        <v>LED Backlit</v>
      </c>
    </row>
    <row r="62" spans="1:70" ht="72">
      <c r="A62" s="19" t="str">
        <v>P1403CVA-S65152X</v>
      </c>
      <c r="B62" s="19" t="str">
        <f>IF(ISBLANK(A62),"",_xlfn.XLOOKUP(LEFT(A62,5),'MKT name rule'!$B$2:$B$322,'MKT name rule'!$C$2:$C$322, "Not found"))</f>
        <v>ASUS ExpertBook P1</v>
      </c>
      <c r="C62" s="19" t="str">
        <f t="shared" si="24"/>
        <v>90NX0871-M02B30</v>
      </c>
      <c r="D62" s="19" t="str">
        <f t="shared" si="0"/>
        <v>ASUS ExpertBook P1 (Core 5 210H/16GB/512GB/Win 11 Pro/P1403CVA)</v>
      </c>
      <c r="E62" s="19" t="str">
        <f t="shared" si="1"/>
        <v>Intel® Core™ 5 210H 2.2 GHz</v>
      </c>
      <c r="F62" s="19" t="str">
        <f t="shared" si="2"/>
        <v>Intel® Graphics</v>
      </c>
      <c r="G62" s="19" t="str">
        <f t="shared" si="3"/>
        <v>Windows 11 Pro</v>
      </c>
      <c r="H62" s="19" t="str">
        <f t="shared" si="25"/>
        <v>1-month trial for new Microsoft 365 customers. Credit card required.</v>
      </c>
      <c r="I62" s="19" t="str">
        <f t="shared" si="4"/>
        <v>Not Found</v>
      </c>
      <c r="J62" s="19" t="str">
        <f t="shared" si="26"/>
        <v>FHD (1920 x 1080) 16:9</v>
      </c>
      <c r="K62" s="19" t="str">
        <f t="shared" si="5"/>
        <v>300nits</v>
      </c>
      <c r="L62" s="19" t="str">
        <f t="shared" si="6"/>
        <v>DDR5 16GB</v>
      </c>
      <c r="M62" s="19" t="str">
        <f t="shared" si="7"/>
        <v>512GB M.2 2280 NVMe™ PCIe® 4.0 SSD
SSD Housing for storage expansion</v>
      </c>
      <c r="N62" s="20" t="str">
        <f t="shared" si="8"/>
        <v>2x USB 3.2 Gen 1 Type-A
2x USB 3.2 Gen 2 Type-C support display / power delivery
1x HDMI 1.4
1x 3.5mm Combo Audio Jack
1x RJ45 Gigabit Ethernet</v>
      </c>
      <c r="O62" s="19" t="str">
        <f t="shared" si="9"/>
        <v>1.45 kg (3.20 lbs)</v>
      </c>
      <c r="P62" s="19" t="str">
        <f t="shared" si="10"/>
        <v>32.45 x 21.44 x 1.97 ~ 1.97 cm</v>
      </c>
      <c r="Q62" s="20" t="str">
        <f t="shared" si="11"/>
        <v>2x DDR5 SO-DIMM slots
1x M.2 2230 PCIe 4.0x4
1x M.2 2280 PCIe 4.0x4</v>
      </c>
      <c r="R62" s="19" t="str">
        <f t="shared" si="27"/>
        <v>Backpack</v>
      </c>
      <c r="S62" s="19" t="str">
        <f t="shared" si="12"/>
        <v>50WHrs</v>
      </c>
      <c r="T62" s="19" t="str">
        <f t="shared" si="13"/>
        <v>TYPE-C, 65W AC Adapter</v>
      </c>
      <c r="U62" s="19" t="str">
        <f t="shared" si="14"/>
        <v>FingerPrint</v>
      </c>
      <c r="V62" s="19" t="str">
        <f t="shared" si="15"/>
        <v>Intel® Core™ 5 Processor 210H 2.2 GHz (12MB Cache, up to 4.8 GHz, 8 Cores, 12 Threads)</v>
      </c>
      <c r="W62" s="19" t="str">
        <f t="shared" si="16"/>
        <v>Intel® Core™ 5 210H</v>
      </c>
      <c r="X62" s="19" t="str">
        <f t="shared" si="17"/>
        <v>Core 5</v>
      </c>
      <c r="Y62" s="19" t="str">
        <f t="shared" si="18"/>
        <v>Core 5 210H</v>
      </c>
      <c r="Z62" s="19" t="str">
        <f t="shared" si="19"/>
        <v>Win 11 Pro</v>
      </c>
      <c r="AA62" s="19" t="str">
        <f t="shared" si="20"/>
        <v/>
      </c>
      <c r="AB62" s="19" t="str">
        <f t="shared" si="21"/>
        <v>16GB</v>
      </c>
      <c r="AC62" s="19" t="str">
        <f t="shared" si="22"/>
        <v>512GB</v>
      </c>
      <c r="AD62" s="19" t="str">
        <f t="shared" si="23"/>
        <v>P1403CVA</v>
      </c>
      <c r="AF62" s="19" t="str">
        <v>90NX0871-M02B30</v>
      </c>
      <c r="AG62" s="19" t="str">
        <v>P1403CVA-S65152X</v>
      </c>
      <c r="AH62" s="19" t="str">
        <v>VSNX0871-BUC040</v>
      </c>
      <c r="AI62" s="19" t="str">
        <v>Intel® Core™ 5 Processor 210H 2.2 GHz (12MB Cache, up to 4.8 GHz, 8 Cores, 12 Threads)</v>
      </c>
      <c r="AJ62" s="19" t="str">
        <v>DDR5 16GB</v>
      </c>
      <c r="AK62" s="19" t="str">
        <v>512GB M.2 2280 NVMe™ PCIe® 4.0 SSD
SSD Housing for storage expansion</v>
      </c>
      <c r="AL62" s="19" t="str">
        <v>Intel® Graphics</v>
      </c>
      <c r="AM62" s="19" t="str">
        <v>Windows 11 Pro</v>
      </c>
      <c r="AN62" s="19" t="str">
        <v>1-month trial for new Microsoft 365 customers. Credit card required.</v>
      </c>
      <c r="AO62" s="19" t="str">
        <v>Plastic</v>
      </c>
      <c r="AP62" s="19" t="str">
        <v>2x DDR5 SO-DIMM slots
1x M.2 2230 PCIe 4.0x4
1x M.2 2280 PCIe 4.0x4</v>
      </c>
      <c r="AQ62" s="19" t="str">
        <v>720p HD camera
With privacy shutter</v>
      </c>
      <c r="AR62" s="19" t="str">
        <v>Audio by Dirac
Built-in speaker
Built-in array microphone</v>
      </c>
      <c r="AS62" s="19" t="str">
        <v>Wi-Fi 6(802.11ax) (Dual band) 2*2 + Bluetooth® 5.4 Wireless Card</v>
      </c>
      <c r="AT62" s="19" t="str">
        <v>2x USB 3.2 Gen 1 Type-A
2x USB 3.2 Gen 2 Type-C support display / power delivery
1x HDMI 1.4
1x 3.5mm Combo Audio Jack
1x RJ45 Gigabit Ethernet</v>
      </c>
      <c r="AU62"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2" s="19" t="str">
        <v>Backpack</v>
      </c>
      <c r="AW62" s="19" t="str">
        <v>14.0-inch</v>
      </c>
      <c r="AX62" s="19" t="str">
        <v>Chiclet Keyboard</v>
      </c>
      <c r="AY62" s="19" t="str">
        <v>300nits</v>
      </c>
      <c r="AZ62" s="19" t="str">
        <v>FHD (1920 x 1080) 16:9</v>
      </c>
      <c r="BA62" s="19" t="str">
        <v>Anti-glare display</v>
      </c>
      <c r="BB62" s="19" t="str">
        <v>NTSC: 45%</v>
      </c>
      <c r="BC62" s="19" t="str">
        <v>Non-touch screen</v>
      </c>
      <c r="BD62" s="19" t="str">
        <v>170/170</v>
      </c>
      <c r="BE62" s="19" t="str">
        <v>1Y Carry-In
 Accidental Damage Protection + 2Y Carry-In</v>
      </c>
      <c r="BF62" s="19" t="str">
        <v>1.45 kg (3.20 lbs)</v>
      </c>
      <c r="BG62" s="19" t="str">
        <v>1.26 kg (2.78 lbs)</v>
      </c>
      <c r="BH62" s="19" t="str">
        <v>32.45 x 21.44 x 1.97 ~ 1.97 cm (12.78" x 8.44" x 0.78" ~ 0.78")</v>
      </c>
      <c r="BI62" s="19" t="str">
        <v>50WHrs, 3S1P, 3-cell Li-ion</v>
      </c>
      <c r="BJ62" s="19" t="str">
        <v>TYPE-C, 65W AC Adapter, Output: 20V DC, 3.25A, 65W, Input: 100~240V AC 50/60Hz universal (Adapter+power cord)</v>
      </c>
      <c r="BK62" s="19" t="str">
        <v>N/A</v>
      </c>
      <c r="BL62" s="19" t="str">
        <v>McAfee® 1 year</v>
      </c>
      <c r="BM62" s="19" t="str">
        <v>Chiclet Keyboard</v>
      </c>
      <c r="BN62" s="19" t="str">
        <v>FingerPrint</v>
      </c>
      <c r="BO62" s="19" t="str">
        <v>EPEAT Gold with Climate+
Energy star 8.0
FSC Recycled
REACH
RoHS
TCO Certified</v>
      </c>
      <c r="BP62" s="19" t="str">
        <v>US MIL-STD 810H military-grade standard</v>
      </c>
      <c r="BQ62" s="19">
        <v>0</v>
      </c>
      <c r="BR62" s="19" t="str">
        <v>LED Backlit</v>
      </c>
    </row>
    <row r="63" spans="1:70" ht="72">
      <c r="A63" s="19" t="str">
        <v>P1503CVA-S73850WS</v>
      </c>
      <c r="B63" s="19" t="str">
        <f>IF(ISBLANK(A63),"",_xlfn.XLOOKUP(LEFT(A63,5),'MKT name rule'!$B$2:$B$322,'MKT name rule'!$C$2:$C$322, "Not found"))</f>
        <v>ASUS ExpertBook P1</v>
      </c>
      <c r="C63" s="19" t="str">
        <f t="shared" si="24"/>
        <v>90NX0881-M00T20</v>
      </c>
      <c r="D63" s="19" t="str">
        <f t="shared" si="0"/>
        <v>ASUS ExpertBook P1 (i3-1315U/8GB/512GB/Win 11 Home/P1503CVA)</v>
      </c>
      <c r="E63" s="19" t="str">
        <f t="shared" si="1"/>
        <v>Intel® Core™ i3-1315U 1.2 GHz</v>
      </c>
      <c r="F63" s="19" t="str">
        <f t="shared" si="2"/>
        <v>Intel® UHD Graphics</v>
      </c>
      <c r="G63" s="19" t="str">
        <f t="shared" si="3"/>
        <v>Windows 11 Home</v>
      </c>
      <c r="H63" s="19" t="str">
        <f t="shared" si="25"/>
        <v>Microsoft Office Home 2024
Microsoft 365 Basic</v>
      </c>
      <c r="I63" s="19" t="str">
        <f t="shared" si="4"/>
        <v>Not Found</v>
      </c>
      <c r="J63" s="19" t="str">
        <f t="shared" si="26"/>
        <v>FHD (1920 x 1080) 16:9</v>
      </c>
      <c r="K63" s="19" t="str">
        <f t="shared" si="5"/>
        <v>300nits</v>
      </c>
      <c r="L63" s="19" t="str">
        <f t="shared" si="6"/>
        <v>DDR5 8GB</v>
      </c>
      <c r="M63" s="19" t="str">
        <f t="shared" si="7"/>
        <v>512GB M.2 2280 NVMe™ PCIe® 4.0 SSD
SSD Housing for storage expansion</v>
      </c>
      <c r="N63" s="20" t="str">
        <f t="shared" si="8"/>
        <v>2x USB 3.2 Gen 1 Type-A
2x USB 3.2 Gen 2 Type-C support display / power delivery
1x HDMI 1.4, up to 3840x2160p/30Hz
1x 3.5mm Combo Audio Jack
1x RJ45 Gigabit Ethernet</v>
      </c>
      <c r="O63" s="19" t="str">
        <f t="shared" si="9"/>
        <v>1.62 kg (3.57 lbs)</v>
      </c>
      <c r="P63" s="19" t="str">
        <f t="shared" si="10"/>
        <v>35.95 x 23.22 x 1.99 ~ 1.99 cm</v>
      </c>
      <c r="Q63" s="20" t="str">
        <f t="shared" si="11"/>
        <v>2x DDR5 SO-DIMM slots
1x M.2 2230 PCIe 4.0x4
1x M.2 2280 PCIe 4.0x4</v>
      </c>
      <c r="R63" s="19" t="str">
        <f t="shared" si="27"/>
        <v>Backpack</v>
      </c>
      <c r="S63" s="19" t="str">
        <f t="shared" si="12"/>
        <v>42WHrs</v>
      </c>
      <c r="T63" s="19" t="str">
        <f t="shared" si="13"/>
        <v>TYPE-C, 65W AC Adapter</v>
      </c>
      <c r="U63" s="19" t="str">
        <f t="shared" si="14"/>
        <v>FingerPrint</v>
      </c>
      <c r="V63" s="19" t="str">
        <f t="shared" si="15"/>
        <v>Intel® Core™ i3-1315U Processor 1.2 GHz (10MB Cache, up to 4.5 GHz, 6 cores, 8 Threads)</v>
      </c>
      <c r="W63" s="19" t="str">
        <f t="shared" si="16"/>
        <v>Intel® Core™ i3-1315U 1.2</v>
      </c>
      <c r="X63" s="19" t="str">
        <f t="shared" si="17"/>
        <v>i3-1315U</v>
      </c>
      <c r="Y63" s="19" t="str">
        <f t="shared" si="18"/>
        <v>i3-1315U</v>
      </c>
      <c r="Z63" s="19" t="str">
        <f t="shared" si="19"/>
        <v>Win 11 Home</v>
      </c>
      <c r="AA63" s="19" t="str">
        <f t="shared" si="20"/>
        <v/>
      </c>
      <c r="AB63" s="19" t="str">
        <f t="shared" si="21"/>
        <v>8GB</v>
      </c>
      <c r="AC63" s="19" t="str">
        <f t="shared" si="22"/>
        <v>512GB</v>
      </c>
      <c r="AD63" s="19" t="str">
        <f t="shared" si="23"/>
        <v>P1503CVA</v>
      </c>
      <c r="AF63" s="19" t="str">
        <v>90NX0881-M00T20</v>
      </c>
      <c r="AG63" s="19" t="str">
        <v>P1503CVA-S73850WS</v>
      </c>
      <c r="AH63" s="19" t="str">
        <v>VSNX0881-BU2021</v>
      </c>
      <c r="AI63" s="19" t="str">
        <v>Intel® Core™ i3-1315U Processor 1.2 GHz (10MB Cache, up to 4.5 GHz, 6 cores, 8 Threads)</v>
      </c>
      <c r="AJ63" s="19" t="str">
        <v>DDR5 8GB</v>
      </c>
      <c r="AK63" s="19" t="str">
        <v>512GB M.2 2280 NVMe™ PCIe® 4.0 SSD
SSD Housing for storage expansion</v>
      </c>
      <c r="AL63" s="19" t="str">
        <v>Intel® UHD Graphics</v>
      </c>
      <c r="AM63" s="19" t="str">
        <v>Windows 11 Home - ASUS recommends Windows 11 Pro for business
* Windows 11 Home is available only as the Single Language edition. Learn more about Windows 11 Home Single language: https://support.microsoft.com/article/eaf060a6-3642-4612-6b75-b34e57a08abf</v>
      </c>
      <c r="AN63" s="19" t="str">
        <v>Microsoft Office Home 2024
Microsoft 365 Basic</v>
      </c>
      <c r="AO63" s="19" t="str">
        <v>Plastic</v>
      </c>
      <c r="AP63" s="19" t="str">
        <v>2x DDR5 SO-DIMM slots
1x M.2 2230 PCIe 4.0x4
1x M.2 2280 PCIe 4.0x4</v>
      </c>
      <c r="AQ63" s="19" t="str">
        <v>720p HD camera
With privacy shutter</v>
      </c>
      <c r="AR63" s="19" t="str">
        <v>Audio by Dirac
Built-in speaker
Built-in array microphone</v>
      </c>
      <c r="AS63" s="19" t="str">
        <v>Wi-Fi 6(802.11ax) (Dual band) 2*2 + Bluetooth® 5.4 Wireless Card</v>
      </c>
      <c r="AT63" s="19" t="str">
        <v>2x USB 3.2 Gen 1 Type-A
2x USB 3.2 Gen 2 Type-C support display / power delivery
1x HDMI 1.4, up to 3840x2160p/30Hz
1x 3.5mm Combo Audio Jack
1x RJ45 Gigabit Ethernet</v>
      </c>
      <c r="AU63"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3" s="19" t="str">
        <v>Backpack</v>
      </c>
      <c r="AW63" s="19" t="str">
        <v>15.6-inch</v>
      </c>
      <c r="AX63" s="19" t="str">
        <v>Chiclet Keyboard with Num-key</v>
      </c>
      <c r="AY63" s="19" t="str">
        <v>300nits</v>
      </c>
      <c r="AZ63" s="19" t="str">
        <v>FHD (1920 x 1080) 16:9</v>
      </c>
      <c r="BA63" s="19" t="str">
        <v>Anti-glare display</v>
      </c>
      <c r="BB63" s="19" t="str">
        <v>NTSC: 45%</v>
      </c>
      <c r="BC63" s="19" t="str">
        <v>Non-touch screen</v>
      </c>
      <c r="BD63" s="19" t="str">
        <v>170/170</v>
      </c>
      <c r="BE63" s="19" t="str">
        <v>1Y Carry-In
 Accidental Damage Protection + 2Y Carry-In</v>
      </c>
      <c r="BF63" s="19" t="str">
        <v>1.62 kg (3.57 lbs)</v>
      </c>
      <c r="BG63" s="19" t="str">
        <v>1.44 kg (3.17 lbs)</v>
      </c>
      <c r="BH63" s="19" t="str">
        <v>35.95 x 23.22 x 1.99 ~ 1.99 cm (14.15" x 9.14" x 0.78" ~ 0.78")</v>
      </c>
      <c r="BI63" s="19" t="str">
        <v>42WHrs, 3S1P, 3-cell Li-ion</v>
      </c>
      <c r="BJ63" s="19" t="str">
        <v>TYPE-C, 65W AC Adapter, Output: 20V DC, 3.25A, 65W, Input: 100~240V AC 50/60Hz universal (Adapter+power cord)</v>
      </c>
      <c r="BK63" s="19" t="str">
        <v>N/A</v>
      </c>
      <c r="BL63" s="19" t="str">
        <v>McAfee® 1 year</v>
      </c>
      <c r="BM63" s="19" t="str">
        <v>Chiclet Keyboard with Num-key</v>
      </c>
      <c r="BN63" s="19" t="str">
        <v>FingerPrint</v>
      </c>
      <c r="BO63" s="19" t="str">
        <v>EPEAT Gold with Climate+
Energy star 8.0
FSC Recycled
REACH
RoHS
TCO Certified</v>
      </c>
      <c r="BP63" s="19" t="str">
        <v>US MIL-STD 810H military-grade standard</v>
      </c>
      <c r="BQ63" s="19">
        <v>0</v>
      </c>
      <c r="BR63" s="19" t="str">
        <v>LED Backlit</v>
      </c>
    </row>
    <row r="64" spans="1:70" ht="72">
      <c r="A64" s="19" t="str">
        <v>P1503CVA-S75150WS</v>
      </c>
      <c r="B64" s="19" t="str">
        <f>IF(ISBLANK(A64),"",_xlfn.XLOOKUP(LEFT(A64,5),'MKT name rule'!$B$2:$B$322,'MKT name rule'!$C$2:$C$322, "Not found"))</f>
        <v>ASUS ExpertBook P1</v>
      </c>
      <c r="C64" s="19" t="str">
        <f t="shared" si="24"/>
        <v>90NX0881-M015S0</v>
      </c>
      <c r="D64" s="19" t="str">
        <f t="shared" si="0"/>
        <v>ASUS ExpertBook P1 (i5-13420H/16GB/512GB/Win 11 Home/P1503CVA)</v>
      </c>
      <c r="E64" s="19" t="str">
        <f t="shared" si="1"/>
        <v>Intel® Core™ i5-13420H 2.1 GHz</v>
      </c>
      <c r="F64" s="19" t="str">
        <f t="shared" si="2"/>
        <v>Intel® UHD Graphics</v>
      </c>
      <c r="G64" s="19" t="str">
        <f t="shared" si="3"/>
        <v>Windows 11 Home</v>
      </c>
      <c r="H64" s="19" t="str">
        <f t="shared" si="25"/>
        <v>Microsoft Office Home 2024
Microsoft 365 Basic</v>
      </c>
      <c r="I64" s="19" t="str">
        <f t="shared" si="4"/>
        <v>Not Found</v>
      </c>
      <c r="J64" s="19" t="str">
        <f t="shared" si="26"/>
        <v>FHD (1920 x 1080) 16:9</v>
      </c>
      <c r="K64" s="19" t="str">
        <f t="shared" si="5"/>
        <v>300nits</v>
      </c>
      <c r="L64" s="19" t="str">
        <f t="shared" si="6"/>
        <v>DDR5 16GB</v>
      </c>
      <c r="M64" s="19" t="str">
        <f t="shared" si="7"/>
        <v>512GB M.2 2280 NVMe™ PCIe® 4.0 SSD
SSD Housing for storage expansion</v>
      </c>
      <c r="N64" s="20" t="str">
        <f t="shared" si="8"/>
        <v>2x USB 3.2 Gen 1 Type-A
2x USB 3.2 Gen 2 Type-C support display / power delivery
1x HDMI 1.4, up to 3840x2160p/30Hz
1x 3.5mm Combo Audio Jack
1x RJ45 Gigabit Ethernet</v>
      </c>
      <c r="O64" s="19" t="str">
        <f t="shared" si="9"/>
        <v>1.66 kg (3.66 lbs)</v>
      </c>
      <c r="P64" s="19" t="str">
        <f t="shared" si="10"/>
        <v>35.95 x 23.22 x 1.99 ~ 1.99 cm</v>
      </c>
      <c r="Q64" s="20" t="str">
        <f t="shared" si="11"/>
        <v>2x DDR5 SO-DIMM slots
1x M.2 2230 PCIe 4.0x4
1x M.2 2280 PCIe 4.0x4</v>
      </c>
      <c r="R64" s="19" t="str">
        <f t="shared" si="27"/>
        <v>Backpack</v>
      </c>
      <c r="S64" s="19" t="str">
        <f t="shared" si="12"/>
        <v>50WHrs</v>
      </c>
      <c r="T64" s="19" t="str">
        <f t="shared" si="13"/>
        <v>TYPE-C, 65W AC Adapter</v>
      </c>
      <c r="U64" s="19" t="str">
        <f t="shared" si="14"/>
        <v>FingerPrint</v>
      </c>
      <c r="V64" s="19" t="str">
        <f t="shared" si="15"/>
        <v>Intel® Core™ i5-13420H Processor 2.1 GHz (12MB Cache, up to 4.6 GHz, 8 cores, 12 Threads)</v>
      </c>
      <c r="W64" s="19" t="str">
        <f t="shared" si="16"/>
        <v>Intel® Core™ i5-13420H 2.1</v>
      </c>
      <c r="X64" s="19" t="str">
        <f t="shared" si="17"/>
        <v>i5-13420H</v>
      </c>
      <c r="Y64" s="19" t="str">
        <f t="shared" si="18"/>
        <v>i5-13420H</v>
      </c>
      <c r="Z64" s="19" t="str">
        <f t="shared" si="19"/>
        <v>Win 11 Home</v>
      </c>
      <c r="AA64" s="19" t="str">
        <f t="shared" si="20"/>
        <v/>
      </c>
      <c r="AB64" s="19" t="str">
        <f t="shared" si="21"/>
        <v>16GB</v>
      </c>
      <c r="AC64" s="19" t="str">
        <f t="shared" si="22"/>
        <v>512GB</v>
      </c>
      <c r="AD64" s="19" t="str">
        <f t="shared" si="23"/>
        <v>P1503CVA</v>
      </c>
      <c r="AF64" s="19" t="str">
        <v>90NX0881-M015S0</v>
      </c>
      <c r="AG64" s="19" t="str">
        <v>P1503CVA-S75150WS</v>
      </c>
      <c r="AH64" s="19" t="str">
        <v>VSNX0881-BU20C1</v>
      </c>
      <c r="AI64" s="19" t="str">
        <v>Intel® Core™ i5-13420H Processor 2.1 GHz (12MB Cache, up to 4.6 GHz, 8 cores, 12 Threads)</v>
      </c>
      <c r="AJ64" s="19" t="str">
        <v>DDR5 16GB</v>
      </c>
      <c r="AK64" s="19" t="str">
        <v>512GB M.2 2280 NVMe™ PCIe® 4.0 SSD
SSD Housing for storage expansion</v>
      </c>
      <c r="AL64" s="19" t="str">
        <v>Intel® UHD Graphics</v>
      </c>
      <c r="AM64" s="19" t="str">
        <v>Windows 11 Home - ASUS recommends Windows 11 Pro for business
* Windows 11 Home is available only as the Single Language edition. Learn more about Windows 11 Home Single language: https://support.microsoft.com/article/eaf060a6-3642-4612-6b75-b34e57a08abf</v>
      </c>
      <c r="AN64" s="19" t="str">
        <v>Microsoft Office Home 2024
Microsoft 365 Basic</v>
      </c>
      <c r="AO64" s="19" t="str">
        <v>Plastic</v>
      </c>
      <c r="AP64" s="19" t="str">
        <v>2x DDR5 SO-DIMM slots
1x M.2 2230 PCIe 4.0x4
1x M.2 2280 PCIe 4.0x4</v>
      </c>
      <c r="AQ64" s="19" t="str">
        <v>720p HD camera
With privacy shutter</v>
      </c>
      <c r="AR64" s="19" t="str">
        <v>Audio by Dirac
Built-in speaker
Built-in array microphone</v>
      </c>
      <c r="AS64" s="19" t="str">
        <v>Wi-Fi 6(802.11ax) (Dual band) 2*2 + Bluetooth® 5.4 Wireless Card</v>
      </c>
      <c r="AT64" s="19" t="str">
        <v>2x USB 3.2 Gen 1 Type-A
2x USB 3.2 Gen 2 Type-C support display / power delivery
1x HDMI 1.4, up to 3840x2160p/30Hz
1x 3.5mm Combo Audio Jack
1x RJ45 Gigabit Ethernet</v>
      </c>
      <c r="AU64"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4" s="19" t="str">
        <v>Backpack</v>
      </c>
      <c r="AW64" s="19" t="str">
        <v>15.6-inch</v>
      </c>
      <c r="AX64" s="19" t="str">
        <v>Chiclet Keyboard with Num-key</v>
      </c>
      <c r="AY64" s="19" t="str">
        <v>300nits</v>
      </c>
      <c r="AZ64" s="19" t="str">
        <v>FHD (1920 x 1080) 16:9</v>
      </c>
      <c r="BA64" s="19" t="str">
        <v>Anti-glare display</v>
      </c>
      <c r="BB64" s="19" t="str">
        <v>NTSC: 45%</v>
      </c>
      <c r="BC64" s="19" t="str">
        <v>Non-touch screen</v>
      </c>
      <c r="BD64" s="19" t="str">
        <v>170/170</v>
      </c>
      <c r="BE64" s="19" t="str">
        <v>1Y Carry-In
 Accidental Damage Protection + 2Y Carry-In</v>
      </c>
      <c r="BF64" s="19" t="str">
        <v>1.66 kg (3.66 lbs)</v>
      </c>
      <c r="BG64" s="19" t="str">
        <v>1.47 kg (3.24 lbs)</v>
      </c>
      <c r="BH64" s="19" t="str">
        <v>35.95 x 23.22 x 1.99 ~ 1.99 cm (14.15" x 9.14" x 0.78" ~ 0.78")</v>
      </c>
      <c r="BI64" s="19" t="str">
        <v>50WHrs, 3S1P, 3-cell Li-ion</v>
      </c>
      <c r="BJ64" s="19" t="str">
        <v>TYPE-C, 65W AC Adapter, Output: 20V DC, 3.25A, 65W, Input: 100~240V AC 50/60Hz universal (Adapter+power cord)</v>
      </c>
      <c r="BK64" s="19" t="str">
        <v>N/A</v>
      </c>
      <c r="BL64" s="19" t="str">
        <v>McAfee® 1 year</v>
      </c>
      <c r="BM64" s="19" t="str">
        <v>Chiclet Keyboard with Num-key</v>
      </c>
      <c r="BN64" s="19" t="str">
        <v>FingerPrint</v>
      </c>
      <c r="BO64" s="19" t="str">
        <v>EPEAT Gold with Climate+
Energy star 8.0
FSC Recycled
REACH
RoHS
TCO Certified</v>
      </c>
      <c r="BP64" s="19" t="str">
        <v>US MIL-STD 810H military-grade standard</v>
      </c>
      <c r="BQ64" s="19">
        <v>0</v>
      </c>
      <c r="BR64" s="19" t="str">
        <v>LED Backlit</v>
      </c>
    </row>
    <row r="65" spans="1:70" ht="72">
      <c r="A65" s="19" t="str">
        <v>P3405CVA-LY5850WS</v>
      </c>
      <c r="B65" s="19" t="str">
        <f>IF(ISBLANK(A65),"",_xlfn.XLOOKUP(LEFT(A65,5),'MKT name rule'!$B$2:$B$322,'MKT name rule'!$C$2:$C$322, "Not found"))</f>
        <v>ASUS ExpertBook P3 Gen 1</v>
      </c>
      <c r="C65" s="19" t="str">
        <f t="shared" si="24"/>
        <v>90NX08E1-M001A0</v>
      </c>
      <c r="D65" s="19" t="str">
        <f t="shared" si="0"/>
        <v>ASUS ExpertBook P3 Gen 1 (i5-13420H/8GB/512GB/Win 11 Home/P3405CVA)</v>
      </c>
      <c r="E65" s="19" t="str">
        <f t="shared" si="1"/>
        <v>Intel® Core™ i5-13420H 2.1 GHz</v>
      </c>
      <c r="F65" s="19" t="str">
        <f t="shared" si="2"/>
        <v>Intel® UHD Graphics</v>
      </c>
      <c r="G65" s="19" t="str">
        <f t="shared" si="3"/>
        <v>Windows 11 Home</v>
      </c>
      <c r="H65" s="19" t="str">
        <f t="shared" si="25"/>
        <v>Microsoft Office Home 2024
Microsoft 365 Basic</v>
      </c>
      <c r="I65" s="19" t="str">
        <f t="shared" si="4"/>
        <v>Not Found</v>
      </c>
      <c r="J65" s="19" t="str">
        <f t="shared" si="26"/>
        <v>WUXGA (1920 x 1200) 16:10</v>
      </c>
      <c r="K65" s="19" t="str">
        <f t="shared" si="5"/>
        <v>300nits</v>
      </c>
      <c r="L65" s="19" t="str">
        <f t="shared" si="6"/>
        <v>DDR5 8GB</v>
      </c>
      <c r="M65" s="19" t="str">
        <f t="shared" si="7"/>
        <v>512GB M.2 2280 NVMe™ PCIe® 4.0 SSD
SSD Housing for storage expansion</v>
      </c>
      <c r="N65" s="20" t="str">
        <f t="shared" si="8"/>
        <v>2x USB 3.2 Gen 1 Type-A
2x USB 3.2 Gen 2 Type-C support display / power delivery
1x HDMI 2.1 TMDS
1x 3.5mm Combo Audio Jack
1x RJ45 Gigabit Ethernet</v>
      </c>
      <c r="O65" s="19" t="str">
        <f t="shared" si="9"/>
        <v>1.42 kg (3.13 lbs)</v>
      </c>
      <c r="P65" s="19" t="str">
        <f t="shared" si="10"/>
        <v>31.51 x 22.68 x 1.79 ~ 1.80 cm</v>
      </c>
      <c r="Q65" s="20" t="str">
        <f t="shared" si="11"/>
        <v>2x DDR5 SO-DIMM slots
1x M.2 2230 PCIe 4.0x4
1x M.2 2280 PCIe 4.0x4</v>
      </c>
      <c r="R65" s="19" t="str">
        <f t="shared" si="27"/>
        <v>Backpack</v>
      </c>
      <c r="S65" s="19" t="str">
        <f t="shared" si="12"/>
        <v>50WHrs</v>
      </c>
      <c r="T65" s="19" t="str">
        <f t="shared" si="13"/>
        <v>TYPE-C, 65W AC Adapter</v>
      </c>
      <c r="U65" s="19" t="str">
        <f t="shared" si="14"/>
        <v>FingerPrint</v>
      </c>
      <c r="V65" s="19" t="str">
        <f t="shared" si="15"/>
        <v>Intel® Core™ i5-13420H Processor 2.1 GHz (12MB Cache, up to 4.6 GHz, 8 cores, 12 Threads)</v>
      </c>
      <c r="W65" s="19" t="str">
        <f t="shared" si="16"/>
        <v>Intel® Core™ i5-13420H 2.1</v>
      </c>
      <c r="X65" s="19" t="str">
        <f t="shared" si="17"/>
        <v>i5-13420H</v>
      </c>
      <c r="Y65" s="19" t="str">
        <f t="shared" si="18"/>
        <v>i5-13420H</v>
      </c>
      <c r="Z65" s="19" t="str">
        <f t="shared" si="19"/>
        <v>Win 11 Home</v>
      </c>
      <c r="AA65" s="19" t="str">
        <f t="shared" si="20"/>
        <v/>
      </c>
      <c r="AB65" s="19" t="str">
        <f t="shared" si="21"/>
        <v>8GB</v>
      </c>
      <c r="AC65" s="19" t="str">
        <f t="shared" si="22"/>
        <v>512GB</v>
      </c>
      <c r="AD65" s="19" t="str">
        <f t="shared" si="23"/>
        <v>P3405CVA</v>
      </c>
      <c r="AF65" s="19" t="str">
        <v>90NX08E1-M001A0</v>
      </c>
      <c r="AG65" s="19" t="str">
        <v>P3405CVA-LY5850WS</v>
      </c>
      <c r="AH65" s="19" t="str">
        <v>VSNX08E1-BU101B</v>
      </c>
      <c r="AI65" s="19" t="str">
        <v>Intel® Core™ i5-13420H Processor 2.1 GHz (12MB Cache, up to 4.6 GHz, 8 cores, 12 Threads)</v>
      </c>
      <c r="AJ65" s="19" t="str">
        <v>DDR5 8GB</v>
      </c>
      <c r="AK65" s="19" t="str">
        <v>512GB M.2 2280 NVMe™ PCIe® 4.0 SSD
SSD Housing for storage expansion</v>
      </c>
      <c r="AL65" s="19" t="str">
        <v>Intel® UHD Graphics</v>
      </c>
      <c r="AM65" s="19" t="str">
        <v>Windows 11 Home - ASUS recommends Windows 11 Pro for business
* Windows 11 Home is available only as the Single Language edition. Learn more about Windows 11 Home Single language: https://support.microsoft.com/article/eaf060a6-3642-4612-6b75-b34e57a08abf</v>
      </c>
      <c r="AN65" s="19" t="str">
        <v>Microsoft Office Home 2024
Microsoft 365 Basic</v>
      </c>
      <c r="AO65" s="19" t="str">
        <v>Aluminum</v>
      </c>
      <c r="AP65" s="19" t="str">
        <v>2x DDR5 SO-DIMM slots
1x M.2 2230 PCIe 4.0x4
1x M.2 2280 PCIe 4.0x4</v>
      </c>
      <c r="AQ65" s="19" t="str">
        <v>1080p FHD camera
With privacy shutter</v>
      </c>
      <c r="AR65" s="19" t="str">
        <v>Audio by Dirac
Smart Amp Technology
Built-in speaker
Built-in array microphone</v>
      </c>
      <c r="AS65" s="19" t="str">
        <v>Wi-Fi 6(802.11ax) (Dual band) 2*2 + Bluetooth® 5.4 Wireless Card</v>
      </c>
      <c r="AT65" s="19" t="str">
        <v>2x USB 3.2 Gen 1 Type-A
2x USB 3.2 Gen 2 Type-C support display / power delivery
1x HDMI 2.1 TMDS
1x 3.5mm Combo Audio Jack
1x RJ45 Gigabit Ethernet</v>
      </c>
      <c r="AU65"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5" s="19" t="str">
        <v>Backpack</v>
      </c>
      <c r="AW65" s="19" t="str">
        <v>14.0-inch</v>
      </c>
      <c r="AX65" s="19" t="str">
        <v>Backlit Chiclet Keyboard</v>
      </c>
      <c r="AY65" s="19" t="str">
        <v>300nits</v>
      </c>
      <c r="AZ65" s="19" t="str">
        <v>WUXGA (1920 x 1200) 16:10</v>
      </c>
      <c r="BA65" s="19" t="str">
        <v>Anti-glare display</v>
      </c>
      <c r="BB65" s="19" t="str">
        <v>NTSC: 45%</v>
      </c>
      <c r="BC65" s="19" t="str">
        <v>Non-touch screen</v>
      </c>
      <c r="BD65" s="19" t="str">
        <v>170/170</v>
      </c>
      <c r="BE65" s="19" t="str">
        <v>1Y Carry-In
 Accidental Damage Protection + 2Y Carry-In</v>
      </c>
      <c r="BF65" s="19" t="str">
        <v>1.42 kg (3.13 lbs)</v>
      </c>
      <c r="BG65" s="19" t="str">
        <v>1.23 kg (2.71 lbs)</v>
      </c>
      <c r="BH65" s="19" t="str">
        <v>31.51 x 22.68 x 1.79 ~ 1.80 cm (12.41" x 8.93" x 0.70" ~ 0.71")</v>
      </c>
      <c r="BI65" s="19" t="str">
        <v>50WHrs, 3S1P, 3-cell Li-ion</v>
      </c>
      <c r="BJ65" s="19" t="str">
        <v>TYPE-C, 65W AC Adapter, Output: 20V DC, 3.25A, 65W, Input: 100~240V AC 50/60Hz universal (Adapter+power cord)</v>
      </c>
      <c r="BK65" s="19" t="str">
        <v>N/A</v>
      </c>
      <c r="BL65" s="19" t="str">
        <v>McAfee® 1 year</v>
      </c>
      <c r="BM65" s="19" t="str">
        <v>Backlit Chiclet Keyboard</v>
      </c>
      <c r="BN65" s="19" t="str">
        <v>FingerPrint</v>
      </c>
      <c r="BO65" s="19" t="str">
        <v>EPEAT Gold with Climate+
Energy star 8.0
FSC Recycled
REACH
RoHS
TCO Certified</v>
      </c>
      <c r="BP65" s="19" t="str">
        <v>US MIL STD 810H military grade standard (24 procedures)</v>
      </c>
      <c r="BQ65" s="19">
        <v>0</v>
      </c>
      <c r="BR65" s="19" t="str">
        <v>LED Backlit</v>
      </c>
    </row>
    <row r="66" spans="1:70" ht="72">
      <c r="A66" s="19" t="str">
        <v>P3405CVA-LY5150WS</v>
      </c>
      <c r="B66" s="19" t="str">
        <f>IF(ISBLANK(A66),"",_xlfn.XLOOKUP(LEFT(A66,5),'MKT name rule'!$B$2:$B$322,'MKT name rule'!$C$2:$C$322, "Not found"))</f>
        <v>ASUS ExpertBook P3 Gen 1</v>
      </c>
      <c r="C66" s="19" t="str">
        <f t="shared" si="24"/>
        <v>90NX08E1-M00DK0</v>
      </c>
      <c r="D66" s="19" t="str">
        <f t="shared" ref="D66:D129" si="28">IF(ISBLANK(A66),"",B66&amp;" ("&amp;Y66&amp;"/"&amp;AB66&amp;"/"&amp;AC66&amp;AA66&amp;"/"&amp;Z66&amp;"/"&amp;AD66&amp;")")</f>
        <v>ASUS ExpertBook P3 Gen 1 (i5-13420H/16GB/512GB/Win 11 Home/P3405CVA)</v>
      </c>
      <c r="E66" s="19" t="str">
        <f t="shared" ref="E66:E129" si="29">IF(
  ISBLANK(A66),
  "",
  TRIM(SUBSTITUTE(
    SUBSTITUTE(
      V66,
      MID(V66, FIND("(", V66), FIND(")", V66) - FIND("(", V66) + 1),
      ""
    ),
    "Processor", ""
  ))
)</f>
        <v>Intel® Core™ i5-13420H 2.1 GHz</v>
      </c>
      <c r="F66" s="19" t="str">
        <f t="shared" ref="F66:F129" si="30">IF(ISBLANK(A66), "", AL66)</f>
        <v>Intel® UHD Graphics</v>
      </c>
      <c r="G66" s="19" t="str">
        <f t="shared" ref="G66:G129" si="31">IF(ISBLANK(A66),"",IF(ISNUMBER(SEARCH("Windows 11 Home",AM66)),"Windows 11 Home",IF(ISNUMBER(SEARCH("Windows 11 Pro",AM66)),"Windows 11 Pro",IF(ISNUMBER(SEARCH("Chrome",AM66)),"ChromeOS",""))))</f>
        <v>Windows 11 Home</v>
      </c>
      <c r="H66" s="19" t="str">
        <f t="shared" si="25"/>
        <v>Microsoft Office Home 2024
Microsoft 365 Basic</v>
      </c>
      <c r="I66" s="19" t="str">
        <f t="shared" ref="I66:I129" si="32">IF(ISBLANK(A66), "", IFERROR(INT(AW66) &amp; """", "Not Found"))</f>
        <v>Not Found</v>
      </c>
      <c r="J66" s="19" t="str">
        <f t="shared" ref="J66:J129" si="33">IF(ISBLANK(A66), "", AZ66)</f>
        <v>WUXGA (1920 x 1200) 16:10</v>
      </c>
      <c r="K66" s="19" t="str">
        <f t="shared" ref="K66:K129" si="34">IF(ISBLANK(A66), "", AY66)</f>
        <v>300nits</v>
      </c>
      <c r="L66" s="19" t="str">
        <f t="shared" ref="L66:L129" si="35">IF(
  ISBLANK(A66),
  "",
  IF(
    ISNUMBER(SEARCH("(", AJ66)),
    TRIM(LEFT(AJ66, FIND("(", AJ66) - 1)),
    AJ66
  )
)</f>
        <v>DDR5 16GB</v>
      </c>
      <c r="M66" s="19" t="str">
        <f t="shared" ref="M66:M129" si="36">IF(ISBLANK(A66), "", AK66)</f>
        <v>512GB M.2 2280 NVMe™ PCIe® 4.0 SSD
SSD Housing for storage expansion</v>
      </c>
      <c r="N66" s="20" t="str">
        <f t="shared" ref="N66:N129" si="37">IF(ISBLANK(A66), "", AT66)</f>
        <v>2x USB 3.2 Gen 1 Type-A
2x USB 3.2 Gen 2 Type-C support display / power delivery
1x HDMI 2.1 TMDS
1x 3.5mm Combo Audio Jack
1x RJ45 Gigabit Ethernet</v>
      </c>
      <c r="O66" s="19" t="str">
        <f t="shared" ref="O66:O129" si="38">IF(ISBLANK(A66), "", BF66)</f>
        <v>1.42 kg (3.13 lbs)</v>
      </c>
      <c r="P66" s="19" t="str">
        <f t="shared" ref="P66:P129" si="39">IF(ISBLANK(A66), "", TRIM(_xlfn.TEXTBEFORE(BH66, " (")))</f>
        <v>31.51 x 22.68 x 1.79 ~ 1.80 cm</v>
      </c>
      <c r="Q66" s="20" t="str">
        <f t="shared" ref="Q66:Q129" si="40">IF(ISBLANK(A66), "", AP66)</f>
        <v>2x DDR5 SO-DIMM slots
1x M.2 2230 PCIe 4.0x4
1x M.2 2280 PCIe 4.0x4</v>
      </c>
      <c r="R66" s="19" t="str">
        <f t="shared" si="27"/>
        <v>Backpack</v>
      </c>
      <c r="S66" s="19" t="str">
        <f t="shared" ref="S66:S129" si="41">IF(ISBLANK(A66), "", TRIM(LEFT(BI66, FIND(",", BI66) - 1)))</f>
        <v>50WHrs</v>
      </c>
      <c r="T66" s="19" t="str">
        <f t="shared" ref="T66:T129" si="42">IF(ISBLANK(A66), "", IFERROR(_xlfn.TEXTBEFORE(BJ66, ", Output:"), "Not Found"))</f>
        <v>TYPE-C, 65W AC Adapter</v>
      </c>
      <c r="U66" s="19" t="str">
        <f t="shared" ref="U66:U129" si="43">IF(ISBLANK(A66), "", IF(BN66 = "N/A", "", BN66))</f>
        <v>FingerPrint</v>
      </c>
      <c r="V66" s="19" t="str">
        <f t="shared" ref="V66:V129" si="44">IF(ISBLANK(A66), "", AI66)</f>
        <v>Intel® Core™ i5-13420H Processor 2.1 GHz (12MB Cache, up to 4.6 GHz, 8 cores, 12 Threads)</v>
      </c>
      <c r="W66" s="19" t="str">
        <f t="shared" ref="W66:W129" si="45">IF(
  ISBLANK(A66),
  "",
  LEFT(V66, SEARCH("processor", LOWER(V66)) - 1) &amp;
  MID(V66, SEARCH("processor", LOWER(V66)) + 10, FIND(" ", MID(V66, SEARCH("processor", LOWER(V66)) + 10, 20)) - 1)
)</f>
        <v>Intel® Core™ i5-13420H 2.1</v>
      </c>
      <c r="X66" s="19" t="str">
        <f t="shared" ref="X66:X129" si="46">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i5-13420H</v>
      </c>
      <c r="Y66" s="19" t="str">
        <f t="shared" ref="Y66:Y129" si="47">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i5-13420H</v>
      </c>
      <c r="Z66" s="19" t="str">
        <f t="shared" ref="Z66:Z129" si="48">IF(ISBLANK(A66), "",SUBSTITUTE(G66, "Windows", "Win"))</f>
        <v>Win 11 Home</v>
      </c>
      <c r="AA66" s="19" t="str">
        <f t="shared" ref="AA66:AA129" si="49">IF(
  ISBLANK(F66),
  "",
  IF(
    ISNUMBER(SEARCH("RTX", F66)),
    "/" &amp; LEFT(MID(F66, SEARCH("RTX", F66), 15),
               IFERROR(SEARCH(" ", MID(F66, SEARCH("RTX", F66), 15), 6) - 1, 15)),
    ""
  )
)</f>
        <v/>
      </c>
      <c r="AB66" s="19" t="str">
        <f t="shared" ref="AB66:AB129" si="50">IF(
  ISBLANK(A66),
  "",
  TRIM(RIGHT(L66, LEN(L66) - FIND(" ", L66)))
)</f>
        <v>16GB</v>
      </c>
      <c r="AC66" s="19" t="str">
        <f t="shared" ref="AC66:AC129" si="51">IF(ISBLANK(A66),"",LEFT(M66,FIND(" ",M66)-1))</f>
        <v>512GB</v>
      </c>
      <c r="AD66" s="19" t="str">
        <f t="shared" ref="AD66:AD129" si="52">IF(ISBLANK(A66),"",IFERROR(_xlfn.TEXTBEFORE(A66, "-"), A66))</f>
        <v>P3405CVA</v>
      </c>
      <c r="AF66" s="19" t="str">
        <v>90NX08E1-M00DK0</v>
      </c>
      <c r="AG66" s="19" t="str">
        <v>P3405CVA-LY5150WS</v>
      </c>
      <c r="AH66" s="19" t="str">
        <v>VSNX08E1-BU101B</v>
      </c>
      <c r="AI66" s="19" t="str">
        <v>Intel® Core™ i5-13420H Processor 2.1 GHz (12MB Cache, up to 4.6 GHz, 8 cores, 12 Threads)</v>
      </c>
      <c r="AJ66" s="19" t="str">
        <v>DDR5 16GB</v>
      </c>
      <c r="AK66" s="19" t="str">
        <v>512GB M.2 2280 NVMe™ PCIe® 4.0 SSD
SSD Housing for storage expansion</v>
      </c>
      <c r="AL66" s="19" t="str">
        <v>Intel® UHD Graphics</v>
      </c>
      <c r="AM66" s="19" t="str">
        <v>Windows 11 Home - ASUS recommends Windows 11 Pro for business
* Windows 11 Home is available only as the Single Language edition. Learn more about Windows 11 Home Single language: https://support.microsoft.com/article/eaf060a6-3642-4612-6b75-b34e57a08abf</v>
      </c>
      <c r="AN66" s="19" t="str">
        <v>Microsoft Office Home 2024
Microsoft 365 Basic</v>
      </c>
      <c r="AO66" s="19" t="str">
        <v>Aluminum</v>
      </c>
      <c r="AP66" s="19" t="str">
        <v>2x DDR5 SO-DIMM slots
1x M.2 2230 PCIe 4.0x4
1x M.2 2280 PCIe 4.0x4</v>
      </c>
      <c r="AQ66" s="19" t="str">
        <v>1080p FHD camera
With privacy shutter</v>
      </c>
      <c r="AR66" s="19" t="str">
        <v>Audio by Dirac
Smart Amp Technology
Built-in speaker
Built-in array microphone</v>
      </c>
      <c r="AS66" s="19" t="str">
        <v>Wi-Fi 6(802.11ax) (Dual band) 2*2 + Bluetooth® 5.4 Wireless Card</v>
      </c>
      <c r="AT66" s="19" t="str">
        <v>2x USB 3.2 Gen 1 Type-A
2x USB 3.2 Gen 2 Type-C support display / power delivery
1x HDMI 2.1 TMDS
1x 3.5mm Combo Audio Jack
1x RJ45 Gigabit Ethernet</v>
      </c>
      <c r="AU66"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6" s="19" t="str">
        <v>Backpack</v>
      </c>
      <c r="AW66" s="19" t="str">
        <v>14.0-inch</v>
      </c>
      <c r="AX66" s="19" t="str">
        <v>Backlit Chiclet Keyboard</v>
      </c>
      <c r="AY66" s="19" t="str">
        <v>300nits</v>
      </c>
      <c r="AZ66" s="19" t="str">
        <v>WUXGA (1920 x 1200) 16:10</v>
      </c>
      <c r="BA66" s="19" t="str">
        <v>Anti-glare display</v>
      </c>
      <c r="BB66" s="19" t="str">
        <v>NTSC: 45%</v>
      </c>
      <c r="BC66" s="19" t="str">
        <v>Non-touch screen</v>
      </c>
      <c r="BD66" s="19" t="str">
        <v>170/170</v>
      </c>
      <c r="BE66" s="19" t="str">
        <v>1Y Carry-In
 Accidental Damage Protection + 2Y Carry-In</v>
      </c>
      <c r="BF66" s="19" t="str">
        <v>1.42 kg (3.13 lbs)</v>
      </c>
      <c r="BG66" s="19" t="str">
        <v>1.23 kg (2.71 lbs)</v>
      </c>
      <c r="BH66" s="19" t="str">
        <v>31.51 x 22.68 x 1.79 ~ 1.80 cm (12.41" x 8.93" x 0.70" ~ 0.71")</v>
      </c>
      <c r="BI66" s="19" t="str">
        <v>50WHrs, 3S1P, 3-cell Li-ion</v>
      </c>
      <c r="BJ66" s="19" t="str">
        <v>TYPE-C, 65W AC Adapter, Output: 20V DC, 3.25A, 65W, Input: 100~240V AC 50/60Hz universal (Adapter+power cord)</v>
      </c>
      <c r="BK66" s="19" t="str">
        <v>N/A</v>
      </c>
      <c r="BL66" s="19" t="str">
        <v>McAfee® 1 year</v>
      </c>
      <c r="BM66" s="19" t="str">
        <v>Backlit Chiclet Keyboard</v>
      </c>
      <c r="BN66" s="19" t="str">
        <v>FingerPrint</v>
      </c>
      <c r="BO66" s="19" t="str">
        <v>EPEAT Gold with Climate+
Energy star 8.0
FSC Recycled
REACH
RoHS
TCO Certified</v>
      </c>
      <c r="BP66" s="19" t="str">
        <v>US MIL STD 810H military grade standard (24 procedures)</v>
      </c>
      <c r="BQ66" s="19">
        <v>0</v>
      </c>
      <c r="BR66" s="19" t="str">
        <v>LED Backlit</v>
      </c>
    </row>
    <row r="67" spans="1:70" ht="72">
      <c r="A67" s="19" t="str">
        <v>P3405CVA-LY7110WS</v>
      </c>
      <c r="B67" s="19" t="str">
        <f>IF(ISBLANK(A67),"",_xlfn.XLOOKUP(LEFT(A67,5),'MKT name rule'!$B$2:$B$322,'MKT name rule'!$C$2:$C$322, "Not found"))</f>
        <v>ASUS ExpertBook P3 Gen 1</v>
      </c>
      <c r="C67" s="19" t="str">
        <f t="shared" ref="C67:C130" si="53">IF(ISBLANK(A67), "", AF67)</f>
        <v>90NX08E1-M001B0</v>
      </c>
      <c r="D67" s="19" t="str">
        <f t="shared" si="28"/>
        <v>ASUS ExpertBook P3 Gen 1 (i7-13620H/16GB/1TB/Win 11 Home/P3405CVA)</v>
      </c>
      <c r="E67" s="19" t="str">
        <f t="shared" si="29"/>
        <v>Intel® Core™ i7-13620H 2.4 GHz</v>
      </c>
      <c r="F67" s="19" t="str">
        <f t="shared" si="30"/>
        <v>Intel® UHD Graphics</v>
      </c>
      <c r="G67" s="19" t="str">
        <f t="shared" si="31"/>
        <v>Windows 11 Home</v>
      </c>
      <c r="H67" s="19" t="str">
        <f t="shared" ref="H67:H130" si="54">IF(ISBLANK(A67), "", AN67)</f>
        <v>Microsoft Office Home 2024
Microsoft 365 Basic</v>
      </c>
      <c r="I67" s="19" t="str">
        <f t="shared" si="32"/>
        <v>Not Found</v>
      </c>
      <c r="J67" s="19" t="str">
        <f t="shared" si="33"/>
        <v>WUXGA (1920 x 1200) 16:10</v>
      </c>
      <c r="K67" s="19" t="str">
        <f t="shared" si="34"/>
        <v>300nits</v>
      </c>
      <c r="L67" s="19" t="str">
        <f t="shared" si="35"/>
        <v>DDR5 16GB</v>
      </c>
      <c r="M67" s="19" t="str">
        <f t="shared" si="36"/>
        <v>1TB M.2 2280 NVMe™ PCIe® 4.0 SSD
SSD Housing for storage expansion</v>
      </c>
      <c r="N67" s="20" t="str">
        <f t="shared" si="37"/>
        <v>2x USB 3.2 Gen 1 Type-A
2x USB 3.2 Gen 2 Type-C support display / power delivery
1x HDMI 2.1 TMDS
1x 3.5mm Combo Audio Jack
1x RJ45 Gigabit Ethernet</v>
      </c>
      <c r="O67" s="19" t="str">
        <f t="shared" si="38"/>
        <v>1.42 kg (3.13 lbs)</v>
      </c>
      <c r="P67" s="19" t="str">
        <f t="shared" si="39"/>
        <v>31.51 x 22.68 x 1.79 ~ 1.80 cm</v>
      </c>
      <c r="Q67" s="20" t="str">
        <f t="shared" si="40"/>
        <v>2x DDR5 SO-DIMM slots
1x M.2 2230 PCIe 4.0x4
1x M.2 2280 PCIe 4.0x4</v>
      </c>
      <c r="R67" s="19" t="str">
        <f t="shared" ref="R67:R130" si="55">IF(ISBLANK(A67), "", IF(AV67="","Not included",AV67))</f>
        <v>Backpack</v>
      </c>
      <c r="S67" s="19" t="str">
        <f t="shared" si="41"/>
        <v>50WHrs</v>
      </c>
      <c r="T67" s="19" t="str">
        <f t="shared" si="42"/>
        <v>TYPE-C, 65W AC Adapter</v>
      </c>
      <c r="U67" s="19" t="str">
        <f t="shared" si="43"/>
        <v>FingerPrint</v>
      </c>
      <c r="V67" s="19" t="str">
        <f t="shared" si="44"/>
        <v>Intel® Core™ i7-13620H Processor 2.4 GHz (24MB Cache, up to 4.9 GHz, 10 cores, 16 Threads)</v>
      </c>
      <c r="W67" s="19" t="str">
        <f t="shared" si="45"/>
        <v>Intel® Core™ i7-13620H 2.4</v>
      </c>
      <c r="X67" s="19" t="str">
        <f t="shared" si="46"/>
        <v>i7-13620H</v>
      </c>
      <c r="Y67" s="19" t="str">
        <f t="shared" si="47"/>
        <v>i7-13620H</v>
      </c>
      <c r="Z67" s="19" t="str">
        <f t="shared" si="48"/>
        <v>Win 11 Home</v>
      </c>
      <c r="AA67" s="19" t="str">
        <f t="shared" si="49"/>
        <v/>
      </c>
      <c r="AB67" s="19" t="str">
        <f t="shared" si="50"/>
        <v>16GB</v>
      </c>
      <c r="AC67" s="19" t="str">
        <f t="shared" si="51"/>
        <v>1TB</v>
      </c>
      <c r="AD67" s="19" t="str">
        <f t="shared" si="52"/>
        <v>P3405CVA</v>
      </c>
      <c r="AF67" s="19" t="str">
        <v>90NX08E1-M001B0</v>
      </c>
      <c r="AG67" s="19" t="str">
        <v>P3405CVA-LY7110WS</v>
      </c>
      <c r="AH67" s="19" t="str">
        <v>VSNX08E1-BU101B</v>
      </c>
      <c r="AI67" s="19" t="str">
        <v>Intel® Core™ i7-13620H Processor 2.4 GHz (24MB Cache, up to 4.9 GHz, 10 cores, 16 Threads)</v>
      </c>
      <c r="AJ67" s="19" t="str">
        <v>DDR5 16GB</v>
      </c>
      <c r="AK67" s="19" t="str">
        <v>1TB M.2 2280 NVMe™ PCIe® 4.0 SSD
SSD Housing for storage expansion</v>
      </c>
      <c r="AL67" s="19" t="str">
        <v>Intel® UHD Graphics</v>
      </c>
      <c r="AM67" s="19" t="str">
        <v>Windows 11 Home - ASUS recommends Windows 11 Pro for business
* Windows 11 Home is available only as the Single Language edition. Learn more about Windows 11 Home Single language: https://support.microsoft.com/article/eaf060a6-3642-4612-6b75-b34e57a08abf</v>
      </c>
      <c r="AN67" s="19" t="str">
        <v>Microsoft Office Home 2024
Microsoft 365 Basic</v>
      </c>
      <c r="AO67" s="19" t="str">
        <v>Aluminum</v>
      </c>
      <c r="AP67" s="19" t="str">
        <v>2x DDR5 SO-DIMM slots
1x M.2 2230 PCIe 4.0x4
1x M.2 2280 PCIe 4.0x4</v>
      </c>
      <c r="AQ67" s="19" t="str">
        <v>1080p FHD camera
With privacy shutter</v>
      </c>
      <c r="AR67" s="19" t="str">
        <v>Audio by Dirac
Smart Amp Technology
Built-in speaker
Built-in array microphone</v>
      </c>
      <c r="AS67" s="19" t="str">
        <v>Wi-Fi 6(802.11ax) (Dual band) 2*2 + Bluetooth® 5.4 Wireless Card</v>
      </c>
      <c r="AT67" s="19" t="str">
        <v>2x USB 3.2 Gen 1 Type-A
2x USB 3.2 Gen 2 Type-C support display / power delivery
1x HDMI 2.1 TMDS
1x 3.5mm Combo Audio Jack
1x RJ45 Gigabit Ethernet</v>
      </c>
      <c r="AU67"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7" s="19" t="str">
        <v>Backpack</v>
      </c>
      <c r="AW67" s="19" t="str">
        <v>14.0-inch</v>
      </c>
      <c r="AX67" s="19" t="str">
        <v>Backlit Chiclet Keyboard</v>
      </c>
      <c r="AY67" s="19" t="str">
        <v>300nits</v>
      </c>
      <c r="AZ67" s="19" t="str">
        <v>WUXGA (1920 x 1200) 16:10</v>
      </c>
      <c r="BA67" s="19" t="str">
        <v>Anti-glare display</v>
      </c>
      <c r="BB67" s="19" t="str">
        <v>NTSC: 45%</v>
      </c>
      <c r="BC67" s="19" t="str">
        <v>Non-touch screen</v>
      </c>
      <c r="BD67" s="19" t="str">
        <v>170/170</v>
      </c>
      <c r="BE67" s="19" t="str">
        <v>1Y Carry-In
 Accidental Damage Protection + 2Y Carry-In</v>
      </c>
      <c r="BF67" s="19" t="str">
        <v>1.42 kg (3.13 lbs)</v>
      </c>
      <c r="BG67" s="19" t="str">
        <v>1.23 kg (2.71 lbs)</v>
      </c>
      <c r="BH67" s="19" t="str">
        <v>31.51 x 22.68 x 1.79 ~ 1.80 cm (12.41" x 8.93" x 0.70" ~ 0.71")</v>
      </c>
      <c r="BI67" s="19" t="str">
        <v>50WHrs, 3S1P, 3-cell Li-ion</v>
      </c>
      <c r="BJ67" s="19" t="str">
        <v>TYPE-C, 65W AC Adapter, Output: 20V DC, 3.25A, 65W, Input: 100~240V AC 50/60Hz universal (Adapter+power cord)</v>
      </c>
      <c r="BK67" s="19" t="str">
        <v>N/A</v>
      </c>
      <c r="BL67" s="19" t="str">
        <v>McAfee® 1 year</v>
      </c>
      <c r="BM67" s="19" t="str">
        <v>Backlit Chiclet Keyboard</v>
      </c>
      <c r="BN67" s="19" t="str">
        <v>FingerPrint</v>
      </c>
      <c r="BO67" s="19" t="str">
        <v>EPEAT Gold with Climate+
Energy star 8.0
FSC Recycled
REACH
RoHS
TCO Certified</v>
      </c>
      <c r="BP67" s="19" t="str">
        <v>US MIL STD 810H military grade standard (24 procedures)</v>
      </c>
      <c r="BQ67" s="19">
        <v>0</v>
      </c>
      <c r="BR67" s="19" t="str">
        <v>LED Backlit</v>
      </c>
    </row>
    <row r="68" spans="1:70" ht="100.8">
      <c r="A68" s="19" t="str">
        <v>P3406CCAP-LY5822WS</v>
      </c>
      <c r="B68" s="19" t="str">
        <f>IF(ISBLANK(A68),"",_xlfn.XLOOKUP(LEFT(A68,5),'MKT name rule'!$B$2:$B$322,'MKT name rule'!$C$2:$C$322, "Not found"))</f>
        <v>ASUS ExpertBook P3 Gen 2</v>
      </c>
      <c r="C68" s="19" t="str">
        <f t="shared" si="53"/>
        <v>90NX0AM1-M00D70</v>
      </c>
      <c r="D68" s="19" t="str">
        <f t="shared" si="28"/>
        <v>ASUS ExpertBook P3 Gen 2 (U5 225H/8GB/256GB/Win 11 Home/P3406CCAP)</v>
      </c>
      <c r="E68" s="19" t="str">
        <f t="shared" si="29"/>
        <v>Intel® Core™ Ultra 5 225H 1.7 GHz 
 Intel® AI Boost NPU up to 13 TOPS</v>
      </c>
      <c r="F68" s="19" t="str">
        <f t="shared" si="30"/>
        <v>Intel® Graphics</v>
      </c>
      <c r="G68" s="19" t="str">
        <f t="shared" si="31"/>
        <v>Windows 11 Home</v>
      </c>
      <c r="H68" s="19" t="str">
        <f t="shared" si="54"/>
        <v>Microsoft Office Home 2024
Microsoft 365 Basic</v>
      </c>
      <c r="I68" s="19" t="str">
        <f t="shared" si="32"/>
        <v>Not Found</v>
      </c>
      <c r="J68" s="19" t="str">
        <f t="shared" si="33"/>
        <v>WUXGA (1920 x 1200) 16:10</v>
      </c>
      <c r="K68" s="19" t="str">
        <f t="shared" si="34"/>
        <v>300nits</v>
      </c>
      <c r="L68" s="19" t="str">
        <f t="shared" si="35"/>
        <v>DDR5 8GB</v>
      </c>
      <c r="M68" s="19" t="str">
        <f t="shared" si="36"/>
        <v>256GB M.2 2280 NVMe™ PCIe® 4.0 SSD</v>
      </c>
      <c r="N68" s="20" t="str">
        <f t="shared" si="37"/>
        <v>1x USB 3.2 Gen 2 Type-C support display / power delivery
2x USB 3.2 Gen 1 Type-A
1x Thunderbolt™ 4, compliant with USB4, support display / power delivery
1x HDMI 2.1 TMDS
1x 3.5mm Combo Audio Jack
1x RJ45 Gigabit Ethernet</v>
      </c>
      <c r="O68" s="19" t="str">
        <f t="shared" si="38"/>
        <v>1.56 kg (3.44 lbs)</v>
      </c>
      <c r="P68" s="19" t="str">
        <f t="shared" si="39"/>
        <v>31.60 x 22.78 x 1.17 ~ 1.99 cm</v>
      </c>
      <c r="Q68" s="20" t="str">
        <f t="shared" si="40"/>
        <v>2x DDR5 SO-DIMM slots
1x M.2 2230 PCIe 4.0x4
1x M.2 2280 PCIe 4.0x4</v>
      </c>
      <c r="R68" s="19" t="str">
        <f t="shared" si="55"/>
        <v>Backpack</v>
      </c>
      <c r="S68" s="19" t="str">
        <f t="shared" si="41"/>
        <v>70WHrs</v>
      </c>
      <c r="T68" s="19" t="str">
        <f t="shared" si="42"/>
        <v>TYPE-C, 65W AC Adapter</v>
      </c>
      <c r="U68" s="19" t="str">
        <f t="shared" si="43"/>
        <v>FingerPrint</v>
      </c>
      <c r="V68" s="19" t="str">
        <f t="shared" si="44"/>
        <v>Intel® Core™ Ultra 5 Processor 225H 1.7 GHz (18MB Cache, up to 4.9 GHz, 14 cores, 14 Threads)
 Intel® AI Boost NPU up to 13 TOPS</v>
      </c>
      <c r="W68" s="19" t="str">
        <f t="shared" si="45"/>
        <v>Intel® Core™ Ultra 5 225H</v>
      </c>
      <c r="X68" s="19" t="str">
        <f t="shared" si="46"/>
        <v>U5</v>
      </c>
      <c r="Y68" s="19" t="str">
        <f t="shared" si="47"/>
        <v>U5 225H</v>
      </c>
      <c r="Z68" s="19" t="str">
        <f t="shared" si="48"/>
        <v>Win 11 Home</v>
      </c>
      <c r="AA68" s="19" t="str">
        <f t="shared" si="49"/>
        <v/>
      </c>
      <c r="AB68" s="19" t="str">
        <f t="shared" si="50"/>
        <v>8GB</v>
      </c>
      <c r="AC68" s="19" t="str">
        <f t="shared" si="51"/>
        <v>256GB</v>
      </c>
      <c r="AD68" s="19" t="str">
        <f t="shared" si="52"/>
        <v>P3406CCAP</v>
      </c>
      <c r="AF68" s="19" t="str">
        <v>90NX0AM1-M00D70</v>
      </c>
      <c r="AG68" s="19" t="str">
        <v>P3406CCAP-LY5822WS</v>
      </c>
      <c r="AH68" s="19" t="str">
        <v>VSNX0AM1-BU1011</v>
      </c>
      <c r="AI68" s="19" t="str">
        <v>Intel® Core™ Ultra 5 Processor 225H 1.7 GHz (18MB Cache, up to 4.9 GHz, 14 cores, 14 Threads)
 Intel® AI Boost NPU up to 13 TOPS</v>
      </c>
      <c r="AJ68" s="19" t="str">
        <v>DDR5 8GB</v>
      </c>
      <c r="AK68" s="19" t="str">
        <v>256GB M.2 2280 NVMe™ PCIe® 4.0 SSD</v>
      </c>
      <c r="AL68" s="19" t="str">
        <v>Intel® Graphics</v>
      </c>
      <c r="AM68" s="19" t="str">
        <v>Windows 11 Home - ASUS recommends Windows 11 Pro for business
* Windows 11 Home is available only as the Single Language edition. Learn more about Windows 11 Home Single language: https://support.microsoft.com/article/eaf060a6-3642-4612-6b75-b34e57a08abf</v>
      </c>
      <c r="AN68" s="19" t="str">
        <v>Microsoft Office Home 2024
Microsoft 365 Basic</v>
      </c>
      <c r="AO68" s="19" t="str">
        <v>Plastic</v>
      </c>
      <c r="AP68" s="19" t="str">
        <v>2x DDR5 SO-DIMM slots
1x M.2 2230 PCIe 4.0x4
1x M.2 2280 PCIe 4.0x4</v>
      </c>
      <c r="AQ68" s="19" t="str">
        <v>1080p FHD camera
With privacy shutter</v>
      </c>
      <c r="AR68" s="19" t="str">
        <v>Audio by Dirac
Built-in speaker
Built-in array microphone</v>
      </c>
      <c r="AS68" s="19" t="str">
        <v>Wi-Fi 6(802.11ax) (Dual band) 2*2 + Bluetooth® 5.4 Wireless Card</v>
      </c>
      <c r="AT68" s="19" t="str">
        <v>1x USB 3.2 Gen 2 Type-C support display / power delivery
2x USB 3.2 Gen 1 Type-A
1x Thunderbolt™ 4, compliant with USB4, support display / power delivery
1x HDMI 2.1 TMDS
1x 3.5mm Combo Audio Jack
1x RJ45 Gigabit Ethernet</v>
      </c>
      <c r="AU68"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68" s="19" t="str">
        <v>Backpack</v>
      </c>
      <c r="AW68" s="19" t="str">
        <v>14.0-inch</v>
      </c>
      <c r="AX68" s="19" t="str">
        <v>Backlit Chiclet Keyboard</v>
      </c>
      <c r="AY68" s="19" t="str">
        <v>300nits</v>
      </c>
      <c r="AZ68" s="19" t="str">
        <v>WUXGA (1920 x 1200) 16:10</v>
      </c>
      <c r="BA68" s="19" t="str">
        <v>Anti-glare display</v>
      </c>
      <c r="BB68" s="19" t="str">
        <v>NTSC: 45%</v>
      </c>
      <c r="BC68" s="19" t="str">
        <v>Non-touch screen</v>
      </c>
      <c r="BD68" s="19" t="str">
        <v>160/160</v>
      </c>
      <c r="BE68" s="19" t="str">
        <v>1Y Carry-In
 Accidental Damage Protection + 2Y Carry-In</v>
      </c>
      <c r="BF68" s="19" t="str">
        <v>1.56 kg (3.44 lbs)</v>
      </c>
      <c r="BG68" s="19" t="str">
        <v>1.30 kg (2.87 lbs)</v>
      </c>
      <c r="BH68" s="19" t="str">
        <v>31.60 x 22.78 x 1.17 ~ 1.99 cm (12.44" x 8.97" x 0.46" ~ 0.78")</v>
      </c>
      <c r="BI68" s="19" t="str">
        <v>70WHrs, 4S1P, 4-cell Li-ion</v>
      </c>
      <c r="BJ68" s="19" t="str">
        <v>TYPE-C, 65W AC Adapter, Output: 20V DC, 3.25A, 65W, Input: 100~240V AC 50/60Hz universal (Adapter+power cord)</v>
      </c>
      <c r="BK68" s="19" t="str">
        <v>N/A</v>
      </c>
      <c r="BL68" s="19" t="str">
        <v>McAfee® 1 year</v>
      </c>
      <c r="BM68" s="19" t="str">
        <v>Backlit Chiclet Keyboard</v>
      </c>
      <c r="BN68" s="19" t="str">
        <v>FingerPrint</v>
      </c>
      <c r="BO68" s="19" t="str">
        <v>FSC Recycled</v>
      </c>
      <c r="BP68" s="19" t="str">
        <v>US MIL STD 810H military grade standard (24 procedures)</v>
      </c>
      <c r="BQ68" s="19" t="str">
        <v>Intel® AI Boost NPU</v>
      </c>
      <c r="BR68" s="19" t="str">
        <v>LED Backlit</v>
      </c>
    </row>
    <row r="69" spans="1:70" ht="100.8">
      <c r="A69" s="19" t="str">
        <v>P3406CCAP-LY5852WS</v>
      </c>
      <c r="B69" s="19" t="str">
        <f>IF(ISBLANK(A69),"",_xlfn.XLOOKUP(LEFT(A69,5),'MKT name rule'!$B$2:$B$322,'MKT name rule'!$C$2:$C$322, "Not found"))</f>
        <v>ASUS ExpertBook P3 Gen 2</v>
      </c>
      <c r="C69" s="19" t="str">
        <f t="shared" si="53"/>
        <v>90NX0AM1-M00CH0</v>
      </c>
      <c r="D69" s="19" t="str">
        <f t="shared" si="28"/>
        <v>ASUS ExpertBook P3 Gen 2 (U5 225H/8GB/512GB/Win 11 Home/P3406CCAP)</v>
      </c>
      <c r="E69" s="19" t="str">
        <f t="shared" si="29"/>
        <v>Intel® Core™ Ultra 5 225H 1.7 GHz 
 Intel® AI Boost NPU up to 13 TOPS</v>
      </c>
      <c r="F69" s="19" t="str">
        <f t="shared" si="30"/>
        <v>Intel® Graphics</v>
      </c>
      <c r="G69" s="19" t="str">
        <f t="shared" si="31"/>
        <v>Windows 11 Home</v>
      </c>
      <c r="H69" s="19" t="str">
        <f t="shared" si="54"/>
        <v>Microsoft Office Home 2024
Microsoft 365 Basic</v>
      </c>
      <c r="I69" s="19" t="str">
        <f t="shared" si="32"/>
        <v>Not Found</v>
      </c>
      <c r="J69" s="19" t="str">
        <f t="shared" si="33"/>
        <v>WUXGA (1920 x 1200) 16:10</v>
      </c>
      <c r="K69" s="19" t="str">
        <f t="shared" si="34"/>
        <v>300nits</v>
      </c>
      <c r="L69" s="19" t="str">
        <f t="shared" si="35"/>
        <v>DDR5 8GB</v>
      </c>
      <c r="M69" s="19" t="str">
        <f t="shared" si="36"/>
        <v>512GB M.2 2280 NVMe™ PCIe® 4.0 SSD</v>
      </c>
      <c r="N69" s="20" t="str">
        <f t="shared" si="37"/>
        <v>1x USB 3.2 Gen 2 Type-C support display / power delivery
2x USB 3.2 Gen 1 Type-A
1x Thunderbolt™ 4, compliant with USB4, support display / power delivery
1x HDMI 2.1 TMDS
1x 3.5mm Combo Audio Jack
1x RJ45 Gigabit Ethernet</v>
      </c>
      <c r="O69" s="19" t="str">
        <f t="shared" si="38"/>
        <v>1.56 kg (3.44 lbs)</v>
      </c>
      <c r="P69" s="19" t="str">
        <f t="shared" si="39"/>
        <v>31.60 x 22.78 x 1.17 ~ 1.99 cm</v>
      </c>
      <c r="Q69" s="20" t="str">
        <f t="shared" si="40"/>
        <v>2x DDR5 SO-DIMM slots
1x M.2 2230 PCIe 4.0x4
1x M.2 2280 PCIe 4.0x4</v>
      </c>
      <c r="R69" s="19" t="str">
        <f t="shared" si="55"/>
        <v>Backpack</v>
      </c>
      <c r="S69" s="19" t="str">
        <f t="shared" si="41"/>
        <v>70WHrs</v>
      </c>
      <c r="T69" s="19" t="str">
        <f t="shared" si="42"/>
        <v>TYPE-C, 65W AC Adapter</v>
      </c>
      <c r="U69" s="19" t="str">
        <f t="shared" si="43"/>
        <v>FingerPrint</v>
      </c>
      <c r="V69" s="19" t="str">
        <f t="shared" si="44"/>
        <v>Intel® Core™ Ultra 5 Processor 225H 1.7 GHz (18MB Cache, up to 4.9 GHz, 14 cores, 14 Threads)
 Intel® AI Boost NPU up to 13 TOPS</v>
      </c>
      <c r="W69" s="19" t="str">
        <f t="shared" si="45"/>
        <v>Intel® Core™ Ultra 5 225H</v>
      </c>
      <c r="X69" s="19" t="str">
        <f t="shared" si="46"/>
        <v>U5</v>
      </c>
      <c r="Y69" s="19" t="str">
        <f t="shared" si="47"/>
        <v>U5 225H</v>
      </c>
      <c r="Z69" s="19" t="str">
        <f t="shared" si="48"/>
        <v>Win 11 Home</v>
      </c>
      <c r="AA69" s="19" t="str">
        <f t="shared" si="49"/>
        <v/>
      </c>
      <c r="AB69" s="19" t="str">
        <f t="shared" si="50"/>
        <v>8GB</v>
      </c>
      <c r="AC69" s="19" t="str">
        <f t="shared" si="51"/>
        <v>512GB</v>
      </c>
      <c r="AD69" s="19" t="str">
        <f t="shared" si="52"/>
        <v>P3406CCAP</v>
      </c>
      <c r="AF69" s="19" t="str">
        <v>90NX0AM1-M00CH0</v>
      </c>
      <c r="AG69" s="19" t="str">
        <v>P3406CCAP-LY5852WS</v>
      </c>
      <c r="AH69" s="19" t="str">
        <v>VSNX0AM1-BU1011</v>
      </c>
      <c r="AI69" s="19" t="str">
        <v>Intel® Core™ Ultra 5 Processor 225H 1.7 GHz (18MB Cache, up to 4.9 GHz, 14 cores, 14 Threads)
 Intel® AI Boost NPU up to 13 TOPS</v>
      </c>
      <c r="AJ69" s="19" t="str">
        <v>DDR5 8GB</v>
      </c>
      <c r="AK69" s="19" t="str">
        <v>512GB M.2 2280 NVMe™ PCIe® 4.0 SSD</v>
      </c>
      <c r="AL69" s="19" t="str">
        <v>Intel® Graphics</v>
      </c>
      <c r="AM69" s="19" t="str">
        <v>Windows 11 Home - ASUS recommends Windows 11 Pro for business
* Windows 11 Home is available only as the Single Language edition. Learn more about Windows 11 Home Single language: https://support.microsoft.com/article/eaf060a6-3642-4612-6b75-b34e57a08abf</v>
      </c>
      <c r="AN69" s="19" t="str">
        <v>Microsoft Office Home 2024
Microsoft 365 Basic</v>
      </c>
      <c r="AO69" s="19" t="str">
        <v>Plastic</v>
      </c>
      <c r="AP69" s="19" t="str">
        <v>2x DDR5 SO-DIMM slots
1x M.2 2230 PCIe 4.0x4
1x M.2 2280 PCIe 4.0x4</v>
      </c>
      <c r="AQ69" s="19" t="str">
        <v>1080p FHD camera
With privacy shutter</v>
      </c>
      <c r="AR69" s="19" t="str">
        <v>Audio by Dirac
Built-in speaker
Built-in array microphone</v>
      </c>
      <c r="AS69" s="19" t="str">
        <v>Wi-Fi 6(802.11ax) (Dual band) 2*2 + Bluetooth® 5.4 Wireless Card</v>
      </c>
      <c r="AT69" s="19" t="str">
        <v>1x USB 3.2 Gen 2 Type-C support display / power delivery
2x USB 3.2 Gen 1 Type-A
1x Thunderbolt™ 4, compliant with USB4, support display / power delivery
1x HDMI 2.1 TMDS
1x 3.5mm Combo Audio Jack
1x RJ45 Gigabit Ethernet</v>
      </c>
      <c r="AU69"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69" s="19" t="str">
        <v>Backpack</v>
      </c>
      <c r="AW69" s="19" t="str">
        <v>14.0-inch</v>
      </c>
      <c r="AX69" s="19" t="str">
        <v>Backlit Chiclet Keyboard</v>
      </c>
      <c r="AY69" s="19" t="str">
        <v>300nits</v>
      </c>
      <c r="AZ69" s="19" t="str">
        <v>WUXGA (1920 x 1200) 16:10</v>
      </c>
      <c r="BA69" s="19" t="str">
        <v>Anti-glare display</v>
      </c>
      <c r="BB69" s="19" t="str">
        <v>NTSC: 45%</v>
      </c>
      <c r="BC69" s="19" t="str">
        <v>Non-touch screen</v>
      </c>
      <c r="BD69" s="19" t="str">
        <v>160/160</v>
      </c>
      <c r="BE69" s="19" t="str">
        <v>1Y Carry-In
 Accidental Damage Protection + 2Y Carry-In</v>
      </c>
      <c r="BF69" s="19" t="str">
        <v>1.56 kg (3.44 lbs)</v>
      </c>
      <c r="BG69" s="19" t="str">
        <v>1.30 kg (2.87 lbs)</v>
      </c>
      <c r="BH69" s="19" t="str">
        <v>31.60 x 22.78 x 1.17 ~ 1.99 cm (12.44" x 8.97" x 0.46" ~ 0.78")</v>
      </c>
      <c r="BI69" s="19" t="str">
        <v>70WHrs, 4S1P, 4-cell Li-ion</v>
      </c>
      <c r="BJ69" s="19" t="str">
        <v>TYPE-C, 65W AC Adapter, Output: 20V DC, 3.25A, 65W, Input: 100~240V AC 50/60Hz universal (Adapter+power cord)</v>
      </c>
      <c r="BK69" s="19" t="str">
        <v>N/A</v>
      </c>
      <c r="BL69" s="19" t="str">
        <v>McAfee® 1 year</v>
      </c>
      <c r="BM69" s="19" t="str">
        <v>Backlit Chiclet Keyboard</v>
      </c>
      <c r="BN69" s="19" t="str">
        <v>FingerPrint</v>
      </c>
      <c r="BO69" s="19" t="str">
        <v>FSC Recycled</v>
      </c>
      <c r="BP69" s="19" t="str">
        <v>US MIL STD 810H military grade standard (24 procedures)</v>
      </c>
      <c r="BQ69" s="19" t="str">
        <v>Intel® AI Boost NPU</v>
      </c>
      <c r="BR69" s="19" t="str">
        <v>LED Backlit</v>
      </c>
    </row>
    <row r="70" spans="1:70" ht="100.8">
      <c r="A70" s="19" t="str">
        <v>P3406CCAP-LY7852WS</v>
      </c>
      <c r="B70" s="19" t="str">
        <f>IF(ISBLANK(A70),"",_xlfn.XLOOKUP(LEFT(A70,5),'MKT name rule'!$B$2:$B$322,'MKT name rule'!$C$2:$C$322, "Not found"))</f>
        <v>ASUS ExpertBook P3 Gen 2</v>
      </c>
      <c r="C70" s="19" t="str">
        <f t="shared" si="53"/>
        <v>90NX0AM1-M00D80</v>
      </c>
      <c r="D70" s="19" t="str">
        <f t="shared" si="28"/>
        <v>ASUS ExpertBook P3 Gen 2 (U7 255H/8GB/512GB/Win 11 Home/P3406CCAP)</v>
      </c>
      <c r="E70" s="19" t="str">
        <f t="shared" si="29"/>
        <v>Intel® Core™ Ultra 7 255H 2.0 GHz 
 Intel® AI Boost NPU up to 13 TOPS</v>
      </c>
      <c r="F70" s="19" t="str">
        <f t="shared" si="30"/>
        <v>Intel® Graphics</v>
      </c>
      <c r="G70" s="19" t="str">
        <f t="shared" si="31"/>
        <v>Windows 11 Home</v>
      </c>
      <c r="H70" s="19" t="str">
        <f t="shared" si="54"/>
        <v>Microsoft Office Home 2024
Microsoft 365 Basic</v>
      </c>
      <c r="I70" s="19" t="str">
        <f t="shared" si="32"/>
        <v>Not Found</v>
      </c>
      <c r="J70" s="19" t="str">
        <f t="shared" si="33"/>
        <v>WUXGA (1920 x 1200) 16:10</v>
      </c>
      <c r="K70" s="19" t="str">
        <f t="shared" si="34"/>
        <v>300nits</v>
      </c>
      <c r="L70" s="19" t="str">
        <f t="shared" si="35"/>
        <v>DDR5 8GB</v>
      </c>
      <c r="M70" s="19" t="str">
        <f t="shared" si="36"/>
        <v>512GB M.2 2280 NVMe™ PCIe® 4.0 SSD</v>
      </c>
      <c r="N70" s="20" t="str">
        <f t="shared" si="37"/>
        <v>1x USB 3.2 Gen 2 Type-C support display / power delivery
2x USB 3.2 Gen 1 Type-A
1x Thunderbolt™ 4, compliant with USB4, support display / power delivery
1x HDMI 2.1 TMDS
1x 3.5mm Combo Audio Jack
1x RJ45 Gigabit Ethernet</v>
      </c>
      <c r="O70" s="19" t="str">
        <f t="shared" si="38"/>
        <v>1.56 kg (3.44 lbs)</v>
      </c>
      <c r="P70" s="19" t="str">
        <f t="shared" si="39"/>
        <v>31.60 x 22.78 x 1.17 ~ 1.99 cm</v>
      </c>
      <c r="Q70" s="20" t="str">
        <f t="shared" si="40"/>
        <v>2x DDR5 SO-DIMM slots
1x M.2 2230 PCIe 4.0x4
1x M.2 2280 PCIe 4.0x4</v>
      </c>
      <c r="R70" s="19" t="str">
        <f t="shared" si="55"/>
        <v>Backpack</v>
      </c>
      <c r="S70" s="19" t="str">
        <f t="shared" si="41"/>
        <v>70WHrs</v>
      </c>
      <c r="T70" s="19" t="str">
        <f t="shared" si="42"/>
        <v>TYPE-C, 65W AC Adapter</v>
      </c>
      <c r="U70" s="19" t="str">
        <f t="shared" si="43"/>
        <v>FingerPrint</v>
      </c>
      <c r="V70" s="19" t="str">
        <f t="shared" si="44"/>
        <v>Intel® Core™ Ultra 7 Processor 255H 2.0 GHz (24MB Cache, up to 5.1 GHz, 16 cores, 16 Threads)
 Intel® AI Boost NPU up to 13 TOPS</v>
      </c>
      <c r="W70" s="19" t="str">
        <f t="shared" si="45"/>
        <v>Intel® Core™ Ultra 7 255H</v>
      </c>
      <c r="X70" s="19" t="str">
        <f t="shared" si="46"/>
        <v>U7</v>
      </c>
      <c r="Y70" s="19" t="str">
        <f t="shared" si="47"/>
        <v>U7 255H</v>
      </c>
      <c r="Z70" s="19" t="str">
        <f t="shared" si="48"/>
        <v>Win 11 Home</v>
      </c>
      <c r="AA70" s="19" t="str">
        <f t="shared" si="49"/>
        <v/>
      </c>
      <c r="AB70" s="19" t="str">
        <f t="shared" si="50"/>
        <v>8GB</v>
      </c>
      <c r="AC70" s="19" t="str">
        <f t="shared" si="51"/>
        <v>512GB</v>
      </c>
      <c r="AD70" s="19" t="str">
        <f t="shared" si="52"/>
        <v>P3406CCAP</v>
      </c>
      <c r="AF70" s="19" t="str">
        <v>90NX0AM1-M00D80</v>
      </c>
      <c r="AG70" s="19" t="str">
        <v>P3406CCAP-LY7852WS</v>
      </c>
      <c r="AH70" s="19" t="str">
        <v>VSNX0AM1-BU1011</v>
      </c>
      <c r="AI70" s="19" t="str">
        <v>Intel® Core™ Ultra 7 Processor 255H 2.0 GHz (24MB Cache, up to 5.1 GHz, 16 cores, 16 Threads)
 Intel® AI Boost NPU up to 13 TOPS</v>
      </c>
      <c r="AJ70" s="19" t="str">
        <v>DDR5 8GB</v>
      </c>
      <c r="AK70" s="19" t="str">
        <v>512GB M.2 2280 NVMe™ PCIe® 4.0 SSD</v>
      </c>
      <c r="AL70" s="19" t="str">
        <v>Intel® Graphics</v>
      </c>
      <c r="AM70" s="19" t="str">
        <v>Windows 11 Home - ASUS recommends Windows 11 Pro for business
* Windows 11 Home is available only as the Single Language edition. Learn more about Windows 11 Home Single language: https://support.microsoft.com/article/eaf060a6-3642-4612-6b75-b34e57a08abf</v>
      </c>
      <c r="AN70" s="19" t="str">
        <v>Microsoft Office Home 2024
Microsoft 365 Basic</v>
      </c>
      <c r="AO70" s="19" t="str">
        <v>Plastic</v>
      </c>
      <c r="AP70" s="19" t="str">
        <v>2x DDR5 SO-DIMM slots
1x M.2 2230 PCIe 4.0x4
1x M.2 2280 PCIe 4.0x4</v>
      </c>
      <c r="AQ70" s="19" t="str">
        <v>1080p FHD camera
With privacy shutter</v>
      </c>
      <c r="AR70" s="19" t="str">
        <v>Audio by Dirac
Built-in speaker
Built-in array microphone</v>
      </c>
      <c r="AS70" s="19" t="str">
        <v>Wi-Fi 6(802.11ax) (Dual band) 2*2 + Bluetooth® 5.4 Wireless Card</v>
      </c>
      <c r="AT70" s="19" t="str">
        <v>1x USB 3.2 Gen 2 Type-C support display / power delivery
2x USB 3.2 Gen 1 Type-A
1x Thunderbolt™ 4, compliant with USB4, support display / power delivery
1x HDMI 2.1 TMDS
1x 3.5mm Combo Audio Jack
1x RJ45 Gigabit Ethernet</v>
      </c>
      <c r="AU70"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70" s="19" t="str">
        <v>Backpack</v>
      </c>
      <c r="AW70" s="19" t="str">
        <v>14.0-inch</v>
      </c>
      <c r="AX70" s="19" t="str">
        <v>Backlit Chiclet Keyboard</v>
      </c>
      <c r="AY70" s="19" t="str">
        <v>300nits</v>
      </c>
      <c r="AZ70" s="19" t="str">
        <v>WUXGA (1920 x 1200) 16:10</v>
      </c>
      <c r="BA70" s="19" t="str">
        <v>Anti-glare display</v>
      </c>
      <c r="BB70" s="19" t="str">
        <v>NTSC: 45%</v>
      </c>
      <c r="BC70" s="19" t="str">
        <v>Non-touch screen</v>
      </c>
      <c r="BD70" s="19" t="str">
        <v>160/160</v>
      </c>
      <c r="BE70" s="19" t="str">
        <v>1Y Carry-In
 Accidental Damage Protection + 2Y Carry-In</v>
      </c>
      <c r="BF70" s="19" t="str">
        <v>1.56 kg (3.44 lbs)</v>
      </c>
      <c r="BG70" s="19" t="str">
        <v>1.30 kg (2.87 lbs)</v>
      </c>
      <c r="BH70" s="19" t="str">
        <v>31.60 x 22.78 x 1.17 ~ 1.99 cm (12.44" x 8.97" x 0.46" ~ 0.78")</v>
      </c>
      <c r="BI70" s="19" t="str">
        <v>70WHrs, 4S1P, 4-cell Li-ion</v>
      </c>
      <c r="BJ70" s="19" t="str">
        <v>TYPE-C, 65W AC Adapter, Output: 20V DC, 3.25A, 65W, Input: 100~240V AC 50/60Hz universal (Adapter+power cord)</v>
      </c>
      <c r="BK70" s="19" t="str">
        <v>N/A</v>
      </c>
      <c r="BL70" s="19" t="str">
        <v>McAfee® 1 year</v>
      </c>
      <c r="BM70" s="19" t="str">
        <v>Backlit Chiclet Keyboard</v>
      </c>
      <c r="BN70" s="19" t="str">
        <v>FingerPrint</v>
      </c>
      <c r="BO70" s="19" t="str">
        <v>FSC Recycled</v>
      </c>
      <c r="BP70" s="19" t="str">
        <v>US MIL STD 810H military grade standard (24 procedures)</v>
      </c>
      <c r="BQ70" s="19" t="str">
        <v>Intel® AI Boost NPU</v>
      </c>
      <c r="BR70" s="19" t="str">
        <v>LED Backlit</v>
      </c>
    </row>
    <row r="71" spans="1:70" ht="72">
      <c r="A71" s="19" t="str">
        <v>P5405CSA-NZ5150WS</v>
      </c>
      <c r="B71" s="19" t="str">
        <f>IF(ISBLANK(A71),"",_xlfn.XLOOKUP(LEFT(A71,5),'MKT name rule'!$B$2:$B$322,'MKT name rule'!$C$2:$C$322, "Not found"))</f>
        <v>ASUS ExpertBook P5 Gen 1</v>
      </c>
      <c r="C71" s="19" t="str">
        <f t="shared" si="53"/>
        <v>90NX0861-M00P30</v>
      </c>
      <c r="D71" s="19" t="str">
        <f t="shared" si="28"/>
        <v>ASUS ExpertBook P5 Gen 1 (U5 226V/16GB/512GB/Win 11 Home/P5405CSA)</v>
      </c>
      <c r="E71" s="19" t="str">
        <f t="shared" si="29"/>
        <v>Intel® Core™ Ultra 5 226V 16GB 2.1 GHz 
 Intel® AI Boost NPU up to 40 TOPS</v>
      </c>
      <c r="F71" s="19" t="str">
        <f t="shared" si="30"/>
        <v>Intel® Arc™ 130V GPU</v>
      </c>
      <c r="G71" s="19" t="str">
        <f t="shared" si="31"/>
        <v>Windows 11 Home</v>
      </c>
      <c r="H71" s="19" t="str">
        <f t="shared" si="54"/>
        <v>Microsoft Office Home 2024
Microsoft 365 Basic</v>
      </c>
      <c r="I71" s="19" t="str">
        <f t="shared" si="32"/>
        <v>Not Found</v>
      </c>
      <c r="J71" s="19" t="str">
        <f t="shared" si="33"/>
        <v>WQXGA (2560 x 1600) 16:10</v>
      </c>
      <c r="K71" s="19" t="str">
        <f t="shared" si="34"/>
        <v>400nits</v>
      </c>
      <c r="L71" s="19" t="str">
        <f t="shared" si="35"/>
        <v>LPDDR5X 16GB</v>
      </c>
      <c r="M71" s="19" t="str">
        <f t="shared" si="36"/>
        <v>512GB M.2 2280 NVMe™ PCIe® 4.0 SSD</v>
      </c>
      <c r="N71" s="20" t="str">
        <f t="shared" si="37"/>
        <v>2x USB 3.2 Gen 2 Type-A
2x Thunderbolt™ 4, compliant with USB4, support display / power delivery
1x HDMI 2.1
1x 3.5mm Combo Audio Jack</v>
      </c>
      <c r="O71" s="19" t="str">
        <f t="shared" si="38"/>
        <v>1.29 kg (2.84 lbs)</v>
      </c>
      <c r="P71" s="19" t="str">
        <f t="shared" si="39"/>
        <v>31.20 x 22.32 x 1.28 ~ 1.64 cm</v>
      </c>
      <c r="Q71" s="20" t="str">
        <f t="shared" si="40"/>
        <v>1x M.2 2230 PCIe 4.0x4
1x M.2 2280 PCIe 4.0x4</v>
      </c>
      <c r="R71" s="19" t="str">
        <f t="shared" si="55"/>
        <v>Sleeve
USB-A to RJ45 gigabit ethernet adapter</v>
      </c>
      <c r="S71" s="19" t="str">
        <f t="shared" si="41"/>
        <v>63WHrs</v>
      </c>
      <c r="T71" s="19" t="str">
        <f t="shared" si="42"/>
        <v>TYPE-C, 65W AC Adapter</v>
      </c>
      <c r="U71" s="19" t="str">
        <f t="shared" si="43"/>
        <v>FingerPrint</v>
      </c>
      <c r="V71" s="19" t="str">
        <f t="shared" si="44"/>
        <v>Intel® Core™ Ultra 5 Processor 226V 16GB 2.1 GHz (8MB Cache, up to 4.5 GHz, 8 cores, 8 Threads)
 Intel® AI Boost NPU up to 40 TOPS</v>
      </c>
      <c r="W71" s="19" t="str">
        <f t="shared" si="45"/>
        <v>Intel® Core™ Ultra 5 226V</v>
      </c>
      <c r="X71" s="19" t="str">
        <f t="shared" si="46"/>
        <v>U5</v>
      </c>
      <c r="Y71" s="19" t="str">
        <f t="shared" si="47"/>
        <v>U5 226V</v>
      </c>
      <c r="Z71" s="19" t="str">
        <f t="shared" si="48"/>
        <v>Win 11 Home</v>
      </c>
      <c r="AA71" s="19" t="str">
        <f t="shared" si="49"/>
        <v/>
      </c>
      <c r="AB71" s="19" t="str">
        <f t="shared" si="50"/>
        <v>16GB</v>
      </c>
      <c r="AC71" s="19" t="str">
        <f t="shared" si="51"/>
        <v>512GB</v>
      </c>
      <c r="AD71" s="19" t="str">
        <f t="shared" si="52"/>
        <v>P5405CSA</v>
      </c>
      <c r="AF71" s="19" t="str">
        <v>90NX0861-M00P30</v>
      </c>
      <c r="AG71" s="19" t="str">
        <v>P5405CSA-NZ5150WS</v>
      </c>
      <c r="AH71" s="19" t="str">
        <v>VSNX0861-BU1000</v>
      </c>
      <c r="AI71" s="19" t="str">
        <v>Intel® Core™ Ultra 5 Processor 226V 16GB 2.1 GHz (8MB Cache, up to 4.5 GHz, 8 cores, 8 Threads)
 Intel® AI Boost NPU up to 40 TOPS</v>
      </c>
      <c r="AJ71" s="19" t="str">
        <v>LPDDR5X 16GB</v>
      </c>
      <c r="AK71" s="19" t="str">
        <v>512GB M.2 2280 NVMe™ PCIe® 4.0 SSD</v>
      </c>
      <c r="AL71" s="19" t="str">
        <v>Intel® Arc™ 130V GPU</v>
      </c>
      <c r="AM71" s="19" t="str">
        <v>Windows 11 Home - ASUS recommends Windows 11 Pro for business
* Windows 11 Home is available only as the Single Language edition. Learn more about Windows 11 Home Single language: https://support.microsoft.com/article/eaf060a6-3642-4612-6b75-b34e57a08abf</v>
      </c>
      <c r="AN71" s="19" t="str">
        <v>Microsoft Office Home 2024
Microsoft 365 Basic</v>
      </c>
      <c r="AO71" s="19" t="str">
        <v>Aluminum</v>
      </c>
      <c r="AP71" s="19" t="str">
        <v>1x M.2 2230 PCIe 4.0x4
1x M.2 2280 PCIe 4.0x4</v>
      </c>
      <c r="AQ71" s="19" t="str">
        <v>1080p FHD camera with IR function to support Windows Hello
With privacy shutter</v>
      </c>
      <c r="AR71" s="19" t="str">
        <v>Dolby Atmos
Smart Amp Technology
Built-in array microphone</v>
      </c>
      <c r="AS71" s="19" t="str">
        <v>Wi-Fi 6E(802.11ax) (Triple band) 2*2 + Bluetooth® 5.4 Wireless Card</v>
      </c>
      <c r="AT71" s="19" t="str">
        <v>2x USB 3.2 Gen 2 Type-A
2x Thunderbolt™ 4, compliant with USB4, support display / power delivery
1x HDMI 2.1
1x 3.5mm Combo Audio Jack</v>
      </c>
      <c r="AU71" s="19" t="str">
        <v>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v>
      </c>
      <c r="AV71" s="19" t="str">
        <v>Sleeve
USB-A to RJ45 gigabit ethernet adapter</v>
      </c>
      <c r="AW71" s="19" t="str">
        <v>14.0-inch</v>
      </c>
      <c r="AX71" s="19" t="str">
        <v>Backlit Chiclet Keyboard</v>
      </c>
      <c r="AY71" s="19" t="str">
        <v>400nits</v>
      </c>
      <c r="AZ71" s="19" t="str">
        <v>WQXGA (2560 x 1600) 16:10</v>
      </c>
      <c r="BA71" s="19" t="str">
        <v>Anti-glare display</v>
      </c>
      <c r="BB71" s="19" t="str">
        <v>sRGB: 100%</v>
      </c>
      <c r="BC71" s="19" t="str">
        <v>Non-touch screen</v>
      </c>
      <c r="BD71" s="19" t="str">
        <v>178/178</v>
      </c>
      <c r="BE71" s="19" t="str">
        <v>1Y Carry-In
 Accidental Damage Protection + 2Y Carry-In</v>
      </c>
      <c r="BF71" s="19" t="str">
        <v>1.29 kg (2.84 lbs)</v>
      </c>
      <c r="BG71" s="19" t="str">
        <v>1.06 kg (2.34 lbs)</v>
      </c>
      <c r="BH71" s="19" t="str">
        <v>31.20 x 22.32 x 1.28 ~ 1.64 cm (12.28" x 8.79" x 0.50" ~ 0.65")</v>
      </c>
      <c r="BI71" s="19" t="str">
        <v>63WHrs, 3S1P, 3-cell Li-ion</v>
      </c>
      <c r="BJ71" s="19" t="str">
        <v>TYPE-C, 65W AC Adapter, Output: 20V DC, 3.25A, 65W, Input: 100~240V AC 50/60Hz universal (Adapter+power cord)</v>
      </c>
      <c r="BK71" s="19" t="str">
        <v>N/A</v>
      </c>
      <c r="BL71" s="19" t="str">
        <v>McAfee® 1 year</v>
      </c>
      <c r="BM71" s="19" t="str">
        <v>Backlit Chiclet Keyboard</v>
      </c>
      <c r="BN71" s="19" t="str">
        <v>FingerPrint</v>
      </c>
      <c r="BO71" s="19" t="str">
        <v>EPEAT Gold with Climate+
Energy star 8.0
FSC Recycled
REACH
RoHS
TCO Certified</v>
      </c>
      <c r="BP71" s="19" t="str">
        <v>US MIL-STD 810H military-grade standard</v>
      </c>
      <c r="BQ71" s="19" t="str">
        <v>Intel® AI Boost NPU</v>
      </c>
      <c r="BR71" s="19" t="str">
        <v>LED Backlit</v>
      </c>
    </row>
    <row r="72" spans="1:70" ht="72">
      <c r="A72" s="19" t="str">
        <v>P5405CSA-NZ7310WS</v>
      </c>
      <c r="B72" s="19" t="str">
        <f>IF(ISBLANK(A72),"",_xlfn.XLOOKUP(LEFT(A72,5),'MKT name rule'!$B$2:$B$322,'MKT name rule'!$C$2:$C$322, "Not found"))</f>
        <v>ASUS ExpertBook P5 Gen 1</v>
      </c>
      <c r="C72" s="19" t="str">
        <f t="shared" si="53"/>
        <v>90NX0861-M00JD0</v>
      </c>
      <c r="D72" s="19" t="str">
        <f t="shared" si="28"/>
        <v>ASUS ExpertBook P5 Gen 1 (U7 258V/32GB/1TB/Win 11 Home/P5405CSA)</v>
      </c>
      <c r="E72" s="19" t="str">
        <f t="shared" si="29"/>
        <v>Intel® Core™ Ultra 7 258V 32GB 2.2 GHz 
 Intel® AI Boost NPU up to 47 TOPS</v>
      </c>
      <c r="F72" s="19" t="str">
        <f t="shared" si="30"/>
        <v>Intel® Arc™ 140V GPU</v>
      </c>
      <c r="G72" s="19" t="str">
        <f t="shared" si="31"/>
        <v>Windows 11 Home</v>
      </c>
      <c r="H72" s="19" t="str">
        <f t="shared" si="54"/>
        <v>Microsoft Office Home 2024
Microsoft 365 Basic</v>
      </c>
      <c r="I72" s="19" t="str">
        <f t="shared" si="32"/>
        <v>Not Found</v>
      </c>
      <c r="J72" s="19" t="str">
        <f t="shared" si="33"/>
        <v>WQXGA (2560 x 1600) 16:10</v>
      </c>
      <c r="K72" s="19" t="str">
        <f t="shared" si="34"/>
        <v>400nits</v>
      </c>
      <c r="L72" s="19" t="str">
        <f t="shared" si="35"/>
        <v>LPDDR5X 32GB</v>
      </c>
      <c r="M72" s="19" t="str">
        <f t="shared" si="36"/>
        <v>1TB M.2 2280 NVMe™ PCIe® 4.0 SSD</v>
      </c>
      <c r="N72" s="20" t="str">
        <f t="shared" si="37"/>
        <v>2x USB 3.2 Gen 2 Type-A
2x Thunderbolt™ 4, compliant with USB4, support display / power delivery
1x HDMI 2.1
1x 3.5mm Combo Audio Jack</v>
      </c>
      <c r="O72" s="19" t="str">
        <f t="shared" si="38"/>
        <v>1.29 kg (2.84 lbs)</v>
      </c>
      <c r="P72" s="19" t="str">
        <f t="shared" si="39"/>
        <v>31.20 x 22.32 x 1.28 ~ 1.64 cm</v>
      </c>
      <c r="Q72" s="20" t="str">
        <f t="shared" si="40"/>
        <v>1x M.2 2230 PCIe 4.0x4
1x M.2 2280 PCIe 4.0x4</v>
      </c>
      <c r="R72" s="19" t="str">
        <f t="shared" si="55"/>
        <v>Sleeve
USB-A to RJ45 gigabit ethernet adapter</v>
      </c>
      <c r="S72" s="19" t="str">
        <f t="shared" si="41"/>
        <v>63WHrs</v>
      </c>
      <c r="T72" s="19" t="str">
        <f t="shared" si="42"/>
        <v>TYPE-C, 65W AC Adapter</v>
      </c>
      <c r="U72" s="19" t="str">
        <f t="shared" si="43"/>
        <v>FingerPrint</v>
      </c>
      <c r="V72" s="19" t="str">
        <f t="shared" si="44"/>
        <v>Intel® Core™ Ultra 7 Processor 258V 32GB 2.2 GHz (12MB Cache, up to 4.8 GHz, 8 cores, 8 Threads)
 Intel® AI Boost NPU up to 47 TOPS</v>
      </c>
      <c r="W72" s="19" t="str">
        <f t="shared" si="45"/>
        <v>Intel® Core™ Ultra 7 258V</v>
      </c>
      <c r="X72" s="19" t="str">
        <f t="shared" si="46"/>
        <v>U7</v>
      </c>
      <c r="Y72" s="19" t="str">
        <f t="shared" si="47"/>
        <v>U7 258V</v>
      </c>
      <c r="Z72" s="19" t="str">
        <f t="shared" si="48"/>
        <v>Win 11 Home</v>
      </c>
      <c r="AA72" s="19" t="str">
        <f t="shared" si="49"/>
        <v/>
      </c>
      <c r="AB72" s="19" t="str">
        <f t="shared" si="50"/>
        <v>32GB</v>
      </c>
      <c r="AC72" s="19" t="str">
        <f t="shared" si="51"/>
        <v>1TB</v>
      </c>
      <c r="AD72" s="19" t="str">
        <f t="shared" si="52"/>
        <v>P5405CSA</v>
      </c>
      <c r="AF72" s="19" t="str">
        <v>90NX0861-M00JD0</v>
      </c>
      <c r="AG72" s="19" t="str">
        <v>P5405CSA-NZ7310WS</v>
      </c>
      <c r="AH72" s="19" t="str">
        <v>VSNX0861-BU1000</v>
      </c>
      <c r="AI72" s="19" t="str">
        <v>Intel® Core™ Ultra 7 Processor 258V 32GB 2.2 GHz (12MB Cache, up to 4.8 GHz, 8 cores, 8 Threads)
 Intel® AI Boost NPU up to 47 TOPS</v>
      </c>
      <c r="AJ72" s="19" t="str">
        <v>LPDDR5X 32GB</v>
      </c>
      <c r="AK72" s="19" t="str">
        <v>1TB M.2 2280 NVMe™ PCIe® 4.0 SSD</v>
      </c>
      <c r="AL72" s="19" t="str">
        <v>Intel® Arc™ 140V GPU</v>
      </c>
      <c r="AM72" s="19" t="str">
        <v>Windows 11 Home - ASUS recommends Windows 11 Pro for business
* Windows 11 Home is available only as the Single Language edition. Learn more about Windows 11 Home Single language: https://support.microsoft.com/article/eaf060a6-3642-4612-6b75-b34e57a08abf</v>
      </c>
      <c r="AN72" s="19" t="str">
        <v>Microsoft Office Home 2024
Microsoft 365 Basic</v>
      </c>
      <c r="AO72" s="19" t="str">
        <v>Aluminum</v>
      </c>
      <c r="AP72" s="19" t="str">
        <v>1x M.2 2230 PCIe 4.0x4
1x M.2 2280 PCIe 4.0x4</v>
      </c>
      <c r="AQ72" s="19" t="str">
        <v>1080p FHD camera with IR function to support Windows Hello
With privacy shutter</v>
      </c>
      <c r="AR72" s="19" t="str">
        <v>Dolby Atmos
Smart Amp Technology
Built-in array microphone</v>
      </c>
      <c r="AS72" s="19" t="str">
        <v>Wi-Fi 6E(802.11ax) (Triple band) 2*2 + Bluetooth® 5.4 Wireless Card</v>
      </c>
      <c r="AT72" s="19" t="str">
        <v>2x USB 3.2 Gen 2 Type-A
2x Thunderbolt™ 4, compliant with USB4, support display / power delivery
1x HDMI 2.1
1x 3.5mm Combo Audio Jack</v>
      </c>
      <c r="AU72" s="19" t="str">
        <v>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v>
      </c>
      <c r="AV72" s="19" t="str">
        <v>Sleeve
USB-A to RJ45 gigabit ethernet adapter</v>
      </c>
      <c r="AW72" s="19" t="str">
        <v>14.0-inch</v>
      </c>
      <c r="AX72" s="19" t="str">
        <v>Backlit Chiclet Keyboard</v>
      </c>
      <c r="AY72" s="19" t="str">
        <v>400nits</v>
      </c>
      <c r="AZ72" s="19" t="str">
        <v>WQXGA (2560 x 1600) 16:10</v>
      </c>
      <c r="BA72" s="19" t="str">
        <v>Anti-glare display</v>
      </c>
      <c r="BB72" s="19" t="str">
        <v>sRGB: 100%</v>
      </c>
      <c r="BC72" s="19" t="str">
        <v>Non-touch screen</v>
      </c>
      <c r="BD72" s="19" t="str">
        <v>178/178</v>
      </c>
      <c r="BE72" s="19" t="str">
        <v>1Y Carry-In
 Accidental Damage Protection + 2Y Carry-In</v>
      </c>
      <c r="BF72" s="19" t="str">
        <v>1.29 kg (2.84 lbs)</v>
      </c>
      <c r="BG72" s="19" t="str">
        <v>1.06 kg (2.34 lbs)</v>
      </c>
      <c r="BH72" s="19" t="str">
        <v>31.20 x 22.32 x 1.28 ~ 1.64 cm (12.28" x 8.79" x 0.50" ~ 0.65")</v>
      </c>
      <c r="BI72" s="19" t="str">
        <v>63WHrs, 3S1P, 3-cell Li-ion</v>
      </c>
      <c r="BJ72" s="19" t="str">
        <v>TYPE-C, 65W AC Adapter, Output: 20V DC, 3.25A, 65W, Input: 100~240V AC 50/60Hz universal (Adapter+power cord)</v>
      </c>
      <c r="BK72" s="19" t="str">
        <v>N/A</v>
      </c>
      <c r="BL72" s="19" t="str">
        <v>McAfee® 1 year</v>
      </c>
      <c r="BM72" s="19" t="str">
        <v>Backlit Chiclet Keyboard</v>
      </c>
      <c r="BN72" s="19" t="str">
        <v>FingerPrint</v>
      </c>
      <c r="BO72" s="19" t="str">
        <v>EPEAT Gold with Climate+
Energy star 8.0
FSC Recycled
REACH
RoHS
TCO Certified</v>
      </c>
      <c r="BP72" s="19" t="str">
        <v>US MIL-STD 810H military-grade standard</v>
      </c>
      <c r="BQ72" s="19" t="str">
        <v>Intel® AI Boost NPU</v>
      </c>
      <c r="BR72" s="19" t="str">
        <v>LED Backlit</v>
      </c>
    </row>
    <row r="73" spans="1:70" ht="100.8">
      <c r="A73" s="19" t="str">
        <v>P5406CCA-SF5850WS</v>
      </c>
      <c r="B73" s="19" t="str">
        <f>IF(ISBLANK(A73),"",_xlfn.XLOOKUP(LEFT(A73,5),'MKT name rule'!$B$2:$B$322,'MKT name rule'!$C$2:$C$322, "Not found"))</f>
        <v>ASUS ExpertBook P5 Gen 2</v>
      </c>
      <c r="C73" s="19" t="str">
        <f t="shared" si="53"/>
        <v>90NX0AU1-M006H0</v>
      </c>
      <c r="D73" s="19" t="str">
        <f t="shared" si="28"/>
        <v>ASUS ExpertBook P5 Gen 2 (U5 225H/8GB/512GB/Win 11 Home/P5406CCA)</v>
      </c>
      <c r="E73" s="19" t="str">
        <f t="shared" si="29"/>
        <v>Intel® Core™ Ultra 5 225H 1.7 GHz 
 Intel® AI Boost NPU up to 13 TOPS</v>
      </c>
      <c r="F73" s="19" t="str">
        <f t="shared" si="30"/>
        <v>Intel® Graphics</v>
      </c>
      <c r="G73" s="19" t="str">
        <f t="shared" si="31"/>
        <v>Windows 11 Home</v>
      </c>
      <c r="H73" s="19" t="str">
        <f t="shared" si="54"/>
        <v>Microsoft Office Home 2024
Microsoft 365 Basic</v>
      </c>
      <c r="I73" s="19" t="str">
        <f t="shared" si="32"/>
        <v>Not Found</v>
      </c>
      <c r="J73" s="19" t="str">
        <f t="shared" si="33"/>
        <v>WUXGA (1920 x 1200) 16:10</v>
      </c>
      <c r="K73" s="19" t="str">
        <f t="shared" si="34"/>
        <v>300nits</v>
      </c>
      <c r="L73" s="19" t="str">
        <f t="shared" si="35"/>
        <v>DDR5 8GB</v>
      </c>
      <c r="M73" s="19" t="str">
        <f t="shared" si="36"/>
        <v>512GB M.2 2280 NVMe™ PCIe® 4.0 SSD</v>
      </c>
      <c r="N73" s="20" t="str">
        <f t="shared" si="37"/>
        <v>1x USB 3.2 Gen 2 Type-C support display / power delivery
2x USB 3.2 Gen 1 Type-A
1x Thunderbolt™ 4, compliant with USB4, support display / power delivery
1x HDMI 2.1 TMDS
1x 3.5mm Combo Audio Jack
1x RJ45 Gigabit Ethernet</v>
      </c>
      <c r="O73" s="19" t="str">
        <f t="shared" si="38"/>
        <v>1.34 kg (2.95 lbs)</v>
      </c>
      <c r="P73" s="19" t="str">
        <f t="shared" si="39"/>
        <v>31.27 x 22.71 x 1.04 ~ 1.79 cm</v>
      </c>
      <c r="Q73" s="20" t="str">
        <f t="shared" si="40"/>
        <v>2x DDR5 SO-DIMM slots
1x M.2 2230 PCIe 4.0x4
1x M.2 2280 PCIe 4.0x4</v>
      </c>
      <c r="R73" s="19" t="str">
        <f t="shared" si="55"/>
        <v>Backpack</v>
      </c>
      <c r="S73" s="19" t="str">
        <f t="shared" si="41"/>
        <v>70WHrs</v>
      </c>
      <c r="T73" s="19" t="str">
        <f t="shared" si="42"/>
        <v>TYPE-C, 90W AC Adapter</v>
      </c>
      <c r="U73" s="19" t="str">
        <f t="shared" si="43"/>
        <v>FingerPrint</v>
      </c>
      <c r="V73" s="19" t="str">
        <f t="shared" si="44"/>
        <v>Intel® Core™ Ultra 5 Processor 225H 1.7 GHz (18MB Cache, up to 4.9 GHz, 14 cores, 14 Threads)
 Intel® AI Boost NPU up to 13 TOPS</v>
      </c>
      <c r="W73" s="19" t="str">
        <f t="shared" si="45"/>
        <v>Intel® Core™ Ultra 5 225H</v>
      </c>
      <c r="X73" s="19" t="str">
        <f t="shared" si="46"/>
        <v>U5</v>
      </c>
      <c r="Y73" s="19" t="str">
        <f t="shared" si="47"/>
        <v>U5 225H</v>
      </c>
      <c r="Z73" s="19" t="str">
        <f t="shared" si="48"/>
        <v>Win 11 Home</v>
      </c>
      <c r="AA73" s="19" t="str">
        <f t="shared" si="49"/>
        <v/>
      </c>
      <c r="AB73" s="19" t="str">
        <f t="shared" si="50"/>
        <v>8GB</v>
      </c>
      <c r="AC73" s="19" t="str">
        <f t="shared" si="51"/>
        <v>512GB</v>
      </c>
      <c r="AD73" s="19" t="str">
        <f t="shared" si="52"/>
        <v>P5406CCA</v>
      </c>
      <c r="AF73" s="19" t="str">
        <v>90NX0AU1-M006H0</v>
      </c>
      <c r="AG73" s="19" t="str">
        <v>P5406CCA-SF5850WS</v>
      </c>
      <c r="AH73" s="19" t="str">
        <v>VSNX0AU1-BU3013</v>
      </c>
      <c r="AI73" s="19" t="str">
        <v>Intel® Core™ Ultra 5 Processor 225H 1.7 GHz (18MB Cache, up to 4.9 GHz, 14 cores, 14 Threads)
 Intel® AI Boost NPU up to 13 TOPS</v>
      </c>
      <c r="AJ73" s="19" t="str">
        <v>DDR5 8GB</v>
      </c>
      <c r="AK73" s="19" t="str">
        <v>512GB M.2 2280 NVMe™ PCIe® 4.0 SSD</v>
      </c>
      <c r="AL73" s="19" t="str">
        <v>Intel® Graphics</v>
      </c>
      <c r="AM73" s="19" t="str">
        <v>Windows 11 Home - ASUS recommends Windows 11 Pro for business
* Windows 11 Home is available only as the Single Language edition. Learn more about Windows 11 Home Single language: https://support.microsoft.com/article/eaf060a6-3642-4612-6b75-b34e57a08abf</v>
      </c>
      <c r="AN73" s="19" t="str">
        <v>Microsoft Office Home 2024
Microsoft 365 Basic</v>
      </c>
      <c r="AO73" s="19" t="str">
        <v>Aluminum</v>
      </c>
      <c r="AP73" s="19" t="str">
        <v>2x DDR5 SO-DIMM slots
1x M.2 2230 PCIe 4.0x4
1x M.2 2280 PCIe 4.0x4</v>
      </c>
      <c r="AQ73" s="19" t="str">
        <v>5.0M camera with IR function to support Windows Hello
With privacy shutter</v>
      </c>
      <c r="AR73" s="19" t="str">
        <v>Audio by Dirac
Smart Amp Technology
Built-in microphone
Built-in array microphone</v>
      </c>
      <c r="AS73" s="19" t="str">
        <v>Wi-Fi 7(802.11be) (Triple band) 2*2 + Bluetooth® 5.4 Wireless Card</v>
      </c>
      <c r="AT73" s="19" t="str">
        <v>1x USB 3.2 Gen 2 Type-C support display / power delivery
2x USB 3.2 Gen 1 Type-A
1x Thunderbolt™ 4, compliant with USB4, support display / power delivery
1x HDMI 2.1 TMDS
1x 3.5mm Combo Audio Jack
1x RJ45 Gigabit Ethernet</v>
      </c>
      <c r="AU73" s="19" t="str">
        <v>Kensington Nano Security Slot™(6x 2.5mm)
BIOS Integrity Measurement Support
BIOS Self Recovery
Microsoft Secured-core PC
Microsoft Security Level 3
Trusted Platform Module (TPM) 2.0
ASUS ExpertGurdian with NIST SP 800 155 compliance
N/A</v>
      </c>
      <c r="AV73" s="19" t="str">
        <v>Backpack</v>
      </c>
      <c r="AW73" s="19" t="str">
        <v>14.0-inch</v>
      </c>
      <c r="AX73" s="19" t="str">
        <v>Backlit Chiclet Keyboard</v>
      </c>
      <c r="AY73" s="19" t="str">
        <v>300nits</v>
      </c>
      <c r="AZ73" s="19" t="str">
        <v>WUXGA (1920 x 1200) 16:10</v>
      </c>
      <c r="BA73" s="19" t="str">
        <v>Glossy display</v>
      </c>
      <c r="BB73" s="19" t="str">
        <v>DCI-P3: 100%</v>
      </c>
      <c r="BC73" s="19" t="str">
        <v>Non-touch screen</v>
      </c>
      <c r="BD73" s="19" t="str">
        <v>170/170</v>
      </c>
      <c r="BE73" s="19" t="str">
        <v>1Y Carry-In
 Accidental Damage Protection + 2Y Carry-In</v>
      </c>
      <c r="BF73" s="19" t="str">
        <v>1.34 kg (2.95 lbs)</v>
      </c>
      <c r="BG73" s="19" t="str">
        <v>1.08 kg (2.38 lbs)</v>
      </c>
      <c r="BH73" s="19" t="str">
        <v>31.27 x 22.71 x 1.04 ~ 1.79 cm (12.31" x 8.94" x 0.41" ~ 0.70")</v>
      </c>
      <c r="BI73" s="19" t="str">
        <v>70WHrs, 4S1P, 4-cell Li-ion</v>
      </c>
      <c r="BJ73" s="19" t="str">
        <v>TYPE-C, 90W AC Adapter, Output: 20V DC, 4.5A, 90W, Input: 100~240V AC 50/60Hz universal (Adapter+power cord)</v>
      </c>
      <c r="BK73" s="19" t="str">
        <v>N/A</v>
      </c>
      <c r="BL73" s="19" t="str">
        <v>McAfee® 1 year</v>
      </c>
      <c r="BM73" s="19" t="str">
        <v>Backlit Chiclet Keyboard</v>
      </c>
      <c r="BN73" s="19" t="str">
        <v>FingerPrint</v>
      </c>
      <c r="BO73" s="19" t="str">
        <v>FSC Recycled</v>
      </c>
      <c r="BP73" s="19" t="str">
        <v>US MIL STD 810H military grade standard (24 procedures)</v>
      </c>
      <c r="BQ73" s="19">
        <v>0</v>
      </c>
      <c r="BR73" s="19">
        <v>0</v>
      </c>
    </row>
    <row r="74" spans="1:70" ht="100.8">
      <c r="A74" s="19" t="str">
        <v>P5406CCA-SF7150WS</v>
      </c>
      <c r="B74" s="19" t="str">
        <f>IF(ISBLANK(A74),"",_xlfn.XLOOKUP(LEFT(A74,5),'MKT name rule'!$B$2:$B$322,'MKT name rule'!$C$2:$C$322, "Not found"))</f>
        <v>ASUS ExpertBook P5 Gen 2</v>
      </c>
      <c r="C74" s="19" t="str">
        <f t="shared" si="53"/>
        <v>90NX0AU1-M006J0</v>
      </c>
      <c r="D74" s="19" t="str">
        <f t="shared" si="28"/>
        <v>ASUS ExpertBook P5 Gen 2 (U7 255H/16GB/512GB/Win 11 Home/P5406CCA)</v>
      </c>
      <c r="E74" s="19" t="str">
        <f t="shared" si="29"/>
        <v>Intel® Core™ Ultra 7 255H 2.0 GHz 
 Intel® AI Boost NPU up to 13 TOPS</v>
      </c>
      <c r="F74" s="19" t="str">
        <f t="shared" si="30"/>
        <v>Intel® Graphics</v>
      </c>
      <c r="G74" s="19" t="str">
        <f t="shared" si="31"/>
        <v>Windows 11 Home</v>
      </c>
      <c r="H74" s="19" t="str">
        <f t="shared" si="54"/>
        <v>Microsoft Office Home 2024
Microsoft 365 Basic</v>
      </c>
      <c r="I74" s="19" t="str">
        <f t="shared" si="32"/>
        <v>Not Found</v>
      </c>
      <c r="J74" s="19" t="str">
        <f t="shared" si="33"/>
        <v>WUXGA (1920 x 1200) 16:10</v>
      </c>
      <c r="K74" s="19" t="str">
        <f t="shared" si="34"/>
        <v>300nits</v>
      </c>
      <c r="L74" s="19" t="str">
        <f t="shared" si="35"/>
        <v>DDR5 16GB</v>
      </c>
      <c r="M74" s="19" t="str">
        <f t="shared" si="36"/>
        <v>512GB M.2 2280 NVMe™ PCIe® 4.0 SSD</v>
      </c>
      <c r="N74" s="20" t="str">
        <f t="shared" si="37"/>
        <v>1x USB 3.2 Gen 2 Type-C support display / power delivery
2x USB 3.2 Gen 1 Type-A
1x Thunderbolt™ 4, compliant with USB4, support display / power delivery
1x HDMI 2.1 TMDS
1x 3.5mm Combo Audio Jack
1x RJ45 Gigabit Ethernet</v>
      </c>
      <c r="O74" s="19" t="str">
        <f t="shared" si="38"/>
        <v>1.34 kg (2.95 lbs)</v>
      </c>
      <c r="P74" s="19" t="str">
        <f t="shared" si="39"/>
        <v>31.27 x 22.71 x 1.04 ~ 1.79 cm</v>
      </c>
      <c r="Q74" s="20" t="str">
        <f t="shared" si="40"/>
        <v>2x DDR5 SO-DIMM slots
1x M.2 2230 PCIe 4.0x4
1x M.2 2280 PCIe 4.0x4</v>
      </c>
      <c r="R74" s="19" t="str">
        <f t="shared" si="55"/>
        <v>Backpack</v>
      </c>
      <c r="S74" s="19" t="str">
        <f t="shared" si="41"/>
        <v>70WHrs</v>
      </c>
      <c r="T74" s="19" t="str">
        <f t="shared" si="42"/>
        <v>TYPE-C, 90W AC Adapter</v>
      </c>
      <c r="U74" s="19" t="str">
        <f t="shared" si="43"/>
        <v>FingerPrint</v>
      </c>
      <c r="V74" s="19" t="str">
        <f t="shared" si="44"/>
        <v>Intel® Core™ Ultra 7 Processor 255H 2.0 GHz (24MB Cache, up to 5.1 GHz, 16 cores, 16 Threads)
 Intel® AI Boost NPU up to 13 TOPS</v>
      </c>
      <c r="W74" s="19" t="str">
        <f t="shared" si="45"/>
        <v>Intel® Core™ Ultra 7 255H</v>
      </c>
      <c r="X74" s="19" t="str">
        <f t="shared" si="46"/>
        <v>U7</v>
      </c>
      <c r="Y74" s="19" t="str">
        <f t="shared" si="47"/>
        <v>U7 255H</v>
      </c>
      <c r="Z74" s="19" t="str">
        <f t="shared" si="48"/>
        <v>Win 11 Home</v>
      </c>
      <c r="AA74" s="19" t="str">
        <f t="shared" si="49"/>
        <v/>
      </c>
      <c r="AB74" s="19" t="str">
        <f t="shared" si="50"/>
        <v>16GB</v>
      </c>
      <c r="AC74" s="19" t="str">
        <f t="shared" si="51"/>
        <v>512GB</v>
      </c>
      <c r="AD74" s="19" t="str">
        <f t="shared" si="52"/>
        <v>P5406CCA</v>
      </c>
      <c r="AF74" s="19" t="str">
        <v>90NX0AU1-M006J0</v>
      </c>
      <c r="AG74" s="19" t="str">
        <v>P5406CCA-SF7150WS</v>
      </c>
      <c r="AH74" s="19" t="str">
        <v>VSNX0AU1-BU3013</v>
      </c>
      <c r="AI74" s="19" t="str">
        <v>Intel® Core™ Ultra 7 Processor 255H 2.0 GHz (24MB Cache, up to 5.1 GHz, 16 cores, 16 Threads)
 Intel® AI Boost NPU up to 13 TOPS</v>
      </c>
      <c r="AJ74" s="19" t="str">
        <v>DDR5 16GB</v>
      </c>
      <c r="AK74" s="19" t="str">
        <v>512GB M.2 2280 NVMe™ PCIe® 4.0 SSD</v>
      </c>
      <c r="AL74" s="19" t="str">
        <v>Intel® Graphics</v>
      </c>
      <c r="AM74" s="19" t="str">
        <v>Windows 11 Home - ASUS recommends Windows 11 Pro for business
* Windows 11 Home is available only as the Single Language edition. Learn more about Windows 11 Home Single language: https://support.microsoft.com/article/eaf060a6-3642-4612-6b75-b34e57a08abf</v>
      </c>
      <c r="AN74" s="19" t="str">
        <v>Microsoft Office Home 2024
Microsoft 365 Basic</v>
      </c>
      <c r="AO74" s="19" t="str">
        <v>Aluminum</v>
      </c>
      <c r="AP74" s="19" t="str">
        <v>2x DDR5 SO-DIMM slots
1x M.2 2230 PCIe 4.0x4
1x M.2 2280 PCIe 4.0x4</v>
      </c>
      <c r="AQ74" s="19" t="str">
        <v>5.0M camera with IR function to support Windows Hello
With privacy shutter</v>
      </c>
      <c r="AR74" s="19" t="str">
        <v>Audio by Dirac
Smart Amp Technology
Built-in microphone
Built-in array microphone</v>
      </c>
      <c r="AS74" s="19" t="str">
        <v>Wi-Fi 7(802.11be) (Triple band) 2*2 + Bluetooth® 5.4 Wireless Card</v>
      </c>
      <c r="AT74" s="19" t="str">
        <v>1x USB 3.2 Gen 2 Type-C support display / power delivery
2x USB 3.2 Gen 1 Type-A
1x Thunderbolt™ 4, compliant with USB4, support display / power delivery
1x HDMI 2.1 TMDS
1x 3.5mm Combo Audio Jack
1x RJ45 Gigabit Ethernet</v>
      </c>
      <c r="AU74" s="19" t="str">
        <v>Kensington Nano Security Slot™(6x 2.5mm)
BIOS Integrity Measurement Support
BIOS Self Recovery
Microsoft Secured-core PC
Microsoft Security Level 3
Trusted Platform Module (TPM) 2.0
ASUS ExpertGurdian with NIST SP 800 155 compliance
N/A</v>
      </c>
      <c r="AV74" s="19" t="str">
        <v>Backpack</v>
      </c>
      <c r="AW74" s="19" t="str">
        <v>14.0-inch</v>
      </c>
      <c r="AX74" s="19" t="str">
        <v>Backlit Chiclet Keyboard</v>
      </c>
      <c r="AY74" s="19" t="str">
        <v>300nits</v>
      </c>
      <c r="AZ74" s="19" t="str">
        <v>WUXGA (1920 x 1200) 16:10</v>
      </c>
      <c r="BA74" s="19" t="str">
        <v>Glossy display</v>
      </c>
      <c r="BB74" s="19" t="str">
        <v>DCI-P3: 100%</v>
      </c>
      <c r="BC74" s="19" t="str">
        <v>Non-touch screen</v>
      </c>
      <c r="BD74" s="19" t="str">
        <v>170/170</v>
      </c>
      <c r="BE74" s="19" t="str">
        <v>1Y Carry-In
 Accidental Damage Protection + 2Y Carry-In</v>
      </c>
      <c r="BF74" s="19" t="str">
        <v>1.34 kg (2.95 lbs)</v>
      </c>
      <c r="BG74" s="19" t="str">
        <v>1.08 kg (2.38 lbs)</v>
      </c>
      <c r="BH74" s="19" t="str">
        <v>31.27 x 22.71 x 1.04 ~ 1.79 cm (12.31" x 8.94" x 0.41" ~ 0.70")</v>
      </c>
      <c r="BI74" s="19" t="str">
        <v>70WHrs, 4S1P, 4-cell Li-ion</v>
      </c>
      <c r="BJ74" s="19" t="str">
        <v>TYPE-C, 90W AC Adapter, Output: 20V DC, 4.5A, 90W, Input: 100~240V AC 50/60Hz universal (Adapter+power cord)</v>
      </c>
      <c r="BK74" s="19" t="str">
        <v>N/A</v>
      </c>
      <c r="BL74" s="19" t="str">
        <v>McAfee® 1 year</v>
      </c>
      <c r="BM74" s="19" t="str">
        <v>Backlit Chiclet Keyboard</v>
      </c>
      <c r="BN74" s="19" t="str">
        <v>FingerPrint</v>
      </c>
      <c r="BO74" s="19" t="str">
        <v>FSC Recycled</v>
      </c>
      <c r="BP74" s="19" t="str">
        <v>US MIL STD 810H military grade standard (24 procedures)</v>
      </c>
      <c r="BQ74" s="19">
        <v>0</v>
      </c>
      <c r="BR74" s="19">
        <v>0</v>
      </c>
    </row>
    <row r="75" spans="1:70" ht="86.4">
      <c r="A75" s="19" t="str">
        <v>P5405CAA-NZ5150WS</v>
      </c>
      <c r="B75" s="19" t="str">
        <f>IF(ISBLANK(A75),"",_xlfn.XLOOKUP(LEFT(A75,5),'MKT name rule'!$B$2:$B$322,'MKT name rule'!$C$2:$C$322, "Not found"))</f>
        <v>ASUS ExpertBook P5 Gen 1</v>
      </c>
      <c r="C75" s="19" t="str">
        <f t="shared" si="53"/>
        <v>90NX0A91-M007Y0</v>
      </c>
      <c r="D75" s="19" t="str">
        <f t="shared" si="28"/>
        <v>ASUS ExpertBook P5 Gen 1 (U5 325/16GB/512GB/Win 11 Home/P5405CAA)</v>
      </c>
      <c r="E75" s="19" t="str">
        <f t="shared" si="29"/>
        <v>Intel® Core™ Ultra 5 325 2.1 GHz 
 Intel® AI Boost NPU up to 47 TOPS</v>
      </c>
      <c r="F75" s="19" t="str">
        <f t="shared" si="30"/>
        <v>Intel® Graphics</v>
      </c>
      <c r="G75" s="19" t="str">
        <f t="shared" si="31"/>
        <v>Windows 11 Home</v>
      </c>
      <c r="H75" s="19" t="str">
        <f t="shared" si="54"/>
        <v>Microsoft Office Home 2024
Microsoft 365 Basic</v>
      </c>
      <c r="I75" s="19" t="str">
        <f t="shared" si="32"/>
        <v>Not Found</v>
      </c>
      <c r="J75" s="19" t="str">
        <f t="shared" si="33"/>
        <v>WQXGA (2560 x 1600) 16:10</v>
      </c>
      <c r="K75" s="19" t="str">
        <f t="shared" si="34"/>
        <v>400nits</v>
      </c>
      <c r="L75" s="19" t="str">
        <f t="shared" si="35"/>
        <v>DDR5 16GB</v>
      </c>
      <c r="M75" s="19" t="str">
        <f t="shared" si="36"/>
        <v>512GB M.2 2280 NVMe™ PCIe® 4.0 SSD
SSD Housing for storage expansion</v>
      </c>
      <c r="N75" s="20" t="str">
        <f t="shared" si="37"/>
        <v>2x USB 3.2 Gen 1 Type-A
2x Thunderbolt™ 4, compliant with USB4, support display / power delivery
1x HDMI 2.1
1x 3.5mm Combo Audio Jack
1x RJ45 Gigabit Ethernet</v>
      </c>
      <c r="O75" s="19" t="str">
        <f t="shared" si="38"/>
        <v>1.42 kg (3.13 lbs)</v>
      </c>
      <c r="P75" s="19" t="str">
        <f t="shared" si="39"/>
        <v>31.51 x 22.68 x 1.00 ~ 1.80 cm</v>
      </c>
      <c r="Q75" s="20" t="str">
        <f t="shared" si="40"/>
        <v>2x DDR5 SO-DIMM slots
1x M.2 2230 PCIe 4.0x4
1x M.2 2280 PCle 4.0/5.0x4</v>
      </c>
      <c r="R75" s="19" t="str">
        <f t="shared" si="55"/>
        <v>Backpack</v>
      </c>
      <c r="S75" s="19" t="str">
        <f t="shared" si="41"/>
        <v>63WHrs</v>
      </c>
      <c r="T75" s="19" t="str">
        <f t="shared" si="42"/>
        <v>TYPE-C, 65W AC Adapter</v>
      </c>
      <c r="U75" s="19" t="str">
        <f t="shared" si="43"/>
        <v>FingerPrint</v>
      </c>
      <c r="V75" s="19" t="str">
        <f t="shared" si="44"/>
        <v>Intel® Core™ Ultra 5 Processor 325 2.1 GHz (12MB Cache, up to 4.5 GHz, 8 Cores, 8 Threads)
 Intel® AI Boost NPU up to 47 TOPS</v>
      </c>
      <c r="W75" s="19" t="str">
        <f t="shared" si="45"/>
        <v>Intel® Core™ Ultra 5 325</v>
      </c>
      <c r="X75" s="19" t="str">
        <f t="shared" si="46"/>
        <v>U5</v>
      </c>
      <c r="Y75" s="19" t="str">
        <f t="shared" si="47"/>
        <v>U5 325</v>
      </c>
      <c r="Z75" s="19" t="str">
        <f t="shared" si="48"/>
        <v>Win 11 Home</v>
      </c>
      <c r="AA75" s="19" t="str">
        <f t="shared" si="49"/>
        <v/>
      </c>
      <c r="AB75" s="19" t="str">
        <f t="shared" si="50"/>
        <v>16GB</v>
      </c>
      <c r="AC75" s="19" t="str">
        <f t="shared" si="51"/>
        <v>512GB</v>
      </c>
      <c r="AD75" s="19" t="str">
        <f t="shared" si="52"/>
        <v>P5405CAA</v>
      </c>
      <c r="AF75" s="19" t="str">
        <v>90NX0A91-M007Y0</v>
      </c>
      <c r="AG75" s="19" t="str">
        <v>P5405CAA-NZ5150WS</v>
      </c>
      <c r="AH75" s="19" t="str">
        <v>VSNX0A91-BUC000</v>
      </c>
      <c r="AI75" s="19" t="str">
        <v>Intel® Core™ Ultra 5 Processor 325 2.1 GHz (12MB Cache, up to 4.5 GHz, 8 Cores, 8 Threads)
 Intel® AI Boost NPU up to 47 TOPS</v>
      </c>
      <c r="AJ75" s="19" t="str">
        <v>DDR5 16GB</v>
      </c>
      <c r="AK75" s="19" t="str">
        <v>512GB M.2 2280 NVMe™ PCIe® 4.0 SSD
SSD Housing for storage expansion</v>
      </c>
      <c r="AL75" s="19" t="str">
        <v>Intel® Graphics</v>
      </c>
      <c r="AM75" s="19" t="str">
        <v>Windows 11 Home - ASUS recommends Windows 11 Pro for business
* Windows 11 Home is available only as the Single Language edition. Learn more about Windows 11 Home Single language: https://support.microsoft.com/article/eaf060a6-3642-4612-6b75-b34e57a08abf</v>
      </c>
      <c r="AN75" s="19" t="str">
        <v>Microsoft Office Home 2024
Microsoft 365 Basic</v>
      </c>
      <c r="AO75" s="19" t="str">
        <v>Aluminum</v>
      </c>
      <c r="AP75" s="19" t="str">
        <v>2x DDR5 SO-DIMM slots
1x M.2 2230 PCIe 4.0x4
1x M.2 2280 PCle 4.0/5.0x4</v>
      </c>
      <c r="AQ75" s="19" t="str">
        <v>5.0M camera
With privacy shutter</v>
      </c>
      <c r="AR75" s="19" t="str">
        <v>Audio by Dirac
Smart Amp Technology
Built-in speaker
Built-in array microphone</v>
      </c>
      <c r="AS75" s="19" t="str">
        <v>Wi-Fi 6E(802.11ax) (Triple band) 2*2 + Bluetooth® 5.4 Wireless Card</v>
      </c>
      <c r="AT75" s="19" t="str">
        <v>2x USB 3.2 Gen 1 Type-A
2x Thunderbolt™ 4, compliant with USB4, support display / power delivery
1x HDMI 2.1
1x 3.5mm Combo Audio Jack
1x RJ45 Gigabit Ethernet</v>
      </c>
      <c r="AU75" s="19" t="str">
        <v>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v>
      </c>
      <c r="AV75" s="19" t="str">
        <v>Backpack</v>
      </c>
      <c r="AW75" s="19" t="str">
        <v>14.0-inch</v>
      </c>
      <c r="AX75" s="19" t="str">
        <v>Backlit Chiclet Keyboard</v>
      </c>
      <c r="AY75" s="19" t="str">
        <v>400nits</v>
      </c>
      <c r="AZ75" s="19" t="str">
        <v>WQXGA (2560 x 1600) 16:10</v>
      </c>
      <c r="BA75" s="19" t="str">
        <v>Anti-glare display</v>
      </c>
      <c r="BB75" s="19" t="str">
        <v>sRGB: 100%</v>
      </c>
      <c r="BC75" s="19" t="str">
        <v>Non-touch screen</v>
      </c>
      <c r="BD75" s="19" t="str">
        <v>178/178</v>
      </c>
      <c r="BE75" s="19" t="str">
        <v>1Y Carry-In
 Accidental Damage Protection + 2Y Carry-In</v>
      </c>
      <c r="BF75" s="19" t="str">
        <v>1.42 kg (3.13 lbs)</v>
      </c>
      <c r="BG75" s="19" t="str">
        <v>1.19 kg (2.62 lbs)</v>
      </c>
      <c r="BH75" s="19" t="str">
        <v>31.51 x 22.68 x 1.00 ~ 1.80 cm (12.41" x 8.93" x 0.39" ~ 0.71")</v>
      </c>
      <c r="BI75" s="19" t="str">
        <v>63WHrs, 3S1P, 3-cell Li-ion</v>
      </c>
      <c r="BJ75" s="19" t="str">
        <v>TYPE-C, 65W AC Adapter, Output: 20V DC, 3.25A, 65W, Input: 100~240V AC 50/60Hz universal (Adapter+power cord)</v>
      </c>
      <c r="BK75" s="19" t="str">
        <v>N/A</v>
      </c>
      <c r="BL75" s="19" t="str">
        <v>McAfee® 1 year</v>
      </c>
      <c r="BM75" s="19" t="str">
        <v>Backlit Chiclet Keyboard</v>
      </c>
      <c r="BN75" s="19" t="str">
        <v>FingerPrint</v>
      </c>
      <c r="BO75" s="19" t="str">
        <v>EPEAT Gold with Climate+
Energy star 8.0
FSC Recycled
REACH
RoHS
TCO Certified</v>
      </c>
      <c r="BP75" s="19" t="str">
        <v>US MIL-STD 810H military-grade standard</v>
      </c>
      <c r="BQ75" s="19">
        <v>0</v>
      </c>
      <c r="BR75" s="19" t="str">
        <v>LED Backlit</v>
      </c>
    </row>
    <row r="76" spans="1:70" ht="86.4">
      <c r="A76" s="19" t="str">
        <v>P5405CAA-NZ7150WS</v>
      </c>
      <c r="B76" s="19" t="str">
        <f>IF(ISBLANK(A76),"",_xlfn.XLOOKUP(LEFT(A76,5),'MKT name rule'!$B$2:$B$322,'MKT name rule'!$C$2:$C$322, "Not found"))</f>
        <v>ASUS ExpertBook P5 Gen 1</v>
      </c>
      <c r="C76" s="19" t="str">
        <f t="shared" si="53"/>
        <v>90NX0A91-M00EL0</v>
      </c>
      <c r="D76" s="19" t="str">
        <f t="shared" si="28"/>
        <v>ASUS ExpertBook P5 Gen 1 (U7 356H/16GB/512GB/Win 11 Home/P5405CAA)</v>
      </c>
      <c r="E76" s="19" t="str">
        <f t="shared" si="29"/>
        <v>Intel® Core™ Ultra 7 356H 1.9 GHz 
 Intel® AI Boost NPU up to 50 TOPS</v>
      </c>
      <c r="F76" s="19" t="str">
        <f t="shared" si="30"/>
        <v>Intel® Graphics</v>
      </c>
      <c r="G76" s="19" t="str">
        <f t="shared" si="31"/>
        <v>Windows 11 Home</v>
      </c>
      <c r="H76" s="19" t="str">
        <f t="shared" si="54"/>
        <v>Microsoft Office Home 2024
Microsoft 365 Basic</v>
      </c>
      <c r="I76" s="19" t="str">
        <f t="shared" si="32"/>
        <v>Not Found</v>
      </c>
      <c r="J76" s="19" t="str">
        <f t="shared" si="33"/>
        <v>WQXGA (2560 x 1600) 16:10</v>
      </c>
      <c r="K76" s="19" t="str">
        <f t="shared" si="34"/>
        <v>400nits</v>
      </c>
      <c r="L76" s="19" t="str">
        <f t="shared" si="35"/>
        <v>DDR5 16GB</v>
      </c>
      <c r="M76" s="19" t="str">
        <f t="shared" si="36"/>
        <v>512GB M.2 2280 NVMe™ PCIe® 4.0 SSD
SSD Housing for storage expansion</v>
      </c>
      <c r="N76" s="20" t="str">
        <f t="shared" si="37"/>
        <v>2x USB 3.2 Gen 1 Type-A
2x Thunderbolt™ 4, compliant with USB4, support display / power delivery
1x HDMI 2.1
1x 3.5mm Combo Audio Jack
1x RJ45 Gigabit Ethernet</v>
      </c>
      <c r="O76" s="19" t="str">
        <f t="shared" si="38"/>
        <v>1.44 kg (3.17 lbs)</v>
      </c>
      <c r="P76" s="19" t="str">
        <f t="shared" si="39"/>
        <v>31.51 x 22.68 x 1.00 ~ 1.80 cm</v>
      </c>
      <c r="Q76" s="20" t="str">
        <f t="shared" si="40"/>
        <v>2x DDR5 SO-DIMM slots
1x M.2 2230 PCIe 4.0x4
1x M.2 2280 PCle 4.0/5.0x4</v>
      </c>
      <c r="R76" s="19" t="str">
        <f t="shared" si="55"/>
        <v>Backpack</v>
      </c>
      <c r="S76" s="19" t="str">
        <f t="shared" si="41"/>
        <v>63WHrs</v>
      </c>
      <c r="T76" s="19" t="str">
        <f t="shared" si="42"/>
        <v>TYPE-C, 65W AC Adapter</v>
      </c>
      <c r="U76" s="19" t="str">
        <f t="shared" si="43"/>
        <v>FingerPrint</v>
      </c>
      <c r="V76" s="19" t="str">
        <f t="shared" si="44"/>
        <v>Intel® Core™ Ultra 7 Processor 356H 1.9 GHz (18MB Cache, up to 4.7 GHz, 16 Cores, 16 Threads)
 Intel® AI Boost NPU up to 50 TOPS</v>
      </c>
      <c r="W76" s="19" t="str">
        <f t="shared" si="45"/>
        <v>Intel® Core™ Ultra 7 356H</v>
      </c>
      <c r="X76" s="19" t="str">
        <f t="shared" si="46"/>
        <v>U7</v>
      </c>
      <c r="Y76" s="19" t="str">
        <f t="shared" si="47"/>
        <v>U7 356H</v>
      </c>
      <c r="Z76" s="19" t="str">
        <f t="shared" si="48"/>
        <v>Win 11 Home</v>
      </c>
      <c r="AA76" s="19" t="str">
        <f t="shared" si="49"/>
        <v/>
      </c>
      <c r="AB76" s="19" t="str">
        <f t="shared" si="50"/>
        <v>16GB</v>
      </c>
      <c r="AC76" s="19" t="str">
        <f t="shared" si="51"/>
        <v>512GB</v>
      </c>
      <c r="AD76" s="19" t="str">
        <f t="shared" si="52"/>
        <v>P5405CAA</v>
      </c>
      <c r="AF76" s="19" t="str">
        <v>90NX0A91-M00EL0</v>
      </c>
      <c r="AG76" s="19" t="str">
        <v>P5405CAA-NZ7150WS</v>
      </c>
      <c r="AH76" s="19" t="str">
        <v>VSNX0A91-BUC003</v>
      </c>
      <c r="AI76" s="19" t="str">
        <v>Intel® Core™ Ultra 7 Processor 356H 1.9 GHz (18MB Cache, up to 4.7 GHz, 16 Cores, 16 Threads)
 Intel® AI Boost NPU up to 50 TOPS</v>
      </c>
      <c r="AJ76" s="19" t="str">
        <v>DDR5 16GB</v>
      </c>
      <c r="AK76" s="19" t="str">
        <v>512GB M.2 2280 NVMe™ PCIe® 4.0 SSD
SSD Housing for storage expansion</v>
      </c>
      <c r="AL76" s="19" t="str">
        <v>Intel® Graphics</v>
      </c>
      <c r="AM76" s="19" t="str">
        <v>Windows 11 Home - ASUS recommends Windows 11 Pro for business
* Windows 11 Home is available only as the Single Language edition. Learn more about Windows 11 Home Single language: https://support.microsoft.com/article/eaf060a6-3642-4612-6b75-b34e57a08abf</v>
      </c>
      <c r="AN76" s="19" t="str">
        <v>Microsoft Office Home 2024
Microsoft 365 Basic</v>
      </c>
      <c r="AO76" s="19" t="str">
        <v>Aluminum</v>
      </c>
      <c r="AP76" s="19" t="str">
        <v>2x DDR5 SO-DIMM slots
1x M.2 2230 PCIe 4.0x4
1x M.2 2280 PCle 4.0/5.0x4</v>
      </c>
      <c r="AQ76" s="19" t="str">
        <v>5.0M camera
With privacy shutter</v>
      </c>
      <c r="AR76" s="19" t="str">
        <v>Audio by Dirac
Smart Amp Technology
Built-in speaker
Built-in array microphone</v>
      </c>
      <c r="AS76" s="19" t="str">
        <v>Wi-Fi 6E(802.11ax) (Triple band) 2*2 + Bluetooth® 5.4 Wireless Card</v>
      </c>
      <c r="AT76" s="19" t="str">
        <v>2x USB 3.2 Gen 1 Type-A
2x Thunderbolt™ 4, compliant with USB4, support display / power delivery
1x HDMI 2.1
1x 3.5mm Combo Audio Jack
1x RJ45 Gigabit Ethernet</v>
      </c>
      <c r="AU76" s="19" t="str">
        <v>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v>
      </c>
      <c r="AV76" s="19" t="str">
        <v>Backpack</v>
      </c>
      <c r="AW76" s="19" t="str">
        <v>14.0-inch</v>
      </c>
      <c r="AX76" s="19" t="str">
        <v>Backlit Chiclet Keyboard</v>
      </c>
      <c r="AY76" s="19" t="str">
        <v>400nits</v>
      </c>
      <c r="AZ76" s="19" t="str">
        <v>WQXGA (2560 x 1600) 16:10</v>
      </c>
      <c r="BA76" s="19" t="str">
        <v>Anti-glare display</v>
      </c>
      <c r="BB76" s="19" t="str">
        <v>sRGB: 100%</v>
      </c>
      <c r="BC76" s="19" t="str">
        <v>Non-touch screen</v>
      </c>
      <c r="BD76" s="19" t="str">
        <v>178/178</v>
      </c>
      <c r="BE76" s="19" t="str">
        <v>1Y Carry-In
 Accidental Damage Protection + 2Y Carry-In</v>
      </c>
      <c r="BF76" s="19" t="str">
        <v>1.44 kg (3.17 lbs)</v>
      </c>
      <c r="BG76" s="19" t="str">
        <v>1.21 kg (2.67 lbs)</v>
      </c>
      <c r="BH76" s="19" t="str">
        <v>31.51 x 22.68 x 1.00 ~ 1.80 cm (12.41" x 8.93" x 0.39" ~ 0.71")</v>
      </c>
      <c r="BI76" s="19" t="str">
        <v>63WHrs, 3S1P, 3-cell Li-ion</v>
      </c>
      <c r="BJ76" s="19" t="str">
        <v>TYPE-C, 65W AC Adapter, Output: 20V DC, 3.25A, 65W, Input: 100~240V AC 50/60Hz universal (Adapter+power cord)</v>
      </c>
      <c r="BK76" s="19" t="str">
        <v>N/A</v>
      </c>
      <c r="BL76" s="19" t="str">
        <v>McAfee® 1 year</v>
      </c>
      <c r="BM76" s="19" t="str">
        <v>Backlit Chiclet Keyboard</v>
      </c>
      <c r="BN76" s="19" t="str">
        <v>FingerPrint</v>
      </c>
      <c r="BO76" s="19" t="str">
        <v>EPEAT Gold with Climate+
Energy star 8.0
FSC Recycled
REACH
RoHS
TCO Certified</v>
      </c>
      <c r="BP76" s="19" t="str">
        <v>US MIL-STD 810H military-grade standard</v>
      </c>
      <c r="BQ76" s="19">
        <v>0</v>
      </c>
      <c r="BR76" s="19" t="str">
        <v>LED Backlit</v>
      </c>
    </row>
    <row r="77" spans="1:70" ht="72">
      <c r="A77" s="19" t="str">
        <v>PM1403CDA-S65850WS</v>
      </c>
      <c r="B77" s="19" t="str">
        <f>IF(ISBLANK(A77),"",_xlfn.XLOOKUP(LEFT(A77,5),'MKT name rule'!$B$2:$B$322,'MKT name rule'!$C$2:$C$322, "Not found"))</f>
        <v>ASUS ExpertBook PM1</v>
      </c>
      <c r="C77" s="19" t="str">
        <f t="shared" si="53"/>
        <v>90NX09C1-M002H0</v>
      </c>
      <c r="D77" s="19" t="str">
        <f t="shared" si="28"/>
        <v>ASUS ExpertBook PM1 (R5 7535HS/8GB/512GB/Win 11 Home/PM1403CDA)</v>
      </c>
      <c r="E77" s="19" t="str">
        <f t="shared" si="29"/>
        <v>AMD Ryzen™ 5 7535HS 3.3GHz</v>
      </c>
      <c r="F77" s="19" t="str">
        <f t="shared" si="30"/>
        <v>AMD Radeon™ 660M</v>
      </c>
      <c r="G77" s="19" t="str">
        <f t="shared" si="31"/>
        <v>Windows 11 Home</v>
      </c>
      <c r="H77" s="19" t="str">
        <f t="shared" si="54"/>
        <v>Microsoft Office Home 2024
Microsoft 365 Basic</v>
      </c>
      <c r="I77" s="19" t="str">
        <f t="shared" si="32"/>
        <v>Not Found</v>
      </c>
      <c r="J77" s="19" t="str">
        <f t="shared" si="33"/>
        <v>FHD (1920 x 1080) 16:9</v>
      </c>
      <c r="K77" s="19" t="str">
        <f t="shared" si="34"/>
        <v>300nits</v>
      </c>
      <c r="L77" s="19" t="str">
        <f t="shared" si="35"/>
        <v>DDR5 8GB</v>
      </c>
      <c r="M77"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7" s="20" t="str">
        <f t="shared" si="37"/>
        <v>2x USB 3.2 Gen 1 Type-A
2x USB 3.2 Gen 2 Type-C support display / power delivery
1x HDMI 1.4
1x 3.5mm Combo Audio Jack
1x RJ45 Gigabit Ethernet</v>
      </c>
      <c r="O77" s="19" t="str">
        <f t="shared" si="38"/>
        <v>1.40 kg (3.09 lbs)</v>
      </c>
      <c r="P77" s="19" t="str">
        <f t="shared" si="39"/>
        <v>32.45 x 21.44 x 1.97 ~ 1.97 cm</v>
      </c>
      <c r="Q77" s="20" t="str">
        <f t="shared" si="40"/>
        <v>2x DDR5 SO-DIMM slots
1x M.2 2230 PCIe 4.0x4
1x M.2 2280 PCIe 4.0x4</v>
      </c>
      <c r="R77" s="19" t="str">
        <f t="shared" si="55"/>
        <v>Backpack</v>
      </c>
      <c r="S77" s="19" t="str">
        <f t="shared" si="41"/>
        <v>50WHrs</v>
      </c>
      <c r="T77" s="19" t="str">
        <f t="shared" si="42"/>
        <v>TYPE-C, 65W AC Adapter</v>
      </c>
      <c r="U77" s="19" t="str">
        <f t="shared" si="43"/>
        <v>FingerPrint</v>
      </c>
      <c r="V77" s="19" t="str">
        <f t="shared" si="44"/>
        <v>AMD Ryzen™ 5 7535HS Processor 3.3GHz (16MB Cache, up to 4.55 GHz, 6 cores, 12 Threads)</v>
      </c>
      <c r="W77" s="19" t="str">
        <f t="shared" si="45"/>
        <v>AMD Ryzen™ 5 7535HS 3.3GHz</v>
      </c>
      <c r="X77" s="19" t="str">
        <f t="shared" si="46"/>
        <v>R5</v>
      </c>
      <c r="Y77" s="19" t="str">
        <f t="shared" si="47"/>
        <v>R5 7535HS</v>
      </c>
      <c r="Z77" s="19" t="str">
        <f t="shared" si="48"/>
        <v>Win 11 Home</v>
      </c>
      <c r="AA77" s="19" t="str">
        <f t="shared" si="49"/>
        <v/>
      </c>
      <c r="AB77" s="19" t="str">
        <f t="shared" si="50"/>
        <v>8GB</v>
      </c>
      <c r="AC77" s="19" t="str">
        <f t="shared" si="51"/>
        <v>512GB</v>
      </c>
      <c r="AD77" s="19" t="str">
        <f t="shared" si="52"/>
        <v>PM1403CDA</v>
      </c>
      <c r="AF77" s="19" t="str">
        <v>90NX09C1-M002H0</v>
      </c>
      <c r="AG77" s="19" t="str">
        <v>PM1403CDA-S65850WS</v>
      </c>
      <c r="AH77" s="19" t="str">
        <v>VSNX09C1-BU1000</v>
      </c>
      <c r="AI77" s="19" t="str">
        <v>AMD Ryzen™ 5 7535HS Processor 3.3GHz (16MB Cache, up to 4.55 GHz, 6 cores, 12 Threads)</v>
      </c>
      <c r="AJ77" s="19" t="str">
        <v>DDR5 8GB</v>
      </c>
      <c r="AK77"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7" s="19" t="str">
        <v>AMD Radeon™ 660M</v>
      </c>
      <c r="AM77" s="19" t="str">
        <v>Windows 11 Home - ASUS recommends Windows 11 Pro for business
* Windows 11 Home is available only as the Single Language edition. Learn more about Windows 11 Home Single language: https://support.microsoft.com/article/eaf060a6-3642-4612-6b75-b34e57a08abf</v>
      </c>
      <c r="AN77" s="19" t="str">
        <v>Microsoft Office Home 2024
Microsoft 365 Basic</v>
      </c>
      <c r="AO77" s="19" t="str">
        <v>Plastic</v>
      </c>
      <c r="AP77" s="19" t="str">
        <v>2x DDR5 SO-DIMM slots
1x M.2 2230 PCIe 4.0x4
1x M.2 2280 PCIe 4.0x4</v>
      </c>
      <c r="AQ77" s="19" t="str">
        <v>720p HD camera
With privacy shutter</v>
      </c>
      <c r="AR77" s="19" t="str">
        <v>Audio by Dirac
Built-in speaker
Built-in array microphone</v>
      </c>
      <c r="AS77" s="19" t="str">
        <v>Wi-Fi 6E(802.11ax) (Triple band) 2*2 + Bluetooth® 5.4 Wireless Card</v>
      </c>
      <c r="AT77" s="19" t="str">
        <v>2x USB 3.2 Gen 1 Type-A
2x USB 3.2 Gen 2 Type-C support display / power delivery
1x HDMI 1.4
1x 3.5mm Combo Audio Jack
1x RJ45 Gigabit Ethernet</v>
      </c>
      <c r="AU77"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7" s="19" t="str">
        <v>Backpack</v>
      </c>
      <c r="AW77" s="19" t="str">
        <v>14.0-inch</v>
      </c>
      <c r="AX77" s="19" t="str">
        <v>Chiclet Keyboard</v>
      </c>
      <c r="AY77" s="19" t="str">
        <v>300nits</v>
      </c>
      <c r="AZ77" s="19" t="str">
        <v>FHD (1920 x 1080) 16:9</v>
      </c>
      <c r="BA77" s="19" t="str">
        <v>Anti-glare display</v>
      </c>
      <c r="BB77" s="19" t="str">
        <v>NTSC: 45%</v>
      </c>
      <c r="BC77" s="19" t="str">
        <v>Non-touch screen</v>
      </c>
      <c r="BD77" s="19" t="str">
        <v>178/178</v>
      </c>
      <c r="BE77" s="19" t="str">
        <v>1Y Carry-In
 Accidental Damage Protection + 2Y Carry-In</v>
      </c>
      <c r="BF77" s="19" t="str">
        <v>1.40 kg (3.09 lbs)</v>
      </c>
      <c r="BG77" s="19" t="str">
        <v>1.21 kg (2.67 lbs)</v>
      </c>
      <c r="BH77" s="19" t="str">
        <v>32.45 x 21.44 x 1.97 ~ 1.97 cm (12.78" x 8.44" x 0.78" ~ 0.78")</v>
      </c>
      <c r="BI77" s="19" t="str">
        <v>50WHrs, 3S1P, 3-cell Li-ion</v>
      </c>
      <c r="BJ77" s="19" t="str">
        <v>TYPE-C, 65W AC Adapter, Output: 20V DC, 3.25A, 65W, Input: 100~240V AC 50/60Hz universal</v>
      </c>
      <c r="BK77" s="19" t="str">
        <v>N/A</v>
      </c>
      <c r="BL77" s="19" t="str">
        <v>McAfee® 1 year</v>
      </c>
      <c r="BM77" s="19" t="str">
        <v>Chiclet Keyboard</v>
      </c>
      <c r="BN77" s="19" t="str">
        <v>FingerPrint</v>
      </c>
      <c r="BO77" s="19" t="str">
        <v>EPEAT Gold with Climate+
Energy star 8.0
FSC Recycled
REACH
RoHS
TCO Certified</v>
      </c>
      <c r="BP77" s="19" t="str">
        <v>US MIL STD 810H military grade standard (24 procedures)</v>
      </c>
      <c r="BQ77" s="19">
        <v>0</v>
      </c>
      <c r="BR77" s="19" t="str">
        <v>LED Backlit</v>
      </c>
    </row>
    <row r="78" spans="1:70" ht="72">
      <c r="A78" s="19" t="str">
        <v>PM1403CDA-S65851WS</v>
      </c>
      <c r="B78" s="19" t="str">
        <f>IF(ISBLANK(A78),"",_xlfn.XLOOKUP(LEFT(A78,5),'MKT name rule'!$B$2:$B$322,'MKT name rule'!$C$2:$C$322, "Not found"))</f>
        <v>ASUS ExpertBook PM1</v>
      </c>
      <c r="C78" s="19" t="str">
        <f t="shared" si="53"/>
        <v>90NX09C1-M00CB0</v>
      </c>
      <c r="D78" s="19" t="str">
        <f t="shared" si="28"/>
        <v>ASUS ExpertBook PM1 (R5 150/8GB/512GB/Win 11 Home/PM1403CDA)</v>
      </c>
      <c r="E78" s="19" t="str">
        <f t="shared" si="29"/>
        <v>AMD Ryzen™ 5 150 3.3GHz</v>
      </c>
      <c r="F78" s="19" t="str">
        <f t="shared" si="30"/>
        <v>AMD Radeon™ Graphics</v>
      </c>
      <c r="G78" s="19" t="str">
        <f t="shared" si="31"/>
        <v>Windows 11 Home</v>
      </c>
      <c r="H78" s="19" t="str">
        <f t="shared" si="54"/>
        <v>Microsoft Office Home 2024
Microsoft 365 Basic</v>
      </c>
      <c r="I78" s="19" t="str">
        <f t="shared" si="32"/>
        <v>Not Found</v>
      </c>
      <c r="J78" s="19" t="str">
        <f t="shared" si="33"/>
        <v>FHD (1920 x 1080) 16:9</v>
      </c>
      <c r="K78" s="19" t="str">
        <f t="shared" si="34"/>
        <v>300nits</v>
      </c>
      <c r="L78" s="19" t="str">
        <f t="shared" si="35"/>
        <v>DDR5 8GB</v>
      </c>
      <c r="M78"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8" s="20" t="str">
        <f t="shared" si="37"/>
        <v>2x USB 3.2 Gen 1 Type-A
2x USB 3.2 Gen 2 Type-C support display / power delivery
1x HDMI 1.4
1x 3.5mm Combo Audio Jack
1x RJ45 Gigabit Ethernet</v>
      </c>
      <c r="O78" s="19" t="str">
        <f t="shared" si="38"/>
        <v>1.40 kg (3.09 lbs)</v>
      </c>
      <c r="P78" s="19" t="str">
        <f t="shared" si="39"/>
        <v>32.45 x 21.44 x 1.97 ~ 1.97 cm</v>
      </c>
      <c r="Q78" s="20" t="str">
        <f t="shared" si="40"/>
        <v>2x DDR5 SO-DIMM slots
1x M.2 2230 PCIe 4.0x4
1x M.2 2280 PCIe 4.0x4</v>
      </c>
      <c r="R78" s="19" t="str">
        <f t="shared" si="55"/>
        <v>Backpack</v>
      </c>
      <c r="S78" s="19" t="str">
        <f t="shared" si="41"/>
        <v>50WHrs</v>
      </c>
      <c r="T78" s="19" t="str">
        <f t="shared" si="42"/>
        <v>TYPE-C, 65W AC Adapter</v>
      </c>
      <c r="U78" s="19" t="str">
        <f t="shared" si="43"/>
        <v>FingerPrint</v>
      </c>
      <c r="V78" s="19" t="str">
        <f t="shared" si="44"/>
        <v>AMD Ryzen™ 5 150 Processor 3.3GHz (16MB Cache, up to 4.55 GHz, 6 cores, 12 Threads)</v>
      </c>
      <c r="W78" s="19" t="str">
        <f t="shared" si="45"/>
        <v>AMD Ryzen™ 5 150 3.3GHz</v>
      </c>
      <c r="X78" s="19" t="str">
        <f t="shared" si="46"/>
        <v>R5</v>
      </c>
      <c r="Y78" s="19" t="str">
        <f t="shared" si="47"/>
        <v>R5 150</v>
      </c>
      <c r="Z78" s="19" t="str">
        <f t="shared" si="48"/>
        <v>Win 11 Home</v>
      </c>
      <c r="AA78" s="19" t="str">
        <f t="shared" si="49"/>
        <v/>
      </c>
      <c r="AB78" s="19" t="str">
        <f t="shared" si="50"/>
        <v>8GB</v>
      </c>
      <c r="AC78" s="19" t="str">
        <f t="shared" si="51"/>
        <v>512GB</v>
      </c>
      <c r="AD78" s="19" t="str">
        <f t="shared" si="52"/>
        <v>PM1403CDA</v>
      </c>
      <c r="AF78" s="19" t="str">
        <v>90NX09C1-M00CB0</v>
      </c>
      <c r="AG78" s="19" t="str">
        <v>PM1403CDA-S65851WS</v>
      </c>
      <c r="AH78" s="19" t="str">
        <v>VSNX09C1-BU1020</v>
      </c>
      <c r="AI78" s="19" t="str">
        <v>AMD Ryzen™ 5 150 Processor 3.3GHz (16MB Cache, up to 4.55 GHz, 6 cores, 12 Threads)</v>
      </c>
      <c r="AJ78" s="19" t="str">
        <v>DDR5 8GB</v>
      </c>
      <c r="AK78"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8" s="19" t="str">
        <v>AMD Radeon™ Graphics</v>
      </c>
      <c r="AM78" s="19" t="str">
        <v>Windows 11 Home - ASUS recommends Windows 11 Pro for business
* Windows 11 Home is available only as the Single Language edition. Learn more about Windows 11 Home Single language: https://support.microsoft.com/article/eaf060a6-3642-4612-6b75-b34e57a08abf</v>
      </c>
      <c r="AN78" s="19" t="str">
        <v>Microsoft Office Home 2024
Microsoft 365 Basic</v>
      </c>
      <c r="AO78" s="19" t="str">
        <v>Plastic</v>
      </c>
      <c r="AP78" s="19" t="str">
        <v>2x DDR5 SO-DIMM slots
1x M.2 2230 PCIe 4.0x4
1x M.2 2280 PCIe 4.0x4</v>
      </c>
      <c r="AQ78" s="19" t="str">
        <v>720p HD camera
With privacy shutter</v>
      </c>
      <c r="AR78" s="19" t="str">
        <v>Audio by Dirac
Built-in speaker
Built-in array microphone</v>
      </c>
      <c r="AS78" s="19" t="str">
        <v>Wi-Fi 6E(802.11ax) (Triple band) 2*2 + Bluetooth® 5.4 Wireless Card</v>
      </c>
      <c r="AT78" s="19" t="str">
        <v>2x USB 3.2 Gen 1 Type-A
2x USB 3.2 Gen 2 Type-C support display / power delivery
1x HDMI 1.4
1x 3.5mm Combo Audio Jack
1x RJ45 Gigabit Ethernet</v>
      </c>
      <c r="AU78"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8" s="19" t="str">
        <v>Backpack</v>
      </c>
      <c r="AW78" s="19" t="str">
        <v>14.0-inch</v>
      </c>
      <c r="AX78" s="19" t="str">
        <v>Backlit Chiclet Keyboard</v>
      </c>
      <c r="AY78" s="19" t="str">
        <v>300nits</v>
      </c>
      <c r="AZ78" s="19" t="str">
        <v>FHD (1920 x 1080) 16:9</v>
      </c>
      <c r="BA78" s="19" t="str">
        <v>Anti-glare display</v>
      </c>
      <c r="BB78" s="19" t="str">
        <v>NTSC: 45%</v>
      </c>
      <c r="BC78" s="19" t="str">
        <v>Non-touch screen</v>
      </c>
      <c r="BD78" s="19" t="str">
        <v>178/178</v>
      </c>
      <c r="BE78" s="19" t="str">
        <v>1Y Carry-In
 Accidental Damage Protection + 2Y Carry-In</v>
      </c>
      <c r="BF78" s="19" t="str">
        <v>1.40 kg (3.09 lbs)</v>
      </c>
      <c r="BG78" s="19" t="str">
        <v>1.21 kg (2.67 lbs)</v>
      </c>
      <c r="BH78" s="19" t="str">
        <v>32.45 x 21.44 x 1.97 ~ 1.97 cm (12.78" x 8.44" x 0.78" ~ 0.78")</v>
      </c>
      <c r="BI78" s="19" t="str">
        <v>50WHrs, 3S1P, 3-cell Li-ion</v>
      </c>
      <c r="BJ78" s="19" t="str">
        <v>TYPE-C, 65W AC Adapter, Output: 20V DC, 3.25A, 65W, Input: 100~240V AC 50/60Hz universal</v>
      </c>
      <c r="BK78" s="19" t="str">
        <v>N/A</v>
      </c>
      <c r="BL78" s="19" t="str">
        <v>McAfee® 1 year</v>
      </c>
      <c r="BM78" s="19" t="str">
        <v>Backlit Chiclet Keyboard</v>
      </c>
      <c r="BN78" s="19" t="str">
        <v>FingerPrint</v>
      </c>
      <c r="BO78" s="19" t="str">
        <v>EPEAT Gold with Climate+
Energy star 8.0
FSC Recycled
REACH
RoHS
TCO Certified</v>
      </c>
      <c r="BP78" s="19" t="str">
        <v>US MIL STD 810H military grade standard (24 procedures)</v>
      </c>
      <c r="BQ78" s="19">
        <v>0</v>
      </c>
      <c r="BR78" s="19" t="str">
        <v>LED Backlit</v>
      </c>
    </row>
    <row r="79" spans="1:70" ht="72">
      <c r="A79" s="19" t="str">
        <v>PM1403CDA-S65150WS</v>
      </c>
      <c r="B79" s="19" t="str">
        <f>IF(ISBLANK(A79),"",_xlfn.XLOOKUP(LEFT(A79,5),'MKT name rule'!$B$2:$B$322,'MKT name rule'!$C$2:$C$322, "Not found"))</f>
        <v>ASUS ExpertBook PM1</v>
      </c>
      <c r="C79" s="19" t="str">
        <f t="shared" si="53"/>
        <v>90NX09C1-M005N0</v>
      </c>
      <c r="D79" s="19" t="str">
        <f t="shared" si="28"/>
        <v>ASUS ExpertBook PM1 (R5 7535HS/16GB/512GB/Win 11 Home/PM1403CDA)</v>
      </c>
      <c r="E79" s="19" t="str">
        <f t="shared" si="29"/>
        <v>AMD Ryzen™ 5 7535HS 3.3GHz</v>
      </c>
      <c r="F79" s="19" t="str">
        <f t="shared" si="30"/>
        <v>AMD Radeon™ 660M</v>
      </c>
      <c r="G79" s="19" t="str">
        <f t="shared" si="31"/>
        <v>Windows 11 Home</v>
      </c>
      <c r="H79" s="19" t="str">
        <f t="shared" si="54"/>
        <v>Microsoft Office Home 2024
Microsoft 365 Basic</v>
      </c>
      <c r="I79" s="19" t="str">
        <f t="shared" si="32"/>
        <v>Not Found</v>
      </c>
      <c r="J79" s="19" t="str">
        <f t="shared" si="33"/>
        <v>FHD (1920 x 1080) 16:9</v>
      </c>
      <c r="K79" s="19" t="str">
        <f t="shared" si="34"/>
        <v>300nits</v>
      </c>
      <c r="L79" s="19" t="str">
        <f t="shared" si="35"/>
        <v>DDR5 16GB</v>
      </c>
      <c r="M79"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9" s="20" t="str">
        <f t="shared" si="37"/>
        <v>2x USB 3.2 Gen 1 Type-A
2x USB 3.2 Gen 2 Type-C support display / power delivery
1x HDMI 1.4
1x 3.5mm Combo Audio Jack
1x RJ45 Gigabit Ethernet</v>
      </c>
      <c r="O79" s="19" t="str">
        <f t="shared" si="38"/>
        <v>1.40 kg (3.09 lbs)</v>
      </c>
      <c r="P79" s="19" t="str">
        <f t="shared" si="39"/>
        <v>32.45 x 21.44 x 1.97 ~ 1.97 cm</v>
      </c>
      <c r="Q79" s="20" t="str">
        <f t="shared" si="40"/>
        <v>2x DDR5 SO-DIMM slots
1x M.2 2230 PCIe 4.0x4
1x M.2 2280 PCIe 4.0x4</v>
      </c>
      <c r="R79" s="19" t="str">
        <f t="shared" si="55"/>
        <v>Backpack</v>
      </c>
      <c r="S79" s="19" t="str">
        <f t="shared" si="41"/>
        <v>50WHrs</v>
      </c>
      <c r="T79" s="19" t="str">
        <f t="shared" si="42"/>
        <v>TYPE-C, 65W AC Adapter</v>
      </c>
      <c r="U79" s="19" t="str">
        <f t="shared" si="43"/>
        <v>FingerPrint</v>
      </c>
      <c r="V79" s="19" t="str">
        <f t="shared" si="44"/>
        <v>AMD Ryzen™ 5 7535HS Processor 3.3GHz (16MB Cache, up to 4.55 GHz, 6 cores, 12 Threads)</v>
      </c>
      <c r="W79" s="19" t="str">
        <f t="shared" si="45"/>
        <v>AMD Ryzen™ 5 7535HS 3.3GHz</v>
      </c>
      <c r="X79" s="19" t="str">
        <f t="shared" si="46"/>
        <v>R5</v>
      </c>
      <c r="Y79" s="19" t="str">
        <f t="shared" si="47"/>
        <v>R5 7535HS</v>
      </c>
      <c r="Z79" s="19" t="str">
        <f t="shared" si="48"/>
        <v>Win 11 Home</v>
      </c>
      <c r="AA79" s="19" t="str">
        <f t="shared" si="49"/>
        <v/>
      </c>
      <c r="AB79" s="19" t="str">
        <f t="shared" si="50"/>
        <v>16GB</v>
      </c>
      <c r="AC79" s="19" t="str">
        <f t="shared" si="51"/>
        <v>512GB</v>
      </c>
      <c r="AD79" s="19" t="str">
        <f t="shared" si="52"/>
        <v>PM1403CDA</v>
      </c>
      <c r="AF79" s="19" t="str">
        <v>90NX09C1-M005N0</v>
      </c>
      <c r="AG79" s="19" t="str">
        <v>PM1403CDA-S65150WS</v>
      </c>
      <c r="AH79" s="19" t="str">
        <v>VSNX09C1-BU1020</v>
      </c>
      <c r="AI79" s="19" t="str">
        <v>AMD Ryzen™ 5 7535HS Processor 3.3GHz (16MB Cache, up to 4.55 GHz, 6 cores, 12 Threads)</v>
      </c>
      <c r="AJ79" s="19" t="str">
        <v>DDR5 16GB</v>
      </c>
      <c r="AK79"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9" s="19" t="str">
        <v>AMD Radeon™ 660M</v>
      </c>
      <c r="AM79" s="19" t="str">
        <v>Windows 11 Home - ASUS recommends Windows 11 Pro for business
* Windows 11 Home is available only as the Single Language edition. Learn more about Windows 11 Home Single language: https://support.microsoft.com/article/eaf060a6-3642-4612-6b75-b34e57a08abf</v>
      </c>
      <c r="AN79" s="19" t="str">
        <v>Microsoft Office Home 2024
Microsoft 365 Basic</v>
      </c>
      <c r="AO79" s="19" t="str">
        <v>Plastic</v>
      </c>
      <c r="AP79" s="19" t="str">
        <v>2x DDR5 SO-DIMM slots
1x M.2 2230 PCIe 4.0x4
1x M.2 2280 PCIe 4.0x4</v>
      </c>
      <c r="AQ79" s="19" t="str">
        <v>720p HD camera
With privacy shutter</v>
      </c>
      <c r="AR79" s="19" t="str">
        <v>Audio by Dirac
Built-in speaker
Built-in array microphone</v>
      </c>
      <c r="AS79" s="19" t="str">
        <v>Wi-Fi 6E(802.11ax) (Triple band) 2*2 + Bluetooth® 5.4 Wireless Card</v>
      </c>
      <c r="AT79" s="19" t="str">
        <v>2x USB 3.2 Gen 1 Type-A
2x USB 3.2 Gen 2 Type-C support display / power delivery
1x HDMI 1.4
1x 3.5mm Combo Audio Jack
1x RJ45 Gigabit Ethernet</v>
      </c>
      <c r="AU79"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9" s="19" t="str">
        <v>Backpack</v>
      </c>
      <c r="AW79" s="19" t="str">
        <v>14.0-inch</v>
      </c>
      <c r="AX79" s="19" t="str">
        <v>Backlit Chiclet Keyboard</v>
      </c>
      <c r="AY79" s="19" t="str">
        <v>300nits</v>
      </c>
      <c r="AZ79" s="19" t="str">
        <v>FHD (1920 x 1080) 16:9</v>
      </c>
      <c r="BA79" s="19" t="str">
        <v>Anti-glare display</v>
      </c>
      <c r="BB79" s="19" t="str">
        <v>NTSC: 45%</v>
      </c>
      <c r="BC79" s="19" t="str">
        <v>Non-touch screen</v>
      </c>
      <c r="BD79" s="19" t="str">
        <v>178/178</v>
      </c>
      <c r="BE79" s="19" t="str">
        <v>1Y Carry-In
 Accidental Damage Protection + 2Y Carry-In</v>
      </c>
      <c r="BF79" s="19" t="str">
        <v>1.40 kg (3.09 lbs)</v>
      </c>
      <c r="BG79" s="19" t="str">
        <v>1.21 kg (2.67 lbs)</v>
      </c>
      <c r="BH79" s="19" t="str">
        <v>32.45 x 21.44 x 1.97 ~ 1.97 cm (12.78" x 8.44" x 0.78" ~ 0.78")</v>
      </c>
      <c r="BI79" s="19" t="str">
        <v>50WHrs, 3S1P, 3-cell Li-ion</v>
      </c>
      <c r="BJ79" s="19" t="str">
        <v>TYPE-C, 65W AC Adapter, Output: 20V DC, 3.25A, 65W, Input: 100~240V AC 50/60Hz universal</v>
      </c>
      <c r="BK79" s="19" t="str">
        <v>N/A</v>
      </c>
      <c r="BL79" s="19" t="str">
        <v>McAfee® 1 year</v>
      </c>
      <c r="BM79" s="19" t="str">
        <v>Backlit Chiclet Keyboard</v>
      </c>
      <c r="BN79" s="19" t="str">
        <v>FingerPrint</v>
      </c>
      <c r="BO79" s="19" t="str">
        <v>EPEAT Gold with Climate+
Energy star 8.0
FSC Recycled
REACH
RoHS
TCO Certified</v>
      </c>
      <c r="BP79" s="19" t="str">
        <v>US MIL STD 810H military grade standard (24 procedures)</v>
      </c>
      <c r="BQ79" s="19">
        <v>0</v>
      </c>
      <c r="BR79" s="19" t="str">
        <v>LED Backlit</v>
      </c>
    </row>
    <row r="80" spans="1:70" ht="72">
      <c r="A80" s="19" t="str">
        <v>PM1403CDA-S65151WS</v>
      </c>
      <c r="B80" s="19" t="str">
        <f>IF(ISBLANK(A80),"",_xlfn.XLOOKUP(LEFT(A80,5),'MKT name rule'!$B$2:$B$322,'MKT name rule'!$C$2:$C$322, "Not found"))</f>
        <v>ASUS ExpertBook PM1</v>
      </c>
      <c r="C80" s="19" t="str">
        <f t="shared" si="53"/>
        <v>90NX09C1-M005Z0</v>
      </c>
      <c r="D80" s="19" t="str">
        <f t="shared" si="28"/>
        <v>ASUS ExpertBook PM1 (R5 150/16GB/512GB/Win 11 Home/PM1403CDA)</v>
      </c>
      <c r="E80" s="19" t="str">
        <f t="shared" si="29"/>
        <v>AMD Ryzen™ 5 150 3.3GHz</v>
      </c>
      <c r="F80" s="19" t="str">
        <f t="shared" si="30"/>
        <v>AMD Radeon™ Graphics</v>
      </c>
      <c r="G80" s="19" t="str">
        <f t="shared" si="31"/>
        <v>Windows 11 Home</v>
      </c>
      <c r="H80" s="19" t="str">
        <f t="shared" si="54"/>
        <v>Microsoft Office Home 2024
Microsoft 365 Basic</v>
      </c>
      <c r="I80" s="19" t="str">
        <f t="shared" si="32"/>
        <v>Not Found</v>
      </c>
      <c r="J80" s="19" t="str">
        <f t="shared" si="33"/>
        <v>FHD (1920 x 1080) 16:9</v>
      </c>
      <c r="K80" s="19" t="str">
        <f t="shared" si="34"/>
        <v>300nits</v>
      </c>
      <c r="L80" s="19" t="str">
        <f t="shared" si="35"/>
        <v>DDR5 16GB</v>
      </c>
      <c r="M80"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80" s="20" t="str">
        <f t="shared" si="37"/>
        <v>2x USB 3.2 Gen 1 Type-A
2x USB 3.2 Gen 2 Type-C support display / power delivery
1x HDMI 1.4
1x 3.5mm Combo Audio Jack
1x RJ45 Gigabit Ethernet</v>
      </c>
      <c r="O80" s="19" t="str">
        <f t="shared" si="38"/>
        <v>1.40 kg (3.09 lbs)</v>
      </c>
      <c r="P80" s="19" t="str">
        <f t="shared" si="39"/>
        <v>32.45 x 21.44 x 1.97 ~ 1.97 cm</v>
      </c>
      <c r="Q80" s="20" t="str">
        <f t="shared" si="40"/>
        <v>2x DDR5 SO-DIMM slots
1x M.2 2230 PCIe 4.0x4
1x M.2 2280 PCIe 4.0x4</v>
      </c>
      <c r="R80" s="19" t="str">
        <f t="shared" si="55"/>
        <v>Backpack</v>
      </c>
      <c r="S80" s="19" t="str">
        <f t="shared" si="41"/>
        <v>50WHrs</v>
      </c>
      <c r="T80" s="19" t="str">
        <f t="shared" si="42"/>
        <v>TYPE-C, 65W AC Adapter</v>
      </c>
      <c r="U80" s="19" t="str">
        <f t="shared" si="43"/>
        <v>FingerPrint</v>
      </c>
      <c r="V80" s="19" t="str">
        <f t="shared" si="44"/>
        <v>AMD Ryzen™ 5 150 Processor 3.3GHz (16MB Cache, up to 4.55 GHz, 6 cores, 12 Threads)</v>
      </c>
      <c r="W80" s="19" t="str">
        <f t="shared" si="45"/>
        <v>AMD Ryzen™ 5 150 3.3GHz</v>
      </c>
      <c r="X80" s="19" t="str">
        <f t="shared" si="46"/>
        <v>R5</v>
      </c>
      <c r="Y80" s="19" t="str">
        <f t="shared" si="47"/>
        <v>R5 150</v>
      </c>
      <c r="Z80" s="19" t="str">
        <f t="shared" si="48"/>
        <v>Win 11 Home</v>
      </c>
      <c r="AA80" s="19" t="str">
        <f t="shared" si="49"/>
        <v/>
      </c>
      <c r="AB80" s="19" t="str">
        <f t="shared" si="50"/>
        <v>16GB</v>
      </c>
      <c r="AC80" s="19" t="str">
        <f t="shared" si="51"/>
        <v>512GB</v>
      </c>
      <c r="AD80" s="19" t="str">
        <f t="shared" si="52"/>
        <v>PM1403CDA</v>
      </c>
      <c r="AF80" s="19" t="str">
        <v>90NX09C1-M005Z0</v>
      </c>
      <c r="AG80" s="19" t="str">
        <v>PM1403CDA-S65151WS</v>
      </c>
      <c r="AH80" s="19" t="str">
        <v>VSNX09C1-BU1020</v>
      </c>
      <c r="AI80" s="19" t="str">
        <v>AMD Ryzen™ 5 150 Processor 3.3GHz (16MB Cache, up to 4.55 GHz, 6 cores, 12 Threads)</v>
      </c>
      <c r="AJ80" s="19" t="str">
        <v>DDR5 16GB</v>
      </c>
      <c r="AK80"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80" s="19" t="str">
        <v>AMD Radeon™ Graphics</v>
      </c>
      <c r="AM80" s="19" t="str">
        <v>Windows 11 Home - ASUS recommends Windows 11 Pro for business
* Windows 11 Home is available only as the Single Language edition. Learn more about Windows 11 Home Single language: https://support.microsoft.com/article/eaf060a6-3642-4612-6b75-b34e57a08abf</v>
      </c>
      <c r="AN80" s="19" t="str">
        <v>Microsoft Office Home 2024
Microsoft 365 Basic</v>
      </c>
      <c r="AO80" s="19" t="str">
        <v>Plastic</v>
      </c>
      <c r="AP80" s="19" t="str">
        <v>2x DDR5 SO-DIMM slots
1x M.2 2230 PCIe 4.0x4
1x M.2 2280 PCIe 4.0x4</v>
      </c>
      <c r="AQ80" s="19" t="str">
        <v>720p HD camera
With privacy shutter</v>
      </c>
      <c r="AR80" s="19" t="str">
        <v>Audio by Dirac
Built-in speaker
Built-in array microphone</v>
      </c>
      <c r="AS80" s="19" t="str">
        <v>Wi-Fi 6E(802.11ax) (Triple band) 2*2 + Bluetooth® 5.4 Wireless Card</v>
      </c>
      <c r="AT80" s="19" t="str">
        <v>2x USB 3.2 Gen 1 Type-A
2x USB 3.2 Gen 2 Type-C support display / power delivery
1x HDMI 1.4
1x 3.5mm Combo Audio Jack
1x RJ45 Gigabit Ethernet</v>
      </c>
      <c r="AU80"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80" s="19" t="str">
        <v>Backpack</v>
      </c>
      <c r="AW80" s="19" t="str">
        <v>14.0-inch</v>
      </c>
      <c r="AX80" s="19" t="str">
        <v>Backlit Chiclet Keyboard</v>
      </c>
      <c r="AY80" s="19" t="str">
        <v>300nits</v>
      </c>
      <c r="AZ80" s="19" t="str">
        <v>FHD (1920 x 1080) 16:9</v>
      </c>
      <c r="BA80" s="19" t="str">
        <v>Anti-glare display</v>
      </c>
      <c r="BB80" s="19" t="str">
        <v>NTSC: 45%</v>
      </c>
      <c r="BC80" s="19" t="str">
        <v>Non-touch screen</v>
      </c>
      <c r="BD80" s="19" t="str">
        <v>178/178</v>
      </c>
      <c r="BE80" s="19" t="str">
        <v>1Y Carry-In
 Accidental Damage Protection + 2Y Carry-In</v>
      </c>
      <c r="BF80" s="19" t="str">
        <v>1.40 kg (3.09 lbs)</v>
      </c>
      <c r="BG80" s="19" t="str">
        <v>1.21 kg (2.67 lbs)</v>
      </c>
      <c r="BH80" s="19" t="str">
        <v>32.45 x 21.44 x 1.97 ~ 1.97 cm (12.78" x 8.44" x 0.78" ~ 0.78")</v>
      </c>
      <c r="BI80" s="19" t="str">
        <v>50WHrs, 3S1P, 3-cell Li-ion</v>
      </c>
      <c r="BJ80" s="19" t="str">
        <v>TYPE-C, 65W AC Adapter, Output: 20V DC, 3.25A, 65W, Input: 100~240V AC 50/60Hz universal</v>
      </c>
      <c r="BK80" s="19" t="str">
        <v>N/A</v>
      </c>
      <c r="BL80" s="19" t="str">
        <v>McAfee® 1 year</v>
      </c>
      <c r="BM80" s="19" t="str">
        <v>Backlit Chiclet Keyboard</v>
      </c>
      <c r="BN80" s="19" t="str">
        <v>FingerPrint</v>
      </c>
      <c r="BO80" s="19" t="str">
        <v>EPEAT Gold with Climate+
Energy star 8.0
FSC Recycled
REACH
RoHS
TCO Certified</v>
      </c>
      <c r="BP80" s="19" t="str">
        <v>US MIL STD 810H military grade standard (24 procedures)</v>
      </c>
      <c r="BQ80" s="19">
        <v>0</v>
      </c>
      <c r="BR80" s="19" t="str">
        <v>LED Backlit</v>
      </c>
    </row>
    <row r="81" spans="1:70" ht="72">
      <c r="A81" s="19" t="str">
        <v>PM1403CDA-S67151WS</v>
      </c>
      <c r="B81" s="19" t="str">
        <f>IF(ISBLANK(A81),"",_xlfn.XLOOKUP(LEFT(A81,5),'MKT name rule'!$B$2:$B$322,'MKT name rule'!$C$2:$C$322, "Not found"))</f>
        <v>ASUS ExpertBook PM1</v>
      </c>
      <c r="C81" s="19" t="str">
        <f t="shared" si="53"/>
        <v>90NX09C1-M005U0</v>
      </c>
      <c r="D81" s="19" t="str">
        <f t="shared" si="28"/>
        <v>ASUS ExpertBook PM1 (R7 170/16GB/512GB/Win 11 Home/PM1403CDA)</v>
      </c>
      <c r="E81" s="19" t="str">
        <f t="shared" si="29"/>
        <v>AMD Ryzen™ 7 170 3.2GHz</v>
      </c>
      <c r="F81" s="19" t="str">
        <f t="shared" si="30"/>
        <v>AMD Radeon™ Graphics</v>
      </c>
      <c r="G81" s="19" t="str">
        <f t="shared" si="31"/>
        <v>Windows 11 Home</v>
      </c>
      <c r="H81" s="19" t="str">
        <f t="shared" si="54"/>
        <v>Microsoft Office Home 2024
Microsoft 365 Basic</v>
      </c>
      <c r="I81" s="19" t="str">
        <f t="shared" si="32"/>
        <v>Not Found</v>
      </c>
      <c r="J81" s="19" t="str">
        <f t="shared" si="33"/>
        <v>FHD (1920 x 1080) 16:9</v>
      </c>
      <c r="K81" s="19" t="str">
        <f t="shared" si="34"/>
        <v>300nits</v>
      </c>
      <c r="L81" s="19" t="str">
        <f t="shared" si="35"/>
        <v>DDR5 16GB</v>
      </c>
      <c r="M81"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81" s="20" t="str">
        <f t="shared" si="37"/>
        <v>2x USB 3.2 Gen 1 Type-A
2x USB 3.2 Gen 2 Type-C support display / power delivery
1x HDMI 1.4
1x 3.5mm Combo Audio Jack
1x RJ45 Gigabit Ethernet</v>
      </c>
      <c r="O81" s="19" t="str">
        <f t="shared" si="38"/>
        <v>1.40 kg (3.09 lbs)</v>
      </c>
      <c r="P81" s="19" t="str">
        <f t="shared" si="39"/>
        <v>32.45 x 21.44 x 1.97 ~ 1.97 cm</v>
      </c>
      <c r="Q81" s="20" t="str">
        <f t="shared" si="40"/>
        <v>2x DDR5 SO-DIMM slots
1x M.2 2230 PCIe 4.0x4
1x M.2 2280 PCIe 4.0x4</v>
      </c>
      <c r="R81" s="19" t="str">
        <f t="shared" si="55"/>
        <v>Backpack</v>
      </c>
      <c r="S81" s="19" t="str">
        <f t="shared" si="41"/>
        <v>50WHrs</v>
      </c>
      <c r="T81" s="19" t="str">
        <f t="shared" si="42"/>
        <v>TYPE-C, 65W AC Adapter</v>
      </c>
      <c r="U81" s="19" t="str">
        <f t="shared" si="43"/>
        <v>FingerPrint</v>
      </c>
      <c r="V81" s="19" t="str">
        <f t="shared" si="44"/>
        <v>AMD Ryzen™ 7 170 Processor 3.2GHz (16MB Cache, up to 4.75 GHz, 8 cores, 16 Threads)</v>
      </c>
      <c r="W81" s="19" t="str">
        <f t="shared" si="45"/>
        <v>AMD Ryzen™ 7 170 3.2GHz</v>
      </c>
      <c r="X81" s="19" t="str">
        <f t="shared" si="46"/>
        <v>R7</v>
      </c>
      <c r="Y81" s="19" t="str">
        <f t="shared" si="47"/>
        <v>R7 170</v>
      </c>
      <c r="Z81" s="19" t="str">
        <f t="shared" si="48"/>
        <v>Win 11 Home</v>
      </c>
      <c r="AA81" s="19" t="str">
        <f t="shared" si="49"/>
        <v/>
      </c>
      <c r="AB81" s="19" t="str">
        <f t="shared" si="50"/>
        <v>16GB</v>
      </c>
      <c r="AC81" s="19" t="str">
        <f t="shared" si="51"/>
        <v>512GB</v>
      </c>
      <c r="AD81" s="19" t="str">
        <f t="shared" si="52"/>
        <v>PM1403CDA</v>
      </c>
      <c r="AF81" s="19" t="str">
        <v>90NX09C1-M005U0</v>
      </c>
      <c r="AG81" s="19" t="str">
        <v>PM1403CDA-S67151WS</v>
      </c>
      <c r="AH81" s="19" t="str">
        <v>VSNX09C1-BU1020</v>
      </c>
      <c r="AI81" s="19" t="str">
        <v>AMD Ryzen™ 7 170 Processor 3.2GHz (16MB Cache, up to 4.75 GHz, 8 cores, 16 Threads)</v>
      </c>
      <c r="AJ81" s="19" t="str">
        <v>DDR5 16GB</v>
      </c>
      <c r="AK81"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81" s="19" t="str">
        <v>AMD Radeon™ Graphics</v>
      </c>
      <c r="AM81" s="19" t="str">
        <v>Windows 11 Home - ASUS recommends Windows 11 Pro for business
* Windows 11 Home is available only as the Single Language edition. Learn more about Windows 11 Home Single language: https://support.microsoft.com/article/eaf060a6-3642-4612-6b75-b34e57a08abf</v>
      </c>
      <c r="AN81" s="19" t="str">
        <v>Microsoft Office Home 2024
Microsoft 365 Basic</v>
      </c>
      <c r="AO81" s="19" t="str">
        <v>Plastic</v>
      </c>
      <c r="AP81" s="19" t="str">
        <v>2x DDR5 SO-DIMM slots
1x M.2 2230 PCIe 4.0x4
1x M.2 2280 PCIe 4.0x4</v>
      </c>
      <c r="AQ81" s="19" t="str">
        <v>720p HD camera
With privacy shutter</v>
      </c>
      <c r="AR81" s="19" t="str">
        <v>Audio by Dirac
Built-in speaker
Built-in array microphone</v>
      </c>
      <c r="AS81" s="19" t="str">
        <v>Wi-Fi 6E(802.11ax) (Triple band) 2*2 + Bluetooth® 5.4 Wireless Card</v>
      </c>
      <c r="AT81" s="19" t="str">
        <v>2x USB 3.2 Gen 1 Type-A
2x USB 3.2 Gen 2 Type-C support display / power delivery
1x HDMI 1.4
1x 3.5mm Combo Audio Jack
1x RJ45 Gigabit Ethernet</v>
      </c>
      <c r="AU81"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81" s="19" t="str">
        <v>Backpack</v>
      </c>
      <c r="AW81" s="19" t="str">
        <v>14.0-inch</v>
      </c>
      <c r="AX81" s="19" t="str">
        <v>Backlit Chiclet Keyboard</v>
      </c>
      <c r="AY81" s="19" t="str">
        <v>300nits</v>
      </c>
      <c r="AZ81" s="19" t="str">
        <v>FHD (1920 x 1080) 16:9</v>
      </c>
      <c r="BA81" s="19" t="str">
        <v>Anti-glare display</v>
      </c>
      <c r="BB81" s="19" t="str">
        <v>NTSC: 45%</v>
      </c>
      <c r="BC81" s="19" t="str">
        <v>Non-touch screen</v>
      </c>
      <c r="BD81" s="19" t="str">
        <v>178/178</v>
      </c>
      <c r="BE81" s="19" t="str">
        <v>1Y Carry-In
 Accidental Damage Protection + 2Y Carry-In</v>
      </c>
      <c r="BF81" s="19" t="str">
        <v>1.40 kg (3.09 lbs)</v>
      </c>
      <c r="BG81" s="19" t="str">
        <v>1.21 kg (2.67 lbs)</v>
      </c>
      <c r="BH81" s="19" t="str">
        <v>32.45 x 21.44 x 1.97 ~ 1.97 cm (12.78" x 8.44" x 0.78" ~ 0.78")</v>
      </c>
      <c r="BI81" s="19" t="str">
        <v>50WHrs, 3S1P, 3-cell Li-ion</v>
      </c>
      <c r="BJ81" s="19" t="str">
        <v>TYPE-C, 65W AC Adapter, Output: 20V DC, 3.25A, 65W, Input: 100~240V AC 50/60Hz universal</v>
      </c>
      <c r="BK81" s="19" t="str">
        <v>N/A</v>
      </c>
      <c r="BL81" s="19" t="str">
        <v>McAfee® 1 year</v>
      </c>
      <c r="BM81" s="19" t="str">
        <v>Backlit Chiclet Keyboard</v>
      </c>
      <c r="BN81" s="19" t="str">
        <v>FingerPrint</v>
      </c>
      <c r="BO81" s="19" t="str">
        <v>EPEAT Gold with Climate+
Energy star 8.0
FSC Recycled
REACH
RoHS
TCO Certified</v>
      </c>
      <c r="BP81" s="19" t="str">
        <v>US MIL STD 810H military grade standard (24 procedures)</v>
      </c>
      <c r="BQ81" s="19">
        <v>0</v>
      </c>
      <c r="BR81" s="19" t="str">
        <v>LED Backlit</v>
      </c>
    </row>
    <row r="82" spans="1:70" ht="86.4">
      <c r="A82" s="19" t="str">
        <v>PM3406CHAP-LY7152WS</v>
      </c>
      <c r="B82" s="19" t="str">
        <f>IF(ISBLANK(A82),"",_xlfn.XLOOKUP(LEFT(A82,5),'MKT name rule'!$B$2:$B$322,'MKT name rule'!$C$2:$C$322, "Not found"))</f>
        <v>ASUS ExpertBook PM3</v>
      </c>
      <c r="C82" s="19" t="str">
        <f t="shared" si="53"/>
        <v>90NX09U1-M00A20</v>
      </c>
      <c r="D82" s="19" t="str">
        <f t="shared" si="28"/>
        <v>ASUS ExpertBook PM3 (R7 8840HS/16GB/512GB/Win 11 Home/PM3406CHAP)</v>
      </c>
      <c r="E82" s="19" t="str">
        <f t="shared" si="29"/>
        <v>AMD Ryzen™ 7 8840HS 3.3GHz 
 AMD Ryzen™ AI up to 39 TOPs</v>
      </c>
      <c r="F82" s="19" t="str">
        <f t="shared" si="30"/>
        <v>AMD Radeon™ 780M</v>
      </c>
      <c r="G82" s="19" t="str">
        <f t="shared" si="31"/>
        <v>Windows 11 Home</v>
      </c>
      <c r="H82" s="19" t="str">
        <f t="shared" si="54"/>
        <v>Microsoft Office Home 2024
Microsoft 365 Basic</v>
      </c>
      <c r="I82" s="19" t="str">
        <f t="shared" si="32"/>
        <v>Not Found</v>
      </c>
      <c r="J82" s="19" t="str">
        <f t="shared" si="33"/>
        <v>WUXGA (1920 x 1200) 16:10</v>
      </c>
      <c r="K82" s="19" t="str">
        <f t="shared" si="34"/>
        <v>300nits</v>
      </c>
      <c r="L82" s="19" t="str">
        <f t="shared" si="35"/>
        <v>DDR5 16GB</v>
      </c>
      <c r="M82" s="19" t="str">
        <f t="shared" si="36"/>
        <v>512GB M.2 2280 NVMe™ PCIe® 4.0 SSD</v>
      </c>
      <c r="N82" s="20" t="str">
        <f t="shared" si="37"/>
        <v>1x USB 3.2 Gen 2 Type-C support display / power delivery
1x USB 4.0 Type-C support display / power deliver
2x USB 3.2 Gen 1 Type-A
1x HDMI 2.1 TMDS
1x 3.5mm Combo Audio Jack
1x RJ45 Gigabit Ethernet</v>
      </c>
      <c r="O82" s="19" t="str">
        <f t="shared" si="38"/>
        <v>1.54 kg (3.40 lbs)</v>
      </c>
      <c r="P82" s="19" t="str">
        <f t="shared" si="39"/>
        <v>31.60 x 22.78 x 1.17 ~ 1.99 cm</v>
      </c>
      <c r="Q82" s="20" t="str">
        <f t="shared" si="40"/>
        <v>2x DDR5 SO-DIMM slots
1x M.2 2230 PCIe 4.0x4
1x M.2 2280 PCIe 4.0x4</v>
      </c>
      <c r="R82" s="19" t="str">
        <f t="shared" si="55"/>
        <v>Backpack</v>
      </c>
      <c r="S82" s="19" t="str">
        <f t="shared" si="41"/>
        <v>70WHrs</v>
      </c>
      <c r="T82" s="19" t="str">
        <f t="shared" si="42"/>
        <v>TYPE-C, 65W AC Adapter</v>
      </c>
      <c r="U82" s="19" t="str">
        <f t="shared" si="43"/>
        <v>FingerPrint</v>
      </c>
      <c r="V82" s="19" t="str">
        <f t="shared" si="44"/>
        <v>AMD Ryzen™ 7 8840HS Processor 3.3GHz (16MB Cache, up to 5.1 GHz, 8 cores, 16 Threads)
 AMD Ryzen™ AI up to 39 TOPs</v>
      </c>
      <c r="W82" s="19" t="str">
        <f t="shared" si="45"/>
        <v>AMD Ryzen™ 7 8840HS 3.3GHz</v>
      </c>
      <c r="X82" s="19" t="str">
        <f t="shared" si="46"/>
        <v>R7</v>
      </c>
      <c r="Y82" s="19" t="str">
        <f t="shared" si="47"/>
        <v>R7 8840HS</v>
      </c>
      <c r="Z82" s="19" t="str">
        <f t="shared" si="48"/>
        <v>Win 11 Home</v>
      </c>
      <c r="AA82" s="19" t="str">
        <f t="shared" si="49"/>
        <v/>
      </c>
      <c r="AB82" s="19" t="str">
        <f t="shared" si="50"/>
        <v>16GB</v>
      </c>
      <c r="AC82" s="19" t="str">
        <f t="shared" si="51"/>
        <v>512GB</v>
      </c>
      <c r="AD82" s="19" t="str">
        <f t="shared" si="52"/>
        <v>PM3406CHAP</v>
      </c>
      <c r="AF82" s="19" t="str">
        <v>90NX09U1-M00A20</v>
      </c>
      <c r="AG82" s="19" t="str">
        <v>PM3406CHAP-LY7152WS</v>
      </c>
      <c r="AH82" s="19" t="str">
        <v>VSNX09U1-BUA011</v>
      </c>
      <c r="AI82" s="19" t="str">
        <v>AMD Ryzen™ 7 8840HS Processor 3.3GHz (16MB Cache, up to 5.1 GHz, 8 cores, 16 Threads)
 AMD Ryzen™ AI up to 39 TOPs</v>
      </c>
      <c r="AJ82" s="19" t="str">
        <v>DDR5 16GB</v>
      </c>
      <c r="AK82" s="19" t="str">
        <v>512GB M.2 2280 NVMe™ PCIe® 4.0 SSD</v>
      </c>
      <c r="AL82" s="19" t="str">
        <v>AMD Radeon™ 780M</v>
      </c>
      <c r="AM82" s="19" t="str">
        <v>Windows 11 Home - ASUS recommends Windows 11 Pro for business
* Windows 11 Home is available only as the Single Language edition. Learn more about Windows 11 Home Single language: https://support.microsoft.com/article/eaf060a6-3642-4612-6b75-b34e57a08abf</v>
      </c>
      <c r="AN82" s="19" t="str">
        <v>Microsoft Office Home 2024
Microsoft 365 Basic</v>
      </c>
      <c r="AO82" s="19" t="str">
        <v>Plastic</v>
      </c>
      <c r="AP82" s="19" t="str">
        <v>2x DDR5 SO-DIMM slots
1x M.2 2230 PCIe 4.0x4
1x M.2 2280 PCIe 4.0x4</v>
      </c>
      <c r="AQ82" s="19" t="str">
        <v>1080p FHD camera
With privacy shutter</v>
      </c>
      <c r="AR82" s="19" t="str">
        <v>Audio by Dirac
Built-in speaker
Built-in array microphone</v>
      </c>
      <c r="AS82" s="19" t="str">
        <v>Wi-Fi 6(802.11ax) (Dual band) 2*2 + Bluetooth® 5.4 Wireless Card</v>
      </c>
      <c r="AT82" s="19" t="str">
        <v>1x USB 3.2 Gen 2 Type-C support display / power delivery
1x USB 4.0 Type-C support display / power deliver
2x USB 3.2 Gen 1 Type-A
1x HDMI 2.1 TMDS
1x 3.5mm Combo Audio Jack
1x RJ45 Gigabit Ethernet</v>
      </c>
      <c r="AU82" s="19" t="str">
        <v>Fingerprint sensor integrated with Power Key
Kensington Nano Security Slot™(6x 2.5mm)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ASUS ExpertGurdian with NIST SP 800 155 compliance
N/A</v>
      </c>
      <c r="AV82" s="19" t="str">
        <v>Backpack</v>
      </c>
      <c r="AW82" s="19" t="str">
        <v>14.0-inch</v>
      </c>
      <c r="AX82" s="19" t="str">
        <v>Backlit Chiclet Keyboard</v>
      </c>
      <c r="AY82" s="19" t="str">
        <v>300nits</v>
      </c>
      <c r="AZ82" s="19" t="str">
        <v>WUXGA (1920 x 1200) 16:10</v>
      </c>
      <c r="BA82" s="19" t="str">
        <v>Anti-glare display</v>
      </c>
      <c r="BB82" s="19" t="str">
        <v>NTSC: 45%</v>
      </c>
      <c r="BC82" s="19" t="str">
        <v>Non-touch screen</v>
      </c>
      <c r="BD82" s="19" t="str">
        <v>160/160</v>
      </c>
      <c r="BE82" s="19" t="str">
        <v>1Y Carry-In
 Accidental Damage Protection + 2Y Carry-In</v>
      </c>
      <c r="BF82" s="19" t="str">
        <v>1.54 kg (3.40 lbs)</v>
      </c>
      <c r="BG82" s="19" t="str">
        <v>1.28 kg (2.82 lbs)</v>
      </c>
      <c r="BH82" s="19" t="str">
        <v>31.60 x 22.78 x 1.17 ~ 1.99 cm (12.44" x 8.97" x 0.46" ~ 0.78")</v>
      </c>
      <c r="BI82" s="19" t="str">
        <v>70WHrs, 4S1P, 4-cell Li-ion</v>
      </c>
      <c r="BJ82" s="19" t="str">
        <v>TYPE-C, 65W AC Adapter, Output: 20V DC, 3.25A, 65W, Input: 100~240V AC 50/60Hz universal (Adapter+power cord)</v>
      </c>
      <c r="BK82" s="19" t="str">
        <v>N/A</v>
      </c>
      <c r="BL82" s="19" t="str">
        <v>McAfee® 1 year</v>
      </c>
      <c r="BM82" s="19" t="str">
        <v>Backlit Chiclet Keyboard</v>
      </c>
      <c r="BN82" s="19" t="str">
        <v>FingerPrint</v>
      </c>
      <c r="BO82" s="19" t="str">
        <v>Energy star 9.0
FSC Recycled</v>
      </c>
      <c r="BP82" s="19" t="str">
        <v>US MIL STD 810H military grade standard (24 procedures)</v>
      </c>
      <c r="BQ82" s="19" t="str">
        <v>AMD Ryzen™ AI up to 16 TOPs</v>
      </c>
      <c r="BR82" s="19" t="str">
        <v>LED Backlit</v>
      </c>
    </row>
    <row r="83" spans="1:70" ht="72">
      <c r="A83" s="19" t="str">
        <v>PM3406CKA-NZ5150WS</v>
      </c>
      <c r="B83" s="19" t="str">
        <f>IF(ISBLANK(A83),"",_xlfn.XLOOKUP(LEFT(A83,5),'MKT name rule'!$B$2:$B$322,'MKT name rule'!$C$2:$C$322, "Not found"))</f>
        <v>ASUS ExpertBook PM3</v>
      </c>
      <c r="C83" s="19" t="str">
        <f t="shared" si="53"/>
        <v>90NX0971-M008C0</v>
      </c>
      <c r="D83" s="19" t="str">
        <f t="shared" si="28"/>
        <v>ASUS ExpertBook PM3 (AMD Ryzen™AI 5 330 2.0GHz/16GB/512GB/Win 11 Home/PM3406CKA)</v>
      </c>
      <c r="E83" s="19" t="str">
        <f t="shared" si="29"/>
        <v>AMD Ryzen™AI 5 330 2.0GHz 
 NPU 50 TOPs</v>
      </c>
      <c r="F83" s="19" t="str">
        <f t="shared" si="30"/>
        <v>AMD Radeon™ 820M</v>
      </c>
      <c r="G83" s="19" t="str">
        <f t="shared" si="31"/>
        <v>Windows 11 Home</v>
      </c>
      <c r="H83" s="19" t="str">
        <f t="shared" si="54"/>
        <v>Microsoft Office Home 2024
Microsoft 365 Basic</v>
      </c>
      <c r="I83" s="19" t="str">
        <f t="shared" si="32"/>
        <v>Not Found</v>
      </c>
      <c r="J83" s="19" t="str">
        <f t="shared" si="33"/>
        <v>WQXGA (2560 x 1600) 16:10</v>
      </c>
      <c r="K83" s="19" t="str">
        <f t="shared" si="34"/>
        <v>400nits</v>
      </c>
      <c r="L83" s="19" t="str">
        <f t="shared" si="35"/>
        <v>DDR5 16GB</v>
      </c>
      <c r="M83" s="19" t="str">
        <f t="shared" si="36"/>
        <v>512GB M.2 2280 NVMe™ PCIe® 4.0 SSD</v>
      </c>
      <c r="N83" s="20" t="str">
        <f t="shared" si="37"/>
        <v>2x USB 3.2 Gen 1 Type-A
2x USB 3.2 Gen 2 Type-C support display / power delivery
1x HDMI 2.1 TMDS
1x 3.5mm Combo Audio Jack
1x RJ45 Gigabit Ethernet</v>
      </c>
      <c r="O83" s="19" t="str">
        <f t="shared" si="38"/>
        <v>1.42 kg (3.13 lbs)</v>
      </c>
      <c r="P83" s="19" t="str">
        <f t="shared" si="39"/>
        <v>31.27 x 22.71 x 1.79 ~ 1.80 cm</v>
      </c>
      <c r="Q83" s="20" t="str">
        <f t="shared" si="40"/>
        <v>2x DDR5 SO-DIMM slots
1x M.2 2230 PCIe 4.0x4
1x M.2 2280 PCIe 4.0x4</v>
      </c>
      <c r="R83" s="19" t="str">
        <f t="shared" si="55"/>
        <v>Backpack</v>
      </c>
      <c r="S83" s="19" t="str">
        <f t="shared" si="41"/>
        <v>70WHrs</v>
      </c>
      <c r="T83" s="19" t="str">
        <f t="shared" si="42"/>
        <v>TYPE-C, 65W AC Adapter</v>
      </c>
      <c r="U83" s="19" t="str">
        <f t="shared" si="43"/>
        <v>FingerPrint</v>
      </c>
      <c r="V83" s="19" t="str">
        <f t="shared" si="44"/>
        <v>AMD Ryzen™AI 5 330 Processor 2.0GHz (8MB Cache, up to 4.5 GHz, 4 cores, 8 Threads)
 NPU 50 TOPs</v>
      </c>
      <c r="W83" s="19" t="str">
        <f t="shared" si="45"/>
        <v>AMD Ryzen™AI 5 330 2.0GHz</v>
      </c>
      <c r="X83" s="19" t="str">
        <f t="shared" si="46"/>
        <v>AMD Ryzen™AI 5 330 2.0GHz</v>
      </c>
      <c r="Y83" s="19" t="str">
        <f t="shared" si="47"/>
        <v>AMD Ryzen™AI 5 330 2.0GHz</v>
      </c>
      <c r="Z83" s="19" t="str">
        <f t="shared" si="48"/>
        <v>Win 11 Home</v>
      </c>
      <c r="AA83" s="19" t="str">
        <f t="shared" si="49"/>
        <v/>
      </c>
      <c r="AB83" s="19" t="str">
        <f t="shared" si="50"/>
        <v>16GB</v>
      </c>
      <c r="AC83" s="19" t="str">
        <f t="shared" si="51"/>
        <v>512GB</v>
      </c>
      <c r="AD83" s="19" t="str">
        <f t="shared" si="52"/>
        <v>PM3406CKA</v>
      </c>
      <c r="AF83" s="19" t="str">
        <v>90NX0971-M008C0</v>
      </c>
      <c r="AG83" s="19" t="str">
        <v>PM3406CKA-NZ5150WS</v>
      </c>
      <c r="AH83" s="19" t="str">
        <v>VSNX0971-BU2003</v>
      </c>
      <c r="AI83" s="19" t="str">
        <v>AMD Ryzen™AI 5 330 Processor 2.0GHz (8MB Cache, up to 4.5 GHz, 4 cores, 8 Threads)
 NPU 50 TOPs</v>
      </c>
      <c r="AJ83" s="19" t="str">
        <v>DDR5 16GB</v>
      </c>
      <c r="AK83" s="19" t="str">
        <v>512GB M.2 2280 NVMe™ PCIe® 4.0 SSD</v>
      </c>
      <c r="AL83" s="19" t="str">
        <v>AMD Radeon™ 820M</v>
      </c>
      <c r="AM83" s="19" t="str">
        <v>Windows 11 Home - ASUS recommends Windows 11 Pro for business
* Windows 11 Home is available only as the Single Language edition. Learn more about Windows 11 Home Single language: https://support.microsoft.com/article/eaf060a6-3642-4612-6b75-b34e57a08abf</v>
      </c>
      <c r="AN83" s="19" t="str">
        <v>Microsoft Office Home 2024
Microsoft 365 Basic</v>
      </c>
      <c r="AO83" s="19" t="str">
        <v>Aluminum</v>
      </c>
      <c r="AP83" s="19" t="str">
        <v>2x DDR5 SO-DIMM slots
1x M.2 2230 PCIe 4.0x4
1x M.2 2280 PCIe 4.0x4</v>
      </c>
      <c r="AQ83" s="19" t="str">
        <v>1080p FHD camera with IR function to support Windows Hello
With privacy shutter</v>
      </c>
      <c r="AR83" s="19" t="str">
        <v>Audio by Dirac
Smart Amp Technology
Built-in speaker
Built-in array microphone</v>
      </c>
      <c r="AS83" s="19" t="str">
        <v>Wi-Fi 6(802.11ax) (Dual band) 2*2 + Bluetooth® 5.4 Wireless Card</v>
      </c>
      <c r="AT83" s="19" t="str">
        <v>2x USB 3.2 Gen 1 Type-A
2x USB 3.2 Gen 2 Type-C support display / power delivery
1x HDMI 2.1 TMDS
1x 3.5mm Combo Audio Jack
1x RJ45 Gigabit Ethernet</v>
      </c>
      <c r="AU83"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v>
      </c>
      <c r="AV83" s="19" t="str">
        <v>Backpack</v>
      </c>
      <c r="AW83" s="19" t="str">
        <v>14.0-inch</v>
      </c>
      <c r="AX83" s="19" t="str">
        <v>Backlit Chiclet Keyboard</v>
      </c>
      <c r="AY83" s="19" t="str">
        <v>400nits</v>
      </c>
      <c r="AZ83" s="19" t="str">
        <v>WQXGA (2560 x 1600) 16:10</v>
      </c>
      <c r="BA83" s="19" t="str">
        <v>Anti-glare display</v>
      </c>
      <c r="BB83" s="19" t="str">
        <v>sRGB: 100%</v>
      </c>
      <c r="BC83" s="19" t="str">
        <v>Non-touch screen</v>
      </c>
      <c r="BD83" s="19" t="str">
        <v>178/178</v>
      </c>
      <c r="BE83" s="19" t="str">
        <v>1Y Carry-In
 Accidental Damage Protection + 2Y Carry-In</v>
      </c>
      <c r="BF83" s="19" t="str">
        <v>1.42 kg (3.13 lbs)</v>
      </c>
      <c r="BG83" s="19" t="str">
        <v>1.16 kg (2.56 lbs)</v>
      </c>
      <c r="BH83" s="19" t="str">
        <v>31.27 x 22.71 x 1.79 ~ 1.80 cm (12.31" x 8.94" x 0.70" ~ 0.71")</v>
      </c>
      <c r="BI83" s="19" t="str">
        <v>70WHrs, 4S1P, 4-cell Li-ion</v>
      </c>
      <c r="BJ83" s="19" t="str">
        <v>TYPE-C, 65W AC Adapter, Output: 20V DC, 3.25A, 65W, Input: 100~240V AC 50/60Hz universal (Adapter+power cord)</v>
      </c>
      <c r="BK83" s="19" t="str">
        <v>N/A</v>
      </c>
      <c r="BL83" s="19" t="str">
        <v>McAfee® 1 year</v>
      </c>
      <c r="BM83" s="19" t="str">
        <v>Backlit Chiclet Keyboard</v>
      </c>
      <c r="BN83" s="19" t="str">
        <v>FingerPrint</v>
      </c>
      <c r="BO83" s="19" t="str">
        <v>FSC Recycled
TCO Certified</v>
      </c>
      <c r="BP83" s="19" t="str">
        <v>US MIL-STD 810H military-grade standard</v>
      </c>
      <c r="BQ83" s="19" t="str">
        <v>AMD Ryzen™ AI over 40 TOPs</v>
      </c>
      <c r="BR83" s="19" t="str">
        <v>LED Backlit</v>
      </c>
    </row>
    <row r="84" spans="1:70" ht="72">
      <c r="A84" s="19" t="str">
        <v>PM3406CKA-NZ7310WS</v>
      </c>
      <c r="B84" s="19" t="str">
        <f>IF(ISBLANK(A84),"",_xlfn.XLOOKUP(LEFT(A84,5),'MKT name rule'!$B$2:$B$322,'MKT name rule'!$C$2:$C$322, "Not found"))</f>
        <v>ASUS ExpertBook PM3</v>
      </c>
      <c r="C84" s="19" t="str">
        <f t="shared" si="53"/>
        <v>90NX0971-M004D0</v>
      </c>
      <c r="D84" s="19" t="str">
        <f t="shared" si="28"/>
        <v>ASUS ExpertBook PM3 (AMD Ryzen™AI 7 350 2.0GHz/32GB/1TB/Win 11 Home/PM3406CKA)</v>
      </c>
      <c r="E84" s="19" t="str">
        <f t="shared" si="29"/>
        <v>AMD Ryzen™AI 7 350 2.0GHz 
 NPU 50 TOPs</v>
      </c>
      <c r="F84" s="19" t="str">
        <f t="shared" si="30"/>
        <v>AMD Radeon™ 860M</v>
      </c>
      <c r="G84" s="19" t="str">
        <f t="shared" si="31"/>
        <v>Windows 11 Home</v>
      </c>
      <c r="H84" s="19" t="str">
        <f t="shared" si="54"/>
        <v>Microsoft Office Home 2024
Microsoft 365 Basic</v>
      </c>
      <c r="I84" s="19" t="str">
        <f t="shared" si="32"/>
        <v>Not Found</v>
      </c>
      <c r="J84" s="19" t="str">
        <f t="shared" si="33"/>
        <v>WQXGA (2560 x 1600) 16:10</v>
      </c>
      <c r="K84" s="19" t="str">
        <f t="shared" si="34"/>
        <v>400nits</v>
      </c>
      <c r="L84" s="19" t="str">
        <f t="shared" si="35"/>
        <v>DDR5 32GB</v>
      </c>
      <c r="M84" s="19" t="str">
        <f t="shared" si="36"/>
        <v>1TB M.2 2280 NVMe™ PCIe® 4.0 SSD</v>
      </c>
      <c r="N84" s="20" t="str">
        <f t="shared" si="37"/>
        <v>2x USB 3.2 Gen 1 Type-A
2x USB 3.2 Gen 2 Type-C support display / power delivery
1x HDMI 2.1 TMDS
1x 3.5mm Combo Audio Jack
1x RJ45 Gigabit Ethernet</v>
      </c>
      <c r="O84" s="19" t="str">
        <f t="shared" si="38"/>
        <v>1.42 kg (3.13 lbs)</v>
      </c>
      <c r="P84" s="19" t="str">
        <f t="shared" si="39"/>
        <v>31.27 x 22.71 x 1.79 ~ 1.80 cm</v>
      </c>
      <c r="Q84" s="20" t="str">
        <f t="shared" si="40"/>
        <v>2x DDR5 SO-DIMM slots
1x M.2 2230 PCIe 4.0x4
1x M.2 2280 PCIe 4.0x4</v>
      </c>
      <c r="R84" s="19" t="str">
        <f t="shared" si="55"/>
        <v>Backpack</v>
      </c>
      <c r="S84" s="19" t="str">
        <f t="shared" si="41"/>
        <v>70WHrs</v>
      </c>
      <c r="T84" s="19" t="str">
        <f t="shared" si="42"/>
        <v>TYPE-C, 90W AC Adapter</v>
      </c>
      <c r="U84" s="19" t="str">
        <f t="shared" si="43"/>
        <v>FingerPrint</v>
      </c>
      <c r="V84" s="19" t="str">
        <f t="shared" si="44"/>
        <v>AMD Ryzen™AI 7 350 Processor 2.0GHz (16MB Cache, up to 5.0 GHz, 8 cores, 16 Threads)
 NPU 50 TOPs</v>
      </c>
      <c r="W84" s="19" t="str">
        <f t="shared" si="45"/>
        <v>AMD Ryzen™AI 7 350 2.0GHz</v>
      </c>
      <c r="X84" s="19" t="str">
        <f t="shared" si="46"/>
        <v>AMD Ryzen™AI 7 350 2.0GHz</v>
      </c>
      <c r="Y84" s="19" t="str">
        <f t="shared" si="47"/>
        <v>AMD Ryzen™AI 7 350 2.0GHz</v>
      </c>
      <c r="Z84" s="19" t="str">
        <f t="shared" si="48"/>
        <v>Win 11 Home</v>
      </c>
      <c r="AA84" s="19" t="str">
        <f t="shared" si="49"/>
        <v/>
      </c>
      <c r="AB84" s="19" t="str">
        <f t="shared" si="50"/>
        <v>32GB</v>
      </c>
      <c r="AC84" s="19" t="str">
        <f t="shared" si="51"/>
        <v>1TB</v>
      </c>
      <c r="AD84" s="19" t="str">
        <f t="shared" si="52"/>
        <v>PM3406CKA</v>
      </c>
      <c r="AF84" s="19" t="str">
        <v>90NX0971-M004D0</v>
      </c>
      <c r="AG84" s="19" t="str">
        <v>PM3406CKA-NZ7310WS</v>
      </c>
      <c r="AH84" s="19" t="str">
        <v>VSNX0971-BU2001</v>
      </c>
      <c r="AI84" s="19" t="str">
        <v>AMD Ryzen™AI 7 350 Processor 2.0GHz (16MB Cache, up to 5.0 GHz, 8 cores, 16 Threads)
 NPU 50 TOPs</v>
      </c>
      <c r="AJ84" s="19" t="str">
        <v>DDR5 32GB</v>
      </c>
      <c r="AK84" s="19" t="str">
        <v>1TB M.2 2280 NVMe™ PCIe® 4.0 SSD</v>
      </c>
      <c r="AL84" s="19" t="str">
        <v>AMD Radeon™ 860M</v>
      </c>
      <c r="AM84" s="19" t="str">
        <v>Windows 11 Home - ASUS recommends Windows 11 Pro for business
* Windows 11 Home is available only as the Single Language edition. Learn more about Windows 11 Home Single language: https://support.microsoft.com/article/eaf060a6-3642-4612-6b75-b34e57a08abf</v>
      </c>
      <c r="AN84" s="19" t="str">
        <v>Microsoft Office Home 2024
Microsoft 365 Basic</v>
      </c>
      <c r="AO84" s="19" t="str">
        <v>Aluminum</v>
      </c>
      <c r="AP84" s="19" t="str">
        <v>2x DDR5 SO-DIMM slots
1x M.2 2230 PCIe 4.0x4
1x M.2 2280 PCIe 4.0x4</v>
      </c>
      <c r="AQ84" s="19" t="str">
        <v>1080p FHD camera with IR function to support Windows Hello
With privacy shutter</v>
      </c>
      <c r="AR84" s="19" t="str">
        <v>Audio by Dirac
Smart Amp Technology
Built-in speaker
Built-in array microphone</v>
      </c>
      <c r="AS84" s="19" t="str">
        <v>Wi-Fi 6(802.11ax) (Dual band) 2*2 + Bluetooth® 5.4 Wireless Card</v>
      </c>
      <c r="AT84" s="19" t="str">
        <v>2x USB 3.2 Gen 1 Type-A
2x USB 3.2 Gen 2 Type-C support display / power delivery
1x HDMI 2.1 TMDS
1x 3.5mm Combo Audio Jack
1x RJ45 Gigabit Ethernet</v>
      </c>
      <c r="AU84"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v>
      </c>
      <c r="AV84" s="19" t="str">
        <v>Backpack</v>
      </c>
      <c r="AW84" s="19" t="str">
        <v>14.0-inch</v>
      </c>
      <c r="AX84" s="19" t="str">
        <v>Backlit Chiclet Keyboard</v>
      </c>
      <c r="AY84" s="19" t="str">
        <v>400nits</v>
      </c>
      <c r="AZ84" s="19" t="str">
        <v>WQXGA (2560 x 1600) 16:10</v>
      </c>
      <c r="BA84" s="19" t="str">
        <v>Anti-glare display</v>
      </c>
      <c r="BB84" s="19" t="str">
        <v>sRGB: 100%</v>
      </c>
      <c r="BC84" s="19" t="str">
        <v>Non-touch screen</v>
      </c>
      <c r="BD84" s="19" t="str">
        <v>178/178</v>
      </c>
      <c r="BE84" s="19" t="str">
        <v>1Y Carry-In
 Accidental Damage Protection + 2Y Carry-In</v>
      </c>
      <c r="BF84" s="19" t="str">
        <v>1.42 kg (3.13 lbs)</v>
      </c>
      <c r="BG84" s="19" t="str">
        <v>1.16 kg (2.56 lbs)</v>
      </c>
      <c r="BH84" s="19" t="str">
        <v>31.27 x 22.71 x 1.79 ~ 1.80 cm (12.31" x 8.94" x 0.70" ~ 0.71")</v>
      </c>
      <c r="BI84" s="19" t="str">
        <v>70WHrs, 4S1P, 4-cell Li-ion</v>
      </c>
      <c r="BJ84" s="19" t="str">
        <v>TYPE-C, 90W AC Adapter, Output: 20V DC, 4.5A, 90W, Input: 100~240V AC 50/60Hz universal (Adapter+power cord)</v>
      </c>
      <c r="BK84" s="19" t="str">
        <v>N/A</v>
      </c>
      <c r="BL84" s="19" t="str">
        <v>McAfee® 1 year</v>
      </c>
      <c r="BM84" s="19" t="str">
        <v>Backlit Chiclet Keyboard</v>
      </c>
      <c r="BN84" s="19" t="str">
        <v>FingerPrint</v>
      </c>
      <c r="BO84" s="19" t="str">
        <v>FSC Recycled
TCO Certified</v>
      </c>
      <c r="BP84" s="19" t="str">
        <v>US MIL-STD 810H military-grade standard</v>
      </c>
      <c r="BQ84" s="19" t="str">
        <v>AMD Ryzen™ AI over 40 TOPs</v>
      </c>
      <c r="BR84" s="19" t="str">
        <v>LED Backlit</v>
      </c>
    </row>
    <row r="85" spans="1:70" ht="86.4">
      <c r="A85" s="19" t="str">
        <v>PM5406CGA-SF7150WS</v>
      </c>
      <c r="B85" s="19" t="str">
        <f>IF(ISBLANK(A85),"",_xlfn.XLOOKUP(LEFT(A85,5),'MKT name rule'!$B$2:$B$322,'MKT name rule'!$C$2:$C$322, "Not found"))</f>
        <v>ASUS ExpertBook PM5</v>
      </c>
      <c r="C85" s="19" t="str">
        <f t="shared" si="53"/>
        <v>90NX0AA1-M00AF0</v>
      </c>
      <c r="D85" s="19" t="str">
        <f t="shared" si="28"/>
        <v>ASUS ExpertBook PM5 (AMD Ryzen™AI 7 445 2.0GHz/16GB/512GB/Win 11 Home/PM5406CGA)</v>
      </c>
      <c r="E85" s="19" t="str">
        <f t="shared" si="29"/>
        <v>AMD Ryzen™AI 7 445 2.0GHz 
 NPU 50 TOPs</v>
      </c>
      <c r="F85" s="19" t="str">
        <f t="shared" si="30"/>
        <v>AMD Radeon™ 840M</v>
      </c>
      <c r="G85" s="19" t="str">
        <f t="shared" si="31"/>
        <v>Windows 11 Home</v>
      </c>
      <c r="H85" s="19" t="str">
        <f t="shared" si="54"/>
        <v>Microsoft Office Home 2024
Microsoft 365 Basic</v>
      </c>
      <c r="I85" s="19" t="str">
        <f t="shared" si="32"/>
        <v>Not Found</v>
      </c>
      <c r="J85" s="19" t="str">
        <f t="shared" si="33"/>
        <v>WUXGA (1920 x 1200) 16:10</v>
      </c>
      <c r="K85" s="19" t="str">
        <f t="shared" si="34"/>
        <v>300nits</v>
      </c>
      <c r="L85" s="19" t="str">
        <f t="shared" si="35"/>
        <v>DDR5 16GB</v>
      </c>
      <c r="M85" s="19" t="str">
        <f t="shared" si="36"/>
        <v>512GB M.2 2280 NVMe™ PCIe® 4.0 SSD</v>
      </c>
      <c r="N85" s="20" t="str">
        <f t="shared" si="37"/>
        <v>1x USB 3.2 Gen 2 Type-C support display / power delivery
1x USB 4.0 Type-C support display / power deliver
2x USB 3.2 Gen 1 Type-A
1x HDMI 2.1 TMDS
1x 3.5mm Combo Audio Jack
1x RJ45 Gigabit Ethernet</v>
      </c>
      <c r="O85" s="19" t="str">
        <f t="shared" si="38"/>
        <v>1.33 kg (2.93 lbs)</v>
      </c>
      <c r="P85" s="19" t="str">
        <f t="shared" si="39"/>
        <v>31.27 x 22.71 x 1.04 ~ 1.80 cm</v>
      </c>
      <c r="Q85" s="20" t="str">
        <f t="shared" si="40"/>
        <v>2x DDR5 SO-DIMM slots
1x M.2 2230 PCIe 4.0x4
1x M.2 2280 PCIe 4.0x4</v>
      </c>
      <c r="R85" s="19" t="str">
        <f t="shared" si="55"/>
        <v>Backpack</v>
      </c>
      <c r="S85" s="19" t="str">
        <f t="shared" si="41"/>
        <v>70WHrs</v>
      </c>
      <c r="T85" s="19" t="str">
        <f t="shared" si="42"/>
        <v>TYPE-C, 90W AC Adapter</v>
      </c>
      <c r="U85" s="19" t="str">
        <f t="shared" si="43"/>
        <v>FingerPrint</v>
      </c>
      <c r="V85" s="19" t="str">
        <f t="shared" si="44"/>
        <v>AMD Ryzen™AI 7 445 Processor 2.0GHz (8MB Cache, up to 4.6 GHz, 6 cores, 12 Threads)
 NPU 50 TOPs</v>
      </c>
      <c r="W85" s="19" t="str">
        <f t="shared" si="45"/>
        <v>AMD Ryzen™AI 7 445 2.0GHz</v>
      </c>
      <c r="X85" s="19" t="str">
        <f t="shared" si="46"/>
        <v>AMD Ryzen™AI 7 445 2.0GHz</v>
      </c>
      <c r="Y85" s="19" t="str">
        <f t="shared" si="47"/>
        <v>AMD Ryzen™AI 7 445 2.0GHz</v>
      </c>
      <c r="Z85" s="19" t="str">
        <f t="shared" si="48"/>
        <v>Win 11 Home</v>
      </c>
      <c r="AA85" s="19" t="str">
        <f t="shared" si="49"/>
        <v/>
      </c>
      <c r="AB85" s="19" t="str">
        <f t="shared" si="50"/>
        <v>16GB</v>
      </c>
      <c r="AC85" s="19" t="str">
        <f t="shared" si="51"/>
        <v>512GB</v>
      </c>
      <c r="AD85" s="19" t="str">
        <f t="shared" si="52"/>
        <v>PM5406CGA</v>
      </c>
      <c r="AF85" s="19" t="str">
        <v>90NX0AA1-M00AF0</v>
      </c>
      <c r="AG85" s="19" t="str">
        <v>PM5406CGA-SF7150WS</v>
      </c>
      <c r="AH85" s="19" t="str">
        <v>VSNX0AA1-BU3031</v>
      </c>
      <c r="AI85" s="19" t="str">
        <v>AMD Ryzen™AI 7 445 Processor 2.0GHz (8MB Cache, up to 4.6 GHz, 6 cores, 12 Threads)
 NPU 50 TOPs</v>
      </c>
      <c r="AJ85" s="19" t="str">
        <v>DDR5 16GB</v>
      </c>
      <c r="AK85" s="19" t="str">
        <v>512GB M.2 2280 NVMe™ PCIe® 4.0 SSD</v>
      </c>
      <c r="AL85" s="19" t="str">
        <v>AMD Radeon™ 840M</v>
      </c>
      <c r="AM85" s="19" t="str">
        <v>Windows 11 Home - ASUS recommends Windows 11 Pro for business
* Windows 11 Home is available only as the Single Language edition. Learn more about Windows 11 Home Single language: https://support.microsoft.com/article/eaf060a6-3642-4612-6b75-b34e57a08abf</v>
      </c>
      <c r="AN85" s="19" t="str">
        <v>Microsoft Office Home 2024
Microsoft 365 Basic</v>
      </c>
      <c r="AO85" s="19" t="str">
        <v>Aluminum</v>
      </c>
      <c r="AP85" s="19" t="str">
        <v>2x DDR5 SO-DIMM slots
1x M.2 2230 PCIe 4.0x4
1x M.2 2280 PCIe 4.0x4</v>
      </c>
      <c r="AQ85" s="19" t="str">
        <v>5.0M camera with IR function to support Windows Hello
With privacy shutter</v>
      </c>
      <c r="AR85" s="19" t="str">
        <v>Audio by Dirac
Smart Amp Technology
Built-in speaker
Built-in array microphone</v>
      </c>
      <c r="AS85" s="19" t="str">
        <v>Wi-Fi 6(802.11ax) (Dual band) 2*2 + Bluetooth® 5.4 Wireless Card</v>
      </c>
      <c r="AT85" s="19" t="str">
        <v>1x USB 3.2 Gen 2 Type-C support display / power delivery
1x USB 4.0 Type-C support display / power deliver
2x USB 3.2 Gen 1 Type-A
1x HDMI 2.1 TMDS
1x 3.5mm Combo Audio Jack
1x RJ45 Gigabit Ethernet</v>
      </c>
      <c r="AU85"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ASUS ExpertGurdian with NIST SP 800 155 compliance
N/A</v>
      </c>
      <c r="AV85" s="19" t="str">
        <v>Backpack</v>
      </c>
      <c r="AW85" s="19" t="str">
        <v>14.0-inch</v>
      </c>
      <c r="AX85" s="19" t="str">
        <v>Backlit Chiclet Keyboard</v>
      </c>
      <c r="AY85" s="19" t="str">
        <v>300nits</v>
      </c>
      <c r="AZ85" s="19" t="str">
        <v>WUXGA (1920 x 1200) 16:10</v>
      </c>
      <c r="BA85" s="19" t="str">
        <v>Glossy display</v>
      </c>
      <c r="BB85" s="19" t="str">
        <v>DCI-P3: 100%</v>
      </c>
      <c r="BC85" s="19" t="str">
        <v>Non-touch screen</v>
      </c>
      <c r="BD85" s="19" t="str">
        <v>170/170</v>
      </c>
      <c r="BE85" s="19" t="str">
        <v>1Y Carry-In
 Accidental Damage Protection + 2Y Carry-In</v>
      </c>
      <c r="BF85" s="19" t="str">
        <v>1.33 kg (2.93 lbs)</v>
      </c>
      <c r="BG85" s="19" t="str">
        <v>1.07 kg (2.36 lbs)</v>
      </c>
      <c r="BH85" s="19" t="str">
        <v>31.27 x 22.71 x 1.04 ~ 1.80 cm (12.31" x 8.94" x 0.41" ~ 0.71")</v>
      </c>
      <c r="BI85" s="19" t="str">
        <v>70WHrs, 4S1P, 4-cell Li-ion</v>
      </c>
      <c r="BJ85" s="19" t="str">
        <v>TYPE-C, 90W AC Adapter, Output: 20V DC, 4.5A, 90W, Input: 100~240V AC 50/60Hz universal (Adapter+power cord)</v>
      </c>
      <c r="BK85" s="19" t="str">
        <v>N/A</v>
      </c>
      <c r="BL85" s="19" t="str">
        <v>McAfee® 1 year</v>
      </c>
      <c r="BM85" s="19" t="str">
        <v>Backlit Chiclet Keyboard</v>
      </c>
      <c r="BN85" s="19" t="str">
        <v>FingerPrint</v>
      </c>
      <c r="BO85" s="19" t="str">
        <v>FSC Recycled</v>
      </c>
      <c r="BP85" s="19" t="str">
        <v>US MIL STD 810H military grade standard (24 procedures)</v>
      </c>
      <c r="BQ85" s="19" t="str">
        <v>AMD Ryzen™ AI over 40 TOPs</v>
      </c>
      <c r="BR85" s="19">
        <v>0</v>
      </c>
    </row>
    <row r="86" spans="1:70" ht="86.4">
      <c r="A86" s="19" t="str">
        <v>B9400CBA-KC7320X</v>
      </c>
      <c r="B86" s="19" t="str">
        <f>IF(ISBLANK(A86),"",_xlfn.XLOOKUP(LEFT(A86,5),'MKT name rule'!$B$2:$B$322,'MKT name rule'!$C$2:$C$322, "Not found"))</f>
        <v>ASUS ExpertBook B9</v>
      </c>
      <c r="C86" s="19" t="str">
        <f t="shared" si="53"/>
        <v>90NX04Z1-M00E60</v>
      </c>
      <c r="D86" s="19" t="str">
        <f t="shared" si="28"/>
        <v>ASUS ExpertBook B9 (i7-1255U/32GB/2TB/Win 11 Pro/B9400CBA)</v>
      </c>
      <c r="E86" s="19" t="str">
        <f t="shared" si="29"/>
        <v>Intel® Core™ i7-1255U 1.7 GHz</v>
      </c>
      <c r="F86" s="19" t="str">
        <f t="shared" si="30"/>
        <v>Intel Iris Xᵉ Graphics (available for Intel® Core™ i5/i7/i9 with dual channel memory)</v>
      </c>
      <c r="G86" s="19" t="str">
        <f t="shared" si="31"/>
        <v>Windows 11 Pro</v>
      </c>
      <c r="H86" s="19" t="str">
        <f t="shared" si="54"/>
        <v>MICROSOFT 365 FREE TRIAL 30D</v>
      </c>
      <c r="I86" s="19" t="str">
        <f t="shared" si="32"/>
        <v>14"</v>
      </c>
      <c r="J86" s="19" t="str">
        <f t="shared" si="33"/>
        <v>FHD 1920X1080 16:9(1W)</v>
      </c>
      <c r="K86" s="19" t="str">
        <f t="shared" si="34"/>
        <v>400nits</v>
      </c>
      <c r="L86" s="19" t="str">
        <f t="shared" si="35"/>
        <v>LPDDR5 32GB</v>
      </c>
      <c r="M86" s="19" t="str">
        <f t="shared" si="36"/>
        <v>2TB 2280 PCIE G4 (PERFORMANCE) SSD</v>
      </c>
      <c r="N86" s="20" t="str">
        <f t="shared" si="37"/>
        <v>1x USB 3.2 Gen 2 Type-A
2x Thunderbolt™ 4, compliant with USB4, supports display / power delivery
1x HDMI 2.0b
1x micro HDMI (RJ45 lan)
1x 3.5mm Combo Audio Jack</v>
      </c>
      <c r="O86" s="19" t="str">
        <f t="shared" si="38"/>
        <v>1.133 Kg</v>
      </c>
      <c r="P86" s="19" t="str">
        <f t="shared" si="39"/>
        <v>32.00 x 20.30 x 1.49 ~ 1.49 cm</v>
      </c>
      <c r="Q86" s="20" t="str">
        <f t="shared" si="40"/>
        <v>2x M.2 2280 PCIe 4.0x4</v>
      </c>
      <c r="R86" s="19" t="str">
        <f t="shared" si="55"/>
        <v>Micro HDMI to RJ45 gigabit ethernet adapter
Sleeve</v>
      </c>
      <c r="S86" s="19" t="str">
        <f t="shared" si="41"/>
        <v>66WHrs</v>
      </c>
      <c r="T86" s="19" t="str">
        <f t="shared" si="42"/>
        <v>TYPE-C, 65W AC Adapter</v>
      </c>
      <c r="U86" s="19" t="str">
        <f t="shared" si="43"/>
        <v>W/FINGERPRINT</v>
      </c>
      <c r="V86" s="19" t="str">
        <f t="shared" si="44"/>
        <v>Intel® Core™ i7-1255U Processor 1.7 GHz (12M Cache, up to 4.7 GHz, 10 cores)</v>
      </c>
      <c r="W86" s="19" t="str">
        <f t="shared" si="45"/>
        <v>Intel® Core™ i7-1255U 1.7</v>
      </c>
      <c r="X86" s="19" t="str">
        <f t="shared" si="46"/>
        <v>i7-1255U</v>
      </c>
      <c r="Y86" s="19" t="str">
        <f t="shared" si="47"/>
        <v>i7-1255U</v>
      </c>
      <c r="Z86" s="19" t="str">
        <f t="shared" si="48"/>
        <v>Win 11 Pro</v>
      </c>
      <c r="AA86" s="19" t="str">
        <f t="shared" si="49"/>
        <v/>
      </c>
      <c r="AB86" s="19" t="str">
        <f t="shared" si="50"/>
        <v>32GB</v>
      </c>
      <c r="AC86" s="19" t="str">
        <f t="shared" si="51"/>
        <v>2TB</v>
      </c>
      <c r="AD86" s="19" t="str">
        <f t="shared" si="52"/>
        <v>B9400CBA</v>
      </c>
      <c r="AF86" s="19" t="str">
        <v>90NX04Z1-M00E60</v>
      </c>
      <c r="AG86" s="19" t="str">
        <v>B9400CBA-KC7320X</v>
      </c>
      <c r="AH86" s="19" t="str">
        <v>VSNX04Z1-BU1000</v>
      </c>
      <c r="AI86" s="19" t="str">
        <v>Intel® Core™ i7-1255U Processor 1.7 GHz (12M Cache, up to 4.7 GHz, 10 cores)</v>
      </c>
      <c r="AJ86" s="19" t="str">
        <v>LPDDR5 32GB ( 32GB LPDDR5 on board )</v>
      </c>
      <c r="AK86" s="19" t="str">
        <v>2TB 2280 PCIE G4 (PERFORMANCE) SSD</v>
      </c>
      <c r="AL86" s="19" t="str">
        <v>Intel Iris Xᵉ Graphics (available for Intel® Core™ i5/i7/i9 with dual channel memory)</v>
      </c>
      <c r="AM86" s="19" t="str">
        <v>Windows 11 Pro
1-month trial for new Microsoft 365 customers. Credit card required.</v>
      </c>
      <c r="AN86" s="19" t="str">
        <v>MICROSOFT 365 FREE TRIAL 30D</v>
      </c>
      <c r="AO86" s="19" t="str">
        <v>LCD Cover: Star Black, Mg-Li
Top Case: Star Black, Mg-Al</v>
      </c>
      <c r="AP86" s="19" t="str">
        <v>2x M.2 2280 PCIe 4.0x4</v>
      </c>
      <c r="AQ86" s="19" t="str">
        <v>Front: 720p HD camera with IR function to support Windows Hello
Rear: -
With privacy shutter
World-Facing: -</v>
      </c>
      <c r="AR86" s="19" t="str">
        <v>Dolby Atmos
Smart Amp Technology
Built-in speaker
Built-in array microphone</v>
      </c>
      <c r="AS86" s="19" t="str">
        <v>Wi-Fi 6E(802.11ax) (Dual band) 2*2 + Bluetooth® 5.4 Wireless Card</v>
      </c>
      <c r="AT86" s="19" t="str">
        <v>1x USB 3.2 Gen 2 Type-A
2x Thunderbolt™ 4, compliant with USB4, supports display / power delivery
1x HDMI 2.0b
1x micro HDMI (RJ45 lan)
1x 3.5mm Combo Audio Jack</v>
      </c>
      <c r="AU86" s="19" t="str">
        <v>FingerPrint
BIOS setup user password
HDD User Password Protection and Security
Support Absolute Persistence 2.0 (Computrace)
Trusted Platform Module (TPM) 2.0
Fingerprint sensor
IR webcam with Windows Hello support
Kensington Nano Security Slot™(6x 2.5mm)</v>
      </c>
      <c r="AV86" s="19" t="str">
        <v>Micro HDMI to RJ45 gigabit ethernet adapter
Sleeve</v>
      </c>
      <c r="AW86" s="19" t="str">
        <v>14.0</v>
      </c>
      <c r="AX86" s="19" t="str">
        <v>LED Back-lit-Narrow border</v>
      </c>
      <c r="AY86" s="19" t="str">
        <v>400nits</v>
      </c>
      <c r="AZ86" s="19" t="str">
        <v>FHD 1920X1080 16:9(1W)</v>
      </c>
      <c r="BA86" s="19" t="str">
        <v>Anti-Glare</v>
      </c>
      <c r="BB86" s="19" t="str">
        <v>sRGB 100%</v>
      </c>
      <c r="BC86" s="19" t="str">
        <v>non-Touch</v>
      </c>
      <c r="BD86" s="19" t="str">
        <v>Wide View</v>
      </c>
      <c r="BE86" s="19" t="str">
        <v>ID,1Y ON-SITE(ADP)+2Y ON-SITE</v>
      </c>
      <c r="BF86" s="19" t="str">
        <v>1.133 Kg</v>
      </c>
      <c r="BG86" s="19" t="str">
        <v>0.875</v>
      </c>
      <c r="BH86" s="19" t="str">
        <v>32.00 x 20.30 x 1.49 ~ 1.49 cm (12.60" x 7.99" x 0.59" ~ 0.59")</v>
      </c>
      <c r="BI86" s="19" t="str">
        <v>66WHrs, 4S1P, 4-cell Li-ion</v>
      </c>
      <c r="BJ86" s="19" t="str">
        <v>TYPE-C, 65W AC Adapter, Output: 20V DC, 3.25A, 65W, Input: 100~240V AC 50/60Hz universal</v>
      </c>
      <c r="BK86" s="19" t="str">
        <v>Support NumberPad</v>
      </c>
      <c r="BL86" s="19" t="str">
        <v>N/A</v>
      </c>
      <c r="BM86" s="19" t="str">
        <v>Backlit Chiclet Keyboard</v>
      </c>
      <c r="BN86" s="19" t="str">
        <v>W/FINGERPRINT</v>
      </c>
      <c r="BO86" s="19" t="str">
        <v>EPEAT Gold
Energy star 8.0
RoHS
REACH</v>
      </c>
      <c r="BP86" s="19" t="str">
        <v>US MIL-STD 810H military-grade standard</v>
      </c>
      <c r="BQ86" s="19" t="str">
        <v/>
      </c>
      <c r="BR86" s="19" t="str">
        <v>LED Backlit</v>
      </c>
    </row>
    <row r="87" spans="1:70" ht="86.4">
      <c r="A87" s="19" t="str">
        <v>B9403CVAR-KM7310X</v>
      </c>
      <c r="B87" s="19" t="str">
        <f>IF(ISBLANK(A87),"",_xlfn.XLOOKUP(LEFT(A87,5),'MKT name rule'!$B$2:$B$322,'MKT name rule'!$C$2:$C$322, "Not found"))</f>
        <v>ASUS ExpertBook B9 OLED</v>
      </c>
      <c r="C87" s="19" t="str">
        <f t="shared" si="53"/>
        <v>90NX05W1-M01JM0</v>
      </c>
      <c r="D87" s="19" t="str">
        <f t="shared" si="28"/>
        <v>ASUS ExpertBook B9 OLED (Core 7 150U/32GB/1TB/Win 11 Pro/B9403CVAR)</v>
      </c>
      <c r="E87" s="19" t="str">
        <f t="shared" si="29"/>
        <v>Intel® Core™ 7 150U 1.8 GHz</v>
      </c>
      <c r="F87" s="19" t="str">
        <f t="shared" si="30"/>
        <v>Intel® Graphics</v>
      </c>
      <c r="G87" s="19" t="str">
        <f t="shared" si="31"/>
        <v>Windows 11 Pro</v>
      </c>
      <c r="H87" s="19" t="str">
        <f t="shared" si="54"/>
        <v>1-month trial for new Microsoft 365 customers. Credit card required.</v>
      </c>
      <c r="I87" s="19" t="str">
        <f t="shared" si="32"/>
        <v>Not Found</v>
      </c>
      <c r="J87" s="19" t="str">
        <f t="shared" si="33"/>
        <v>WQXGA+ (2880 x 1800) 16:10</v>
      </c>
      <c r="K87" s="19" t="str">
        <f t="shared" si="34"/>
        <v>400nits</v>
      </c>
      <c r="L87" s="19" t="str">
        <f t="shared" si="35"/>
        <v>LPDDR5X 32GB</v>
      </c>
      <c r="M87" s="19" t="str">
        <f t="shared" si="36"/>
        <v>1TB M.2 2280 NVMe™ PCIe® 4.0 Performance SSD</v>
      </c>
      <c r="N87" s="20" t="str">
        <f t="shared" si="37"/>
        <v>1x USB 3.2 Gen 2 Type-A
2x Thunderbolt™ 4, compliant with USB4, support display / power delivery
1x micro HDMI (RJ45 lan)
1x HDMI 2.1 TMDS
1x 3.5mm Combo Audio Jack</v>
      </c>
      <c r="O87" s="19" t="str">
        <f t="shared" si="38"/>
        <v>0.98 kg (2.16 lbs)</v>
      </c>
      <c r="P87" s="19" t="str">
        <f t="shared" si="39"/>
        <v>31.10 x 21.50 x 1.57 ~ 1.69 cm</v>
      </c>
      <c r="Q87" s="20" t="str">
        <f t="shared" si="40"/>
        <v>1x M.2 2280 PCIe 4.0x4</v>
      </c>
      <c r="R87" s="19" t="str">
        <f t="shared" si="55"/>
        <v>Micro HDMI to RJ45 gigabit ethernet adapter
Sleeve
Wireless optical mouse</v>
      </c>
      <c r="S87" s="19" t="str">
        <f t="shared" si="41"/>
        <v>63WHrs</v>
      </c>
      <c r="T87" s="19" t="str">
        <f t="shared" si="42"/>
        <v>TYPE-C, 65W AC Adapter</v>
      </c>
      <c r="U87" s="19" t="str">
        <f t="shared" si="43"/>
        <v>FingerPrint</v>
      </c>
      <c r="V87" s="19" t="str">
        <f t="shared" si="44"/>
        <v>Intel® Core™ 7 Processor 150U 1.8 GHz (12MB Cache, up to 5.4 GHz, 10 Cores, 12 Threads)</v>
      </c>
      <c r="W87" s="19" t="str">
        <f t="shared" si="45"/>
        <v>Intel® Core™ 7 150U</v>
      </c>
      <c r="X87" s="19" t="str">
        <f t="shared" si="46"/>
        <v>Core 7</v>
      </c>
      <c r="Y87" s="19" t="str">
        <f t="shared" si="47"/>
        <v>Core 7 150U</v>
      </c>
      <c r="Z87" s="19" t="str">
        <f t="shared" si="48"/>
        <v>Win 11 Pro</v>
      </c>
      <c r="AA87" s="19" t="str">
        <f t="shared" si="49"/>
        <v/>
      </c>
      <c r="AB87" s="19" t="str">
        <f t="shared" si="50"/>
        <v>32GB</v>
      </c>
      <c r="AC87" s="19" t="str">
        <f t="shared" si="51"/>
        <v>1TB</v>
      </c>
      <c r="AD87" s="19" t="str">
        <f t="shared" si="52"/>
        <v>B9403CVAR</v>
      </c>
      <c r="AF87" s="19" t="str">
        <v>90NX05W1-M01JM0</v>
      </c>
      <c r="AG87" s="19" t="str">
        <v>B9403CVAR-KM7310X</v>
      </c>
      <c r="AH87" s="19" t="str">
        <v>VSNX05W1-BU1001</v>
      </c>
      <c r="AI87" s="19" t="str">
        <v>Intel® Core™ 7 Processor 150U 1.8 GHz (12MB Cache, up to 5.4 GHz, 10 Cores, 12 Threads)</v>
      </c>
      <c r="AJ87" s="19" t="str">
        <v>LPDDR5X 32GB</v>
      </c>
      <c r="AK87" s="19" t="str">
        <v>1TB M.2 2280 NVMe™ PCIe® 4.0 Performance SSD</v>
      </c>
      <c r="AL87" s="19" t="str">
        <v>Intel® Graphics</v>
      </c>
      <c r="AM87" s="19" t="str">
        <v>Windows 11 Pro</v>
      </c>
      <c r="AN87" s="19" t="str">
        <v>1-month trial for new Microsoft 365 customers. Credit card required.</v>
      </c>
      <c r="AO87" s="19" t="str">
        <v>Mg-Li</v>
      </c>
      <c r="AP87" s="19" t="str">
        <v>1x M.2 2280 PCIe 4.0x4</v>
      </c>
      <c r="AQ87" s="19" t="str">
        <v>1080p FHD camera with IR function to support Windows Hello
With privacy shutter</v>
      </c>
      <c r="AR87" s="19" t="str">
        <v>Dolby Atmos
Smart Amp Technology
Built-in speaker
Built-in array microphone</v>
      </c>
      <c r="AS87" s="19" t="str">
        <v>Wi-Fi 6E(802.11ax) (Triple  band) 2*2 + Bluetooth® 5.4 Wireless Card</v>
      </c>
      <c r="AT87" s="19" t="str">
        <v>1x USB 3.2 Gen 2 Type-A
2x Thunderbolt™ 4, compliant with USB4, support display / power delivery
1x micro HDMI (RJ45 lan)
1x HDMI 2.1 TMDS
1x 3.5mm Combo Audio Jack</v>
      </c>
      <c r="AU87" s="19" t="str">
        <v>Fingerprint sensor
IR webcam with Windows Hello support
Kensington Nano Security Slot™(6x 2.5mm)
BIOS setup user password
HDD User Password Protection and Security
Support Absolute Persistence 2.0 (Computrace)
Trusted Platform Module (TPM) 2.0
NFC</v>
      </c>
      <c r="AV87" s="19" t="str">
        <v>Micro HDMI to RJ45 gigabit ethernet adapter
Sleeve
Wireless optical mouse</v>
      </c>
      <c r="AW87" s="19" t="str">
        <v>14.0-inch</v>
      </c>
      <c r="AX87" s="19" t="str">
        <v>Backlit Chiclet Keyboard</v>
      </c>
      <c r="AY87" s="19" t="str">
        <v>400nits</v>
      </c>
      <c r="AZ87" s="19" t="str">
        <v>WQXGA+ (2880 x 1800) 16:10</v>
      </c>
      <c r="BA87" s="19" t="str">
        <v>Glossy display</v>
      </c>
      <c r="BB87" s="19" t="str">
        <v>DCI-P3: 100%</v>
      </c>
      <c r="BC87" s="19" t="str">
        <v>Non-touch screen</v>
      </c>
      <c r="BD87" s="19" t="str">
        <v>178/178</v>
      </c>
      <c r="BE87" s="19" t="str">
        <v>1Y OnSite Service
 Accidental Damage Protection + 2Y OnSite Service</v>
      </c>
      <c r="BF87" s="19" t="str">
        <v>0.98 kg (2.16 lbs)</v>
      </c>
      <c r="BG87" s="19" t="str">
        <v>0.75 kg (1.65 lbs)</v>
      </c>
      <c r="BH87" s="19" t="str">
        <v>31.10 x 21.50 x 1.57 ~ 1.69 cm (12.24" x 8.46" x 0.62" ~ 0.67")</v>
      </c>
      <c r="BI87" s="19" t="str">
        <v>63WHrs, 3S1P, 3-cell Li-ion</v>
      </c>
      <c r="BJ87" s="19" t="str">
        <v>TYPE-C, 65W AC Adapter, Output: 20V DC, 3.25A, 65W, Input: 100~240V AC 50/60Hz universal</v>
      </c>
      <c r="BK87" s="19" t="str">
        <v>Support NumberPad</v>
      </c>
      <c r="BL87" s="19" t="str">
        <v>McAfee® 30 days free trial</v>
      </c>
      <c r="BM87" s="19" t="str">
        <v>Backlit Chiclet Keyboard</v>
      </c>
      <c r="BN87" s="19" t="str">
        <v>FingerPrint</v>
      </c>
      <c r="BO87" s="19" t="str">
        <v>EPEAT Gold with Climate+
Energy star 8.0
FSC Mix
REACH
RoHS</v>
      </c>
      <c r="BP87" s="19" t="str">
        <v>US MIL-STD 810H military-grade standard</v>
      </c>
      <c r="BQ87" s="19">
        <v>0</v>
      </c>
      <c r="BR87" s="19">
        <v>0</v>
      </c>
    </row>
    <row r="88" spans="1:70" ht="72">
      <c r="A88" s="19" t="str">
        <v>B9406CAA-THX7310X</v>
      </c>
      <c r="B88" s="19" t="str">
        <f>IF(ISBLANK(A88),"",_xlfn.XLOOKUP(LEFT(A88,5),'MKT name rule'!$B$2:$B$322,'MKT name rule'!$C$2:$C$322, "Not found"))</f>
        <v>ASUS ExpertBook Ultra</v>
      </c>
      <c r="C88" s="19" t="str">
        <f t="shared" si="53"/>
        <v>90NX09J2-M00PU0</v>
      </c>
      <c r="D88" s="19" t="str">
        <f t="shared" si="28"/>
        <v>ASUS ExpertBook Ultra (Intel® Core™ Ultra X7 358H/32GB/1TB/Win 11 Pro/B9406CAA)</v>
      </c>
      <c r="E88" s="19" t="str">
        <f t="shared" si="29"/>
        <v>Intel® Core™ Ultra X7 358H 1.9 GHz 
 Intel® AI Boost NPU up to 50 TOPS</v>
      </c>
      <c r="F88" s="19" t="str">
        <f t="shared" si="30"/>
        <v>Intel® Arc™ Graphics(available for Intel® Core™ Ultra H 5/7/9 with dual channel memory)</v>
      </c>
      <c r="G88" s="19" t="str">
        <f t="shared" si="31"/>
        <v>Windows 11 Pro</v>
      </c>
      <c r="H88" s="19" t="str">
        <f t="shared" si="54"/>
        <v>1-month trial for new Microsoft 365 customers. Credit card required.</v>
      </c>
      <c r="I88" s="19" t="str">
        <f t="shared" si="32"/>
        <v>Not Found</v>
      </c>
      <c r="J88" s="19" t="str">
        <f t="shared" si="33"/>
        <v>WQXGA+ (2880 x 1800) 16:10</v>
      </c>
      <c r="K88" s="19" t="str">
        <f t="shared" si="34"/>
        <v>600nits (1400nits HDR peak brightness)</v>
      </c>
      <c r="L88" s="19" t="str">
        <f t="shared" si="35"/>
        <v>LPDDR5X 32GB</v>
      </c>
      <c r="M88" s="19" t="str">
        <f t="shared" si="36"/>
        <v>1TB M.2 2280 NVMe™ PCIe® 4.0 SSD</v>
      </c>
      <c r="N88" s="20" t="str">
        <f t="shared" si="37"/>
        <v>2x USB 3.2 Gen 2 Type-A
2x Thunderbolt™ 4, compliant with USB4, support display / power delivery
1x HDMI 2.1 TMDS
1x 3.5mm Combo Audio Jack</v>
      </c>
      <c r="O88" s="19" t="str">
        <f t="shared" si="38"/>
        <v>1.10 kg (2.43 lbs)</v>
      </c>
      <c r="P88" s="19" t="str">
        <f t="shared" si="39"/>
        <v>31.09 x 21.28 x 1.09 ~ 1.64 cm</v>
      </c>
      <c r="Q88" s="20" t="str">
        <f t="shared" si="40"/>
        <v>1x M.2 2280 PCIe 4.0x4</v>
      </c>
      <c r="R88" s="19" t="str">
        <f t="shared" si="55"/>
        <v>Sleeve
USB3 TO LAN DONGLE</v>
      </c>
      <c r="S88" s="19" t="str">
        <f t="shared" si="41"/>
        <v>70WHrs</v>
      </c>
      <c r="T88" s="19" t="str">
        <f t="shared" si="42"/>
        <v>TYPE-C, 90W AC Adapter</v>
      </c>
      <c r="U88" s="19" t="str">
        <f t="shared" si="43"/>
        <v>FingerPrint</v>
      </c>
      <c r="V88" s="19" t="str">
        <f t="shared" si="44"/>
        <v>Intel® Core™ Ultra X7 Processor 358H 1.9 GHz (18MB Cache, up to 4.8 GHz, 16 Cores, 16 Threads)
 Intel® AI Boost NPU up to 50 TOPS</v>
      </c>
      <c r="W88" s="19" t="str">
        <f t="shared" si="45"/>
        <v>Intel® Core™ Ultra X7 358H</v>
      </c>
      <c r="X88" s="19" t="str">
        <f t="shared" si="46"/>
        <v>Intel® Core™ Ultra X7 358H</v>
      </c>
      <c r="Y88" s="19" t="str">
        <f t="shared" si="47"/>
        <v>Intel® Core™ Ultra X7 358H</v>
      </c>
      <c r="Z88" s="19" t="str">
        <f t="shared" si="48"/>
        <v>Win 11 Pro</v>
      </c>
      <c r="AA88" s="19" t="str">
        <f t="shared" si="49"/>
        <v/>
      </c>
      <c r="AB88" s="19" t="str">
        <f t="shared" si="50"/>
        <v>32GB</v>
      </c>
      <c r="AC88" s="19" t="str">
        <f t="shared" si="51"/>
        <v>1TB</v>
      </c>
      <c r="AD88" s="19" t="str">
        <f t="shared" si="52"/>
        <v>B9406CAA</v>
      </c>
      <c r="AF88" s="19" t="str">
        <v>90NX09J2-M00PU0</v>
      </c>
      <c r="AG88" s="19" t="str">
        <v>B9406CAA-THX7310X</v>
      </c>
      <c r="AH88" s="19" t="str">
        <v>VSNX09J2-BU1000</v>
      </c>
      <c r="AI88" s="19" t="str">
        <v>Intel® Core™ Ultra X7 Processor 358H 1.9 GHz (18MB Cache, up to 4.8 GHz, 16 Cores, 16 Threads)
 Intel® AI Boost NPU up to 50 TOPS</v>
      </c>
      <c r="AJ88" s="19" t="str">
        <v>LPDDR5X 32GB</v>
      </c>
      <c r="AK88" s="19" t="str">
        <v>1TB M.2 2280 NVMe™ PCIe® 4.0 SSD</v>
      </c>
      <c r="AL88" s="19" t="str">
        <v>Intel® Arc™ Graphics(available for Intel® Core™ Ultra H 5/7/9 with dual channel memory)</v>
      </c>
      <c r="AM88" s="19" t="str">
        <v>Windows 11 Pro</v>
      </c>
      <c r="AN88" s="19" t="str">
        <v>1-month trial for new Microsoft 365 customers. Credit card required.</v>
      </c>
      <c r="AO88" s="19" t="str">
        <v>Mg-Al</v>
      </c>
      <c r="AP88" s="19" t="str">
        <v>1x M.2 2280 PCIe 4.0x4</v>
      </c>
      <c r="AQ88" s="19" t="str">
        <v>1080p FHD camera (AI image upscaling up to 5MP) with IR function to support Windows Hello
With privacy shutter</v>
      </c>
      <c r="AR88" s="19" t="str">
        <v>Dolby Atmos
6 built-in speakers
Built-in array microphone</v>
      </c>
      <c r="AS88" s="19" t="str">
        <v>Wi-Fi 7(802.11be) (Triple band) 2*2 + Bluetooth® 6.0 Wireless Card</v>
      </c>
      <c r="AT88" s="19" t="str">
        <v>2x USB 3.2 Gen 2 Type-A
2x Thunderbolt™ 4, compliant with USB4, support display / power delivery
1x HDMI 2.1 TMDS
1x 3.5mm Combo Audio Jack</v>
      </c>
      <c r="AU88"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88" s="19" t="str">
        <v>Sleeve
USB3 TO LAN DONGLE</v>
      </c>
      <c r="AW88" s="19" t="str">
        <v>14.0-inch</v>
      </c>
      <c r="AX88" s="19" t="str">
        <v>Backlit Chiclet Keyboard</v>
      </c>
      <c r="AY88" s="19" t="str">
        <v>600nits (1400nits HDR peak brightness)</v>
      </c>
      <c r="AZ88" s="19" t="str">
        <v>WQXGA+ (2880 x 1800) 16:10</v>
      </c>
      <c r="BA88" s="19" t="str">
        <v>Anti-glare display</v>
      </c>
      <c r="BB88" s="19" t="str">
        <v>DCI-P3: 100%</v>
      </c>
      <c r="BC88" s="19" t="str">
        <v>Touch screen with Corning® Gorilla® Glass Victus® and Corning® Gorilla™ Matte</v>
      </c>
      <c r="BD88" s="19" t="str">
        <v>85/85</v>
      </c>
      <c r="BE88" s="19" t="str">
        <v>1Y OnSite Service
 Accidental Damage Protection + 2Y OnSite Service</v>
      </c>
      <c r="BF88" s="19" t="str">
        <v>1.10 kg (2.43 lbs)</v>
      </c>
      <c r="BG88" s="19" t="str">
        <v>0.85 kg (1.87 lbs)</v>
      </c>
      <c r="BH88" s="19" t="str">
        <v>31.09 x 21.28 x 1.09 ~ 1.64 cm (12.24" x 8.38" x 0.43" ~ 0.65")</v>
      </c>
      <c r="BI88" s="19" t="str">
        <v>70WHrs, 2S2P, 4-cell Li-ion</v>
      </c>
      <c r="BJ88" s="19" t="str">
        <v>TYPE-C, 90W AC Adapter, Output: 20V DC, 4.5A, 90W, Input: 100~240V AC 50/60Hz universal (Adapter+power cord)</v>
      </c>
      <c r="BK88" s="19" t="str">
        <v>N/A</v>
      </c>
      <c r="BL88" s="19" t="str">
        <v>McAfee® 30 days free trial</v>
      </c>
      <c r="BM88" s="19" t="str">
        <v>Backlit Chiclet Keyboard</v>
      </c>
      <c r="BN88" s="19" t="str">
        <v>FingerPrint</v>
      </c>
      <c r="BO88" s="19" t="str">
        <v>Energy star 9.0
FSC Mix
REACH
RoHS
TCO Certified</v>
      </c>
      <c r="BP88" s="19" t="str">
        <v>US MIL STD 810H military grade standard (24 procedures)</v>
      </c>
      <c r="BQ88" s="19" t="str">
        <v>Intel® AI Boost NPU</v>
      </c>
      <c r="BR88" s="19">
        <v>0</v>
      </c>
    </row>
    <row r="89" spans="1:70" ht="72">
      <c r="A89" s="19" t="str">
        <v>B9406CAA-THX7312X</v>
      </c>
      <c r="B89" s="19" t="str">
        <f>IF(ISBLANK(A89),"",_xlfn.XLOOKUP(LEFT(A89,5),'MKT name rule'!$B$2:$B$322,'MKT name rule'!$C$2:$C$322, "Not found"))</f>
        <v>ASUS ExpertBook Ultra</v>
      </c>
      <c r="C89" s="19" t="str">
        <f t="shared" si="53"/>
        <v>90NX09J1-M019E0</v>
      </c>
      <c r="D89" s="19" t="str">
        <f t="shared" si="28"/>
        <v>ASUS ExpertBook Ultra (Intel® Core™ Ultra X7 358H/32GB/1TB/Win 11 Pro/B9406CAA)</v>
      </c>
      <c r="E89" s="19" t="str">
        <f t="shared" si="29"/>
        <v>Intel® Core™ Ultra X7 358H 1.9 GHz 
 Intel® AI Boost NPU up to 50 TOPS</v>
      </c>
      <c r="F89" s="19" t="str">
        <f t="shared" si="30"/>
        <v>Intel® Arc™ Graphics(available for Intel® Core™ Ultra H 5/7/9 with dual channel memory)</v>
      </c>
      <c r="G89" s="19" t="str">
        <f t="shared" si="31"/>
        <v>Windows 11 Pro</v>
      </c>
      <c r="H89" s="19" t="str">
        <f t="shared" si="54"/>
        <v>1-month trial for new Microsoft 365 customers. Credit card required.</v>
      </c>
      <c r="I89" s="19" t="str">
        <f t="shared" si="32"/>
        <v>Not Found</v>
      </c>
      <c r="J89" s="19" t="str">
        <f t="shared" si="33"/>
        <v>WQXGA+ (2880 x 1800) 16:10</v>
      </c>
      <c r="K89" s="19" t="str">
        <f t="shared" si="34"/>
        <v>600nits (1400nits HDR peak brightness)</v>
      </c>
      <c r="L89" s="19" t="str">
        <f t="shared" si="35"/>
        <v>LPDDR5X 32GB</v>
      </c>
      <c r="M89" s="19" t="str">
        <f t="shared" si="36"/>
        <v>1TB M.2 2280 NVMe™ PCIe® 4.0 SSD</v>
      </c>
      <c r="N89" s="20" t="str">
        <f t="shared" si="37"/>
        <v>2x USB 3.2 Gen 2 Type-A
2x Thunderbolt™ 4, compliant with USB4, support display / power delivery
1x HDMI 2.1 TMDS
1x 3.5mm Combo Audio Jack</v>
      </c>
      <c r="O89" s="19" t="str">
        <f t="shared" si="38"/>
        <v>1.10 kg (2.43 lbs)</v>
      </c>
      <c r="P89" s="19" t="str">
        <f t="shared" si="39"/>
        <v>31.09 x 21.28 x 1.09 ~ 1.64 cm</v>
      </c>
      <c r="Q89" s="20" t="str">
        <f t="shared" si="40"/>
        <v>1x M.2 2280 PCIe 4.0x4</v>
      </c>
      <c r="R89" s="19" t="str">
        <f t="shared" si="55"/>
        <v>Sleeve
USB3 TO LAN DONGLE</v>
      </c>
      <c r="S89" s="19" t="str">
        <f t="shared" si="41"/>
        <v>70WHrs</v>
      </c>
      <c r="T89" s="19" t="str">
        <f t="shared" si="42"/>
        <v>TYPE-C, 90W AC Adapter</v>
      </c>
      <c r="U89" s="19" t="str">
        <f t="shared" si="43"/>
        <v>FingerPrint</v>
      </c>
      <c r="V89" s="19" t="str">
        <f t="shared" si="44"/>
        <v>Intel® Core™ Ultra X7 Processor 358H 1.9 GHz (18MB Cache, up to 4.8 GHz, 16 Cores, 16 Threads)
 Intel® AI Boost NPU up to 50 TOPS</v>
      </c>
      <c r="W89" s="19" t="str">
        <f t="shared" si="45"/>
        <v>Intel® Core™ Ultra X7 358H</v>
      </c>
      <c r="X89" s="19" t="str">
        <f t="shared" si="46"/>
        <v>Intel® Core™ Ultra X7 358H</v>
      </c>
      <c r="Y89" s="19" t="str">
        <f t="shared" si="47"/>
        <v>Intel® Core™ Ultra X7 358H</v>
      </c>
      <c r="Z89" s="19" t="str">
        <f t="shared" si="48"/>
        <v>Win 11 Pro</v>
      </c>
      <c r="AA89" s="19" t="str">
        <f t="shared" si="49"/>
        <v/>
      </c>
      <c r="AB89" s="19" t="str">
        <f t="shared" si="50"/>
        <v>32GB</v>
      </c>
      <c r="AC89" s="19" t="str">
        <f t="shared" si="51"/>
        <v>1TB</v>
      </c>
      <c r="AD89" s="19" t="str">
        <f t="shared" si="52"/>
        <v>B9406CAA</v>
      </c>
      <c r="AF89" s="19" t="str">
        <v>90NX09J1-M019E0</v>
      </c>
      <c r="AG89" s="19" t="str">
        <v>B9406CAA-THX7312X</v>
      </c>
      <c r="AH89" s="19" t="str">
        <v>VSNX09J1-BU1000</v>
      </c>
      <c r="AI89" s="19" t="str">
        <v>Intel® Core™ Ultra X7 Processor 358H 1.9 GHz (18MB Cache, up to 4.8 GHz, 16 Cores, 16 Threads)
 Intel® AI Boost NPU up to 50 TOPS</v>
      </c>
      <c r="AJ89" s="19" t="str">
        <v>LPDDR5X 32GB</v>
      </c>
      <c r="AK89" s="19" t="str">
        <v>1TB M.2 2280 NVMe™ PCIe® 4.0 SSD</v>
      </c>
      <c r="AL89" s="19" t="str">
        <v>Intel® Arc™ Graphics(available for Intel® Core™ Ultra H 5/7/9 with dual channel memory)</v>
      </c>
      <c r="AM89" s="19" t="str">
        <v>Windows 11 Pro</v>
      </c>
      <c r="AN89" s="19" t="str">
        <v>1-month trial for new Microsoft 365 customers. Credit card required.</v>
      </c>
      <c r="AO89" s="19" t="str">
        <v>Mg-Al</v>
      </c>
      <c r="AP89" s="19" t="str">
        <v>1x M.2 2280 PCIe 4.0x4</v>
      </c>
      <c r="AQ89" s="19" t="str">
        <v>1080p FHD camera (AI image upscaling up to 5MP) with IR function to support Windows Hello
With privacy shutter</v>
      </c>
      <c r="AR89" s="19" t="str">
        <v>Dolby Atmos
6 built-in speakers
Built-in array microphone</v>
      </c>
      <c r="AS89" s="19" t="str">
        <v>Wi-Fi 7(802.11be) (Triple band) 2*2 + Bluetooth® 6.0 Wireless Card</v>
      </c>
      <c r="AT89" s="19" t="str">
        <v>2x USB 3.2 Gen 2 Type-A
2x Thunderbolt™ 4, compliant with USB4, support display / power delivery
1x HDMI 2.1 TMDS
1x 3.5mm Combo Audio Jack</v>
      </c>
      <c r="AU89"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89" s="19" t="str">
        <v>Sleeve
USB3 TO LAN DONGLE</v>
      </c>
      <c r="AW89" s="19" t="str">
        <v>14.0-inch</v>
      </c>
      <c r="AX89" s="19" t="str">
        <v>Backlit Chiclet Keyboard</v>
      </c>
      <c r="AY89" s="19" t="str">
        <v>600nits (1400nits HDR peak brightness)</v>
      </c>
      <c r="AZ89" s="19" t="str">
        <v>WQXGA+ (2880 x 1800) 16:10</v>
      </c>
      <c r="BA89" s="19" t="str">
        <v>Anti-glare display</v>
      </c>
      <c r="BB89" s="19" t="str">
        <v>DCI-P3: 100%</v>
      </c>
      <c r="BC89" s="19" t="str">
        <v>Touch screen with Corning® Gorilla® Glass Victus® and Corning® Gorilla™ Matte</v>
      </c>
      <c r="BD89" s="19" t="str">
        <v>85/85</v>
      </c>
      <c r="BE89" s="19" t="str">
        <v>1Y OnSite Service
 Accidental Damage Protection + 2Y OnSite Service</v>
      </c>
      <c r="BF89" s="19" t="str">
        <v>1.10 kg (2.43 lbs)</v>
      </c>
      <c r="BG89" s="19" t="str">
        <v>0.85 kg (1.87 lbs)</v>
      </c>
      <c r="BH89" s="19" t="str">
        <v>31.09 x 21.28 x 1.09 ~ 1.64 cm (12.24" x 8.38" x 0.43" ~ 0.65")</v>
      </c>
      <c r="BI89" s="19" t="str">
        <v>70WHrs, 2S2P, 4-cell Li-ion</v>
      </c>
      <c r="BJ89" s="19" t="str">
        <v>TYPE-C, 90W AC Adapter, Output: 20V DC, 4.5A, 90W, Input: 100~240V AC 50/60Hz universal (Adapter+power cord)</v>
      </c>
      <c r="BK89" s="19" t="str">
        <v>N/A</v>
      </c>
      <c r="BL89" s="19" t="str">
        <v>McAfee® 30 days free trial</v>
      </c>
      <c r="BM89" s="19" t="str">
        <v>Backlit Chiclet Keyboard</v>
      </c>
      <c r="BN89" s="19" t="str">
        <v>FingerPrint</v>
      </c>
      <c r="BO89" s="19" t="str">
        <v>Energy star 9.0
FSC Mix
REACH
RoHS
TCO Certified</v>
      </c>
      <c r="BP89" s="19" t="str">
        <v>US MIL STD 810H military grade standard (24 procedures)</v>
      </c>
      <c r="BQ89" s="19" t="str">
        <v>Intel® AI Boost NPU</v>
      </c>
      <c r="BR89" s="19">
        <v>0</v>
      </c>
    </row>
    <row r="90" spans="1:70" ht="72">
      <c r="A90" s="19" t="str">
        <v>B9406CAA-THX7620X</v>
      </c>
      <c r="B90" s="19" t="str">
        <f>IF(ISBLANK(A90),"",_xlfn.XLOOKUP(LEFT(A90,5),'MKT name rule'!$B$2:$B$322,'MKT name rule'!$C$2:$C$322, "Not found"))</f>
        <v>ASUS ExpertBook Ultra</v>
      </c>
      <c r="C90" s="19" t="str">
        <f t="shared" si="53"/>
        <v>90NX09J2-M01390</v>
      </c>
      <c r="D90" s="19" t="str">
        <f t="shared" si="28"/>
        <v>ASUS ExpertBook Ultra (Intel® Core™ Ultra X7 358H/64GB/2TB/Win 11 Pro/B9406CAA)</v>
      </c>
      <c r="E90" s="19" t="str">
        <f t="shared" si="29"/>
        <v>Intel® Core™ Ultra X7 358H 1.9 GHz 
 Intel® AI Boost NPU up to 50 TOPS</v>
      </c>
      <c r="F90" s="19" t="str">
        <f t="shared" si="30"/>
        <v>Intel® Arc™ Graphics(available for Intel® Core™ Ultra H 5/7/9 with dual channel memory)</v>
      </c>
      <c r="G90" s="19" t="str">
        <f t="shared" si="31"/>
        <v>Windows 11 Pro</v>
      </c>
      <c r="H90" s="19" t="str">
        <f t="shared" si="54"/>
        <v>1-month trial for new Microsoft 365 customers. Credit card required.</v>
      </c>
      <c r="I90" s="19" t="str">
        <f t="shared" si="32"/>
        <v>Not Found</v>
      </c>
      <c r="J90" s="19" t="str">
        <f t="shared" si="33"/>
        <v>WQXGA+ (2880 x 1800) 16:10</v>
      </c>
      <c r="K90" s="19" t="str">
        <f t="shared" si="34"/>
        <v>600nits (1400nits HDR peak brightness)</v>
      </c>
      <c r="L90" s="19" t="str">
        <f t="shared" si="35"/>
        <v>LPDDR5X 64GB</v>
      </c>
      <c r="M90" s="19" t="str">
        <f t="shared" si="36"/>
        <v>2TB M.2 2280 NVMe™ PCIe® 5.0 SSD</v>
      </c>
      <c r="N90" s="20" t="str">
        <f t="shared" si="37"/>
        <v>2x USB 3.2 Gen 2 Type-A
2x Thunderbolt™ 4, compliant with USB4, support display / power delivery
1x HDMI 2.1 TMDS
1x 3.5mm Combo Audio Jack</v>
      </c>
      <c r="O90" s="19" t="str">
        <f t="shared" si="38"/>
        <v>1.10 kg (2.43 lbs)</v>
      </c>
      <c r="P90" s="19" t="str">
        <f t="shared" si="39"/>
        <v>31.09 x 21.28 x 1.09 ~ 1.64 cm</v>
      </c>
      <c r="Q90" s="20" t="str">
        <f t="shared" si="40"/>
        <v>1x M.2 2280 PCIe 4.0x4</v>
      </c>
      <c r="R90" s="19" t="str">
        <f t="shared" si="55"/>
        <v>Sleeve
USB3 TO LAN DONGLE</v>
      </c>
      <c r="S90" s="19" t="str">
        <f t="shared" si="41"/>
        <v>70WHrs</v>
      </c>
      <c r="T90" s="19" t="str">
        <f t="shared" si="42"/>
        <v>TYPE-C, 90W AC Adapter</v>
      </c>
      <c r="U90" s="19" t="str">
        <f t="shared" si="43"/>
        <v>FingerPrint</v>
      </c>
      <c r="V90" s="19" t="str">
        <f t="shared" si="44"/>
        <v>Intel® Core™ Ultra X7 Processor 358H 1.9 GHz (18MB Cache, up to 4.8 GHz, 16 Cores, 16 Threads)
 Intel® AI Boost NPU up to 50 TOPS</v>
      </c>
      <c r="W90" s="19" t="str">
        <f t="shared" si="45"/>
        <v>Intel® Core™ Ultra X7 358H</v>
      </c>
      <c r="X90" s="19" t="str">
        <f t="shared" si="46"/>
        <v>Intel® Core™ Ultra X7 358H</v>
      </c>
      <c r="Y90" s="19" t="str">
        <f t="shared" si="47"/>
        <v>Intel® Core™ Ultra X7 358H</v>
      </c>
      <c r="Z90" s="19" t="str">
        <f t="shared" si="48"/>
        <v>Win 11 Pro</v>
      </c>
      <c r="AA90" s="19" t="str">
        <f t="shared" si="49"/>
        <v/>
      </c>
      <c r="AB90" s="19" t="str">
        <f t="shared" si="50"/>
        <v>64GB</v>
      </c>
      <c r="AC90" s="19" t="str">
        <f t="shared" si="51"/>
        <v>2TB</v>
      </c>
      <c r="AD90" s="19" t="str">
        <f t="shared" si="52"/>
        <v>B9406CAA</v>
      </c>
      <c r="AF90" s="19" t="str">
        <v>90NX09J2-M01390</v>
      </c>
      <c r="AG90" s="19" t="str">
        <v>B9406CAA-THX7620X</v>
      </c>
      <c r="AH90" s="19" t="str">
        <v>VSNX09J2-BU1000</v>
      </c>
      <c r="AI90" s="19" t="str">
        <v>Intel® Core™ Ultra X7 Processor 358H 1.9 GHz (18MB Cache, up to 4.8 GHz, 16 Cores, 16 Threads)
 Intel® AI Boost NPU up to 50 TOPS</v>
      </c>
      <c r="AJ90" s="19" t="str">
        <v>LPDDR5X 64GB</v>
      </c>
      <c r="AK90" s="19" t="str">
        <v>2TB M.2 2280 NVMe™ PCIe® 5.0 SSD</v>
      </c>
      <c r="AL90" s="19" t="str">
        <v>Intel® Arc™ Graphics(available for Intel® Core™ Ultra H 5/7/9 with dual channel memory)</v>
      </c>
      <c r="AM90" s="19" t="str">
        <v>Windows 11 Pro</v>
      </c>
      <c r="AN90" s="19" t="str">
        <v>1-month trial for new Microsoft 365 customers. Credit card required.</v>
      </c>
      <c r="AO90" s="19" t="str">
        <v>Mg-Al</v>
      </c>
      <c r="AP90" s="19" t="str">
        <v>1x M.2 2280 PCIe 4.0x4</v>
      </c>
      <c r="AQ90" s="19" t="str">
        <v>1080p FHD camera (AI image upscaling up to 5MP) with IR function to support Windows Hello
With privacy shutter</v>
      </c>
      <c r="AR90" s="19" t="str">
        <v>Dolby Atmos
6 built-in speakers
Built-in array microphone</v>
      </c>
      <c r="AS90" s="19" t="str">
        <v>Wi-Fi 7(802.11be) (Triple band) 2*2 + Bluetooth® 6.0 Wireless Card</v>
      </c>
      <c r="AT90" s="19" t="str">
        <v>2x USB 3.2 Gen 2 Type-A
2x Thunderbolt™ 4, compliant with USB4, support display / power delivery
1x HDMI 2.1 TMDS
1x 3.5mm Combo Audio Jack</v>
      </c>
      <c r="AU90"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0" s="19" t="str">
        <v>Sleeve
USB3 TO LAN DONGLE</v>
      </c>
      <c r="AW90" s="19" t="str">
        <v>14.0-inch</v>
      </c>
      <c r="AX90" s="19" t="str">
        <v>Backlit Chiclet Keyboard</v>
      </c>
      <c r="AY90" s="19" t="str">
        <v>600nits (1400nits HDR peak brightness)</v>
      </c>
      <c r="AZ90" s="19" t="str">
        <v>WQXGA+ (2880 x 1800) 16:10</v>
      </c>
      <c r="BA90" s="19" t="str">
        <v>Anti-glare display</v>
      </c>
      <c r="BB90" s="19" t="str">
        <v>DCI-P3: 100%</v>
      </c>
      <c r="BC90" s="19" t="str">
        <v>Touch screen with Corning® Gorilla® Glass Victus® and Corning® Gorilla™ Matte</v>
      </c>
      <c r="BD90" s="19" t="str">
        <v>85/85</v>
      </c>
      <c r="BE90" s="19" t="str">
        <v>1Y OnSite Service
 Accidental Damage Protection + 2Y OnSite Service</v>
      </c>
      <c r="BF90" s="19" t="str">
        <v>1.10 kg (2.43 lbs)</v>
      </c>
      <c r="BG90" s="19" t="str">
        <v>0.85 kg (1.87 lbs)</v>
      </c>
      <c r="BH90" s="19" t="str">
        <v>31.09 x 21.28 x 1.09 ~ 1.64 cm (12.24" x 8.38" x 0.43" ~ 0.65")</v>
      </c>
      <c r="BI90" s="19" t="str">
        <v>70WHrs, 2S2P, 4-cell Li-ion</v>
      </c>
      <c r="BJ90" s="19" t="str">
        <v>TYPE-C, 90W AC Adapter, Output: 20V DC, 4.5A, 90W, Input: 100~240V AC 50/60Hz universal (Adapter+power cord)</v>
      </c>
      <c r="BK90" s="19" t="str">
        <v>N/A</v>
      </c>
      <c r="BL90" s="19" t="str">
        <v>McAfee® 30 days free trial</v>
      </c>
      <c r="BM90" s="19" t="str">
        <v>Backlit Chiclet Keyboard</v>
      </c>
      <c r="BN90" s="19" t="str">
        <v>FingerPrint</v>
      </c>
      <c r="BO90" s="19" t="str">
        <v>Energy star 9.0
FSC Mix
REACH
RoHS
TCO Certified</v>
      </c>
      <c r="BP90" s="19" t="str">
        <v>US MIL STD 810H military grade standard (24 procedures)</v>
      </c>
      <c r="BQ90" s="19" t="str">
        <v>Intel® AI Boost NPU</v>
      </c>
      <c r="BR90" s="19">
        <v>0</v>
      </c>
    </row>
    <row r="91" spans="1:70" ht="72">
      <c r="A91" s="19" t="str">
        <v>B9406CAA-THX7622X</v>
      </c>
      <c r="B91" s="19" t="str">
        <f>IF(ISBLANK(A91),"",_xlfn.XLOOKUP(LEFT(A91,5),'MKT name rule'!$B$2:$B$322,'MKT name rule'!$C$2:$C$322, "Not found"))</f>
        <v>ASUS ExpertBook Ultra</v>
      </c>
      <c r="C91" s="19" t="str">
        <f t="shared" si="53"/>
        <v>90NX09J1-M019F0</v>
      </c>
      <c r="D91" s="19" t="str">
        <f t="shared" si="28"/>
        <v>ASUS ExpertBook Ultra (Intel® Core™ Ultra X7 358H/64GB/2TB/Win 11 Pro/B9406CAA)</v>
      </c>
      <c r="E91" s="19" t="str">
        <f t="shared" si="29"/>
        <v>Intel® Core™ Ultra X7 358H 1.9 GHz 
 Intel® AI Boost NPU up to 50 TOPS</v>
      </c>
      <c r="F91" s="19" t="str">
        <f t="shared" si="30"/>
        <v>Intel® Arc™ Graphics(available for Intel® Core™ Ultra H 5/7/9 with dual channel memory)</v>
      </c>
      <c r="G91" s="19" t="str">
        <f t="shared" si="31"/>
        <v>Windows 11 Pro</v>
      </c>
      <c r="H91" s="19" t="str">
        <f t="shared" si="54"/>
        <v>1-month trial for new Microsoft 365 customers. Credit card required.</v>
      </c>
      <c r="I91" s="19" t="str">
        <f t="shared" si="32"/>
        <v>Not Found</v>
      </c>
      <c r="J91" s="19" t="str">
        <f t="shared" si="33"/>
        <v>WQXGA+ (2880 x 1800) 16:10</v>
      </c>
      <c r="K91" s="19" t="str">
        <f t="shared" si="34"/>
        <v>600nits (1400nits HDR peak brightness)</v>
      </c>
      <c r="L91" s="19" t="str">
        <f t="shared" si="35"/>
        <v>LPDDR5X 64GB</v>
      </c>
      <c r="M91" s="19" t="str">
        <f t="shared" si="36"/>
        <v>2TB M.2 2280 NVMe™ PCIe® 5.0 SSD</v>
      </c>
      <c r="N91" s="20" t="str">
        <f t="shared" si="37"/>
        <v>2x USB 3.2 Gen 2 Type-A
2x Thunderbolt™ 4, compliant with USB4, support display / power delivery
1x HDMI 2.1 TMDS
1x 3.5mm Combo Audio Jack</v>
      </c>
      <c r="O91" s="19" t="str">
        <f t="shared" si="38"/>
        <v>1.10 kg (2.43 lbs)</v>
      </c>
      <c r="P91" s="19" t="str">
        <f t="shared" si="39"/>
        <v>31.09 x 21.28 x 1.09 ~ 1.64 cm</v>
      </c>
      <c r="Q91" s="20" t="str">
        <f t="shared" si="40"/>
        <v>1x M.2 2280 PCIe 4.0x4</v>
      </c>
      <c r="R91" s="19" t="str">
        <f t="shared" si="55"/>
        <v>Sleeve
USB3 TO LAN DONGLE</v>
      </c>
      <c r="S91" s="19" t="str">
        <f t="shared" si="41"/>
        <v>70WHrs</v>
      </c>
      <c r="T91" s="19" t="str">
        <f t="shared" si="42"/>
        <v>TYPE-C, 90W AC Adapter</v>
      </c>
      <c r="U91" s="19" t="str">
        <f t="shared" si="43"/>
        <v>FingerPrint</v>
      </c>
      <c r="V91" s="19" t="str">
        <f t="shared" si="44"/>
        <v>Intel® Core™ Ultra X7 Processor 358H 1.9 GHz (18MB Cache, up to 4.8 GHz, 16 Cores, 16 Threads)
 Intel® AI Boost NPU up to 50 TOPS</v>
      </c>
      <c r="W91" s="19" t="str">
        <f t="shared" si="45"/>
        <v>Intel® Core™ Ultra X7 358H</v>
      </c>
      <c r="X91" s="19" t="str">
        <f t="shared" si="46"/>
        <v>Intel® Core™ Ultra X7 358H</v>
      </c>
      <c r="Y91" s="19" t="str">
        <f t="shared" si="47"/>
        <v>Intel® Core™ Ultra X7 358H</v>
      </c>
      <c r="Z91" s="19" t="str">
        <f t="shared" si="48"/>
        <v>Win 11 Pro</v>
      </c>
      <c r="AA91" s="19" t="str">
        <f t="shared" si="49"/>
        <v/>
      </c>
      <c r="AB91" s="19" t="str">
        <f t="shared" si="50"/>
        <v>64GB</v>
      </c>
      <c r="AC91" s="19" t="str">
        <f t="shared" si="51"/>
        <v>2TB</v>
      </c>
      <c r="AD91" s="19" t="str">
        <f t="shared" si="52"/>
        <v>B9406CAA</v>
      </c>
      <c r="AF91" s="19" t="str">
        <v>90NX09J1-M019F0</v>
      </c>
      <c r="AG91" s="19" t="str">
        <v>B9406CAA-THX7622X</v>
      </c>
      <c r="AH91" s="19" t="str">
        <v>VSNX09J1-BU1000</v>
      </c>
      <c r="AI91" s="19" t="str">
        <v>Intel® Core™ Ultra X7 Processor 358H 1.9 GHz (18MB Cache, up to 4.8 GHz, 16 Cores, 16 Threads)
 Intel® AI Boost NPU up to 50 TOPS</v>
      </c>
      <c r="AJ91" s="19" t="str">
        <v>LPDDR5X 64GB</v>
      </c>
      <c r="AK91" s="19" t="str">
        <v>2TB M.2 2280 NVMe™ PCIe® 5.0 SSD</v>
      </c>
      <c r="AL91" s="19" t="str">
        <v>Intel® Arc™ Graphics(available for Intel® Core™ Ultra H 5/7/9 with dual channel memory)</v>
      </c>
      <c r="AM91" s="19" t="str">
        <v>Windows 11 Pro</v>
      </c>
      <c r="AN91" s="19" t="str">
        <v>1-month trial for new Microsoft 365 customers. Credit card required.</v>
      </c>
      <c r="AO91" s="19" t="str">
        <v>Mg-Al</v>
      </c>
      <c r="AP91" s="19" t="str">
        <v>1x M.2 2280 PCIe 4.0x4</v>
      </c>
      <c r="AQ91" s="19" t="str">
        <v>1080p FHD camera (AI image upscaling up to 5MP) with IR function to support Windows Hello
With privacy shutter</v>
      </c>
      <c r="AR91" s="19" t="str">
        <v>Dolby Atmos
6 built-in speakers
Built-in array microphone</v>
      </c>
      <c r="AS91" s="19" t="str">
        <v>Wi-Fi 7(802.11be) (Triple band) 2*2 + Bluetooth® 6.0 Wireless Card</v>
      </c>
      <c r="AT91" s="19" t="str">
        <v>2x USB 3.2 Gen 2 Type-A
2x Thunderbolt™ 4, compliant with USB4, support display / power delivery
1x HDMI 2.1 TMDS
1x 3.5mm Combo Audio Jack</v>
      </c>
      <c r="AU91"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1" s="19" t="str">
        <v>Sleeve
USB3 TO LAN DONGLE</v>
      </c>
      <c r="AW91" s="19" t="str">
        <v>14.0-inch</v>
      </c>
      <c r="AX91" s="19" t="str">
        <v>Backlit Chiclet Keyboard</v>
      </c>
      <c r="AY91" s="19" t="str">
        <v>600nits (1400nits HDR peak brightness)</v>
      </c>
      <c r="AZ91" s="19" t="str">
        <v>WQXGA+ (2880 x 1800) 16:10</v>
      </c>
      <c r="BA91" s="19" t="str">
        <v>Anti-glare display</v>
      </c>
      <c r="BB91" s="19" t="str">
        <v>DCI-P3: 100%</v>
      </c>
      <c r="BC91" s="19" t="str">
        <v>Touch screen with Corning® Gorilla® Glass Victus® and Corning® Gorilla™ Matte</v>
      </c>
      <c r="BD91" s="19" t="str">
        <v>85/85</v>
      </c>
      <c r="BE91" s="19" t="str">
        <v>1Y OnSite Service
 Accidental Damage Protection + 2Y OnSite Service</v>
      </c>
      <c r="BF91" s="19" t="str">
        <v>1.10 kg (2.43 lbs)</v>
      </c>
      <c r="BG91" s="19" t="str">
        <v>0.85 kg (1.87 lbs)</v>
      </c>
      <c r="BH91" s="19" t="str">
        <v>31.09 x 21.28 x 1.09 ~ 1.64 cm (12.24" x 8.38" x 0.43" ~ 0.65")</v>
      </c>
      <c r="BI91" s="19" t="str">
        <v>70WHrs, 2S2P, 4-cell Li-ion</v>
      </c>
      <c r="BJ91" s="19" t="str">
        <v>TYPE-C, 90W AC Adapter, Output: 20V DC, 4.5A, 90W, Input: 100~240V AC 50/60Hz universal (Adapter+power cord)</v>
      </c>
      <c r="BK91" s="19" t="str">
        <v>N/A</v>
      </c>
      <c r="BL91" s="19" t="str">
        <v>McAfee® 30 days free trial</v>
      </c>
      <c r="BM91" s="19" t="str">
        <v>Backlit Chiclet Keyboard</v>
      </c>
      <c r="BN91" s="19" t="str">
        <v>FingerPrint</v>
      </c>
      <c r="BO91" s="19" t="str">
        <v>Energy star 9.0
FSC Mix
REACH
RoHS
TCO Certified</v>
      </c>
      <c r="BP91" s="19" t="str">
        <v>US MIL STD 810H military grade standard (24 procedures)</v>
      </c>
      <c r="BQ91" s="19" t="str">
        <v>Intel® AI Boost NPU</v>
      </c>
      <c r="BR91" s="19">
        <v>0</v>
      </c>
    </row>
    <row r="92" spans="1:70" ht="72">
      <c r="A92" s="19" t="str">
        <v>B9406CAA-TG5153WS</v>
      </c>
      <c r="B92" s="19" t="str">
        <f>IF(ISBLANK(A92),"",_xlfn.XLOOKUP(LEFT(A92,5),'MKT name rule'!$B$2:$B$322,'MKT name rule'!$C$2:$C$322, "Not found"))</f>
        <v>ASUS ExpertBook Ultra</v>
      </c>
      <c r="C92" s="19" t="str">
        <f t="shared" si="53"/>
        <v>90NX09J2-M01MU0</v>
      </c>
      <c r="D92" s="19" t="str">
        <f t="shared" si="28"/>
        <v>ASUS ExpertBook Ultra (U5 325/16GB/512GB/Win 11 Home/B9406CAA)</v>
      </c>
      <c r="E92" s="19" t="str">
        <f t="shared" si="29"/>
        <v>Intel® Core™ Ultra 5 325 2.1 GHz 
 Intel® AI Boost NPU up to 47 TOPS</v>
      </c>
      <c r="F92" s="19" t="str">
        <f t="shared" si="30"/>
        <v>Intel® Graphics</v>
      </c>
      <c r="G92" s="19" t="str">
        <f t="shared" si="31"/>
        <v>Windows 11 Home</v>
      </c>
      <c r="H92" s="19" t="str">
        <f t="shared" si="54"/>
        <v>Microsoft Office Home 2024_x000D_
Microsoft 365 Basic</v>
      </c>
      <c r="I92" s="19" t="str">
        <f t="shared" si="32"/>
        <v>Not Found</v>
      </c>
      <c r="J92" s="19" t="str">
        <f t="shared" si="33"/>
        <v>WQXGA+ (2880 x 1800) 16:10</v>
      </c>
      <c r="K92" s="19" t="str">
        <f t="shared" si="34"/>
        <v>450nits (1000nits HDR peak brightness)</v>
      </c>
      <c r="L92" s="19" t="str">
        <f t="shared" si="35"/>
        <v>LPDDR5X 16GB</v>
      </c>
      <c r="M92" s="19" t="str">
        <f t="shared" si="36"/>
        <v>512GB M.2 2280 NVMe™ PCIe® 4.0 SSD</v>
      </c>
      <c r="N92" s="20" t="str">
        <f t="shared" si="37"/>
        <v>2x USB 3.2 Gen 2 Type-A
2x Thunderbolt™ 4, compliant with USB4, support display / power delivery
1x HDMI 2.1 TMDS
1x 3.5mm Combo Audio Jack</v>
      </c>
      <c r="O92" s="19" t="str">
        <f t="shared" si="38"/>
        <v>0.99 kg (2.18 lbs)</v>
      </c>
      <c r="P92" s="19" t="str">
        <f t="shared" si="39"/>
        <v>31.09 x 21.28 x 1.09 ~ 1.64 cm</v>
      </c>
      <c r="Q92" s="20" t="str">
        <f t="shared" si="40"/>
        <v>1x M.2 2280 PCIe 4.0x4</v>
      </c>
      <c r="R92" s="19" t="str">
        <f t="shared" si="55"/>
        <v>Sleeve
USB3 TO LAN DONGLE</v>
      </c>
      <c r="S92" s="19" t="str">
        <f t="shared" si="41"/>
        <v>70WHrs</v>
      </c>
      <c r="T92" s="19" t="str">
        <f t="shared" si="42"/>
        <v>TYPE-C, 90W AC Adapter</v>
      </c>
      <c r="U92" s="19" t="str">
        <f t="shared" si="43"/>
        <v>FingerPrint</v>
      </c>
      <c r="V92" s="19" t="str">
        <f t="shared" si="44"/>
        <v>Intel® Core™ Ultra 5 Processor 325 2.1 GHz (12MB Cache, up to 4.5 GHz, 8 Cores, 8 Threads)
 Intel® AI Boost NPU up to 47 TOPS</v>
      </c>
      <c r="W92" s="19" t="str">
        <f t="shared" si="45"/>
        <v>Intel® Core™ Ultra 5 325</v>
      </c>
      <c r="X92" s="19" t="str">
        <f t="shared" si="46"/>
        <v>U5</v>
      </c>
      <c r="Y92" s="19" t="str">
        <f t="shared" si="47"/>
        <v>U5 325</v>
      </c>
      <c r="Z92" s="19" t="str">
        <f t="shared" si="48"/>
        <v>Win 11 Home</v>
      </c>
      <c r="AA92" s="19" t="str">
        <f t="shared" si="49"/>
        <v/>
      </c>
      <c r="AB92" s="19" t="str">
        <f t="shared" si="50"/>
        <v>16GB</v>
      </c>
      <c r="AC92" s="19" t="str">
        <f t="shared" si="51"/>
        <v>512GB</v>
      </c>
      <c r="AD92" s="19" t="str">
        <f t="shared" si="52"/>
        <v>B9406CAA</v>
      </c>
      <c r="AF92" s="19" t="str">
        <v>90NX09J2-M01MU0</v>
      </c>
      <c r="AG92" s="19" t="str">
        <v>B9406CAA-TG5153WS</v>
      </c>
      <c r="AH92" s="19" t="str">
        <v>VSNX09J2-BU2000</v>
      </c>
      <c r="AI92" s="19" t="str">
        <v>Intel® Core™ Ultra 5 Processor 325 2.1 GHz (12MB Cache, up to 4.5 GHz, 8 Cores, 8 Threads)
 Intel® AI Boost NPU up to 47 TOPS</v>
      </c>
      <c r="AJ92" s="19" t="str">
        <v>LPDDR5X 16GB</v>
      </c>
      <c r="AK92" s="19" t="str">
        <v>512GB M.2 2280 NVMe™ PCIe® 4.0 SSD</v>
      </c>
      <c r="AL92" s="19" t="str">
        <v>Intel® Graphics</v>
      </c>
      <c r="AM92" s="19" t="str">
        <v>Windows 11 Home - ASUS recommends Windows 11 Pro for business_x000D_
* Windows 11 Home is available only as the Single Language edition. Learn more about Windows 11 Home Single language: https://support.microsoft.com/article/eaf060a6-3642-4612-6b75-b34e57a08abf</v>
      </c>
      <c r="AN92" s="19" t="str">
        <v>Microsoft Office Home 2024_x000D_
Microsoft 365 Basic</v>
      </c>
      <c r="AO92" s="19" t="str">
        <v>Mg-Al</v>
      </c>
      <c r="AP92" s="19" t="str">
        <v>1x M.2 2280 PCIe 4.0x4</v>
      </c>
      <c r="AQ92" s="19" t="str">
        <v>1080p FHD camera (AI image upscaling up to 5MP) with IR function to support Windows Hello
With privacy shutter</v>
      </c>
      <c r="AR92" s="19" t="str">
        <v>Dolby Atmos
6 built-in speakers
Built-in array microphone</v>
      </c>
      <c r="AS92" s="19" t="str">
        <v>Wi-Fi 7(802.11be) (Triple band) 2*2 + Bluetooth® 6.0 Wireless Card</v>
      </c>
      <c r="AT92" s="19" t="str">
        <v>2x USB 3.2 Gen 2 Type-A
2x Thunderbolt™ 4, compliant with USB4, support display / power delivery
1x HDMI 2.1 TMDS
1x 3.5mm Combo Audio Jack</v>
      </c>
      <c r="AU92"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2" s="19" t="str">
        <v>Sleeve
USB3 TO LAN DONGLE</v>
      </c>
      <c r="AW92" s="19" t="str">
        <v>14.0-inch</v>
      </c>
      <c r="AX92" s="19" t="str">
        <v>Backlit Chiclet Keyboard</v>
      </c>
      <c r="AY92" s="19" t="str">
        <v>450nits (1000nits HDR peak brightness)</v>
      </c>
      <c r="AZ92" s="19" t="str">
        <v>WQXGA+ (2880 x 1800) 16:10</v>
      </c>
      <c r="BA92" s="19" t="str">
        <v>Anti-glare display</v>
      </c>
      <c r="BB92" s="19" t="str">
        <v>DCI-P3: 100%</v>
      </c>
      <c r="BC92" s="19" t="str">
        <v>Touch screen with Corning® Gorilla® Glass Victus® and Corning® Gorilla™ Matte</v>
      </c>
      <c r="BD92" s="19" t="str">
        <v>89/89</v>
      </c>
      <c r="BE92" s="19" t="str">
        <v>1Y OnSite Service
 Accidental Damage Protection + 2Y OnSite Service</v>
      </c>
      <c r="BF92" s="19" t="str">
        <v>0.99 kg (2.18 lbs)</v>
      </c>
      <c r="BG92" s="19" t="str">
        <v>0.75 kg (1.65 lbs)</v>
      </c>
      <c r="BH92" s="19" t="str">
        <v>31.09 x 21.28 x 1.09 ~ 1.64 cm (12.24" x 8.38" x 0.43" ~ 0.65")</v>
      </c>
      <c r="BI92" s="19" t="str">
        <v>70WHrs, 2S2P, 4-cell Li-ion</v>
      </c>
      <c r="BJ92" s="19" t="str">
        <v>TYPE-C, 90W AC Adapter, Output: 20V DC, 4.5A, 90W, Input: 100~240V AC 50/60Hz universal (Adapter+power cord)</v>
      </c>
      <c r="BK92" s="19" t="str">
        <v>N/A</v>
      </c>
      <c r="BL92" s="19" t="str">
        <v>McAfee® 30 days free trial</v>
      </c>
      <c r="BM92" s="19" t="str">
        <v>Backlit Chiclet Keyboard</v>
      </c>
      <c r="BN92" s="19" t="str">
        <v>FingerPrint</v>
      </c>
      <c r="BO92" s="19" t="str">
        <v>Energy star 9.0
FSC Mix
REACH
RoHS
TCO Certified</v>
      </c>
      <c r="BP92" s="19" t="str">
        <v>US MIL STD 810H military grade standard (24 procedures)</v>
      </c>
      <c r="BQ92" s="19" t="str">
        <v>Intel® AI Boost NPU</v>
      </c>
      <c r="BR92" s="19">
        <v>0</v>
      </c>
    </row>
    <row r="93" spans="1:70" ht="72">
      <c r="A93" s="19" t="str">
        <v>B9406CAA-TG5152WS</v>
      </c>
      <c r="B93" s="19" t="str">
        <f>IF(ISBLANK(A93),"",_xlfn.XLOOKUP(LEFT(A93,5),'MKT name rule'!$B$2:$B$322,'MKT name rule'!$C$2:$C$322, "Not found"))</f>
        <v>ASUS ExpertBook Ultra</v>
      </c>
      <c r="C93" s="19" t="str">
        <f t="shared" si="53"/>
        <v>90NX09J1-M01MT0</v>
      </c>
      <c r="D93" s="19" t="str">
        <f t="shared" si="28"/>
        <v>ASUS ExpertBook Ultra (U5 325/16GB/512GB/Win 11 Home/B9406CAA)</v>
      </c>
      <c r="E93" s="19" t="str">
        <f t="shared" si="29"/>
        <v>Intel® Core™ Ultra 5 325 2.1 GHz 
 Intel® AI Boost NPU up to 47 TOPS</v>
      </c>
      <c r="F93" s="19" t="str">
        <f t="shared" si="30"/>
        <v>Intel® Graphics</v>
      </c>
      <c r="G93" s="19" t="str">
        <f t="shared" si="31"/>
        <v>Windows 11 Home</v>
      </c>
      <c r="H93" s="19" t="str">
        <f t="shared" si="54"/>
        <v>Microsoft Office Home 2024_x000D_
Microsoft 365 Basic</v>
      </c>
      <c r="I93" s="19" t="str">
        <f t="shared" si="32"/>
        <v>Not Found</v>
      </c>
      <c r="J93" s="19" t="str">
        <f t="shared" si="33"/>
        <v>WQXGA+ (2880 x 1800) 16:10</v>
      </c>
      <c r="K93" s="19" t="str">
        <f t="shared" si="34"/>
        <v>450nits (1000nits HDR peak brightness)</v>
      </c>
      <c r="L93" s="19" t="str">
        <f t="shared" si="35"/>
        <v>LPDDR5X 16GB</v>
      </c>
      <c r="M93" s="19" t="str">
        <f t="shared" si="36"/>
        <v>512GB M.2 2280 NVMe™ PCIe® 4.0 SSD</v>
      </c>
      <c r="N93" s="20" t="str">
        <f t="shared" si="37"/>
        <v>2x USB 3.2 Gen 2 Type-A
2x Thunderbolt™ 4, compliant with USB4, support display / power delivery
1x HDMI 2.1 TMDS
1x 3.5mm Combo Audio Jack</v>
      </c>
      <c r="O93" s="19" t="str">
        <f t="shared" si="38"/>
        <v>0.99 kg (2.18 lbs)</v>
      </c>
      <c r="P93" s="19" t="str">
        <f t="shared" si="39"/>
        <v>31.09 x 21.28 x 1.09 ~ 1.64 cm</v>
      </c>
      <c r="Q93" s="20" t="str">
        <f t="shared" si="40"/>
        <v>1x M.2 2280 PCIe 4.0x4</v>
      </c>
      <c r="R93" s="19" t="str">
        <f t="shared" si="55"/>
        <v>Sleeve
USB3 TO LAN DONGLE</v>
      </c>
      <c r="S93" s="19" t="str">
        <f t="shared" si="41"/>
        <v>70WHrs</v>
      </c>
      <c r="T93" s="19" t="str">
        <f t="shared" si="42"/>
        <v>TYPE-C, 90W AC Adapter</v>
      </c>
      <c r="U93" s="19" t="str">
        <f t="shared" si="43"/>
        <v>FingerPrint</v>
      </c>
      <c r="V93" s="19" t="str">
        <f t="shared" si="44"/>
        <v>Intel® Core™ Ultra 5 Processor 325 2.1 GHz (12MB Cache, up to 4.5 GHz, 8 Cores, 8 Threads)
 Intel® AI Boost NPU up to 47 TOPS</v>
      </c>
      <c r="W93" s="19" t="str">
        <f t="shared" si="45"/>
        <v>Intel® Core™ Ultra 5 325</v>
      </c>
      <c r="X93" s="19" t="str">
        <f t="shared" si="46"/>
        <v>U5</v>
      </c>
      <c r="Y93" s="19" t="str">
        <f t="shared" si="47"/>
        <v>U5 325</v>
      </c>
      <c r="Z93" s="19" t="str">
        <f t="shared" si="48"/>
        <v>Win 11 Home</v>
      </c>
      <c r="AA93" s="19" t="str">
        <f t="shared" si="49"/>
        <v/>
      </c>
      <c r="AB93" s="19" t="str">
        <f t="shared" si="50"/>
        <v>16GB</v>
      </c>
      <c r="AC93" s="19" t="str">
        <f t="shared" si="51"/>
        <v>512GB</v>
      </c>
      <c r="AD93" s="19" t="str">
        <f t="shared" si="52"/>
        <v>B9406CAA</v>
      </c>
      <c r="AF93" s="19" t="str">
        <v>90NX09J1-M01MT0</v>
      </c>
      <c r="AG93" s="19" t="str">
        <v>B9406CAA-TG5152WS</v>
      </c>
      <c r="AH93" s="19" t="str">
        <v>VSNX09J1-BU2000</v>
      </c>
      <c r="AI93" s="19" t="str">
        <v>Intel® Core™ Ultra 5 Processor 325 2.1 GHz (12MB Cache, up to 4.5 GHz, 8 Cores, 8 Threads)
 Intel® AI Boost NPU up to 47 TOPS</v>
      </c>
      <c r="AJ93" s="19" t="str">
        <v>LPDDR5X 16GB</v>
      </c>
      <c r="AK93" s="19" t="str">
        <v>512GB M.2 2280 NVMe™ PCIe® 4.0 SSD</v>
      </c>
      <c r="AL93" s="19" t="str">
        <v>Intel® Graphics</v>
      </c>
      <c r="AM93" s="19" t="str">
        <v>Windows 11 Home - ASUS recommends Windows 11 Pro for business_x000D_
* Windows 11 Home is available only as the Single Language edition. Learn more about Windows 11 Home Single language: https://support.microsoft.com/article/eaf060a6-3642-4612-6b75-b34e57a08abf</v>
      </c>
      <c r="AN93" s="19" t="str">
        <v>Microsoft Office Home 2024_x000D_
Microsoft 365 Basic</v>
      </c>
      <c r="AO93" s="19" t="str">
        <v>Mg-Al</v>
      </c>
      <c r="AP93" s="19" t="str">
        <v>1x M.2 2280 PCIe 4.0x4</v>
      </c>
      <c r="AQ93" s="19" t="str">
        <v>1080p FHD camera (AI image upscaling up to 5MP) with IR function to support Windows Hello
With privacy shutter</v>
      </c>
      <c r="AR93" s="19" t="str">
        <v>Dolby Atmos
6 built-in speakers
Built-in array microphone</v>
      </c>
      <c r="AS93" s="19" t="str">
        <v>Wi-Fi 7(802.11be) (Triple band) 2*2 + Bluetooth® 6.0 Wireless Card</v>
      </c>
      <c r="AT93" s="19" t="str">
        <v>2x USB 3.2 Gen 2 Type-A
2x Thunderbolt™ 4, compliant with USB4, support display / power delivery
1x HDMI 2.1 TMDS
1x 3.5mm Combo Audio Jack</v>
      </c>
      <c r="AU93"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3" s="19" t="str">
        <v>Sleeve
USB3 TO LAN DONGLE</v>
      </c>
      <c r="AW93" s="19" t="str">
        <v>14.0-inch</v>
      </c>
      <c r="AX93" s="19" t="str">
        <v>Backlit Chiclet Keyboard</v>
      </c>
      <c r="AY93" s="19" t="str">
        <v>450nits (1000nits HDR peak brightness)</v>
      </c>
      <c r="AZ93" s="19" t="str">
        <v>WQXGA+ (2880 x 1800) 16:10</v>
      </c>
      <c r="BA93" s="19" t="str">
        <v>Anti-glare display</v>
      </c>
      <c r="BB93" s="19" t="str">
        <v>DCI-P3: 100%</v>
      </c>
      <c r="BC93" s="19" t="str">
        <v>Touch screen with Corning® Gorilla® Glass Victus® and Corning® Gorilla™ Matte</v>
      </c>
      <c r="BD93" s="19" t="str">
        <v>89/89</v>
      </c>
      <c r="BE93" s="19" t="str">
        <v>1Y OnSite Service
 Accidental Damage Protection + 2Y OnSite Service</v>
      </c>
      <c r="BF93" s="19" t="str">
        <v>0.99 kg (2.18 lbs)</v>
      </c>
      <c r="BG93" s="19" t="str">
        <v>0.75 kg (1.65 lbs)</v>
      </c>
      <c r="BH93" s="19" t="str">
        <v>31.09 x 21.28 x 1.09 ~ 1.64 cm (12.24" x 8.38" x 0.43" ~ 0.65")</v>
      </c>
      <c r="BI93" s="19" t="str">
        <v>70WHrs, 2S2P, 4-cell Li-ion</v>
      </c>
      <c r="BJ93" s="19" t="str">
        <v>TYPE-C, 90W AC Adapter, Output: 20V DC, 4.5A, 90W, Input: 100~240V AC 50/60Hz universal (Adapter+power cord)</v>
      </c>
      <c r="BK93" s="19" t="str">
        <v>N/A</v>
      </c>
      <c r="BL93" s="19" t="str">
        <v>McAfee® 30 days free trial</v>
      </c>
      <c r="BM93" s="19" t="str">
        <v>Backlit Chiclet Keyboard</v>
      </c>
      <c r="BN93" s="19" t="str">
        <v>FingerPrint</v>
      </c>
      <c r="BO93" s="19" t="str">
        <v>Energy star 9.0
FSC Mix
REACH
RoHS
TCO Certified</v>
      </c>
      <c r="BP93" s="19" t="str">
        <v>US MIL STD 810H military grade standard (24 procedures)</v>
      </c>
      <c r="BQ93" s="19" t="str">
        <v>Intel® AI Boost NPU</v>
      </c>
      <c r="BR93" s="19">
        <v>0</v>
      </c>
    </row>
    <row r="94" spans="1:70" ht="72">
      <c r="A94" s="19" t="str">
        <v>B9406CAA-THX7313WS</v>
      </c>
      <c r="B94" s="19" t="str">
        <f>IF(ISBLANK(A94),"",_xlfn.XLOOKUP(LEFT(A94,5),'MKT name rule'!$B$2:$B$322,'MKT name rule'!$C$2:$C$322, "Not found"))</f>
        <v>ASUS ExpertBook Ultra</v>
      </c>
      <c r="C94" s="19" t="str">
        <f t="shared" si="53"/>
        <v>90NX09J2-M018X0</v>
      </c>
      <c r="D94" s="19" t="str">
        <f t="shared" si="28"/>
        <v>ASUS ExpertBook Ultra (Intel® Core™ Ultra X7 358H/32GB/1TB/Win 11 Home/B9406CAA)</v>
      </c>
      <c r="E94" s="19" t="str">
        <f t="shared" si="29"/>
        <v>Intel® Core™ Ultra X7 358H 1.9 GHz 
 Intel® AI Boost NPU up to 50 TOPS</v>
      </c>
      <c r="F94" s="19" t="str">
        <f t="shared" si="30"/>
        <v>Intel® Arc™ Graphics(available for Intel® Core™ Ultra H 5/7/9 with dual channel memory)</v>
      </c>
      <c r="G94" s="19" t="str">
        <f t="shared" si="31"/>
        <v>Windows 11 Home</v>
      </c>
      <c r="H94" s="19" t="str">
        <f t="shared" si="54"/>
        <v>Microsoft Office Home 2024_x000D_
Microsoft 365 Basic</v>
      </c>
      <c r="I94" s="19" t="str">
        <f t="shared" si="32"/>
        <v>Not Found</v>
      </c>
      <c r="J94" s="19" t="str">
        <f t="shared" si="33"/>
        <v>WQXGA+ (2880 x 1800) 16:10</v>
      </c>
      <c r="K94" s="19" t="str">
        <f t="shared" si="34"/>
        <v>600nits (1400nits HDR peak brightness)</v>
      </c>
      <c r="L94" s="19" t="str">
        <f t="shared" si="35"/>
        <v>LPDDR5X 32GB</v>
      </c>
      <c r="M94" s="19" t="str">
        <f t="shared" si="36"/>
        <v>1TB M.2 2280 NVMe™ PCIe® 4.0 SSD</v>
      </c>
      <c r="N94" s="20" t="str">
        <f t="shared" si="37"/>
        <v>2x USB 3.2 Gen 2 Type-A
2x Thunderbolt™ 4, compliant with USB4, support display / power delivery
1x HDMI 2.1 TMDS
1x 3.5mm Combo Audio Jack</v>
      </c>
      <c r="O94" s="19" t="str">
        <f t="shared" si="38"/>
        <v>1.10 kg (2.43 lbs)</v>
      </c>
      <c r="P94" s="19" t="str">
        <f t="shared" si="39"/>
        <v>31.09 x 21.28 x 1.09 ~ 1.64 cm</v>
      </c>
      <c r="Q94" s="20" t="str">
        <f t="shared" si="40"/>
        <v>1x M.2 2280 PCIe 4.0x4</v>
      </c>
      <c r="R94" s="19" t="str">
        <f t="shared" si="55"/>
        <v>Sleeve
USB3 TO LAN DONGLE</v>
      </c>
      <c r="S94" s="19" t="str">
        <f t="shared" si="41"/>
        <v>70WHrs</v>
      </c>
      <c r="T94" s="19" t="str">
        <f t="shared" si="42"/>
        <v>TYPE-C, 90W AC Adapter</v>
      </c>
      <c r="U94" s="19" t="str">
        <f t="shared" si="43"/>
        <v>FingerPrint</v>
      </c>
      <c r="V94" s="19" t="str">
        <f t="shared" si="44"/>
        <v>Intel® Core™ Ultra X7 Processor 358H 1.9 GHz (18MB Cache, up to 4.8 GHz, 16 Cores, 16 Threads)
 Intel® AI Boost NPU up to 50 TOPS</v>
      </c>
      <c r="W94" s="19" t="str">
        <f t="shared" si="45"/>
        <v>Intel® Core™ Ultra X7 358H</v>
      </c>
      <c r="X94" s="19" t="str">
        <f t="shared" si="46"/>
        <v>Intel® Core™ Ultra X7 358H</v>
      </c>
      <c r="Y94" s="19" t="str">
        <f t="shared" si="47"/>
        <v>Intel® Core™ Ultra X7 358H</v>
      </c>
      <c r="Z94" s="19" t="str">
        <f t="shared" si="48"/>
        <v>Win 11 Home</v>
      </c>
      <c r="AA94" s="19" t="str">
        <f t="shared" si="49"/>
        <v/>
      </c>
      <c r="AB94" s="19" t="str">
        <f t="shared" si="50"/>
        <v>32GB</v>
      </c>
      <c r="AC94" s="19" t="str">
        <f t="shared" si="51"/>
        <v>1TB</v>
      </c>
      <c r="AD94" s="19" t="str">
        <f t="shared" si="52"/>
        <v>B9406CAA</v>
      </c>
      <c r="AF94" s="19" t="str">
        <v>90NX09J2-M018X0</v>
      </c>
      <c r="AG94" s="19" t="str">
        <v>B9406CAA-THX7313WS</v>
      </c>
      <c r="AH94" s="19" t="str">
        <v>VSNX09J2-BU1000</v>
      </c>
      <c r="AI94" s="19" t="str">
        <v>Intel® Core™ Ultra X7 Processor 358H 1.9 GHz (18MB Cache, up to 4.8 GHz, 16 Cores, 16 Threads)
 Intel® AI Boost NPU up to 50 TOPS</v>
      </c>
      <c r="AJ94" s="19" t="str">
        <v>LPDDR5X 32GB</v>
      </c>
      <c r="AK94" s="19" t="str">
        <v>1TB M.2 2280 NVMe™ PCIe® 4.0 SSD</v>
      </c>
      <c r="AL94" s="19" t="str">
        <v>Intel® Arc™ Graphics(available for Intel® Core™ Ultra H 5/7/9 with dual channel memory)</v>
      </c>
      <c r="AM94" s="19" t="str">
        <v>Windows 11 Home - ASUS recommends Windows 11 Pro for business_x000D_
* Windows 11 Home is available only as the Single Language edition. Learn more about Windows 11 Home Single language: https://support.microsoft.com/article/eaf060a6-3642-4612-6b75-b34e57a08abf</v>
      </c>
      <c r="AN94" s="19" t="str">
        <v>Microsoft Office Home 2024_x000D_
Microsoft 365 Basic</v>
      </c>
      <c r="AO94" s="19" t="str">
        <v>Mg-Al</v>
      </c>
      <c r="AP94" s="19" t="str">
        <v>1x M.2 2280 PCIe 4.0x4</v>
      </c>
      <c r="AQ94" s="19" t="str">
        <v>1080p FHD camera (AI image upscaling up to 5MP) with IR function to support Windows Hello
With privacy shutter</v>
      </c>
      <c r="AR94" s="19" t="str">
        <v>Dolby Atmos
6 built-in speakers
Built-in array microphone</v>
      </c>
      <c r="AS94" s="19" t="str">
        <v>Wi-Fi 7(802.11be) (Triple band) 2*2 + Bluetooth® 6.0 Wireless Card</v>
      </c>
      <c r="AT94" s="19" t="str">
        <v>2x USB 3.2 Gen 2 Type-A
2x Thunderbolt™ 4, compliant with USB4, support display / power delivery
1x HDMI 2.1 TMDS
1x 3.5mm Combo Audio Jack</v>
      </c>
      <c r="AU94"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4" s="19" t="str">
        <v>Sleeve
USB3 TO LAN DONGLE</v>
      </c>
      <c r="AW94" s="19" t="str">
        <v>14.0-inch</v>
      </c>
      <c r="AX94" s="19" t="str">
        <v>Backlit Chiclet Keyboard</v>
      </c>
      <c r="AY94" s="19" t="str">
        <v>600nits (1400nits HDR peak brightness)</v>
      </c>
      <c r="AZ94" s="19" t="str">
        <v>WQXGA+ (2880 x 1800) 16:10</v>
      </c>
      <c r="BA94" s="19" t="str">
        <v>Anti-glare display</v>
      </c>
      <c r="BB94" s="19" t="str">
        <v>DCI-P3: 100%</v>
      </c>
      <c r="BC94" s="19" t="str">
        <v>Touch screen with Corning® Gorilla® Glass Victus® and Corning® Gorilla™ Matte</v>
      </c>
      <c r="BD94" s="19" t="str">
        <v>85/85</v>
      </c>
      <c r="BE94" s="19" t="str">
        <v>1Y OnSite Service
 Accidental Damage Protection + 2Y OnSite Service</v>
      </c>
      <c r="BF94" s="19" t="str">
        <v>1.10 kg (2.43 lbs)</v>
      </c>
      <c r="BG94" s="19" t="str">
        <v>0.85 kg (1.87 lbs)</v>
      </c>
      <c r="BH94" s="19" t="str">
        <v>31.09 x 21.28 x 1.09 ~ 1.64 cm (12.24" x 8.38" x 0.43" ~ 0.65")</v>
      </c>
      <c r="BI94" s="19" t="str">
        <v>70WHrs, 2S2P, 4-cell Li-ion</v>
      </c>
      <c r="BJ94" s="19" t="str">
        <v>TYPE-C, 90W AC Adapter, Output: 20V DC, 4.5A, 90W, Input: 100~240V AC 50/60Hz universal (Adapter+power cord)</v>
      </c>
      <c r="BK94" s="19" t="str">
        <v>N/A</v>
      </c>
      <c r="BL94" s="19" t="str">
        <v>McAfee® 30 days free trial</v>
      </c>
      <c r="BM94" s="19" t="str">
        <v>Backlit Chiclet Keyboard</v>
      </c>
      <c r="BN94" s="19" t="str">
        <v>FingerPrint</v>
      </c>
      <c r="BO94" s="19" t="str">
        <v>Energy star 9.0
FSC Mix
REACH
RoHS
TCO Certified</v>
      </c>
      <c r="BP94" s="19" t="str">
        <v>US MIL STD 810H military grade standard (24 procedures)</v>
      </c>
      <c r="BQ94" s="19" t="str">
        <v>Intel® AI Boost NPU</v>
      </c>
      <c r="BR94" s="19">
        <v>0</v>
      </c>
    </row>
    <row r="95" spans="1:70" ht="72">
      <c r="A95" s="19" t="str">
        <v>B9406CAA-THX7312WS</v>
      </c>
      <c r="B95" s="19" t="str">
        <f>IF(ISBLANK(A95),"",_xlfn.XLOOKUP(LEFT(A95,5),'MKT name rule'!$B$2:$B$322,'MKT name rule'!$C$2:$C$322, "Not found"))</f>
        <v>ASUS ExpertBook Ultra</v>
      </c>
      <c r="C95" s="19" t="str">
        <f t="shared" si="53"/>
        <v>90NX09J1-M018W0</v>
      </c>
      <c r="D95" s="19" t="str">
        <f t="shared" si="28"/>
        <v>ASUS ExpertBook Ultra (Intel® Core™ Ultra X7 358H/32GB/1TB/Win 11 Home/B9406CAA)</v>
      </c>
      <c r="E95" s="19" t="str">
        <f t="shared" si="29"/>
        <v>Intel® Core™ Ultra X7 358H 1.9 GHz 
 Intel® AI Boost NPU up to 50 TOPS</v>
      </c>
      <c r="F95" s="19" t="str">
        <f t="shared" si="30"/>
        <v>Intel® Arc™ Graphics(available for Intel® Core™ Ultra H 5/7/9 with dual channel memory)</v>
      </c>
      <c r="G95" s="19" t="str">
        <f t="shared" si="31"/>
        <v>Windows 11 Home</v>
      </c>
      <c r="H95" s="19" t="str">
        <f t="shared" si="54"/>
        <v>Microsoft Office Home 2024_x000D_
Microsoft 365 Basic</v>
      </c>
      <c r="I95" s="19" t="str">
        <f t="shared" si="32"/>
        <v>Not Found</v>
      </c>
      <c r="J95" s="19" t="str">
        <f t="shared" si="33"/>
        <v>WQXGA+ (2880 x 1800) 16:10</v>
      </c>
      <c r="K95" s="19" t="str">
        <f t="shared" si="34"/>
        <v>600nits (1400nits HDR peak brightness)</v>
      </c>
      <c r="L95" s="19" t="str">
        <f t="shared" si="35"/>
        <v>LPDDR5X 32GB</v>
      </c>
      <c r="M95" s="19" t="str">
        <f t="shared" si="36"/>
        <v>1TB M.2 2280 NVMe™ PCIe® 4.0 SSD</v>
      </c>
      <c r="N95" s="20" t="str">
        <f t="shared" si="37"/>
        <v>2x USB 3.2 Gen 2 Type-A
2x Thunderbolt™ 4, compliant with USB4, support display / power delivery
1x HDMI 2.1 TMDS
1x 3.5mm Combo Audio Jack</v>
      </c>
      <c r="O95" s="19" t="str">
        <f t="shared" si="38"/>
        <v>1.10 kg (2.43 lbs)</v>
      </c>
      <c r="P95" s="19" t="str">
        <f t="shared" si="39"/>
        <v>31.09 x 21.28 x 1.09 ~ 1.64 cm</v>
      </c>
      <c r="Q95" s="20" t="str">
        <f t="shared" si="40"/>
        <v>1x M.2 2280 PCIe 4.0x4</v>
      </c>
      <c r="R95" s="19" t="str">
        <f t="shared" si="55"/>
        <v>Sleeve
USB3 TO LAN DONGLE</v>
      </c>
      <c r="S95" s="19" t="str">
        <f t="shared" si="41"/>
        <v>70WHrs</v>
      </c>
      <c r="T95" s="19" t="str">
        <f t="shared" si="42"/>
        <v>TYPE-C, 90W AC Adapter</v>
      </c>
      <c r="U95" s="19" t="str">
        <f t="shared" si="43"/>
        <v>FingerPrint</v>
      </c>
      <c r="V95" s="19" t="str">
        <f t="shared" si="44"/>
        <v>Intel® Core™ Ultra X7 Processor 358H 1.9 GHz (18MB Cache, up to 4.8 GHz, 16 Cores, 16 Threads)
 Intel® AI Boost NPU up to 50 TOPS</v>
      </c>
      <c r="W95" s="19" t="str">
        <f t="shared" si="45"/>
        <v>Intel® Core™ Ultra X7 358H</v>
      </c>
      <c r="X95" s="19" t="str">
        <f t="shared" si="46"/>
        <v>Intel® Core™ Ultra X7 358H</v>
      </c>
      <c r="Y95" s="19" t="str">
        <f t="shared" si="47"/>
        <v>Intel® Core™ Ultra X7 358H</v>
      </c>
      <c r="Z95" s="19" t="str">
        <f t="shared" si="48"/>
        <v>Win 11 Home</v>
      </c>
      <c r="AA95" s="19" t="str">
        <f t="shared" si="49"/>
        <v/>
      </c>
      <c r="AB95" s="19" t="str">
        <f t="shared" si="50"/>
        <v>32GB</v>
      </c>
      <c r="AC95" s="19" t="str">
        <f t="shared" si="51"/>
        <v>1TB</v>
      </c>
      <c r="AD95" s="19" t="str">
        <f t="shared" si="52"/>
        <v>B9406CAA</v>
      </c>
      <c r="AF95" s="19" t="str">
        <v>90NX09J1-M018W0</v>
      </c>
      <c r="AG95" s="19" t="str">
        <v>B9406CAA-THX7312WS</v>
      </c>
      <c r="AH95" s="19" t="str">
        <v>VSNX09J1-BU1000</v>
      </c>
      <c r="AI95" s="19" t="str">
        <v>Intel® Core™ Ultra X7 Processor 358H 1.9 GHz (18MB Cache, up to 4.8 GHz, 16 Cores, 16 Threads)
 Intel® AI Boost NPU up to 50 TOPS</v>
      </c>
      <c r="AJ95" s="19" t="str">
        <v>LPDDR5X 32GB</v>
      </c>
      <c r="AK95" s="19" t="str">
        <v>1TB M.2 2280 NVMe™ PCIe® 4.0 SSD</v>
      </c>
      <c r="AL95" s="19" t="str">
        <v>Intel® Arc™ Graphics(available for Intel® Core™ Ultra H 5/7/9 with dual channel memory)</v>
      </c>
      <c r="AM95" s="19" t="str">
        <v>Windows 11 Home - ASUS recommends Windows 11 Pro for business_x000D_
* Windows 11 Home is available only as the Single Language edition. Learn more about Windows 11 Home Single language: https://support.microsoft.com/article/eaf060a6-3642-4612-6b75-b34e57a08abf</v>
      </c>
      <c r="AN95" s="19" t="str">
        <v>Microsoft Office Home 2024_x000D_
Microsoft 365 Basic</v>
      </c>
      <c r="AO95" s="19" t="str">
        <v>Mg-Al</v>
      </c>
      <c r="AP95" s="19" t="str">
        <v>1x M.2 2280 PCIe 4.0x4</v>
      </c>
      <c r="AQ95" s="19" t="str">
        <v>1080p FHD camera (AI image upscaling up to 5MP) with IR function to support Windows Hello
With privacy shutter</v>
      </c>
      <c r="AR95" s="19" t="str">
        <v>Dolby Atmos
6 built-in speakers
Built-in array microphone</v>
      </c>
      <c r="AS95" s="19" t="str">
        <v>Wi-Fi 7(802.11be) (Triple band) 2*2 + Bluetooth® 6.0 Wireless Card</v>
      </c>
      <c r="AT95" s="19" t="str">
        <v>2x USB 3.2 Gen 2 Type-A
2x Thunderbolt™ 4, compliant with USB4, support display / power delivery
1x HDMI 2.1 TMDS
1x 3.5mm Combo Audio Jack</v>
      </c>
      <c r="AU95"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5" s="19" t="str">
        <v>Sleeve
USB3 TO LAN DONGLE</v>
      </c>
      <c r="AW95" s="19" t="str">
        <v>14.0-inch</v>
      </c>
      <c r="AX95" s="19" t="str">
        <v>Backlit Chiclet Keyboard</v>
      </c>
      <c r="AY95" s="19" t="str">
        <v>600nits (1400nits HDR peak brightness)</v>
      </c>
      <c r="AZ95" s="19" t="str">
        <v>WQXGA+ (2880 x 1800) 16:10</v>
      </c>
      <c r="BA95" s="19" t="str">
        <v>Anti-glare display</v>
      </c>
      <c r="BB95" s="19" t="str">
        <v>DCI-P3: 100%</v>
      </c>
      <c r="BC95" s="19" t="str">
        <v>Touch screen with Corning® Gorilla® Glass Victus® and Corning® Gorilla™ Matte</v>
      </c>
      <c r="BD95" s="19" t="str">
        <v>85/85</v>
      </c>
      <c r="BE95" s="19" t="str">
        <v>1Y OnSite Service
 Accidental Damage Protection + 2Y OnSite Service</v>
      </c>
      <c r="BF95" s="19" t="str">
        <v>1.10 kg (2.43 lbs)</v>
      </c>
      <c r="BG95" s="19" t="str">
        <v>0.85 kg (1.87 lbs)</v>
      </c>
      <c r="BH95" s="19" t="str">
        <v>31.09 x 21.28 x 1.09 ~ 1.64 cm (12.24" x 8.38" x 0.43" ~ 0.65")</v>
      </c>
      <c r="BI95" s="19" t="str">
        <v>70WHrs, 2S2P, 4-cell Li-ion</v>
      </c>
      <c r="BJ95" s="19" t="str">
        <v>TYPE-C, 90W AC Adapter, Output: 20V DC, 4.5A, 90W, Input: 100~240V AC 50/60Hz universal (Adapter+power cord)</v>
      </c>
      <c r="BK95" s="19" t="str">
        <v>N/A</v>
      </c>
      <c r="BL95" s="19" t="str">
        <v>McAfee® 30 days free trial</v>
      </c>
      <c r="BM95" s="19" t="str">
        <v>Backlit Chiclet Keyboard</v>
      </c>
      <c r="BN95" s="19" t="str">
        <v>FingerPrint</v>
      </c>
      <c r="BO95" s="19" t="str">
        <v>Energy star 9.0
FSC Mix
REACH
RoHS
TCO Certified</v>
      </c>
      <c r="BP95" s="19" t="str">
        <v>US MIL STD 810H military grade standard (24 procedures)</v>
      </c>
      <c r="BQ95" s="19" t="str">
        <v>Intel® AI Boost NPU</v>
      </c>
      <c r="BR95" s="19">
        <v>0</v>
      </c>
    </row>
    <row r="96" spans="1:70" ht="144">
      <c r="A96" s="19" t="str">
        <v>B1400CBA-EK7850X</v>
      </c>
      <c r="B96" s="19" t="str">
        <f>IF(ISBLANK(A96),"",_xlfn.XLOOKUP(LEFT(A96,5),'MKT name rule'!$B$2:$B$322,'MKT name rule'!$C$2:$C$322, "Not found"))</f>
        <v>ASUS ExpertBook B1</v>
      </c>
      <c r="C96" s="19" t="str">
        <f t="shared" si="53"/>
        <v>90NX0571-M00LS0</v>
      </c>
      <c r="D96" s="19" t="str">
        <f t="shared" si="28"/>
        <v>ASUS ExpertBook B1 (i7-1255U/8GB/512GB/Win 11 Pro/B1400CBA)</v>
      </c>
      <c r="E96" s="19" t="str">
        <f t="shared" si="29"/>
        <v>Intel® Core™ i7-1255U 1.7 GHz</v>
      </c>
      <c r="F96" s="19" t="str">
        <f t="shared" si="30"/>
        <v>Intel® UHD Graphics</v>
      </c>
      <c r="G96" s="19" t="str">
        <f t="shared" si="31"/>
        <v>Windows 11 Pro</v>
      </c>
      <c r="H96" s="19" t="str">
        <f t="shared" si="54"/>
        <v>MICROSOFT 365 FREE TRIAL 30D</v>
      </c>
      <c r="I96" s="19" t="str">
        <f t="shared" si="32"/>
        <v>14"</v>
      </c>
      <c r="J96" s="19" t="str">
        <f t="shared" si="33"/>
        <v>FHD 1920X1080 16:9</v>
      </c>
      <c r="K96" s="19" t="str">
        <f t="shared" si="34"/>
        <v>220nits</v>
      </c>
      <c r="L96" s="19" t="str">
        <f t="shared" si="35"/>
        <v>DDR4 8GB</v>
      </c>
      <c r="M96" s="19" t="str">
        <f t="shared" si="36"/>
        <v>512GB 2280 PCIE G4 SSD</v>
      </c>
      <c r="N96" s="20" t="str">
        <f t="shared" si="37"/>
        <v>1x USB 2.0 Type-A
2x USB 3.2 Gen 2 Type-A
1x Thunderbolt™ 4, compliant with USB4, supports display / power delivery
1x HDMI 1.4
1x VGA Port (D-Sub)
1x 3.5mm Combo Audio Jack
1x RJ45 Gigabit Ethernet
1x DC-in
Micro SD card reader</v>
      </c>
      <c r="O96" s="19" t="str">
        <f t="shared" si="38"/>
        <v>0.185 Kg</v>
      </c>
      <c r="P96" s="19" t="str">
        <f t="shared" si="39"/>
        <v>32.34 x 21.56 x 1.92 ~ 1.92 cm</v>
      </c>
      <c r="Q96" s="20" t="str">
        <f t="shared" si="40"/>
        <v>1x DDR4 SO-DIMM slot
1x M.2 2280 PCIe 4.0x4
1x STD 2.5” SATA HDD</v>
      </c>
      <c r="R96" s="19" t="str">
        <f t="shared" si="55"/>
        <v>Backpack</v>
      </c>
      <c r="S96" s="19" t="str">
        <f t="shared" si="41"/>
        <v>42WHrs</v>
      </c>
      <c r="T96" s="19" t="str">
        <f t="shared" si="42"/>
        <v>ø4.5, 65W AC Adapter</v>
      </c>
      <c r="U96" s="19" t="str">
        <f t="shared" si="43"/>
        <v>W/FINGERPRINT</v>
      </c>
      <c r="V96" s="19" t="str">
        <f t="shared" si="44"/>
        <v>Intel® Core™ i7-1255U Processor 1.7 GHz (12M Cache, up to 4.7 GHz, 10 cores)</v>
      </c>
      <c r="W96" s="19" t="str">
        <f t="shared" si="45"/>
        <v>Intel® Core™ i7-1255U 1.7</v>
      </c>
      <c r="X96" s="19" t="str">
        <f t="shared" si="46"/>
        <v>i7-1255U</v>
      </c>
      <c r="Y96" s="19" t="str">
        <f t="shared" si="47"/>
        <v>i7-1255U</v>
      </c>
      <c r="Z96" s="19" t="str">
        <f t="shared" si="48"/>
        <v>Win 11 Pro</v>
      </c>
      <c r="AA96" s="19" t="str">
        <f t="shared" si="49"/>
        <v/>
      </c>
      <c r="AB96" s="19" t="str">
        <f t="shared" si="50"/>
        <v>8GB</v>
      </c>
      <c r="AC96" s="19" t="str">
        <f t="shared" si="51"/>
        <v>512GB</v>
      </c>
      <c r="AD96" s="19" t="str">
        <f t="shared" si="52"/>
        <v>B1400CBA</v>
      </c>
      <c r="AF96" s="19" t="str">
        <v>90NX0571-M00LS0</v>
      </c>
      <c r="AG96" s="19" t="str">
        <v>B1400CBA-EK7850X</v>
      </c>
      <c r="AH96" s="19" t="str">
        <v>VSNX0571-BU2012</v>
      </c>
      <c r="AI96" s="19" t="str">
        <v>Intel® Core™ i7-1255U Processor 1.7 GHz (12M Cache, up to 4.7 GHz, 10 cores)</v>
      </c>
      <c r="AJ96" s="19" t="str">
        <v>DDR4 8GB ( 8GB DDR4 on board )</v>
      </c>
      <c r="AK96" s="19" t="str">
        <v>512GB 2280 PCIE G4 SSD</v>
      </c>
      <c r="AL96" s="19" t="str">
        <v>Intel® UHD Graphics</v>
      </c>
      <c r="AM96" s="19" t="str">
        <v>Windows 11 Pro
1-month trial for new Microsoft 365 customers. Credit card required.</v>
      </c>
      <c r="AN96" s="19" t="str">
        <v>MICROSOFT 365 FREE TRIAL 30D</v>
      </c>
      <c r="AO96" s="19" t="str">
        <v>LCD Cover: Star Black, Aluminum
Top Case: Star Black, Plastic</v>
      </c>
      <c r="AP96" s="19" t="str">
        <v>1x DDR4 SO-DIMM slot
1x M.2 2280 PCIe 4.0x4
1x STD 2.5” SATA HDD</v>
      </c>
      <c r="AQ96" s="19" t="str">
        <v>Front: 720p HD camera
Rear: -
With privacy shutter
World-Facing: -</v>
      </c>
      <c r="AR96" s="19" t="str">
        <v>Built-in speaker
Built-in array microphone</v>
      </c>
      <c r="AS96" s="19" t="str">
        <v>Wi-Fi 6(802.11ax) (Dual band) 2*2 + Bluetooth® 5.2 Wireless Card</v>
      </c>
      <c r="AT96" s="19" t="str">
        <v>1x USB 2.0 Type-A
2x USB 3.2 Gen 2 Type-A
1x Thunderbolt™ 4, compliant with USB4, supports display / power delivery
1x HDMI 1.4
1x VGA Port (D-Sub)
1x 3.5mm Combo Audio Jack
1x RJ45 Gigabit Ethernet
1x DC-in
Micro SD card reader</v>
      </c>
      <c r="AU96" s="19" t="str">
        <v>FingerPrint
BIOS Booting User Password Protection
HDD User Password Protection and Security
Support Absolute Persistence 2.0 (Computrace)
Trusted Platform Module (TPM) 2.0
Fingerprint sensor integrated with Power Key
Kensington Security Slot™(7x 3mm)</v>
      </c>
      <c r="AV96" s="19" t="str">
        <v>Backpack</v>
      </c>
      <c r="AW96" s="19" t="str">
        <v>14.0</v>
      </c>
      <c r="AX96" s="19" t="str">
        <v>LED Back-lit-Narrow border</v>
      </c>
      <c r="AY96" s="19" t="str">
        <v>220nits</v>
      </c>
      <c r="AZ96" s="19" t="str">
        <v>FHD 1920X1080 16:9</v>
      </c>
      <c r="BA96" s="19" t="str">
        <v>Anti-Glare</v>
      </c>
      <c r="BB96" s="19" t="str">
        <v>NTSC:45%</v>
      </c>
      <c r="BC96" s="19" t="str">
        <v>non-Touch</v>
      </c>
      <c r="BD96" s="19" t="str">
        <v/>
      </c>
      <c r="BE96" s="19" t="str">
        <v>ID,1Y CARRY-IN(ADP)</v>
      </c>
      <c r="BF96" s="19" t="str">
        <v>0.185 Kg</v>
      </c>
      <c r="BG96" s="19" t="str">
        <v>1.37</v>
      </c>
      <c r="BH96" s="19" t="str">
        <v>32.34 x 21.56 x 1.92 ~ 1.92 cm (12.73" x 8.49" x 0.76" ~ 0.76")</v>
      </c>
      <c r="BI96" s="19" t="str">
        <v>42WHrs, 3S1P, 3-cell Li-ion</v>
      </c>
      <c r="BJ96" s="19" t="str">
        <v>ø4.5, 65W AC Adapter, Output: 19V DC, 3.42A, 65W, Input: 100~240V AC 50/60Hz universal</v>
      </c>
      <c r="BK96" s="19" t="str">
        <v>Support NumberPad</v>
      </c>
      <c r="BL96" s="19" t="str">
        <v>N/A</v>
      </c>
      <c r="BM96" s="19" t="str">
        <v>Backlit Chiclet Keyboard</v>
      </c>
      <c r="BN96" s="19" t="str">
        <v>W/FINGERPRINT</v>
      </c>
      <c r="BO96" s="19" t="str">
        <v>EPEAT Silver
Energy star 8.0
RoHS
REACH</v>
      </c>
      <c r="BP96" s="19" t="str">
        <v>US MIL-STD 810H military-grade standard</v>
      </c>
      <c r="BQ96" s="19" t="str">
        <v/>
      </c>
      <c r="BR96" s="19" t="str">
        <v>LED Backlit</v>
      </c>
    </row>
    <row r="97" spans="1:70" ht="100.8">
      <c r="A97" s="19" t="str">
        <v>B1402CBA-NK4149X</v>
      </c>
      <c r="B97" s="19" t="str">
        <f>IF(ISBLANK(A97),"",_xlfn.XLOOKUP(LEFT(A97,5),'MKT name rule'!$B$2:$B$322,'MKT name rule'!$C$2:$C$322, "Not found"))</f>
        <v>ASUS ExpertBook B1</v>
      </c>
      <c r="C97" s="19" t="str">
        <f t="shared" si="53"/>
        <v>90NX05V1-M04S10</v>
      </c>
      <c r="D97" s="19" t="str">
        <f t="shared" si="28"/>
        <v>ASUS ExpertBook B1 (i5-1235U/DDR4/512GB/Win 11 Pro/B1402CBA)</v>
      </c>
      <c r="E97" s="19" t="str">
        <f t="shared" si="29"/>
        <v>Intel® Core™ i5-1235U 1.3 GHz</v>
      </c>
      <c r="F97" s="19" t="str">
        <f t="shared" si="30"/>
        <v>Intel® UHD Graphics</v>
      </c>
      <c r="G97" s="19" t="str">
        <f t="shared" si="31"/>
        <v>Windows 11 Pro</v>
      </c>
      <c r="H97" s="19" t="str">
        <f t="shared" si="54"/>
        <v>M365 FREE TRIAL 30D(WW)</v>
      </c>
      <c r="I97" s="19" t="str">
        <f t="shared" si="32"/>
        <v>14"</v>
      </c>
      <c r="J97" s="19" t="str">
        <f t="shared" si="33"/>
        <v>FHD 1920X1080 16:9</v>
      </c>
      <c r="K97" s="19" t="str">
        <f t="shared" si="34"/>
        <v>250nits</v>
      </c>
      <c r="L97" s="19" t="str">
        <f t="shared" si="35"/>
        <v>16GB DDR4</v>
      </c>
      <c r="M97" s="19" t="str">
        <f t="shared" si="36"/>
        <v>512GB 2280 PCIE G4 SSD</v>
      </c>
      <c r="N97" s="20" t="str">
        <f t="shared" si="37"/>
        <v>1x USB 2.0 Type-A
1x USB 3.2 Gen 1 Type-A
1x USB 3.2 Gen 1 Type-C support power delivery
1x USB 3.2 Gen 2 Type-C support display / power delivery
1x HDMI 1.4, up to 1920x1080p/60Hz
1x 3.5mm Combo Audio Jack
1x RJ45 Gigabit Ethernet</v>
      </c>
      <c r="O97" s="19" t="str">
        <f t="shared" si="38"/>
        <v>1.499 Kg</v>
      </c>
      <c r="P97" s="19" t="str">
        <f t="shared" si="39"/>
        <v>32.69 x 21.45 x 1.99 ~ 1.99 cm</v>
      </c>
      <c r="Q97" s="20" t="str">
        <f t="shared" si="40"/>
        <v>1x DDR4 SO-DIMM slot
1x M.2 2280 PCIe 4.0x4</v>
      </c>
      <c r="R97" s="19" t="str">
        <f t="shared" si="55"/>
        <v>Backpack
Wireless optical mouse</v>
      </c>
      <c r="S97" s="19" t="str">
        <f t="shared" si="41"/>
        <v>42WHrs</v>
      </c>
      <c r="T97" s="19" t="str">
        <f t="shared" si="42"/>
        <v>TYPE-C, 65W AC Adapter</v>
      </c>
      <c r="U97" s="19" t="str">
        <f t="shared" si="43"/>
        <v>W/FINGERPRINT</v>
      </c>
      <c r="V97" s="19" t="str">
        <f t="shared" si="44"/>
        <v>Intel® Core™ i5-1235U Processor 1.3 GHz (12M Cache, up to 4.4 GHz, 10 cores)</v>
      </c>
      <c r="W97" s="19" t="str">
        <f t="shared" si="45"/>
        <v>Intel® Core™ i5-1235U 1.3</v>
      </c>
      <c r="X97" s="19" t="str">
        <f t="shared" si="46"/>
        <v>i5-1235U</v>
      </c>
      <c r="Y97" s="19" t="str">
        <f t="shared" si="47"/>
        <v>i5-1235U</v>
      </c>
      <c r="Z97" s="19" t="str">
        <f t="shared" si="48"/>
        <v>Win 11 Pro</v>
      </c>
      <c r="AA97" s="19" t="str">
        <f t="shared" si="49"/>
        <v/>
      </c>
      <c r="AB97" s="19" t="str">
        <f t="shared" si="50"/>
        <v>DDR4</v>
      </c>
      <c r="AC97" s="19" t="str">
        <f t="shared" si="51"/>
        <v>512GB</v>
      </c>
      <c r="AD97" s="19" t="str">
        <f t="shared" si="52"/>
        <v>B1402CBA</v>
      </c>
      <c r="AF97" s="19" t="str">
        <v>90NX05V1-M04S10</v>
      </c>
      <c r="AG97" s="19" t="str">
        <v>B1402CBA-NK4149X</v>
      </c>
      <c r="AH97" s="19" t="str">
        <v>VSNX05V1-BU4511</v>
      </c>
      <c r="AI97" s="19" t="str">
        <v>Intel® Core™ i5-1235U Processor 1.3 GHz (12M Cache, up to 4.4 GHz, 10 cores)</v>
      </c>
      <c r="AJ97" s="19" t="str">
        <v>16GB DDR4</v>
      </c>
      <c r="AK97" s="19" t="str">
        <v>512GB 2280 PCIE G4 SSD</v>
      </c>
      <c r="AL97" s="19" t="str">
        <v>Intel® UHD Graphics</v>
      </c>
      <c r="AM97" s="19" t="str">
        <v>Windows 11 Pro
1-month trial for new Microsoft 365 customers. Credit card required.</v>
      </c>
      <c r="AN97" s="19" t="str">
        <v>M365 FREE TRIAL 30D(WW)</v>
      </c>
      <c r="AO97" s="19" t="str">
        <v>LCD Cover: Star Black, Plastic
Top Case: Star Black, Plastic</v>
      </c>
      <c r="AP97" s="19" t="str">
        <v>1x DDR4 SO-DIMM slot
1x M.2 2280 PCIe 4.0x4</v>
      </c>
      <c r="AQ97" s="19" t="str">
        <v>Front: 720p HD camera
Rear: -
With privacy shutter
World-Facing: -</v>
      </c>
      <c r="AR97" s="19" t="str">
        <v>Audio by Dirac
Built-in speaker
Built-in array microphone</v>
      </c>
      <c r="AS97" s="19" t="str">
        <v>Wi-Fi 6E(802.11ax) (Dual band) 2*2 + Bluetooth® 5.4 Wireless Card</v>
      </c>
      <c r="AT97" s="19" t="str">
        <v>1x USB 2.0 Type-A
1x USB 3.2 Gen 1 Type-A
1x USB 3.2 Gen 1 Type-C support power delivery
1x USB 3.2 Gen 2 Type-C support display / power delivery
1x HDMI 1.4, up to 1920x1080p/60Hz
1x 3.5mm Combo Audio Jack
1x RJ45 Gigabit Ethernet</v>
      </c>
      <c r="AU9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7" s="19" t="str">
        <v>Backpack
Wireless optical mouse</v>
      </c>
      <c r="AW97" s="19">
        <v>14</v>
      </c>
      <c r="AX97" s="19" t="str">
        <v>LED Back-lit-Narrow border</v>
      </c>
      <c r="AY97" s="19" t="str">
        <v>250nits</v>
      </c>
      <c r="AZ97" s="19" t="str">
        <v>FHD 1920X1080 16:9</v>
      </c>
      <c r="BA97" s="19" t="str">
        <v>Anti-Glare</v>
      </c>
      <c r="BB97" s="19" t="str">
        <v>NTSC:45%</v>
      </c>
      <c r="BC97" s="19" t="str">
        <v>non-Touch</v>
      </c>
      <c r="BD97" s="19">
        <v>0</v>
      </c>
      <c r="BE97" s="19" t="str">
        <v>ID,1Y ON-SITE(ADP)+2Y ON-SITE</v>
      </c>
      <c r="BF97" s="19" t="str">
        <v>1.499 Kg</v>
      </c>
      <c r="BG97" s="19" t="str">
        <v>1.335 kg</v>
      </c>
      <c r="BH97" s="19" t="str">
        <v>32.69 x 21.45 x 1.99 ~ 1.99 cm (12.87" x 8.44" x 0.78" ~ 0.78")</v>
      </c>
      <c r="BI97" s="19" t="str">
        <v>42WHrs, 3S1P, 3-cell Li-ion</v>
      </c>
      <c r="BJ97" s="19" t="str">
        <v>TYPE-C, 65W AC Adapter, Output: 20V DC, 3.25A, 65W, Input: 100~240V AC 50/60Hz universal</v>
      </c>
      <c r="BK97" s="19">
        <v>0</v>
      </c>
      <c r="BL97" s="19" t="str">
        <v>N/A</v>
      </c>
      <c r="BM97" s="19" t="str">
        <v>Backlit Chiclet Keyboard</v>
      </c>
      <c r="BN97" s="19" t="str">
        <v>W/FINGERPRINT</v>
      </c>
      <c r="BO97" s="19" t="str">
        <v>TCO Certified
EPEAT Gold
Energy star 8.0
FSC Mix
RoHS
REACH</v>
      </c>
      <c r="BP97" s="19" t="str">
        <v>US MIL-STD 810H military-grade standard</v>
      </c>
      <c r="BQ97" s="19">
        <v>0</v>
      </c>
      <c r="BR97" s="19" t="str">
        <v>LED Backlit</v>
      </c>
    </row>
    <row r="98" spans="1:70" ht="100.8">
      <c r="A98" s="19" t="str">
        <v>B1402CBA-NK3852WS</v>
      </c>
      <c r="B98" s="19" t="str">
        <f>IF(ISBLANK(A98),"",_xlfn.XLOOKUP(LEFT(A98,5),'MKT name rule'!$B$2:$B$322,'MKT name rule'!$C$2:$C$322, "Not found"))</f>
        <v>ASUS ExpertBook B1</v>
      </c>
      <c r="C98" s="19" t="str">
        <f t="shared" si="53"/>
        <v>90NX05V1-M04CZ0</v>
      </c>
      <c r="D98" s="19" t="str">
        <f t="shared" si="28"/>
        <v>ASUS ExpertBook B1 (i3-1215U/DDR4/512GB/Win 11 Home/B1402CBA)</v>
      </c>
      <c r="E98" s="19" t="str">
        <f t="shared" si="29"/>
        <v>Intel® Core™ i3-1215U 1.2 GHz</v>
      </c>
      <c r="F98" s="19" t="str">
        <f t="shared" si="30"/>
        <v>Intel® UHD Graphics</v>
      </c>
      <c r="G98" s="19" t="str">
        <f t="shared" si="31"/>
        <v>Windows 11 Home</v>
      </c>
      <c r="H98" s="19" t="str">
        <f t="shared" si="54"/>
        <v>OFFICE HOME&amp;STUDENT(ID)</v>
      </c>
      <c r="I98" s="19" t="str">
        <f t="shared" si="32"/>
        <v>14"</v>
      </c>
      <c r="J98" s="19" t="str">
        <f t="shared" si="33"/>
        <v>FHD 1920X1080 16:9</v>
      </c>
      <c r="K98" s="19" t="str">
        <f t="shared" si="34"/>
        <v>250nits</v>
      </c>
      <c r="L98" s="19" t="str">
        <f t="shared" si="35"/>
        <v>8GB DDR4</v>
      </c>
      <c r="M98" s="19" t="str">
        <f t="shared" si="36"/>
        <v>512GB 2280 PCIE G4 SSD</v>
      </c>
      <c r="N98" s="20" t="str">
        <f t="shared" si="37"/>
        <v>1x USB 2.0 Type-A
1x USB 3.2 Gen 1 Type-A
1x USB 3.2 Gen 1 Type-C support power delivery
1x USB 3.2 Gen 2 Type-C support display / power delivery
1x HDMI 1.4, up to 1920x1080p/60Hz
1x 3.5mm Combo Audio Jack
1x RJ45 Gigabit Ethernet</v>
      </c>
      <c r="O98" s="19" t="str">
        <f t="shared" si="38"/>
        <v>1.499 Kg</v>
      </c>
      <c r="P98" s="19" t="str">
        <f t="shared" si="39"/>
        <v>32.69 x 21.45 x 1.99 ~ 1.99 cm</v>
      </c>
      <c r="Q98" s="20" t="str">
        <f t="shared" si="40"/>
        <v>1x DDR4 SO-DIMM slot
1x M.2 2280 PCIe 4.0x4</v>
      </c>
      <c r="R98" s="19" t="str">
        <f t="shared" si="55"/>
        <v>Backpack</v>
      </c>
      <c r="S98" s="19" t="str">
        <f t="shared" si="41"/>
        <v>42WHrs</v>
      </c>
      <c r="T98" s="19" t="str">
        <f t="shared" si="42"/>
        <v>TYPE-C, 65W AC Adapter</v>
      </c>
      <c r="U98" s="19" t="str">
        <f t="shared" si="43"/>
        <v>W/FINGERPRINT</v>
      </c>
      <c r="V98" s="19" t="str">
        <f t="shared" si="44"/>
        <v>Intel® Core™ i3-1215U Processor 1.2 GHz (10M Cache, up to 4.4 GHz, 6 cores)</v>
      </c>
      <c r="W98" s="19" t="str">
        <f t="shared" si="45"/>
        <v>Intel® Core™ i3-1215U 1.2</v>
      </c>
      <c r="X98" s="19" t="str">
        <f t="shared" si="46"/>
        <v>i3-1215U</v>
      </c>
      <c r="Y98" s="19" t="str">
        <f t="shared" si="47"/>
        <v>i3-1215U</v>
      </c>
      <c r="Z98" s="19" t="str">
        <f t="shared" si="48"/>
        <v>Win 11 Home</v>
      </c>
      <c r="AA98" s="19" t="str">
        <f t="shared" si="49"/>
        <v/>
      </c>
      <c r="AB98" s="19" t="str">
        <f t="shared" si="50"/>
        <v>DDR4</v>
      </c>
      <c r="AC98" s="19" t="str">
        <f t="shared" si="51"/>
        <v>512GB</v>
      </c>
      <c r="AD98" s="19" t="str">
        <f t="shared" si="52"/>
        <v>B1402CBA</v>
      </c>
      <c r="AF98" s="19" t="str">
        <v>90NX05V1-M04CZ0</v>
      </c>
      <c r="AG98" s="19" t="str">
        <v>B1402CBA-NK3852WS</v>
      </c>
      <c r="AH98" s="19" t="str">
        <v>VSNX05V1-BU4501</v>
      </c>
      <c r="AI98" s="19" t="str">
        <v>Intel® Core™ i3-1215U Processor 1.2 GHz (10M Cache, up to 4.4 GHz, 6 cores)</v>
      </c>
      <c r="AJ98" s="19" t="str">
        <v>8GB DDR4</v>
      </c>
      <c r="AK98" s="19" t="str">
        <v>512GB 2280 PCIE G4 SSD</v>
      </c>
      <c r="AL98" s="19" t="str">
        <v>Intel® UHD Graphics</v>
      </c>
      <c r="AM98" s="19" t="str">
        <v>Windows 11 Home - ASUS recommends Windows 11 Pro for business
Microsoft Office Home &amp; Student 2021</v>
      </c>
      <c r="AN98" s="19" t="str">
        <v>OFFICE HOME&amp;STUDENT(ID)</v>
      </c>
      <c r="AO98" s="19" t="str">
        <v>LCD Cover: Star Black, Plastic
Top Case: Star Black, Plastic</v>
      </c>
      <c r="AP98" s="19" t="str">
        <v>1x DDR4 SO-DIMM slot
1x M.2 2280 PCIe 4.0x4</v>
      </c>
      <c r="AQ98" s="19" t="str">
        <v>Front: 720p HD camera
Rear: -
With privacy shutter
World-Facing: -</v>
      </c>
      <c r="AR98" s="19" t="str">
        <v>Audio by Dirac
Built-in speaker
Built-in array microphone</v>
      </c>
      <c r="AS98" s="19" t="str">
        <v>Wi-Fi 6E(802.11ax) (Dual band) 2*2 + Bluetooth® 5.4 Wireless Card</v>
      </c>
      <c r="AT98" s="19" t="str">
        <v>1x USB 2.0 Type-A
1x USB 3.2 Gen 1 Type-A
1x USB 3.2 Gen 1 Type-C support power delivery
1x USB 3.2 Gen 2 Type-C support display / power delivery
1x HDMI 1.4, up to 1920x1080p/60Hz
1x 3.5mm Combo Audio Jack
1x RJ45 Gigabit Ethernet</v>
      </c>
      <c r="AU9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8" s="19" t="str">
        <v>Backpack</v>
      </c>
      <c r="AW98" s="19" t="str">
        <v>14.0</v>
      </c>
      <c r="AX98" s="19" t="str">
        <v>LED Back-lit-Narrow border</v>
      </c>
      <c r="AY98" s="19" t="str">
        <v>250nits</v>
      </c>
      <c r="AZ98" s="19" t="str">
        <v>FHD 1920X1080 16:9</v>
      </c>
      <c r="BA98" s="19" t="str">
        <v>Anti-Glare</v>
      </c>
      <c r="BB98" s="19" t="str">
        <v>NTSC:45%</v>
      </c>
      <c r="BC98" s="19" t="str">
        <v>non-Touch</v>
      </c>
      <c r="BD98" s="19" t="str">
        <v/>
      </c>
      <c r="BE98" s="19" t="str">
        <v>ID,1Y ON-SITE(ADP)+2Y ON-SITE</v>
      </c>
      <c r="BF98" s="19" t="str">
        <v>1.499 Kg</v>
      </c>
      <c r="BG98" s="19" t="str">
        <v>1.335 kg</v>
      </c>
      <c r="BH98" s="19" t="str">
        <v>32.69 x 21.45 x 1.99 ~ 1.99 cm (12.87" x 8.44" x 0.78" ~ 0.78")</v>
      </c>
      <c r="BI98" s="19" t="str">
        <v>42WHrs, 3S1P, 3-cell Li-ion</v>
      </c>
      <c r="BJ98" s="19" t="str">
        <v>TYPE-C, 65W AC Adapter, Output: 20V DC, 3.25A, 65W, Input: 100~240V AC 50/60Hz universal</v>
      </c>
      <c r="BK98" s="19" t="str">
        <v/>
      </c>
      <c r="BL98" s="19" t="str">
        <v>N/A</v>
      </c>
      <c r="BM98" s="19" t="str">
        <v>Chiclet Keyboard</v>
      </c>
      <c r="BN98" s="19" t="str">
        <v>W/FINGERPRINT</v>
      </c>
      <c r="BO98" s="19" t="str">
        <v>TCO Certified
EPEAT Gold
Energy star 8.0
FSC Mix
RoHS
REACH</v>
      </c>
      <c r="BP98" s="19" t="str">
        <v>US MIL-STD 810H military-grade standard</v>
      </c>
      <c r="BQ98" s="19" t="str">
        <v/>
      </c>
      <c r="BR98" s="19" t="str">
        <v>LED Backlit</v>
      </c>
    </row>
    <row r="99" spans="1:70" ht="100.8">
      <c r="A99" s="19" t="str">
        <v>B1402CBA-NK5852WS</v>
      </c>
      <c r="B99" s="19" t="str">
        <f>IF(ISBLANK(A99),"",_xlfn.XLOOKUP(LEFT(A99,5),'MKT name rule'!$B$2:$B$322,'MKT name rule'!$C$2:$C$322, "Not found"))</f>
        <v>ASUS ExpertBook B1</v>
      </c>
      <c r="C99" s="19" t="str">
        <f t="shared" si="53"/>
        <v>90NX05V1-M04D10</v>
      </c>
      <c r="D99" s="19" t="str">
        <f t="shared" si="28"/>
        <v>ASUS ExpertBook B1 (i5-1235U/DDR4/512GB/Win 11 Home/B1402CBA)</v>
      </c>
      <c r="E99" s="19" t="str">
        <f t="shared" si="29"/>
        <v>Intel® Core™ i5-1235U 1.3 GHz</v>
      </c>
      <c r="F99" s="19" t="str">
        <f t="shared" si="30"/>
        <v>Intel® UHD Graphics</v>
      </c>
      <c r="G99" s="19" t="str">
        <f t="shared" si="31"/>
        <v>Windows 11 Home</v>
      </c>
      <c r="H99" s="19" t="str">
        <f t="shared" si="54"/>
        <v>OFFICE HOME&amp;STUDENT(ID)</v>
      </c>
      <c r="I99" s="19" t="str">
        <f t="shared" si="32"/>
        <v>14"</v>
      </c>
      <c r="J99" s="19" t="str">
        <f t="shared" si="33"/>
        <v>FHD 1920X1080 16:9</v>
      </c>
      <c r="K99" s="19" t="str">
        <f t="shared" si="34"/>
        <v>250nits</v>
      </c>
      <c r="L99" s="19" t="str">
        <f t="shared" si="35"/>
        <v>8GB DDR4</v>
      </c>
      <c r="M99" s="19" t="str">
        <f t="shared" si="36"/>
        <v>512GB 2280 PCIE G4 SSD</v>
      </c>
      <c r="N99" s="20" t="str">
        <f t="shared" si="37"/>
        <v>1x USB 2.0 Type-A
1x USB 3.2 Gen 1 Type-A
1x USB 3.2 Gen 1 Type-C support power delivery
1x USB 3.2 Gen 2 Type-C support display / power delivery
1x HDMI 1.4, up to 1920x1080p/60Hz
1x 3.5mm Combo Audio Jack
1x RJ45 Gigabit Ethernet</v>
      </c>
      <c r="O99" s="19" t="str">
        <f t="shared" si="38"/>
        <v>1.499 Kg</v>
      </c>
      <c r="P99" s="19" t="str">
        <f t="shared" si="39"/>
        <v>32.69 x 21.45 x 1.99 ~ 1.99 cm</v>
      </c>
      <c r="Q99" s="20" t="str">
        <f t="shared" si="40"/>
        <v>1x DDR4 SO-DIMM slot
1x M.2 2280 PCIe 4.0x4</v>
      </c>
      <c r="R99" s="19" t="str">
        <f t="shared" si="55"/>
        <v>Backpack</v>
      </c>
      <c r="S99" s="19" t="str">
        <f t="shared" si="41"/>
        <v>42WHrs</v>
      </c>
      <c r="T99" s="19" t="str">
        <f t="shared" si="42"/>
        <v>TYPE-C, 65W AC Adapter</v>
      </c>
      <c r="U99" s="19" t="str">
        <f t="shared" si="43"/>
        <v>W/FINGERPRINT</v>
      </c>
      <c r="V99" s="19" t="str">
        <f t="shared" si="44"/>
        <v>Intel® Core™ i5-1235U Processor 1.3 GHz (12M Cache, up to 4.4 GHz, 10 cores)</v>
      </c>
      <c r="W99" s="19" t="str">
        <f t="shared" si="45"/>
        <v>Intel® Core™ i5-1235U 1.3</v>
      </c>
      <c r="X99" s="19" t="str">
        <f t="shared" si="46"/>
        <v>i5-1235U</v>
      </c>
      <c r="Y99" s="19" t="str">
        <f t="shared" si="47"/>
        <v>i5-1235U</v>
      </c>
      <c r="Z99" s="19" t="str">
        <f t="shared" si="48"/>
        <v>Win 11 Home</v>
      </c>
      <c r="AA99" s="19" t="str">
        <f t="shared" si="49"/>
        <v/>
      </c>
      <c r="AB99" s="19" t="str">
        <f t="shared" si="50"/>
        <v>DDR4</v>
      </c>
      <c r="AC99" s="19" t="str">
        <f t="shared" si="51"/>
        <v>512GB</v>
      </c>
      <c r="AD99" s="19" t="str">
        <f t="shared" si="52"/>
        <v>B1402CBA</v>
      </c>
      <c r="AF99" s="19" t="str">
        <v>90NX05V1-M04D10</v>
      </c>
      <c r="AG99" s="19" t="str">
        <v>B1402CBA-NK5852WS</v>
      </c>
      <c r="AH99" s="19" t="str">
        <v>VSNX05V1-BU4501</v>
      </c>
      <c r="AI99" s="19" t="str">
        <v>Intel® Core™ i5-1235U Processor 1.3 GHz (12M Cache, up to 4.4 GHz, 10 cores)</v>
      </c>
      <c r="AJ99" s="19" t="str">
        <v>8GB DDR4</v>
      </c>
      <c r="AK99" s="19" t="str">
        <v>512GB 2280 PCIE G4 SSD</v>
      </c>
      <c r="AL99" s="19" t="str">
        <v>Intel® UHD Graphics</v>
      </c>
      <c r="AM99" s="19" t="str">
        <v>Windows 11 Home - ASUS recommends Windows 11 Pro for business
Microsoft Office Home &amp; Student 2021</v>
      </c>
      <c r="AN99" s="19" t="str">
        <v>OFFICE HOME&amp;STUDENT(ID)</v>
      </c>
      <c r="AO99" s="19" t="str">
        <v>LCD Cover: Star Black, Plastic
Top Case: Star Black, Plastic</v>
      </c>
      <c r="AP99" s="19" t="str">
        <v>1x DDR4 SO-DIMM slot
1x M.2 2280 PCIe 4.0x4</v>
      </c>
      <c r="AQ99" s="19" t="str">
        <v>Front: 720p HD camera
Rear: -
With privacy shutter
World-Facing: -</v>
      </c>
      <c r="AR99" s="19" t="str">
        <v>Audio by Dirac
Built-in speaker
Built-in array microphone</v>
      </c>
      <c r="AS99" s="19" t="str">
        <v>Wi-Fi 6E(802.11ax) (Dual band) 2*2 + Bluetooth® 5.4 Wireless Card</v>
      </c>
      <c r="AT99" s="19" t="str">
        <v>1x USB 2.0 Type-A
1x USB 3.2 Gen 1 Type-A
1x USB 3.2 Gen 1 Type-C support power delivery
1x USB 3.2 Gen 2 Type-C support display / power delivery
1x HDMI 1.4, up to 1920x1080p/60Hz
1x 3.5mm Combo Audio Jack
1x RJ45 Gigabit Ethernet</v>
      </c>
      <c r="AU9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9" s="19" t="str">
        <v>Backpack</v>
      </c>
      <c r="AW99" s="19" t="str">
        <v>14.0</v>
      </c>
      <c r="AX99" s="19" t="str">
        <v>LED Back-lit-Narrow border</v>
      </c>
      <c r="AY99" s="19" t="str">
        <v>250nits</v>
      </c>
      <c r="AZ99" s="19" t="str">
        <v>FHD 1920X1080 16:9</v>
      </c>
      <c r="BA99" s="19" t="str">
        <v>Anti-Glare</v>
      </c>
      <c r="BB99" s="19" t="str">
        <v>NTSC:45%</v>
      </c>
      <c r="BC99" s="19" t="str">
        <v>non-Touch</v>
      </c>
      <c r="BD99" s="19" t="str">
        <v/>
      </c>
      <c r="BE99" s="19" t="str">
        <v>ID,1Y ON-SITE(ADP)+2Y ON-SITE</v>
      </c>
      <c r="BF99" s="19" t="str">
        <v>1.499 Kg</v>
      </c>
      <c r="BG99" s="19" t="str">
        <v>1.335 kg</v>
      </c>
      <c r="BH99" s="19" t="str">
        <v>32.69 x 21.45 x 1.99 ~ 1.99 cm (12.87" x 8.44" x 0.78" ~ 0.78")</v>
      </c>
      <c r="BI99" s="19" t="str">
        <v>42WHrs, 3S1P, 3-cell Li-ion</v>
      </c>
      <c r="BJ99" s="19" t="str">
        <v>TYPE-C, 65W AC Adapter, Output: 20V DC, 3.25A, 65W, Input: 100~240V AC 50/60Hz universal</v>
      </c>
      <c r="BK99" s="19" t="str">
        <v/>
      </c>
      <c r="BL99" s="19" t="str">
        <v>N/A</v>
      </c>
      <c r="BM99" s="19" t="str">
        <v>Chiclet Keyboard</v>
      </c>
      <c r="BN99" s="19" t="str">
        <v>W/FINGERPRINT</v>
      </c>
      <c r="BO99" s="19" t="str">
        <v>TCO Certified
EPEAT Gold
Energy star 8.0
FSC Mix
RoHS
REACH</v>
      </c>
      <c r="BP99" s="19" t="str">
        <v>US MIL-STD 810H military-grade standard</v>
      </c>
      <c r="BQ99" s="19" t="str">
        <v/>
      </c>
      <c r="BR99" s="19" t="str">
        <v>LED Backlit</v>
      </c>
    </row>
    <row r="100" spans="1:70" ht="100.8">
      <c r="A100" s="19" t="str">
        <v>B1402CBA-NK5853WS</v>
      </c>
      <c r="B100" s="19" t="str">
        <f>IF(ISBLANK(A100),"",_xlfn.XLOOKUP(LEFT(A100,5),'MKT name rule'!$B$2:$B$322,'MKT name rule'!$C$2:$C$322, "Not found"))</f>
        <v>ASUS ExpertBook B1</v>
      </c>
      <c r="C100" s="19" t="str">
        <f t="shared" si="53"/>
        <v>90NX05V1-M04JL0</v>
      </c>
      <c r="D100" s="19" t="str">
        <f t="shared" si="28"/>
        <v>ASUS ExpertBook B1 (i5-1235U/DDR4/512GB/Win 11 Home/B1402CBA)</v>
      </c>
      <c r="E100" s="19" t="str">
        <f t="shared" si="29"/>
        <v>Intel® Core™ i5-1235U 1.3 GHz</v>
      </c>
      <c r="F100" s="19" t="str">
        <f t="shared" si="30"/>
        <v>Intel® UHD Graphics</v>
      </c>
      <c r="G100" s="19" t="str">
        <f t="shared" si="31"/>
        <v>Windows 11 Home</v>
      </c>
      <c r="H100" s="19" t="str">
        <f t="shared" si="54"/>
        <v>OFFICE HOME&amp;STUDENT(ID)</v>
      </c>
      <c r="I100" s="19" t="str">
        <f t="shared" si="32"/>
        <v>14"</v>
      </c>
      <c r="J100" s="19" t="str">
        <f t="shared" si="33"/>
        <v>FHD 1920X1080 16:9</v>
      </c>
      <c r="K100" s="19" t="str">
        <f t="shared" si="34"/>
        <v>250nits</v>
      </c>
      <c r="L100" s="19" t="str">
        <f t="shared" si="35"/>
        <v>8GB DDR4</v>
      </c>
      <c r="M100" s="19" t="str">
        <f t="shared" si="36"/>
        <v>512GB 2280 PCIE G4 SSD</v>
      </c>
      <c r="N100" s="20" t="str">
        <f t="shared" si="37"/>
        <v>1x USB 2.0 Type-A
1x USB 3.2 Gen 1 Type-A
1x USB 3.2 Gen 1 Type-C support power delivery
1x USB 3.2 Gen 2 Type-C support display / power delivery
1x HDMI 1.4, up to 1920x1080p/60Hz
1x 3.5mm Combo Audio Jack
1x RJ45 Gigabit Ethernet</v>
      </c>
      <c r="O100" s="19" t="str">
        <f t="shared" si="38"/>
        <v>1.499 Kg</v>
      </c>
      <c r="P100" s="19" t="str">
        <f t="shared" si="39"/>
        <v>32.69 x 21.45 x 1.99 ~ 1.99 cm</v>
      </c>
      <c r="Q100" s="20" t="str">
        <f t="shared" si="40"/>
        <v>1x DDR4 SO-DIMM slot
1x M.2 2280 PCIe 4.0x4</v>
      </c>
      <c r="R100" s="19">
        <f t="shared" si="55"/>
        <v>0</v>
      </c>
      <c r="S100" s="19" t="str">
        <f t="shared" si="41"/>
        <v>42WHrs</v>
      </c>
      <c r="T100" s="19" t="str">
        <f t="shared" si="42"/>
        <v>TYPE-C, 65W AC Adapter</v>
      </c>
      <c r="U100" s="19" t="str">
        <f t="shared" si="43"/>
        <v>W/FINGERPRINT</v>
      </c>
      <c r="V100" s="19" t="str">
        <f t="shared" si="44"/>
        <v>Intel® Core™ i5-1235U Processor 1.3 GHz (12M Cache, up to 4.4 GHz, 10 cores)</v>
      </c>
      <c r="W100" s="19" t="str">
        <f t="shared" si="45"/>
        <v>Intel® Core™ i5-1235U 1.3</v>
      </c>
      <c r="X100" s="19" t="str">
        <f t="shared" si="46"/>
        <v>i5-1235U</v>
      </c>
      <c r="Y100" s="19" t="str">
        <f t="shared" si="47"/>
        <v>i5-1235U</v>
      </c>
      <c r="Z100" s="19" t="str">
        <f t="shared" si="48"/>
        <v>Win 11 Home</v>
      </c>
      <c r="AA100" s="19" t="str">
        <f t="shared" si="49"/>
        <v/>
      </c>
      <c r="AB100" s="19" t="str">
        <f t="shared" si="50"/>
        <v>DDR4</v>
      </c>
      <c r="AC100" s="19" t="str">
        <f t="shared" si="51"/>
        <v>512GB</v>
      </c>
      <c r="AD100" s="19" t="str">
        <f t="shared" si="52"/>
        <v>B1402CBA</v>
      </c>
      <c r="AF100" s="19" t="str">
        <v>90NX05V1-M04JL0</v>
      </c>
      <c r="AG100" s="19" t="str">
        <v>B1402CBA-NK5853WS</v>
      </c>
      <c r="AH100" s="19" t="str">
        <v>VSNX05V1-BU4501</v>
      </c>
      <c r="AI100" s="19" t="str">
        <v>Intel® Core™ i5-1235U Processor 1.3 GHz (12M Cache, up to 4.4 GHz, 10 cores)</v>
      </c>
      <c r="AJ100" s="19" t="str">
        <v>8GB DDR4</v>
      </c>
      <c r="AK100" s="19" t="str">
        <v>512GB 2280 PCIE G4 SSD</v>
      </c>
      <c r="AL100" s="19" t="str">
        <v>Intel® UHD Graphics</v>
      </c>
      <c r="AM100" s="19" t="str">
        <v>Windows 11 Home - ASUS recommends Windows 11 Pro for business
Microsoft Office Home &amp; Student 2021</v>
      </c>
      <c r="AN100" s="19" t="str">
        <v>OFFICE HOME&amp;STUDENT(ID)</v>
      </c>
      <c r="AO100" s="19" t="str">
        <v>LCD Cover: Star Black, Plastic
Top Case: Star Black, Plastic</v>
      </c>
      <c r="AP100" s="19" t="str">
        <v>1x DDR4 SO-DIMM slot
1x M.2 2280 PCIe 4.0x4</v>
      </c>
      <c r="AQ100" s="19" t="str">
        <v>Front: 720p HD camera
Rear: -
With privacy shutter
World-Facing: -</v>
      </c>
      <c r="AR100" s="19" t="str">
        <v>Audio by Dirac
Built-in speaker
Built-in array microphone</v>
      </c>
      <c r="AS100" s="19" t="str">
        <v>Wi-Fi 6E(802.11ax) (Dual band) 2*2 + Bluetooth® 5.4 Wireless Card</v>
      </c>
      <c r="AT100" s="19" t="str">
        <v>1x USB 2.0 Type-A
1x USB 3.2 Gen 1 Type-A
1x USB 3.2 Gen 1 Type-C support power delivery
1x USB 3.2 Gen 2 Type-C support display / power delivery
1x HDMI 1.4, up to 1920x1080p/60Hz
1x 3.5mm Combo Audio Jack
1x RJ45 Gigabit Ethernet</v>
      </c>
      <c r="AU10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0" s="19">
        <v>0</v>
      </c>
      <c r="AW100" s="19">
        <v>14</v>
      </c>
      <c r="AX100" s="19" t="str">
        <v>LED Back-lit-Narrow border</v>
      </c>
      <c r="AY100" s="19" t="str">
        <v>250nits</v>
      </c>
      <c r="AZ100" s="19" t="str">
        <v>FHD 1920X1080 16:9</v>
      </c>
      <c r="BA100" s="19" t="str">
        <v>Anti-Glare</v>
      </c>
      <c r="BB100" s="19" t="str">
        <v>NTSC:45%</v>
      </c>
      <c r="BC100" s="19" t="str">
        <v>non-Touch</v>
      </c>
      <c r="BD100" s="19">
        <v>0</v>
      </c>
      <c r="BE100" s="19" t="str">
        <v>ID,1Y ON-SITE(ADP)+2Y ON-SITE</v>
      </c>
      <c r="BF100" s="19" t="str">
        <v>1.499 Kg</v>
      </c>
      <c r="BG100" s="19" t="str">
        <v>1.335 kg</v>
      </c>
      <c r="BH100" s="19" t="str">
        <v>32.69 x 21.45 x 1.99 ~ 1.99 cm (12.87" x 8.44" x 0.78" ~ 0.78")</v>
      </c>
      <c r="BI100" s="19" t="str">
        <v>42WHrs, 3S1P, 3-cell Li-ion</v>
      </c>
      <c r="BJ100" s="19" t="str">
        <v>TYPE-C, 65W AC Adapter, Output: 20V DC, 3.25A, 65W, Input: 100~240V AC 50/60Hz universal</v>
      </c>
      <c r="BK100" s="19">
        <v>0</v>
      </c>
      <c r="BL100" s="19" t="str">
        <v>N/A</v>
      </c>
      <c r="BM100" s="19" t="str">
        <v>Chiclet Keyboard</v>
      </c>
      <c r="BN100" s="19" t="str">
        <v>W/FINGERPRINT</v>
      </c>
      <c r="BO100" s="19" t="str">
        <v>TCO Certified
EPEAT Gold
Energy star 8.0
FSC Mix
RoHS
REACH</v>
      </c>
      <c r="BP100" s="19" t="str">
        <v>US MIL-STD 810H military-grade standard</v>
      </c>
      <c r="BQ100" s="19">
        <v>0</v>
      </c>
      <c r="BR100" s="19" t="str">
        <v>LED Backlit</v>
      </c>
    </row>
    <row r="101" spans="1:70" ht="100.8">
      <c r="A101" s="19" t="str">
        <v>B1402CBA-NK7852WS</v>
      </c>
      <c r="B101" s="19" t="str">
        <f>IF(ISBLANK(A101),"",_xlfn.XLOOKUP(LEFT(A101,5),'MKT name rule'!$B$2:$B$322,'MKT name rule'!$C$2:$C$322, "Not found"))</f>
        <v>ASUS ExpertBook B1</v>
      </c>
      <c r="C101" s="19" t="str">
        <f t="shared" si="53"/>
        <v>90NX05V1-M04D20</v>
      </c>
      <c r="D101" s="19" t="str">
        <f t="shared" si="28"/>
        <v>ASUS ExpertBook B1 (i7-1255U/DDR4/512GB/Win 11 Home/B1402CBA)</v>
      </c>
      <c r="E101" s="19" t="str">
        <f t="shared" si="29"/>
        <v>Intel® Core™ i7-1255U 1.7 GHz</v>
      </c>
      <c r="F101" s="19" t="str">
        <f t="shared" si="30"/>
        <v>Intel® UHD Graphics</v>
      </c>
      <c r="G101" s="19" t="str">
        <f t="shared" si="31"/>
        <v>Windows 11 Home</v>
      </c>
      <c r="H101" s="19" t="str">
        <f t="shared" si="54"/>
        <v>OFFICE HOME&amp;STUDENT(ID)</v>
      </c>
      <c r="I101" s="19" t="str">
        <f t="shared" si="32"/>
        <v>14"</v>
      </c>
      <c r="J101" s="19" t="str">
        <f t="shared" si="33"/>
        <v>FHD 1920X1080 16:9</v>
      </c>
      <c r="K101" s="19" t="str">
        <f t="shared" si="34"/>
        <v>250nits</v>
      </c>
      <c r="L101" s="19" t="str">
        <f t="shared" si="35"/>
        <v>8GB DDR4</v>
      </c>
      <c r="M101" s="19" t="str">
        <f t="shared" si="36"/>
        <v>512GB 2280 PCIE G4 SSD</v>
      </c>
      <c r="N101" s="20" t="str">
        <f t="shared" si="37"/>
        <v>1x USB 2.0 Type-A
1x USB 3.2 Gen 1 Type-A
1x USB 3.2 Gen 1 Type-C support power delivery
1x USB 3.2 Gen 2 Type-C support display / power delivery
1x HDMI 1.4, up to 1920x1080p/60Hz
1x 3.5mm Combo Audio Jack
1x RJ45 Gigabit Ethernet</v>
      </c>
      <c r="O101" s="19" t="str">
        <f t="shared" si="38"/>
        <v>1.499 Kg</v>
      </c>
      <c r="P101" s="19" t="str">
        <f t="shared" si="39"/>
        <v>32.69 x 21.45 x 1.99 ~ 1.99 cm</v>
      </c>
      <c r="Q101" s="20" t="str">
        <f t="shared" si="40"/>
        <v>1x DDR4 SO-DIMM slot
1x M.2 2280 PCIe 4.0x4</v>
      </c>
      <c r="R101" s="19" t="str">
        <f t="shared" si="55"/>
        <v>Backpack</v>
      </c>
      <c r="S101" s="19" t="str">
        <f t="shared" si="41"/>
        <v>42WHrs</v>
      </c>
      <c r="T101" s="19" t="str">
        <f t="shared" si="42"/>
        <v>TYPE-C, 65W AC Adapter</v>
      </c>
      <c r="U101" s="19" t="str">
        <f t="shared" si="43"/>
        <v>W/FINGERPRINT</v>
      </c>
      <c r="V101" s="19" t="str">
        <f t="shared" si="44"/>
        <v>Intel® Core™ i7-1255U Processor 1.7 GHz (12M Cache, up to 4.7 GHz, 10 cores)</v>
      </c>
      <c r="W101" s="19" t="str">
        <f t="shared" si="45"/>
        <v>Intel® Core™ i7-1255U 1.7</v>
      </c>
      <c r="X101" s="19" t="str">
        <f t="shared" si="46"/>
        <v>i7-1255U</v>
      </c>
      <c r="Y101" s="19" t="str">
        <f t="shared" si="47"/>
        <v>i7-1255U</v>
      </c>
      <c r="Z101" s="19" t="str">
        <f t="shared" si="48"/>
        <v>Win 11 Home</v>
      </c>
      <c r="AA101" s="19" t="str">
        <f t="shared" si="49"/>
        <v/>
      </c>
      <c r="AB101" s="19" t="str">
        <f t="shared" si="50"/>
        <v>DDR4</v>
      </c>
      <c r="AC101" s="19" t="str">
        <f t="shared" si="51"/>
        <v>512GB</v>
      </c>
      <c r="AD101" s="19" t="str">
        <f t="shared" si="52"/>
        <v>B1402CBA</v>
      </c>
      <c r="AF101" s="19" t="str">
        <v>90NX05V1-M04D20</v>
      </c>
      <c r="AG101" s="19" t="str">
        <v>B1402CBA-NK7852WS</v>
      </c>
      <c r="AH101" s="19" t="str">
        <v>VSNX05V1-BU4501</v>
      </c>
      <c r="AI101" s="19" t="str">
        <v>Intel® Core™ i7-1255U Processor 1.7 GHz (12M Cache, up to 4.7 GHz, 10 cores)</v>
      </c>
      <c r="AJ101" s="19" t="str">
        <v>8GB DDR4</v>
      </c>
      <c r="AK101" s="19" t="str">
        <v>512GB 2280 PCIE G4 SSD</v>
      </c>
      <c r="AL101" s="19" t="str">
        <v>Intel® UHD Graphics</v>
      </c>
      <c r="AM101" s="19" t="str">
        <v>Windows 11 Home - ASUS recommends Windows 11 Pro for business
Microsoft Office Home &amp; Student 2021</v>
      </c>
      <c r="AN101" s="19" t="str">
        <v>OFFICE HOME&amp;STUDENT(ID)</v>
      </c>
      <c r="AO101" s="19" t="str">
        <v>LCD Cover: Star Black, Plastic
Top Case: Star Black, Plastic</v>
      </c>
      <c r="AP101" s="19" t="str">
        <v>1x DDR4 SO-DIMM slot
1x M.2 2280 PCIe 4.0x4</v>
      </c>
      <c r="AQ101" s="19" t="str">
        <v>Front: 720p HD camera
Rear: -
With privacy shutter
World-Facing: -</v>
      </c>
      <c r="AR101" s="19" t="str">
        <v>Audio by Dirac
Built-in speaker
Built-in array microphone</v>
      </c>
      <c r="AS101" s="19" t="str">
        <v>Wi-Fi 6E(802.11ax) (Dual band) 2*2 + Bluetooth® 5.4 Wireless Card</v>
      </c>
      <c r="AT101" s="19" t="str">
        <v>1x USB 2.0 Type-A
1x USB 3.2 Gen 1 Type-A
1x USB 3.2 Gen 1 Type-C support power delivery
1x USB 3.2 Gen 2 Type-C support display / power delivery
1x HDMI 1.4, up to 1920x1080p/60Hz
1x 3.5mm Combo Audio Jack
1x RJ45 Gigabit Ethernet</v>
      </c>
      <c r="AU10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1" s="19" t="str">
        <v>Backpack</v>
      </c>
      <c r="AW101" s="19" t="str">
        <v>14.0</v>
      </c>
      <c r="AX101" s="19" t="str">
        <v>LED Back-lit-Narrow border</v>
      </c>
      <c r="AY101" s="19" t="str">
        <v>250nits</v>
      </c>
      <c r="AZ101" s="19" t="str">
        <v>FHD 1920X1080 16:9</v>
      </c>
      <c r="BA101" s="19" t="str">
        <v>Anti-Glare</v>
      </c>
      <c r="BB101" s="19" t="str">
        <v>NTSC:45%</v>
      </c>
      <c r="BC101" s="19" t="str">
        <v>non-Touch</v>
      </c>
      <c r="BD101" s="19" t="str">
        <v/>
      </c>
      <c r="BE101" s="19" t="str">
        <v>ID,1Y ON-SITE(ADP)+2Y ON-SITE</v>
      </c>
      <c r="BF101" s="19" t="str">
        <v>1.499 Kg</v>
      </c>
      <c r="BG101" s="19" t="str">
        <v>1.335 kg</v>
      </c>
      <c r="BH101" s="19" t="str">
        <v>32.69 x 21.45 x 1.99 ~ 1.99 cm (12.87" x 8.44" x 0.78" ~ 0.78")</v>
      </c>
      <c r="BI101" s="19" t="str">
        <v>42WHrs, 3S1P, 3-cell Li-ion</v>
      </c>
      <c r="BJ101" s="19" t="str">
        <v>TYPE-C, 65W AC Adapter, Output: 20V DC, 3.25A, 65W, Input: 100~240V AC 50/60Hz universal</v>
      </c>
      <c r="BK101" s="19" t="str">
        <v/>
      </c>
      <c r="BL101" s="19" t="str">
        <v>N/A</v>
      </c>
      <c r="BM101" s="19" t="str">
        <v>Chiclet Keyboard</v>
      </c>
      <c r="BN101" s="19" t="str">
        <v>W/FINGERPRINT</v>
      </c>
      <c r="BO101" s="19" t="str">
        <v>TCO Certified
EPEAT Gold
Energy star 8.0
FSC Mix
RoHS
REACH</v>
      </c>
      <c r="BP101" s="19" t="str">
        <v>US MIL-STD 810H military-grade standard</v>
      </c>
      <c r="BQ101" s="19" t="str">
        <v/>
      </c>
      <c r="BR101" s="19" t="str">
        <v>LED Backlit</v>
      </c>
    </row>
    <row r="102" spans="1:70" ht="100.8">
      <c r="A102" s="19" t="str">
        <v>B1402CVA-NK3851X</v>
      </c>
      <c r="B102" s="19" t="str">
        <f>IF(ISBLANK(A102),"",_xlfn.XLOOKUP(LEFT(A102,5),'MKT name rule'!$B$2:$B$322,'MKT name rule'!$C$2:$C$322, "Not found"))</f>
        <v>ASUS ExpertBook B1</v>
      </c>
      <c r="C102" s="19" t="str">
        <f t="shared" si="53"/>
        <v>90NX06W1-M03LU0</v>
      </c>
      <c r="D102" s="19" t="str">
        <f t="shared" si="28"/>
        <v>ASUS ExpertBook B1 (i3-1315U/DDR4/512GB/Win 11 Pro/B1402CVA)</v>
      </c>
      <c r="E102" s="19" t="str">
        <f t="shared" si="29"/>
        <v>Intel® Core™ i3-1315U 1.2 GHz</v>
      </c>
      <c r="F102" s="19" t="str">
        <f t="shared" si="30"/>
        <v>Intel® UHD Graphics</v>
      </c>
      <c r="G102" s="19" t="str">
        <f t="shared" si="31"/>
        <v>Windows 11 Pro</v>
      </c>
      <c r="H102" s="19" t="str">
        <f t="shared" si="54"/>
        <v>M365 FREE TRIAL 30D(WW)</v>
      </c>
      <c r="I102" s="19" t="str">
        <f t="shared" si="32"/>
        <v>14"</v>
      </c>
      <c r="J102" s="19" t="str">
        <f t="shared" si="33"/>
        <v>FHD 1920X1080 16:9</v>
      </c>
      <c r="K102" s="19" t="str">
        <f t="shared" si="34"/>
        <v>250nits</v>
      </c>
      <c r="L102" s="19" t="str">
        <f t="shared" si="35"/>
        <v>8GB DDR4</v>
      </c>
      <c r="M102" s="19" t="str">
        <f t="shared" si="36"/>
        <v>512GB 2280 PCIE G4 SSD</v>
      </c>
      <c r="N102" s="20" t="str">
        <f t="shared" si="37"/>
        <v>1x USB 2.0 Type-A
1x USB 3.2 Gen 1 Type-A
1x USB 3.2 Gen 1 Type-C support power delivery
1x USB 3.2 Gen 2 Type-C support display / power delivery
1x HDMI 1.4, up to 1920x1080p/60Hz
1x 3.5mm Combo Audio Jack
1x RJ45 Gigabit Ethernet</v>
      </c>
      <c r="O102" s="19" t="str">
        <f t="shared" si="38"/>
        <v>1.469 Kg</v>
      </c>
      <c r="P102" s="19" t="str">
        <f t="shared" si="39"/>
        <v>32.69 x 21.45 x 1.99 ~ 1.99 cm</v>
      </c>
      <c r="Q102" s="20" t="str">
        <f t="shared" si="40"/>
        <v>1x DDR4 SO-DIMM slot
1x M.2 2280 PCIe 4.0x4</v>
      </c>
      <c r="R102" s="19" t="str">
        <f t="shared" si="55"/>
        <v>Backpack</v>
      </c>
      <c r="S102" s="19" t="str">
        <f t="shared" si="41"/>
        <v>42WHrs</v>
      </c>
      <c r="T102" s="19" t="str">
        <f t="shared" si="42"/>
        <v>TYPE-C, 65W AC Adapter</v>
      </c>
      <c r="U102" s="19" t="str">
        <f t="shared" si="43"/>
        <v>W/FINGERPRINT</v>
      </c>
      <c r="V102" s="19" t="str">
        <f t="shared" si="44"/>
        <v>Intel® Core™ i3-1315U Processor 1.2 GHz (10MB Cache, up to 4.5 GHz, 6 cores, 8 Threads)</v>
      </c>
      <c r="W102" s="19" t="str">
        <f t="shared" si="45"/>
        <v>Intel® Core™ i3-1315U 1.2</v>
      </c>
      <c r="X102" s="19" t="str">
        <f t="shared" si="46"/>
        <v>i3-1315U</v>
      </c>
      <c r="Y102" s="19" t="str">
        <f t="shared" si="47"/>
        <v>i3-1315U</v>
      </c>
      <c r="Z102" s="19" t="str">
        <f t="shared" si="48"/>
        <v>Win 11 Pro</v>
      </c>
      <c r="AA102" s="19" t="str">
        <f t="shared" si="49"/>
        <v/>
      </c>
      <c r="AB102" s="19" t="str">
        <f t="shared" si="50"/>
        <v>DDR4</v>
      </c>
      <c r="AC102" s="19" t="str">
        <f t="shared" si="51"/>
        <v>512GB</v>
      </c>
      <c r="AD102" s="19" t="str">
        <f t="shared" si="52"/>
        <v>B1402CVA</v>
      </c>
      <c r="AF102" s="19" t="str">
        <v>90NX06W1-M03LU0</v>
      </c>
      <c r="AG102" s="19" t="str">
        <v>B1402CVA-NK3851X</v>
      </c>
      <c r="AH102" s="19" t="str">
        <v>VSNX06W1-BU2011</v>
      </c>
      <c r="AI102" s="19" t="str">
        <v>Intel® Core™ i3-1315U Processor 1.2 GHz (10MB Cache, up to 4.5 GHz, 6 cores, 8 Threads)</v>
      </c>
      <c r="AJ102" s="19" t="str">
        <v>8GB DDR4</v>
      </c>
      <c r="AK102" s="19" t="str">
        <v>512GB 2280 PCIE G4 SSD</v>
      </c>
      <c r="AL102" s="19" t="str">
        <v>Intel® UHD Graphics</v>
      </c>
      <c r="AM102" s="19" t="str">
        <v>Windows 11 Pro
1-month trial for new Microsoft 365 customers. Credit card required.</v>
      </c>
      <c r="AN102" s="19" t="str">
        <v>M365 FREE TRIAL 30D(WW)</v>
      </c>
      <c r="AO102" s="19" t="str">
        <v>LCD Cover: Star Black, Plastic
Top Case: Star Black, Plastic</v>
      </c>
      <c r="AP102" s="19" t="str">
        <v>1x DDR4 SO-DIMM slot
1x M.2 2280 PCIe 4.0x4</v>
      </c>
      <c r="AQ102" s="19" t="str">
        <v>Front: 720p HD camera
Rear: -
With privacy shutter
World-Facing: -</v>
      </c>
      <c r="AR102" s="19" t="str">
        <v>Audio by Dirac
Built-in speaker</v>
      </c>
      <c r="AS102" s="19" t="str">
        <v>Wi-Fi 6E(802.11ax) (Dual band) 2*2 + Bluetooth® 5.4 Wireless Card</v>
      </c>
      <c r="AT102" s="19" t="str">
        <v>1x USB 2.0 Type-A
1x USB 3.2 Gen 1 Type-A
1x USB 3.2 Gen 1 Type-C support power delivery
1x USB 3.2 Gen 2 Type-C support display / power delivery
1x HDMI 1.4, up to 1920x1080p/60Hz
1x 3.5mm Combo Audio Jack
1x RJ45 Gigabit Ethernet</v>
      </c>
      <c r="AU10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2" s="19" t="str">
        <v>Backpack</v>
      </c>
      <c r="AW102" s="19" t="str">
        <v>14.0</v>
      </c>
      <c r="AX102" s="19" t="str">
        <v>LED Back-lit-Narrow border</v>
      </c>
      <c r="AY102" s="19" t="str">
        <v>250nits</v>
      </c>
      <c r="AZ102" s="19" t="str">
        <v>FHD 1920X1080 16:9</v>
      </c>
      <c r="BA102" s="19" t="str">
        <v>Anti-Glare</v>
      </c>
      <c r="BB102" s="19" t="str">
        <v>NTSC:45%</v>
      </c>
      <c r="BC102" s="19" t="str">
        <v>non-Touch</v>
      </c>
      <c r="BD102" s="19" t="str">
        <v/>
      </c>
      <c r="BE102" s="19" t="str">
        <v>ID,1Y ON-SITE(ADP)+2Y ON-SITE</v>
      </c>
      <c r="BF102" s="19" t="str">
        <v>1.469 Kg</v>
      </c>
      <c r="BG102" s="19" t="str">
        <v>1.305 kg</v>
      </c>
      <c r="BH102" s="19" t="str">
        <v>32.69 x 21.45 x 1.99 ~ 1.99 cm (12.87" x 8.44" x 0.78" ~ 0.78")</v>
      </c>
      <c r="BI102" s="19" t="str">
        <v>42WHrs, 3S1P, 3-cell Li-ion</v>
      </c>
      <c r="BJ102" s="19" t="str">
        <v>TYPE-C, 65W AC Adapter, Output: 20V DC, 3.25A, 65W, Input: 100~240V AC 50/60Hz universal</v>
      </c>
      <c r="BK102" s="19" t="str">
        <v/>
      </c>
      <c r="BL102" s="19" t="str">
        <v>N/A</v>
      </c>
      <c r="BM102" s="19" t="str">
        <v>Backlit Chiclet Keyboard</v>
      </c>
      <c r="BN102" s="19" t="str">
        <v>W/FINGERPRINT</v>
      </c>
      <c r="BO102" s="19" t="str">
        <v>EPEAT Gold
Energy star 8.0
FSC Mix
TCO Certified
RoHS
REACH</v>
      </c>
      <c r="BP102" s="19" t="str">
        <v>US MIL-STD 810H military-grade standard</v>
      </c>
      <c r="BQ102" s="19" t="str">
        <v/>
      </c>
      <c r="BR102" s="19" t="str">
        <v>LED Backlit</v>
      </c>
    </row>
    <row r="103" spans="1:70" ht="100.8">
      <c r="A103" s="19" t="str">
        <v>B1402CVA-NK5151X</v>
      </c>
      <c r="B103" s="19" t="str">
        <f>IF(ISBLANK(A103),"",_xlfn.XLOOKUP(LEFT(A103,5),'MKT name rule'!$B$2:$B$322,'MKT name rule'!$C$2:$C$322, "Not found"))</f>
        <v>ASUS ExpertBook B1</v>
      </c>
      <c r="C103" s="19" t="str">
        <f t="shared" si="53"/>
        <v>90NX06W1-M03LV0</v>
      </c>
      <c r="D103" s="19" t="str">
        <f t="shared" si="28"/>
        <v>ASUS ExpertBook B1 (i5-1335U/DDR4/512GB/Win 11 Pro/B1402CVA)</v>
      </c>
      <c r="E103" s="19" t="str">
        <f t="shared" si="29"/>
        <v>Intel® Core™ i5-1335U 1.3GHz</v>
      </c>
      <c r="F103" s="19" t="str">
        <f t="shared" si="30"/>
        <v>Intel® UHD Graphics</v>
      </c>
      <c r="G103" s="19" t="str">
        <f t="shared" si="31"/>
        <v>Windows 11 Pro</v>
      </c>
      <c r="H103" s="19" t="str">
        <f t="shared" si="54"/>
        <v>M365 FREE TRIAL 30D(WW)</v>
      </c>
      <c r="I103" s="19" t="str">
        <f t="shared" si="32"/>
        <v>14"</v>
      </c>
      <c r="J103" s="19" t="str">
        <f t="shared" si="33"/>
        <v>FHD 1920X1080 16:9</v>
      </c>
      <c r="K103" s="19" t="str">
        <f t="shared" si="34"/>
        <v>250nits</v>
      </c>
      <c r="L103" s="19" t="str">
        <f t="shared" si="35"/>
        <v>16GB DDR4</v>
      </c>
      <c r="M103" s="19" t="str">
        <f t="shared" si="36"/>
        <v>512GB 2280 PCIE G4 SSD</v>
      </c>
      <c r="N103" s="20" t="str">
        <f t="shared" si="37"/>
        <v>1x USB 2.0 Type-A
1x USB 3.2 Gen 1 Type-A
1x USB 3.2 Gen 1 Type-C support power delivery
1x USB 3.2 Gen 2 Type-C support display / power delivery
1x HDMI 1.4, up to 1920x1080p/60Hz
1x 3.5mm Combo Audio Jack
1x RJ45 Gigabit Ethernet</v>
      </c>
      <c r="O103" s="19" t="str">
        <f t="shared" si="38"/>
        <v>1.469 Kg</v>
      </c>
      <c r="P103" s="19" t="str">
        <f t="shared" si="39"/>
        <v>32.69 x 21.45 x 1.99 ~ 1.99 cm</v>
      </c>
      <c r="Q103" s="20" t="str">
        <f t="shared" si="40"/>
        <v>1x DDR4 SO-DIMM slot
1x M.2 2280 PCIe 4.0x4</v>
      </c>
      <c r="R103" s="19" t="str">
        <f t="shared" si="55"/>
        <v>Backpack</v>
      </c>
      <c r="S103" s="19" t="str">
        <f t="shared" si="41"/>
        <v>42WHrs</v>
      </c>
      <c r="T103" s="19" t="str">
        <f t="shared" si="42"/>
        <v>TYPE-C, 65W AC Adapter</v>
      </c>
      <c r="U103" s="19" t="str">
        <f t="shared" si="43"/>
        <v>W/FINGERPRINT</v>
      </c>
      <c r="V103" s="19" t="str">
        <f t="shared" si="44"/>
        <v>Intel® Core™ i5-1335U Processor 1.3GHz (12M Cache, up to 4.6GHz, 10 cores)</v>
      </c>
      <c r="W103" s="19" t="str">
        <f t="shared" si="45"/>
        <v>Intel® Core™ i5-1335U 1.3GHz</v>
      </c>
      <c r="X103" s="19" t="str">
        <f t="shared" si="46"/>
        <v>i5-1335U</v>
      </c>
      <c r="Y103" s="19" t="str">
        <f t="shared" si="47"/>
        <v>i5-1335U</v>
      </c>
      <c r="Z103" s="19" t="str">
        <f t="shared" si="48"/>
        <v>Win 11 Pro</v>
      </c>
      <c r="AA103" s="19" t="str">
        <f t="shared" si="49"/>
        <v/>
      </c>
      <c r="AB103" s="19" t="str">
        <f t="shared" si="50"/>
        <v>DDR4</v>
      </c>
      <c r="AC103" s="19" t="str">
        <f t="shared" si="51"/>
        <v>512GB</v>
      </c>
      <c r="AD103" s="19" t="str">
        <f t="shared" si="52"/>
        <v>B1402CVA</v>
      </c>
      <c r="AF103" s="19" t="str">
        <v>90NX06W1-M03LV0</v>
      </c>
      <c r="AG103" s="19" t="str">
        <v>B1402CVA-NK5151X</v>
      </c>
      <c r="AH103" s="19" t="str">
        <v>VSNX06W1-BU2011</v>
      </c>
      <c r="AI103" s="19" t="str">
        <v>Intel® Core™ i5-1335U Processor 1.3GHz (12M Cache, up to 4.6GHz, 10 cores)</v>
      </c>
      <c r="AJ103" s="19" t="str">
        <v>16GB DDR4</v>
      </c>
      <c r="AK103" s="19" t="str">
        <v>512GB 2280 PCIE G4 SSD</v>
      </c>
      <c r="AL103" s="19" t="str">
        <v>Intel® UHD Graphics</v>
      </c>
      <c r="AM103" s="19" t="str">
        <v>Windows 11 Pro
1-month trial for new Microsoft 365 customers. Credit card required.</v>
      </c>
      <c r="AN103" s="19" t="str">
        <v>M365 FREE TRIAL 30D(WW)</v>
      </c>
      <c r="AO103" s="19" t="str">
        <v>LCD Cover: Star Black, Plastic
Top Case: Star Black, Plastic</v>
      </c>
      <c r="AP103" s="19" t="str">
        <v>1x DDR4 SO-DIMM slot
1x M.2 2280 PCIe 4.0x4</v>
      </c>
      <c r="AQ103" s="19" t="str">
        <v>Front: 720p HD camera
Rear: -
With privacy shutter
World-Facing: -</v>
      </c>
      <c r="AR103" s="19" t="str">
        <v>Audio by Dirac
Built-in speaker</v>
      </c>
      <c r="AS103" s="19" t="str">
        <v>Wi-Fi 6E(802.11ax) (Dual band) 2*2 + Bluetooth® 5.4 Wireless Card</v>
      </c>
      <c r="AT103" s="19" t="str">
        <v>1x USB 2.0 Type-A
1x USB 3.2 Gen 1 Type-A
1x USB 3.2 Gen 1 Type-C support power delivery
1x USB 3.2 Gen 2 Type-C support display / power delivery
1x HDMI 1.4, up to 1920x1080p/60Hz
1x 3.5mm Combo Audio Jack
1x RJ45 Gigabit Ethernet</v>
      </c>
      <c r="AU10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3" s="19" t="str">
        <v>Backpack</v>
      </c>
      <c r="AW103" s="19">
        <v>14</v>
      </c>
      <c r="AX103" s="19" t="str">
        <v>LED Back-lit-Narrow border</v>
      </c>
      <c r="AY103" s="19" t="str">
        <v>250nits</v>
      </c>
      <c r="AZ103" s="19" t="str">
        <v>FHD 1920X1080 16:9</v>
      </c>
      <c r="BA103" s="19" t="str">
        <v>Anti-Glare</v>
      </c>
      <c r="BB103" s="19" t="str">
        <v>NTSC:45%</v>
      </c>
      <c r="BC103" s="19" t="str">
        <v>non-Touch</v>
      </c>
      <c r="BD103" s="19">
        <v>0</v>
      </c>
      <c r="BE103" s="19" t="str">
        <v>ID,1Y ON-SITE(ADP)+2Y ON-SITE</v>
      </c>
      <c r="BF103" s="19" t="str">
        <v>1.469 Kg</v>
      </c>
      <c r="BG103" s="19" t="str">
        <v>1.305 kg</v>
      </c>
      <c r="BH103" s="19" t="str">
        <v>32.69 x 21.45 x 1.99 ~ 1.99 cm (12.87" x 8.44" x 0.78" ~ 0.78")</v>
      </c>
      <c r="BI103" s="19" t="str">
        <v>42WHrs, 3S1P, 3-cell Li-ion</v>
      </c>
      <c r="BJ103" s="19" t="str">
        <v>TYPE-C, 65W AC Adapter, Output: 20V DC, 3.25A, 65W, Input: 100~240V AC 50/60Hz universal</v>
      </c>
      <c r="BK103" s="19">
        <v>0</v>
      </c>
      <c r="BL103" s="19" t="str">
        <v>N/A</v>
      </c>
      <c r="BM103" s="19" t="str">
        <v>Backlit Chiclet Keyboard</v>
      </c>
      <c r="BN103" s="19" t="str">
        <v>W/FINGERPRINT</v>
      </c>
      <c r="BO103" s="19" t="str">
        <v>EPEAT Gold
Energy star 8.0
FSC Mix
TCO Certified
RoHS
REACH</v>
      </c>
      <c r="BP103" s="19" t="str">
        <v>US MIL-STD 810H military-grade standard</v>
      </c>
      <c r="BQ103" s="19">
        <v>0</v>
      </c>
      <c r="BR103" s="19" t="str">
        <v>LED Backlit</v>
      </c>
    </row>
    <row r="104" spans="1:70" ht="100.8">
      <c r="A104" s="19" t="str">
        <v>B1402CVA-NK7110X</v>
      </c>
      <c r="B104" s="19" t="str">
        <f>IF(ISBLANK(A104),"",_xlfn.XLOOKUP(LEFT(A104,5),'MKT name rule'!$B$2:$B$322,'MKT name rule'!$C$2:$C$322, "Not found"))</f>
        <v>ASUS ExpertBook B1</v>
      </c>
      <c r="C104" s="19" t="str">
        <f t="shared" si="53"/>
        <v>90NX06W1-M02TF0</v>
      </c>
      <c r="D104" s="19" t="str">
        <f t="shared" si="28"/>
        <v>ASUS ExpertBook B1 (i7-1355U/DDR4/1TB/Win 11 Pro/B1402CVA)</v>
      </c>
      <c r="E104" s="19" t="str">
        <f t="shared" si="29"/>
        <v>Intel® Core™ i7-1355U 1.7 GHz</v>
      </c>
      <c r="F104" s="19" t="str">
        <f t="shared" si="30"/>
        <v>Intel® UHD Graphics</v>
      </c>
      <c r="G104" s="19" t="str">
        <f t="shared" si="31"/>
        <v>Windows 11 Pro</v>
      </c>
      <c r="H104" s="19" t="str">
        <f t="shared" si="54"/>
        <v>M365 FREE TRIAL 30D(WW)</v>
      </c>
      <c r="I104" s="19" t="str">
        <f t="shared" si="32"/>
        <v>14"</v>
      </c>
      <c r="J104" s="19" t="str">
        <f t="shared" si="33"/>
        <v>FHD 1920X1080 16:9</v>
      </c>
      <c r="K104" s="19" t="str">
        <f t="shared" si="34"/>
        <v>250nits</v>
      </c>
      <c r="L104" s="19" t="str">
        <f t="shared" si="35"/>
        <v>16GB DDR4</v>
      </c>
      <c r="M104" s="19" t="str">
        <f t="shared" si="36"/>
        <v>1TB 2280 PCIE G4 SSD</v>
      </c>
      <c r="N104" s="20" t="str">
        <f t="shared" si="37"/>
        <v>1x USB 2.0 Type-A
1x USB 3.2 Gen 1 Type-A
1x USB 3.2 Gen 1 Type-C support power delivery
1x USB 3.2 Gen 2 Type-C support display / power delivery
1x HDMI 1.4, up to 1920x1080p/60Hz
1x 3.5mm Combo Audio Jack
1x RJ45 Gigabit Ethernet</v>
      </c>
      <c r="O104" s="19" t="str">
        <f t="shared" si="38"/>
        <v>1.469 Kg</v>
      </c>
      <c r="P104" s="19" t="str">
        <f t="shared" si="39"/>
        <v>32.69 x 21.45 x 1.99 ~ 1.99 cm</v>
      </c>
      <c r="Q104" s="20" t="str">
        <f t="shared" si="40"/>
        <v>1x DDR4 SO-DIMM slot
1x M.2 2280 PCIe 4.0x4</v>
      </c>
      <c r="R104" s="19" t="str">
        <f t="shared" si="55"/>
        <v>Not included</v>
      </c>
      <c r="S104" s="19" t="str">
        <f t="shared" si="41"/>
        <v>42WHrs</v>
      </c>
      <c r="T104" s="19" t="str">
        <f t="shared" si="42"/>
        <v>TYPE-C, 65W AC Adapter</v>
      </c>
      <c r="U104" s="19" t="str">
        <f t="shared" si="43"/>
        <v>W/FINGERPRINT</v>
      </c>
      <c r="V104" s="19" t="str">
        <f t="shared" si="44"/>
        <v>Intel® Core™ i7-1355U Processor 1.7 GHz (12MB Cache, up to 5.0 GHz, 10 cores, 12 Threads)</v>
      </c>
      <c r="W104" s="19" t="str">
        <f t="shared" si="45"/>
        <v>Intel® Core™ i7-1355U 1.7</v>
      </c>
      <c r="X104" s="19" t="str">
        <f t="shared" si="46"/>
        <v>i7-1355U</v>
      </c>
      <c r="Y104" s="19" t="str">
        <f t="shared" si="47"/>
        <v>i7-1355U</v>
      </c>
      <c r="Z104" s="19" t="str">
        <f t="shared" si="48"/>
        <v>Win 11 Pro</v>
      </c>
      <c r="AA104" s="19" t="str">
        <f t="shared" si="49"/>
        <v/>
      </c>
      <c r="AB104" s="19" t="str">
        <f t="shared" si="50"/>
        <v>DDR4</v>
      </c>
      <c r="AC104" s="19" t="str">
        <f t="shared" si="51"/>
        <v>1TB</v>
      </c>
      <c r="AD104" s="19" t="str">
        <f t="shared" si="52"/>
        <v>B1402CVA</v>
      </c>
      <c r="AF104" s="19" t="str">
        <v>90NX06W1-M02TF0</v>
      </c>
      <c r="AG104" s="19" t="str">
        <v>B1402CVA-NK7110X</v>
      </c>
      <c r="AH104" s="19" t="str">
        <v>VSNX06W1-BU2011</v>
      </c>
      <c r="AI104" s="19" t="str">
        <v>Intel® Core™ i7-1355U Processor 1.7 GHz (12MB Cache, up to 5.0 GHz, 10 cores, 12 Threads)</v>
      </c>
      <c r="AJ104" s="19" t="str">
        <v>16GB DDR4</v>
      </c>
      <c r="AK104" s="19" t="str">
        <v>1TB 2280 PCIE G4 SSD</v>
      </c>
      <c r="AL104" s="19" t="str">
        <v>Intel® UHD Graphics</v>
      </c>
      <c r="AM104" s="19" t="str">
        <v>Windows 11 Pro
1-month trial for new Microsoft 365 customers. Credit card required.</v>
      </c>
      <c r="AN104" s="19" t="str">
        <v>M365 FREE TRIAL 30D(WW)</v>
      </c>
      <c r="AO104" s="19" t="str">
        <v>LCD Cover: Star Black, Plastic
Top Case: Star Black, Plastic</v>
      </c>
      <c r="AP104" s="19" t="str">
        <v>1x DDR4 SO-DIMM slot
1x M.2 2280 PCIe 4.0x4</v>
      </c>
      <c r="AQ104" s="19" t="str">
        <v>Front: 720p HD camera
Rear: -
With privacy shutter
World-Facing: -</v>
      </c>
      <c r="AR104" s="19" t="str">
        <v>Audio by Dirac
Built-in speaker</v>
      </c>
      <c r="AS104" s="19" t="str">
        <v>Wi-Fi 6E(802.11ax) (Dual band) 2*2 + Bluetooth® 5.4 Wireless Card</v>
      </c>
      <c r="AT104" s="19" t="str">
        <v>1x USB 2.0 Type-A
1x USB 3.2 Gen 1 Type-A
1x USB 3.2 Gen 1 Type-C support power delivery
1x USB 3.2 Gen 2 Type-C support display / power delivery
1x HDMI 1.4, up to 1920x1080p/60Hz
1x 3.5mm Combo Audio Jack
1x RJ45 Gigabit Ethernet</v>
      </c>
      <c r="AU10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4" s="19" t="str">
        <v/>
      </c>
      <c r="AW104" s="19" t="str">
        <v>14.0</v>
      </c>
      <c r="AX104" s="19" t="str">
        <v>LED Back-lit-Narrow border</v>
      </c>
      <c r="AY104" s="19" t="str">
        <v>250nits</v>
      </c>
      <c r="AZ104" s="19" t="str">
        <v>FHD 1920X1080 16:9</v>
      </c>
      <c r="BA104" s="19" t="str">
        <v>Anti-Glare</v>
      </c>
      <c r="BB104" s="19" t="str">
        <v>NTSC:45%</v>
      </c>
      <c r="BC104" s="19" t="str">
        <v>non-Touch</v>
      </c>
      <c r="BD104" s="19" t="str">
        <v/>
      </c>
      <c r="BE104" s="19" t="str">
        <v>ID,1Y ON-SITE(ADP)+2Y ON-SITE</v>
      </c>
      <c r="BF104" s="19" t="str">
        <v>1.469 Kg</v>
      </c>
      <c r="BG104" s="19" t="str">
        <v>1.305 kg</v>
      </c>
      <c r="BH104" s="19" t="str">
        <v>32.69 x 21.45 x 1.99 ~ 1.99 cm (12.87" x 8.44" x 0.78" ~ 0.78")</v>
      </c>
      <c r="BI104" s="19" t="str">
        <v>42WHrs, 3S1P, 3-cell Li-ion</v>
      </c>
      <c r="BJ104" s="19" t="str">
        <v>TYPE-C, 65W AC Adapter, Output: 20V DC, 3.25A, 65W, Input: 100~240V AC 50/60Hz universal</v>
      </c>
      <c r="BK104" s="19" t="str">
        <v/>
      </c>
      <c r="BL104" s="19" t="str">
        <v>N/A</v>
      </c>
      <c r="BM104" s="19" t="str">
        <v>Backlit Chiclet Keyboard</v>
      </c>
      <c r="BN104" s="19" t="str">
        <v>W/FINGERPRINT</v>
      </c>
      <c r="BO104" s="19" t="str">
        <v>EPEAT Gold
Energy star 8.0
FSC Mix
TCO Certified
RoHS
REACH</v>
      </c>
      <c r="BP104" s="19" t="str">
        <v>US MIL-STD 810H military-grade standard</v>
      </c>
      <c r="BQ104" s="19" t="str">
        <v/>
      </c>
      <c r="BR104" s="19" t="str">
        <v>LED Backlit</v>
      </c>
    </row>
    <row r="105" spans="1:70" ht="100.8">
      <c r="A105" s="19" t="str">
        <v>B1402CVA-NK7111X</v>
      </c>
      <c r="B105" s="19" t="str">
        <f>IF(ISBLANK(A105),"",_xlfn.XLOOKUP(LEFT(A105,5),'MKT name rule'!$B$2:$B$322,'MKT name rule'!$C$2:$C$322, "Not found"))</f>
        <v>ASUS ExpertBook B1</v>
      </c>
      <c r="C105" s="19" t="str">
        <f t="shared" si="53"/>
        <v>90NX06W1-M03LW0</v>
      </c>
      <c r="D105" s="19" t="str">
        <f t="shared" si="28"/>
        <v>ASUS ExpertBook B1 (i7-1355U/DDR4/1TB/Win 11 Pro/B1402CVA)</v>
      </c>
      <c r="E105" s="19" t="str">
        <f t="shared" si="29"/>
        <v>Intel® Core™ i7-1355U 1.7 GHz</v>
      </c>
      <c r="F105" s="19" t="str">
        <f t="shared" si="30"/>
        <v>Intel® UHD Graphics</v>
      </c>
      <c r="G105" s="19" t="str">
        <f t="shared" si="31"/>
        <v>Windows 11 Pro</v>
      </c>
      <c r="H105" s="19" t="str">
        <f t="shared" si="54"/>
        <v>M365 FREE TRIAL 30D(WW)</v>
      </c>
      <c r="I105" s="19" t="str">
        <f t="shared" si="32"/>
        <v>14"</v>
      </c>
      <c r="J105" s="19" t="str">
        <f t="shared" si="33"/>
        <v>FHD 1920X1080 16:9</v>
      </c>
      <c r="K105" s="19" t="str">
        <f t="shared" si="34"/>
        <v>250nits</v>
      </c>
      <c r="L105" s="19" t="str">
        <f t="shared" si="35"/>
        <v>16GB DDR4</v>
      </c>
      <c r="M105" s="19" t="str">
        <f t="shared" si="36"/>
        <v>1TB 2280 PCIE G4 SSD</v>
      </c>
      <c r="N105" s="20" t="str">
        <f t="shared" si="37"/>
        <v>1x USB 2.0 Type-A
1x USB 3.2 Gen 1 Type-A
1x USB 3.2 Gen 1 Type-C support power delivery
1x USB 3.2 Gen 2 Type-C support display / power delivery
1x HDMI 1.4, up to 1920x1080p/60Hz
1x 3.5mm Combo Audio Jack
1x RJ45 Gigabit Ethernet</v>
      </c>
      <c r="O105" s="19" t="str">
        <f t="shared" si="38"/>
        <v>1.469 Kg</v>
      </c>
      <c r="P105" s="19" t="str">
        <f t="shared" si="39"/>
        <v>32.69 x 21.45 x 1.99 ~ 1.99 cm</v>
      </c>
      <c r="Q105" s="20" t="str">
        <f t="shared" si="40"/>
        <v>1x DDR4 SO-DIMM slot
1x M.2 2280 PCIe 4.0x4</v>
      </c>
      <c r="R105" s="19" t="str">
        <f t="shared" si="55"/>
        <v>Backpack</v>
      </c>
      <c r="S105" s="19" t="str">
        <f t="shared" si="41"/>
        <v>42WHrs</v>
      </c>
      <c r="T105" s="19" t="str">
        <f t="shared" si="42"/>
        <v>TYPE-C, 65W AC Adapter</v>
      </c>
      <c r="U105" s="19" t="str">
        <f t="shared" si="43"/>
        <v>W/FINGERPRINT</v>
      </c>
      <c r="V105" s="19" t="str">
        <f t="shared" si="44"/>
        <v>Intel® Core™ i7-1355U Processor 1.7 GHz (12MB Cache, up to 5.0 GHz, 10 cores, 12 Threads)</v>
      </c>
      <c r="W105" s="19" t="str">
        <f t="shared" si="45"/>
        <v>Intel® Core™ i7-1355U 1.7</v>
      </c>
      <c r="X105" s="19" t="str">
        <f t="shared" si="46"/>
        <v>i7-1355U</v>
      </c>
      <c r="Y105" s="19" t="str">
        <f t="shared" si="47"/>
        <v>i7-1355U</v>
      </c>
      <c r="Z105" s="19" t="str">
        <f t="shared" si="48"/>
        <v>Win 11 Pro</v>
      </c>
      <c r="AA105" s="19" t="str">
        <f t="shared" si="49"/>
        <v/>
      </c>
      <c r="AB105" s="19" t="str">
        <f t="shared" si="50"/>
        <v>DDR4</v>
      </c>
      <c r="AC105" s="19" t="str">
        <f t="shared" si="51"/>
        <v>1TB</v>
      </c>
      <c r="AD105" s="19" t="str">
        <f t="shared" si="52"/>
        <v>B1402CVA</v>
      </c>
      <c r="AF105" s="19" t="str">
        <v>90NX06W1-M03LW0</v>
      </c>
      <c r="AG105" s="19" t="str">
        <v>B1402CVA-NK7111X</v>
      </c>
      <c r="AH105" s="19" t="str">
        <v>VSNX06W1-BU2011</v>
      </c>
      <c r="AI105" s="19" t="str">
        <v>Intel® Core™ i7-1355U Processor 1.7 GHz (12MB Cache, up to 5.0 GHz, 10 cores, 12 Threads)</v>
      </c>
      <c r="AJ105" s="19" t="str">
        <v>16GB DDR4</v>
      </c>
      <c r="AK105" s="19" t="str">
        <v>1TB 2280 PCIE G4 SSD</v>
      </c>
      <c r="AL105" s="19" t="str">
        <v>Intel® UHD Graphics</v>
      </c>
      <c r="AM105" s="19" t="str">
        <v>Windows 11 Pro
1-month trial for new Microsoft 365 customers. Credit card required.</v>
      </c>
      <c r="AN105" s="19" t="str">
        <v>M365 FREE TRIAL 30D(WW)</v>
      </c>
      <c r="AO105" s="19" t="str">
        <v>LCD Cover: Star Black, Plastic
Top Case: Star Black, Plastic</v>
      </c>
      <c r="AP105" s="19" t="str">
        <v>1x DDR4 SO-DIMM slot
1x M.2 2280 PCIe 4.0x4</v>
      </c>
      <c r="AQ105" s="19" t="str">
        <v>Front: 720p HD camera
Rear: -
With privacy shutter
World-Facing: -</v>
      </c>
      <c r="AR105" s="19" t="str">
        <v>Audio by Dirac
Built-in speaker</v>
      </c>
      <c r="AS105" s="19" t="str">
        <v>Wi-Fi 6E(802.11ax) (Dual band) 2*2 + Bluetooth® 5.4 Wireless Card</v>
      </c>
      <c r="AT105" s="19" t="str">
        <v>1x USB 2.0 Type-A
1x USB 3.2 Gen 1 Type-A
1x USB 3.2 Gen 1 Type-C support power delivery
1x USB 3.2 Gen 2 Type-C support display / power delivery
1x HDMI 1.4, up to 1920x1080p/60Hz
1x 3.5mm Combo Audio Jack
1x RJ45 Gigabit Ethernet</v>
      </c>
      <c r="AU10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5" s="19" t="str">
        <v>Backpack</v>
      </c>
      <c r="AW105" s="19" t="str">
        <v>14.0</v>
      </c>
      <c r="AX105" s="19" t="str">
        <v>LED Back-lit-Narrow border</v>
      </c>
      <c r="AY105" s="19" t="str">
        <v>250nits</v>
      </c>
      <c r="AZ105" s="19" t="str">
        <v>FHD 1920X1080 16:9</v>
      </c>
      <c r="BA105" s="19" t="str">
        <v>Anti-Glare</v>
      </c>
      <c r="BB105" s="19" t="str">
        <v>NTSC:45%</v>
      </c>
      <c r="BC105" s="19" t="str">
        <v>non-Touch</v>
      </c>
      <c r="BD105" s="19" t="str">
        <v/>
      </c>
      <c r="BE105" s="19" t="str">
        <v>ID,1Y ON-SITE(ADP)+2Y ON-SITE</v>
      </c>
      <c r="BF105" s="19" t="str">
        <v>1.469 Kg</v>
      </c>
      <c r="BG105" s="19" t="str">
        <v>1.305 kg</v>
      </c>
      <c r="BH105" s="19" t="str">
        <v>32.69 x 21.45 x 1.99 ~ 1.99 cm (12.87" x 8.44" x 0.78" ~ 0.78")</v>
      </c>
      <c r="BI105" s="19" t="str">
        <v>42WHrs, 3S1P, 3-cell Li-ion</v>
      </c>
      <c r="BJ105" s="19" t="str">
        <v>TYPE-C, 65W AC Adapter, Output: 20V DC, 3.25A, 65W, Input: 100~240V AC 50/60Hz universal</v>
      </c>
      <c r="BK105" s="19" t="str">
        <v/>
      </c>
      <c r="BL105" s="19" t="str">
        <v>N/A</v>
      </c>
      <c r="BM105" s="19" t="str">
        <v>Backlit Chiclet Keyboard</v>
      </c>
      <c r="BN105" s="19" t="str">
        <v>W/FINGERPRINT</v>
      </c>
      <c r="BO105" s="19" t="str">
        <v>EPEAT Gold
Energy star 8.0
FSC Mix
TCO Certified
RoHS
REACH</v>
      </c>
      <c r="BP105" s="19" t="str">
        <v>US MIL-STD 810H military-grade standard</v>
      </c>
      <c r="BQ105" s="19" t="str">
        <v/>
      </c>
      <c r="BR105" s="19" t="str">
        <v>LED Backlit</v>
      </c>
    </row>
    <row r="106" spans="1:70" ht="72">
      <c r="A106" s="19" t="str">
        <v>B1403CVA-S63850X</v>
      </c>
      <c r="B106" s="19" t="str">
        <f>IF(ISBLANK(A106),"",_xlfn.XLOOKUP(LEFT(A106,5),'MKT name rule'!$B$2:$B$322,'MKT name rule'!$C$2:$C$322, "Not found"))</f>
        <v>ASUS ExpertBook B1</v>
      </c>
      <c r="C106" s="19" t="str">
        <f t="shared" si="53"/>
        <v>90NX0811-M00XA0</v>
      </c>
      <c r="D106" s="19" t="str">
        <f t="shared" si="28"/>
        <v>ASUS ExpertBook B1 (i3-1315U/DDR5/512GB/Win 11 Pro/B1403CVA)</v>
      </c>
      <c r="E106" s="19" t="str">
        <f t="shared" si="29"/>
        <v>Intel® Core™ i3-1315U 1.2 GHz</v>
      </c>
      <c r="F106" s="19" t="str">
        <f t="shared" si="30"/>
        <v>Intel® UHD Graphics</v>
      </c>
      <c r="G106" s="19" t="str">
        <f t="shared" si="31"/>
        <v>Windows 11 Pro</v>
      </c>
      <c r="H106" s="19" t="str">
        <f t="shared" si="54"/>
        <v>M365 FREE TRIAL 30D(WW)</v>
      </c>
      <c r="I106" s="19" t="str">
        <f t="shared" si="32"/>
        <v>14"</v>
      </c>
      <c r="J106" s="19" t="str">
        <f t="shared" si="33"/>
        <v>FHD 1920X1080 16:9</v>
      </c>
      <c r="K106" s="19" t="str">
        <f t="shared" si="34"/>
        <v>300nits</v>
      </c>
      <c r="L106" s="19" t="str">
        <f t="shared" si="35"/>
        <v>8GB DDR5</v>
      </c>
      <c r="M106" s="19" t="str">
        <f t="shared" si="36"/>
        <v>512GB 2280 PCIE G4 SSD</v>
      </c>
      <c r="N106" s="20" t="str">
        <f t="shared" si="37"/>
        <v>2x USB 3.2 Gen 1 Type-A
2x USB 3.2 Gen 2 Type-C support display / power delivery
1x HDMI 1.4
1x 3.5mm Combo Audio Jack
1x RJ45 Gigabit Ethernet</v>
      </c>
      <c r="O106" s="19" t="str">
        <f t="shared" si="38"/>
        <v>1.407 Kg</v>
      </c>
      <c r="P106" s="19" t="str">
        <f t="shared" si="39"/>
        <v>32.45 x 21.44 x 1.97 ~ 1.97 cm</v>
      </c>
      <c r="Q106" s="20" t="str">
        <f t="shared" si="40"/>
        <v>2x DDR5 SO-DIMM slots
1x M.2 2230 PCIe 4.0x4
1x M.2 2280 PCIe 4.0x4</v>
      </c>
      <c r="R106" s="19" t="str">
        <f t="shared" si="55"/>
        <v>Backpack</v>
      </c>
      <c r="S106" s="19" t="str">
        <f t="shared" si="41"/>
        <v>50WHrs</v>
      </c>
      <c r="T106" s="19" t="str">
        <f t="shared" si="42"/>
        <v>TYPE-C, 65W AC Adapter</v>
      </c>
      <c r="U106" s="19" t="str">
        <f t="shared" si="43"/>
        <v>W/FINGERPRINT</v>
      </c>
      <c r="V106" s="19" t="str">
        <f t="shared" si="44"/>
        <v>Intel® Core™ i3-1315U Processor 1.2 GHz (10MB Cache, up to 4.5 GHz, 6 cores, 8 Threads)</v>
      </c>
      <c r="W106" s="19" t="str">
        <f t="shared" si="45"/>
        <v>Intel® Core™ i3-1315U 1.2</v>
      </c>
      <c r="X106" s="19" t="str">
        <f t="shared" si="46"/>
        <v>i3-1315U</v>
      </c>
      <c r="Y106" s="19" t="str">
        <f t="shared" si="47"/>
        <v>i3-1315U</v>
      </c>
      <c r="Z106" s="19" t="str">
        <f t="shared" si="48"/>
        <v>Win 11 Pro</v>
      </c>
      <c r="AA106" s="19" t="str">
        <f t="shared" si="49"/>
        <v/>
      </c>
      <c r="AB106" s="19" t="str">
        <f t="shared" si="50"/>
        <v>DDR5</v>
      </c>
      <c r="AC106" s="19" t="str">
        <f t="shared" si="51"/>
        <v>512GB</v>
      </c>
      <c r="AD106" s="19" t="str">
        <f t="shared" si="52"/>
        <v>B1403CVA</v>
      </c>
      <c r="AF106" s="19" t="str">
        <v>90NX0811-M00XA0</v>
      </c>
      <c r="AG106" s="19" t="str">
        <v>B1403CVA-S63850X</v>
      </c>
      <c r="AH106" s="19" t="str">
        <v>VSNX0811-BUF004</v>
      </c>
      <c r="AI106" s="19" t="str">
        <v>Intel® Core™ i3-1315U Processor 1.2 GHz (10MB Cache, up to 4.5 GHz, 6 cores, 8 Threads)</v>
      </c>
      <c r="AJ106" s="19" t="str">
        <v>8GB DDR5</v>
      </c>
      <c r="AK106" s="19" t="str">
        <v>512GB 2280 PCIE G4 SSD</v>
      </c>
      <c r="AL106" s="19" t="str">
        <v>Intel® UHD Graphics</v>
      </c>
      <c r="AM106" s="19" t="str">
        <v>Windows 11 Pro</v>
      </c>
      <c r="AN106" s="19" t="str">
        <v>M365 FREE TRIAL 30D(WW)</v>
      </c>
      <c r="AO106" s="19" t="str">
        <v>LCD Cover: Gentle Grey, Plastic
Top Case: Gentle Grey, Plastic</v>
      </c>
      <c r="AP106" s="19" t="str">
        <v>2x DDR5 SO-DIMM slots
1x M.2 2230 PCIe 4.0x4
1x M.2 2280 PCIe 4.0x4</v>
      </c>
      <c r="AQ106" s="19" t="str">
        <v>Front: 1080p FHD camera
Rear: -
With privacy shutter
World-Facing: -</v>
      </c>
      <c r="AR106" s="19" t="str">
        <v>Audio by Dirac
Built-in speaker
Built-in array microphone</v>
      </c>
      <c r="AS106" s="19" t="str">
        <v>Wi-Fi 6E(802.11ax) (Dual band) 2*2 + Bluetooth® 5.4 Wireless Card</v>
      </c>
      <c r="AT106" s="19" t="str">
        <v>2x USB 3.2 Gen 1 Type-A
2x USB 3.2 Gen 2 Type-C support display / power delivery
1x HDMI 1.4
1x 3.5mm Combo Audio Jack
1x RJ45 Gigabit Ethernet</v>
      </c>
      <c r="AU10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6" s="19" t="str">
        <v>Backpack</v>
      </c>
      <c r="AW106" s="19" t="str">
        <v>14.0</v>
      </c>
      <c r="AX106" s="19" t="str">
        <v>LED Back-lit-Narrow border</v>
      </c>
      <c r="AY106" s="19" t="str">
        <v>300nits</v>
      </c>
      <c r="AZ106" s="19" t="str">
        <v>FHD 1920X1080 16:9</v>
      </c>
      <c r="BA106" s="19" t="str">
        <v>Anti-Glare</v>
      </c>
      <c r="BB106" s="19" t="str">
        <v>NTSC:45%</v>
      </c>
      <c r="BC106" s="19" t="str">
        <v>non-Touch</v>
      </c>
      <c r="BD106" s="19" t="str">
        <v>Wide View</v>
      </c>
      <c r="BE106" s="19" t="str">
        <v>ID,1Y ON-SITE(ADP)+2Y ON-SITE</v>
      </c>
      <c r="BF106" s="19" t="str">
        <v>1.407 Kg</v>
      </c>
      <c r="BG106" s="19" t="str">
        <v>1.215 kg</v>
      </c>
      <c r="BH106" s="19" t="str">
        <v>32.45 x 21.44 x 1.97 ~ 1.97 cm (12.78" x 8.44" x 0.78" ~ 0.78")</v>
      </c>
      <c r="BI106" s="19" t="str">
        <v>50WHrs, 3S1P, 3-cell Li-ion</v>
      </c>
      <c r="BJ106" s="19" t="str">
        <v>TYPE-C, 65W AC Adapter, Output: 20V DC, 3.25A, 65W, Input: 100~240V AC 50/60Hz universal</v>
      </c>
      <c r="BK106" s="19" t="str">
        <v/>
      </c>
      <c r="BL106" s="19" t="str">
        <v>MCAFEE_30D</v>
      </c>
      <c r="BM106" s="19" t="str">
        <v>Backlit Chiclet Keyboard</v>
      </c>
      <c r="BN106" s="19" t="str">
        <v>W/FINGERPRINT</v>
      </c>
      <c r="BO106" s="19" t="str">
        <v>Energy star 8.0
FSC Mix
TCO Certified
RoHS
REACH</v>
      </c>
      <c r="BP106" s="19" t="str">
        <v>US MIL-STD 810H military-grade standard</v>
      </c>
      <c r="BQ106" s="19" t="str">
        <v/>
      </c>
      <c r="BR106" s="19">
        <v>0</v>
      </c>
    </row>
    <row r="107" spans="1:70" ht="72">
      <c r="A107" s="19" t="str">
        <v>B1403CVA-S65151X</v>
      </c>
      <c r="B107" s="19" t="str">
        <f>IF(ISBLANK(A107),"",_xlfn.XLOOKUP(LEFT(A107,5),'MKT name rule'!$B$2:$B$322,'MKT name rule'!$C$2:$C$322, "Not found"))</f>
        <v>ASUS ExpertBook B1</v>
      </c>
      <c r="C107" s="19" t="str">
        <f t="shared" si="53"/>
        <v>90NX0811-M02W90</v>
      </c>
      <c r="D107" s="19" t="str">
        <f t="shared" si="28"/>
        <v>ASUS ExpertBook B1 (i5-1334U/DDR5/512GB/Win 11 Pro/B1403CVA)</v>
      </c>
      <c r="E107" s="19" t="str">
        <f t="shared" si="29"/>
        <v>Intel® Core™ i5-1334U 1.3 GHz</v>
      </c>
      <c r="F107" s="19" t="str">
        <f t="shared" si="30"/>
        <v>Intel® UHD Graphics</v>
      </c>
      <c r="G107" s="19" t="str">
        <f t="shared" si="31"/>
        <v>Windows 11 Pro</v>
      </c>
      <c r="H107" s="19" t="str">
        <f t="shared" si="54"/>
        <v>M365 FREE TRIAL 30D(WW)</v>
      </c>
      <c r="I107" s="19" t="str">
        <f t="shared" si="32"/>
        <v>14"</v>
      </c>
      <c r="J107" s="19" t="str">
        <f t="shared" si="33"/>
        <v>FHD 1920X1080 16:9</v>
      </c>
      <c r="K107" s="19" t="str">
        <f t="shared" si="34"/>
        <v>300nits</v>
      </c>
      <c r="L107" s="19" t="str">
        <f t="shared" si="35"/>
        <v>16GB DDR5</v>
      </c>
      <c r="M107" s="19" t="str">
        <f t="shared" si="36"/>
        <v>512GB 2280 PCIE G4 SSD</v>
      </c>
      <c r="N107" s="20" t="str">
        <f t="shared" si="37"/>
        <v>2x USB 3.2 Gen 1 Type-A
2x USB 3.2 Gen 2 Type-C support display / power delivery
1x HDMI 1.4
1x 3.5mm Combo Audio Jack
1x RJ45 Gigabit Ethernet</v>
      </c>
      <c r="O107" s="19" t="str">
        <f t="shared" si="38"/>
        <v>1.407 Kg</v>
      </c>
      <c r="P107" s="19" t="str">
        <f t="shared" si="39"/>
        <v>32.45 x 21.44 x 1.97 ~ 1.97 cm</v>
      </c>
      <c r="Q107" s="20" t="str">
        <f t="shared" si="40"/>
        <v>2x DDR5 SO-DIMM slots
1x M.2 2230 PCIe 4.0x4
1x M.2 2280 PCIe 4.0x4</v>
      </c>
      <c r="R107" s="19" t="str">
        <f t="shared" si="55"/>
        <v>Backpack</v>
      </c>
      <c r="S107" s="19" t="str">
        <f t="shared" si="41"/>
        <v>50WHrs</v>
      </c>
      <c r="T107" s="19" t="str">
        <f t="shared" si="42"/>
        <v>TYPE-C, 65W AC Adapter</v>
      </c>
      <c r="U107" s="19" t="str">
        <f t="shared" si="43"/>
        <v>W/FINGERPRINT</v>
      </c>
      <c r="V107" s="19" t="str">
        <f t="shared" si="44"/>
        <v>Intel® Core™ i5-1334U Processor 1.3 GHz (12MB Cache, up to 4.6 GHz, 10 cores, 12 Threads)</v>
      </c>
      <c r="W107" s="19" t="str">
        <f t="shared" si="45"/>
        <v>Intel® Core™ i5-1334U 1.3</v>
      </c>
      <c r="X107" s="19" t="str">
        <f t="shared" si="46"/>
        <v>i5-1334U</v>
      </c>
      <c r="Y107" s="19" t="str">
        <f t="shared" si="47"/>
        <v>i5-1334U</v>
      </c>
      <c r="Z107" s="19" t="str">
        <f t="shared" si="48"/>
        <v>Win 11 Pro</v>
      </c>
      <c r="AA107" s="19" t="str">
        <f t="shared" si="49"/>
        <v/>
      </c>
      <c r="AB107" s="19" t="str">
        <f t="shared" si="50"/>
        <v>DDR5</v>
      </c>
      <c r="AC107" s="19" t="str">
        <f t="shared" si="51"/>
        <v>512GB</v>
      </c>
      <c r="AD107" s="19" t="str">
        <f t="shared" si="52"/>
        <v>B1403CVA</v>
      </c>
      <c r="AF107" s="19" t="str">
        <v>90NX0811-M02W90</v>
      </c>
      <c r="AG107" s="19" t="str">
        <v>B1403CVA-S65151X</v>
      </c>
      <c r="AH107" s="19" t="str">
        <v>VSNX0811-BUF004</v>
      </c>
      <c r="AI107" s="19" t="str">
        <v>Intel® Core™ i5-1334U Processor 1.3 GHz (12MB Cache, up to 4.6 GHz, 10 cores, 12 Threads)</v>
      </c>
      <c r="AJ107" s="19" t="str">
        <v>16GB DDR5</v>
      </c>
      <c r="AK107" s="19" t="str">
        <v>512GB 2280 PCIE G4 SSD</v>
      </c>
      <c r="AL107" s="19" t="str">
        <v>Intel® UHD Graphics</v>
      </c>
      <c r="AM107" s="19" t="str">
        <v>Windows 11 Pro</v>
      </c>
      <c r="AN107" s="19" t="str">
        <v>M365 FREE TRIAL 30D(WW)</v>
      </c>
      <c r="AO107" s="19" t="str">
        <v>LCD Cover: Gentle Grey, Plastic
Top Case: Gentle Grey, Plastic</v>
      </c>
      <c r="AP107" s="19" t="str">
        <v>2x DDR5 SO-DIMM slots
1x M.2 2230 PCIe 4.0x4
1x M.2 2280 PCIe 4.0x4</v>
      </c>
      <c r="AQ107" s="19" t="str">
        <v>Front: 1080p FHD camera
Rear: -
With privacy shutter
World-Facing: -</v>
      </c>
      <c r="AR107" s="19" t="str">
        <v>Audio by Dirac
Built-in speaker
Built-in array microphone</v>
      </c>
      <c r="AS107" s="19" t="str">
        <v>Wi-Fi 6E(802.11ax) (Dual band) 2*2 + Bluetooth® 5.4 Wireless Card</v>
      </c>
      <c r="AT107" s="19" t="str">
        <v>2x USB 3.2 Gen 1 Type-A
2x USB 3.2 Gen 2 Type-C support display / power delivery
1x HDMI 1.4
1x 3.5mm Combo Audio Jack
1x RJ45 Gigabit Ethernet</v>
      </c>
      <c r="AU10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7" s="19" t="str">
        <v>Backpack</v>
      </c>
      <c r="AW107" s="19" t="str">
        <v>14.0</v>
      </c>
      <c r="AX107" s="19" t="str">
        <v>LED Back-lit-Narrow border</v>
      </c>
      <c r="AY107" s="19" t="str">
        <v>300nits</v>
      </c>
      <c r="AZ107" s="19" t="str">
        <v>FHD 1920X1080 16:9</v>
      </c>
      <c r="BA107" s="19" t="str">
        <v>Anti-Glare</v>
      </c>
      <c r="BB107" s="19" t="str">
        <v>NTSC:45%</v>
      </c>
      <c r="BC107" s="19" t="str">
        <v>non-Touch</v>
      </c>
      <c r="BD107" s="19" t="str">
        <v>Wide View</v>
      </c>
      <c r="BE107" s="19" t="str">
        <v>ID,1Y ON-SITE(ADP)+2Y ON-SITE</v>
      </c>
      <c r="BF107" s="19" t="str">
        <v>1.407 Kg</v>
      </c>
      <c r="BG107" s="19" t="str">
        <v>1.215 kg</v>
      </c>
      <c r="BH107" s="19" t="str">
        <v>32.45 x 21.44 x 1.97 ~ 1.97 cm (12.78" x 8.44" x 0.78" ~ 0.78")</v>
      </c>
      <c r="BI107" s="19" t="str">
        <v>50WHrs, 3S1P, 3-cell Li-ion</v>
      </c>
      <c r="BJ107" s="19" t="str">
        <v>TYPE-C, 65W AC Adapter, Output: 20V DC, 3.25A, 65W, Input: 100~240V AC 50/60Hz universal</v>
      </c>
      <c r="BK107" s="19" t="str">
        <v/>
      </c>
      <c r="BL107" s="19" t="str">
        <v>MCAFEE_30D</v>
      </c>
      <c r="BM107" s="19" t="str">
        <v>Backlit Chiclet Keyboard</v>
      </c>
      <c r="BN107" s="19" t="str">
        <v>W/FINGERPRINT</v>
      </c>
      <c r="BO107" s="19" t="str">
        <v>Energy star 8.0
FSC Mix
TCO Certified
RoHS
REACH</v>
      </c>
      <c r="BP107" s="19" t="str">
        <v>US MIL-STD 810H military-grade standard</v>
      </c>
      <c r="BQ107" s="19" t="str">
        <v/>
      </c>
      <c r="BR107" s="19">
        <v>0</v>
      </c>
    </row>
    <row r="108" spans="1:70" ht="72">
      <c r="A108" s="19" t="str">
        <v>B1403CVA-S67150X</v>
      </c>
      <c r="B108" s="19" t="str">
        <f>IF(ISBLANK(A108),"",_xlfn.XLOOKUP(LEFT(A108,5),'MKT name rule'!$B$2:$B$322,'MKT name rule'!$C$2:$C$322, "Not found"))</f>
        <v>ASUS ExpertBook B1</v>
      </c>
      <c r="C108" s="19" t="str">
        <f t="shared" si="53"/>
        <v>90NX0811-M00K70</v>
      </c>
      <c r="D108" s="19" t="str">
        <f t="shared" si="28"/>
        <v>ASUS ExpertBook B1 (i7-1355U/DDR5/512GB/Win 11 Pro/B1403CVA)</v>
      </c>
      <c r="E108" s="19" t="str">
        <f t="shared" si="29"/>
        <v>Intel® Core™ i7-1355U 1.7 GHz</v>
      </c>
      <c r="F108" s="19" t="str">
        <f t="shared" si="30"/>
        <v>Intel® UHD Graphics</v>
      </c>
      <c r="G108" s="19" t="str">
        <f t="shared" si="31"/>
        <v>Windows 11 Pro</v>
      </c>
      <c r="H108" s="19" t="str">
        <f t="shared" si="54"/>
        <v>M365 FREE TRIAL 30D(WW)</v>
      </c>
      <c r="I108" s="19" t="str">
        <f t="shared" si="32"/>
        <v>14"</v>
      </c>
      <c r="J108" s="19" t="str">
        <f t="shared" si="33"/>
        <v>FHD 1920X1080 16:9</v>
      </c>
      <c r="K108" s="19" t="str">
        <f t="shared" si="34"/>
        <v>300nits</v>
      </c>
      <c r="L108" s="19" t="str">
        <f t="shared" si="35"/>
        <v>16GB DDR5</v>
      </c>
      <c r="M108" s="19" t="str">
        <f t="shared" si="36"/>
        <v>512GB 2280 PCIE G4 SSD</v>
      </c>
      <c r="N108" s="20" t="str">
        <f t="shared" si="37"/>
        <v>2x USB 3.2 Gen 1 Type-A
2x USB 3.2 Gen 2 Type-C support display / power delivery
1x HDMI 1.4
1x 3.5mm Combo Audio Jack
1x RJ45 Gigabit Ethernet</v>
      </c>
      <c r="O108" s="19" t="str">
        <f t="shared" si="38"/>
        <v>1.407 Kg</v>
      </c>
      <c r="P108" s="19" t="str">
        <f t="shared" si="39"/>
        <v>32.45 x 21.44 x 1.97 ~ 1.97 cm</v>
      </c>
      <c r="Q108" s="20" t="str">
        <f t="shared" si="40"/>
        <v>2x DDR5 SO-DIMM slots
1x M.2 2230 PCIe 4.0x4
1x M.2 2280 PCIe 4.0x4</v>
      </c>
      <c r="R108" s="19" t="str">
        <f t="shared" si="55"/>
        <v>Backpack</v>
      </c>
      <c r="S108" s="19" t="str">
        <f t="shared" si="41"/>
        <v>50WHrs</v>
      </c>
      <c r="T108" s="19" t="str">
        <f t="shared" si="42"/>
        <v>TYPE-C, 65W AC Adapter</v>
      </c>
      <c r="U108" s="19" t="str">
        <f t="shared" si="43"/>
        <v>W/FINGERPRINT</v>
      </c>
      <c r="V108" s="19" t="str">
        <f t="shared" si="44"/>
        <v>Intel® Core™ i7-1355U Processor 1.7 GHz (12MB Cache, up to 5.0 GHz, 10 cores, 12 Threads)</v>
      </c>
      <c r="W108" s="19" t="str">
        <f t="shared" si="45"/>
        <v>Intel® Core™ i7-1355U 1.7</v>
      </c>
      <c r="X108" s="19" t="str">
        <f t="shared" si="46"/>
        <v>i7-1355U</v>
      </c>
      <c r="Y108" s="19" t="str">
        <f t="shared" si="47"/>
        <v>i7-1355U</v>
      </c>
      <c r="Z108" s="19" t="str">
        <f t="shared" si="48"/>
        <v>Win 11 Pro</v>
      </c>
      <c r="AA108" s="19" t="str">
        <f t="shared" si="49"/>
        <v/>
      </c>
      <c r="AB108" s="19" t="str">
        <f t="shared" si="50"/>
        <v>DDR5</v>
      </c>
      <c r="AC108" s="19" t="str">
        <f t="shared" si="51"/>
        <v>512GB</v>
      </c>
      <c r="AD108" s="19" t="str">
        <f t="shared" si="52"/>
        <v>B1403CVA</v>
      </c>
      <c r="AF108" s="19" t="str">
        <v>90NX0811-M00K70</v>
      </c>
      <c r="AG108" s="19" t="str">
        <v>B1403CVA-S67150X</v>
      </c>
      <c r="AH108" s="19" t="str">
        <v>VSNX0811-BUF004</v>
      </c>
      <c r="AI108" s="19" t="str">
        <v>Intel® Core™ i7-1355U Processor 1.7 GHz (12MB Cache, up to 5.0 GHz, 10 cores, 12 Threads)</v>
      </c>
      <c r="AJ108" s="19" t="str">
        <v>16GB DDR5</v>
      </c>
      <c r="AK108" s="19" t="str">
        <v>512GB 2280 PCIE G4 SSD</v>
      </c>
      <c r="AL108" s="19" t="str">
        <v>Intel® UHD Graphics</v>
      </c>
      <c r="AM108" s="19" t="str">
        <v>Windows 11 Pro</v>
      </c>
      <c r="AN108" s="19" t="str">
        <v>M365 FREE TRIAL 30D(WW)</v>
      </c>
      <c r="AO108" s="19" t="str">
        <v>LCD Cover: Gentle Grey, Plastic
Top Case: Gentle Grey, Plastic</v>
      </c>
      <c r="AP108" s="19" t="str">
        <v>2x DDR5 SO-DIMM slots
1x M.2 2230 PCIe 4.0x4
1x M.2 2280 PCIe 4.0x4</v>
      </c>
      <c r="AQ108" s="19" t="str">
        <v>Front: 1080p FHD camera
Rear: -
With privacy shutter
World-Facing: -</v>
      </c>
      <c r="AR108" s="19" t="str">
        <v>Audio by Dirac
Built-in speaker
Built-in array microphone</v>
      </c>
      <c r="AS108" s="19" t="str">
        <v>Wi-Fi 6E(802.11ax) (Dual band) 2*2 + Bluetooth® 5.4 Wireless Card</v>
      </c>
      <c r="AT108" s="19" t="str">
        <v>2x USB 3.2 Gen 1 Type-A
2x USB 3.2 Gen 2 Type-C support display / power delivery
1x HDMI 1.4
1x 3.5mm Combo Audio Jack
1x RJ45 Gigabit Ethernet</v>
      </c>
      <c r="AU10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8" s="19" t="str">
        <v>Backpack</v>
      </c>
      <c r="AW108" s="19" t="str">
        <v>14.0</v>
      </c>
      <c r="AX108" s="19" t="str">
        <v>LED Back-lit-Narrow border</v>
      </c>
      <c r="AY108" s="19" t="str">
        <v>300nits</v>
      </c>
      <c r="AZ108" s="19" t="str">
        <v>FHD 1920X1080 16:9</v>
      </c>
      <c r="BA108" s="19" t="str">
        <v>Anti-Glare</v>
      </c>
      <c r="BB108" s="19" t="str">
        <v>NTSC:45%</v>
      </c>
      <c r="BC108" s="19" t="str">
        <v>non-Touch</v>
      </c>
      <c r="BD108" s="19" t="str">
        <v>Wide View</v>
      </c>
      <c r="BE108" s="19" t="str">
        <v>ID,1Y ON-SITE(ADP)+2Y ON-SITE</v>
      </c>
      <c r="BF108" s="19" t="str">
        <v>1.407 Kg</v>
      </c>
      <c r="BG108" s="19" t="str">
        <v>1.215 kg</v>
      </c>
      <c r="BH108" s="19" t="str">
        <v>32.45 x 21.44 x 1.97 ~ 1.97 cm (12.78" x 8.44" x 0.78" ~ 0.78")</v>
      </c>
      <c r="BI108" s="19" t="str">
        <v>50WHrs, 3S1P, 3-cell Li-ion</v>
      </c>
      <c r="BJ108" s="19" t="str">
        <v>TYPE-C, 65W AC Adapter, Output: 20V DC, 3.25A, 65W, Input: 100~240V AC 50/60Hz universal</v>
      </c>
      <c r="BK108" s="19">
        <v>0</v>
      </c>
      <c r="BL108" s="19" t="str">
        <v>MCAFEE_30D</v>
      </c>
      <c r="BM108" s="19" t="str">
        <v>Backlit Chiclet Keyboard</v>
      </c>
      <c r="BN108" s="19" t="str">
        <v>W/FINGERPRINT</v>
      </c>
      <c r="BO108" s="19" t="str">
        <v>Energy star 8.0
FSC Mix
TCO Certified
RoHS
REACH</v>
      </c>
      <c r="BP108" s="19" t="str">
        <v>US MIL-STD 810H military-grade standard</v>
      </c>
      <c r="BQ108" s="19">
        <v>0</v>
      </c>
      <c r="BR108" s="19">
        <v>0</v>
      </c>
    </row>
    <row r="109" spans="1:70" ht="72">
      <c r="A109" s="19" t="str">
        <v>B1403CVA-S65853X</v>
      </c>
      <c r="B109" s="19" t="str">
        <f>IF(ISBLANK(A109),"",_xlfn.XLOOKUP(LEFT(A109,5),'MKT name rule'!$B$2:$B$322,'MKT name rule'!$C$2:$C$322, "Not found"))</f>
        <v>ASUS ExpertBook B1</v>
      </c>
      <c r="C109" s="19" t="str">
        <f t="shared" si="53"/>
        <v>90NX0811-M077L0</v>
      </c>
      <c r="D109" s="19" t="str">
        <f t="shared" si="28"/>
        <v>ASUS ExpertBook B1 (Core 5 120U/DDR5/512GB/Win 11 Pro/B1403CVA)</v>
      </c>
      <c r="E109" s="19" t="str">
        <f t="shared" si="29"/>
        <v>Intel® Core™ 5 120U 1.4 GHz</v>
      </c>
      <c r="F109" s="19" t="str">
        <f t="shared" si="30"/>
        <v>Intel® Graphics</v>
      </c>
      <c r="G109" s="19" t="str">
        <f t="shared" si="31"/>
        <v>Windows 11 Pro</v>
      </c>
      <c r="H109" s="19" t="str">
        <f t="shared" si="54"/>
        <v>M365 FREE TRIAL 30D(WW)</v>
      </c>
      <c r="I109" s="19" t="str">
        <f t="shared" si="32"/>
        <v>14"</v>
      </c>
      <c r="J109" s="19" t="str">
        <f t="shared" si="33"/>
        <v>FHD 1920X1080 16:9</v>
      </c>
      <c r="K109" s="19" t="str">
        <f t="shared" si="34"/>
        <v>300nits</v>
      </c>
      <c r="L109" s="19" t="str">
        <f t="shared" si="35"/>
        <v>8GB DDR5</v>
      </c>
      <c r="M109" s="19" t="str">
        <f t="shared" si="36"/>
        <v>512GB 2280 PCIE G4 SSD</v>
      </c>
      <c r="N109" s="20" t="str">
        <f t="shared" si="37"/>
        <v>2x USB 3.2 Gen 1 Type-A
2x USB 3.2 Gen 2 Type-C support display / power delivery
1x HDMI 1.4
1x 3.5mm Combo Audio Jack
1x RJ45 Gigabit Ethernet</v>
      </c>
      <c r="O109" s="19" t="str">
        <f t="shared" si="38"/>
        <v>1.407 Kg</v>
      </c>
      <c r="P109" s="19" t="str">
        <f t="shared" si="39"/>
        <v>32.45 x 21.44 x 1.97 ~ 1.97 cm</v>
      </c>
      <c r="Q109" s="20" t="str">
        <f t="shared" si="40"/>
        <v>2x DDR5 SO-DIMM slots
1x M.2 2230 PCIe 4.0x4
1x M.2 2280 PCIe 4.0x4</v>
      </c>
      <c r="R109" s="19" t="str">
        <f t="shared" si="55"/>
        <v>Backpack</v>
      </c>
      <c r="S109" s="19" t="str">
        <f t="shared" si="41"/>
        <v>50WHrs</v>
      </c>
      <c r="T109" s="19" t="str">
        <f t="shared" si="42"/>
        <v>TYPE-C, 65W AC Adapter</v>
      </c>
      <c r="U109" s="19" t="str">
        <f t="shared" si="43"/>
        <v>W/FINGERPRINT</v>
      </c>
      <c r="V109" s="19" t="str">
        <f t="shared" si="44"/>
        <v>Intel® Core™ 5 Processor 120U 1.4 GHz (12MB Cache, up to 5.0 GHz, 10 Cores)</v>
      </c>
      <c r="W109" s="19" t="str">
        <f t="shared" si="45"/>
        <v>Intel® Core™ 5 120U</v>
      </c>
      <c r="X109" s="19" t="str">
        <f t="shared" si="46"/>
        <v>Core 5</v>
      </c>
      <c r="Y109" s="19" t="str">
        <f t="shared" si="47"/>
        <v>Core 5 120U</v>
      </c>
      <c r="Z109" s="19" t="str">
        <f t="shared" si="48"/>
        <v>Win 11 Pro</v>
      </c>
      <c r="AA109" s="19" t="str">
        <f t="shared" si="49"/>
        <v/>
      </c>
      <c r="AB109" s="19" t="str">
        <f t="shared" si="50"/>
        <v>DDR5</v>
      </c>
      <c r="AC109" s="19" t="str">
        <f t="shared" si="51"/>
        <v>512GB</v>
      </c>
      <c r="AD109" s="19" t="str">
        <f t="shared" si="52"/>
        <v>B1403CVA</v>
      </c>
      <c r="AF109" s="19" t="str">
        <v>90NX0811-M077L0</v>
      </c>
      <c r="AG109" s="19" t="str">
        <v>B1403CVA-S65853X</v>
      </c>
      <c r="AH109" s="19" t="str">
        <v>VSNX0811-BUF004</v>
      </c>
      <c r="AI109" s="19" t="str">
        <v>Intel® Core™ 5 Processor 120U 1.4 GHz (12MB Cache, up to 5.0 GHz, 10 Cores)</v>
      </c>
      <c r="AJ109" s="19" t="str">
        <v>8GB DDR5</v>
      </c>
      <c r="AK109" s="19" t="str">
        <v>512GB 2280 PCIE G4 SSD</v>
      </c>
      <c r="AL109" s="19" t="str">
        <v>Intel® Graphics</v>
      </c>
      <c r="AM109" s="19" t="str">
        <v>Windows 11 Pro</v>
      </c>
      <c r="AN109" s="19" t="str">
        <v>M365 FREE TRIAL 30D(WW)</v>
      </c>
      <c r="AO109" s="19" t="str">
        <v>LCD Cover: Gentle Grey, Plastic
Top Case: Gentle Grey, Plastic</v>
      </c>
      <c r="AP109" s="19" t="str">
        <v>2x DDR5 SO-DIMM slots
1x M.2 2230 PCIe 4.0x4
1x M.2 2280 PCIe 4.0x4</v>
      </c>
      <c r="AQ109" s="19" t="str">
        <v>Front: 1080p FHD camera
Rear: -
With privacy shutter
World-Facing: -</v>
      </c>
      <c r="AR109" s="19" t="str">
        <v>Audio by Dirac
Built-in speaker
Built-in array microphone</v>
      </c>
      <c r="AS109" s="19" t="str">
        <v>Wi-Fi 6E(802.11ax) (Dual band) 2*2 + Bluetooth® 5.4 Wireless Card</v>
      </c>
      <c r="AT109" s="19" t="str">
        <v>2x USB 3.2 Gen 1 Type-A
2x USB 3.2 Gen 2 Type-C support display / power delivery
1x HDMI 1.4
1x 3.5mm Combo Audio Jack
1x RJ45 Gigabit Ethernet</v>
      </c>
      <c r="AU10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9" s="19" t="str">
        <v>Backpack</v>
      </c>
      <c r="AW109" s="19" t="str">
        <v>14.0</v>
      </c>
      <c r="AX109" s="19" t="str">
        <v>LED Back-lit-Narrow border</v>
      </c>
      <c r="AY109" s="19" t="str">
        <v>300nits</v>
      </c>
      <c r="AZ109" s="19" t="str">
        <v>FHD 1920X1080 16:9</v>
      </c>
      <c r="BA109" s="19" t="str">
        <v>Anti-Glare</v>
      </c>
      <c r="BB109" s="19" t="str">
        <v>NTSC:45%</v>
      </c>
      <c r="BC109" s="19" t="str">
        <v>non-Touch</v>
      </c>
      <c r="BD109" s="19" t="str">
        <v>Wide View</v>
      </c>
      <c r="BE109" s="19" t="str">
        <v>ID,1Y ON-SITE(ADP)+2Y ON-SITE</v>
      </c>
      <c r="BF109" s="19" t="str">
        <v>1.407 Kg</v>
      </c>
      <c r="BG109" s="19" t="str">
        <v>1.215 kg</v>
      </c>
      <c r="BH109" s="19" t="str">
        <v>32.45 x 21.44 x 1.97 ~ 1.97 cm (12.78" x 8.44" x 0.78" ~ 0.78")</v>
      </c>
      <c r="BI109" s="19" t="str">
        <v>50WHrs, 3S1P, 3-cell Li-ion</v>
      </c>
      <c r="BJ109" s="19" t="str">
        <v>TYPE-C, 65W AC Adapter, Output: 20V DC, 3.25A, 65W, Input: 100~240V AC 50/60Hz universal</v>
      </c>
      <c r="BK109" s="19">
        <v>0</v>
      </c>
      <c r="BL109" s="19" t="str">
        <v>MCAFEE_30D</v>
      </c>
      <c r="BM109" s="19" t="str">
        <v>Backlit Chiclet Keyboard</v>
      </c>
      <c r="BN109" s="19" t="str">
        <v>W/FINGERPRINT</v>
      </c>
      <c r="BO109" s="19" t="str">
        <v>Energy star 8.0
FSC Mix
TCO Certified
RoHS
REACH</v>
      </c>
      <c r="BP109" s="19" t="str">
        <v>US MIL-STD 810H military-grade standard</v>
      </c>
      <c r="BQ109" s="19">
        <v>0</v>
      </c>
      <c r="BR109" s="19">
        <v>0</v>
      </c>
    </row>
    <row r="110" spans="1:70" ht="72">
      <c r="A110" s="19" t="str">
        <v>B1403CVA-S63854X</v>
      </c>
      <c r="B110" s="19" t="str">
        <f>IF(ISBLANK(A110),"",_xlfn.XLOOKUP(LEFT(A110,5),'MKT name rule'!$B$2:$B$322,'MKT name rule'!$C$2:$C$322, "Not found"))</f>
        <v>ASUS ExpertBook B1</v>
      </c>
      <c r="C110" s="19" t="str">
        <f t="shared" si="53"/>
        <v>90NX0811-M06YJ0</v>
      </c>
      <c r="D110" s="19" t="str">
        <f t="shared" si="28"/>
        <v>ASUS ExpertBook B1 (Core 3 100U/DDR5/512GB/Win 11 Pro/B1403CVA)</v>
      </c>
      <c r="E110" s="19" t="str">
        <f t="shared" si="29"/>
        <v>Intel® Core™ 3 100U 1.2 GHz</v>
      </c>
      <c r="F110" s="19" t="str">
        <f t="shared" si="30"/>
        <v>Intel® Graphics</v>
      </c>
      <c r="G110" s="19" t="str">
        <f t="shared" si="31"/>
        <v>Windows 11 Pro</v>
      </c>
      <c r="H110" s="19" t="str">
        <f t="shared" si="54"/>
        <v>M365 FREE TRIAL 30D(WW)</v>
      </c>
      <c r="I110" s="19" t="str">
        <f t="shared" si="32"/>
        <v>14"</v>
      </c>
      <c r="J110" s="19" t="str">
        <f t="shared" si="33"/>
        <v>FHD 1920X1080 16:9</v>
      </c>
      <c r="K110" s="19" t="str">
        <f t="shared" si="34"/>
        <v>300nits</v>
      </c>
      <c r="L110" s="19" t="str">
        <f t="shared" si="35"/>
        <v>8GB DDR5</v>
      </c>
      <c r="M110" s="19" t="str">
        <f t="shared" si="36"/>
        <v>512GB 2280 PCIE G4 SSD</v>
      </c>
      <c r="N110" s="20" t="str">
        <f t="shared" si="37"/>
        <v>2x USB 3.2 Gen 1 Type-A
2x USB 3.2 Gen 2 Type-C support display / power delivery
1x HDMI 1.4
1x 3.5mm Combo Audio Jack
1x RJ45 Gigabit Ethernet</v>
      </c>
      <c r="O110" s="19" t="str">
        <f t="shared" si="38"/>
        <v>1.407 Kg</v>
      </c>
      <c r="P110" s="19" t="str">
        <f t="shared" si="39"/>
        <v>32.45 x 21.44 x 1.97 ~ 1.97 cm</v>
      </c>
      <c r="Q110" s="20" t="str">
        <f t="shared" si="40"/>
        <v>2x DDR5 SO-DIMM slots
1x M.2 2230 PCIe 4.0x4
1x M.2 2280 PCIe 4.0x4</v>
      </c>
      <c r="R110" s="19" t="str">
        <f t="shared" si="55"/>
        <v>Backpack</v>
      </c>
      <c r="S110" s="19" t="str">
        <f t="shared" si="41"/>
        <v>50WHrs</v>
      </c>
      <c r="T110" s="19" t="str">
        <f t="shared" si="42"/>
        <v>TYPE-C, 65W AC Adapter</v>
      </c>
      <c r="U110" s="19" t="str">
        <f t="shared" si="43"/>
        <v>W/FINGERPRINT</v>
      </c>
      <c r="V110" s="19" t="str">
        <f t="shared" si="44"/>
        <v>Intel® Core™ 3 Processor 100U 1.2 GHz (10MB Cache, up to 4.7 GHz, 6 Cores)</v>
      </c>
      <c r="W110" s="19" t="str">
        <f t="shared" si="45"/>
        <v>Intel® Core™ 3 100U</v>
      </c>
      <c r="X110" s="19" t="str">
        <f t="shared" si="46"/>
        <v>Core 3</v>
      </c>
      <c r="Y110" s="19" t="str">
        <f t="shared" si="47"/>
        <v>Core 3 100U</v>
      </c>
      <c r="Z110" s="19" t="str">
        <f t="shared" si="48"/>
        <v>Win 11 Pro</v>
      </c>
      <c r="AA110" s="19" t="str">
        <f t="shared" si="49"/>
        <v/>
      </c>
      <c r="AB110" s="19" t="str">
        <f t="shared" si="50"/>
        <v>DDR5</v>
      </c>
      <c r="AC110" s="19" t="str">
        <f t="shared" si="51"/>
        <v>512GB</v>
      </c>
      <c r="AD110" s="19" t="str">
        <f t="shared" si="52"/>
        <v>B1403CVA</v>
      </c>
      <c r="AF110" s="19" t="str">
        <v>90NX0811-M06YJ0</v>
      </c>
      <c r="AG110" s="19" t="str">
        <v>B1403CVA-S63854X</v>
      </c>
      <c r="AH110" s="19" t="str">
        <v>VSNX0811-BUF004</v>
      </c>
      <c r="AI110" s="19" t="str">
        <v>Intel® Core™ 3 Processor 100U 1.2 GHz (10MB Cache, up to 4.7 GHz, 6 Cores)</v>
      </c>
      <c r="AJ110" s="19" t="str">
        <v>8GB DDR5</v>
      </c>
      <c r="AK110" s="19" t="str">
        <v>512GB 2280 PCIE G4 SSD</v>
      </c>
      <c r="AL110" s="19" t="str">
        <v>Intel® Graphics</v>
      </c>
      <c r="AM110" s="19" t="str">
        <v>Windows 11 Pro</v>
      </c>
      <c r="AN110" s="19" t="str">
        <v>M365 FREE TRIAL 30D(WW)</v>
      </c>
      <c r="AO110" s="19" t="str">
        <v>LCD Cover: Gentle Grey, Plastic
Top Case: Gentle Grey, Plastic</v>
      </c>
      <c r="AP110" s="19" t="str">
        <v>2x DDR5 SO-DIMM slots
1x M.2 2230 PCIe 4.0x4
1x M.2 2280 PCIe 4.0x4</v>
      </c>
      <c r="AQ110" s="19" t="str">
        <v>Front: 1080p FHD camera
Rear: -
With privacy shutter
World-Facing: -</v>
      </c>
      <c r="AR110" s="19" t="str">
        <v>Audio by Dirac
Built-in speaker
Built-in array microphone</v>
      </c>
      <c r="AS110" s="19" t="str">
        <v>Wi-Fi 6E(802.11ax) (Dual band) 2*2 + Bluetooth® 5.4 Wireless Card</v>
      </c>
      <c r="AT110" s="19" t="str">
        <v>2x USB 3.2 Gen 1 Type-A
2x USB 3.2 Gen 2 Type-C support display / power delivery
1x HDMI 1.4
1x 3.5mm Combo Audio Jack
1x RJ45 Gigabit Ethernet</v>
      </c>
      <c r="AU11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0" s="19" t="str">
        <v>Backpack</v>
      </c>
      <c r="AW110" s="19" t="str">
        <v>14.0</v>
      </c>
      <c r="AX110" s="19" t="str">
        <v>LED Back-lit-Narrow border</v>
      </c>
      <c r="AY110" s="19" t="str">
        <v>300nits</v>
      </c>
      <c r="AZ110" s="19" t="str">
        <v>FHD 1920X1080 16:9</v>
      </c>
      <c r="BA110" s="19" t="str">
        <v>Anti-Glare</v>
      </c>
      <c r="BB110" s="19" t="str">
        <v>NTSC:45%</v>
      </c>
      <c r="BC110" s="19" t="str">
        <v>non-Touch</v>
      </c>
      <c r="BD110" s="19" t="str">
        <v>Wide View</v>
      </c>
      <c r="BE110" s="19" t="str">
        <v>ID,1Y ON-SITE(ADP)+2Y ON-SITE</v>
      </c>
      <c r="BF110" s="19" t="str">
        <v>1.407 Kg</v>
      </c>
      <c r="BG110" s="19" t="str">
        <v>1.215 kg</v>
      </c>
      <c r="BH110" s="19" t="str">
        <v>32.45 x 21.44 x 1.97 ~ 1.97 cm (12.78" x 8.44" x 0.78" ~ 0.78")</v>
      </c>
      <c r="BI110" s="19" t="str">
        <v>50WHrs, 3S1P, 3-cell Li-ion</v>
      </c>
      <c r="BJ110" s="19" t="str">
        <v>TYPE-C, 65W AC Adapter, Output: 20V DC, 3.25A, 65W, Input: 100~240V AC 50/60Hz universal</v>
      </c>
      <c r="BK110" s="19">
        <v>0</v>
      </c>
      <c r="BL110" s="19" t="str">
        <v>MCAFEE_30D</v>
      </c>
      <c r="BM110" s="19" t="str">
        <v>Backlit Chiclet Keyboard</v>
      </c>
      <c r="BN110" s="19" t="str">
        <v>W/FINGERPRINT</v>
      </c>
      <c r="BO110" s="19" t="str">
        <v>Energy star 8.0
FSC Mix
TCO Certified
RoHS
REACH</v>
      </c>
      <c r="BP110" s="19" t="str">
        <v>US MIL-STD 810H military-grade standard</v>
      </c>
      <c r="BQ110" s="19">
        <v>0</v>
      </c>
      <c r="BR110" s="19">
        <v>0</v>
      </c>
    </row>
    <row r="111" spans="1:70" ht="72">
      <c r="A111" s="19" t="str">
        <v>B1403CVA-S65152X</v>
      </c>
      <c r="B111" s="19" t="str">
        <f>IF(ISBLANK(A111),"",_xlfn.XLOOKUP(LEFT(A111,5),'MKT name rule'!$B$2:$B$322,'MKT name rule'!$C$2:$C$322, "Not found"))</f>
        <v>ASUS ExpertBook B1</v>
      </c>
      <c r="C111" s="19" t="str">
        <f t="shared" si="53"/>
        <v>90NX0811-M06NL0</v>
      </c>
      <c r="D111" s="19" t="str">
        <f t="shared" si="28"/>
        <v>ASUS ExpertBook B1 (Core 5 120U/DDR5/512GB/Win 11 Pro/B1403CVA)</v>
      </c>
      <c r="E111" s="19" t="str">
        <f t="shared" si="29"/>
        <v>Intel® Core™ 5 120U 1.4 GHz</v>
      </c>
      <c r="F111" s="19" t="str">
        <f t="shared" si="30"/>
        <v>Intel® Graphics</v>
      </c>
      <c r="G111" s="19" t="str">
        <f t="shared" si="31"/>
        <v>Windows 11 Pro</v>
      </c>
      <c r="H111" s="19" t="str">
        <f t="shared" si="54"/>
        <v>M365 FREE TRIAL 30D(WW)</v>
      </c>
      <c r="I111" s="19" t="str">
        <f t="shared" si="32"/>
        <v>14"</v>
      </c>
      <c r="J111" s="19" t="str">
        <f t="shared" si="33"/>
        <v>FHD 1920X1080 16:9</v>
      </c>
      <c r="K111" s="19" t="str">
        <f t="shared" si="34"/>
        <v>300nits</v>
      </c>
      <c r="L111" s="19" t="str">
        <f t="shared" si="35"/>
        <v>16GB DDR5</v>
      </c>
      <c r="M111" s="19" t="str">
        <f t="shared" si="36"/>
        <v>512GB 2280 PCIE G4 SSD</v>
      </c>
      <c r="N111" s="20" t="str">
        <f t="shared" si="37"/>
        <v>2x USB 3.2 Gen 1 Type-A
2x USB 3.2 Gen 2 Type-C support display / power delivery
1x HDMI 1.4
1x 3.5mm Combo Audio Jack
1x RJ45 Gigabit Ethernet</v>
      </c>
      <c r="O111" s="19" t="str">
        <f t="shared" si="38"/>
        <v>1.407 Kg</v>
      </c>
      <c r="P111" s="19" t="str">
        <f t="shared" si="39"/>
        <v>32.45 x 21.44 x 1.97 ~ 1.97 cm</v>
      </c>
      <c r="Q111" s="20" t="str">
        <f t="shared" si="40"/>
        <v>2x DDR5 SO-DIMM slots
1x M.2 2230 PCIe 4.0x4
1x M.2 2280 PCIe 4.0x4</v>
      </c>
      <c r="R111" s="19" t="str">
        <f t="shared" si="55"/>
        <v>Backpack</v>
      </c>
      <c r="S111" s="19" t="str">
        <f t="shared" si="41"/>
        <v>50WHrs</v>
      </c>
      <c r="T111" s="19" t="str">
        <f t="shared" si="42"/>
        <v>TYPE-C, 65W AC Adapter</v>
      </c>
      <c r="U111" s="19" t="str">
        <f t="shared" si="43"/>
        <v>W/FINGERPRINT</v>
      </c>
      <c r="V111" s="19" t="str">
        <f t="shared" si="44"/>
        <v>Intel® Core™ 5 Processor 120U 1.4 GHz (12MB Cache, up to 5.0 GHz, 10 Cores)</v>
      </c>
      <c r="W111" s="19" t="str">
        <f t="shared" si="45"/>
        <v>Intel® Core™ 5 120U</v>
      </c>
      <c r="X111" s="19" t="str">
        <f t="shared" si="46"/>
        <v>Core 5</v>
      </c>
      <c r="Y111" s="19" t="str">
        <f t="shared" si="47"/>
        <v>Core 5 120U</v>
      </c>
      <c r="Z111" s="19" t="str">
        <f t="shared" si="48"/>
        <v>Win 11 Pro</v>
      </c>
      <c r="AA111" s="19" t="str">
        <f t="shared" si="49"/>
        <v/>
      </c>
      <c r="AB111" s="19" t="str">
        <f t="shared" si="50"/>
        <v>DDR5</v>
      </c>
      <c r="AC111" s="19" t="str">
        <f t="shared" si="51"/>
        <v>512GB</v>
      </c>
      <c r="AD111" s="19" t="str">
        <f t="shared" si="52"/>
        <v>B1403CVA</v>
      </c>
      <c r="AF111" s="19" t="str">
        <v>90NX0811-M06NL0</v>
      </c>
      <c r="AG111" s="19" t="str">
        <v>B1403CVA-S65152X</v>
      </c>
      <c r="AH111" s="19" t="str">
        <v>VSNX0811-BUF004</v>
      </c>
      <c r="AI111" s="19" t="str">
        <v>Intel® Core™ 5 Processor 120U 1.4 GHz (12MB Cache, up to 5.0 GHz, 10 Cores)</v>
      </c>
      <c r="AJ111" s="19" t="str">
        <v>16GB DDR5</v>
      </c>
      <c r="AK111" s="19" t="str">
        <v>512GB 2280 PCIE G4 SSD</v>
      </c>
      <c r="AL111" s="19" t="str">
        <v>Intel® Graphics</v>
      </c>
      <c r="AM111" s="19" t="str">
        <v>Windows 11 Pro</v>
      </c>
      <c r="AN111" s="19" t="str">
        <v>M365 FREE TRIAL 30D(WW)</v>
      </c>
      <c r="AO111" s="19" t="str">
        <v>LCD Cover: Gentle Grey, Plastic
Top Case: Gentle Grey, Plastic</v>
      </c>
      <c r="AP111" s="19" t="str">
        <v>2x DDR5 SO-DIMM slots
1x M.2 2230 PCIe 4.0x4
1x M.2 2280 PCIe 4.0x4</v>
      </c>
      <c r="AQ111" s="19" t="str">
        <v>Front: 1080p FHD camera
Rear: -
With privacy shutter
World-Facing: -</v>
      </c>
      <c r="AR111" s="19" t="str">
        <v>Audio by Dirac
Built-in speaker
Built-in array microphone</v>
      </c>
      <c r="AS111" s="19" t="str">
        <v>Wi-Fi 6E(802.11ax) (Dual band) 2*2 + Bluetooth® 5.4 Wireless Card</v>
      </c>
      <c r="AT111" s="19" t="str">
        <v>2x USB 3.2 Gen 1 Type-A
2x USB 3.2 Gen 2 Type-C support display / power delivery
1x HDMI 1.4
1x 3.5mm Combo Audio Jack
1x RJ45 Gigabit Ethernet</v>
      </c>
      <c r="AU11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1" s="19" t="str">
        <v>Backpack</v>
      </c>
      <c r="AW111" s="19" t="str">
        <v>14.0</v>
      </c>
      <c r="AX111" s="19" t="str">
        <v>LED Back-lit-Narrow border</v>
      </c>
      <c r="AY111" s="19" t="str">
        <v>300nits</v>
      </c>
      <c r="AZ111" s="19" t="str">
        <v>FHD 1920X1080 16:9</v>
      </c>
      <c r="BA111" s="19" t="str">
        <v>Anti-Glare</v>
      </c>
      <c r="BB111" s="19" t="str">
        <v>NTSC:45%</v>
      </c>
      <c r="BC111" s="19" t="str">
        <v>non-Touch</v>
      </c>
      <c r="BD111" s="19" t="str">
        <v>Wide View</v>
      </c>
      <c r="BE111" s="19" t="str">
        <v>ID,1Y ON-SITE(ADP)+2Y ON-SITE</v>
      </c>
      <c r="BF111" s="19" t="str">
        <v>1.407 Kg</v>
      </c>
      <c r="BG111" s="19" t="str">
        <v>1.215 kg</v>
      </c>
      <c r="BH111" s="19" t="str">
        <v>32.45 x 21.44 x 1.97 ~ 1.97 cm (12.78" x 8.44" x 0.78" ~ 0.78")</v>
      </c>
      <c r="BI111" s="19" t="str">
        <v>50WHrs, 3S1P, 3-cell Li-ion</v>
      </c>
      <c r="BJ111" s="19" t="str">
        <v>TYPE-C, 65W AC Adapter, Output: 20V DC, 3.25A, 65W, Input: 100~240V AC 50/60Hz universal</v>
      </c>
      <c r="BK111" s="19">
        <v>0</v>
      </c>
      <c r="BL111" s="19" t="str">
        <v>MCAFEE_30D</v>
      </c>
      <c r="BM111" s="19" t="str">
        <v>Backlit Chiclet Keyboard</v>
      </c>
      <c r="BN111" s="19" t="str">
        <v>W/FINGERPRINT</v>
      </c>
      <c r="BO111" s="19" t="str">
        <v>Energy star 8.0
FSC Mix
TCO Certified
RoHS
REACH</v>
      </c>
      <c r="BP111" s="19" t="str">
        <v>US MIL-STD 810H military-grade standard</v>
      </c>
      <c r="BQ111" s="19">
        <v>0</v>
      </c>
      <c r="BR111" s="19">
        <v>0</v>
      </c>
    </row>
    <row r="112" spans="1:70" ht="72">
      <c r="A112" s="19" t="str">
        <v>B1403CVA-S67151X</v>
      </c>
      <c r="B112" s="19" t="str">
        <f>IF(ISBLANK(A112),"",_xlfn.XLOOKUP(LEFT(A112,5),'MKT name rule'!$B$2:$B$322,'MKT name rule'!$C$2:$C$322, "Not found"))</f>
        <v>ASUS ExpertBook B1</v>
      </c>
      <c r="C112" s="19" t="str">
        <f t="shared" si="53"/>
        <v>90NX0811-M077E0</v>
      </c>
      <c r="D112" s="19" t="str">
        <f t="shared" si="28"/>
        <v>ASUS ExpertBook B1 (Core 7 150U/DDR5/512GB/Win 11 Pro/B1403CVA)</v>
      </c>
      <c r="E112" s="19" t="str">
        <f t="shared" si="29"/>
        <v>Intel® Core™ 7 150U 1.8 GHz</v>
      </c>
      <c r="F112" s="19" t="str">
        <f t="shared" si="30"/>
        <v>Intel® Graphics</v>
      </c>
      <c r="G112" s="19" t="str">
        <f t="shared" si="31"/>
        <v>Windows 11 Pro</v>
      </c>
      <c r="H112" s="19" t="str">
        <f t="shared" si="54"/>
        <v>M365 FREE TRIAL 30D(WW)</v>
      </c>
      <c r="I112" s="19" t="str">
        <f t="shared" si="32"/>
        <v>14"</v>
      </c>
      <c r="J112" s="19" t="str">
        <f t="shared" si="33"/>
        <v>FHD 1920X1080 16:9</v>
      </c>
      <c r="K112" s="19" t="str">
        <f t="shared" si="34"/>
        <v>300nits</v>
      </c>
      <c r="L112" s="19" t="str">
        <f t="shared" si="35"/>
        <v>16GB DDR5</v>
      </c>
      <c r="M112" s="19" t="str">
        <f t="shared" si="36"/>
        <v>512GB 2280 PCIE G4 SSD</v>
      </c>
      <c r="N112" s="20" t="str">
        <f t="shared" si="37"/>
        <v>2x USB 3.2 Gen 1 Type-A
2x USB 3.2 Gen 2 Type-C support display / power delivery
1x HDMI 1.4
1x 3.5mm Combo Audio Jack
1x RJ45 Gigabit Ethernet</v>
      </c>
      <c r="O112" s="19" t="str">
        <f t="shared" si="38"/>
        <v>1.407 Kg</v>
      </c>
      <c r="P112" s="19" t="str">
        <f t="shared" si="39"/>
        <v>32.45 x 21.44 x 1.97 ~ 1.97 cm</v>
      </c>
      <c r="Q112" s="20" t="str">
        <f t="shared" si="40"/>
        <v>2x DDR5 SO-DIMM slots
1x M.2 2230 PCIe 4.0x4
1x M.2 2280 PCIe 4.0x4</v>
      </c>
      <c r="R112" s="19" t="str">
        <f t="shared" si="55"/>
        <v>Backpack</v>
      </c>
      <c r="S112" s="19" t="str">
        <f t="shared" si="41"/>
        <v>50WHrs</v>
      </c>
      <c r="T112" s="19" t="str">
        <f t="shared" si="42"/>
        <v>TYPE-C, 65W AC Adapter</v>
      </c>
      <c r="U112" s="19" t="str">
        <f t="shared" si="43"/>
        <v>W/FINGERPRINT</v>
      </c>
      <c r="V112" s="19" t="str">
        <f t="shared" si="44"/>
        <v>Intel® Core™ 7 Processor 150U 1.8 GHz (12MB Cache, up to 5.4 GHz, 10 Cores)</v>
      </c>
      <c r="W112" s="19" t="str">
        <f t="shared" si="45"/>
        <v>Intel® Core™ 7 150U</v>
      </c>
      <c r="X112" s="19" t="str">
        <f t="shared" si="46"/>
        <v>Core 7</v>
      </c>
      <c r="Y112" s="19" t="str">
        <f t="shared" si="47"/>
        <v>Core 7 150U</v>
      </c>
      <c r="Z112" s="19" t="str">
        <f t="shared" si="48"/>
        <v>Win 11 Pro</v>
      </c>
      <c r="AA112" s="19" t="str">
        <f t="shared" si="49"/>
        <v/>
      </c>
      <c r="AB112" s="19" t="str">
        <f t="shared" si="50"/>
        <v>DDR5</v>
      </c>
      <c r="AC112" s="19" t="str">
        <f t="shared" si="51"/>
        <v>512GB</v>
      </c>
      <c r="AD112" s="19" t="str">
        <f t="shared" si="52"/>
        <v>B1403CVA</v>
      </c>
      <c r="AF112" s="19" t="str">
        <v>90NX0811-M077E0</v>
      </c>
      <c r="AG112" s="19" t="str">
        <v>B1403CVA-S67151X</v>
      </c>
      <c r="AH112" s="19" t="str">
        <v>VSNX0811-BUF004</v>
      </c>
      <c r="AI112" s="19" t="str">
        <v>Intel® Core™ 7 Processor 150U 1.8 GHz (12MB Cache, up to 5.4 GHz, 10 Cores)</v>
      </c>
      <c r="AJ112" s="19" t="str">
        <v>16GB DDR5</v>
      </c>
      <c r="AK112" s="19" t="str">
        <v>512GB 2280 PCIE G4 SSD</v>
      </c>
      <c r="AL112" s="19" t="str">
        <v>Intel® Graphics</v>
      </c>
      <c r="AM112" s="19" t="str">
        <v>Windows 11 Pro</v>
      </c>
      <c r="AN112" s="19" t="str">
        <v>M365 FREE TRIAL 30D(WW)</v>
      </c>
      <c r="AO112" s="19" t="str">
        <v>LCD Cover: Gentle Grey, Plastic
Top Case: Gentle Grey, Plastic</v>
      </c>
      <c r="AP112" s="19" t="str">
        <v>2x DDR5 SO-DIMM slots
1x M.2 2230 PCIe 4.0x4
1x M.2 2280 PCIe 4.0x4</v>
      </c>
      <c r="AQ112" s="19" t="str">
        <v>Front: 1080p FHD camera
Rear: -
With privacy shutter
World-Facing: -</v>
      </c>
      <c r="AR112" s="19" t="str">
        <v>Audio by Dirac
Built-in speaker
Built-in array microphone</v>
      </c>
      <c r="AS112" s="19" t="str">
        <v>Wi-Fi 6E(802.11ax) (Dual band) 2*2 + Bluetooth® 5.4 Wireless Card</v>
      </c>
      <c r="AT112" s="19" t="str">
        <v>2x USB 3.2 Gen 1 Type-A
2x USB 3.2 Gen 2 Type-C support display / power delivery
1x HDMI 1.4
1x 3.5mm Combo Audio Jack
1x RJ45 Gigabit Ethernet</v>
      </c>
      <c r="AU11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2" s="19" t="str">
        <v>Backpack</v>
      </c>
      <c r="AW112" s="19" t="str">
        <v>14.0</v>
      </c>
      <c r="AX112" s="19" t="str">
        <v>LED Back-lit-Narrow border</v>
      </c>
      <c r="AY112" s="19" t="str">
        <v>300nits</v>
      </c>
      <c r="AZ112" s="19" t="str">
        <v>FHD 1920X1080 16:9</v>
      </c>
      <c r="BA112" s="19" t="str">
        <v>Anti-Glare</v>
      </c>
      <c r="BB112" s="19" t="str">
        <v>NTSC:45%</v>
      </c>
      <c r="BC112" s="19" t="str">
        <v>non-Touch</v>
      </c>
      <c r="BD112" s="19" t="str">
        <v>Wide View</v>
      </c>
      <c r="BE112" s="19" t="str">
        <v>ID,1Y ON-SITE(ADP)+2Y ON-SITE</v>
      </c>
      <c r="BF112" s="19" t="str">
        <v>1.407 Kg</v>
      </c>
      <c r="BG112" s="19" t="str">
        <v>1.215 kg</v>
      </c>
      <c r="BH112" s="19" t="str">
        <v>32.45 x 21.44 x 1.97 ~ 1.97 cm (12.78" x 8.44" x 0.78" ~ 0.78")</v>
      </c>
      <c r="BI112" s="19" t="str">
        <v>50WHrs, 3S1P, 3-cell Li-ion</v>
      </c>
      <c r="BJ112" s="19" t="str">
        <v>TYPE-C, 65W AC Adapter, Output: 20V DC, 3.25A, 65W, Input: 100~240V AC 50/60Hz universal</v>
      </c>
      <c r="BK112" s="19">
        <v>0</v>
      </c>
      <c r="BL112" s="19" t="str">
        <v>MCAFEE_30D</v>
      </c>
      <c r="BM112" s="19" t="str">
        <v>Backlit Chiclet Keyboard</v>
      </c>
      <c r="BN112" s="19" t="str">
        <v>W/FINGERPRINT</v>
      </c>
      <c r="BO112" s="19" t="str">
        <v>Energy star 8.0
FSC Mix
TCO Certified
RoHS
REACH</v>
      </c>
      <c r="BP112" s="19" t="str">
        <v>US MIL-STD 810H military-grade standard</v>
      </c>
      <c r="BQ112" s="19">
        <v>0</v>
      </c>
      <c r="BR112" s="19">
        <v>0</v>
      </c>
    </row>
    <row r="113" spans="1:70" ht="100.8">
      <c r="A113" s="19" t="str">
        <v>B3402FBA-EC7150X</v>
      </c>
      <c r="B113" s="19" t="str">
        <f>IF(ISBLANK(A113),"",_xlfn.XLOOKUP(LEFT(A113,5),'MKT name rule'!$B$2:$B$322,'MKT name rule'!$C$2:$C$322, "Not found"))</f>
        <v>ASUS ExpertBook B3</v>
      </c>
      <c r="C113" s="19" t="str">
        <f t="shared" si="53"/>
        <v>90NX04S1-M00TA0</v>
      </c>
      <c r="D113" s="19" t="str">
        <f t="shared" si="28"/>
        <v>ASUS ExpertBook B3 (i7-1255U/DDR4/512GB/Win 11 Pro/B3402FBA)</v>
      </c>
      <c r="E113" s="19" t="str">
        <f t="shared" si="29"/>
        <v>Intel® Core™ i7-1255U 1.7 GHz</v>
      </c>
      <c r="F113" s="19" t="str">
        <f t="shared" si="30"/>
        <v>Intel Iris Xᵉ Graphics (available for Intel® Core™ i5/i7/i9 with dual channel memory)</v>
      </c>
      <c r="G113" s="19" t="str">
        <f t="shared" si="31"/>
        <v>Windows 11 Pro</v>
      </c>
      <c r="H113" s="19" t="str">
        <f t="shared" si="54"/>
        <v>MICROSOFT 365 FREE TRIAL 30D</v>
      </c>
      <c r="I113" s="19" t="str">
        <f t="shared" si="32"/>
        <v>14"</v>
      </c>
      <c r="J113" s="19" t="str">
        <f t="shared" si="33"/>
        <v>FHD 1920X1080 16:9</v>
      </c>
      <c r="K113" s="19" t="str">
        <f t="shared" si="34"/>
        <v>250nits</v>
      </c>
      <c r="L113" s="19" t="str">
        <f t="shared" si="35"/>
        <v>16GB DDR4</v>
      </c>
      <c r="M113" s="19" t="str">
        <f t="shared" si="36"/>
        <v>512GB 2280 PCIE G4 SSD</v>
      </c>
      <c r="N113" s="20" t="str">
        <f t="shared" si="37"/>
        <v>1x USB 2.0 Type-A
1x USB 3.2 Gen 2 Type-A
2x Thunderbolt™ 4, compliant with USB4, supports display / power delivery
1x HDMI 2.0b
1x 3.5mm Combo Audio Jack
1x RJ45 Gigabit Ethernet</v>
      </c>
      <c r="O113" s="19" t="str">
        <f t="shared" si="38"/>
        <v>1.612 Kg</v>
      </c>
      <c r="P113" s="19" t="str">
        <f t="shared" si="39"/>
        <v>32.90 x 22.39 x 1.92 ~ 1.95 cm</v>
      </c>
      <c r="Q113" s="20" t="str">
        <f t="shared" si="40"/>
        <v>1x DDR4 SO-DIMM slot
1x M.2 2280 PCIe 4.0x4</v>
      </c>
      <c r="R113" s="19" t="str">
        <f t="shared" si="55"/>
        <v>Backpack
MPP 2.0 garaged stylus</v>
      </c>
      <c r="S113" s="19" t="str">
        <f t="shared" si="41"/>
        <v>50WHrs</v>
      </c>
      <c r="T113" s="19" t="str">
        <f t="shared" si="42"/>
        <v>TYPE-C, 65W AC Adapter</v>
      </c>
      <c r="U113" s="19" t="str">
        <f t="shared" si="43"/>
        <v>W/FINGERPRINT</v>
      </c>
      <c r="V113" s="19" t="str">
        <f t="shared" si="44"/>
        <v>Intel® Core™ i7-1255U Processor 1.7 GHz (12M Cache, up to 4.7 GHz, 10 cores)</v>
      </c>
      <c r="W113" s="19" t="str">
        <f t="shared" si="45"/>
        <v>Intel® Core™ i7-1255U 1.7</v>
      </c>
      <c r="X113" s="19" t="str">
        <f t="shared" si="46"/>
        <v>i7-1255U</v>
      </c>
      <c r="Y113" s="19" t="str">
        <f t="shared" si="47"/>
        <v>i7-1255U</v>
      </c>
      <c r="Z113" s="19" t="str">
        <f t="shared" si="48"/>
        <v>Win 11 Pro</v>
      </c>
      <c r="AA113" s="19" t="str">
        <f t="shared" si="49"/>
        <v/>
      </c>
      <c r="AB113" s="19" t="str">
        <f t="shared" si="50"/>
        <v>DDR4</v>
      </c>
      <c r="AC113" s="19" t="str">
        <f t="shared" si="51"/>
        <v>512GB</v>
      </c>
      <c r="AD113" s="19" t="str">
        <f t="shared" si="52"/>
        <v>B3402FBA</v>
      </c>
      <c r="AF113" s="19" t="str">
        <v>90NX04S1-M00TA0</v>
      </c>
      <c r="AG113" s="19" t="str">
        <v>B3402FBA-EC7150X</v>
      </c>
      <c r="AH113" s="19" t="str">
        <v>VSNX04S1-BU10BC</v>
      </c>
      <c r="AI113" s="19" t="str">
        <v>Intel® Core™ i7-1255U Processor 1.7 GHz (12M Cache, up to 4.7 GHz, 10 cores)</v>
      </c>
      <c r="AJ113" s="19" t="str">
        <v>16GB DDR4</v>
      </c>
      <c r="AK113" s="19" t="str">
        <v>512GB 2280 PCIE G4 SSD</v>
      </c>
      <c r="AL113" s="19" t="str">
        <v>Intel Iris Xᵉ Graphics (available for Intel® Core™ i5/i7/i9 with dual channel memory)</v>
      </c>
      <c r="AM113" s="19" t="str">
        <v>Windows 11 Pro
1-month trial for new Microsoft 365 customers. Credit card required.</v>
      </c>
      <c r="AN113" s="19" t="str">
        <v>MICROSOFT 365 FREE TRIAL 30D</v>
      </c>
      <c r="AO113" s="19" t="str">
        <v>LCD Cover: Star Black, Aluminum
Top Case: Star Black, Plastic</v>
      </c>
      <c r="AP113" s="19" t="str">
        <v>1x DDR4 SO-DIMM slot
1x M.2 2280 PCIe 4.0x4</v>
      </c>
      <c r="AQ113" s="19" t="str">
        <v>Front: 720p HD camera
Rear: 13.0M camera
With privacy shutter
World-Facing: -</v>
      </c>
      <c r="AR113" s="19" t="str">
        <v>SonicMaster
Built-in speaker
Built-in array microphone</v>
      </c>
      <c r="AS113" s="19" t="str">
        <v>Wi-Fi 6(802.11ax) (Dual band) 2*2 + Bluetooth® 5.2 Wireless Card</v>
      </c>
      <c r="AT113" s="19" t="str">
        <v>1x USB 2.0 Type-A
1x USB 3.2 Gen 2 Type-A
2x Thunderbolt™ 4, compliant with USB4, supports display / power delivery
1x HDMI 2.0b
1x 3.5mm Combo Audio Jack
1x RJ45 Gigabit Ethernet</v>
      </c>
      <c r="AU113" s="19" t="str">
        <v>FingerPrint
Fingerprint sensor integrated with Power Key
Kensington Security Slot™(7x 3mm)
Trusted Platform Module (TPM) 2.0</v>
      </c>
      <c r="AV113" s="19" t="str">
        <v>Backpack
MPP 2.0 garaged stylus</v>
      </c>
      <c r="AW113" s="19" t="str">
        <v>14.0</v>
      </c>
      <c r="AX113" s="19" t="str">
        <v>LED Back-lit-Narrow border</v>
      </c>
      <c r="AY113" s="19" t="str">
        <v>250nits</v>
      </c>
      <c r="AZ113" s="19" t="str">
        <v>FHD 1920X1080 16:9</v>
      </c>
      <c r="BA113" s="19" t="str">
        <v>Glare</v>
      </c>
      <c r="BB113" s="19" t="str">
        <v>NTSC:45%</v>
      </c>
      <c r="BC113" s="19" t="str">
        <v>Touch(OGM)</v>
      </c>
      <c r="BD113" s="19" t="str">
        <v>Wide View</v>
      </c>
      <c r="BE113" s="19" t="str">
        <v>ID,1Y ON-SITE(ADP)+2Y ON-SITE</v>
      </c>
      <c r="BF113" s="19" t="str">
        <v>1.612 Kg</v>
      </c>
      <c r="BG113" s="19" t="str">
        <v>1.42 kg</v>
      </c>
      <c r="BH113" s="19" t="str">
        <v>32.90 x 22.39 x 1.92 ~ 1.95 cm (12.95" x 8.81" x 0.76" ~ 0.77")</v>
      </c>
      <c r="BI113" s="19" t="str">
        <v>50WHrs, 3S1P, 3-cell Li-ion</v>
      </c>
      <c r="BJ113" s="19" t="str">
        <v>TYPE-C, 65W AC Adapter, Output: 20V DC, 3.25A, 65W, Input: 100~240V AC 50/60Hz universal</v>
      </c>
      <c r="BK113" s="19" t="str">
        <v>Support NumberPad</v>
      </c>
      <c r="BL113" s="19" t="str">
        <v>N/A</v>
      </c>
      <c r="BM113" s="19" t="str">
        <v>Backlit Chiclet Keyboard</v>
      </c>
      <c r="BN113" s="19" t="str">
        <v>W/FINGERPRINT</v>
      </c>
      <c r="BO113" s="19" t="str">
        <v>TCO
Energy star
EPEAT Silver</v>
      </c>
      <c r="BP113" s="19" t="str">
        <v>US MIL-STD 810H military-grade standard</v>
      </c>
      <c r="BQ113" s="19" t="str">
        <v/>
      </c>
      <c r="BR113" s="19" t="str">
        <v>LED Backlit</v>
      </c>
    </row>
    <row r="114" spans="1:70" ht="100.8">
      <c r="A114" s="19" t="str">
        <v>B3402FVA-EC7150X</v>
      </c>
      <c r="B114" s="19" t="str">
        <f>IF(ISBLANK(A114),"",_xlfn.XLOOKUP(LEFT(A114,5),'MKT name rule'!$B$2:$B$322,'MKT name rule'!$C$2:$C$322, "Not found"))</f>
        <v>ASUS ExpertBook B3</v>
      </c>
      <c r="C114" s="19" t="str">
        <f t="shared" si="53"/>
        <v>90NX07N1-M00U20</v>
      </c>
      <c r="D114" s="19" t="str">
        <f t="shared" si="28"/>
        <v>ASUS ExpertBook B3 (i7-1355U/DDR4/512GB/Win 11 Pro/B3402FVA)</v>
      </c>
      <c r="E114" s="19" t="str">
        <f t="shared" si="29"/>
        <v>Intel® Core™ i7-1355U 1.7 GHz</v>
      </c>
      <c r="F114" s="19" t="str">
        <f t="shared" si="30"/>
        <v>Intel Iris Xᵉ Graphics (available for Intel® Core™ i5/i7/i9 with dual channel memory)</v>
      </c>
      <c r="G114" s="19" t="str">
        <f t="shared" si="31"/>
        <v>Windows 11 Pro</v>
      </c>
      <c r="H114" s="19" t="str">
        <f t="shared" si="54"/>
        <v>M365 FREE TRIAL 30D(WW)</v>
      </c>
      <c r="I114" s="19" t="str">
        <f t="shared" si="32"/>
        <v>14"</v>
      </c>
      <c r="J114" s="19" t="str">
        <f t="shared" si="33"/>
        <v>FHD 1920X1080 16:9</v>
      </c>
      <c r="K114" s="19" t="str">
        <f t="shared" si="34"/>
        <v>250nits</v>
      </c>
      <c r="L114" s="19" t="str">
        <f t="shared" si="35"/>
        <v>16GB DDR4</v>
      </c>
      <c r="M114" s="19" t="str">
        <f t="shared" si="36"/>
        <v>512GB 2280 PCIE G4 SSD</v>
      </c>
      <c r="N114" s="20" t="str">
        <f t="shared" si="37"/>
        <v>2x USB 3.2 Gen 1 Type-A
2x Thunderbolt™ 4, compliant with USB4, supports display / power delivery
1x HDMI 2.1 TMDS
1x 3.5mm Combo Audio Jack
1x RJ45 Gigabit Ethernet
Micro SD card reader + SIM card slot</v>
      </c>
      <c r="O114" s="19" t="str">
        <f t="shared" si="38"/>
        <v>1.612 Kg</v>
      </c>
      <c r="P114" s="19" t="str">
        <f t="shared" si="39"/>
        <v>32.90 x 22.39 x 1.92 ~ 1.95 cm</v>
      </c>
      <c r="Q114" s="20" t="str">
        <f t="shared" si="40"/>
        <v>1x M.2 2280 PCIe 4.0x4</v>
      </c>
      <c r="R114" s="19" t="str">
        <f t="shared" si="55"/>
        <v>Carry bag
MPP 2.0 garaged stylus</v>
      </c>
      <c r="S114" s="19" t="str">
        <f t="shared" si="41"/>
        <v>50WHrs</v>
      </c>
      <c r="T114" s="19" t="str">
        <f t="shared" si="42"/>
        <v>TYPE-C, 65W AC Adapter</v>
      </c>
      <c r="U114" s="19" t="str">
        <f t="shared" si="43"/>
        <v>W/FINGERPRINT</v>
      </c>
      <c r="V114" s="19" t="str">
        <f t="shared" si="44"/>
        <v>Intel® Core™ i7-1355U Processor 1.7 GHz (12MB Cache, up to 5.0 GHz, 10 cores, 12 Threads)</v>
      </c>
      <c r="W114" s="19" t="str">
        <f t="shared" si="45"/>
        <v>Intel® Core™ i7-1355U 1.7</v>
      </c>
      <c r="X114" s="19" t="str">
        <f t="shared" si="46"/>
        <v>i7-1355U</v>
      </c>
      <c r="Y114" s="19" t="str">
        <f t="shared" si="47"/>
        <v>i7-1355U</v>
      </c>
      <c r="Z114" s="19" t="str">
        <f t="shared" si="48"/>
        <v>Win 11 Pro</v>
      </c>
      <c r="AA114" s="19" t="str">
        <f t="shared" si="49"/>
        <v/>
      </c>
      <c r="AB114" s="19" t="str">
        <f t="shared" si="50"/>
        <v>DDR4</v>
      </c>
      <c r="AC114" s="19" t="str">
        <f t="shared" si="51"/>
        <v>512GB</v>
      </c>
      <c r="AD114" s="19" t="str">
        <f t="shared" si="52"/>
        <v>B3402FVA</v>
      </c>
      <c r="AF114" s="19" t="str">
        <v>90NX07N1-M00U20</v>
      </c>
      <c r="AG114" s="19" t="str">
        <v>B3402FVA-EC7150X</v>
      </c>
      <c r="AH114" s="19" t="str">
        <v>VSNX07N1-BU1037</v>
      </c>
      <c r="AI114" s="19" t="str">
        <v>Intel® Core™ i7-1355U Processor 1.7 GHz (12MB Cache, up to 5.0 GHz, 10 cores, 12 Threads)</v>
      </c>
      <c r="AJ114" s="19" t="str">
        <v>16GB DDR4</v>
      </c>
      <c r="AK114" s="19" t="str">
        <v>512GB 2280 PCIE G4 SSD</v>
      </c>
      <c r="AL114" s="19" t="str">
        <v>Intel Iris Xᵉ Graphics (available for Intel® Core™ i5/i7/i9 with dual channel memory)</v>
      </c>
      <c r="AM114" s="19" t="str">
        <v>Windows 11 Pro
1-month trial for new Microsoft 365 customers. Credit card required.</v>
      </c>
      <c r="AN114" s="19" t="str">
        <v>M365 FREE TRIAL 30D(WW)</v>
      </c>
      <c r="AO114" s="19" t="str">
        <v>LCD Cover: Star Black, Aluminum
Top Case: Star Black, Plastic</v>
      </c>
      <c r="AP114" s="19" t="str">
        <v>1x M.2 2280 PCIe 4.0x4</v>
      </c>
      <c r="AQ114" s="19" t="str">
        <v>Front: 720p HD camera
Rear: 13.0M camera
With privacy shutter
World-Facing: -</v>
      </c>
      <c r="AR114" s="19" t="str">
        <v>SonicMaster
Audio by Dirac
Built-in speaker
Built-in array microphone</v>
      </c>
      <c r="AS114" s="19" t="str">
        <v>Wi-Fi 6E(802.11ax) (Dual band) 2*2 + Bluetooth® 5.4 Wireless Card</v>
      </c>
      <c r="AT114" s="19" t="str">
        <v>2x USB 3.2 Gen 1 Type-A
2x Thunderbolt™ 4, compliant with USB4, supports display / power delivery
1x HDMI 2.1 TMDS
1x 3.5mm Combo Audio Jack
1x RJ45 Gigabit Ethernet
Micro SD card reader + SIM card slot</v>
      </c>
      <c r="AU114" s="19" t="str">
        <v>FingerPrint
Fingerprint sensor integrated with Power Key
Kensington Security Slot™(7x 3mm)
Trusted Platform Module (TPM) 2.0</v>
      </c>
      <c r="AV114" s="19" t="str">
        <v>Carry bag
MPP 2.0 garaged stylus</v>
      </c>
      <c r="AW114" s="19" t="str">
        <v>14.0</v>
      </c>
      <c r="AX114" s="19" t="str">
        <v>LED Back-lit-Narrow border</v>
      </c>
      <c r="AY114" s="19" t="str">
        <v>250nits</v>
      </c>
      <c r="AZ114" s="19" t="str">
        <v>FHD 1920X1080 16:9</v>
      </c>
      <c r="BA114" s="19" t="str">
        <v>Glare</v>
      </c>
      <c r="BB114" s="19" t="str">
        <v>NTSC:45%</v>
      </c>
      <c r="BC114" s="19" t="str">
        <v>Touch(OGM)</v>
      </c>
      <c r="BD114" s="19" t="str">
        <v>Wide View</v>
      </c>
      <c r="BE114" s="19" t="str">
        <v>ID,1Y ON-SITE(ADP)+2Y ON-SITE</v>
      </c>
      <c r="BF114" s="19" t="str">
        <v>1.612 Kg</v>
      </c>
      <c r="BG114" s="19" t="str">
        <v>1.42 kg</v>
      </c>
      <c r="BH114" s="19" t="str">
        <v>32.90 x 22.39 x 1.92 ~ 1.95 cm (12.95" x 8.81" x 0.76" ~ 0.77") tablet: ??.?(W) x ??.?(D) x ?.?? ~ ?.?? (H) cm</v>
      </c>
      <c r="BI114" s="19" t="str">
        <v>50WHrs, 3S1P, 3-cell Li-ion</v>
      </c>
      <c r="BJ114" s="19" t="str">
        <v>TYPE-C, 65W AC Adapter, Output: 20V DC, 3.25A, 65W, Input: 100~240V AC 50/60Hz universal</v>
      </c>
      <c r="BK114" s="19" t="str">
        <v>Support NumberPad</v>
      </c>
      <c r="BL114" s="19" t="str">
        <v>MCAFEE_30D</v>
      </c>
      <c r="BM114" s="19" t="str">
        <v>Backlit Chiclet Keyboard</v>
      </c>
      <c r="BN114" s="19" t="str">
        <v>W/FINGERPRINT</v>
      </c>
      <c r="BO114" s="19" t="str">
        <v>EPEAT Gold with Climate+
Energy star 8.0
FSC Mix
RoHS
REACH</v>
      </c>
      <c r="BP114" s="19" t="str">
        <v>US MIL-STD 810H military-grade standard</v>
      </c>
      <c r="BQ114" s="19" t="str">
        <v/>
      </c>
      <c r="BR114" s="19" t="str">
        <v>LED Backlit</v>
      </c>
    </row>
    <row r="115" spans="1:70" ht="86.4">
      <c r="A115" s="19" t="str">
        <v>B3402FVA-EC5851WS</v>
      </c>
      <c r="B115" s="19" t="str">
        <f>IF(ISBLANK(A115),"",_xlfn.XLOOKUP(LEFT(A115,5),'MKT name rule'!$B$2:$B$322,'MKT name rule'!$C$2:$C$322, "Not found"))</f>
        <v>ASUS ExpertBook B3</v>
      </c>
      <c r="C115" s="19" t="str">
        <f t="shared" si="53"/>
        <v>90NX07N1-M00K40</v>
      </c>
      <c r="D115" s="19" t="str">
        <f t="shared" si="28"/>
        <v>ASUS ExpertBook B3 (i5-1335U/DDR4/512GB/Win 11 Home/B3402FVA)</v>
      </c>
      <c r="E115" s="19" t="str">
        <f t="shared" si="29"/>
        <v>Intel® Core™ i5-1335U 1.3GHz</v>
      </c>
      <c r="F115" s="19" t="str">
        <f t="shared" si="30"/>
        <v>Intel® UHD Graphics</v>
      </c>
      <c r="G115" s="19" t="str">
        <f t="shared" si="31"/>
        <v>Windows 11 Home</v>
      </c>
      <c r="H115" s="19" t="str">
        <f t="shared" si="54"/>
        <v>OFFICE HOME&amp;STUDENT(ID)</v>
      </c>
      <c r="I115" s="19" t="str">
        <f t="shared" si="32"/>
        <v>14"</v>
      </c>
      <c r="J115" s="19" t="str">
        <f t="shared" si="33"/>
        <v>FHD 1920X1080 16:9</v>
      </c>
      <c r="K115" s="19" t="str">
        <f t="shared" si="34"/>
        <v>250nits</v>
      </c>
      <c r="L115" s="19" t="str">
        <f t="shared" si="35"/>
        <v>8GB DDR4</v>
      </c>
      <c r="M115" s="19" t="str">
        <f t="shared" si="36"/>
        <v>512GB 2280 PCIE G4 SSD</v>
      </c>
      <c r="N115" s="20" t="str">
        <f t="shared" si="37"/>
        <v>2x USB 3.2 Gen 1 Type-A
2x Thunderbolt™ 4, compliant with USB4, supports display / power delivery
1x HDMI 2.1 TMDS
1x 3.5mm Combo Audio Jack
1x RJ45 Gigabit Ethernet</v>
      </c>
      <c r="O115" s="19" t="str">
        <f t="shared" si="38"/>
        <v>1.612 Kg</v>
      </c>
      <c r="P115" s="19" t="str">
        <f t="shared" si="39"/>
        <v>32.90 x 22.39 x 1.92 ~ 1.95 cm</v>
      </c>
      <c r="Q115" s="20" t="str">
        <f t="shared" si="40"/>
        <v>1x M.2 2280 PCIe 4.0x4</v>
      </c>
      <c r="R115" s="19" t="str">
        <f t="shared" si="55"/>
        <v>Carry bag
MPP 2.0 garaged stylus</v>
      </c>
      <c r="S115" s="19" t="str">
        <f t="shared" si="41"/>
        <v>50WHrs</v>
      </c>
      <c r="T115" s="19" t="str">
        <f t="shared" si="42"/>
        <v>TYPE-C, 65W AC Adapter</v>
      </c>
      <c r="U115" s="19" t="str">
        <f t="shared" si="43"/>
        <v>W/FINGERPRINT</v>
      </c>
      <c r="V115" s="19" t="str">
        <f t="shared" si="44"/>
        <v>Intel® Core™ i5-1335U Processor 1.3GHz (12M Cache, up to 4.6GHz, 10 cores)</v>
      </c>
      <c r="W115" s="19" t="str">
        <f t="shared" si="45"/>
        <v>Intel® Core™ i5-1335U 1.3GHz</v>
      </c>
      <c r="X115" s="19" t="str">
        <f t="shared" si="46"/>
        <v>i5-1335U</v>
      </c>
      <c r="Y115" s="19" t="str">
        <f t="shared" si="47"/>
        <v>i5-1335U</v>
      </c>
      <c r="Z115" s="19" t="str">
        <f t="shared" si="48"/>
        <v>Win 11 Home</v>
      </c>
      <c r="AA115" s="19" t="str">
        <f t="shared" si="49"/>
        <v/>
      </c>
      <c r="AB115" s="19" t="str">
        <f t="shared" si="50"/>
        <v>DDR4</v>
      </c>
      <c r="AC115" s="19" t="str">
        <f t="shared" si="51"/>
        <v>512GB</v>
      </c>
      <c r="AD115" s="19" t="str">
        <f t="shared" si="52"/>
        <v>B3402FVA</v>
      </c>
      <c r="AF115" s="19" t="str">
        <v>90NX07N1-M00K40</v>
      </c>
      <c r="AG115" s="19" t="str">
        <v>B3402FVA-EC5851WS</v>
      </c>
      <c r="AH115" s="19" t="str">
        <v>VSNX07N1-BU1033</v>
      </c>
      <c r="AI115" s="19" t="str">
        <v>Intel® Core™ i5-1335U Processor 1.3GHz (12M Cache, up to 4.6GHz, 10 cores)</v>
      </c>
      <c r="AJ115" s="19" t="str">
        <v>8GB DDR4</v>
      </c>
      <c r="AK115" s="19" t="str">
        <v>512GB 2280 PCIE G4 SSD</v>
      </c>
      <c r="AL115" s="19" t="str">
        <v>Intel® UHD Graphics</v>
      </c>
      <c r="AM115" s="19" t="str">
        <v>Windows 11 Home - ASUS recommends Windows 11 Pro for business
Microsoft Office Home &amp; Student 2021</v>
      </c>
      <c r="AN115" s="19" t="str">
        <v>OFFICE HOME&amp;STUDENT(ID)</v>
      </c>
      <c r="AO115" s="19" t="str">
        <v>LCD Cover: Star Black, Aluminum
Top Case: Star Black, Plastic</v>
      </c>
      <c r="AP115" s="19" t="str">
        <v>1x M.2 2280 PCIe 4.0x4</v>
      </c>
      <c r="AQ115" s="19" t="str">
        <v>Front: 720p HD camera
Rear: 13.0M camera
With privacy shutter
World-Facing: -</v>
      </c>
      <c r="AR115" s="19" t="str">
        <v>SonicMaster
Audio by Dirac
Built-in speaker
Built-in array microphone</v>
      </c>
      <c r="AS115" s="19" t="str">
        <v>Wi-Fi 6E(802.11ax) (Dual band) 2*2 + Bluetooth® 5.4 Wireless Card</v>
      </c>
      <c r="AT115" s="19" t="str">
        <v>2x USB 3.2 Gen 1 Type-A
2x Thunderbolt™ 4, compliant with USB4, supports display / power delivery
1x HDMI 2.1 TMDS
1x 3.5mm Combo Audio Jack
1x RJ45 Gigabit Ethernet</v>
      </c>
      <c r="AU115" s="19" t="str">
        <v>FingerPrint
Fingerprint sensor integrated with Power Key
Kensington Security Slot™(7x 3mm)
Trusted Platform Module (TPM) 2.0</v>
      </c>
      <c r="AV115" s="19" t="str">
        <v>Carry bag
MPP 2.0 garaged stylus</v>
      </c>
      <c r="AW115" s="19" t="str">
        <v>14.0</v>
      </c>
      <c r="AX115" s="19" t="str">
        <v>LED Back-lit-Narrow border</v>
      </c>
      <c r="AY115" s="19" t="str">
        <v>250nits</v>
      </c>
      <c r="AZ115" s="19" t="str">
        <v>FHD 1920X1080 16:9</v>
      </c>
      <c r="BA115" s="19" t="str">
        <v>Glare</v>
      </c>
      <c r="BB115" s="19" t="str">
        <v>NTSC:45%</v>
      </c>
      <c r="BC115" s="19" t="str">
        <v>Touch(OGM)</v>
      </c>
      <c r="BD115" s="19" t="str">
        <v>Wide View</v>
      </c>
      <c r="BE115" s="19" t="str">
        <v>ID,1Y ON-SITE(ADP)+2Y ON-SITE</v>
      </c>
      <c r="BF115" s="19" t="str">
        <v>1.612 Kg</v>
      </c>
      <c r="BG115" s="19" t="str">
        <v>1.42 kg</v>
      </c>
      <c r="BH115" s="19" t="str">
        <v>32.90 x 22.39 x 1.92 ~ 1.95 cm (12.95" x 8.81" x 0.76" ~ 0.77") tablet: ??.?(W) x ??.?(D) x ?.?? ~ ?.?? (H) cm</v>
      </c>
      <c r="BI115" s="19" t="str">
        <v>50WHrs, 3S1P, 3-cell Li-ion</v>
      </c>
      <c r="BJ115" s="19" t="str">
        <v>TYPE-C, 65W AC Adapter, Output: 20V DC, 3.25A, 65W, Input: 100~240V AC 50/60Hz universal</v>
      </c>
      <c r="BK115" s="19" t="str">
        <v>Support NumberPad</v>
      </c>
      <c r="BL115" s="19" t="str">
        <v>MCAFEE_30D</v>
      </c>
      <c r="BM115" s="19" t="str">
        <v>Backlit Chiclet Keyboard</v>
      </c>
      <c r="BN115" s="19" t="str">
        <v>W/FINGERPRINT</v>
      </c>
      <c r="BO115" s="19" t="str">
        <v>EPEAT Gold with Climate+
Energy star 8.0
FSC Mix
RoHS
REACH</v>
      </c>
      <c r="BP115" s="19" t="str">
        <v>US MIL-STD 810H military-grade standard</v>
      </c>
      <c r="BQ115" s="19" t="str">
        <v/>
      </c>
      <c r="BR115" s="19" t="str">
        <v>LED Backlit</v>
      </c>
    </row>
    <row r="116" spans="1:70" ht="100.8">
      <c r="A116" s="19" t="str">
        <v>B3404CVA-Q55850X</v>
      </c>
      <c r="B116" s="19" t="str">
        <f>IF(ISBLANK(A116),"",_xlfn.XLOOKUP(LEFT(A116,5),'MKT name rule'!$B$2:$B$322,'MKT name rule'!$C$2:$C$322, "Not found"))</f>
        <v>ASUS ExpertBook B3</v>
      </c>
      <c r="C116" s="19" t="str">
        <f t="shared" si="53"/>
        <v>90NX07D1-M00JY0</v>
      </c>
      <c r="D116" s="19" t="str">
        <f t="shared" si="28"/>
        <v>ASUS ExpertBook B3 (i5-1335U/DDR5/512GB/Win 11 Pro/B3404CVA)</v>
      </c>
      <c r="E116" s="19" t="str">
        <f t="shared" si="29"/>
        <v>Intel® Core™ i5-1335U 1.3GHz</v>
      </c>
      <c r="F116" s="19" t="str">
        <f t="shared" si="30"/>
        <v>Intel® UHD Graphics</v>
      </c>
      <c r="G116" s="19" t="str">
        <f t="shared" si="31"/>
        <v>Windows 11 Pro</v>
      </c>
      <c r="H116" s="19" t="str">
        <f t="shared" si="54"/>
        <v>M365 FREE TRIAL 30D(WW)</v>
      </c>
      <c r="I116" s="19" t="str">
        <f t="shared" si="32"/>
        <v>14"</v>
      </c>
      <c r="J116" s="19" t="str">
        <f t="shared" si="33"/>
        <v>WUXGA(WU) 1920X1200 16:10</v>
      </c>
      <c r="K116" s="19" t="str">
        <f t="shared" si="34"/>
        <v>300nits</v>
      </c>
      <c r="L116" s="19" t="str">
        <f t="shared" si="35"/>
        <v>8GB DDR5</v>
      </c>
      <c r="M116" s="19" t="str">
        <f t="shared" si="36"/>
        <v>512GB 2280 PCIE G4 SSD</v>
      </c>
      <c r="N116" s="20" t="str">
        <f t="shared" si="37"/>
        <v>1x USB 3.2 Gen 2 Type-C support power delivery
2x USB 3.2 Gen 2 Type-A
1x Thunderbolt™ 4, compliant with USB4, supports display / power delivery
1x HDMI 2.1 TMDS
1x 3.5mm Combo Audio Jack
1x RJ45 Gigabit Ethernet</v>
      </c>
      <c r="O116" s="19" t="str">
        <f t="shared" si="38"/>
        <v>1.542 Kg</v>
      </c>
      <c r="P116" s="19" t="str">
        <f t="shared" si="39"/>
        <v>31.37 x 22.68 x 1.99 ~ 1.99 cm</v>
      </c>
      <c r="Q116" s="20" t="str">
        <f t="shared" si="40"/>
        <v>2x DDR5 SO-DIMM slots
1x M.2 2280 PCIe 4.0x4</v>
      </c>
      <c r="R116" s="19" t="str">
        <f t="shared" si="55"/>
        <v>Not included</v>
      </c>
      <c r="S116" s="19" t="str">
        <f t="shared" si="41"/>
        <v>63WHrs</v>
      </c>
      <c r="T116" s="19" t="str">
        <f t="shared" si="42"/>
        <v>TYPE-C, 65W AC Adapter</v>
      </c>
      <c r="U116" s="19" t="str">
        <f t="shared" si="43"/>
        <v>W/FINGERPRINT</v>
      </c>
      <c r="V116" s="19" t="str">
        <f t="shared" si="44"/>
        <v>Intel® Core™ i5-1335U Processor 1.3GHz (12M Cache, up to 4.6GHz, 10 cores)</v>
      </c>
      <c r="W116" s="19" t="str">
        <f t="shared" si="45"/>
        <v>Intel® Core™ i5-1335U 1.3GHz</v>
      </c>
      <c r="X116" s="19" t="str">
        <f t="shared" si="46"/>
        <v>i5-1335U</v>
      </c>
      <c r="Y116" s="19" t="str">
        <f t="shared" si="47"/>
        <v>i5-1335U</v>
      </c>
      <c r="Z116" s="19" t="str">
        <f t="shared" si="48"/>
        <v>Win 11 Pro</v>
      </c>
      <c r="AA116" s="19" t="str">
        <f t="shared" si="49"/>
        <v/>
      </c>
      <c r="AB116" s="19" t="str">
        <f t="shared" si="50"/>
        <v>DDR5</v>
      </c>
      <c r="AC116" s="19" t="str">
        <f t="shared" si="51"/>
        <v>512GB</v>
      </c>
      <c r="AD116" s="19" t="str">
        <f t="shared" si="52"/>
        <v>B3404CVA</v>
      </c>
      <c r="AF116" s="19" t="str">
        <v>90NX07D1-M00JY0</v>
      </c>
      <c r="AG116" s="19" t="str">
        <v>B3404CVA-Q55850X</v>
      </c>
      <c r="AH116" s="19" t="str">
        <v>VSNX07D1-BU2131</v>
      </c>
      <c r="AI116" s="19" t="str">
        <v>Intel® Core™ i5-1335U Processor 1.3GHz (12M Cache, up to 4.6GHz, 10 cores)</v>
      </c>
      <c r="AJ116" s="19" t="str">
        <v>8GB DDR5</v>
      </c>
      <c r="AK116" s="19" t="str">
        <v>512GB 2280 PCIE G4 SSD</v>
      </c>
      <c r="AL116" s="19" t="str">
        <v>Intel® UHD Graphics</v>
      </c>
      <c r="AM116" s="19" t="str">
        <v>Windows 11 Pro
1-month trial for new Microsoft 365 customers. Credit card required.</v>
      </c>
      <c r="AN116" s="19" t="str">
        <v>M365 FREE TRIAL 30D(WW)</v>
      </c>
      <c r="AO116" s="19" t="str">
        <v>LCD Cover: Star Black, Aluminum
Top Case: Star Black, Plastic</v>
      </c>
      <c r="AP116" s="19" t="str">
        <v>2x DDR5 SO-DIMM slots
1x M.2 2280 PCIe 4.0x4</v>
      </c>
      <c r="AQ116" s="19" t="str">
        <v>Front: 1080p FHD camera with IR function to support Windows Hello
Rear: -
With privacy shutter
World-Facing: -</v>
      </c>
      <c r="AR116" s="19" t="str">
        <v>Audio by Dirac
Built-in speaker
Built-in array microphone</v>
      </c>
      <c r="AS116" s="19" t="str">
        <v>Wi-Fi 6E(802.11ax) (Dual band) 2*2 + Bluetooth® 5.4 Wireless Card</v>
      </c>
      <c r="AT116" s="19" t="str">
        <v>1x USB 3.2 Gen 2 Type-C support power delivery
2x USB 3.2 Gen 2 Type-A
1x Thunderbolt™ 4, compliant with USB4, supports display / power delivery
1x HDMI 2.1 TMDS
1x 3.5mm Combo Audio Jack
1x RJ45 Gigabit Ethernet</v>
      </c>
      <c r="AU116" s="19" t="str">
        <v>FingerPrint
BIOS Booting User Password Protection
BIOS setup user password
HDD User Password Protection and Security
Support Absolute Persistence 2.0 (Computrace)
Trusted Platform Module (TPM) 2.0
Kensington Nano Security Slot™(6x 2.5mm)</v>
      </c>
      <c r="AV116" s="19" t="str">
        <v/>
      </c>
      <c r="AW116" s="19" t="str">
        <v>14.0</v>
      </c>
      <c r="AX116" s="19" t="str">
        <v>LED Back-lit-Narrow border</v>
      </c>
      <c r="AY116" s="19" t="str">
        <v>300nits</v>
      </c>
      <c r="AZ116" s="19" t="str">
        <v>WUXGA(WU) 1920X1200 16:10</v>
      </c>
      <c r="BA116" s="19" t="str">
        <v>Anti-Glare</v>
      </c>
      <c r="BB116" s="19" t="str">
        <v>NTSC:45%</v>
      </c>
      <c r="BC116" s="19" t="str">
        <v>non-Touch</v>
      </c>
      <c r="BD116" s="19" t="str">
        <v>Wide View</v>
      </c>
      <c r="BE116" s="19" t="str">
        <v>ID,1Y ON-SITE(ADP)+2Y ON-SITE</v>
      </c>
      <c r="BF116" s="19" t="str">
        <v>1.542 Kg</v>
      </c>
      <c r="BG116" s="19" t="str">
        <v>1.315 kg</v>
      </c>
      <c r="BH116" s="19" t="str">
        <v>31.37 x 22.68 x 1.99 ~ 1.99 cm (12.35" x 8.93" x 0.78" ~ 0.78")</v>
      </c>
      <c r="BI116" s="19" t="str">
        <v>63WHrs, 3S1P, 3-cell Li-ion</v>
      </c>
      <c r="BJ116" s="19" t="str">
        <v>TYPE-C, 65W AC Adapter, Output: 20V DC, 3.25A, 65W, Input: 100~240V AC 50/60Hz universal</v>
      </c>
      <c r="BK116" s="19" t="str">
        <v/>
      </c>
      <c r="BL116" s="19" t="str">
        <v>MCAFEE_30D</v>
      </c>
      <c r="BM116" s="19" t="str">
        <v>Backlit Chiclet Keyboard</v>
      </c>
      <c r="BN116" s="19" t="str">
        <v>W/FINGERPRINT</v>
      </c>
      <c r="BO116" s="19" t="str">
        <v>TCO Certified
EPEAT Gold
Energy star 8.0
FSC Recycled
RoHS
REACH</v>
      </c>
      <c r="BP116" s="19" t="str">
        <v>US MIL-STD 810H military-grade standard</v>
      </c>
      <c r="BQ116" s="19" t="str">
        <v/>
      </c>
      <c r="BR116" s="19" t="str">
        <v>LED Backlit</v>
      </c>
    </row>
    <row r="117" spans="1:70" ht="100.8">
      <c r="A117" s="19" t="str">
        <v>B3404CVF-Q55150X</v>
      </c>
      <c r="B117" s="19" t="str">
        <f>IF(ISBLANK(A117),"",_xlfn.XLOOKUP(LEFT(A117,5),'MKT name rule'!$B$2:$B$322,'MKT name rule'!$C$2:$C$322, "Not found"))</f>
        <v>ASUS ExpertBook B3</v>
      </c>
      <c r="C117" s="19" t="str">
        <f t="shared" si="53"/>
        <v>90NX06Z1-M00HE0</v>
      </c>
      <c r="D117" s="19" t="str">
        <f t="shared" si="28"/>
        <v>ASUS ExpertBook B3 (i5-1335U/DDR5/512GB/RTX 2050/Win 11 Pro/B3404CVF)</v>
      </c>
      <c r="E117" s="19" t="str">
        <f t="shared" si="29"/>
        <v>Intel® Core™ i5-1335U 1.3GHz</v>
      </c>
      <c r="F117" s="19" t="str">
        <f t="shared" si="30"/>
        <v>NVIDIA® GeForce® RTX 2050 ( 4GB GDDR6 )</v>
      </c>
      <c r="G117" s="19" t="str">
        <f t="shared" si="31"/>
        <v>Windows 11 Pro</v>
      </c>
      <c r="H117" s="19" t="str">
        <f t="shared" si="54"/>
        <v>M365 FREE TRIAL 30D(WW)</v>
      </c>
      <c r="I117" s="19" t="str">
        <f t="shared" si="32"/>
        <v>14"</v>
      </c>
      <c r="J117" s="19" t="str">
        <f t="shared" si="33"/>
        <v>WUXGA(WU) 1920X1200 16:10</v>
      </c>
      <c r="K117" s="19" t="str">
        <f t="shared" si="34"/>
        <v>300nits</v>
      </c>
      <c r="L117" s="19" t="str">
        <f t="shared" si="35"/>
        <v>16GB DDR5</v>
      </c>
      <c r="M117" s="19" t="str">
        <f t="shared" si="36"/>
        <v>512GB 2280 PCIE G4 SSD</v>
      </c>
      <c r="N117" s="20" t="str">
        <f t="shared" si="37"/>
        <v>1x USB 3.2 Gen 2 Type-C support power delivery
2x USB 3.2 Gen 2 Type-A
1x Thunderbolt™ 4, compliant with USB4, supports display / power delivery
1x HDMI 2.1 TMDS
1x 3.5mm Combo Audio Jack
1x RJ45 Gigabit Ethernet</v>
      </c>
      <c r="O117" s="19" t="str">
        <f t="shared" si="38"/>
        <v>1.632 Kg</v>
      </c>
      <c r="P117" s="19" t="str">
        <f t="shared" si="39"/>
        <v>31.37 x 22.68 x 2.39 ~ 2.39 cm</v>
      </c>
      <c r="Q117" s="20" t="str">
        <f t="shared" si="40"/>
        <v>2x DDR5 SO-DIMM slots
1x M.2 2280 PCIe 4.0x4</v>
      </c>
      <c r="R117" s="19" t="str">
        <f t="shared" si="55"/>
        <v>Backpack</v>
      </c>
      <c r="S117" s="19" t="str">
        <f t="shared" si="41"/>
        <v>63WHrs</v>
      </c>
      <c r="T117" s="19" t="str">
        <f t="shared" si="42"/>
        <v>TYPE-C, 90W AC Adapter</v>
      </c>
      <c r="U117" s="19" t="str">
        <f t="shared" si="43"/>
        <v>W/FINGERPRINT</v>
      </c>
      <c r="V117" s="19" t="str">
        <f t="shared" si="44"/>
        <v>Intel® Core™ i5-1335U Processor 1.3GHz (12M Cache, up to 4.6GHz, 10 cores)</v>
      </c>
      <c r="W117" s="19" t="str">
        <f t="shared" si="45"/>
        <v>Intel® Core™ i5-1335U 1.3GHz</v>
      </c>
      <c r="X117" s="19" t="str">
        <f t="shared" si="46"/>
        <v>i5-1335U</v>
      </c>
      <c r="Y117" s="19" t="str">
        <f t="shared" si="47"/>
        <v>i5-1335U</v>
      </c>
      <c r="Z117" s="19" t="str">
        <f t="shared" si="48"/>
        <v>Win 11 Pro</v>
      </c>
      <c r="AA117" s="19" t="str">
        <f t="shared" si="49"/>
        <v>/RTX 2050</v>
      </c>
      <c r="AB117" s="19" t="str">
        <f t="shared" si="50"/>
        <v>DDR5</v>
      </c>
      <c r="AC117" s="19" t="str">
        <f t="shared" si="51"/>
        <v>512GB</v>
      </c>
      <c r="AD117" s="19" t="str">
        <f t="shared" si="52"/>
        <v>B3404CVF</v>
      </c>
      <c r="AF117" s="19" t="str">
        <v>90NX06Z1-M00HE0</v>
      </c>
      <c r="AG117" s="19" t="str">
        <v>B3404CVF-Q55150X</v>
      </c>
      <c r="AH117" s="19" t="str">
        <v>VSNX06Z1-BU3007</v>
      </c>
      <c r="AI117" s="19" t="str">
        <v>Intel® Core™ i5-1335U Processor 1.3GHz (12M Cache, up to 4.6GHz, 10 cores)</v>
      </c>
      <c r="AJ117" s="19" t="str">
        <v>16GB DDR5</v>
      </c>
      <c r="AK117" s="19" t="str">
        <v>512GB 2280 PCIE G4 SSD</v>
      </c>
      <c r="AL117" s="19" t="str">
        <v>NVIDIA® GeForce® RTX 2050 ( 4GB GDDR6 )</v>
      </c>
      <c r="AM117" s="19" t="str">
        <v>Windows 11 Pro
1-month trial for new Microsoft 365 customers. Credit card required.</v>
      </c>
      <c r="AN117" s="19" t="str">
        <v>M365 FREE TRIAL 30D(WW)</v>
      </c>
      <c r="AO117" s="19" t="str">
        <v>LCD Cover: Star Black, Aluminum
Top Case: Star Black, Plastic</v>
      </c>
      <c r="AP117" s="19" t="str">
        <v>2x DDR5 SO-DIMM slots
1x M.2 2280 PCIe 4.0x4</v>
      </c>
      <c r="AQ117" s="19" t="str">
        <v>Front: 1080p FHD camera with IR function to support Windows Hello
Rear: -
With privacy shutter
World-Facing: -</v>
      </c>
      <c r="AR117" s="19" t="str">
        <v>Audio by Dirac
Built-in speaker
Built-in array microphone</v>
      </c>
      <c r="AS117" s="19" t="str">
        <v>Wi-Fi 6E(802.11ax) (Dual band) 2*2 + Bluetooth® 5.4 Wireless Card</v>
      </c>
      <c r="AT117" s="19" t="str">
        <v>1x USB 3.2 Gen 2 Type-C support power delivery
2x USB 3.2 Gen 2 Type-A
1x Thunderbolt™ 4, compliant with USB4, supports display / power delivery
1x HDMI 2.1 TMDS
1x 3.5mm Combo Audio Jack
1x RJ45 Gigabit Ethernet</v>
      </c>
      <c r="AU117" s="19" t="str">
        <v>FingerPrint
BIOS Booting User Password Protection
BIOS setup user password
HDD User Password Protection and Security
Support Absolute Persistence 2.0 (Computrace)
Trusted Platform Module (TPM) 2.0
Kensington Nano Security Slot™(6x 2.5mm)</v>
      </c>
      <c r="AV117" s="19" t="str">
        <v>Backpack</v>
      </c>
      <c r="AW117" s="19" t="str">
        <v>14.0</v>
      </c>
      <c r="AX117" s="19" t="str">
        <v>LED Back-lit-Narrow border</v>
      </c>
      <c r="AY117" s="19" t="str">
        <v>300nits</v>
      </c>
      <c r="AZ117" s="19" t="str">
        <v>WUXGA(WU) 1920X1200 16:10</v>
      </c>
      <c r="BA117" s="19" t="str">
        <v>Anti-Glare</v>
      </c>
      <c r="BB117" s="19" t="str">
        <v>NTSC:45%</v>
      </c>
      <c r="BC117" s="19" t="str">
        <v>non-Touch</v>
      </c>
      <c r="BD117" s="19" t="str">
        <v>Wide View</v>
      </c>
      <c r="BE117" s="19" t="str">
        <v>ID,1Y ON-SITE(ADP)+2Y ON-SITE</v>
      </c>
      <c r="BF117" s="19" t="str">
        <v>1.632 Kg</v>
      </c>
      <c r="BG117" s="19" t="str">
        <v>1.405 kg</v>
      </c>
      <c r="BH117" s="19" t="str">
        <v>31.37 x 22.68 x 2.39 ~ 2.39 cm (12.35" x 8.93" x 0.94" ~ 0.94")</v>
      </c>
      <c r="BI117" s="19" t="str">
        <v>63WHrs, 3S1P, 3-cell Li-ion</v>
      </c>
      <c r="BJ117" s="19" t="str">
        <v>TYPE-C, 90W AC Adapter, Output: 20V DC, 4.5A, 90W, Input: 100~240V AC 50/60Hz universal</v>
      </c>
      <c r="BK117" s="19" t="str">
        <v/>
      </c>
      <c r="BL117" s="19" t="str">
        <v>MCAFEE_30D</v>
      </c>
      <c r="BM117" s="19" t="str">
        <v>Backlit Chiclet Keyboard</v>
      </c>
      <c r="BN117" s="19" t="str">
        <v>W/FINGERPRINT</v>
      </c>
      <c r="BO117" s="19" t="str">
        <v>TCO Certified
EPEAT Gold
Energy star 8.0
FSC Recycled
RoHS
REACH</v>
      </c>
      <c r="BP117" s="19" t="str">
        <v>US MIL-STD 810H military-grade standard</v>
      </c>
      <c r="BQ117" s="19" t="str">
        <v/>
      </c>
      <c r="BR117" s="19" t="str">
        <v>LED Backlit</v>
      </c>
    </row>
    <row r="118" spans="1:70" ht="100.8">
      <c r="A118" s="19" t="str">
        <v>B3404CVA-Q57150X</v>
      </c>
      <c r="B118" s="19" t="str">
        <f>IF(ISBLANK(A118),"",_xlfn.XLOOKUP(LEFT(A118,5),'MKT name rule'!$B$2:$B$322,'MKT name rule'!$C$2:$C$322, "Not found"))</f>
        <v>ASUS ExpertBook B3</v>
      </c>
      <c r="C118" s="19" t="str">
        <f t="shared" si="53"/>
        <v>90NX07D1-M00YK0</v>
      </c>
      <c r="D118" s="19" t="str">
        <f t="shared" si="28"/>
        <v>ASUS ExpertBook B3 (i7-1355U/DDR5/512GB/Win 11 Pro/B3404CVA)</v>
      </c>
      <c r="E118" s="19" t="str">
        <f t="shared" si="29"/>
        <v>Intel® Core™ i7-1355U 1.7 GHz</v>
      </c>
      <c r="F118" s="19" t="str">
        <f t="shared" si="30"/>
        <v>Intel® UHD Graphics</v>
      </c>
      <c r="G118" s="19" t="str">
        <f t="shared" si="31"/>
        <v>Windows 11 Pro</v>
      </c>
      <c r="H118" s="19" t="str">
        <f t="shared" si="54"/>
        <v>M365 FREE TRIAL 30D(WW)</v>
      </c>
      <c r="I118" s="19" t="str">
        <f t="shared" si="32"/>
        <v>14"</v>
      </c>
      <c r="J118" s="19" t="str">
        <f t="shared" si="33"/>
        <v>WUXGA(WU) 1920X1200 16:10</v>
      </c>
      <c r="K118" s="19" t="str">
        <f t="shared" si="34"/>
        <v>300nits</v>
      </c>
      <c r="L118" s="19" t="str">
        <f t="shared" si="35"/>
        <v>16GB DDR5</v>
      </c>
      <c r="M118" s="19" t="str">
        <f t="shared" si="36"/>
        <v>512GB 2280 PCIE G4 SSD</v>
      </c>
      <c r="N118" s="20" t="str">
        <f t="shared" si="37"/>
        <v>1x USB 3.2 Gen 2 Type-C support power delivery
2x USB 3.2 Gen 2 Type-A
1x Thunderbolt™ 4, compliant with USB4, supports display / power delivery
1x HDMI 2.1 TMDS
1x 3.5mm Combo Audio Jack
1x RJ45 Gigabit Ethernet</v>
      </c>
      <c r="O118" s="19" t="str">
        <f t="shared" si="38"/>
        <v>1.542 Kg</v>
      </c>
      <c r="P118" s="19" t="str">
        <f t="shared" si="39"/>
        <v>31.37 x 22.68 x 1.99 ~ 1.99 cm</v>
      </c>
      <c r="Q118" s="20" t="str">
        <f t="shared" si="40"/>
        <v>2x DDR5 SO-DIMM slots
1x M.2 2280 PCIe 4.0x4</v>
      </c>
      <c r="R118" s="19" t="str">
        <f t="shared" si="55"/>
        <v>Not included</v>
      </c>
      <c r="S118" s="19" t="str">
        <f t="shared" si="41"/>
        <v>63WHrs</v>
      </c>
      <c r="T118" s="19" t="str">
        <f t="shared" si="42"/>
        <v>TYPE-C, 65W AC Adapter</v>
      </c>
      <c r="U118" s="19" t="str">
        <f t="shared" si="43"/>
        <v>W/FINGERPRINT</v>
      </c>
      <c r="V118" s="19" t="str">
        <f t="shared" si="44"/>
        <v>Intel® Core™ i7-1355U Processor 1.7 GHz (12MB Cache, up to 5.0 GHz, 10 cores, 12 Threads)</v>
      </c>
      <c r="W118" s="19" t="str">
        <f t="shared" si="45"/>
        <v>Intel® Core™ i7-1355U 1.7</v>
      </c>
      <c r="X118" s="19" t="str">
        <f t="shared" si="46"/>
        <v>i7-1355U</v>
      </c>
      <c r="Y118" s="19" t="str">
        <f t="shared" si="47"/>
        <v>i7-1355U</v>
      </c>
      <c r="Z118" s="19" t="str">
        <f t="shared" si="48"/>
        <v>Win 11 Pro</v>
      </c>
      <c r="AA118" s="19" t="str">
        <f t="shared" si="49"/>
        <v/>
      </c>
      <c r="AB118" s="19" t="str">
        <f t="shared" si="50"/>
        <v>DDR5</v>
      </c>
      <c r="AC118" s="19" t="str">
        <f t="shared" si="51"/>
        <v>512GB</v>
      </c>
      <c r="AD118" s="19" t="str">
        <f t="shared" si="52"/>
        <v>B3404CVA</v>
      </c>
      <c r="AF118" s="19" t="str">
        <v>90NX07D1-M00YK0</v>
      </c>
      <c r="AG118" s="19" t="str">
        <v>B3404CVA-Q57150X</v>
      </c>
      <c r="AH118" s="19" t="str">
        <v>VSNX07D1-BU2131</v>
      </c>
      <c r="AI118" s="19" t="str">
        <v>Intel® Core™ i7-1355U Processor 1.7 GHz (12MB Cache, up to 5.0 GHz, 10 cores, 12 Threads)</v>
      </c>
      <c r="AJ118" s="19" t="str">
        <v>16GB DDR5</v>
      </c>
      <c r="AK118" s="19" t="str">
        <v>512GB 2280 PCIE G4 SSD</v>
      </c>
      <c r="AL118" s="19" t="str">
        <v>Intel® UHD Graphics</v>
      </c>
      <c r="AM118" s="19" t="str">
        <v>Windows 11 Pro
1-month trial for new Microsoft 365 customers. Credit card required.</v>
      </c>
      <c r="AN118" s="19" t="str">
        <v>M365 FREE TRIAL 30D(WW)</v>
      </c>
      <c r="AO118" s="19" t="str">
        <v>LCD Cover: Star Black, Aluminum
Top Case: Star Black, Plastic</v>
      </c>
      <c r="AP118" s="19" t="str">
        <v>2x DDR5 SO-DIMM slots
1x M.2 2280 PCIe 4.0x4</v>
      </c>
      <c r="AQ118" s="19" t="str">
        <v>Front: 1080p FHD camera with IR function to support Windows Hello
Rear: -
With privacy shutter
World-Facing: -</v>
      </c>
      <c r="AR118" s="19" t="str">
        <v>Audio by Dirac
Built-in speaker
Built-in array microphone</v>
      </c>
      <c r="AS118" s="19" t="str">
        <v>Wi-Fi 6E(802.11ax) (Dual band) 2*2 + Bluetooth® 5.4 Wireless Card</v>
      </c>
      <c r="AT118" s="19" t="str">
        <v>1x USB 3.2 Gen 2 Type-C support power delivery
2x USB 3.2 Gen 2 Type-A
1x Thunderbolt™ 4, compliant with USB4, supports display / power delivery
1x HDMI 2.1 TMDS
1x 3.5mm Combo Audio Jack
1x RJ45 Gigabit Ethernet</v>
      </c>
      <c r="AU118" s="19" t="str">
        <v>FingerPrint
BIOS Booting User Password Protection
BIOS setup user password
HDD User Password Protection and Security
Support Absolute Persistence 2.0 (Computrace)
Trusted Platform Module (TPM) 2.0
Kensington Nano Security Slot™(6x 2.5mm)</v>
      </c>
      <c r="AV118" s="19" t="str">
        <v/>
      </c>
      <c r="AW118" s="19" t="str">
        <v>14.0</v>
      </c>
      <c r="AX118" s="19" t="str">
        <v>LED Back-lit-Narrow border</v>
      </c>
      <c r="AY118" s="19" t="str">
        <v>300nits</v>
      </c>
      <c r="AZ118" s="19" t="str">
        <v>WUXGA(WU) 1920X1200 16:10</v>
      </c>
      <c r="BA118" s="19" t="str">
        <v>Anti-Glare</v>
      </c>
      <c r="BB118" s="19" t="str">
        <v>NTSC:45%</v>
      </c>
      <c r="BC118" s="19" t="str">
        <v>non-Touch</v>
      </c>
      <c r="BD118" s="19" t="str">
        <v>Wide View</v>
      </c>
      <c r="BE118" s="19" t="str">
        <v>ID,1Y ON-SITE(ADP)+2Y ON-SITE</v>
      </c>
      <c r="BF118" s="19" t="str">
        <v>1.542 Kg</v>
      </c>
      <c r="BG118" s="19" t="str">
        <v>1.315 kg</v>
      </c>
      <c r="BH118" s="19" t="str">
        <v>31.37 x 22.68 x 1.99 ~ 1.99 cm (12.35" x 8.93" x 0.78" ~ 0.78")</v>
      </c>
      <c r="BI118" s="19" t="str">
        <v>63WHrs, 3S1P, 3-cell Li-ion</v>
      </c>
      <c r="BJ118" s="19" t="str">
        <v>TYPE-C, 65W AC Adapter, Output: 20V DC, 3.25A, 65W, Input: 100~240V AC 50/60Hz universal</v>
      </c>
      <c r="BK118" s="19" t="str">
        <v/>
      </c>
      <c r="BL118" s="19" t="str">
        <v>MCAFEE_30D</v>
      </c>
      <c r="BM118" s="19" t="str">
        <v>Backlit Chiclet Keyboard</v>
      </c>
      <c r="BN118" s="19" t="str">
        <v>W/FINGERPRINT</v>
      </c>
      <c r="BO118" s="19" t="str">
        <v>TCO Certified
EPEAT Gold
Energy star 8.0
FSC Recycled
RoHS
REACH</v>
      </c>
      <c r="BP118" s="19" t="str">
        <v>US MIL-STD 810H military-grade standard</v>
      </c>
      <c r="BQ118" s="19" t="str">
        <v/>
      </c>
      <c r="BR118" s="19" t="str">
        <v>LED Backlit</v>
      </c>
    </row>
    <row r="119" spans="1:70" ht="100.8">
      <c r="A119" s="19" t="str">
        <v>B3404CVF-Q57111X</v>
      </c>
      <c r="B119" s="19" t="str">
        <f>IF(ISBLANK(A119),"",_xlfn.XLOOKUP(LEFT(A119,5),'MKT name rule'!$B$2:$B$322,'MKT name rule'!$C$2:$C$322, "Not found"))</f>
        <v>ASUS ExpertBook B3</v>
      </c>
      <c r="C119" s="19" t="str">
        <f t="shared" si="53"/>
        <v>90NX06Z1-M008V0</v>
      </c>
      <c r="D119" s="19" t="str">
        <f t="shared" si="28"/>
        <v>ASUS ExpertBook B3 (i7-1355U/DDR5/1TB/RTX 2050/Win 11 Pro/B3404CVF)</v>
      </c>
      <c r="E119" s="19" t="str">
        <f t="shared" si="29"/>
        <v>Intel® Core™ i7-1355U 1.7 GHz</v>
      </c>
      <c r="F119" s="19" t="str">
        <f t="shared" si="30"/>
        <v>NVIDIA® GeForce® RTX 2050 ( 4GB GDDR6 )</v>
      </c>
      <c r="G119" s="19" t="str">
        <f t="shared" si="31"/>
        <v>Windows 11 Pro</v>
      </c>
      <c r="H119" s="19" t="str">
        <f t="shared" si="54"/>
        <v>M365 FREE TRIAL 30D(WW)</v>
      </c>
      <c r="I119" s="19" t="str">
        <f t="shared" si="32"/>
        <v>14"</v>
      </c>
      <c r="J119" s="19" t="str">
        <f t="shared" si="33"/>
        <v>WUXGA(WU) 1920X1200 16:10</v>
      </c>
      <c r="K119" s="19" t="str">
        <f t="shared" si="34"/>
        <v>300nits</v>
      </c>
      <c r="L119" s="19" t="str">
        <f t="shared" si="35"/>
        <v>16GB DDR5</v>
      </c>
      <c r="M119" s="19" t="str">
        <f t="shared" si="36"/>
        <v>1TB 2280 PCIE G4 SSD</v>
      </c>
      <c r="N119" s="20" t="str">
        <f t="shared" si="37"/>
        <v>1x USB 3.2 Gen 2 Type-C support power delivery
2x USB 3.2 Gen 2 Type-A
1x Thunderbolt™ 4, compliant with USB4, supports display / power delivery
1x HDMI 2.1 TMDS
1x 3.5mm Combo Audio Jack
1x RJ45 Gigabit Ethernet</v>
      </c>
      <c r="O119" s="19" t="str">
        <f t="shared" si="38"/>
        <v>1.632 Kg</v>
      </c>
      <c r="P119" s="19" t="str">
        <f t="shared" si="39"/>
        <v>31.37 x 22.68 x 2.39 ~ 2.39 cm</v>
      </c>
      <c r="Q119" s="20" t="str">
        <f t="shared" si="40"/>
        <v>2x DDR5 SO-DIMM slots
1x M.2 2280 PCIe 4.0x4</v>
      </c>
      <c r="R119" s="19" t="str">
        <f t="shared" si="55"/>
        <v>Backpack</v>
      </c>
      <c r="S119" s="19" t="str">
        <f t="shared" si="41"/>
        <v>63WHrs</v>
      </c>
      <c r="T119" s="19" t="str">
        <f t="shared" si="42"/>
        <v>TYPE-C, 90W AC Adapter</v>
      </c>
      <c r="U119" s="19" t="str">
        <f t="shared" si="43"/>
        <v>W/FINGERPRINT</v>
      </c>
      <c r="V119" s="19" t="str">
        <f t="shared" si="44"/>
        <v>Intel® Core™ i7-1355U Processor 1.7 GHz (12MB Cache, up to 5.0 GHz, 10 cores, 12 Threads)</v>
      </c>
      <c r="W119" s="19" t="str">
        <f t="shared" si="45"/>
        <v>Intel® Core™ i7-1355U 1.7</v>
      </c>
      <c r="X119" s="19" t="str">
        <f t="shared" si="46"/>
        <v>i7-1355U</v>
      </c>
      <c r="Y119" s="19" t="str">
        <f t="shared" si="47"/>
        <v>i7-1355U</v>
      </c>
      <c r="Z119" s="19" t="str">
        <f t="shared" si="48"/>
        <v>Win 11 Pro</v>
      </c>
      <c r="AA119" s="19" t="str">
        <f t="shared" si="49"/>
        <v>/RTX 2050</v>
      </c>
      <c r="AB119" s="19" t="str">
        <f t="shared" si="50"/>
        <v>DDR5</v>
      </c>
      <c r="AC119" s="19" t="str">
        <f t="shared" si="51"/>
        <v>1TB</v>
      </c>
      <c r="AD119" s="19" t="str">
        <f t="shared" si="52"/>
        <v>B3404CVF</v>
      </c>
      <c r="AF119" s="19" t="str">
        <v>90NX06Z1-M008V0</v>
      </c>
      <c r="AG119" s="19" t="str">
        <v>B3404CVF-Q57111X</v>
      </c>
      <c r="AH119" s="19" t="str">
        <v>VSNX06Z1-BU3007</v>
      </c>
      <c r="AI119" s="19" t="str">
        <v>Intel® Core™ i7-1355U Processor 1.7 GHz (12MB Cache, up to 5.0 GHz, 10 cores, 12 Threads)</v>
      </c>
      <c r="AJ119" s="19" t="str">
        <v>16GB DDR5</v>
      </c>
      <c r="AK119" s="19" t="str">
        <v>1TB 2280 PCIE G4 SSD</v>
      </c>
      <c r="AL119" s="19" t="str">
        <v>NVIDIA® GeForce® RTX 2050 ( 4GB GDDR6 )</v>
      </c>
      <c r="AM119" s="19" t="str">
        <v>Windows 11 Pro
1-month trial for new Microsoft 365 customers. Credit card required.</v>
      </c>
      <c r="AN119" s="19" t="str">
        <v>M365 FREE TRIAL 30D(WW)</v>
      </c>
      <c r="AO119" s="19" t="str">
        <v>LCD Cover: Star Black, Aluminum
Top Case: Star Black, Plastic</v>
      </c>
      <c r="AP119" s="19" t="str">
        <v>2x DDR5 SO-DIMM slots
1x M.2 2280 PCIe 4.0x4</v>
      </c>
      <c r="AQ119" s="19" t="str">
        <v>Front: 1080p FHD camera with IR function to support Windows Hello
Rear: -
With privacy shutter
World-Facing: -</v>
      </c>
      <c r="AR119" s="19" t="str">
        <v>Audio by Dirac
Built-in speaker
Built-in array microphone</v>
      </c>
      <c r="AS119" s="19" t="str">
        <v>Wi-Fi 6E(802.11ax) (Dual band) 2*2 + Bluetooth® 5.4 Wireless Card</v>
      </c>
      <c r="AT119" s="19" t="str">
        <v>1x USB 3.2 Gen 2 Type-C support power delivery
2x USB 3.2 Gen 2 Type-A
1x Thunderbolt™ 4, compliant with USB4, supports display / power delivery
1x HDMI 2.1 TMDS
1x 3.5mm Combo Audio Jack
1x RJ45 Gigabit Ethernet</v>
      </c>
      <c r="AU119" s="19" t="str">
        <v>FingerPrint
BIOS Booting User Password Protection
BIOS setup user password
HDD User Password Protection and Security
Support Absolute Persistence 2.0 (Computrace)
Trusted Platform Module (TPM) 2.0
Kensington Nano Security Slot™(6x 2.5mm)</v>
      </c>
      <c r="AV119" s="19" t="str">
        <v>Backpack</v>
      </c>
      <c r="AW119" s="19" t="str">
        <v>14.0</v>
      </c>
      <c r="AX119" s="19" t="str">
        <v>LED Back-lit-Narrow border</v>
      </c>
      <c r="AY119" s="19" t="str">
        <v>300nits</v>
      </c>
      <c r="AZ119" s="19" t="str">
        <v>WUXGA(WU) 1920X1200 16:10</v>
      </c>
      <c r="BA119" s="19" t="str">
        <v>Anti-Glare</v>
      </c>
      <c r="BB119" s="19" t="str">
        <v>NTSC:45%</v>
      </c>
      <c r="BC119" s="19" t="str">
        <v>non-Touch</v>
      </c>
      <c r="BD119" s="19" t="str">
        <v>Wide View</v>
      </c>
      <c r="BE119" s="19" t="str">
        <v>ID,1Y ON-SITE(ADP)+2Y ON-SITE</v>
      </c>
      <c r="BF119" s="19" t="str">
        <v>1.632 Kg</v>
      </c>
      <c r="BG119" s="19" t="str">
        <v>1.405 kg</v>
      </c>
      <c r="BH119" s="19" t="str">
        <v>31.37 x 22.68 x 2.39 ~ 2.39 cm (12.35" x 8.93" x 0.94" ~ 0.94")</v>
      </c>
      <c r="BI119" s="19" t="str">
        <v>63WHrs, 3S1P, 3-cell Li-ion</v>
      </c>
      <c r="BJ119" s="19" t="str">
        <v>TYPE-C, 90W AC Adapter, Output: 20V DC, 4.5A, 90W, Input: 100~240V AC 50/60Hz universal</v>
      </c>
      <c r="BK119" s="19" t="str">
        <v/>
      </c>
      <c r="BL119" s="19" t="str">
        <v>MCAFEE_30D</v>
      </c>
      <c r="BM119" s="19" t="str">
        <v>Backlit Chiclet Keyboard</v>
      </c>
      <c r="BN119" s="19" t="str">
        <v>W/FINGERPRINT</v>
      </c>
      <c r="BO119" s="19" t="str">
        <v>TCO Certified
EPEAT Gold
Energy star 8.0
FSC Recycled
RoHS
REACH</v>
      </c>
      <c r="BP119" s="19" t="str">
        <v>US MIL-STD 810H military-grade standard</v>
      </c>
      <c r="BQ119" s="19" t="str">
        <v/>
      </c>
      <c r="BR119" s="19" t="str">
        <v>LED Backlit</v>
      </c>
    </row>
    <row r="120" spans="1:70" ht="86.4">
      <c r="A120" s="19" t="str">
        <v>B3405CVA-LY7150X</v>
      </c>
      <c r="B120" s="19" t="str">
        <f>IF(ISBLANK(A120),"",_xlfn.XLOOKUP(LEFT(A120,5),'MKT name rule'!$B$2:$B$322,'MKT name rule'!$C$2:$C$322, "Not found"))</f>
        <v>ASUS ExpertBook B3</v>
      </c>
      <c r="C120" s="19" t="str">
        <f t="shared" si="53"/>
        <v>90NX08K1-M015B0</v>
      </c>
      <c r="D120" s="19" t="str">
        <f t="shared" si="28"/>
        <v>ASUS ExpertBook B3 (i7-1355U/DDR5/512GB/Win 11 Pro/B3405CVA)</v>
      </c>
      <c r="E120" s="19" t="str">
        <f t="shared" si="29"/>
        <v>Intel® Core™ i7-1355U 1.7 GHz</v>
      </c>
      <c r="F120" s="19" t="str">
        <f t="shared" si="30"/>
        <v>Intel® UHD Graphics</v>
      </c>
      <c r="G120" s="19" t="str">
        <f t="shared" si="31"/>
        <v>Windows 11 Pro</v>
      </c>
      <c r="H120" s="19" t="str">
        <f t="shared" si="54"/>
        <v>M365 FREE TRIAL 30D(WW)</v>
      </c>
      <c r="I120" s="19" t="str">
        <f t="shared" si="32"/>
        <v>14"</v>
      </c>
      <c r="J120" s="19" t="str">
        <f t="shared" si="33"/>
        <v>WUXGA(WU) 1920X1200 16:10</v>
      </c>
      <c r="K120" s="19" t="str">
        <f t="shared" si="34"/>
        <v>300nits</v>
      </c>
      <c r="L120" s="19" t="str">
        <f t="shared" si="35"/>
        <v>16GB DDR5</v>
      </c>
      <c r="M120" s="19" t="str">
        <f t="shared" si="36"/>
        <v>512GB 2280 PCIE G4 SSD</v>
      </c>
      <c r="N120" s="20" t="str">
        <f t="shared" si="37"/>
        <v>2x USB 3.2 Gen 1 Type-A
2x USB 3.2 Gen 2 Type-C support display / power delivery
1x HDMI 2.1 TMDS
1x 3.5mm Combo Audio Jack
1x RJ45 Gigabit Ethernet
Micro SD card reader</v>
      </c>
      <c r="O120" s="19" t="str">
        <f t="shared" si="38"/>
        <v>1.472 Kg</v>
      </c>
      <c r="P120" s="19" t="str">
        <f t="shared" si="39"/>
        <v>31.51 x 22.68 x 1.89 ~ 1.90 cm</v>
      </c>
      <c r="Q120" s="20" t="str">
        <f t="shared" si="40"/>
        <v>2x DDR5 SO-DIMM slots
1x M.2 2230 PCIe 4.0x4
1x M.2 2280 PCIe 4.0x4</v>
      </c>
      <c r="R120" s="19" t="str">
        <f t="shared" si="55"/>
        <v>Backpack</v>
      </c>
      <c r="S120" s="19" t="str">
        <f t="shared" si="41"/>
        <v>50WHrs</v>
      </c>
      <c r="T120" s="19" t="str">
        <f t="shared" si="42"/>
        <v>TYPE-C, 65W AC Adapter</v>
      </c>
      <c r="U120" s="19" t="str">
        <f t="shared" si="43"/>
        <v>W/FINGERPRINT</v>
      </c>
      <c r="V120" s="19" t="str">
        <f t="shared" si="44"/>
        <v>Intel® Core™ i7-1355U Processor 1.7 GHz (12MB Cache, up to 5.0 GHz, 10 cores, 12 Threads)</v>
      </c>
      <c r="W120" s="19" t="str">
        <f t="shared" si="45"/>
        <v>Intel® Core™ i7-1355U 1.7</v>
      </c>
      <c r="X120" s="19" t="str">
        <f t="shared" si="46"/>
        <v>i7-1355U</v>
      </c>
      <c r="Y120" s="19" t="str">
        <f t="shared" si="47"/>
        <v>i7-1355U</v>
      </c>
      <c r="Z120" s="19" t="str">
        <f t="shared" si="48"/>
        <v>Win 11 Pro</v>
      </c>
      <c r="AA120" s="19" t="str">
        <f t="shared" si="49"/>
        <v/>
      </c>
      <c r="AB120" s="19" t="str">
        <f t="shared" si="50"/>
        <v>DDR5</v>
      </c>
      <c r="AC120" s="19" t="str">
        <f t="shared" si="51"/>
        <v>512GB</v>
      </c>
      <c r="AD120" s="19" t="str">
        <f t="shared" si="52"/>
        <v>B3405CVA</v>
      </c>
      <c r="AF120" s="19" t="str">
        <v>90NX08K1-M015B0</v>
      </c>
      <c r="AG120" s="19" t="str">
        <v>B3405CVA-LY7150X</v>
      </c>
      <c r="AH120" s="19" t="str">
        <v>VSNX08K1-BU1011</v>
      </c>
      <c r="AI120" s="19" t="str">
        <v>Intel® Core™ i7-1355U Processor 1.7 GHz (12MB Cache, up to 5.0 GHz, 10 cores, 12 Threads)</v>
      </c>
      <c r="AJ120" s="19" t="str">
        <v>16GB DDR5</v>
      </c>
      <c r="AK120" s="19" t="str">
        <v>512GB 2280 PCIE G4 SSD</v>
      </c>
      <c r="AL120" s="19" t="str">
        <v>Intel® UHD Graphics</v>
      </c>
      <c r="AM120" s="19" t="str">
        <v>Windows 11 Pro
1-month trial for new Microsoft 365 customers. Credit card required.</v>
      </c>
      <c r="AN120" s="19" t="str">
        <v>M365 FREE TRIAL 30D(WW)</v>
      </c>
      <c r="AO120" s="19" t="str">
        <v>LCD Cover: Gentle Grey, Aluminum
Top Case: Gentle Grey, Plastic</v>
      </c>
      <c r="AP120" s="19" t="str">
        <v>2x DDR5 SO-DIMM slots
1x M.2 2230 PCIe 4.0x4
1x M.2 2280 PCIe 4.0x4</v>
      </c>
      <c r="AQ120" s="19" t="str">
        <v>Front: 1080p FHD camera
Rear: -
With privacy shutter
World-Facing: -</v>
      </c>
      <c r="AR120" s="19" t="str">
        <v>Audio by Dirac
Smart Amp Technology
Built-in speaker
Built-in array microphone</v>
      </c>
      <c r="AS120" s="19" t="str">
        <v>Wi-Fi 6E(802.11ax) (Dual band) 2*2 + Bluetooth® 5.4 Wireless Card</v>
      </c>
      <c r="AT120" s="19" t="str">
        <v>2x USB 3.2 Gen 1 Type-A
2x USB 3.2 Gen 2 Type-C support display / power delivery
1x HDMI 2.1 TMDS
1x 3.5mm Combo Audio Jack
1x RJ45 Gigabit Ethernet
Micro SD card reader</v>
      </c>
      <c r="AU120"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0" s="19" t="str">
        <v>Backpack</v>
      </c>
      <c r="AW120" s="19" t="str">
        <v>14.0</v>
      </c>
      <c r="AX120" s="19" t="str">
        <v>LED Back-lit-Narrow border</v>
      </c>
      <c r="AY120" s="19" t="str">
        <v>300nits</v>
      </c>
      <c r="AZ120" s="19" t="str">
        <v>WUXGA(WU) 1920X1200 16:10</v>
      </c>
      <c r="BA120" s="19" t="str">
        <v>Anti-Glare</v>
      </c>
      <c r="BB120" s="19" t="str">
        <v>NTSC:45%</v>
      </c>
      <c r="BC120" s="19" t="str">
        <v>non-Touch</v>
      </c>
      <c r="BD120" s="19" t="str">
        <v>Wide View</v>
      </c>
      <c r="BE120" s="19" t="str">
        <v>ID,1Y ON-SITE(ADP)+2Y ON-SITE</v>
      </c>
      <c r="BF120" s="19" t="str">
        <v>1.472 Kg</v>
      </c>
      <c r="BG120" s="19" t="str">
        <v>1.28 kg</v>
      </c>
      <c r="BH120" s="19" t="str">
        <v>31.51 x 22.68 x 1.89 ~ 1.90 cm (12.41" x 8.93" x 0.74" ~ 0.75")</v>
      </c>
      <c r="BI120" s="19" t="str">
        <v>50WHrs, 3S1P, 3-cell Li-ion</v>
      </c>
      <c r="BJ120" s="19" t="str">
        <v>TYPE-C, 65W AC Adapter, Output: 20V DC, 3.25A, 65W, Input: 100~240V AC 50/60Hz universal</v>
      </c>
      <c r="BK120" s="19">
        <v>0</v>
      </c>
      <c r="BL120" s="19" t="str">
        <v>MCAFEE_30D</v>
      </c>
      <c r="BM120" s="19" t="str">
        <v>Backlit Chiclet Keyboard</v>
      </c>
      <c r="BN120" s="19" t="str">
        <v>W/FINGERPRINT</v>
      </c>
      <c r="BO120" s="19" t="str">
        <v>EPEAT Gold with Climate+
Energy star 8.0
FSC Recycled
TCO Certified
RoHS
REACH</v>
      </c>
      <c r="BP120" s="19" t="str">
        <v>US MIL-STD 810H military-grade standard</v>
      </c>
      <c r="BQ120" s="19">
        <v>0</v>
      </c>
      <c r="BR120" s="19" t="str">
        <v>LED Backlit</v>
      </c>
    </row>
    <row r="121" spans="1:70" ht="86.4">
      <c r="A121" s="19" t="str">
        <v>B3405CVA-LY5150X</v>
      </c>
      <c r="B121" s="19" t="str">
        <f>IF(ISBLANK(A121),"",_xlfn.XLOOKUP(LEFT(A121,5),'MKT name rule'!$B$2:$B$322,'MKT name rule'!$C$2:$C$322, "Not found"))</f>
        <v>ASUS ExpertBook B3</v>
      </c>
      <c r="C121" s="19" t="str">
        <f t="shared" si="53"/>
        <v>90NX08K1-M015A0</v>
      </c>
      <c r="D121" s="19" t="str">
        <f t="shared" si="28"/>
        <v>ASUS ExpertBook B3 (Core 5 120U/DDR5/512GB/Win 11 Pro/B3405CVA)</v>
      </c>
      <c r="E121" s="19" t="str">
        <f t="shared" si="29"/>
        <v>Intel® Core™ 5 120U 1.4 GHz</v>
      </c>
      <c r="F121" s="19" t="str">
        <f t="shared" si="30"/>
        <v>Intel® Graphics</v>
      </c>
      <c r="G121" s="19" t="str">
        <f t="shared" si="31"/>
        <v>Windows 11 Pro</v>
      </c>
      <c r="H121" s="19" t="str">
        <f t="shared" si="54"/>
        <v>M365 FREE TRIAL 30D(WW)</v>
      </c>
      <c r="I121" s="19" t="str">
        <f t="shared" si="32"/>
        <v>14"</v>
      </c>
      <c r="J121" s="19" t="str">
        <f t="shared" si="33"/>
        <v>WUXGA(WU) 1920X1200 16:10</v>
      </c>
      <c r="K121" s="19" t="str">
        <f t="shared" si="34"/>
        <v>300nits</v>
      </c>
      <c r="L121" s="19" t="str">
        <f t="shared" si="35"/>
        <v>16GB DDR5</v>
      </c>
      <c r="M121" s="19" t="str">
        <f t="shared" si="36"/>
        <v>512GB 2280 PCIE G4 SSD</v>
      </c>
      <c r="N121" s="20" t="str">
        <f t="shared" si="37"/>
        <v>2x USB 3.2 Gen 1 Type-A
2x USB 3.2 Gen 2 Type-C support display / power delivery
1x HDMI 2.1 TMDS
1x 3.5mm Combo Audio Jack
1x RJ45 Gigabit Ethernet
Micro SD card reader</v>
      </c>
      <c r="O121" s="19" t="str">
        <f t="shared" si="38"/>
        <v>1.472 Kg</v>
      </c>
      <c r="P121" s="19" t="str">
        <f t="shared" si="39"/>
        <v>31.51 x 22.68 x 1.89 ~ 1.90 cm</v>
      </c>
      <c r="Q121" s="20" t="str">
        <f t="shared" si="40"/>
        <v>2x DDR5 SO-DIMM slots
1x M.2 2230 PCIe 4.0x4
1x M.2 2280 PCIe 4.0x4</v>
      </c>
      <c r="R121" s="19" t="str">
        <f t="shared" si="55"/>
        <v>Backpack</v>
      </c>
      <c r="S121" s="19" t="str">
        <f t="shared" si="41"/>
        <v>50WHrs</v>
      </c>
      <c r="T121" s="19" t="str">
        <f t="shared" si="42"/>
        <v>TYPE-C, 65W AC Adapter</v>
      </c>
      <c r="U121" s="19" t="str">
        <f t="shared" si="43"/>
        <v>W/FINGERPRINT</v>
      </c>
      <c r="V121" s="19" t="str">
        <f t="shared" si="44"/>
        <v>Intel® Core™ 5 Processor 120U 1.4 GHz (12MB Cache, up to 5.0 GHz, 10 Cores)</v>
      </c>
      <c r="W121" s="19" t="str">
        <f t="shared" si="45"/>
        <v>Intel® Core™ 5 120U</v>
      </c>
      <c r="X121" s="19" t="str">
        <f t="shared" si="46"/>
        <v>Core 5</v>
      </c>
      <c r="Y121" s="19" t="str">
        <f t="shared" si="47"/>
        <v>Core 5 120U</v>
      </c>
      <c r="Z121" s="19" t="str">
        <f t="shared" si="48"/>
        <v>Win 11 Pro</v>
      </c>
      <c r="AA121" s="19" t="str">
        <f t="shared" si="49"/>
        <v/>
      </c>
      <c r="AB121" s="19" t="str">
        <f t="shared" si="50"/>
        <v>DDR5</v>
      </c>
      <c r="AC121" s="19" t="str">
        <f t="shared" si="51"/>
        <v>512GB</v>
      </c>
      <c r="AD121" s="19" t="str">
        <f t="shared" si="52"/>
        <v>B3405CVA</v>
      </c>
      <c r="AF121" s="19" t="str">
        <v>90NX08K1-M015A0</v>
      </c>
      <c r="AG121" s="19" t="str">
        <v>B3405CVA-LY5150X</v>
      </c>
      <c r="AH121" s="19" t="str">
        <v>VSNX08K1-BU1011</v>
      </c>
      <c r="AI121" s="19" t="str">
        <v>Intel® Core™ 5 Processor 120U 1.4 GHz (12MB Cache, up to 5.0 GHz, 10 Cores)</v>
      </c>
      <c r="AJ121" s="19" t="str">
        <v>16GB DDR5</v>
      </c>
      <c r="AK121" s="19" t="str">
        <v>512GB 2280 PCIE G4 SSD</v>
      </c>
      <c r="AL121" s="19" t="str">
        <v>Intel® Graphics</v>
      </c>
      <c r="AM121" s="19" t="str">
        <v>Windows 11 Pro
1-month trial for new Microsoft 365 customers. Credit card required.</v>
      </c>
      <c r="AN121" s="19" t="str">
        <v>M365 FREE TRIAL 30D(WW)</v>
      </c>
      <c r="AO121" s="19" t="str">
        <v>LCD Cover: Gentle Grey, Aluminum
Top Case: Gentle Grey, Plastic</v>
      </c>
      <c r="AP121" s="19" t="str">
        <v>2x DDR5 SO-DIMM slots
1x M.2 2230 PCIe 4.0x4
1x M.2 2280 PCIe 4.0x4</v>
      </c>
      <c r="AQ121" s="19" t="str">
        <v>Front: 1080p FHD camera
Rear: -
With privacy shutter
World-Facing: -</v>
      </c>
      <c r="AR121" s="19" t="str">
        <v>Audio by Dirac
Smart Amp Technology
Built-in speaker
Built-in array microphone</v>
      </c>
      <c r="AS121" s="19" t="str">
        <v>Wi-Fi 6E(802.11ax) (Dual band) 2*2 + Bluetooth® 5.4 Wireless Card</v>
      </c>
      <c r="AT121" s="19" t="str">
        <v>2x USB 3.2 Gen 1 Type-A
2x USB 3.2 Gen 2 Type-C support display / power delivery
1x HDMI 2.1 TMDS
1x 3.5mm Combo Audio Jack
1x RJ45 Gigabit Ethernet
Micro SD card reader</v>
      </c>
      <c r="AU121"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1" s="19" t="str">
        <v>Backpack</v>
      </c>
      <c r="AW121" s="19" t="str">
        <v>14.0</v>
      </c>
      <c r="AX121" s="19" t="str">
        <v>LED Back-lit-Narrow border</v>
      </c>
      <c r="AY121" s="19" t="str">
        <v>300nits</v>
      </c>
      <c r="AZ121" s="19" t="str">
        <v>WUXGA(WU) 1920X1200 16:10</v>
      </c>
      <c r="BA121" s="19" t="str">
        <v>Anti-Glare</v>
      </c>
      <c r="BB121" s="19" t="str">
        <v>NTSC:45%</v>
      </c>
      <c r="BC121" s="19" t="str">
        <v>non-Touch</v>
      </c>
      <c r="BD121" s="19" t="str">
        <v>Wide View</v>
      </c>
      <c r="BE121" s="19" t="str">
        <v>ID,1Y ON-SITE(ADP)+2Y ON-SITE</v>
      </c>
      <c r="BF121" s="19" t="str">
        <v>1.472 Kg</v>
      </c>
      <c r="BG121" s="19" t="str">
        <v>1.28 kg</v>
      </c>
      <c r="BH121" s="19" t="str">
        <v>31.51 x 22.68 x 1.89 ~ 1.90 cm (12.41" x 8.93" x 0.74" ~ 0.75")</v>
      </c>
      <c r="BI121" s="19" t="str">
        <v>50WHrs, 3S1P, 3-cell Li-ion</v>
      </c>
      <c r="BJ121" s="19" t="str">
        <v>TYPE-C, 65W AC Adapter, Output: 20V DC, 3.25A, 65W, Input: 100~240V AC 50/60Hz universal</v>
      </c>
      <c r="BK121" s="19">
        <v>0</v>
      </c>
      <c r="BL121" s="19" t="str">
        <v>MCAFEE_30D</v>
      </c>
      <c r="BM121" s="19" t="str">
        <v>Backlit Chiclet Keyboard</v>
      </c>
      <c r="BN121" s="19" t="str">
        <v>W/FINGERPRINT</v>
      </c>
      <c r="BO121" s="19" t="str">
        <v>EPEAT Gold with Climate+
Energy star 8.0
FSC Recycled
TCO Certified
RoHS
REACH</v>
      </c>
      <c r="BP121" s="19" t="str">
        <v>US MIL-STD 810H military-grade standard</v>
      </c>
      <c r="BQ121" s="19">
        <v>0</v>
      </c>
      <c r="BR121" s="19" t="str">
        <v>LED Backlit</v>
      </c>
    </row>
    <row r="122" spans="1:70" ht="86.4">
      <c r="A122" s="19" t="str">
        <v>B3405CCA-LY7110X</v>
      </c>
      <c r="B122" s="19" t="str">
        <f>IF(ISBLANK(A122),"",_xlfn.XLOOKUP(LEFT(A122,5),'MKT name rule'!$B$2:$B$322,'MKT name rule'!$C$2:$C$322, "Not found"))</f>
        <v>ASUS ExpertBook B3</v>
      </c>
      <c r="C122" s="19" t="str">
        <f t="shared" si="53"/>
        <v>90NX08L1-M027J0</v>
      </c>
      <c r="D122" s="19" t="str">
        <f t="shared" si="28"/>
        <v>ASUS ExpertBook B3 (U7 155H/DDR5/1TB/Win 11 Pro/B3405CCA)</v>
      </c>
      <c r="E122" s="19" t="str">
        <f t="shared" si="29"/>
        <v>Intel® Core™ Ultra 7 155H 1.4 GHz 
 Intel® AI Boost NPU</v>
      </c>
      <c r="F122" s="19" t="str">
        <f t="shared" si="30"/>
        <v>Intel® Graphics</v>
      </c>
      <c r="G122" s="19" t="str">
        <f t="shared" si="31"/>
        <v>Windows 11 Pro</v>
      </c>
      <c r="H122" s="19" t="str">
        <f t="shared" si="54"/>
        <v>M365 FREE TRIAL 30D(WW)</v>
      </c>
      <c r="I122" s="19" t="str">
        <f t="shared" si="32"/>
        <v>14"</v>
      </c>
      <c r="J122" s="19" t="str">
        <f t="shared" si="33"/>
        <v>WUXGA(WU) 1920X1200 16:10</v>
      </c>
      <c r="K122" s="19" t="str">
        <f t="shared" si="34"/>
        <v>300nits</v>
      </c>
      <c r="L122" s="19" t="str">
        <f t="shared" si="35"/>
        <v>16GB DDR5</v>
      </c>
      <c r="M122" s="19" t="str">
        <f t="shared" si="36"/>
        <v>1TB 2280 PCIE G4 SSD</v>
      </c>
      <c r="N122" s="20" t="str">
        <f t="shared" si="37"/>
        <v>2x USB 3.2 Gen 1 Type-A
2x USB 3.2 Gen 2 Type-C support display / power delivery
1x HDMI 2.1 TMDS
1x 3.5mm Combo Audio Jack
1x RJ45 Gigabit Ethernet
Micro SD card reader</v>
      </c>
      <c r="O122" s="19" t="str">
        <f t="shared" si="38"/>
        <v>1.492 Kg</v>
      </c>
      <c r="P122" s="19" t="str">
        <f t="shared" si="39"/>
        <v>31.51 x 22.68 x 1.89 ~ 1.90 cm</v>
      </c>
      <c r="Q122" s="20" t="str">
        <f t="shared" si="40"/>
        <v>2x DDR5 SO-DIMM slots
1x M.2 2230 PCIe 4.0x4
1x M.2 2280 PCIe 4.0x4</v>
      </c>
      <c r="R122" s="19" t="str">
        <f t="shared" si="55"/>
        <v>Backpack</v>
      </c>
      <c r="S122" s="19" t="str">
        <f t="shared" si="41"/>
        <v>50WHrs</v>
      </c>
      <c r="T122" s="19" t="str">
        <f t="shared" si="42"/>
        <v>TYPE-C, 65W AC Adapter</v>
      </c>
      <c r="U122" s="19" t="str">
        <f t="shared" si="43"/>
        <v>W/FINGERPRINT</v>
      </c>
      <c r="V122" s="19" t="str">
        <f t="shared" si="44"/>
        <v>Intel® Core™ Ultra 7 Processor 155H 1.4 GHz (24MB Cache, up to 4.8 GHz, 16 Cores)
 Intel® AI Boost NPU</v>
      </c>
      <c r="W122" s="19" t="str">
        <f t="shared" si="45"/>
        <v>Intel® Core™ Ultra 7 155H</v>
      </c>
      <c r="X122" s="19" t="str">
        <f t="shared" si="46"/>
        <v>U7</v>
      </c>
      <c r="Y122" s="19" t="str">
        <f t="shared" si="47"/>
        <v>U7 155H</v>
      </c>
      <c r="Z122" s="19" t="str">
        <f t="shared" si="48"/>
        <v>Win 11 Pro</v>
      </c>
      <c r="AA122" s="19" t="str">
        <f t="shared" si="49"/>
        <v/>
      </c>
      <c r="AB122" s="19" t="str">
        <f t="shared" si="50"/>
        <v>DDR5</v>
      </c>
      <c r="AC122" s="19" t="str">
        <f t="shared" si="51"/>
        <v>1TB</v>
      </c>
      <c r="AD122" s="19" t="str">
        <f t="shared" si="52"/>
        <v>B3405CCA</v>
      </c>
      <c r="AF122" s="19" t="str">
        <v>90NX08L1-M027J0</v>
      </c>
      <c r="AG122" s="19" t="str">
        <v>B3405CCA-LY7110X</v>
      </c>
      <c r="AH122" s="19" t="str">
        <v>VSNX08L1-BU3011</v>
      </c>
      <c r="AI122" s="19" t="str">
        <v>Intel® Core™ Ultra 7 Processor 155H 1.4 GHz (24MB Cache, up to 4.8 GHz, 16 Cores)
 Intel® AI Boost NPU</v>
      </c>
      <c r="AJ122" s="19" t="str">
        <v>16GB DDR5</v>
      </c>
      <c r="AK122" s="19" t="str">
        <v>1TB 2280 PCIE G4 SSD</v>
      </c>
      <c r="AL122" s="19" t="str">
        <v>Intel® Graphics</v>
      </c>
      <c r="AM122" s="19" t="str">
        <v>Windows 11 Pro
1-month trial for new Microsoft 365 customers. Credit card required.</v>
      </c>
      <c r="AN122" s="19" t="str">
        <v>M365 FREE TRIAL 30D(WW)</v>
      </c>
      <c r="AO122" s="19" t="str">
        <v>LCD Cover: Gentle Grey, Aluminum
Top Case: Gentle Grey, Plastic</v>
      </c>
      <c r="AP122" s="19" t="str">
        <v>2x DDR5 SO-DIMM slots
1x M.2 2230 PCIe 4.0x4
1x M.2 2280 PCIe 4.0x4</v>
      </c>
      <c r="AQ122" s="19" t="str">
        <v>Front: 1080p FHD camera
Rear: -
With privacy shutter
World-Facing: -</v>
      </c>
      <c r="AR122" s="19" t="str">
        <v>Audio by Dirac
Smart Amp Technology
Built-in speaker
Built-in array microphone</v>
      </c>
      <c r="AS122" s="19" t="str">
        <v>Wi-Fi 6E(802.11ax) (Dual band) 2*2 + Bluetooth® 5.4 Wireless Card</v>
      </c>
      <c r="AT122" s="19" t="str">
        <v>2x USB 3.2 Gen 1 Type-A
2x USB 3.2 Gen 2 Type-C support display / power delivery
1x HDMI 2.1 TMDS
1x 3.5mm Combo Audio Jack
1x RJ45 Gigabit Ethernet
Micro SD card reader</v>
      </c>
      <c r="AU12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2" s="19" t="str">
        <v>Backpack</v>
      </c>
      <c r="AW122" s="19" t="str">
        <v>14.0</v>
      </c>
      <c r="AX122" s="19" t="str">
        <v>LED Back-lit-Narrow border</v>
      </c>
      <c r="AY122" s="19" t="str">
        <v>300nits</v>
      </c>
      <c r="AZ122" s="19" t="str">
        <v>WUXGA(WU) 1920X1200 16:10</v>
      </c>
      <c r="BA122" s="19" t="str">
        <v>Anti-Glare</v>
      </c>
      <c r="BB122" s="19" t="str">
        <v>NTSC:45%</v>
      </c>
      <c r="BC122" s="19" t="str">
        <v>non-Touch</v>
      </c>
      <c r="BD122" s="19" t="str">
        <v>Wide View</v>
      </c>
      <c r="BE122" s="19" t="str">
        <v>ID,1Y ON-SITE(ADP)+2Y ON-SITE</v>
      </c>
      <c r="BF122" s="19" t="str">
        <v>1.492 Kg</v>
      </c>
      <c r="BG122" s="19" t="str">
        <v>1.3 kg</v>
      </c>
      <c r="BH122" s="19" t="str">
        <v>31.51 x 22.68 x 1.89 ~ 1.90 cm (12.41" x 8.93" x 0.74" ~ 0.75")</v>
      </c>
      <c r="BI122" s="19" t="str">
        <v>50WHrs, 3S1P, 3-cell Li-ion</v>
      </c>
      <c r="BJ122" s="19" t="str">
        <v>TYPE-C, 65W AC Adapter, Output: 20V DC, 3.25A, 65W, Input: 100~240V AC 50/60Hz universal</v>
      </c>
      <c r="BK122" s="19">
        <v>0</v>
      </c>
      <c r="BL122" s="19" t="str">
        <v>MCAFEE_30D</v>
      </c>
      <c r="BM122" s="19" t="str">
        <v>Backlit Chiclet Keyboard</v>
      </c>
      <c r="BN122" s="19" t="str">
        <v>W/FINGERPRINT</v>
      </c>
      <c r="BO122" s="19" t="str">
        <v>EPEAT Gold with Climate+
Energy star 8.0
FSC Recycled
TCO Certified
RoHS
REACH</v>
      </c>
      <c r="BP122" s="19" t="str">
        <v>US MIL-STD 810H military-grade standard</v>
      </c>
      <c r="BQ122" s="19" t="str">
        <v>Intel® AI Boost NPU</v>
      </c>
      <c r="BR122" s="19" t="str">
        <v>LED Backlit</v>
      </c>
    </row>
    <row r="123" spans="1:70" ht="86.4">
      <c r="A123" s="19" t="str">
        <v>B3405CCA-LY5150X</v>
      </c>
      <c r="B123" s="19" t="str">
        <f>IF(ISBLANK(A123),"",_xlfn.XLOOKUP(LEFT(A123,5),'MKT name rule'!$B$2:$B$322,'MKT name rule'!$C$2:$C$322, "Not found"))</f>
        <v>ASUS ExpertBook B3</v>
      </c>
      <c r="C123" s="19" t="str">
        <f t="shared" si="53"/>
        <v>90NX08L1-M02570</v>
      </c>
      <c r="D123" s="19" t="str">
        <f t="shared" si="28"/>
        <v>ASUS ExpertBook B3 (U5 125H/DDR5/512GB/Win 11 Pro/B3405CCA)</v>
      </c>
      <c r="E123" s="19" t="str">
        <f t="shared" si="29"/>
        <v>Intel® Core™ Ultra 5 125H 1.2 GHz 
 Intel® AI Boost NPU</v>
      </c>
      <c r="F123" s="19" t="str">
        <f t="shared" si="30"/>
        <v>Intel® Graphics</v>
      </c>
      <c r="G123" s="19" t="str">
        <f t="shared" si="31"/>
        <v>Windows 11 Pro</v>
      </c>
      <c r="H123" s="19" t="str">
        <f t="shared" si="54"/>
        <v>M365 FREE TRIAL 30D(WW)</v>
      </c>
      <c r="I123" s="19" t="str">
        <f t="shared" si="32"/>
        <v>14"</v>
      </c>
      <c r="J123" s="19" t="str">
        <f t="shared" si="33"/>
        <v>WUXGA(WU) 1920X1200 16:10</v>
      </c>
      <c r="K123" s="19" t="str">
        <f t="shared" si="34"/>
        <v>300nits</v>
      </c>
      <c r="L123" s="19" t="str">
        <f t="shared" si="35"/>
        <v>16GB DDR5</v>
      </c>
      <c r="M123" s="19" t="str">
        <f t="shared" si="36"/>
        <v>512GB 2280 PCIE G4 SSD</v>
      </c>
      <c r="N123" s="20" t="str">
        <f t="shared" si="37"/>
        <v>2x USB 3.2 Gen 1 Type-A
2x USB 3.2 Gen 2 Type-C support display / power delivery
1x HDMI 2.1 TMDS
1x 3.5mm Combo Audio Jack
1x RJ45 Gigabit Ethernet
Micro SD card reader</v>
      </c>
      <c r="O123" s="19" t="str">
        <f t="shared" si="38"/>
        <v>1.492 Kg</v>
      </c>
      <c r="P123" s="19" t="str">
        <f t="shared" si="39"/>
        <v>31.51 x 22.68 x 1.89 ~ 1.90 cm</v>
      </c>
      <c r="Q123" s="20" t="str">
        <f t="shared" si="40"/>
        <v>2x DDR5 SO-DIMM slots
1x M.2 2230 PCIe 4.0x4
1x M.2 2280 PCIe 4.0x4</v>
      </c>
      <c r="R123" s="19" t="str">
        <f t="shared" si="55"/>
        <v>Backpack</v>
      </c>
      <c r="S123" s="19" t="str">
        <f t="shared" si="41"/>
        <v>50WHrs</v>
      </c>
      <c r="T123" s="19" t="str">
        <f t="shared" si="42"/>
        <v>TYPE-C, 65W AC Adapter</v>
      </c>
      <c r="U123" s="19" t="str">
        <f t="shared" si="43"/>
        <v>W/FINGERPRINT</v>
      </c>
      <c r="V123" s="19" t="str">
        <f t="shared" si="44"/>
        <v>Intel® Core™ Ultra 5 Processor 125H 1.2 GHz (18MB Cache, up to 4.5 GHz, 14 Cores)
 Intel® AI Boost NPU</v>
      </c>
      <c r="W123" s="19" t="str">
        <f t="shared" si="45"/>
        <v>Intel® Core™ Ultra 5 125H</v>
      </c>
      <c r="X123" s="19" t="str">
        <f t="shared" si="46"/>
        <v>U5</v>
      </c>
      <c r="Y123" s="19" t="str">
        <f t="shared" si="47"/>
        <v>U5 125H</v>
      </c>
      <c r="Z123" s="19" t="str">
        <f t="shared" si="48"/>
        <v>Win 11 Pro</v>
      </c>
      <c r="AA123" s="19" t="str">
        <f t="shared" si="49"/>
        <v/>
      </c>
      <c r="AB123" s="19" t="str">
        <f t="shared" si="50"/>
        <v>DDR5</v>
      </c>
      <c r="AC123" s="19" t="str">
        <f t="shared" si="51"/>
        <v>512GB</v>
      </c>
      <c r="AD123" s="19" t="str">
        <f t="shared" si="52"/>
        <v>B3405CCA</v>
      </c>
      <c r="AF123" s="19" t="str">
        <v>90NX08L1-M02570</v>
      </c>
      <c r="AG123" s="19" t="str">
        <v>B3405CCA-LY5150X</v>
      </c>
      <c r="AH123" s="19" t="str">
        <v>VSNX08L1-BU3011</v>
      </c>
      <c r="AI123" s="19" t="str">
        <v>Intel® Core™ Ultra 5 Processor 125H 1.2 GHz (18MB Cache, up to 4.5 GHz, 14 Cores)
 Intel® AI Boost NPU</v>
      </c>
      <c r="AJ123" s="19" t="str">
        <v>16GB DDR5</v>
      </c>
      <c r="AK123" s="19" t="str">
        <v>512GB 2280 PCIE G4 SSD</v>
      </c>
      <c r="AL123" s="19" t="str">
        <v>Intel® Graphics</v>
      </c>
      <c r="AM123" s="19" t="str">
        <v>Windows 11 Pro
1-month trial for new Microsoft 365 customers. Credit card required.</v>
      </c>
      <c r="AN123" s="19" t="str">
        <v>M365 FREE TRIAL 30D(WW)</v>
      </c>
      <c r="AO123" s="19" t="str">
        <v>LCD Cover: Gentle Grey, Aluminum
Top Case: Gentle Grey, Plastic</v>
      </c>
      <c r="AP123" s="19" t="str">
        <v>2x DDR5 SO-DIMM slots
1x M.2 2230 PCIe 4.0x4
1x M.2 2280 PCIe 4.0x4</v>
      </c>
      <c r="AQ123" s="19" t="str">
        <v>Front: 1080p FHD camera
Rear: -
With privacy shutter
World-Facing: -</v>
      </c>
      <c r="AR123" s="19" t="str">
        <v>Audio by Dirac
Smart Amp Technology
Built-in speaker
Built-in array microphone</v>
      </c>
      <c r="AS123" s="19" t="str">
        <v>Wi-Fi 6E(802.11ax) (Dual band) 2*2 + Bluetooth® 5.4 Wireless Card</v>
      </c>
      <c r="AT123" s="19" t="str">
        <v>2x USB 3.2 Gen 1 Type-A
2x USB 3.2 Gen 2 Type-C support display / power delivery
1x HDMI 2.1 TMDS
1x 3.5mm Combo Audio Jack
1x RJ45 Gigabit Ethernet
Micro SD card reader</v>
      </c>
      <c r="AU123"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3" s="19" t="str">
        <v>Backpack</v>
      </c>
      <c r="AW123" s="19" t="str">
        <v>14.0</v>
      </c>
      <c r="AX123" s="19" t="str">
        <v>LED Back-lit-Narrow border</v>
      </c>
      <c r="AY123" s="19" t="str">
        <v>300nits</v>
      </c>
      <c r="AZ123" s="19" t="str">
        <v>WUXGA(WU) 1920X1200 16:10</v>
      </c>
      <c r="BA123" s="19" t="str">
        <v>Anti-Glare</v>
      </c>
      <c r="BB123" s="19" t="str">
        <v>NTSC:45%</v>
      </c>
      <c r="BC123" s="19" t="str">
        <v>non-Touch</v>
      </c>
      <c r="BD123" s="19" t="str">
        <v>Wide View</v>
      </c>
      <c r="BE123" s="19" t="str">
        <v>ID,1Y ON-SITE(ADP)+2Y ON-SITE</v>
      </c>
      <c r="BF123" s="19" t="str">
        <v>1.492 Kg</v>
      </c>
      <c r="BG123" s="19" t="str">
        <v>1.3 kg</v>
      </c>
      <c r="BH123" s="19" t="str">
        <v>31.51 x 22.68 x 1.89 ~ 1.90 cm (12.41" x 8.93" x 0.74" ~ 0.75")</v>
      </c>
      <c r="BI123" s="19" t="str">
        <v>50WHrs, 3S1P, 3-cell Li-ion</v>
      </c>
      <c r="BJ123" s="19" t="str">
        <v>TYPE-C, 65W AC Adapter, Output: 20V DC, 3.25A, 65W, Input: 100~240V AC 50/60Hz universal</v>
      </c>
      <c r="BK123" s="19">
        <v>0</v>
      </c>
      <c r="BL123" s="19" t="str">
        <v>MCAFEE_30D</v>
      </c>
      <c r="BM123" s="19" t="str">
        <v>Backlit Chiclet Keyboard</v>
      </c>
      <c r="BN123" s="19" t="str">
        <v>W/FINGERPRINT</v>
      </c>
      <c r="BO123" s="19" t="str">
        <v>EPEAT Gold with Climate+
Energy star 8.0
FSC Recycled
TCO Certified
RoHS
REACH</v>
      </c>
      <c r="BP123" s="19" t="str">
        <v>US MIL-STD 810H military-grade standard</v>
      </c>
      <c r="BQ123" s="19" t="str">
        <v>Intel® AI Boost NPU</v>
      </c>
      <c r="BR123" s="19" t="str">
        <v>LED Backlit</v>
      </c>
    </row>
    <row r="124" spans="1:70" ht="100.8">
      <c r="A124" s="19" t="str">
        <v>B3405CCA-LY5152X</v>
      </c>
      <c r="B124" s="19" t="str">
        <f>IF(ISBLANK(A124),"",_xlfn.XLOOKUP(LEFT(A124,5),'MKT name rule'!$B$2:$B$322,'MKT name rule'!$C$2:$C$322, "Not found"))</f>
        <v>ASUS ExpertBook B3</v>
      </c>
      <c r="C124" s="19" t="str">
        <f t="shared" si="53"/>
        <v>90NX08L1-M032P0</v>
      </c>
      <c r="D124" s="19" t="str">
        <f t="shared" si="28"/>
        <v>ASUS ExpertBook B3 (U5 225H/DDR5/512GB/Win 11 Pro/B3405CCA)</v>
      </c>
      <c r="E124" s="19" t="str">
        <f t="shared" si="29"/>
        <v>Intel® Core™ Ultra 5 225H 1.7 GHz ; Intel® AI Boost NPU up to 13 TOPS</v>
      </c>
      <c r="F124" s="19" t="str">
        <f t="shared" si="30"/>
        <v>Intel® Graphics</v>
      </c>
      <c r="G124" s="19" t="str">
        <f t="shared" si="31"/>
        <v>Windows 11 Pro</v>
      </c>
      <c r="H124" s="19" t="str">
        <f t="shared" si="54"/>
        <v>M365 FREE TRIAL 30D(WW)</v>
      </c>
      <c r="I124" s="19" t="str">
        <f t="shared" si="32"/>
        <v>14"</v>
      </c>
      <c r="J124" s="19" t="str">
        <f t="shared" si="33"/>
        <v>WUXGA (1920 x 1200) 16:10</v>
      </c>
      <c r="K124" s="19" t="str">
        <f t="shared" si="34"/>
        <v>300nits</v>
      </c>
      <c r="L124" s="19" t="str">
        <f t="shared" si="35"/>
        <v>16GB DDR5</v>
      </c>
      <c r="M124" s="19" t="str">
        <f t="shared" si="36"/>
        <v>512GB 2280 PCIE G4 SSD</v>
      </c>
      <c r="N124" s="20" t="str">
        <f t="shared" si="37"/>
        <v>2x USB 3.2 Gen 1 Type-A
2x USB 3.2 Gen 2 Type-C support display / power delivery
1x HDMI 2.1 TMDS
1x 3.5mm Combo Audio Jack
1x RJ45 Gigabit Ethernet
Micro SD card reader
Smart card reader</v>
      </c>
      <c r="O124" s="19" t="str">
        <f t="shared" si="38"/>
        <v>1.49 kg</v>
      </c>
      <c r="P124" s="19" t="str">
        <f t="shared" si="39"/>
        <v>31.51 x 22.68 x 1.89 ~ 1.90 cm</v>
      </c>
      <c r="Q124" s="20" t="str">
        <f t="shared" si="40"/>
        <v>2x DDR5 SO-DIMM slots
1x M.2 2230 PCIe 4.0x4
1x M.2 2280 PCIe 4.0x4</v>
      </c>
      <c r="R124" s="19" t="str">
        <f t="shared" si="55"/>
        <v>Backpack</v>
      </c>
      <c r="S124" s="19" t="e">
        <f t="shared" si="41"/>
        <v>#VALUE!</v>
      </c>
      <c r="T124" s="19" t="str">
        <f t="shared" si="42"/>
        <v>TYPE-C, 65W AC Adapter</v>
      </c>
      <c r="U124" s="19" t="str">
        <f t="shared" si="43"/>
        <v>W/FINGERPRINT</v>
      </c>
      <c r="V124" s="19" t="str">
        <f t="shared" si="44"/>
        <v>Intel® Core™ Ultra 5 Processor 225H 1.7 GHz (18MB Cache, up to 4.9 GHz, 14 cores, 14 Threads); Intel® AI Boost NPU up to 13 TOPS</v>
      </c>
      <c r="W124" s="19" t="str">
        <f t="shared" si="45"/>
        <v>Intel® Core™ Ultra 5 225H</v>
      </c>
      <c r="X124" s="19" t="str">
        <f t="shared" si="46"/>
        <v>U5</v>
      </c>
      <c r="Y124" s="19" t="str">
        <f t="shared" si="47"/>
        <v>U5 225H</v>
      </c>
      <c r="Z124" s="19" t="str">
        <f t="shared" si="48"/>
        <v>Win 11 Pro</v>
      </c>
      <c r="AA124" s="19" t="str">
        <f t="shared" si="49"/>
        <v/>
      </c>
      <c r="AB124" s="19" t="str">
        <f t="shared" si="50"/>
        <v>DDR5</v>
      </c>
      <c r="AC124" s="19" t="str">
        <f t="shared" si="51"/>
        <v>512GB</v>
      </c>
      <c r="AD124" s="19" t="str">
        <f t="shared" si="52"/>
        <v>B3405CCA</v>
      </c>
      <c r="AF124" s="19" t="str">
        <v>90NX08L1-M032P0</v>
      </c>
      <c r="AG124" s="19" t="str">
        <v>B3405CCA-LY5152X</v>
      </c>
      <c r="AH124" s="19" t="str">
        <v>VSNX08L1-BU4013</v>
      </c>
      <c r="AI124" s="19" t="str">
        <v>Intel® Core™ Ultra 5 Processor 225H 1.7 GHz (18MB Cache, up to 4.9 GHz, 14 cores, 14 Threads); Intel® AI Boost NPU up to 13 TOPS</v>
      </c>
      <c r="AJ124" s="19" t="str">
        <v>16GB DDR5</v>
      </c>
      <c r="AK124" s="19" t="str">
        <v>512GB 2280 PCIE G4 SSD</v>
      </c>
      <c r="AL124" s="19" t="str">
        <v>Intel® Graphics</v>
      </c>
      <c r="AM124" s="19" t="str">
        <v>Windows 11 Pro</v>
      </c>
      <c r="AN124" s="19" t="str">
        <v>M365 FREE TRIAL 30D(WW)</v>
      </c>
      <c r="AO124" s="19" t="str">
        <v>LCD Cover: Gentle Grey, Aluminum
Top Case: Gentle Grey, Plastic</v>
      </c>
      <c r="AP124" s="19" t="str">
        <v>2x DDR5 SO-DIMM slots
1x M.2 2230 PCIe 4.0x4
1x M.2 2280 PCIe 4.0x4</v>
      </c>
      <c r="AQ124" s="19" t="str">
        <v>Front: 1080p FHD camera with IR function to support Windows Hello
Back: -
With privacy shutter</v>
      </c>
      <c r="AR124" s="19" t="str">
        <v>Audio by Dirac
Smart Amp Technology
Built-in speaker
Built-in array microphone</v>
      </c>
      <c r="AS124" s="19" t="str">
        <v>Wi-Fi 6E(802.11ax) (Triple band) 2*2 + Bluetooth® 5.4 Wireless Card</v>
      </c>
      <c r="AT124" s="19" t="str">
        <v>2x USB 3.2 Gen 1 Type-A
2x USB 3.2 Gen 2 Type-C support display / power delivery
1x HDMI 2.1 TMDS
1x 3.5mm Combo Audio Jack
1x RJ45 Gigabit Ethernet
Micro SD card reader
Smart card reader</v>
      </c>
      <c r="AU124"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124" s="19" t="str">
        <v>Backpack</v>
      </c>
      <c r="AW124" s="19" t="str">
        <v>14.0</v>
      </c>
      <c r="AX124" s="19" t="str">
        <v>LED Back-lit-Narrow border</v>
      </c>
      <c r="AY124" s="19" t="str">
        <v>300nits</v>
      </c>
      <c r="AZ124" s="19" t="str">
        <v>WUXGA (1920 x 1200) 16:10</v>
      </c>
      <c r="BA124" s="19" t="str">
        <v>Anti-Glare</v>
      </c>
      <c r="BB124" s="19" t="str">
        <v>NTSC: 45%</v>
      </c>
      <c r="BC124" s="19" t="str">
        <v>non-Touch</v>
      </c>
      <c r="BD124" s="19" t="str">
        <v>Wide View</v>
      </c>
      <c r="BE124" s="19" t="str">
        <v>ID,1Y ON-SITE(ADP)+2Y ON-SITE</v>
      </c>
      <c r="BF124" s="19" t="str">
        <v>1.49 kg</v>
      </c>
      <c r="BG124" s="19" t="str">
        <v>1.3 kg</v>
      </c>
      <c r="BH124" s="19" t="str">
        <v>31.51 x 22.68 x 1.89 ~ 1.90 cm (12.41" x 8.93" x 0.74" ~ 0.75")</v>
      </c>
      <c r="BI124" s="19">
        <v>0</v>
      </c>
      <c r="BJ124" s="19" t="str">
        <v>TYPE-C, 65W AC Adapter, Output: 20V DC, 3.25A, 65W, Input: 100~240V AC 50/60Hz universal (Adapter+power cord)</v>
      </c>
      <c r="BK124" s="19">
        <v>0</v>
      </c>
      <c r="BL124" s="19" t="str">
        <v>MCAFEE_30D</v>
      </c>
      <c r="BM124" s="19" t="str">
        <v>Backlit Chiclet Keyboard</v>
      </c>
      <c r="BN124" s="19" t="str">
        <v>W/FINGERPRINT</v>
      </c>
      <c r="BO124" s="19" t="str">
        <v>EPEAT Gold with Climate+
Energy star 8.0
FSC Recycled
REACH
RoHS
TCO Certified</v>
      </c>
      <c r="BP124" s="19" t="str">
        <v>US MIL-STD 810H military-grade standard</v>
      </c>
      <c r="BQ124" s="19">
        <v>0</v>
      </c>
      <c r="BR124" s="19" t="str">
        <v>LED Backlit</v>
      </c>
    </row>
    <row r="125" spans="1:70" ht="100.8">
      <c r="A125" s="19" t="str">
        <v>B3405CCA-LY7150X</v>
      </c>
      <c r="B125" s="19" t="str">
        <f>IF(ISBLANK(A125),"",_xlfn.XLOOKUP(LEFT(A125,5),'MKT name rule'!$B$2:$B$322,'MKT name rule'!$C$2:$C$322, "Not found"))</f>
        <v>ASUS ExpertBook B3</v>
      </c>
      <c r="C125" s="19" t="str">
        <f t="shared" si="53"/>
        <v>90NX08L1-M055T0</v>
      </c>
      <c r="D125" s="19" t="str">
        <f t="shared" si="28"/>
        <v>ASUS ExpertBook B3 (U7 255H/DDR5/512GB/Win 11 Pro/B3405CCA)</v>
      </c>
      <c r="E125" s="19" t="str">
        <f t="shared" si="29"/>
        <v>Intel® Core™ Ultra 7 255H 2.0 GHz ; Intel® AI Boost NPU up to 13 TOPS</v>
      </c>
      <c r="F125" s="19" t="str">
        <f t="shared" si="30"/>
        <v>Intel® Graphics</v>
      </c>
      <c r="G125" s="19" t="str">
        <f t="shared" si="31"/>
        <v>Windows 11 Pro</v>
      </c>
      <c r="H125" s="19" t="str">
        <f t="shared" si="54"/>
        <v>M365 FREE TRIAL 30D(WW)</v>
      </c>
      <c r="I125" s="19" t="str">
        <f t="shared" si="32"/>
        <v>14"</v>
      </c>
      <c r="J125" s="19" t="str">
        <f t="shared" si="33"/>
        <v>WUXGA (1920 x 1200) 16:10</v>
      </c>
      <c r="K125" s="19" t="str">
        <f t="shared" si="34"/>
        <v>300nits</v>
      </c>
      <c r="L125" s="19" t="str">
        <f t="shared" si="35"/>
        <v>16GB DDR5</v>
      </c>
      <c r="M125" s="19" t="str">
        <f t="shared" si="36"/>
        <v>512GB 2280 PCIE G4 SSD</v>
      </c>
      <c r="N125" s="20" t="str">
        <f t="shared" si="37"/>
        <v>2x USB 3.2 Gen 1 Type-A
2x USB 3.2 Gen 2 Type-C support display / power delivery
1x HDMI 2.1 TMDS
1x 3.5mm Combo Audio Jack
1x RJ45 Gigabit Ethernet
Micro SD card reader
Smart card reader</v>
      </c>
      <c r="O125" s="19" t="str">
        <f t="shared" si="38"/>
        <v>1.49 kg</v>
      </c>
      <c r="P125" s="19" t="str">
        <f t="shared" si="39"/>
        <v>31.51 x 22.68 x 1.89 ~ 1.90 cm</v>
      </c>
      <c r="Q125" s="20" t="str">
        <f t="shared" si="40"/>
        <v>2x DDR5 SO-DIMM slots
1x M.2 2230 PCIe 4.0x4
1x M.2 2280 PCIe 4.0x4</v>
      </c>
      <c r="R125" s="19" t="str">
        <f t="shared" si="55"/>
        <v>Backpack</v>
      </c>
      <c r="S125" s="19" t="e">
        <f t="shared" si="41"/>
        <v>#VALUE!</v>
      </c>
      <c r="T125" s="19" t="str">
        <f t="shared" si="42"/>
        <v>TYPE-C, 65W AC Adapter</v>
      </c>
      <c r="U125" s="19" t="str">
        <f t="shared" si="43"/>
        <v>W/FINGERPRINT</v>
      </c>
      <c r="V125" s="19" t="str">
        <f t="shared" si="44"/>
        <v>Intel® Core™ Ultra 7 Processor 255H 2.0 GHz (24MB Cache, up to 5.1 GHz, 16 cores, 16 Threads); Intel® AI Boost NPU up to 13 TOPS</v>
      </c>
      <c r="W125" s="19" t="str">
        <f t="shared" si="45"/>
        <v>Intel® Core™ Ultra 7 255H</v>
      </c>
      <c r="X125" s="19" t="str">
        <f t="shared" si="46"/>
        <v>U7</v>
      </c>
      <c r="Y125" s="19" t="str">
        <f t="shared" si="47"/>
        <v>U7 255H</v>
      </c>
      <c r="Z125" s="19" t="str">
        <f t="shared" si="48"/>
        <v>Win 11 Pro</v>
      </c>
      <c r="AA125" s="19" t="str">
        <f t="shared" si="49"/>
        <v/>
      </c>
      <c r="AB125" s="19" t="str">
        <f t="shared" si="50"/>
        <v>DDR5</v>
      </c>
      <c r="AC125" s="19" t="str">
        <f t="shared" si="51"/>
        <v>512GB</v>
      </c>
      <c r="AD125" s="19" t="str">
        <f t="shared" si="52"/>
        <v>B3405CCA</v>
      </c>
      <c r="AF125" s="19" t="str">
        <v>90NX08L1-M055T0</v>
      </c>
      <c r="AG125" s="19" t="str">
        <v>B3405CCA-LY7150X</v>
      </c>
      <c r="AH125" s="19" t="str">
        <v>VSNX08L1-BU4013</v>
      </c>
      <c r="AI125" s="19" t="str">
        <v>Intel® Core™ Ultra 7 Processor 255H 2.0 GHz (24MB Cache, up to 5.1 GHz, 16 cores, 16 Threads); Intel® AI Boost NPU up to 13 TOPS</v>
      </c>
      <c r="AJ125" s="19" t="str">
        <v>16GB DDR5</v>
      </c>
      <c r="AK125" s="19" t="str">
        <v>512GB 2280 PCIE G4 SSD</v>
      </c>
      <c r="AL125" s="19" t="str">
        <v>Intel® Graphics</v>
      </c>
      <c r="AM125" s="19" t="str">
        <v>Windows 11 Pro</v>
      </c>
      <c r="AN125" s="19" t="str">
        <v>M365 FREE TRIAL 30D(WW)</v>
      </c>
      <c r="AO125" s="19" t="str">
        <v>LCD Cover: Gentle Grey, Aluminum
Top Case: Gentle Grey, Plastic</v>
      </c>
      <c r="AP125" s="19" t="str">
        <v>2x DDR5 SO-DIMM slots
1x M.2 2230 PCIe 4.0x4
1x M.2 2280 PCIe 4.0x4</v>
      </c>
      <c r="AQ125" s="19" t="str">
        <v>Front: 1080p FHD camera with IR function to support Windows Hello
Back: -
With privacy shutter</v>
      </c>
      <c r="AR125" s="19" t="str">
        <v>Audio by Dirac
Smart Amp Technology
Built-in speaker
Built-in array microphone</v>
      </c>
      <c r="AS125" s="19" t="str">
        <v>Wi-Fi 6E(802.11ax) (Triple band) 2*2 + Bluetooth® 5.4 Wireless Card</v>
      </c>
      <c r="AT125" s="19" t="str">
        <v>2x USB 3.2 Gen 1 Type-A
2x USB 3.2 Gen 2 Type-C support display / power delivery
1x HDMI 2.1 TMDS
1x 3.5mm Combo Audio Jack
1x RJ45 Gigabit Ethernet
Micro SD card reader
Smart card reader</v>
      </c>
      <c r="AU125" s="19" t="str">
        <v xml:space="preserve">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
</v>
      </c>
      <c r="AV125" s="19" t="str">
        <v>Backpack</v>
      </c>
      <c r="AW125" s="19" t="str">
        <v>14.0</v>
      </c>
      <c r="AX125" s="19" t="str">
        <v>LED Back-lit-Narrow border</v>
      </c>
      <c r="AY125" s="19" t="str">
        <v>300nits</v>
      </c>
      <c r="AZ125" s="19" t="str">
        <v>WUXGA (1920 x 1200) 16:10</v>
      </c>
      <c r="BA125" s="19" t="str">
        <v>Anti-Glare</v>
      </c>
      <c r="BB125" s="19" t="str">
        <v>NTSC: 45%</v>
      </c>
      <c r="BC125" s="19" t="str">
        <v>non-Touch</v>
      </c>
      <c r="BD125" s="19" t="str">
        <v>Wide View</v>
      </c>
      <c r="BE125" s="19" t="str">
        <v>ID,1Y ON-SITE(ADP)+2Y ON-SITE</v>
      </c>
      <c r="BF125" s="19" t="str">
        <v>1.49 kg</v>
      </c>
      <c r="BG125" s="19" t="str">
        <v>1.3 kg</v>
      </c>
      <c r="BH125" s="19" t="str">
        <v>31.51 x 22.68 x 1.89 ~ 1.90 cm (12.41" x 8.93" x 0.74" ~ 0.75")</v>
      </c>
      <c r="BI125" s="19">
        <v>0</v>
      </c>
      <c r="BJ125" s="19" t="str">
        <v>TYPE-C, 65W AC Adapter, Output: 20V DC, 3.25A, 65W, Input: 100~240V AC 50/60Hz universal (Adapter+power cord)</v>
      </c>
      <c r="BK125" s="19">
        <v>0</v>
      </c>
      <c r="BL125" s="19" t="str">
        <v>MCAFEE_30D</v>
      </c>
      <c r="BM125" s="19" t="str">
        <v>Backlit Chiclet Keyboard</v>
      </c>
      <c r="BN125" s="19" t="str">
        <v>W/FINGERPRINT</v>
      </c>
      <c r="BO125" s="19" t="str">
        <v>EPEAT Gold with Climate+
Energy star 8.0
FSC Recycled
REACH
RoHS
TCO Certified</v>
      </c>
      <c r="BP125" s="19" t="str">
        <v>US MIL-STD 810H military-grade standard</v>
      </c>
      <c r="BQ125" s="19">
        <v>0</v>
      </c>
      <c r="BR125" s="19" t="str">
        <v>LED Backlit</v>
      </c>
    </row>
    <row r="126" spans="1:70" ht="86.4">
      <c r="A126" s="19" t="str">
        <v>B5302CBA-EG7110X</v>
      </c>
      <c r="B126" s="19" t="str">
        <f>IF(ISBLANK(A126),"",_xlfn.XLOOKUP(LEFT(A126,5),'MKT name rule'!$B$2:$B$322,'MKT name rule'!$C$2:$C$322, "Not found"))</f>
        <v>ASUS ExpertBook B5</v>
      </c>
      <c r="C126" s="19" t="str">
        <f t="shared" si="53"/>
        <v>90NX04W1-M001J0</v>
      </c>
      <c r="D126" s="19" t="str">
        <f t="shared" si="28"/>
        <v>ASUS ExpertBook B5 (i7-1255U/16GB/1TB/Win 11 Pro/B5302CBA)</v>
      </c>
      <c r="E126" s="19" t="str">
        <f t="shared" si="29"/>
        <v>Intel® Core™ i7-1255U 1.7 GHz</v>
      </c>
      <c r="F126" s="19" t="str">
        <f t="shared" si="30"/>
        <v>Intel Iris Xᵉ Graphics (available for Intel® Core™ i5/i7/i9 with dual channel memory)</v>
      </c>
      <c r="G126" s="19" t="str">
        <f t="shared" si="31"/>
        <v>Windows 11 Pro</v>
      </c>
      <c r="H126" s="19" t="str">
        <f t="shared" si="54"/>
        <v>MICROSOFT 365 FREE TRIAL 30D</v>
      </c>
      <c r="I126" s="19" t="str">
        <f t="shared" si="32"/>
        <v>13"</v>
      </c>
      <c r="J126" s="19" t="str">
        <f t="shared" si="33"/>
        <v>FHD 1920X1080 16:9</v>
      </c>
      <c r="K126" s="19" t="str">
        <f t="shared" si="34"/>
        <v>300nits</v>
      </c>
      <c r="L126" s="19" t="str">
        <f t="shared" si="35"/>
        <v>DDR5 16GB</v>
      </c>
      <c r="M126" s="19" t="str">
        <f t="shared" si="36"/>
        <v>1TB 2280 PCIE G4 SSD</v>
      </c>
      <c r="N126" s="20" t="str">
        <f t="shared" si="37"/>
        <v>1x USB 3.2 Gen 2 Type-A
2x Thunderbolt™ 4, compliant with USB4, supports display / power delivery
1x HDMI 2.0b
1x micro HDMI (RJ45 lan)
1x 3.5mm Combo Audio Jack</v>
      </c>
      <c r="O126" s="19" t="str">
        <f t="shared" si="38"/>
        <v>0.258 Kg</v>
      </c>
      <c r="P126" s="19" t="str">
        <f t="shared" si="39"/>
        <v>30.90 x 21.06 x 1.69 ~ 1.69 cm</v>
      </c>
      <c r="Q126" s="20" t="str">
        <f t="shared" si="40"/>
        <v>1x DDR5 SO-DIMM slots
2x M.2 2280 PCIe 4.0x4</v>
      </c>
      <c r="R126" s="19" t="str">
        <f t="shared" si="55"/>
        <v>Backpack
Micro HDMI to LAN</v>
      </c>
      <c r="S126" s="19" t="str">
        <f t="shared" si="41"/>
        <v>66WHrs</v>
      </c>
      <c r="T126" s="19" t="str">
        <f t="shared" si="42"/>
        <v>TYPE-C, 65W AC Adapter</v>
      </c>
      <c r="U126" s="19" t="str">
        <f t="shared" si="43"/>
        <v>W/FINGERPRINT</v>
      </c>
      <c r="V126" s="19" t="str">
        <f t="shared" si="44"/>
        <v>Intel® Core™ i7-1255U Processor 1.7 GHz (12M Cache, up to 4.7 GHz, 10 cores)</v>
      </c>
      <c r="W126" s="19" t="str">
        <f t="shared" si="45"/>
        <v>Intel® Core™ i7-1255U 1.7</v>
      </c>
      <c r="X126" s="19" t="str">
        <f t="shared" si="46"/>
        <v>i7-1255U</v>
      </c>
      <c r="Y126" s="19" t="str">
        <f t="shared" si="47"/>
        <v>i7-1255U</v>
      </c>
      <c r="Z126" s="19" t="str">
        <f t="shared" si="48"/>
        <v>Win 11 Pro</v>
      </c>
      <c r="AA126" s="19" t="str">
        <f t="shared" si="49"/>
        <v/>
      </c>
      <c r="AB126" s="19" t="str">
        <f t="shared" si="50"/>
        <v>16GB</v>
      </c>
      <c r="AC126" s="19" t="str">
        <f t="shared" si="51"/>
        <v>1TB</v>
      </c>
      <c r="AD126" s="19" t="str">
        <f t="shared" si="52"/>
        <v>B5302CBA</v>
      </c>
      <c r="AF126" s="19" t="str">
        <v>90NX04W1-M001J0</v>
      </c>
      <c r="AG126" s="19" t="str">
        <v>B5302CBA-EG7110X</v>
      </c>
      <c r="AH126" s="19" t="str">
        <v>VSNX04W1-BU1003</v>
      </c>
      <c r="AI126" s="19" t="str">
        <v>Intel® Core™ i7-1255U Processor 1.7 GHz (12M Cache, up to 4.7 GHz, 10 cores)</v>
      </c>
      <c r="AJ126" s="19" t="str">
        <v>DDR5 16GB ( 8GB DDR5 on board + 8GB DDR5 SO-DIMM )</v>
      </c>
      <c r="AK126" s="19" t="str">
        <v>1TB 2280 PCIE G4 SSD</v>
      </c>
      <c r="AL126" s="19" t="str">
        <v>Intel Iris Xᵉ Graphics (available for Intel® Core™ i5/i7/i9 with dual channel memory)</v>
      </c>
      <c r="AM126" s="19" t="str">
        <v>Windows 11 Pro
1-month trial for new Microsoft 365 customers. Credit card required.</v>
      </c>
      <c r="AN126" s="19" t="str">
        <v>MICROSOFT 365 FREE TRIAL 30D</v>
      </c>
      <c r="AO126" s="19" t="str">
        <v>LCD Cover: Star Black, Aluminum
Top Case: Star Black, Mg-Al</v>
      </c>
      <c r="AP126" s="19" t="str">
        <v>1x DDR5 SO-DIMM slots
2x M.2 2280 PCIe 4.0x4</v>
      </c>
      <c r="AQ126" s="19" t="str">
        <v>Front: 1080p FHD camera
Rear: -
With privacy shutter
World-Facing: -</v>
      </c>
      <c r="AR126" s="19" t="str">
        <v>Dolby Atmos
Smart Amp Technology
Built-in array microphone</v>
      </c>
      <c r="AS126" s="19" t="str">
        <v>Wi-Fi 6E(802.11ax) (Dual band) 2*2 + Bluetooth® 5.4 Wireless Card</v>
      </c>
      <c r="AT126" s="19" t="str">
        <v>1x USB 3.2 Gen 2 Type-A
2x Thunderbolt™ 4, compliant with USB4, supports display / power delivery
1x HDMI 2.0b
1x micro HDMI (RJ45 lan)
1x 3.5mm Combo Audio Jack</v>
      </c>
      <c r="AU126" s="19" t="str">
        <v>FingerPrint
Fingerprint sensor integrated with Power Key
Kensington Nano Security Slot™(6x 2.5mm)
Trusted Platform Module (TPM)
BIOS Booting User Password Protection
HDD User Password Protection and Security
Support Absolute Persistence 2.0 (Computrace)</v>
      </c>
      <c r="AV126" s="19" t="str">
        <v>Backpack
Micro HDMI to LAN</v>
      </c>
      <c r="AW126" s="19" t="str">
        <v>13.3</v>
      </c>
      <c r="AX126" s="19" t="str">
        <v>LED Back-lit-Narrow border</v>
      </c>
      <c r="AY126" s="19" t="str">
        <v>300nits</v>
      </c>
      <c r="AZ126" s="19" t="str">
        <v>FHD 1920X1080 16:9</v>
      </c>
      <c r="BA126" s="19" t="str">
        <v>Anti-Glare</v>
      </c>
      <c r="BB126" s="19" t="str">
        <v>sRGB 100%</v>
      </c>
      <c r="BC126" s="19" t="str">
        <v>non-Touch</v>
      </c>
      <c r="BD126" s="19" t="str">
        <v>Wide View</v>
      </c>
      <c r="BE126" s="19" t="str">
        <v>ID,1Y ON-SITE(ADP)+2Y ON-SITE</v>
      </c>
      <c r="BF126" s="19" t="str">
        <v>0.258 Kg</v>
      </c>
      <c r="BG126" s="19" t="str">
        <v>0.97</v>
      </c>
      <c r="BH126" s="19" t="str">
        <v>30.90 x 21.06 x 1.69 ~ 1.69 cm (12.17" x 8.29" x 0.67" ~ 0.67")</v>
      </c>
      <c r="BI126" s="19" t="str">
        <v>66WHrs, 4S1P, 4-cell Li-ion</v>
      </c>
      <c r="BJ126" s="19" t="str">
        <v>TYPE-C, 65W AC Adapter, Output: 20V DC, 3.25A, 65W, Input: 100~240V AC 50/60Hz universal</v>
      </c>
      <c r="BK126" s="19" t="str">
        <v>Support NumberPad</v>
      </c>
      <c r="BL126" s="19" t="str">
        <v>N/A</v>
      </c>
      <c r="BM126" s="19" t="str">
        <v>Backlit Chiclet Keyboard</v>
      </c>
      <c r="BN126" s="19" t="str">
        <v>W/FINGERPRINT</v>
      </c>
      <c r="BO126" s="19" t="str">
        <v>EPEAT Gold
Energy star 8.0
RoHS</v>
      </c>
      <c r="BP126" s="19" t="str">
        <v>US MIL-STD 810H military-grade standard</v>
      </c>
      <c r="BQ126" s="19" t="str">
        <v/>
      </c>
      <c r="BR126" s="19" t="str">
        <v>LED Backlit</v>
      </c>
    </row>
    <row r="127" spans="1:70" ht="100.8">
      <c r="A127" s="19" t="str">
        <v>B5404CVF-QN7110X</v>
      </c>
      <c r="B127" s="19" t="str">
        <f>IF(ISBLANK(A127),"",_xlfn.XLOOKUP(LEFT(A127,5),'MKT name rule'!$B$2:$B$322,'MKT name rule'!$C$2:$C$322, "Not found"))</f>
        <v>ASUS ExpertBook B5 Gen 2</v>
      </c>
      <c r="C127" s="19" t="str">
        <f t="shared" si="53"/>
        <v>90NX07C1-M004R0</v>
      </c>
      <c r="D127" s="19" t="str">
        <f t="shared" si="28"/>
        <v>ASUS ExpertBook B5 Gen 2 (i7-1355U/16GB/1TB/RTX 2050/Win 11 Pro/B5404CVF)</v>
      </c>
      <c r="E127" s="19" t="str">
        <f t="shared" si="29"/>
        <v>Intel® Core™ i7-1355U 1.7 GHz</v>
      </c>
      <c r="F127" s="19" t="str">
        <f t="shared" si="30"/>
        <v>NVIDIA® GeForce® RTX 2050 ( 4GB GDDR6 )</v>
      </c>
      <c r="G127" s="19" t="str">
        <f t="shared" si="31"/>
        <v>Windows 11 Pro</v>
      </c>
      <c r="H127" s="19" t="str">
        <f t="shared" si="54"/>
        <v>M365 FREE TRIAL 30D(WW)</v>
      </c>
      <c r="I127" s="19" t="str">
        <f t="shared" si="32"/>
        <v>14"</v>
      </c>
      <c r="J127" s="19" t="str">
        <f t="shared" si="33"/>
        <v>WQXGA(WQ) 2560x1600 16:10</v>
      </c>
      <c r="K127" s="19" t="str">
        <f t="shared" si="34"/>
        <v>500nits(HDR)</v>
      </c>
      <c r="L127" s="19" t="str">
        <f t="shared" si="35"/>
        <v>DDR5 16GB</v>
      </c>
      <c r="M127" s="19" t="str">
        <f t="shared" si="36"/>
        <v>1TB 2280 PCIE G4 SSD</v>
      </c>
      <c r="N127" s="20" t="str">
        <f t="shared" si="37"/>
        <v>2x USB 3.2 Gen 2 Type-A
2x Thunderbolt™ 4, compliant with USB4, supports display / power delivery
1x HDMI 2.1 TMDS
1x 3.5mm Combo Audio Jack
1x RJ45 Gigabit Ethernet
Smart card reader</v>
      </c>
      <c r="O127" s="19" t="str">
        <f t="shared" si="38"/>
        <v>1.422 Kg</v>
      </c>
      <c r="P127" s="19" t="str">
        <f t="shared" si="39"/>
        <v>31.37 x 22.68 x 2.29 ~ 2.30 cm</v>
      </c>
      <c r="Q127" s="20" t="str">
        <f t="shared" si="40"/>
        <v>2x DDR5 SO-DIMM slots
1x M.2 2280 PCIe 4.0x4</v>
      </c>
      <c r="R127" s="19" t="str">
        <f t="shared" si="55"/>
        <v>Backpack</v>
      </c>
      <c r="S127" s="19" t="str">
        <f t="shared" si="41"/>
        <v>63WHrs</v>
      </c>
      <c r="T127" s="19" t="str">
        <f t="shared" si="42"/>
        <v>TYPE-C, 90W AC Adapter</v>
      </c>
      <c r="U127" s="19" t="str">
        <f t="shared" si="43"/>
        <v>W/FINGERPRINT,SMART CARD</v>
      </c>
      <c r="V127" s="19" t="str">
        <f t="shared" si="44"/>
        <v>Intel® Core™ i7-1355U Processor 1.7 GHz (12MB Cache, up to 5.0 GHz, 10 cores, 12 Threads)</v>
      </c>
      <c r="W127" s="19" t="str">
        <f t="shared" si="45"/>
        <v>Intel® Core™ i7-1355U 1.7</v>
      </c>
      <c r="X127" s="19" t="str">
        <f t="shared" si="46"/>
        <v>i7-1355U</v>
      </c>
      <c r="Y127" s="19" t="str">
        <f t="shared" si="47"/>
        <v>i7-1355U</v>
      </c>
      <c r="Z127" s="19" t="str">
        <f t="shared" si="48"/>
        <v>Win 11 Pro</v>
      </c>
      <c r="AA127" s="19" t="str">
        <f t="shared" si="49"/>
        <v>/RTX 2050</v>
      </c>
      <c r="AB127" s="19" t="str">
        <f t="shared" si="50"/>
        <v>16GB</v>
      </c>
      <c r="AC127" s="19" t="str">
        <f t="shared" si="51"/>
        <v>1TB</v>
      </c>
      <c r="AD127" s="19" t="str">
        <f t="shared" si="52"/>
        <v>B5404CVF</v>
      </c>
      <c r="AF127" s="19" t="str">
        <v>90NX07C1-M004R0</v>
      </c>
      <c r="AG127" s="19" t="str">
        <v>B5404CVF-QN7110X</v>
      </c>
      <c r="AH127" s="19" t="str">
        <v>VSNX07C1-BU203C</v>
      </c>
      <c r="AI127" s="19" t="str">
        <v>Intel® Core™ i7-1355U Processor 1.7 GHz (12MB Cache, up to 5.0 GHz, 10 cores, 12 Threads)</v>
      </c>
      <c r="AJ127" s="19" t="str">
        <v>DDR5 16GB ( 16GB DDR5 SO-DIMM )</v>
      </c>
      <c r="AK127" s="19" t="str">
        <v>1TB 2280 PCIE G4 SSD</v>
      </c>
      <c r="AL127" s="19" t="str">
        <v>NVIDIA® GeForce® RTX 2050 ( 4GB GDDR6 )</v>
      </c>
      <c r="AM127" s="19" t="str">
        <v>Windows 11 Pro
1-month trial for new Microsoft 365 customers. Credit card required.</v>
      </c>
      <c r="AN127" s="19" t="str">
        <v>M365 FREE TRIAL 30D(WW)</v>
      </c>
      <c r="AO127" s="19" t="str">
        <v>LCD Cover: Star Black, Aluminum
Top Case: Star Black, Mg-Al</v>
      </c>
      <c r="AP127" s="19" t="str">
        <v>2x DDR5 SO-DIMM slots
1x M.2 2280 PCIe 4.0x4</v>
      </c>
      <c r="AQ127" s="19" t="str">
        <v>Front: 1080p FHD camera with IR function to support Windows Hello
Rear: -
With privacy shutter
World-Facing: -</v>
      </c>
      <c r="AR127" s="19" t="str">
        <v>Dolby Atmos
Built-in speaker
Built-in array microphone</v>
      </c>
      <c r="AS127" s="19" t="str">
        <v>Wi-Fi 6E(802.11ax) (Dual band) 2*2 + Bluetooth® 5.4 Wireless Card</v>
      </c>
      <c r="AT127" s="19" t="str">
        <v>2x USB 3.2 Gen 2 Type-A
2x Thunderbolt™ 4, compliant with USB4, supports display / power delivery
1x HDMI 2.1 TMDS
1x 3.5mm Combo Audio Jack
1x RJ45 Gigabit Ethernet
Smart card reader</v>
      </c>
      <c r="AU127"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7" s="19" t="str">
        <v>Backpack</v>
      </c>
      <c r="AW127" s="19" t="str">
        <v>14.0</v>
      </c>
      <c r="AX127" s="19" t="str">
        <v>LED Back-lit(120Hz)-Narrow border</v>
      </c>
      <c r="AY127" s="19" t="str">
        <v>500nits(HDR)</v>
      </c>
      <c r="AZ127" s="19" t="str">
        <v>WQXGA(WQ) 2560x1600 16:10</v>
      </c>
      <c r="BA127" s="19" t="str">
        <v>Anti-Glare</v>
      </c>
      <c r="BB127" s="19" t="str">
        <v>DCI-P3:100%</v>
      </c>
      <c r="BC127" s="19" t="str">
        <v>non-Touch</v>
      </c>
      <c r="BD127" s="19" t="str">
        <v>Wide View</v>
      </c>
      <c r="BE127" s="19" t="str">
        <v>ID,1Y ON-SITE(ADP)+2Y ON-SITE</v>
      </c>
      <c r="BF127" s="19" t="str">
        <v>1.422 Kg</v>
      </c>
      <c r="BG127" s="19" t="str">
        <v>1.195</v>
      </c>
      <c r="BH127" s="19" t="str">
        <v>31.37 x 22.68 x 2.29 ~ 2.30 cm (12.35" x 8.93" x 0.90" ~ 0.91")</v>
      </c>
      <c r="BI127" s="19" t="str">
        <v>63WHrs, 3S1P, 3-cell Li-ion</v>
      </c>
      <c r="BJ127" s="19" t="str">
        <v>TYPE-C, 90W AC Adapter, Output: 20V DC, 4.5A, 90W, Input: 100~240V AC 50/60Hz universal</v>
      </c>
      <c r="BK127" s="19" t="str">
        <v/>
      </c>
      <c r="BL127" s="19" t="str">
        <v>MCAFEE_30D</v>
      </c>
      <c r="BM127" s="19" t="str">
        <v>Backlit Chiclet Keyboard</v>
      </c>
      <c r="BN127" s="19" t="str">
        <v>W/FINGERPRINT,SMART CARD</v>
      </c>
      <c r="BO127" s="19" t="str">
        <v>EPEAT Gold
Energy star 8.0
FSC Recycled
RoHS
REACH</v>
      </c>
      <c r="BP127" s="19" t="str">
        <v>US MIL-STD 810H military-grade standard</v>
      </c>
      <c r="BQ127" s="19" t="str">
        <v/>
      </c>
      <c r="BR127" s="19" t="str">
        <v>LED Backlit</v>
      </c>
    </row>
    <row r="128" spans="1:70" ht="100.8">
      <c r="A128" s="19" t="str">
        <v>B5404CVF-QN5150X</v>
      </c>
      <c r="B128" s="19" t="str">
        <f>IF(ISBLANK(A128),"",_xlfn.XLOOKUP(LEFT(A128,5),'MKT name rule'!$B$2:$B$322,'MKT name rule'!$C$2:$C$322, "Not found"))</f>
        <v>ASUS ExpertBook B5 Gen 2</v>
      </c>
      <c r="C128" s="19" t="str">
        <f t="shared" si="53"/>
        <v>90NX07C1-M004S0</v>
      </c>
      <c r="D128" s="19" t="str">
        <f t="shared" si="28"/>
        <v>ASUS ExpertBook B5 Gen 2 (i5-1335U/16GB/512GB/RTX 2050/Win 11 Pro/B5404CVF)</v>
      </c>
      <c r="E128" s="19" t="str">
        <f t="shared" si="29"/>
        <v>Intel® Core™ i5-1335U 1.3GHz</v>
      </c>
      <c r="F128" s="19" t="str">
        <f t="shared" si="30"/>
        <v>NVIDIA® GeForce® RTX 2050 ( 4GB GDDR6 )</v>
      </c>
      <c r="G128" s="19" t="str">
        <f t="shared" si="31"/>
        <v>Windows 11 Pro</v>
      </c>
      <c r="H128" s="19" t="str">
        <f t="shared" si="54"/>
        <v>M365 FREE TRIAL 30D(WW)</v>
      </c>
      <c r="I128" s="19" t="str">
        <f t="shared" si="32"/>
        <v>14"</v>
      </c>
      <c r="J128" s="19" t="str">
        <f t="shared" si="33"/>
        <v>WQXGA(WQ) 2560x1600 16:10</v>
      </c>
      <c r="K128" s="19" t="str">
        <f t="shared" si="34"/>
        <v>500nits(HDR)</v>
      </c>
      <c r="L128" s="19" t="str">
        <f t="shared" si="35"/>
        <v>DDR5 16GB</v>
      </c>
      <c r="M128" s="19" t="str">
        <f t="shared" si="36"/>
        <v>512GB 2280 PCIE G4 SSD</v>
      </c>
      <c r="N128" s="20" t="str">
        <f t="shared" si="37"/>
        <v>2x USB 3.2 Gen 2 Type-A
2x Thunderbolt™ 4, compliant with USB4, supports display / power delivery
1x HDMI 2.1 TMDS
1x 3.5mm Combo Audio Jack
1x RJ45 Gigabit Ethernet
Smart card reader</v>
      </c>
      <c r="O128" s="19" t="str">
        <f t="shared" si="38"/>
        <v>1.422 Kg</v>
      </c>
      <c r="P128" s="19" t="str">
        <f t="shared" si="39"/>
        <v>31.37 x 22.68 x 2.29 ~ 2.30 cm</v>
      </c>
      <c r="Q128" s="20" t="str">
        <f t="shared" si="40"/>
        <v>2x DDR5 SO-DIMM slots
1x M.2 2280 PCIe 4.0x4</v>
      </c>
      <c r="R128" s="19" t="str">
        <f t="shared" si="55"/>
        <v>Backpack</v>
      </c>
      <c r="S128" s="19" t="str">
        <f t="shared" si="41"/>
        <v>63WHrs</v>
      </c>
      <c r="T128" s="19" t="str">
        <f t="shared" si="42"/>
        <v>TYPE-C, 90W AC Adapter</v>
      </c>
      <c r="U128" s="19" t="str">
        <f t="shared" si="43"/>
        <v>W/FINGERPRINT,SMART CARD</v>
      </c>
      <c r="V128" s="19" t="str">
        <f t="shared" si="44"/>
        <v>Intel® Core™ i5-1335U Processor 1.3GHz (12M Cache, up to 4.6GHz, 10 cores)</v>
      </c>
      <c r="W128" s="19" t="str">
        <f t="shared" si="45"/>
        <v>Intel® Core™ i5-1335U 1.3GHz</v>
      </c>
      <c r="X128" s="19" t="str">
        <f t="shared" si="46"/>
        <v>i5-1335U</v>
      </c>
      <c r="Y128" s="19" t="str">
        <f t="shared" si="47"/>
        <v>i5-1335U</v>
      </c>
      <c r="Z128" s="19" t="str">
        <f t="shared" si="48"/>
        <v>Win 11 Pro</v>
      </c>
      <c r="AA128" s="19" t="str">
        <f t="shared" si="49"/>
        <v>/RTX 2050</v>
      </c>
      <c r="AB128" s="19" t="str">
        <f t="shared" si="50"/>
        <v>16GB</v>
      </c>
      <c r="AC128" s="19" t="str">
        <f t="shared" si="51"/>
        <v>512GB</v>
      </c>
      <c r="AD128" s="19" t="str">
        <f t="shared" si="52"/>
        <v>B5404CVF</v>
      </c>
      <c r="AF128" s="19" t="str">
        <v>90NX07C1-M004S0</v>
      </c>
      <c r="AG128" s="19" t="str">
        <v>B5404CVF-QN5150X</v>
      </c>
      <c r="AH128" s="19" t="str">
        <v>VSNX07C1-BU203C</v>
      </c>
      <c r="AI128" s="19" t="str">
        <v>Intel® Core™ i5-1335U Processor 1.3GHz (12M Cache, up to 4.6GHz, 10 cores)</v>
      </c>
      <c r="AJ128" s="19" t="str">
        <v>DDR5 16GB ( 16GB DDR5 SO-DIMM )</v>
      </c>
      <c r="AK128" s="19" t="str">
        <v>512GB 2280 PCIE G4 SSD</v>
      </c>
      <c r="AL128" s="19" t="str">
        <v>NVIDIA® GeForce® RTX 2050 ( 4GB GDDR6 )</v>
      </c>
      <c r="AM128" s="19" t="str">
        <v>Windows 11 Pro
1-month trial for new Microsoft 365 customers. Credit card required.</v>
      </c>
      <c r="AN128" s="19" t="str">
        <v>M365 FREE TRIAL 30D(WW)</v>
      </c>
      <c r="AO128" s="19" t="str">
        <v>LCD Cover: Star Black, Aluminum
Top Case: Star Black, Mg-Al</v>
      </c>
      <c r="AP128" s="19" t="str">
        <v>2x DDR5 SO-DIMM slots
1x M.2 2280 PCIe 4.0x4</v>
      </c>
      <c r="AQ128" s="19" t="str">
        <v>Front: 1080p FHD camera with IR function to support Windows Hello
Rear: -
With privacy shutter
World-Facing: -</v>
      </c>
      <c r="AR128" s="19" t="str">
        <v>Dolby Atmos
Built-in speaker
Built-in array microphone</v>
      </c>
      <c r="AS128" s="19" t="str">
        <v>Wi-Fi 6E(802.11ax) (Dual band) 2*2 + Bluetooth® 5.4 Wireless Card</v>
      </c>
      <c r="AT128" s="19" t="str">
        <v>2x USB 3.2 Gen 2 Type-A
2x Thunderbolt™ 4, compliant with USB4, supports display / power delivery
1x HDMI 2.1 TMDS
1x 3.5mm Combo Audio Jack
1x RJ45 Gigabit Ethernet
Smart card reader</v>
      </c>
      <c r="AU128"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8" s="19" t="str">
        <v>Backpack</v>
      </c>
      <c r="AW128" s="19" t="str">
        <v>14.0</v>
      </c>
      <c r="AX128" s="19" t="str">
        <v>LED Back-lit(120Hz)-Narrow border</v>
      </c>
      <c r="AY128" s="19" t="str">
        <v>500nits(HDR)</v>
      </c>
      <c r="AZ128" s="19" t="str">
        <v>WQXGA(WQ) 2560x1600 16:10</v>
      </c>
      <c r="BA128" s="19" t="str">
        <v>Anti-Glare</v>
      </c>
      <c r="BB128" s="19" t="str">
        <v>DCI-P3:100%</v>
      </c>
      <c r="BC128" s="19" t="str">
        <v>non-Touch</v>
      </c>
      <c r="BD128" s="19" t="str">
        <v>Wide View</v>
      </c>
      <c r="BE128" s="19" t="str">
        <v>ID,1Y ON-SITE(ADP)+2Y ON-SITE</v>
      </c>
      <c r="BF128" s="19" t="str">
        <v>1.422 Kg</v>
      </c>
      <c r="BG128" s="19" t="str">
        <v>1.195</v>
      </c>
      <c r="BH128" s="19" t="str">
        <v>31.37 x 22.68 x 2.29 ~ 2.30 cm (12.35" x 8.93" x 0.90" ~ 0.91")</v>
      </c>
      <c r="BI128" s="19" t="str">
        <v>63WHrs, 3S1P, 3-cell Li-ion</v>
      </c>
      <c r="BJ128" s="19" t="str">
        <v>TYPE-C, 90W AC Adapter, Output: 20V DC, 4.5A, 90W, Input: 100~240V AC 50/60Hz universal</v>
      </c>
      <c r="BK128" s="19" t="str">
        <v/>
      </c>
      <c r="BL128" s="19" t="str">
        <v>MCAFEE_30D</v>
      </c>
      <c r="BM128" s="19" t="str">
        <v>Backlit Chiclet Keyboard</v>
      </c>
      <c r="BN128" s="19" t="str">
        <v>W/FINGERPRINT,SMART CARD</v>
      </c>
      <c r="BO128" s="19" t="str">
        <v>EPEAT Gold
Energy star 8.0
FSC Recycled
RoHS
REACH</v>
      </c>
      <c r="BP128" s="19" t="str">
        <v>US MIL-STD 810H military-grade standard</v>
      </c>
      <c r="BQ128" s="19" t="str">
        <v/>
      </c>
      <c r="BR128" s="19" t="str">
        <v>LED Backlit</v>
      </c>
    </row>
    <row r="129" spans="1:70" ht="100.8">
      <c r="A129" s="19" t="str">
        <v>B5404CMA-QN5150X</v>
      </c>
      <c r="B129" s="19" t="str">
        <f>IF(ISBLANK(A129),"",_xlfn.XLOOKUP(LEFT(A129,5),'MKT name rule'!$B$2:$B$322,'MKT name rule'!$C$2:$C$322, "Not found"))</f>
        <v>ASUS ExpertBook B5 Gen 2</v>
      </c>
      <c r="C129" s="19" t="str">
        <f t="shared" si="53"/>
        <v>90NX06R1-M00KJ0</v>
      </c>
      <c r="D129" s="19" t="str">
        <f t="shared" si="28"/>
        <v>ASUS ExpertBook B5 Gen 2 (U5 125H/16GB/512GB/Win 11 Pro/B5404CMA)</v>
      </c>
      <c r="E129" s="19" t="str">
        <f t="shared" si="29"/>
        <v>Intel vPro® Essentials with Intel® Core™ Ultra 5 processor 125H 1.2 GHz 
 Intel® AI Boost NPU</v>
      </c>
      <c r="F129" s="19" t="str">
        <f t="shared" si="30"/>
        <v>Intel® Graphics</v>
      </c>
      <c r="G129" s="19" t="str">
        <f t="shared" si="31"/>
        <v>Windows 11 Pro</v>
      </c>
      <c r="H129" s="19" t="str">
        <f t="shared" si="54"/>
        <v>M365 FREE TRIAL 30D(WW)</v>
      </c>
      <c r="I129" s="19" t="str">
        <f t="shared" si="32"/>
        <v>14"</v>
      </c>
      <c r="J129" s="19" t="str">
        <f t="shared" si="33"/>
        <v>WQXGA(WQ) 2560x1600 16:10</v>
      </c>
      <c r="K129" s="19" t="str">
        <f t="shared" si="34"/>
        <v>500nits(HDR)</v>
      </c>
      <c r="L129" s="19" t="str">
        <f t="shared" si="35"/>
        <v>DDR5 16GB</v>
      </c>
      <c r="M129" s="19" t="str">
        <f t="shared" si="36"/>
        <v>512GB 2280 PCIE G4 SSD</v>
      </c>
      <c r="N129" s="20" t="str">
        <f t="shared" si="37"/>
        <v>2x USB 3.2 Gen 2 Type-A
2x Thunderbolt™ 4, compliant with USB4, supports display / power delivery
1x HDMI 2.1 TMDS
1x 3.5mm Combo Audio Jack
1x RJ45 Gigabit Ethernet
Smart card reader</v>
      </c>
      <c r="O129" s="19" t="str">
        <f t="shared" si="38"/>
        <v>1.342 Kg</v>
      </c>
      <c r="P129" s="19" t="str">
        <f t="shared" si="39"/>
        <v>31.37 x 22.68 x 1.89 ~ 1.90 cm</v>
      </c>
      <c r="Q129" s="20" t="str">
        <f t="shared" si="40"/>
        <v>2x DDR5 SO-DIMM slots
1x M.2 2230 PCIe 4.0x4
1x M.2 2280 PCIe 4.0x4</v>
      </c>
      <c r="R129" s="19" t="str">
        <f t="shared" si="55"/>
        <v>Backpack</v>
      </c>
      <c r="S129" s="19" t="str">
        <f t="shared" si="41"/>
        <v>63WHrs</v>
      </c>
      <c r="T129" s="19" t="str">
        <f t="shared" si="42"/>
        <v>TYPE-C, 65W AC Adapter</v>
      </c>
      <c r="U129" s="19" t="str">
        <f t="shared" si="43"/>
        <v>W/FINGERPRINT,SMART CARD</v>
      </c>
      <c r="V129" s="19" t="str">
        <f t="shared" si="44"/>
        <v>Intel vPro® Essentials with Intel® Core™ Ultra 5 processor 125H 1.2 GHz (18M Cache, up to 4.5 GHz, 14 cores)
 Intel® AI Boost NPU</v>
      </c>
      <c r="W129" s="19" t="str">
        <f t="shared" si="45"/>
        <v>Intel vPro® Essentials with Intel® Core™ Ultra 5 125H</v>
      </c>
      <c r="X129" s="19" t="str">
        <f t="shared" si="46"/>
        <v>U5</v>
      </c>
      <c r="Y129" s="19" t="str">
        <f t="shared" si="47"/>
        <v>U5 125H</v>
      </c>
      <c r="Z129" s="19" t="str">
        <f t="shared" si="48"/>
        <v>Win 11 Pro</v>
      </c>
      <c r="AA129" s="19" t="str">
        <f t="shared" si="49"/>
        <v/>
      </c>
      <c r="AB129" s="19" t="str">
        <f t="shared" si="50"/>
        <v>16GB</v>
      </c>
      <c r="AC129" s="19" t="str">
        <f t="shared" si="51"/>
        <v>512GB</v>
      </c>
      <c r="AD129" s="19" t="str">
        <f t="shared" si="52"/>
        <v>B5404CMA</v>
      </c>
      <c r="AF129" s="19" t="str">
        <v>90NX06R1-M00KJ0</v>
      </c>
      <c r="AG129" s="19" t="str">
        <v>B5404CMA-QN5150X</v>
      </c>
      <c r="AH129" s="19" t="str">
        <v>VSNX06R1-BU6151</v>
      </c>
      <c r="AI129" s="19" t="str">
        <v>Intel vPro® Essentials with Intel® Core™ Ultra 5 processor 125H 1.2 GHz (18M Cache, up to 4.5 GHz, 14 cores)
 Intel® AI Boost NPU</v>
      </c>
      <c r="AJ129" s="19" t="str">
        <v>DDR5 16GB ( 16GB DDR5 SO-DIMM )</v>
      </c>
      <c r="AK129" s="19" t="str">
        <v>512GB 2280 PCIE G4 SSD</v>
      </c>
      <c r="AL129" s="19" t="str">
        <v>Intel® Graphics</v>
      </c>
      <c r="AM129" s="19" t="str">
        <v>Windows 11 Pro
1-month trial for new Microsoft 365 customers. Credit card required.</v>
      </c>
      <c r="AN129" s="19" t="str">
        <v>M365 FREE TRIAL 30D(WW)</v>
      </c>
      <c r="AO129" s="19" t="str">
        <v>LCD Cover: Star Black, Aluminum
Top Case: Star Black, Aluminum + MgAl</v>
      </c>
      <c r="AP129" s="19" t="str">
        <v>2x DDR5 SO-DIMM slots
1x M.2 2230 PCIe 4.0x4
1x M.2 2280 PCIe 4.0x4</v>
      </c>
      <c r="AQ129" s="19" t="str">
        <v>Front: 1080p FHD camera with IR function to support Windows Hello
Rear: -
With privacy shutter
World-Facing: -</v>
      </c>
      <c r="AR129" s="19" t="str">
        <v>Dolby Atmos
Built-in array microphone</v>
      </c>
      <c r="AS129" s="19" t="str">
        <v>Wi-Fi 6E(802.11ax) (Dual band) 2*2 + Bluetooth® 5.4 Wireless Card (Vpro)</v>
      </c>
      <c r="AT129" s="19" t="str">
        <v>2x USB 3.2 Gen 2 Type-A
2x Thunderbolt™ 4, compliant with USB4, supports display / power delivery
1x HDMI 2.1 TMDS
1x 3.5mm Combo Audio Jack
1x RJ45 Gigabit Ethernet
Smart card reader</v>
      </c>
      <c r="AU129"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9" s="19" t="str">
        <v>Backpack</v>
      </c>
      <c r="AW129" s="19" t="str">
        <v>14.0</v>
      </c>
      <c r="AX129" s="19" t="str">
        <v>LED Back-lit(120Hz)-Narrow border</v>
      </c>
      <c r="AY129" s="19" t="str">
        <v>500nits(HDR)</v>
      </c>
      <c r="AZ129" s="19" t="str">
        <v>WQXGA(WQ) 2560x1600 16:10</v>
      </c>
      <c r="BA129" s="19" t="str">
        <v>Anti-Glare</v>
      </c>
      <c r="BB129" s="19" t="str">
        <v>DCI-P3:100%</v>
      </c>
      <c r="BC129" s="19" t="str">
        <v>non-Touch</v>
      </c>
      <c r="BD129" s="19" t="str">
        <v>Wide View</v>
      </c>
      <c r="BE129" s="19" t="str">
        <v>ID,1Y ON-SITE(ADP)+2Y ON-SITE</v>
      </c>
      <c r="BF129" s="19" t="str">
        <v>1.342 Kg</v>
      </c>
      <c r="BG129" s="19" t="str">
        <v>1.115</v>
      </c>
      <c r="BH129" s="19" t="str">
        <v>31.37 x 22.68 x 1.89 ~ 1.90 cm (12.35" x 8.93" x 0.74" ~ 0.75")</v>
      </c>
      <c r="BI129" s="19" t="str">
        <v>63WHrs, 3S1P, 3-cell Li-ion</v>
      </c>
      <c r="BJ129" s="19" t="str">
        <v>TYPE-C, 65W AC Adapter, Output: 20V DC, 3.25A, 65W, Input: 100~240V AC 50/60Hz universal</v>
      </c>
      <c r="BK129" s="19" t="str">
        <v/>
      </c>
      <c r="BL129" s="19" t="str">
        <v>MCAFEE_30D</v>
      </c>
      <c r="BM129" s="19" t="str">
        <v>Backlit Chiclet Keyboard</v>
      </c>
      <c r="BN129" s="19" t="str">
        <v>W/FINGERPRINT,SMART CARD</v>
      </c>
      <c r="BO129" s="19" t="str">
        <v>EPEAT Gold
Energy star 8.0
FSC Recycled
RoHS
REACH</v>
      </c>
      <c r="BP129" s="19" t="str">
        <v>US MIL-STD 810H military-grade standard</v>
      </c>
      <c r="BQ129" s="19" t="str">
        <v>Intel® AI Boost NPU</v>
      </c>
      <c r="BR129" s="19" t="str">
        <v>LED Backlit</v>
      </c>
    </row>
    <row r="130" spans="1:70" ht="100.8">
      <c r="A130" s="19" t="str">
        <v>B5404CMA-QN7110X</v>
      </c>
      <c r="B130" s="19" t="str">
        <f>IF(ISBLANK(A130),"",_xlfn.XLOOKUP(LEFT(A130,5),'MKT name rule'!$B$2:$B$322,'MKT name rule'!$C$2:$C$322, "Not found"))</f>
        <v>ASUS ExpertBook B5 Gen 2</v>
      </c>
      <c r="C130" s="19" t="str">
        <f t="shared" si="53"/>
        <v>90NX06R1-M00KH0</v>
      </c>
      <c r="D130" s="19" t="str">
        <f t="shared" ref="D130:D193" si="56">IF(ISBLANK(A130),"",B130&amp;" ("&amp;Y130&amp;"/"&amp;AB130&amp;"/"&amp;AC130&amp;AA130&amp;"/"&amp;Z130&amp;"/"&amp;AD130&amp;")")</f>
        <v>ASUS ExpertBook B5 Gen 2 (U7 155H/16GB/1TB/Win 11 Pro/B5404CMA)</v>
      </c>
      <c r="E130" s="19" t="str">
        <f t="shared" ref="E130:E193" si="57">IF(
  ISBLANK(A130),
  "",
  TRIM(SUBSTITUTE(
    SUBSTITUTE(
      V130,
      MID(V130, FIND("(", V130), FIND(")", V130) - FIND("(", V130) + 1),
      ""
    ),
    "Processor", ""
  ))
)</f>
        <v>Intel vPro® Essentials with Intel® Core™ Ultra 7 processor 155H 1.4 GHz 
 Intel® AI Boost NPU</v>
      </c>
      <c r="F130" s="19" t="str">
        <f t="shared" ref="F130:F193" si="58">IF(ISBLANK(A130), "", AL130)</f>
        <v>Intel® Graphics</v>
      </c>
      <c r="G130" s="19" t="str">
        <f t="shared" ref="G130:G193" si="59">IF(ISBLANK(A130),"",IF(ISNUMBER(SEARCH("Windows 11 Home",AM130)),"Windows 11 Home",IF(ISNUMBER(SEARCH("Windows 11 Pro",AM130)),"Windows 11 Pro",IF(ISNUMBER(SEARCH("Chrome",AM130)),"ChromeOS",""))))</f>
        <v>Windows 11 Pro</v>
      </c>
      <c r="H130" s="19" t="str">
        <f t="shared" si="54"/>
        <v>M365 FREE TRIAL 30D(WW)</v>
      </c>
      <c r="I130" s="19" t="str">
        <f t="shared" ref="I130:I193" si="60">IF(ISBLANK(A130), "", IFERROR(INT(AW130) &amp; """", "Not Found"))</f>
        <v>14"</v>
      </c>
      <c r="J130" s="19" t="str">
        <f t="shared" ref="J130:J193" si="61">IF(ISBLANK(A130), "", AZ130)</f>
        <v>WQXGA(WQ) 2560x1600 16:10</v>
      </c>
      <c r="K130" s="19" t="str">
        <f t="shared" ref="K130:K193" si="62">IF(ISBLANK(A130), "", AY130)</f>
        <v>500nits(HDR)</v>
      </c>
      <c r="L130" s="19" t="str">
        <f t="shared" ref="L130:L193" si="63">IF(
  ISBLANK(A130),
  "",
  IF(
    ISNUMBER(SEARCH("(", AJ130)),
    TRIM(LEFT(AJ130, FIND("(", AJ130) - 1)),
    AJ130
  )
)</f>
        <v>DDR5 16GB</v>
      </c>
      <c r="M130" s="19" t="str">
        <f t="shared" ref="M130:M193" si="64">IF(ISBLANK(A130), "", AK130)</f>
        <v>1TB 2280 PCIE G4 SSD</v>
      </c>
      <c r="N130" s="20" t="str">
        <f t="shared" ref="N130:N193" si="65">IF(ISBLANK(A130), "", AT130)</f>
        <v>2x USB 3.2 Gen 2 Type-A
2x Thunderbolt™ 4, compliant with USB4, supports display / power delivery
1x HDMI 2.1 TMDS
1x 3.5mm Combo Audio Jack
1x RJ45 Gigabit Ethernet
Smart card reader</v>
      </c>
      <c r="O130" s="19" t="str">
        <f t="shared" ref="O130:O193" si="66">IF(ISBLANK(A130), "", BF130)</f>
        <v>1.342 Kg</v>
      </c>
      <c r="P130" s="19" t="str">
        <f t="shared" ref="P130:P193" si="67">IF(ISBLANK(A130), "", TRIM(_xlfn.TEXTBEFORE(BH130, " (")))</f>
        <v>31.37 x 22.68 x 1.89 ~ 1.90 cm</v>
      </c>
      <c r="Q130" s="20" t="str">
        <f t="shared" ref="Q130:Q193" si="68">IF(ISBLANK(A130), "", AP130)</f>
        <v>2x DDR5 SO-DIMM slots
1x M.2 2230 PCIe 4.0x4
1x M.2 2280 PCIe 4.0x4</v>
      </c>
      <c r="R130" s="19" t="str">
        <f t="shared" si="55"/>
        <v>Backpack</v>
      </c>
      <c r="S130" s="19" t="str">
        <f t="shared" ref="S130:S193" si="69">IF(ISBLANK(A130), "", TRIM(LEFT(BI130, FIND(",", BI130) - 1)))</f>
        <v>63WHrs</v>
      </c>
      <c r="T130" s="19" t="str">
        <f t="shared" ref="T130:T193" si="70">IF(ISBLANK(A130), "", IFERROR(_xlfn.TEXTBEFORE(BJ130, ", Output:"), "Not Found"))</f>
        <v>TYPE-C, 65W AC Adapter</v>
      </c>
      <c r="U130" s="19" t="str">
        <f t="shared" ref="U130:U193" si="71">IF(ISBLANK(A130), "", IF(BN130 = "N/A", "", BN130))</f>
        <v>W/FINGERPRINT,SMART CARD</v>
      </c>
      <c r="V130" s="19" t="str">
        <f t="shared" ref="V130:V193" si="72">IF(ISBLANK(A130), "", AI130)</f>
        <v>Intel vPro® Essentials with Intel® Core™ Ultra 7 processor 155H 1.4 GHz (24M Cache, up to 4.8 GHz, 16 cores)
 Intel® AI Boost NPU</v>
      </c>
      <c r="W130" s="19" t="str">
        <f t="shared" ref="W130:W193" si="73">IF(
  ISBLANK(A130),
  "",
  LEFT(V130, SEARCH("processor", LOWER(V130)) - 1) &amp;
  MID(V130, SEARCH("processor", LOWER(V130)) + 10, FIND(" ", MID(V130, SEARCH("processor", LOWER(V130)) + 10, 20)) - 1)
)</f>
        <v>Intel vPro® Essentials with Intel® Core™ Ultra 7 155H</v>
      </c>
      <c r="X130" s="19" t="str">
        <f t="shared" ref="X130:X193" si="74">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U7</v>
      </c>
      <c r="Y130" s="19" t="str">
        <f t="shared" ref="Y130:Y193" si="75">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U7 155H</v>
      </c>
      <c r="Z130" s="19" t="str">
        <f t="shared" ref="Z130:Z193" si="76">IF(ISBLANK(A130), "",SUBSTITUTE(G130, "Windows", "Win"))</f>
        <v>Win 11 Pro</v>
      </c>
      <c r="AA130" s="19" t="str">
        <f t="shared" ref="AA130:AA193" si="77">IF(
  ISBLANK(F130),
  "",
  IF(
    ISNUMBER(SEARCH("RTX", F130)),
    "/" &amp; LEFT(MID(F130, SEARCH("RTX", F130), 15),
               IFERROR(SEARCH(" ", MID(F130, SEARCH("RTX", F130), 15), 6) - 1, 15)),
    ""
  )
)</f>
        <v/>
      </c>
      <c r="AB130" s="19" t="str">
        <f t="shared" ref="AB130:AB193" si="78">IF(
  ISBLANK(A130),
  "",
  TRIM(RIGHT(L130, LEN(L130) - FIND(" ", L130)))
)</f>
        <v>16GB</v>
      </c>
      <c r="AC130" s="19" t="str">
        <f t="shared" ref="AC130:AC193" si="79">IF(ISBLANK(A130),"",LEFT(M130,FIND(" ",M130)-1))</f>
        <v>1TB</v>
      </c>
      <c r="AD130" s="19" t="str">
        <f t="shared" ref="AD130:AD193" si="80">IF(ISBLANK(A130),"",IFERROR(_xlfn.TEXTBEFORE(A130, "-"), A130))</f>
        <v>B5404CMA</v>
      </c>
      <c r="AF130" s="19" t="str">
        <v>90NX06R1-M00KH0</v>
      </c>
      <c r="AG130" s="19" t="str">
        <v>B5404CMA-QN7110X</v>
      </c>
      <c r="AH130" s="19" t="str">
        <v>VSNX06R1-BU6151</v>
      </c>
      <c r="AI130" s="19" t="str">
        <v>Intel vPro® Essentials with Intel® Core™ Ultra 7 processor 155H 1.4 GHz (24M Cache, up to 4.8 GHz, 16 cores)
 Intel® AI Boost NPU</v>
      </c>
      <c r="AJ130" s="19" t="str">
        <v>DDR5 16GB ( 16GB DDR5 SO-DIMM )</v>
      </c>
      <c r="AK130" s="19" t="str">
        <v>1TB 2280 PCIE G4 SSD</v>
      </c>
      <c r="AL130" s="19" t="str">
        <v>Intel® Graphics</v>
      </c>
      <c r="AM130" s="19" t="str">
        <v>Windows 11 Pro
1-month trial for new Microsoft 365 customers. Credit card required.</v>
      </c>
      <c r="AN130" s="19" t="str">
        <v>M365 FREE TRIAL 30D(WW)</v>
      </c>
      <c r="AO130" s="19" t="str">
        <v>LCD Cover: Star Black, Aluminum
Top Case: Star Black, Aluminum + MgAl</v>
      </c>
      <c r="AP130" s="19" t="str">
        <v>2x DDR5 SO-DIMM slots
1x M.2 2230 PCIe 4.0x4
1x M.2 2280 PCIe 4.0x4</v>
      </c>
      <c r="AQ130" s="19" t="str">
        <v>Front: 1080p FHD camera with IR function to support Windows Hello
Rear: -
With privacy shutter
World-Facing: -</v>
      </c>
      <c r="AR130" s="19" t="str">
        <v>Dolby Atmos
Built-in array microphone</v>
      </c>
      <c r="AS130" s="19" t="str">
        <v>Wi-Fi 6E(802.11ax) (Dual band) 2*2 + Bluetooth® 5.4 Wireless Card (Vpro)</v>
      </c>
      <c r="AT130" s="19" t="str">
        <v>2x USB 3.2 Gen 2 Type-A
2x Thunderbolt™ 4, compliant with USB4, supports display / power delivery
1x HDMI 2.1 TMDS
1x 3.5mm Combo Audio Jack
1x RJ45 Gigabit Ethernet
Smart card reader</v>
      </c>
      <c r="AU130"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30" s="19" t="str">
        <v>Backpack</v>
      </c>
      <c r="AW130" s="19" t="str">
        <v>14.0</v>
      </c>
      <c r="AX130" s="19" t="str">
        <v>LED Back-lit(120Hz)-Narrow border</v>
      </c>
      <c r="AY130" s="19" t="str">
        <v>500nits(HDR)</v>
      </c>
      <c r="AZ130" s="19" t="str">
        <v>WQXGA(WQ) 2560x1600 16:10</v>
      </c>
      <c r="BA130" s="19" t="str">
        <v>Anti-Glare</v>
      </c>
      <c r="BB130" s="19" t="str">
        <v>DCI-P3:100%</v>
      </c>
      <c r="BC130" s="19" t="str">
        <v>non-Touch</v>
      </c>
      <c r="BD130" s="19" t="str">
        <v>Wide View</v>
      </c>
      <c r="BE130" s="19" t="str">
        <v>ID,1Y ON-SITE(ADP)+2Y ON-SITE</v>
      </c>
      <c r="BF130" s="19" t="str">
        <v>1.342 Kg</v>
      </c>
      <c r="BG130" s="19" t="str">
        <v>1.115</v>
      </c>
      <c r="BH130" s="19" t="str">
        <v>31.37 x 22.68 x 1.89 ~ 1.90 cm (12.35" x 8.93" x 0.74" ~ 0.75")</v>
      </c>
      <c r="BI130" s="19" t="str">
        <v>63WHrs, 3S1P, 3-cell Li-ion</v>
      </c>
      <c r="BJ130" s="19" t="str">
        <v>TYPE-C, 65W AC Adapter, Output: 20V DC, 3.25A, 65W, Input: 100~240V AC 50/60Hz universal</v>
      </c>
      <c r="BK130" s="19" t="str">
        <v/>
      </c>
      <c r="BL130" s="19" t="str">
        <v>MCAFEE_30D</v>
      </c>
      <c r="BM130" s="19" t="str">
        <v>Backlit Chiclet Keyboard</v>
      </c>
      <c r="BN130" s="19" t="str">
        <v>W/FINGERPRINT,SMART CARD</v>
      </c>
      <c r="BO130" s="19" t="str">
        <v>EPEAT Gold
Energy star 8.0
FSC Recycled
RoHS
REACH</v>
      </c>
      <c r="BP130" s="19" t="str">
        <v>US MIL-STD 810H military-grade standard</v>
      </c>
      <c r="BQ130" s="19" t="str">
        <v>Intel® AI Boost NPU</v>
      </c>
      <c r="BR130" s="19" t="str">
        <v>LED Backlit</v>
      </c>
    </row>
    <row r="131" spans="1:70" ht="115.2">
      <c r="A131" s="19" t="str">
        <v>B6602FC2-MH7310X</v>
      </c>
      <c r="B131" s="19" t="str">
        <f>IF(ISBLANK(A131),"",_xlfn.XLOOKUP(LEFT(A131,5),'MKT name rule'!$B$2:$B$322,'MKT name rule'!$C$2:$C$322, "Not found"))</f>
        <v>ASUS ExpertBook B6 Flip</v>
      </c>
      <c r="C131" s="19" t="str">
        <f t="shared" ref="C131:C194" si="81">IF(ISBLANK(A131), "", AF131)</f>
        <v>90NX04U1-M004P0</v>
      </c>
      <c r="D131" s="19" t="str">
        <f t="shared" si="56"/>
        <v>ASUS ExpertBook B6 Flip (i7-12850HX/32GB/1TB/RTX A2000/Win 11 Pro/B6602FC2)</v>
      </c>
      <c r="E131" s="19" t="str">
        <f t="shared" si="57"/>
        <v>Intel® Core™ i7-12850HX vPro® 2.1 GHz</v>
      </c>
      <c r="F131" s="19" t="str">
        <f t="shared" si="58"/>
        <v>NVIDIA® Quadro® RTX A2000 8GB ( 8GB GDDR6 )</v>
      </c>
      <c r="G131" s="19" t="str">
        <f t="shared" si="59"/>
        <v>Windows 11 Pro</v>
      </c>
      <c r="H131" s="19" t="str">
        <f t="shared" ref="H131:H194" si="82">IF(ISBLANK(A131), "", AN131)</f>
        <v>MICROSOFT 365 FREE TRIAL 30D</v>
      </c>
      <c r="I131" s="19" t="str">
        <f t="shared" si="60"/>
        <v>16"</v>
      </c>
      <c r="J131" s="19" t="str">
        <f t="shared" si="61"/>
        <v>WQXGA(WQ) 2560X1600 16:10</v>
      </c>
      <c r="K131" s="19" t="str">
        <f t="shared" si="62"/>
        <v>500nits(HDR)</v>
      </c>
      <c r="L131" s="19" t="str">
        <f t="shared" si="63"/>
        <v>DDR5 32GB</v>
      </c>
      <c r="M131" s="19" t="str">
        <f t="shared" si="64"/>
        <v>1TB 2280 PCIE G4 (PERFORMANCE) SSD</v>
      </c>
      <c r="N131" s="20" t="str">
        <f t="shared" si="65"/>
        <v>2x USB 3.1 Gen 2 Type-A
2x Thunderbolt™ 4, compliant with USB4, supports display / power delivery
1x HDMI 2.0b
1x 3.5mm Combo Audio Jack
1x RJ45 Gigabit Ethernet
1x DC-in
Smart card reader</v>
      </c>
      <c r="O131" s="19" t="str">
        <f t="shared" si="66"/>
        <v>0.352 Kg</v>
      </c>
      <c r="P131" s="19" t="str">
        <f t="shared" si="67"/>
        <v>38.30 x 27.20 x 2.70 ~ 2.70 cm</v>
      </c>
      <c r="Q131" s="20" t="str">
        <f t="shared" si="68"/>
        <v>4 x DDR5 SO-DIMM slots
2x M.2 2280 PCIe 4.0x4</v>
      </c>
      <c r="R131" s="19" t="str">
        <f t="shared" ref="R131:R194" si="83">IF(ISBLANK(A131), "", IF(AV131="","Not included",AV131))</f>
        <v>Backpack
MPP 2.0 ASUS Pen</v>
      </c>
      <c r="S131" s="19" t="str">
        <f t="shared" si="69"/>
        <v>90WHrs</v>
      </c>
      <c r="T131" s="19" t="str">
        <f t="shared" si="70"/>
        <v>ø6.0, 240W AC Adapter</v>
      </c>
      <c r="U131" s="19" t="str">
        <f t="shared" si="71"/>
        <v>W/FINGERPRINT,SMART CARD</v>
      </c>
      <c r="V131" s="19" t="str">
        <f t="shared" si="72"/>
        <v>Intel® Core™ i7-12850HX vPro® Processor 2.1 GHz (25M Cache, up to 4.8 GHz, 16 cores)</v>
      </c>
      <c r="W131" s="19" t="str">
        <f t="shared" si="73"/>
        <v>Intel® Core™ i7-12850HX vPro® 2.1</v>
      </c>
      <c r="X131" s="19" t="str">
        <f t="shared" si="74"/>
        <v>i7-12850HX</v>
      </c>
      <c r="Y131" s="19" t="str">
        <f t="shared" si="75"/>
        <v>i7-12850HX</v>
      </c>
      <c r="Z131" s="19" t="str">
        <f t="shared" si="76"/>
        <v>Win 11 Pro</v>
      </c>
      <c r="AA131" s="19" t="str">
        <f t="shared" si="77"/>
        <v>/RTX A2000</v>
      </c>
      <c r="AB131" s="19" t="str">
        <f t="shared" si="78"/>
        <v>32GB</v>
      </c>
      <c r="AC131" s="19" t="str">
        <f t="shared" si="79"/>
        <v>1TB</v>
      </c>
      <c r="AD131" s="19" t="str">
        <f t="shared" si="80"/>
        <v>B6602FC2</v>
      </c>
      <c r="AF131" s="19" t="str">
        <v>90NX04U1-M004P0</v>
      </c>
      <c r="AG131" s="19" t="str">
        <v>B6602FC2-MH7310X</v>
      </c>
      <c r="AH131" s="19" t="str">
        <v>VSNX04U1-BU1000</v>
      </c>
      <c r="AI131" s="19" t="str">
        <v>Intel® Core™ i7-12850HX vPro® Processor 2.1 GHz (25M Cache, up to 4.8 GHz, 16 cores)</v>
      </c>
      <c r="AJ131" s="19" t="str">
        <v>DDR5 32GB ( 16GB DDR5 SO-DIMM *2 )</v>
      </c>
      <c r="AK131" s="19" t="str">
        <v>1TB 2280 PCIE G4 (PERFORMANCE) SSD</v>
      </c>
      <c r="AL131" s="19" t="str">
        <v>NVIDIA® Quadro® RTX A2000 8GB ( 8GB GDDR6 )</v>
      </c>
      <c r="AM131" s="19" t="str">
        <v>Windows 11 Pro
1-month trial for new Microsoft 365 customers. Credit card required.</v>
      </c>
      <c r="AN131" s="19" t="str">
        <v>MICROSOFT 365 FREE TRIAL 30D</v>
      </c>
      <c r="AO131" s="19" t="str">
        <v>LCD Cover: Star Black, Plastic
Top Case: Star Black, Mg-Al</v>
      </c>
      <c r="AP131" s="19" t="str">
        <v>4 x DDR5 SO-DIMM slots
2x M.2 2280 PCIe 4.0x4</v>
      </c>
      <c r="AQ131" s="19" t="str">
        <v>Front: 1080p FHD camera with IR function to support Windows Hello
Rear: -
With privacy shutter
World-Facing: -</v>
      </c>
      <c r="AR131" s="19" t="str">
        <v>Dolby Atmos
Smart Amp Technology
Built-in speaker
Built-in array microphone</v>
      </c>
      <c r="AS131" s="19" t="str">
        <v>Wi-Fi 6E(802.11ax) (Dual band) 2*2 + Bluetooth® 5.4 Wireless Card (Vpro)</v>
      </c>
      <c r="AT131" s="19" t="str">
        <v>2x USB 3.1 Gen 2 Type-A
2x Thunderbolt™ 4, compliant with USB4, supports display / power delivery
1x HDMI 2.0b
1x 3.5mm Combo Audio Jack
1x RJ45 Gigabit Ethernet
1x DC-in
Smart card reader</v>
      </c>
      <c r="AU131"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v>
      </c>
      <c r="AV131" s="19" t="str">
        <v>Backpack
MPP 2.0 ASUS Pen</v>
      </c>
      <c r="AW131" s="19" t="str">
        <v>16.0</v>
      </c>
      <c r="AX131" s="19" t="str">
        <v>LED Back-lit(120Hz)-Narrow border</v>
      </c>
      <c r="AY131" s="19" t="str">
        <v>500nits(HDR)</v>
      </c>
      <c r="AZ131" s="19" t="str">
        <v>WQXGA(WQ) 2560X1600 16:10</v>
      </c>
      <c r="BA131" s="19" t="str">
        <v>Anti-Glare</v>
      </c>
      <c r="BB131" s="19" t="str">
        <v>DCI-P3:100%</v>
      </c>
      <c r="BC131" s="19" t="str">
        <v>Touch(OGM)</v>
      </c>
      <c r="BD131" s="19" t="str">
        <v>Wide View</v>
      </c>
      <c r="BE131" s="19" t="str">
        <v>ID,1Y ON-SITE(ADP)+2Y ON-SITE</v>
      </c>
      <c r="BF131" s="19" t="str">
        <v>0.352 Kg</v>
      </c>
      <c r="BG131" s="19" t="str">
        <v>2.5</v>
      </c>
      <c r="BH131" s="19" t="str">
        <v>38.30 x 27.20 x 2.70 ~ 2.70 cm (15.08" x 10.71" x 1.06" ~ 1.06")</v>
      </c>
      <c r="BI131" s="19" t="str">
        <v>90WHrs, 4S1P, 4-cell Li-ion</v>
      </c>
      <c r="BJ131" s="19" t="str">
        <v>ø6.0, 240W AC Adapter, Output: 20V DC, 12A, 240W, Input: 100~240V AC 50/60Hz universal</v>
      </c>
      <c r="BK131" s="19" t="str">
        <v/>
      </c>
      <c r="BL131" s="19" t="str">
        <v>N/A</v>
      </c>
      <c r="BM131" s="19" t="str">
        <v>Backlit Chiclet Keyboard with Num-key</v>
      </c>
      <c r="BN131" s="19" t="str">
        <v>W/FINGERPRINT,SMART CARD</v>
      </c>
      <c r="BO131" s="19" t="str">
        <v>EPEAT Gold
Energy star 8.0
RoHS
REACH</v>
      </c>
      <c r="BP131" s="19" t="str">
        <v>US MIL-STD 810H military-grade standard</v>
      </c>
      <c r="BQ131" s="19" t="str">
        <v/>
      </c>
      <c r="BR131" s="19" t="str">
        <v>LED Backlit</v>
      </c>
    </row>
    <row r="132" spans="1:70" ht="129.6">
      <c r="A132" s="19" t="str">
        <v>B7402FBA-LA7310X</v>
      </c>
      <c r="B132" s="19" t="str">
        <f>IF(ISBLANK(A132),"",_xlfn.XLOOKUP(LEFT(A132,5),'MKT name rule'!$B$2:$B$322,'MKT name rule'!$C$2:$C$322, "Not found"))</f>
        <v>ASUS ExpertBook B7 Flip</v>
      </c>
      <c r="C132" s="19" t="str">
        <f t="shared" si="81"/>
        <v>90NX04V1-M00870</v>
      </c>
      <c r="D132" s="19" t="str">
        <f t="shared" si="56"/>
        <v>ASUS ExpertBook B7 Flip (i7-1260P/32GB/1TB/Win 11 Pro/B7402FBA)</v>
      </c>
      <c r="E132" s="19" t="str">
        <f t="shared" si="57"/>
        <v>Intel® Core™ i7-1260P 2.1 GHz</v>
      </c>
      <c r="F132" s="19" t="str">
        <f t="shared" si="58"/>
        <v>Intel® UHD Graphics</v>
      </c>
      <c r="G132" s="19" t="str">
        <f t="shared" si="59"/>
        <v>Windows 11 Pro</v>
      </c>
      <c r="H132" s="19" t="str">
        <f t="shared" si="82"/>
        <v>MICROSOFT 365 FREE TRIAL 30D</v>
      </c>
      <c r="I132" s="19" t="str">
        <f t="shared" si="60"/>
        <v>14"</v>
      </c>
      <c r="J132" s="19" t="str">
        <f t="shared" si="61"/>
        <v>WUXGA(WU) 1920X1200 16:10</v>
      </c>
      <c r="K132" s="19" t="str">
        <f t="shared" si="62"/>
        <v>500nits</v>
      </c>
      <c r="L132" s="19" t="str">
        <f t="shared" si="63"/>
        <v>DDR5 32GB</v>
      </c>
      <c r="M132" s="19" t="str">
        <f t="shared" si="64"/>
        <v>1TB 2280 PCIE G4 (PERFORMANCE) SSD</v>
      </c>
      <c r="N132" s="20" t="str">
        <f t="shared" si="65"/>
        <v>2x USB 3.2 Gen 2 Type-A
2x Thunderbolt™ 4, compliant with USB4, supports display / power delivery
1x mini DisplayPort
1x HDMI 2.0b
1x micro HDMI (RJ45 lan)
1x 3.5mm Combo Audio Jack
SIM card slot
Smart card reader</v>
      </c>
      <c r="O132" s="19" t="str">
        <f t="shared" si="66"/>
        <v>0.227 Kg</v>
      </c>
      <c r="P132" s="19" t="str">
        <f t="shared" si="67"/>
        <v>32.00 x 23.42 x 1.80 ~ 1.89 cm</v>
      </c>
      <c r="Q132" s="20" t="str">
        <f t="shared" si="68"/>
        <v>2x DDR5 SO-DIMM slots
1x M.2 2280 PCIe 4.0x4</v>
      </c>
      <c r="R132" s="19" t="str">
        <f t="shared" si="83"/>
        <v>Backpack
Micro HDMI to RJ45 gigabit ethernet adapter
MPP 2.0 ASUS Pen
Wireless optical mouse</v>
      </c>
      <c r="S132" s="19" t="str">
        <f t="shared" si="69"/>
        <v>63WHrs</v>
      </c>
      <c r="T132" s="19" t="str">
        <f t="shared" si="70"/>
        <v>TYPE-C, 65W AC Adapter</v>
      </c>
      <c r="U132" s="19" t="str">
        <f t="shared" si="71"/>
        <v>W/FINGERPRINT,NFC,SMART CARD</v>
      </c>
      <c r="V132" s="19" t="str">
        <f t="shared" si="72"/>
        <v>Intel® Core™ i7-1260P Processor 2.1 GHz (18M Cache, up to 4.7 GHz, 12 cores)</v>
      </c>
      <c r="W132" s="19" t="str">
        <f t="shared" si="73"/>
        <v>Intel® Core™ i7-1260P 2.1</v>
      </c>
      <c r="X132" s="19" t="str">
        <f t="shared" si="74"/>
        <v>i7-1260P</v>
      </c>
      <c r="Y132" s="19" t="str">
        <f t="shared" si="75"/>
        <v>i7-1260P</v>
      </c>
      <c r="Z132" s="19" t="str">
        <f t="shared" si="76"/>
        <v>Win 11 Pro</v>
      </c>
      <c r="AA132" s="19" t="str">
        <f t="shared" si="77"/>
        <v/>
      </c>
      <c r="AB132" s="19" t="str">
        <f t="shared" si="78"/>
        <v>32GB</v>
      </c>
      <c r="AC132" s="19" t="str">
        <f t="shared" si="79"/>
        <v>1TB</v>
      </c>
      <c r="AD132" s="19" t="str">
        <f t="shared" si="80"/>
        <v>B7402FBA</v>
      </c>
      <c r="AF132" s="19" t="str">
        <v>90NX04V1-M00870</v>
      </c>
      <c r="AG132" s="19" t="str">
        <v>B7402FBA-LA7310X</v>
      </c>
      <c r="AH132" s="19" t="str">
        <v>VSNX04V1-BU2011</v>
      </c>
      <c r="AI132" s="19" t="str">
        <v>Intel® Core™ i7-1260P Processor 2.1 GHz (18M Cache, up to 4.7 GHz, 12 cores)</v>
      </c>
      <c r="AJ132" s="19" t="str">
        <v>DDR5 32GB ( 32GB DDR5 SO-DIMM )</v>
      </c>
      <c r="AK132" s="19" t="str">
        <v>1TB 2280 PCIE G4 (PERFORMANCE) SSD</v>
      </c>
      <c r="AL132" s="19" t="str">
        <v>Intel® UHD Graphics</v>
      </c>
      <c r="AM132" s="19" t="str">
        <v>Windows 11 Pro
1-month trial for new Microsoft 365 customers. Credit card required.</v>
      </c>
      <c r="AN132" s="19" t="str">
        <v>MICROSOFT 365 FREE TRIAL 30D</v>
      </c>
      <c r="AO132" s="19" t="str">
        <v>LCD Cover: Star Black, Mg-Al
Top Case: Star Black, Mg-Al</v>
      </c>
      <c r="AP132" s="19" t="str">
        <v>2x DDR5 SO-DIMM slots
1x M.2 2280 PCIe 4.0x4</v>
      </c>
      <c r="AQ132" s="19" t="str">
        <v>Front: 720p HD camera with IR function to support Windows Hello
Rear: -
With privacy shutter
World-Facing: -</v>
      </c>
      <c r="AR132" s="19" t="str">
        <v>Dolby Atmos
Smart Amp Technology
Built-in speaker
Built-in array microphone</v>
      </c>
      <c r="AS132" s="19" t="str">
        <v>Wi-Fi 6E(802.11ax) (Dual band) 2*2 + Bluetooth® 5.4 Wireless Card</v>
      </c>
      <c r="AT132" s="19" t="str">
        <v>2x USB 3.2 Gen 2 Type-A
2x Thunderbolt™ 4, compliant with USB4, supports display / power delivery
1x mini DisplayPort
1x HDMI 2.0b
1x micro HDMI (RJ45 lan)
1x 3.5mm Combo Audio Jack
SIM card slot
Smart card reader</v>
      </c>
      <c r="AU132"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132" s="19" t="str">
        <v>Backpack
Micro HDMI to RJ45 gigabit ethernet adapter
MPP 2.0 ASUS Pen
Wireless optical mouse</v>
      </c>
      <c r="AW132" s="19" t="str">
        <v>14.0</v>
      </c>
      <c r="AX132" s="19" t="str">
        <v>LED Back-lit-Narrow border</v>
      </c>
      <c r="AY132" s="19" t="str">
        <v>500nits</v>
      </c>
      <c r="AZ132" s="19" t="str">
        <v>WUXGA(WU) 1920X1200 16:10</v>
      </c>
      <c r="BA132" s="19" t="str">
        <v>Anti-Glare</v>
      </c>
      <c r="BB132" s="19" t="str">
        <v>sRGB 100%</v>
      </c>
      <c r="BC132" s="19" t="str">
        <v>Touch(OGM)</v>
      </c>
      <c r="BD132" s="19" t="str">
        <v>Wide View+Privacy</v>
      </c>
      <c r="BE132" s="19" t="str">
        <v>ID,1Y ON-SITE(ADP)+2Y ON-SITE</v>
      </c>
      <c r="BF132" s="19" t="str">
        <v>0.227 Kg</v>
      </c>
      <c r="BG132" s="19" t="str">
        <v>1.24</v>
      </c>
      <c r="BH132" s="19" t="str">
        <v>32.00 x 23.42 x 1.80 ~ 1.89 cm (12.60" x 9.22" x 0.71" ~ 0.74")</v>
      </c>
      <c r="BI132" s="19" t="str">
        <v>63WHrs, 3S1P, 3-cell Li-ion</v>
      </c>
      <c r="BJ132" s="19" t="str">
        <v>TYPE-C, 65W AC Adapter, Output: 20V DC, 3.25A, 65W, Input: 100~240V AC 50/60Hz universal</v>
      </c>
      <c r="BK132" s="19" t="str">
        <v>Support NumberPad</v>
      </c>
      <c r="BL132" s="19" t="str">
        <v>N/A</v>
      </c>
      <c r="BM132" s="19" t="str">
        <v>Backlit Chiclet Keyboard</v>
      </c>
      <c r="BN132" s="19" t="str">
        <v>W/FINGERPRINT,NFC,SMART CARD</v>
      </c>
      <c r="BO132" s="19" t="str">
        <v>EPEAT Gold
Energy star 8.0
FSC Mix
RoHS</v>
      </c>
      <c r="BP132" s="19" t="str">
        <v>US MIL-STD 810H military-grade standard</v>
      </c>
      <c r="BQ132" s="19" t="str">
        <v/>
      </c>
      <c r="BR132" s="19" t="str">
        <v>LED Backlit</v>
      </c>
    </row>
    <row r="133" spans="1:70" ht="129.6">
      <c r="A133" s="19" t="str">
        <v>B7402FBA-LA7311X</v>
      </c>
      <c r="B133" s="19" t="str">
        <f>IF(ISBLANK(A133),"",_xlfn.XLOOKUP(LEFT(A133,5),'MKT name rule'!$B$2:$B$322,'MKT name rule'!$C$2:$C$322, "Not found"))</f>
        <v>ASUS ExpertBook B7 Flip</v>
      </c>
      <c r="C133" s="19" t="str">
        <f t="shared" si="81"/>
        <v>90NX04V1-M00J30</v>
      </c>
      <c r="D133" s="19" t="str">
        <f t="shared" si="56"/>
        <v>ASUS ExpertBook B7 Flip (i7-1260P/32GB/1TB/Win 11 Pro/B7402FBA)</v>
      </c>
      <c r="E133" s="19" t="str">
        <f t="shared" si="57"/>
        <v>Intel® Core™ i7-1260P 2.1 GHz</v>
      </c>
      <c r="F133" s="19" t="str">
        <f t="shared" si="58"/>
        <v>Intel Iris Xᵉ Graphics (available for Intel® Core™ i5/i7/i9 with dual channel memory)</v>
      </c>
      <c r="G133" s="19" t="str">
        <f t="shared" si="59"/>
        <v>Windows 11 Pro</v>
      </c>
      <c r="H133" s="19" t="str">
        <f t="shared" si="82"/>
        <v>MICROSOFT 365 FREE TRIAL 30D</v>
      </c>
      <c r="I133" s="19" t="str">
        <f t="shared" si="60"/>
        <v>14"</v>
      </c>
      <c r="J133" s="19" t="str">
        <f t="shared" si="61"/>
        <v>WUXGA(WU) 1920X1200 16:10</v>
      </c>
      <c r="K133" s="19" t="str">
        <f t="shared" si="62"/>
        <v>500nits</v>
      </c>
      <c r="L133" s="19" t="str">
        <f t="shared" si="63"/>
        <v>DDR5 32GB</v>
      </c>
      <c r="M133" s="19" t="str">
        <f t="shared" si="64"/>
        <v>1TB 2280 PCIE G4 (PERFORMANCE) SSD</v>
      </c>
      <c r="N133" s="20" t="str">
        <f t="shared" si="65"/>
        <v>2x USB 3.2 Gen 2 Type-A
2x Thunderbolt™ 4, compliant with USB4, supports display / power delivery
1x mini DisplayPort
1x HDMI 2.0b
1x micro HDMI (RJ45 lan)
1x 3.5mm Combo Audio Jack
SIM card slot
Smart card reader</v>
      </c>
      <c r="O133" s="19" t="str">
        <f t="shared" si="66"/>
        <v>0.227 Kg</v>
      </c>
      <c r="P133" s="19" t="str">
        <f t="shared" si="67"/>
        <v>32.00 x 23.42 x 1.80 ~ 1.89 cm</v>
      </c>
      <c r="Q133" s="20" t="str">
        <f t="shared" si="68"/>
        <v>2x DDR5 SO-DIMM slots
1x M.2 2280 PCIe 4.0x4</v>
      </c>
      <c r="R133" s="19" t="str">
        <f t="shared" si="83"/>
        <v>Backpack
Micro HDMI to RJ45 gigabit ethernet adapter
MPP 2.0 ASUS Pen
Wireless optical mouse</v>
      </c>
      <c r="S133" s="19" t="str">
        <f t="shared" si="69"/>
        <v>63WHrs</v>
      </c>
      <c r="T133" s="19" t="str">
        <f t="shared" si="70"/>
        <v>TYPE-C, 65W AC Adapter</v>
      </c>
      <c r="U133" s="19" t="str">
        <f t="shared" si="71"/>
        <v>W/FINGERPRINT,NFC,SMART CARD</v>
      </c>
      <c r="V133" s="19" t="str">
        <f t="shared" si="72"/>
        <v>Intel® Core™ i7-1260P Processor 2.1 GHz (18M Cache, up to 4.7 GHz, 12 cores)</v>
      </c>
      <c r="W133" s="19" t="str">
        <f t="shared" si="73"/>
        <v>Intel® Core™ i7-1260P 2.1</v>
      </c>
      <c r="X133" s="19" t="str">
        <f t="shared" si="74"/>
        <v>i7-1260P</v>
      </c>
      <c r="Y133" s="19" t="str">
        <f t="shared" si="75"/>
        <v>i7-1260P</v>
      </c>
      <c r="Z133" s="19" t="str">
        <f t="shared" si="76"/>
        <v>Win 11 Pro</v>
      </c>
      <c r="AA133" s="19" t="str">
        <f t="shared" si="77"/>
        <v/>
      </c>
      <c r="AB133" s="19" t="str">
        <f t="shared" si="78"/>
        <v>32GB</v>
      </c>
      <c r="AC133" s="19" t="str">
        <f t="shared" si="79"/>
        <v>1TB</v>
      </c>
      <c r="AD133" s="19" t="str">
        <f t="shared" si="80"/>
        <v>B7402FBA</v>
      </c>
      <c r="AF133" s="19" t="str">
        <v>90NX04V1-M00J30</v>
      </c>
      <c r="AG133" s="19" t="str">
        <v>B7402FBA-LA7311X</v>
      </c>
      <c r="AH133" s="19" t="str">
        <v>VSNX04V1-BU2011</v>
      </c>
      <c r="AI133" s="19" t="str">
        <v>Intel® Core™ i7-1260P Processor 2.1 GHz (18M Cache, up to 4.7 GHz, 12 cores)</v>
      </c>
      <c r="AJ133" s="19" t="str">
        <v>DDR5 32GB ( 16GB DDR5 SO-DIMM *2 )</v>
      </c>
      <c r="AK133" s="19" t="str">
        <v>1TB 2280 PCIE G4 (PERFORMANCE) SSD</v>
      </c>
      <c r="AL133" s="19" t="str">
        <v>Intel Iris Xᵉ Graphics (available for Intel® Core™ i5/i7/i9 with dual channel memory)</v>
      </c>
      <c r="AM133" s="19" t="str">
        <v>Windows 11 Pro
1-month trial for new Microsoft 365 customers. Credit card required.</v>
      </c>
      <c r="AN133" s="19" t="str">
        <v>MICROSOFT 365 FREE TRIAL 30D</v>
      </c>
      <c r="AO133" s="19" t="str">
        <v>LCD Cover: Star Black, Mg-Al
Top Case: Star Black, Mg-Al</v>
      </c>
      <c r="AP133" s="19" t="str">
        <v>2x DDR5 SO-DIMM slots
1x M.2 2280 PCIe 4.0x4</v>
      </c>
      <c r="AQ133" s="19" t="str">
        <v>Front: 720p HD camera with IR function to support Windows Hello
Rear: -
With privacy shutter
World-Facing: -</v>
      </c>
      <c r="AR133" s="19" t="str">
        <v>Dolby Atmos
Smart Amp Technology
Built-in speaker
Built-in array microphone</v>
      </c>
      <c r="AS133" s="19" t="str">
        <v>Wi-Fi 6E(802.11ax) (Dual band) 2*2 + Bluetooth® 5.4 Wireless Card</v>
      </c>
      <c r="AT133" s="19" t="str">
        <v>2x USB 3.2 Gen 2 Type-A
2x Thunderbolt™ 4, compliant with USB4, supports display / power delivery
1x mini DisplayPort
1x HDMI 2.0b
1x micro HDMI (RJ45 lan)
1x 3.5mm Combo Audio Jack
SIM card slot
Smart card reader</v>
      </c>
      <c r="AU133"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133" s="19" t="str">
        <v>Backpack
Micro HDMI to RJ45 gigabit ethernet adapter
MPP 2.0 ASUS Pen
Wireless optical mouse</v>
      </c>
      <c r="AW133" s="19" t="str">
        <v>14.0</v>
      </c>
      <c r="AX133" s="19" t="str">
        <v>LED Back-lit-Narrow border</v>
      </c>
      <c r="AY133" s="19" t="str">
        <v>500nits</v>
      </c>
      <c r="AZ133" s="19" t="str">
        <v>WUXGA(WU) 1920X1200 16:10</v>
      </c>
      <c r="BA133" s="19" t="str">
        <v>Anti-Glare</v>
      </c>
      <c r="BB133" s="19" t="str">
        <v>sRGB 100%</v>
      </c>
      <c r="BC133" s="19" t="str">
        <v>Touch(OGM)</v>
      </c>
      <c r="BD133" s="19" t="str">
        <v>Wide View+Privacy</v>
      </c>
      <c r="BE133" s="19" t="str">
        <v>ID,1Y ON-SITE(ADP)+2Y ON-SITE</v>
      </c>
      <c r="BF133" s="19" t="str">
        <v>0.227 Kg</v>
      </c>
      <c r="BG133" s="19" t="str">
        <v>1.24</v>
      </c>
      <c r="BH133" s="19" t="str">
        <v>32.00 x 23.42 x 1.80 ~ 1.89 cm (12.60" x 9.22" x 0.71" ~ 0.74")</v>
      </c>
      <c r="BI133" s="19" t="str">
        <v>63WHrs, 3S1P, 3-cell Li-ion</v>
      </c>
      <c r="BJ133" s="19" t="str">
        <v>TYPE-C, 65W AC Adapter, Output: 20V DC, 3.25A, 65W, Input: 100~240V AC 50/60Hz universal</v>
      </c>
      <c r="BK133" s="19" t="str">
        <v>Support NumberPad</v>
      </c>
      <c r="BL133" s="19" t="str">
        <v>N/A</v>
      </c>
      <c r="BM133" s="19" t="str">
        <v>Backlit Chiclet Keyboard</v>
      </c>
      <c r="BN133" s="19" t="str">
        <v>W/FINGERPRINT,NFC,SMART CARD</v>
      </c>
      <c r="BO133" s="19" t="str">
        <v>EPEAT Gold
Energy star 8.0
FSC Mix
RoHS</v>
      </c>
      <c r="BP133" s="19" t="str">
        <v>US MIL-STD 810H military-grade standard</v>
      </c>
      <c r="BQ133" s="19" t="str">
        <v/>
      </c>
      <c r="BR133" s="19" t="str">
        <v>LED Backlit</v>
      </c>
    </row>
    <row r="134" spans="1:70" ht="86.4">
      <c r="A134" s="19" t="str">
        <v>B9403CVAR-KM7311X</v>
      </c>
      <c r="B134" s="19" t="str">
        <f>IF(ISBLANK(A134),"",_xlfn.XLOOKUP(LEFT(A134,5),'MKT name rule'!$B$2:$B$322,'MKT name rule'!$C$2:$C$322, "Not found"))</f>
        <v>ASUS ExpertBook B9 OLED</v>
      </c>
      <c r="C134" s="19" t="str">
        <f t="shared" si="81"/>
        <v>90NX05W1-M02E20</v>
      </c>
      <c r="D134" s="19" t="str">
        <f t="shared" si="56"/>
        <v>ASUS ExpertBook B9 OLED (Core 7 150U/32GB/1TB/Win 11 Pro/B9403CVAR)</v>
      </c>
      <c r="E134" s="19" t="str">
        <f t="shared" si="57"/>
        <v>Intel® Core™ 7 150U 1.8 GHz</v>
      </c>
      <c r="F134" s="19" t="str">
        <f t="shared" si="58"/>
        <v>Intel® Graphics</v>
      </c>
      <c r="G134" s="19" t="str">
        <f t="shared" si="59"/>
        <v>Windows 11 Pro</v>
      </c>
      <c r="H134" s="19" t="str">
        <f t="shared" si="82"/>
        <v>M365 FREE TRIAL 30D(WW)</v>
      </c>
      <c r="I134" s="19" t="str">
        <f t="shared" si="60"/>
        <v>14"</v>
      </c>
      <c r="J134" s="19" t="str">
        <f t="shared" si="61"/>
        <v>WQXGA+(WQ+) 2880X1800 16:10</v>
      </c>
      <c r="K134" s="19" t="str">
        <f t="shared" si="62"/>
        <v>400nits(HDR)</v>
      </c>
      <c r="L134" s="19" t="str">
        <f t="shared" si="63"/>
        <v>LPDDR5X 32GB</v>
      </c>
      <c r="M134" s="19" t="str">
        <f t="shared" si="64"/>
        <v>1TB 2280 PCIE G4 (PERFORMANCE) SSD</v>
      </c>
      <c r="N134" s="20" t="str">
        <f t="shared" si="65"/>
        <v>1x USB 3.2 Gen 2 Type-A
2x Thunderbolt™ 4, compliant with USB4, supports display / power delivery
1x micro HDMI (RJ45 lan)
1x HDMI 2.1 TMDS
1x 3.5mm Combo Audio Jack</v>
      </c>
      <c r="O134" s="19" t="str">
        <f t="shared" si="66"/>
        <v>0.966 Kg</v>
      </c>
      <c r="P134" s="19" t="str">
        <f t="shared" si="67"/>
        <v>31.10 x 21.50 x 1.57 ~ 1.69 cm</v>
      </c>
      <c r="Q134" s="20" t="str">
        <f t="shared" si="68"/>
        <v>1x M.2 2280 PCIe 4.0x4</v>
      </c>
      <c r="R134" s="19" t="str">
        <f t="shared" si="83"/>
        <v>Micro HDMI to RJ45 gigabit ethernet adapter
Sleeve
Wireless optical mouse</v>
      </c>
      <c r="S134" s="19" t="str">
        <f t="shared" si="69"/>
        <v>63WHrs</v>
      </c>
      <c r="T134" s="19" t="str">
        <f t="shared" si="70"/>
        <v>TYPE-C, 65W AC Adapter</v>
      </c>
      <c r="U134" s="19" t="str">
        <f t="shared" si="71"/>
        <v>W/FINGERPRINT,NFC</v>
      </c>
      <c r="V134" s="19" t="str">
        <f t="shared" si="72"/>
        <v>Intel® Core™ 7 Processor 150U 1.8 GHz (12MB Cache, up to 5.4 GHz, 10 Cores)</v>
      </c>
      <c r="W134" s="19" t="str">
        <f t="shared" si="73"/>
        <v>Intel® Core™ 7 150U</v>
      </c>
      <c r="X134" s="19" t="str">
        <f t="shared" si="74"/>
        <v>Core 7</v>
      </c>
      <c r="Y134" s="19" t="str">
        <f t="shared" si="75"/>
        <v>Core 7 150U</v>
      </c>
      <c r="Z134" s="19" t="str">
        <f t="shared" si="76"/>
        <v>Win 11 Pro</v>
      </c>
      <c r="AA134" s="19" t="str">
        <f t="shared" si="77"/>
        <v/>
      </c>
      <c r="AB134" s="19" t="str">
        <f t="shared" si="78"/>
        <v>32GB</v>
      </c>
      <c r="AC134" s="19" t="str">
        <f t="shared" si="79"/>
        <v>1TB</v>
      </c>
      <c r="AD134" s="19" t="str">
        <f t="shared" si="80"/>
        <v>B9403CVAR</v>
      </c>
      <c r="AF134" s="19" t="str">
        <v>90NX05W1-M02E20</v>
      </c>
      <c r="AG134" s="19" t="str">
        <v>B9403CVAR-KM7311X</v>
      </c>
      <c r="AH134" s="19" t="str">
        <v>VSNX05W1-BU2001</v>
      </c>
      <c r="AI134" s="19" t="str">
        <v>Intel® Core™ 7 Processor 150U 1.8 GHz (12MB Cache, up to 5.4 GHz, 10 Cores)</v>
      </c>
      <c r="AJ134" s="19" t="str">
        <v>LPDDR5X 32GB ( 32GB LPDDR5X on board )</v>
      </c>
      <c r="AK134" s="19" t="str">
        <v>1TB 2280 PCIE G4 (PERFORMANCE) SSD</v>
      </c>
      <c r="AL134" s="19" t="str">
        <v>Intel® Graphics</v>
      </c>
      <c r="AM134" s="19" t="str">
        <v>Windows 11 Pro
1-month trial for new Microsoft 365 customers. Credit card required.</v>
      </c>
      <c r="AN134" s="19" t="str">
        <v>M365 FREE TRIAL 30D(WW)</v>
      </c>
      <c r="AO134" s="19" t="str">
        <v>LCD Cover: Star Black, Mg-Li
Top Case: Star Black, Mg-Li</v>
      </c>
      <c r="AP134" s="19" t="str">
        <v>1x M.2 2280 PCIe 4.0x4</v>
      </c>
      <c r="AQ134" s="19" t="str">
        <v>Front: 1080p FHD camera with IR function to support Windows Hello
Rear: -
With privacy shutter
World-Facing: -</v>
      </c>
      <c r="AR134" s="19" t="str">
        <v>Dolby Atmos
Smart Amp Technology
Built-in speaker
Built-in array microphone</v>
      </c>
      <c r="AS134" s="19" t="str">
        <v>Wi-Fi 6E(802.11ax) (Dual band) 2*2 + Bluetooth® 5.4 Wireless Card</v>
      </c>
      <c r="AT134" s="19" t="str">
        <v>1x USB 3.2 Gen 2 Type-A
2x Thunderbolt™ 4, compliant with USB4, supports display / power delivery
1x micro HDMI (RJ45 lan)
1x HDMI 2.1 TMDS
1x 3.5mm Combo Audio Jack</v>
      </c>
      <c r="AU134" s="19" t="str">
        <v>FingerPrint
BIOS setup user password
HDD User Password Protection and Security
Support Absolute Persistence 2.0 (Computrace)
Trusted Platform Module (TPM) 2.0
Fingerprint sensor
IR webcam with Windows Hello support
Kensington Nano Security Slot™(6x 2.5mm)
NFC</v>
      </c>
      <c r="AV134" s="19" t="str">
        <v>Micro HDMI to RJ45 gigabit ethernet adapter
Sleeve
Wireless optical mouse</v>
      </c>
      <c r="AW134" s="19" t="str">
        <v>14.0</v>
      </c>
      <c r="AX134" s="19" t="str">
        <v>OLED(120Hz)-Narrow border</v>
      </c>
      <c r="AY134" s="19" t="str">
        <v>400nits(HDR)</v>
      </c>
      <c r="AZ134" s="19" t="str">
        <v>WQXGA+(WQ+) 2880X1800 16:10</v>
      </c>
      <c r="BA134" s="19" t="str">
        <v>Glare</v>
      </c>
      <c r="BB134" s="19" t="str">
        <v>DCI-P3:100%</v>
      </c>
      <c r="BC134" s="19" t="str">
        <v>non-Touch</v>
      </c>
      <c r="BD134" s="19" t="str">
        <v/>
      </c>
      <c r="BE134" s="19" t="str">
        <v>ID,1Y ON-SITE(ADP)+2Y ON-SITE</v>
      </c>
      <c r="BF134" s="19" t="str">
        <v>0.966 Kg</v>
      </c>
      <c r="BG134" s="19" t="str">
        <v>0.739</v>
      </c>
      <c r="BH134" s="19" t="str">
        <v>31.10 x 21.50 x 1.57 ~ 1.69 cm (12.24" x 8.46" x 0.62" ~ 0.67")</v>
      </c>
      <c r="BI134" s="19" t="str">
        <v>63WHrs, 3S1P, 3-cell Li-ion</v>
      </c>
      <c r="BJ134" s="19" t="str">
        <v>TYPE-C, 65W AC Adapter, Output: 20V DC, 3.25A, 65W, Input: 100~240V AC 50/60Hz universal</v>
      </c>
      <c r="BK134" s="19" t="str">
        <v>Support NumberPad</v>
      </c>
      <c r="BL134" s="19" t="str">
        <v>MCAFEE_30D</v>
      </c>
      <c r="BM134" s="19" t="str">
        <v>Backlit Chiclet Keyboard</v>
      </c>
      <c r="BN134" s="19" t="str">
        <v>W/FINGERPRINT,NFC</v>
      </c>
      <c r="BO134" s="19" t="str">
        <v>EPEAT Gold with Climate+
Energy star 8.0
FSC Mix
RoHS
REACH</v>
      </c>
      <c r="BP134" s="19" t="str">
        <v>US MIL-STD 810H military-grade standard</v>
      </c>
      <c r="BQ134" s="19" t="str">
        <v/>
      </c>
      <c r="BR134" s="19" t="str">
        <v>OLED</v>
      </c>
    </row>
    <row r="135" spans="1:70" ht="57.6">
      <c r="A135" s="19" t="str">
        <v>CX1405CKA-S64810</v>
      </c>
      <c r="B135" s="19" t="str">
        <f>IF(ISBLANK(A135),"",_xlfn.XLOOKUP(LEFT(A135,5),'MKT name rule'!$B$2:$B$322,'MKT name rule'!$C$2:$C$322, "Not found"))</f>
        <v>ASUS Chromebook CX14</v>
      </c>
      <c r="C135" s="19" t="str">
        <f t="shared" si="81"/>
        <v>90NX08M3-M008T0</v>
      </c>
      <c r="D135" s="19" t="str">
        <f t="shared" si="56"/>
        <v>ASUS Chromebook CX14 (Intel® Celeron® N4500 1.1/LPDDR4X/128GB/ChromeOS/CX1405CKA)</v>
      </c>
      <c r="E135" s="19" t="str">
        <f t="shared" si="57"/>
        <v>Intel® Celeron® N4500 1.1 GHz</v>
      </c>
      <c r="F135" s="19" t="str">
        <f t="shared" si="58"/>
        <v>Intel® UHD Graphics</v>
      </c>
      <c r="G135" s="19" t="str">
        <f t="shared" si="59"/>
        <v>ChromeOS</v>
      </c>
      <c r="H135" s="19" t="str">
        <f t="shared" si="82"/>
        <v/>
      </c>
      <c r="I135" s="19" t="str">
        <f t="shared" si="60"/>
        <v>14"</v>
      </c>
      <c r="J135" s="19" t="str">
        <f t="shared" si="61"/>
        <v>FHD 1920X1080 16:9</v>
      </c>
      <c r="K135" s="19" t="str">
        <f t="shared" si="62"/>
        <v>300nits</v>
      </c>
      <c r="L135" s="19" t="str">
        <f t="shared" si="63"/>
        <v>8GB LPDDR4X</v>
      </c>
      <c r="M135" s="19" t="str">
        <f t="shared" si="64"/>
        <v>128GB EMMC</v>
      </c>
      <c r="N135" s="20" t="str">
        <f t="shared" si="65"/>
        <v>1x USB 3.2 Gen 1 Type-A
1x USB 3.2 Gen 1 Type-C support display / power delivery
1x HDMI 1.4
1x 3.5mm Combo Audio Jack</v>
      </c>
      <c r="O135" s="19" t="str">
        <f t="shared" si="66"/>
        <v>1.41 Kg</v>
      </c>
      <c r="P135" s="19" t="str">
        <f t="shared" si="67"/>
        <v>32.45 x 21.44 x 1.70 ~ 1.99 cm</v>
      </c>
      <c r="Q135" s="20" t="str">
        <f t="shared" si="68"/>
        <v>No expansion slot</v>
      </c>
      <c r="R135" s="19" t="str">
        <f t="shared" si="83"/>
        <v>Not included</v>
      </c>
      <c r="S135" s="19" t="str">
        <f t="shared" si="69"/>
        <v>42WHrs</v>
      </c>
      <c r="T135" s="19" t="str">
        <f t="shared" si="70"/>
        <v>TYPE-C, 45W AC Adapter</v>
      </c>
      <c r="U135" s="19" t="str">
        <f t="shared" si="71"/>
        <v/>
      </c>
      <c r="V135" s="19" t="str">
        <f t="shared" si="72"/>
        <v>Intel® Celeron® N4500 Processor 1.1 GHz (4M Cache, up to 2.8 GHz, 2 cores)</v>
      </c>
      <c r="W135" s="19" t="str">
        <f t="shared" si="73"/>
        <v>Intel® Celeron® N4500 1.1</v>
      </c>
      <c r="X135" s="19" t="str">
        <f t="shared" si="74"/>
        <v>Intel® Celeron® N4500 1.1</v>
      </c>
      <c r="Y135" s="19" t="str">
        <f t="shared" si="75"/>
        <v>Intel® Celeron® N4500 1.1</v>
      </c>
      <c r="Z135" s="19" t="str">
        <f t="shared" si="76"/>
        <v>ChromeOS</v>
      </c>
      <c r="AA135" s="19" t="str">
        <f t="shared" si="77"/>
        <v/>
      </c>
      <c r="AB135" s="19" t="str">
        <f t="shared" si="78"/>
        <v>LPDDR4X</v>
      </c>
      <c r="AC135" s="19" t="str">
        <f t="shared" si="79"/>
        <v>128GB</v>
      </c>
      <c r="AD135" s="19" t="str">
        <f t="shared" si="80"/>
        <v>CX1405CKA</v>
      </c>
      <c r="AF135" s="19" t="str">
        <v>90NX08M3-M008T0</v>
      </c>
      <c r="AG135" s="19" t="str">
        <v>CX1405CKA-S64810</v>
      </c>
      <c r="AH135" s="19" t="str">
        <v>VSNX08M3-BU2000</v>
      </c>
      <c r="AI135" s="19" t="str">
        <v>Intel® Celeron® N4500 Processor 1.1 GHz (4M Cache, up to 2.8 GHz, 2 cores)</v>
      </c>
      <c r="AJ135" s="19" t="str">
        <v>8GB LPDDR4X</v>
      </c>
      <c r="AK135" s="19" t="str">
        <v>128GB EMMC</v>
      </c>
      <c r="AL135" s="19" t="str">
        <v>Intel® UHD Graphics</v>
      </c>
      <c r="AM135" s="19" t="str">
        <v>ChromeOS</v>
      </c>
      <c r="AN135" s="19" t="str">
        <v/>
      </c>
      <c r="AO135" s="19" t="str">
        <v>LCD Cover: Pure Grey, Plastic
Top Case: Pure Grey, Plastic</v>
      </c>
      <c r="AP135" s="19" t="str">
        <v>No expansion slot</v>
      </c>
      <c r="AQ135" s="19" t="str">
        <v>Front: 720p HD camera
Rear: -
With privacy shutter
World-Facing: -</v>
      </c>
      <c r="AR135" s="19" t="str">
        <v>Built-in speaker
Built-in microphone</v>
      </c>
      <c r="AS135" s="19" t="str">
        <v>Wi-Fi 6(802.11ax) (Dual band) 2*2 + Bluetooth® 5.4 Wireless Card</v>
      </c>
      <c r="AT135" s="19" t="str">
        <v>1x USB 3.2 Gen 1 Type-A
1x USB 3.2 Gen 1 Type-C support display / power delivery
1x HDMI 1.4
1x 3.5mm Combo Audio Jack</v>
      </c>
      <c r="AU135" s="19" t="str">
        <v>-
Kensington Nano Security Slot™(6x 2.5mm)
Titan C Security Chip</v>
      </c>
      <c r="AV135" s="19" t="str">
        <v/>
      </c>
      <c r="AW135" s="19" t="str">
        <v>14.0</v>
      </c>
      <c r="AX135" s="19" t="str">
        <v>LED Back-lit-Narrow border</v>
      </c>
      <c r="AY135" s="19" t="str">
        <v>300nits</v>
      </c>
      <c r="AZ135" s="19" t="str">
        <v>FHD 1920X1080 16:9</v>
      </c>
      <c r="BA135" s="19" t="str">
        <v>Anti-Glare</v>
      </c>
      <c r="BB135" s="19" t="str">
        <v>NTSC:45%</v>
      </c>
      <c r="BC135" s="19" t="str">
        <v>non-Touch</v>
      </c>
      <c r="BD135" s="19" t="str">
        <v>Wide View</v>
      </c>
      <c r="BE135" s="19" t="str">
        <v>ID,1Y CARRY-IN(ADP)</v>
      </c>
      <c r="BF135" s="19" t="str">
        <v>1.41 Kg</v>
      </c>
      <c r="BG135" s="19" t="str">
        <v>1.225 kg</v>
      </c>
      <c r="BH135" s="19" t="str">
        <v>32.45 x 21.44 x 1.70 ~ 1.99 cm (12.78" x 8.44" x 0.67" ~ 0.78")</v>
      </c>
      <c r="BI135" s="19" t="str">
        <v>42WHrs, 3S1P, 3-cell Li-ion</v>
      </c>
      <c r="BJ135" s="19" t="str">
        <v>TYPE-C, 45W AC Adapter, Output: 15V DC, 3A, 45W, Input: 100~240V AC 50/60Hz universal</v>
      </c>
      <c r="BK135" s="19" t="str">
        <v/>
      </c>
      <c r="BL135" s="19" t="str">
        <v>NON-WINDOWS NO SUPPORT</v>
      </c>
      <c r="BM135" s="19" t="str">
        <v>Chiclet Keyboard</v>
      </c>
      <c r="BN135" s="19" t="str">
        <v/>
      </c>
      <c r="BO135" s="19" t="str">
        <v>Energy star 8.0</v>
      </c>
      <c r="BP135" s="19" t="str">
        <v>US MIL-STD 810H military-grade standard</v>
      </c>
      <c r="BQ135" s="19" t="str">
        <v/>
      </c>
      <c r="BR135" s="19" t="str">
        <v>LED Backlit</v>
      </c>
    </row>
    <row r="136" spans="1:70" ht="57.6">
      <c r="A136" s="19" t="str">
        <v>CX1405CTA-S65810</v>
      </c>
      <c r="B136" s="19" t="str">
        <f>IF(ISBLANK(A136),"",_xlfn.XLOOKUP(LEFT(A136,5),'MKT name rule'!$B$2:$B$322,'MKT name rule'!$C$2:$C$322, "Not found"))</f>
        <v>ASUS Chromebook CX14</v>
      </c>
      <c r="C136" s="19" t="str">
        <f t="shared" si="81"/>
        <v>90NX0933-M00UA0</v>
      </c>
      <c r="D136" s="19" t="str">
        <f t="shared" si="56"/>
        <v>ASUS Chromebook CX14 (Intel® N50/LPDDR5/128GB/ChromeOS/CX1405CTA)</v>
      </c>
      <c r="E136" s="19" t="str">
        <f t="shared" si="57"/>
        <v>Intel® N50 1.0 GHz</v>
      </c>
      <c r="F136" s="19" t="str">
        <f t="shared" si="58"/>
        <v>Intel® UHD Graphics</v>
      </c>
      <c r="G136" s="19" t="str">
        <f t="shared" si="59"/>
        <v>ChromeOS</v>
      </c>
      <c r="H136" s="19">
        <f t="shared" si="82"/>
        <v>0</v>
      </c>
      <c r="I136" s="19" t="str">
        <f t="shared" si="60"/>
        <v>14"</v>
      </c>
      <c r="J136" s="19" t="str">
        <f t="shared" si="61"/>
        <v>FHD 1920X1080 16:9</v>
      </c>
      <c r="K136" s="19" t="str">
        <f t="shared" si="62"/>
        <v>300nits</v>
      </c>
      <c r="L136" s="19" t="str">
        <f t="shared" si="63"/>
        <v>8GB LPDDR5</v>
      </c>
      <c r="M136" s="19" t="str">
        <f t="shared" si="64"/>
        <v>128GB EMMC</v>
      </c>
      <c r="N136" s="20" t="str">
        <f t="shared" si="65"/>
        <v>1x USB 3.2 Gen 1 Type-A
2x USB 3.2 Gen 1 Type-C support display / power delivery
1x HDMI 1.4
1x 3.5mm Combo Audio Jack</v>
      </c>
      <c r="O136" s="19" t="str">
        <f t="shared" si="66"/>
        <v>1.389 Kg</v>
      </c>
      <c r="P136" s="19" t="str">
        <f t="shared" si="67"/>
        <v>32.45 x 21.44 x 1.70 ~ 1.99 cm</v>
      </c>
      <c r="Q136" s="20">
        <f t="shared" si="68"/>
        <v>0</v>
      </c>
      <c r="R136" s="19">
        <f t="shared" si="83"/>
        <v>0</v>
      </c>
      <c r="S136" s="19" t="str">
        <f t="shared" si="69"/>
        <v>42WHrs</v>
      </c>
      <c r="T136" s="19" t="str">
        <f t="shared" si="70"/>
        <v>TYPE-C, 45W AC Adapter</v>
      </c>
      <c r="U136" s="19">
        <f t="shared" si="71"/>
        <v>0</v>
      </c>
      <c r="V136" s="19" t="str">
        <f t="shared" si="72"/>
        <v>Intel® Processor N50 1.0 GHz (6MB Cache, up to 3.4 GHz, 2 cores, 2 Threads)</v>
      </c>
      <c r="W136" s="19" t="str">
        <f t="shared" si="73"/>
        <v>Intel® N50</v>
      </c>
      <c r="X136" s="19" t="str">
        <f t="shared" si="74"/>
        <v>Intel® N50</v>
      </c>
      <c r="Y136" s="19" t="str">
        <f t="shared" si="75"/>
        <v>Intel® N50</v>
      </c>
      <c r="Z136" s="19" t="str">
        <f t="shared" si="76"/>
        <v>ChromeOS</v>
      </c>
      <c r="AA136" s="19" t="str">
        <f t="shared" si="77"/>
        <v/>
      </c>
      <c r="AB136" s="19" t="str">
        <f t="shared" si="78"/>
        <v>LPDDR5</v>
      </c>
      <c r="AC136" s="19" t="str">
        <f t="shared" si="79"/>
        <v>128GB</v>
      </c>
      <c r="AD136" s="19" t="str">
        <f t="shared" si="80"/>
        <v>CX1405CTA</v>
      </c>
      <c r="AF136" s="19" t="str">
        <v>90NX0933-M00UA0</v>
      </c>
      <c r="AG136" s="19" t="str">
        <v>CX1405CTA-S65810</v>
      </c>
      <c r="AH136" s="19" t="str">
        <v>VSNX0933-BUB000</v>
      </c>
      <c r="AI136" s="19" t="str">
        <v>Intel® Processor N50 1.0 GHz (6MB Cache, up to 3.4 GHz, 2 cores, 2 Threads)</v>
      </c>
      <c r="AJ136" s="19" t="str">
        <v>8GB LPDDR5</v>
      </c>
      <c r="AK136" s="19" t="str">
        <v>128GB EMMC</v>
      </c>
      <c r="AL136" s="19" t="str">
        <v>Intel® UHD Graphics</v>
      </c>
      <c r="AM136" s="19" t="str">
        <v>ChromeOS</v>
      </c>
      <c r="AN136" s="19">
        <v>0</v>
      </c>
      <c r="AO136" s="19" t="str">
        <v>LCD Cover: Pure Grey, Plastic
Top Case: Pure Grey, Plastic</v>
      </c>
      <c r="AP136" s="19">
        <v>0</v>
      </c>
      <c r="AQ136" s="19" t="str">
        <v>Front: 720p HD camera
Rear: -
With privacy shutter
World-Facing: -</v>
      </c>
      <c r="AR136" s="19" t="str">
        <v>Built-in speaker
Built-in microphone</v>
      </c>
      <c r="AS136" s="19" t="str">
        <v>Wi-Fi 6(802.11ax) (Dual band) 2*2 + Bluetooth® 5.4 Wireless Card</v>
      </c>
      <c r="AT136" s="19" t="str">
        <v>1x USB 3.2 Gen 1 Type-A
2x USB 3.2 Gen 1 Type-C support display / power delivery
1x HDMI 1.4
1x 3.5mm Combo Audio Jack</v>
      </c>
      <c r="AU136" s="19" t="str">
        <v>-
Kensington Nano Security Slot™(6x 2.5mm)
Titan C Security Chip</v>
      </c>
      <c r="AV136" s="19">
        <v>0</v>
      </c>
      <c r="AW136" s="19" t="str">
        <v>14.0</v>
      </c>
      <c r="AX136" s="19" t="str">
        <v>LED Back-lit-Narrow border</v>
      </c>
      <c r="AY136" s="19" t="str">
        <v>300nits</v>
      </c>
      <c r="AZ136" s="19" t="str">
        <v>FHD 1920X1080 16:9</v>
      </c>
      <c r="BA136" s="19" t="str">
        <v>Anti-Glare</v>
      </c>
      <c r="BB136" s="19" t="str">
        <v>NTSC:45%</v>
      </c>
      <c r="BC136" s="19" t="str">
        <v>non-Touch</v>
      </c>
      <c r="BD136" s="19" t="str">
        <v>Wide View</v>
      </c>
      <c r="BE136" s="19" t="str">
        <v>ID,1Y CARRY-IN(ADP)</v>
      </c>
      <c r="BF136" s="19" t="str">
        <v>1.389 Kg</v>
      </c>
      <c r="BG136" s="19" t="str">
        <v>1.225 kg</v>
      </c>
      <c r="BH136" s="19" t="str">
        <v>32.45 x 21.44 x 1.70 ~ 1.99 cm (12.78" x 8.44" x 0.67" ~ 0.78")</v>
      </c>
      <c r="BI136" s="19" t="str">
        <v>42WHrs, 3S1P, 3-cell Li-ion</v>
      </c>
      <c r="BJ136" s="19" t="str">
        <v>TYPE-C, 45W AC Adapter, Output: 15V DC, 3A, 45W, Input: 100~240V AC 50/60Hz universal</v>
      </c>
      <c r="BK136" s="19">
        <v>0</v>
      </c>
      <c r="BL136" s="19" t="str">
        <v>NON-WINDOWS NO SUPPORT</v>
      </c>
      <c r="BM136" s="19" t="str">
        <v>Chiclet Keyboard</v>
      </c>
      <c r="BN136" s="19">
        <v>0</v>
      </c>
      <c r="BO136" s="19" t="str">
        <v>Energy star 8.0</v>
      </c>
      <c r="BP136" s="19" t="str">
        <v>US MIL-STD 810H military-grade standard</v>
      </c>
      <c r="BQ136" s="19">
        <v>0</v>
      </c>
      <c r="BR136" s="19" t="str">
        <v>LED Backlit</v>
      </c>
    </row>
    <row r="137" spans="1:70" ht="57.6">
      <c r="A137" s="19" t="str">
        <v>CX3402CVA-PQ3820</v>
      </c>
      <c r="B137" s="19" t="str">
        <f>IF(ISBLANK(A137),"",_xlfn.XLOOKUP(LEFT(A137,5),'MKT name rule'!$B$2:$B$322,'MKT name rule'!$C$2:$C$322, "Not found"))</f>
        <v>ASUS Chromebook Plus CX34</v>
      </c>
      <c r="C137" s="19" t="str">
        <f t="shared" si="81"/>
        <v>90NX07P2-M00MA0</v>
      </c>
      <c r="D137" s="19" t="str">
        <f t="shared" si="56"/>
        <v>ASUS Chromebook Plus CX34 (i3-1315U/8GB/256GB/ChromeOS/CX3402CVA)</v>
      </c>
      <c r="E137" s="19" t="str">
        <f t="shared" si="57"/>
        <v>Intel® Core™ i3-1315U 1.2 GHz</v>
      </c>
      <c r="F137" s="19" t="str">
        <f t="shared" si="58"/>
        <v>Intel® UHD Graphics</v>
      </c>
      <c r="G137" s="19" t="str">
        <f t="shared" si="59"/>
        <v>ChromeOS</v>
      </c>
      <c r="H137" s="19" t="str">
        <f t="shared" si="82"/>
        <v/>
      </c>
      <c r="I137" s="19" t="str">
        <f t="shared" si="60"/>
        <v>14"</v>
      </c>
      <c r="J137" s="19" t="str">
        <f t="shared" si="61"/>
        <v>FHD 1920X1080 16:9(1.5W)</v>
      </c>
      <c r="K137" s="19" t="str">
        <f t="shared" si="62"/>
        <v>250nits</v>
      </c>
      <c r="L137" s="19" t="str">
        <f t="shared" si="63"/>
        <v>LPDDR5X 8GB</v>
      </c>
      <c r="M137" s="19" t="str">
        <f t="shared" si="64"/>
        <v>256GB UFS</v>
      </c>
      <c r="N137" s="20" t="str">
        <f t="shared" si="65"/>
        <v>2x USB 3.2 Gen 1 Type-A
2x USB 3.2 Gen 1 Type-C support display / power delivery
1x HDMI 1.4
1x 3.5mm Combo Audio Jack</v>
      </c>
      <c r="O137" s="19" t="str">
        <f t="shared" si="66"/>
        <v>1.432 Kg</v>
      </c>
      <c r="P137" s="19" t="str">
        <f t="shared" si="67"/>
        <v>32.64 x 21.43 x 1.87 ~ 1.87 cm</v>
      </c>
      <c r="Q137" s="20" t="str">
        <f t="shared" si="68"/>
        <v>No expansion slot</v>
      </c>
      <c r="R137" s="19" t="str">
        <f t="shared" si="83"/>
        <v>Not included</v>
      </c>
      <c r="S137" s="19" t="str">
        <f t="shared" si="69"/>
        <v>50WHrs</v>
      </c>
      <c r="T137" s="19" t="str">
        <f t="shared" si="70"/>
        <v>TYPE-C, 45W AC Adapter</v>
      </c>
      <c r="U137" s="19" t="str">
        <f t="shared" si="71"/>
        <v/>
      </c>
      <c r="V137" s="19" t="str">
        <f t="shared" si="72"/>
        <v>Intel® Core™ i3-1315U Processor 1.2 GHz (10MB Cache, up to 4.5 GHz, 6 cores, 8 Threads)</v>
      </c>
      <c r="W137" s="19" t="str">
        <f t="shared" si="73"/>
        <v>Intel® Core™ i3-1315U 1.2</v>
      </c>
      <c r="X137" s="19" t="str">
        <f t="shared" si="74"/>
        <v>i3-1315U</v>
      </c>
      <c r="Y137" s="19" t="str">
        <f t="shared" si="75"/>
        <v>i3-1315U</v>
      </c>
      <c r="Z137" s="19" t="str">
        <f t="shared" si="76"/>
        <v>ChromeOS</v>
      </c>
      <c r="AA137" s="19" t="str">
        <f t="shared" si="77"/>
        <v/>
      </c>
      <c r="AB137" s="19" t="str">
        <f t="shared" si="78"/>
        <v>8GB</v>
      </c>
      <c r="AC137" s="19" t="str">
        <f t="shared" si="79"/>
        <v>256GB</v>
      </c>
      <c r="AD137" s="19" t="str">
        <f t="shared" si="80"/>
        <v>CX3402CVA</v>
      </c>
      <c r="AF137" s="19" t="str">
        <v>90NX07P2-M00MA0</v>
      </c>
      <c r="AG137" s="19" t="str">
        <v>CX3402CVA-PQ3820</v>
      </c>
      <c r="AH137" s="19" t="str">
        <v>VSNX07P2-BU1010</v>
      </c>
      <c r="AI137" s="19" t="str">
        <v>Intel® Core™ i3-1315U Processor 1.2 GHz (10MB Cache, up to 4.5 GHz, 6 cores, 8 Threads)</v>
      </c>
      <c r="AJ137" s="19" t="str">
        <v>LPDDR5X 8GB</v>
      </c>
      <c r="AK137" s="19" t="str">
        <v>256GB UFS</v>
      </c>
      <c r="AL137" s="19" t="str">
        <v>Intel® UHD Graphics</v>
      </c>
      <c r="AM137" s="19" t="str">
        <v>ChromeOS</v>
      </c>
      <c r="AN137" s="19" t="str">
        <v/>
      </c>
      <c r="AO137" s="19" t="str">
        <v>LCD Cover: Rocky Grey, Plastic
Top Case: Rocky Grey, Plastic</v>
      </c>
      <c r="AP137" s="19" t="str">
        <v>No expansion slot</v>
      </c>
      <c r="AQ137" s="19" t="str">
        <v>Front: 1080p FHD camera
Rear: -
With privacy shutter
World-Facing: -</v>
      </c>
      <c r="AR137" s="19" t="str">
        <v>Built-in speaker
Built-in array microphone</v>
      </c>
      <c r="AS137" s="19" t="str">
        <v>Wi-Fi 6E(802.11ax) (Dual band) 2*2 + Bluetooth® 5.4 Wireless Card</v>
      </c>
      <c r="AT137" s="19" t="str">
        <v>2x USB 3.2 Gen 1 Type-A
2x USB 3.2 Gen 1 Type-C support display / power delivery
1x HDMI 1.4
1x 3.5mm Combo Audio Jack</v>
      </c>
      <c r="AU137" s="19" t="str">
        <v>-
Titan C Security Chip</v>
      </c>
      <c r="AV137" s="19" t="str">
        <v/>
      </c>
      <c r="AW137" s="19" t="str">
        <v>14.0</v>
      </c>
      <c r="AX137" s="19" t="str">
        <v>LED Back-lit-Narrow border</v>
      </c>
      <c r="AY137" s="19" t="str">
        <v>250nits</v>
      </c>
      <c r="AZ137" s="19" t="str">
        <v>FHD 1920X1080 16:9(1.5W)</v>
      </c>
      <c r="BA137" s="19" t="str">
        <v>Anti-Glare</v>
      </c>
      <c r="BB137" s="19" t="str">
        <v>NTSC:45%</v>
      </c>
      <c r="BC137" s="19" t="str">
        <v>non-Touch</v>
      </c>
      <c r="BD137" s="19" t="str">
        <v>Wide View</v>
      </c>
      <c r="BE137" s="19" t="str">
        <v>ID,1Y CARRY-IN(ADP)</v>
      </c>
      <c r="BF137" s="19" t="str">
        <v>1.432 Kg</v>
      </c>
      <c r="BG137" s="19" t="str">
        <v>1.24 kg</v>
      </c>
      <c r="BH137" s="19" t="str">
        <v>32.64 x 21.43 x 1.87 ~ 1.87 cm (12.85" x 8.44" x 0.74" ~ 0.74")</v>
      </c>
      <c r="BI137" s="19" t="str">
        <v>50WHrs, 3S1P, 3-cell Li-ion</v>
      </c>
      <c r="BJ137" s="19" t="str">
        <v>TYPE-C, 45W AC Adapter, Output: 15V DC, 3A, 45W, Input: 100~240V AC 50/60Hz universal</v>
      </c>
      <c r="BK137" s="19" t="str">
        <v/>
      </c>
      <c r="BL137" s="19" t="str">
        <v>NON-WINDOWS NO SUPPORT</v>
      </c>
      <c r="BM137" s="19" t="str">
        <v>Backlit Chiclet Keyboard</v>
      </c>
      <c r="BN137" s="19" t="str">
        <v/>
      </c>
      <c r="BO137" s="19" t="str">
        <v>Energy star 8.0
FSC Mix</v>
      </c>
      <c r="BP137" s="19" t="str">
        <v>US MIL-STD 810H military-grade standard</v>
      </c>
      <c r="BQ137" s="19" t="str">
        <v/>
      </c>
      <c r="BR137" s="19" t="str">
        <v>LED Backlit</v>
      </c>
    </row>
    <row r="138" spans="1:70" ht="57.6">
      <c r="A138" s="19" t="str">
        <v>CX3402CVA-PQ3820N</v>
      </c>
      <c r="B138" s="19" t="str">
        <f>IF(ISBLANK(A138),"",_xlfn.XLOOKUP(LEFT(A138,5),'MKT name rule'!$B$2:$B$322,'MKT name rule'!$C$2:$C$322, "Not found"))</f>
        <v>ASUS Chromebook Plus CX34</v>
      </c>
      <c r="C138" s="19" t="str">
        <f t="shared" si="81"/>
        <v>90NX07P2-M01AH0</v>
      </c>
      <c r="D138" s="19" t="str">
        <f t="shared" si="56"/>
        <v>ASUS Chromebook Plus CX34 (i3-1315U/8GB/256GB/ChromeOS/CX3402CVA)</v>
      </c>
      <c r="E138" s="19" t="str">
        <f t="shared" si="57"/>
        <v>Intel® Core™ i3-1315U 1.2 GHz</v>
      </c>
      <c r="F138" s="19" t="str">
        <f t="shared" si="58"/>
        <v>Intel® UHD Graphics</v>
      </c>
      <c r="G138" s="19" t="str">
        <f t="shared" si="59"/>
        <v>ChromeOS</v>
      </c>
      <c r="H138" s="19">
        <f t="shared" si="82"/>
        <v>0</v>
      </c>
      <c r="I138" s="19" t="str">
        <f t="shared" si="60"/>
        <v>14"</v>
      </c>
      <c r="J138" s="19" t="str">
        <f t="shared" si="61"/>
        <v>FHD 1920X1080 16:9(1.5W)</v>
      </c>
      <c r="K138" s="19" t="str">
        <f t="shared" si="62"/>
        <v>250nits</v>
      </c>
      <c r="L138" s="19" t="str">
        <f t="shared" si="63"/>
        <v>LPDDR5X 8GB</v>
      </c>
      <c r="M138" s="19" t="str">
        <f t="shared" si="64"/>
        <v>256GB UFS</v>
      </c>
      <c r="N138" s="20" t="str">
        <f t="shared" si="65"/>
        <v>2x USB 3.2 Gen 1 Type-A
2x USB 3.2 Gen 1 Type-C support display / power delivery
1x HDMI 1.4
1x 3.5mm Combo Audio Jack</v>
      </c>
      <c r="O138" s="19" t="str">
        <f t="shared" si="66"/>
        <v>1.432 Kg</v>
      </c>
      <c r="P138" s="19" t="str">
        <f t="shared" si="67"/>
        <v>32.64 x 21.43 x 1.87 ~ 1.87 cm</v>
      </c>
      <c r="Q138" s="20">
        <f t="shared" si="68"/>
        <v>0</v>
      </c>
      <c r="R138" s="19">
        <f t="shared" si="83"/>
        <v>0</v>
      </c>
      <c r="S138" s="19" t="str">
        <f t="shared" si="69"/>
        <v>50WHrs</v>
      </c>
      <c r="T138" s="19" t="str">
        <f t="shared" si="70"/>
        <v>TYPE-C, 45W AC Adapter</v>
      </c>
      <c r="U138" s="19">
        <f t="shared" si="71"/>
        <v>0</v>
      </c>
      <c r="V138" s="19" t="str">
        <f t="shared" si="72"/>
        <v>Intel® Core™ i3-1315U Processor 1.2 GHz (10MB Cache, up to 4.5 GHz, 6 cores, 8 Threads)</v>
      </c>
      <c r="W138" s="19" t="str">
        <f t="shared" si="73"/>
        <v>Intel® Core™ i3-1315U 1.2</v>
      </c>
      <c r="X138" s="19" t="str">
        <f t="shared" si="74"/>
        <v>i3-1315U</v>
      </c>
      <c r="Y138" s="19" t="str">
        <f t="shared" si="75"/>
        <v>i3-1315U</v>
      </c>
      <c r="Z138" s="19" t="str">
        <f t="shared" si="76"/>
        <v>ChromeOS</v>
      </c>
      <c r="AA138" s="19" t="str">
        <f t="shared" si="77"/>
        <v/>
      </c>
      <c r="AB138" s="19" t="str">
        <f t="shared" si="78"/>
        <v>8GB</v>
      </c>
      <c r="AC138" s="19" t="str">
        <f t="shared" si="79"/>
        <v>256GB</v>
      </c>
      <c r="AD138" s="19" t="str">
        <f t="shared" si="80"/>
        <v>CX3402CVA</v>
      </c>
      <c r="AF138" s="19" t="str">
        <v>90NX07P2-M01AH0</v>
      </c>
      <c r="AG138" s="19" t="str">
        <v>CX3402CVA-PQ3820N</v>
      </c>
      <c r="AH138" s="19" t="str">
        <v>VSNX07P2-BU1010</v>
      </c>
      <c r="AI138" s="19" t="str">
        <v>Intel® Core™ i3-1315U Processor 1.2 GHz (10MB Cache, up to 4.5 GHz, 6 cores, 8 Threads)</v>
      </c>
      <c r="AJ138" s="19" t="str">
        <v>LPDDR5X 8GB</v>
      </c>
      <c r="AK138" s="19" t="str">
        <v>256GB UFS</v>
      </c>
      <c r="AL138" s="19" t="str">
        <v>Intel® UHD Graphics</v>
      </c>
      <c r="AM138" s="19" t="str">
        <v>ChromeOS (Enterprise upgrade)</v>
      </c>
      <c r="AN138" s="19">
        <v>0</v>
      </c>
      <c r="AO138" s="19" t="str">
        <v>LCD Cover: Rocky Grey, Plastic
Top Case: Rocky Grey, Plastic</v>
      </c>
      <c r="AP138" s="19">
        <v>0</v>
      </c>
      <c r="AQ138" s="19" t="str">
        <v>Front: 1080p FHD camera
Rear: -
With privacy shutter
World-Facing: -</v>
      </c>
      <c r="AR138" s="19" t="str">
        <v>Built-in speaker
Built-in array microphone</v>
      </c>
      <c r="AS138" s="19" t="str">
        <v>Wi-Fi 6E(802.11ax) (Dual band) 2*2 + Bluetooth® 5.4 Wireless Card</v>
      </c>
      <c r="AT138" s="19" t="str">
        <v>2x USB 3.2 Gen 1 Type-A
2x USB 3.2 Gen 1 Type-C support display / power delivery
1x HDMI 1.4
1x 3.5mm Combo Audio Jack</v>
      </c>
      <c r="AU138" s="19" t="str">
        <v>-
Titan C Security Chip</v>
      </c>
      <c r="AV138" s="19">
        <v>0</v>
      </c>
      <c r="AW138" s="19" t="str">
        <v>14.0</v>
      </c>
      <c r="AX138" s="19" t="str">
        <v>LED Back-lit-Narrow border</v>
      </c>
      <c r="AY138" s="19" t="str">
        <v>250nits</v>
      </c>
      <c r="AZ138" s="19" t="str">
        <v>FHD 1920X1080 16:9(1.5W)</v>
      </c>
      <c r="BA138" s="19" t="str">
        <v>Anti-Glare</v>
      </c>
      <c r="BB138" s="19" t="str">
        <v>NTSC:45%</v>
      </c>
      <c r="BC138" s="19" t="str">
        <v>non-Touch</v>
      </c>
      <c r="BD138" s="19" t="str">
        <v>Wide View</v>
      </c>
      <c r="BE138" s="19" t="str">
        <v>ID,1Y CARRY-IN(ADP)</v>
      </c>
      <c r="BF138" s="19" t="str">
        <v>1.432 Kg</v>
      </c>
      <c r="BG138" s="19" t="str">
        <v>1.24 kg</v>
      </c>
      <c r="BH138" s="19" t="str">
        <v>32.64 x 21.43 x 1.87 ~ 1.87 cm (12.85" x 8.44" x 0.74" ~ 0.74")</v>
      </c>
      <c r="BI138" s="19" t="str">
        <v>50WHrs, 3S1P, 3-cell Li-ion</v>
      </c>
      <c r="BJ138" s="19" t="str">
        <v>TYPE-C, 45W AC Adapter, Output: 15V DC, 3A, 45W, Input: 100~240V AC 50/60Hz universal</v>
      </c>
      <c r="BK138" s="19">
        <v>0</v>
      </c>
      <c r="BL138" s="19" t="str">
        <v>NON-WINDOWS NO SUPPORT</v>
      </c>
      <c r="BM138" s="19" t="str">
        <v>Backlit Chiclet Keyboard</v>
      </c>
      <c r="BN138" s="19">
        <v>0</v>
      </c>
      <c r="BO138" s="19" t="str">
        <v>Energy star 8.0
FSC Mix</v>
      </c>
      <c r="BP138" s="19" t="str">
        <v>US MIL-STD 810H military-grade standard</v>
      </c>
      <c r="BQ138" s="19">
        <v>0</v>
      </c>
      <c r="BR138" s="19" t="str">
        <v>LED Backlit</v>
      </c>
    </row>
    <row r="139" spans="1:70" ht="57.6">
      <c r="A139" s="19" t="str">
        <v>CX3402CVA-PQ5820</v>
      </c>
      <c r="B139" s="19" t="str">
        <f>IF(ISBLANK(A139),"",_xlfn.XLOOKUP(LEFT(A139,5),'MKT name rule'!$B$2:$B$322,'MKT name rule'!$C$2:$C$322, "Not found"))</f>
        <v>ASUS Chromebook Plus CX34</v>
      </c>
      <c r="C139" s="19" t="str">
        <f t="shared" si="81"/>
        <v>90NX07P2-M00MB0</v>
      </c>
      <c r="D139" s="19" t="str">
        <f t="shared" si="56"/>
        <v>ASUS Chromebook Plus CX34 (i5-1334U/8GB/256GB/ChromeOS/CX3402CVA)</v>
      </c>
      <c r="E139" s="19" t="str">
        <f t="shared" si="57"/>
        <v>Intel® Core™ i5-1334U 1.3 GHz</v>
      </c>
      <c r="F139" s="19" t="str">
        <f t="shared" si="58"/>
        <v>Intel® UHD Graphics</v>
      </c>
      <c r="G139" s="19" t="str">
        <f t="shared" si="59"/>
        <v>ChromeOS</v>
      </c>
      <c r="H139" s="19" t="str">
        <f t="shared" si="82"/>
        <v/>
      </c>
      <c r="I139" s="19" t="str">
        <f t="shared" si="60"/>
        <v>14"</v>
      </c>
      <c r="J139" s="19" t="str">
        <f t="shared" si="61"/>
        <v>FHD 1920X1080 16:9(1.5W)</v>
      </c>
      <c r="K139" s="19" t="str">
        <f t="shared" si="62"/>
        <v>250nits</v>
      </c>
      <c r="L139" s="19" t="str">
        <f t="shared" si="63"/>
        <v>LPDDR5X 8GB</v>
      </c>
      <c r="M139" s="19" t="str">
        <f t="shared" si="64"/>
        <v>256GB UFS</v>
      </c>
      <c r="N139" s="20" t="str">
        <f t="shared" si="65"/>
        <v>2x USB 3.2 Gen 1 Type-A
2x USB 3.2 Gen 1 Type-C support display / power delivery
1x HDMI 1.4
1x 3.5mm Combo Audio Jack</v>
      </c>
      <c r="O139" s="19" t="str">
        <f t="shared" si="66"/>
        <v>1.432 Kg</v>
      </c>
      <c r="P139" s="19" t="str">
        <f t="shared" si="67"/>
        <v>32.64 x 21.43 x 1.87 ~ 1.87 cm</v>
      </c>
      <c r="Q139" s="20" t="str">
        <f t="shared" si="68"/>
        <v>No expansion slot</v>
      </c>
      <c r="R139" s="19" t="str">
        <f t="shared" si="83"/>
        <v>Not included</v>
      </c>
      <c r="S139" s="19" t="str">
        <f t="shared" si="69"/>
        <v>50WHrs</v>
      </c>
      <c r="T139" s="19" t="str">
        <f t="shared" si="70"/>
        <v>TYPE-C, 45W AC Adapter</v>
      </c>
      <c r="U139" s="19" t="str">
        <f t="shared" si="71"/>
        <v/>
      </c>
      <c r="V139" s="19" t="str">
        <f t="shared" si="72"/>
        <v>Intel® Core™ i5-1334U Processor 1.3 GHz (12MB Cache, up to 4.6 GHz, 10 cores, 12 Threads)</v>
      </c>
      <c r="W139" s="19" t="str">
        <f t="shared" si="73"/>
        <v>Intel® Core™ i5-1334U 1.3</v>
      </c>
      <c r="X139" s="19" t="str">
        <f t="shared" si="74"/>
        <v>i5-1334U</v>
      </c>
      <c r="Y139" s="19" t="str">
        <f t="shared" si="75"/>
        <v>i5-1334U</v>
      </c>
      <c r="Z139" s="19" t="str">
        <f t="shared" si="76"/>
        <v>ChromeOS</v>
      </c>
      <c r="AA139" s="19" t="str">
        <f t="shared" si="77"/>
        <v/>
      </c>
      <c r="AB139" s="19" t="str">
        <f t="shared" si="78"/>
        <v>8GB</v>
      </c>
      <c r="AC139" s="19" t="str">
        <f t="shared" si="79"/>
        <v>256GB</v>
      </c>
      <c r="AD139" s="19" t="str">
        <f t="shared" si="80"/>
        <v>CX3402CVA</v>
      </c>
      <c r="AF139" s="19" t="str">
        <v>90NX07P2-M00MB0</v>
      </c>
      <c r="AG139" s="19" t="str">
        <v>CX3402CVA-PQ5820</v>
      </c>
      <c r="AH139" s="19" t="str">
        <v>VSNX07P2-BU1010</v>
      </c>
      <c r="AI139" s="19" t="str">
        <v>Intel® Core™ i5-1334U Processor 1.3 GHz (12MB Cache, up to 4.6 GHz, 10 cores, 12 Threads)</v>
      </c>
      <c r="AJ139" s="19" t="str">
        <v>LPDDR5X 8GB</v>
      </c>
      <c r="AK139" s="19" t="str">
        <v>256GB UFS</v>
      </c>
      <c r="AL139" s="19" t="str">
        <v>Intel® UHD Graphics</v>
      </c>
      <c r="AM139" s="19" t="str">
        <v>ChromeOS</v>
      </c>
      <c r="AN139" s="19" t="str">
        <v/>
      </c>
      <c r="AO139" s="19" t="str">
        <v>LCD Cover: Rocky Grey, Plastic
Top Case: Rocky Grey, Plastic</v>
      </c>
      <c r="AP139" s="19" t="str">
        <v>No expansion slot</v>
      </c>
      <c r="AQ139" s="19" t="str">
        <v>Front: 1080p FHD camera
Rear: -
With privacy shutter
World-Facing: -</v>
      </c>
      <c r="AR139" s="19" t="str">
        <v>Built-in speaker
Built-in array microphone</v>
      </c>
      <c r="AS139" s="19" t="str">
        <v>Wi-Fi 6E(802.11ax) (Dual band) 2*2 + Bluetooth® 5.4 Wireless Card</v>
      </c>
      <c r="AT139" s="19" t="str">
        <v>2x USB 3.2 Gen 1 Type-A
2x USB 3.2 Gen 1 Type-C support display / power delivery
1x HDMI 1.4
1x 3.5mm Combo Audio Jack</v>
      </c>
      <c r="AU139" s="19" t="str">
        <v>-
Titan C Security Chip</v>
      </c>
      <c r="AV139" s="19" t="str">
        <v/>
      </c>
      <c r="AW139" s="19" t="str">
        <v>14.0</v>
      </c>
      <c r="AX139" s="19" t="str">
        <v>LED Back-lit-Narrow border</v>
      </c>
      <c r="AY139" s="19" t="str">
        <v>250nits</v>
      </c>
      <c r="AZ139" s="19" t="str">
        <v>FHD 1920X1080 16:9(1.5W)</v>
      </c>
      <c r="BA139" s="19" t="str">
        <v>Anti-Glare</v>
      </c>
      <c r="BB139" s="19" t="str">
        <v>NTSC:45%</v>
      </c>
      <c r="BC139" s="19" t="str">
        <v>non-Touch</v>
      </c>
      <c r="BD139" s="19" t="str">
        <v>Wide View</v>
      </c>
      <c r="BE139" s="19" t="str">
        <v>ID,1Y CARRY-IN(ADP)</v>
      </c>
      <c r="BF139" s="19" t="str">
        <v>1.432 Kg</v>
      </c>
      <c r="BG139" s="19" t="str">
        <v>1.24 kg</v>
      </c>
      <c r="BH139" s="19" t="str">
        <v>32.64 x 21.43 x 1.87 ~ 1.87 cm (12.85" x 8.44" x 0.74" ~ 0.74")</v>
      </c>
      <c r="BI139" s="19" t="str">
        <v>50WHrs, 3S1P, 3-cell Li-ion</v>
      </c>
      <c r="BJ139" s="19" t="str">
        <v>TYPE-C, 45W AC Adapter, Output: 15V DC, 3A, 45W, Input: 100~240V AC 50/60Hz universal</v>
      </c>
      <c r="BK139" s="19" t="str">
        <v/>
      </c>
      <c r="BL139" s="19" t="str">
        <v>NON-WINDOWS NO SUPPORT</v>
      </c>
      <c r="BM139" s="19" t="str">
        <v>Backlit Chiclet Keyboard</v>
      </c>
      <c r="BN139" s="19" t="str">
        <v/>
      </c>
      <c r="BO139" s="19" t="str">
        <v>Energy star 8.0
FSC Mix</v>
      </c>
      <c r="BP139" s="19" t="str">
        <v>US MIL-STD 810H military-grade standard</v>
      </c>
      <c r="BQ139" s="19" t="str">
        <v/>
      </c>
      <c r="BR139" s="19" t="str">
        <v>LED Backlit</v>
      </c>
    </row>
    <row r="140" spans="1:70" ht="57.6">
      <c r="A140" s="19" t="str">
        <v>CX3402CVA-PQ5150</v>
      </c>
      <c r="B140" s="19" t="str">
        <f>IF(ISBLANK(A140),"",_xlfn.XLOOKUP(LEFT(A140,5),'MKT name rule'!$B$2:$B$322,'MKT name rule'!$C$2:$C$322, "Not found"))</f>
        <v>ASUS Chromebook Plus CX34</v>
      </c>
      <c r="C140" s="19" t="str">
        <f t="shared" si="81"/>
        <v>90NX07P2-M01170</v>
      </c>
      <c r="D140" s="19" t="str">
        <f t="shared" si="56"/>
        <v>ASUS Chromebook Plus CX34 (i5-1334U/16GB/512GB/ChromeOS/CX3402CVA)</v>
      </c>
      <c r="E140" s="19" t="str">
        <f t="shared" si="57"/>
        <v>Intel® Core™ i5-1334U 1.3 GHz</v>
      </c>
      <c r="F140" s="19" t="str">
        <f t="shared" si="58"/>
        <v>Intel® UHD Graphics</v>
      </c>
      <c r="G140" s="19" t="str">
        <f t="shared" si="59"/>
        <v>ChromeOS</v>
      </c>
      <c r="H140" s="19" t="str">
        <f t="shared" si="82"/>
        <v/>
      </c>
      <c r="I140" s="19" t="str">
        <f t="shared" si="60"/>
        <v>14"</v>
      </c>
      <c r="J140" s="19" t="str">
        <f t="shared" si="61"/>
        <v>FHD 1920X1080 16:9(1.5W)</v>
      </c>
      <c r="K140" s="19" t="str">
        <f t="shared" si="62"/>
        <v>250nits</v>
      </c>
      <c r="L140" s="19" t="str">
        <f t="shared" si="63"/>
        <v>LPDDR5X 16GB</v>
      </c>
      <c r="M140" s="19" t="str">
        <f t="shared" si="64"/>
        <v>512GB 2280 PCIE G4 SSD</v>
      </c>
      <c r="N140" s="20" t="str">
        <f t="shared" si="65"/>
        <v>2x USB 3.2 Gen 1 Type-A
2x USB 3.2 Gen 1 Type-C support display / power delivery
1x HDMI 1.4
1x 3.5mm Combo Audio Jack</v>
      </c>
      <c r="O140" s="19" t="str">
        <f t="shared" si="66"/>
        <v>1.432 Kg</v>
      </c>
      <c r="P140" s="19" t="str">
        <f t="shared" si="67"/>
        <v>32.64 x 21.43 x 1.87 ~ 1.87 cm</v>
      </c>
      <c r="Q140" s="20" t="str">
        <f t="shared" si="68"/>
        <v>No expansion slot</v>
      </c>
      <c r="R140" s="19" t="str">
        <f t="shared" si="83"/>
        <v>Not included</v>
      </c>
      <c r="S140" s="19" t="str">
        <f t="shared" si="69"/>
        <v>50WHrs</v>
      </c>
      <c r="T140" s="19" t="str">
        <f t="shared" si="70"/>
        <v>TYPE-C, 45W AC Adapter</v>
      </c>
      <c r="U140" s="19" t="str">
        <f t="shared" si="71"/>
        <v/>
      </c>
      <c r="V140" s="19" t="str">
        <f t="shared" si="72"/>
        <v>Intel® Core™ i5-1334U Processor 1.3 GHz (12MB Cache, up to 4.6 GHz, 10 cores, 12 Threads)</v>
      </c>
      <c r="W140" s="19" t="str">
        <f t="shared" si="73"/>
        <v>Intel® Core™ i5-1334U 1.3</v>
      </c>
      <c r="X140" s="19" t="str">
        <f t="shared" si="74"/>
        <v>i5-1334U</v>
      </c>
      <c r="Y140" s="19" t="str">
        <f t="shared" si="75"/>
        <v>i5-1334U</v>
      </c>
      <c r="Z140" s="19" t="str">
        <f t="shared" si="76"/>
        <v>ChromeOS</v>
      </c>
      <c r="AA140" s="19" t="str">
        <f t="shared" si="77"/>
        <v/>
      </c>
      <c r="AB140" s="19" t="str">
        <f t="shared" si="78"/>
        <v>16GB</v>
      </c>
      <c r="AC140" s="19" t="str">
        <f t="shared" si="79"/>
        <v>512GB</v>
      </c>
      <c r="AD140" s="19" t="str">
        <f t="shared" si="80"/>
        <v>CX3402CVA</v>
      </c>
      <c r="AF140" s="19" t="str">
        <v>90NX07P2-M01170</v>
      </c>
      <c r="AG140" s="19" t="str">
        <v>CX3402CVA-PQ5150</v>
      </c>
      <c r="AH140" s="19" t="str">
        <v>VSNX07P2-BU1010</v>
      </c>
      <c r="AI140" s="19" t="str">
        <v>Intel® Core™ i5-1334U Processor 1.3 GHz (12MB Cache, up to 4.6 GHz, 10 cores, 12 Threads)</v>
      </c>
      <c r="AJ140" s="19" t="str">
        <v>LPDDR5X 16GB</v>
      </c>
      <c r="AK140" s="19" t="str">
        <v>512GB 2280 PCIE G4 SSD</v>
      </c>
      <c r="AL140" s="19" t="str">
        <v>Intel® UHD Graphics</v>
      </c>
      <c r="AM140" s="19" t="str">
        <v>ChromeOS</v>
      </c>
      <c r="AN140" s="19" t="str">
        <v/>
      </c>
      <c r="AO140" s="19" t="str">
        <v>LCD Cover: Rocky Grey, Plastic
Top Case: Rocky Grey, Plastic</v>
      </c>
      <c r="AP140" s="19" t="str">
        <v>No expansion slot</v>
      </c>
      <c r="AQ140" s="19" t="str">
        <v>Front: 1080p FHD camera
Rear: -
With privacy shutter
World-Facing: -</v>
      </c>
      <c r="AR140" s="19" t="str">
        <v>Built-in speaker
Built-in array microphone</v>
      </c>
      <c r="AS140" s="19" t="str">
        <v>Wi-Fi 6E(802.11ax) (Dual band) 2*2 + Bluetooth® 5.4 Wireless Card</v>
      </c>
      <c r="AT140" s="19" t="str">
        <v>2x USB 3.2 Gen 1 Type-A
2x USB 3.2 Gen 1 Type-C support display / power delivery
1x HDMI 1.4
1x 3.5mm Combo Audio Jack</v>
      </c>
      <c r="AU140" s="19" t="str">
        <v>-
Titan C Security Chip</v>
      </c>
      <c r="AV140" s="19" t="str">
        <v/>
      </c>
      <c r="AW140" s="19" t="str">
        <v>14.0</v>
      </c>
      <c r="AX140" s="19" t="str">
        <v>LED Back-lit-Narrow border</v>
      </c>
      <c r="AY140" s="19" t="str">
        <v>250nits</v>
      </c>
      <c r="AZ140" s="19" t="str">
        <v>FHD 1920X1080 16:9(1.5W)</v>
      </c>
      <c r="BA140" s="19" t="str">
        <v>Anti-Glare</v>
      </c>
      <c r="BB140" s="19" t="str">
        <v>NTSC:45%</v>
      </c>
      <c r="BC140" s="19" t="str">
        <v>non-Touch</v>
      </c>
      <c r="BD140" s="19" t="str">
        <v>Wide View</v>
      </c>
      <c r="BE140" s="19" t="str">
        <v>ID,1Y CARRY-IN(ADP)</v>
      </c>
      <c r="BF140" s="19" t="str">
        <v>1.432 Kg</v>
      </c>
      <c r="BG140" s="19" t="str">
        <v>1.24 kg</v>
      </c>
      <c r="BH140" s="19" t="str">
        <v>32.64 x 21.43 x 1.87 ~ 1.87 cm (12.85" x 8.44" x 0.74" ~ 0.74")</v>
      </c>
      <c r="BI140" s="19" t="str">
        <v>50WHrs, 3S1P, 3-cell Li-ion</v>
      </c>
      <c r="BJ140" s="19" t="str">
        <v>TYPE-C, 45W AC Adapter, Output: 15V DC, 3A, 45W, Input: 100~240V AC 50/60Hz universal</v>
      </c>
      <c r="BK140" s="19" t="str">
        <v/>
      </c>
      <c r="BL140" s="19" t="str">
        <v>NON-WINDOWS NO SUPPORT</v>
      </c>
      <c r="BM140" s="19" t="str">
        <v>Backlit Chiclet Keyboard</v>
      </c>
      <c r="BN140" s="19" t="str">
        <v/>
      </c>
      <c r="BO140" s="19" t="str">
        <v>Energy star 8.0
FSC Mix</v>
      </c>
      <c r="BP140" s="19" t="str">
        <v>US MIL-STD 810H military-grade standard</v>
      </c>
      <c r="BQ140" s="19" t="str">
        <v/>
      </c>
      <c r="BR140" s="19" t="str">
        <v>LED Backlit</v>
      </c>
    </row>
    <row r="141" spans="1:70" ht="14.4">
      <c r="B141" s="19" t="str">
        <f>IF(ISBLANK(A141),"",_xlfn.XLOOKUP(LEFT(A141,6),'MKT name rule'!$B$2:$B$322,'MKT name rule'!$C$2:$C$322, "Not found"))</f>
        <v/>
      </c>
      <c r="C141" s="19" t="str">
        <f t="shared" si="81"/>
        <v/>
      </c>
      <c r="D141" s="19" t="str">
        <f t="shared" si="56"/>
        <v/>
      </c>
      <c r="E141" s="19" t="str">
        <f t="shared" si="57"/>
        <v/>
      </c>
      <c r="F141" s="19" t="str">
        <f t="shared" si="58"/>
        <v/>
      </c>
      <c r="G141" s="19" t="str">
        <f t="shared" si="59"/>
        <v/>
      </c>
      <c r="H141" s="19" t="str">
        <f t="shared" si="82"/>
        <v/>
      </c>
      <c r="I141" s="19" t="str">
        <f t="shared" si="60"/>
        <v/>
      </c>
      <c r="J141" s="19" t="str">
        <f t="shared" si="61"/>
        <v/>
      </c>
      <c r="K141" s="19" t="str">
        <f t="shared" si="62"/>
        <v/>
      </c>
      <c r="L141" s="19" t="str">
        <f t="shared" si="63"/>
        <v/>
      </c>
      <c r="M141" s="19" t="str">
        <f t="shared" si="64"/>
        <v/>
      </c>
      <c r="N141" s="20" t="str">
        <f t="shared" si="65"/>
        <v/>
      </c>
      <c r="O141" s="19" t="str">
        <f t="shared" si="66"/>
        <v/>
      </c>
      <c r="P141" s="19" t="str">
        <f t="shared" si="67"/>
        <v/>
      </c>
      <c r="Q141" s="20" t="str">
        <f t="shared" si="68"/>
        <v/>
      </c>
      <c r="R141" s="19" t="str">
        <f t="shared" si="83"/>
        <v/>
      </c>
      <c r="S141" s="19" t="str">
        <f t="shared" si="69"/>
        <v/>
      </c>
      <c r="T141" s="19" t="str">
        <f t="shared" si="70"/>
        <v/>
      </c>
      <c r="U141" s="19" t="str">
        <f t="shared" si="71"/>
        <v/>
      </c>
      <c r="V141" s="19" t="str">
        <f t="shared" si="72"/>
        <v/>
      </c>
      <c r="W141" s="19" t="str">
        <f t="shared" si="73"/>
        <v/>
      </c>
      <c r="X141" s="19" t="str">
        <f t="shared" si="74"/>
        <v/>
      </c>
      <c r="Y141" s="19" t="str">
        <f t="shared" si="75"/>
        <v/>
      </c>
      <c r="Z141" s="19" t="str">
        <f t="shared" si="76"/>
        <v/>
      </c>
      <c r="AA141" s="19" t="str">
        <f t="shared" si="77"/>
        <v/>
      </c>
      <c r="AB141" s="19" t="str">
        <f t="shared" si="78"/>
        <v/>
      </c>
      <c r="AC141" s="19" t="str">
        <f t="shared" si="79"/>
        <v/>
      </c>
      <c r="AD141" s="19" t="str">
        <f t="shared" si="80"/>
        <v/>
      </c>
    </row>
    <row r="142" spans="1:70" ht="14.4">
      <c r="B142" s="19" t="str">
        <f>IF(ISBLANK(A142),"",_xlfn.XLOOKUP(LEFT(A142,6),'MKT name rule'!$B$2:$B$322,'MKT name rule'!$C$2:$C$322, "Not found"))</f>
        <v/>
      </c>
      <c r="C142" s="19" t="str">
        <f t="shared" si="81"/>
        <v/>
      </c>
      <c r="D142" s="19" t="str">
        <f t="shared" si="56"/>
        <v/>
      </c>
      <c r="E142" s="19" t="str">
        <f t="shared" si="57"/>
        <v/>
      </c>
      <c r="F142" s="19" t="str">
        <f t="shared" si="58"/>
        <v/>
      </c>
      <c r="G142" s="19" t="str">
        <f t="shared" si="59"/>
        <v/>
      </c>
      <c r="H142" s="19" t="str">
        <f t="shared" si="82"/>
        <v/>
      </c>
      <c r="I142" s="19" t="str">
        <f t="shared" si="60"/>
        <v/>
      </c>
      <c r="J142" s="19" t="str">
        <f t="shared" si="61"/>
        <v/>
      </c>
      <c r="K142" s="19" t="str">
        <f t="shared" si="62"/>
        <v/>
      </c>
      <c r="L142" s="19" t="str">
        <f t="shared" si="63"/>
        <v/>
      </c>
      <c r="M142" s="19" t="str">
        <f t="shared" si="64"/>
        <v/>
      </c>
      <c r="N142" s="20" t="str">
        <f t="shared" si="65"/>
        <v/>
      </c>
      <c r="O142" s="19" t="str">
        <f t="shared" si="66"/>
        <v/>
      </c>
      <c r="P142" s="19" t="str">
        <f t="shared" si="67"/>
        <v/>
      </c>
      <c r="Q142" s="20" t="str">
        <f t="shared" si="68"/>
        <v/>
      </c>
      <c r="R142" s="19" t="str">
        <f t="shared" si="83"/>
        <v/>
      </c>
      <c r="S142" s="19" t="str">
        <f t="shared" si="69"/>
        <v/>
      </c>
      <c r="T142" s="19" t="str">
        <f t="shared" si="70"/>
        <v/>
      </c>
      <c r="U142" s="19" t="str">
        <f t="shared" si="71"/>
        <v/>
      </c>
      <c r="V142" s="19" t="str">
        <f t="shared" si="72"/>
        <v/>
      </c>
      <c r="W142" s="19" t="str">
        <f t="shared" si="73"/>
        <v/>
      </c>
      <c r="X142" s="19" t="str">
        <f t="shared" si="74"/>
        <v/>
      </c>
      <c r="Y142" s="19" t="str">
        <f t="shared" si="75"/>
        <v/>
      </c>
      <c r="Z142" s="19" t="str">
        <f t="shared" si="76"/>
        <v/>
      </c>
      <c r="AA142" s="19" t="str">
        <f t="shared" si="77"/>
        <v/>
      </c>
      <c r="AB142" s="19" t="str">
        <f t="shared" si="78"/>
        <v/>
      </c>
      <c r="AC142" s="19" t="str">
        <f t="shared" si="79"/>
        <v/>
      </c>
      <c r="AD142" s="19" t="str">
        <f t="shared" si="80"/>
        <v/>
      </c>
    </row>
    <row r="143" spans="1:70" ht="14.4">
      <c r="B143" s="19" t="str">
        <f>IF(ISBLANK(A143),"",_xlfn.XLOOKUP(LEFT(A143,6),'MKT name rule'!$B$2:$B$322,'MKT name rule'!$C$2:$C$322, "Not found"))</f>
        <v/>
      </c>
      <c r="C143" s="19" t="str">
        <f t="shared" si="81"/>
        <v/>
      </c>
      <c r="D143" s="19" t="str">
        <f t="shared" si="56"/>
        <v/>
      </c>
      <c r="E143" s="19" t="str">
        <f t="shared" si="57"/>
        <v/>
      </c>
      <c r="F143" s="19" t="str">
        <f t="shared" si="58"/>
        <v/>
      </c>
      <c r="G143" s="19" t="str">
        <f t="shared" si="59"/>
        <v/>
      </c>
      <c r="H143" s="19" t="str">
        <f t="shared" si="82"/>
        <v/>
      </c>
      <c r="I143" s="19" t="str">
        <f t="shared" si="60"/>
        <v/>
      </c>
      <c r="J143" s="19" t="str">
        <f t="shared" si="61"/>
        <v/>
      </c>
      <c r="K143" s="19" t="str">
        <f t="shared" si="62"/>
        <v/>
      </c>
      <c r="L143" s="19" t="str">
        <f t="shared" si="63"/>
        <v/>
      </c>
      <c r="M143" s="19" t="str">
        <f t="shared" si="64"/>
        <v/>
      </c>
      <c r="N143" s="20" t="str">
        <f t="shared" si="65"/>
        <v/>
      </c>
      <c r="O143" s="19" t="str">
        <f t="shared" si="66"/>
        <v/>
      </c>
      <c r="P143" s="19" t="str">
        <f t="shared" si="67"/>
        <v/>
      </c>
      <c r="Q143" s="20" t="str">
        <f t="shared" si="68"/>
        <v/>
      </c>
      <c r="R143" s="19" t="str">
        <f t="shared" si="83"/>
        <v/>
      </c>
      <c r="S143" s="19" t="str">
        <f t="shared" si="69"/>
        <v/>
      </c>
      <c r="T143" s="19" t="str">
        <f t="shared" si="70"/>
        <v/>
      </c>
      <c r="U143" s="19" t="str">
        <f t="shared" si="71"/>
        <v/>
      </c>
      <c r="V143" s="19" t="str">
        <f t="shared" si="72"/>
        <v/>
      </c>
      <c r="W143" s="19" t="str">
        <f t="shared" si="73"/>
        <v/>
      </c>
      <c r="X143" s="19" t="str">
        <f t="shared" si="74"/>
        <v/>
      </c>
      <c r="Y143" s="19" t="str">
        <f t="shared" si="75"/>
        <v/>
      </c>
      <c r="Z143" s="19" t="str">
        <f t="shared" si="76"/>
        <v/>
      </c>
      <c r="AA143" s="19" t="str">
        <f t="shared" si="77"/>
        <v/>
      </c>
      <c r="AB143" s="19" t="str">
        <f t="shared" si="78"/>
        <v/>
      </c>
      <c r="AC143" s="19" t="str">
        <f t="shared" si="79"/>
        <v/>
      </c>
      <c r="AD143" s="19" t="str">
        <f t="shared" si="80"/>
        <v/>
      </c>
    </row>
    <row r="144" spans="1:70" ht="14.4">
      <c r="B144" s="19" t="str">
        <f>IF(ISBLANK(A144),"",_xlfn.XLOOKUP(LEFT(A144,6),'MKT name rule'!$B$2:$B$322,'MKT name rule'!$C$2:$C$322, "Not found"))</f>
        <v/>
      </c>
      <c r="C144" s="19" t="str">
        <f t="shared" si="81"/>
        <v/>
      </c>
      <c r="D144" s="19" t="str">
        <f t="shared" si="56"/>
        <v/>
      </c>
      <c r="E144" s="19" t="str">
        <f t="shared" si="57"/>
        <v/>
      </c>
      <c r="F144" s="19" t="str">
        <f t="shared" si="58"/>
        <v/>
      </c>
      <c r="G144" s="19" t="str">
        <f t="shared" si="59"/>
        <v/>
      </c>
      <c r="H144" s="19" t="str">
        <f t="shared" si="82"/>
        <v/>
      </c>
      <c r="I144" s="19" t="str">
        <f t="shared" si="60"/>
        <v/>
      </c>
      <c r="J144" s="19" t="str">
        <f t="shared" si="61"/>
        <v/>
      </c>
      <c r="K144" s="19" t="str">
        <f t="shared" si="62"/>
        <v/>
      </c>
      <c r="L144" s="19" t="str">
        <f t="shared" si="63"/>
        <v/>
      </c>
      <c r="M144" s="19" t="str">
        <f t="shared" si="64"/>
        <v/>
      </c>
      <c r="N144" s="20" t="str">
        <f t="shared" si="65"/>
        <v/>
      </c>
      <c r="O144" s="19" t="str">
        <f t="shared" si="66"/>
        <v/>
      </c>
      <c r="P144" s="19" t="str">
        <f t="shared" si="67"/>
        <v/>
      </c>
      <c r="Q144" s="20" t="str">
        <f t="shared" si="68"/>
        <v/>
      </c>
      <c r="R144" s="19" t="str">
        <f t="shared" si="83"/>
        <v/>
      </c>
      <c r="S144" s="19" t="str">
        <f t="shared" si="69"/>
        <v/>
      </c>
      <c r="T144" s="19" t="str">
        <f t="shared" si="70"/>
        <v/>
      </c>
      <c r="U144" s="19" t="str">
        <f t="shared" si="71"/>
        <v/>
      </c>
      <c r="V144" s="19" t="str">
        <f t="shared" si="72"/>
        <v/>
      </c>
      <c r="W144" s="19" t="str">
        <f t="shared" si="73"/>
        <v/>
      </c>
      <c r="X144" s="19" t="str">
        <f t="shared" si="74"/>
        <v/>
      </c>
      <c r="Y144" s="19" t="str">
        <f t="shared" si="75"/>
        <v/>
      </c>
      <c r="Z144" s="19" t="str">
        <f t="shared" si="76"/>
        <v/>
      </c>
      <c r="AA144" s="19" t="str">
        <f t="shared" si="77"/>
        <v/>
      </c>
      <c r="AB144" s="19" t="str">
        <f t="shared" si="78"/>
        <v/>
      </c>
      <c r="AC144" s="19" t="str">
        <f t="shared" si="79"/>
        <v/>
      </c>
      <c r="AD144" s="19" t="str">
        <f t="shared" si="80"/>
        <v/>
      </c>
    </row>
    <row r="145" spans="2:30" ht="14.4">
      <c r="B145" s="19" t="str">
        <f>IF(ISBLANK(A145),"",_xlfn.XLOOKUP(LEFT(A145,6),'MKT name rule'!$B$2:$B$322,'MKT name rule'!$C$2:$C$322, "Not found"))</f>
        <v/>
      </c>
      <c r="C145" s="19" t="str">
        <f t="shared" si="81"/>
        <v/>
      </c>
      <c r="D145" s="19" t="str">
        <f t="shared" si="56"/>
        <v/>
      </c>
      <c r="E145" s="19" t="str">
        <f t="shared" si="57"/>
        <v/>
      </c>
      <c r="F145" s="19" t="str">
        <f t="shared" si="58"/>
        <v/>
      </c>
      <c r="G145" s="19" t="str">
        <f t="shared" si="59"/>
        <v/>
      </c>
      <c r="H145" s="19" t="str">
        <f t="shared" si="82"/>
        <v/>
      </c>
      <c r="I145" s="19" t="str">
        <f t="shared" si="60"/>
        <v/>
      </c>
      <c r="J145" s="19" t="str">
        <f t="shared" si="61"/>
        <v/>
      </c>
      <c r="K145" s="19" t="str">
        <f t="shared" si="62"/>
        <v/>
      </c>
      <c r="L145" s="19" t="str">
        <f t="shared" si="63"/>
        <v/>
      </c>
      <c r="M145" s="19" t="str">
        <f t="shared" si="64"/>
        <v/>
      </c>
      <c r="N145" s="20" t="str">
        <f t="shared" si="65"/>
        <v/>
      </c>
      <c r="O145" s="19" t="str">
        <f t="shared" si="66"/>
        <v/>
      </c>
      <c r="P145" s="19" t="str">
        <f t="shared" si="67"/>
        <v/>
      </c>
      <c r="Q145" s="20" t="str">
        <f t="shared" si="68"/>
        <v/>
      </c>
      <c r="R145" s="19" t="str">
        <f t="shared" si="83"/>
        <v/>
      </c>
      <c r="S145" s="19" t="str">
        <f t="shared" si="69"/>
        <v/>
      </c>
      <c r="T145" s="19" t="str">
        <f t="shared" si="70"/>
        <v/>
      </c>
      <c r="U145" s="19" t="str">
        <f t="shared" si="71"/>
        <v/>
      </c>
      <c r="V145" s="19" t="str">
        <f t="shared" si="72"/>
        <v/>
      </c>
      <c r="W145" s="19" t="str">
        <f t="shared" si="73"/>
        <v/>
      </c>
      <c r="X145" s="19" t="str">
        <f t="shared" si="74"/>
        <v/>
      </c>
      <c r="Y145" s="19" t="str">
        <f t="shared" si="75"/>
        <v/>
      </c>
      <c r="Z145" s="19" t="str">
        <f t="shared" si="76"/>
        <v/>
      </c>
      <c r="AA145" s="19" t="str">
        <f t="shared" si="77"/>
        <v/>
      </c>
      <c r="AB145" s="19" t="str">
        <f t="shared" si="78"/>
        <v/>
      </c>
      <c r="AC145" s="19" t="str">
        <f t="shared" si="79"/>
        <v/>
      </c>
      <c r="AD145" s="19" t="str">
        <f t="shared" si="80"/>
        <v/>
      </c>
    </row>
    <row r="146" spans="2:30" ht="14.4">
      <c r="B146" s="19" t="str">
        <f>IF(ISBLANK(A146),"",_xlfn.XLOOKUP(LEFT(A146,6),'MKT name rule'!$B$2:$B$322,'MKT name rule'!$C$2:$C$322, "Not found"))</f>
        <v/>
      </c>
      <c r="C146" s="19" t="str">
        <f t="shared" si="81"/>
        <v/>
      </c>
      <c r="D146" s="19" t="str">
        <f t="shared" si="56"/>
        <v/>
      </c>
      <c r="E146" s="19" t="str">
        <f t="shared" si="57"/>
        <v/>
      </c>
      <c r="F146" s="19" t="str">
        <f t="shared" si="58"/>
        <v/>
      </c>
      <c r="G146" s="19" t="str">
        <f t="shared" si="59"/>
        <v/>
      </c>
      <c r="H146" s="19" t="str">
        <f t="shared" si="82"/>
        <v/>
      </c>
      <c r="I146" s="19" t="str">
        <f t="shared" si="60"/>
        <v/>
      </c>
      <c r="J146" s="19" t="str">
        <f t="shared" si="61"/>
        <v/>
      </c>
      <c r="K146" s="19" t="str">
        <f t="shared" si="62"/>
        <v/>
      </c>
      <c r="L146" s="19" t="str">
        <f t="shared" si="63"/>
        <v/>
      </c>
      <c r="M146" s="19" t="str">
        <f t="shared" si="64"/>
        <v/>
      </c>
      <c r="N146" s="20" t="str">
        <f t="shared" si="65"/>
        <v/>
      </c>
      <c r="O146" s="19" t="str">
        <f t="shared" si="66"/>
        <v/>
      </c>
      <c r="P146" s="19" t="str">
        <f t="shared" si="67"/>
        <v/>
      </c>
      <c r="Q146" s="20" t="str">
        <f t="shared" si="68"/>
        <v/>
      </c>
      <c r="R146" s="19" t="str">
        <f t="shared" si="83"/>
        <v/>
      </c>
      <c r="S146" s="19" t="str">
        <f t="shared" si="69"/>
        <v/>
      </c>
      <c r="T146" s="19" t="str">
        <f t="shared" si="70"/>
        <v/>
      </c>
      <c r="U146" s="19" t="str">
        <f t="shared" si="71"/>
        <v/>
      </c>
      <c r="V146" s="19" t="str">
        <f t="shared" si="72"/>
        <v/>
      </c>
      <c r="W146" s="19" t="str">
        <f t="shared" si="73"/>
        <v/>
      </c>
      <c r="X146" s="19" t="str">
        <f t="shared" si="74"/>
        <v/>
      </c>
      <c r="Y146" s="19" t="str">
        <f t="shared" si="75"/>
        <v/>
      </c>
      <c r="Z146" s="19" t="str">
        <f t="shared" si="76"/>
        <v/>
      </c>
      <c r="AA146" s="19" t="str">
        <f t="shared" si="77"/>
        <v/>
      </c>
      <c r="AB146" s="19" t="str">
        <f t="shared" si="78"/>
        <v/>
      </c>
      <c r="AC146" s="19" t="str">
        <f t="shared" si="79"/>
        <v/>
      </c>
      <c r="AD146" s="19" t="str">
        <f t="shared" si="80"/>
        <v/>
      </c>
    </row>
    <row r="147" spans="2:30" ht="14.4">
      <c r="B147" s="19" t="str">
        <f>IF(ISBLANK(A147),"",_xlfn.XLOOKUP(LEFT(A147,6),'MKT name rule'!$B$2:$B$322,'MKT name rule'!$C$2:$C$322, "Not found"))</f>
        <v/>
      </c>
      <c r="C147" s="19" t="str">
        <f t="shared" si="81"/>
        <v/>
      </c>
      <c r="D147" s="19" t="str">
        <f t="shared" si="56"/>
        <v/>
      </c>
      <c r="E147" s="19" t="str">
        <f t="shared" si="57"/>
        <v/>
      </c>
      <c r="F147" s="19" t="str">
        <f t="shared" si="58"/>
        <v/>
      </c>
      <c r="G147" s="19" t="str">
        <f t="shared" si="59"/>
        <v/>
      </c>
      <c r="H147" s="19" t="str">
        <f t="shared" si="82"/>
        <v/>
      </c>
      <c r="I147" s="19" t="str">
        <f t="shared" si="60"/>
        <v/>
      </c>
      <c r="J147" s="19" t="str">
        <f t="shared" si="61"/>
        <v/>
      </c>
      <c r="K147" s="19" t="str">
        <f t="shared" si="62"/>
        <v/>
      </c>
      <c r="L147" s="19" t="str">
        <f t="shared" si="63"/>
        <v/>
      </c>
      <c r="M147" s="19" t="str">
        <f t="shared" si="64"/>
        <v/>
      </c>
      <c r="N147" s="20" t="str">
        <f t="shared" si="65"/>
        <v/>
      </c>
      <c r="O147" s="19" t="str">
        <f t="shared" si="66"/>
        <v/>
      </c>
      <c r="P147" s="19" t="str">
        <f t="shared" si="67"/>
        <v/>
      </c>
      <c r="Q147" s="20" t="str">
        <f t="shared" si="68"/>
        <v/>
      </c>
      <c r="R147" s="19" t="str">
        <f t="shared" si="83"/>
        <v/>
      </c>
      <c r="S147" s="19" t="str">
        <f t="shared" si="69"/>
        <v/>
      </c>
      <c r="T147" s="19" t="str">
        <f t="shared" si="70"/>
        <v/>
      </c>
      <c r="U147" s="19" t="str">
        <f t="shared" si="71"/>
        <v/>
      </c>
      <c r="V147" s="19" t="str">
        <f t="shared" si="72"/>
        <v/>
      </c>
      <c r="W147" s="19" t="str">
        <f t="shared" si="73"/>
        <v/>
      </c>
      <c r="X147" s="19" t="str">
        <f t="shared" si="74"/>
        <v/>
      </c>
      <c r="Y147" s="19" t="str">
        <f t="shared" si="75"/>
        <v/>
      </c>
      <c r="Z147" s="19" t="str">
        <f t="shared" si="76"/>
        <v/>
      </c>
      <c r="AA147" s="19" t="str">
        <f t="shared" si="77"/>
        <v/>
      </c>
      <c r="AB147" s="19" t="str">
        <f t="shared" si="78"/>
        <v/>
      </c>
      <c r="AC147" s="19" t="str">
        <f t="shared" si="79"/>
        <v/>
      </c>
      <c r="AD147" s="19" t="str">
        <f t="shared" si="80"/>
        <v/>
      </c>
    </row>
    <row r="148" spans="2:30" ht="14.4">
      <c r="B148" s="19" t="str">
        <f>IF(ISBLANK(A148),"",_xlfn.XLOOKUP(LEFT(A148,6),'MKT name rule'!$B$2:$B$322,'MKT name rule'!$C$2:$C$322, "Not found"))</f>
        <v/>
      </c>
      <c r="C148" s="19" t="str">
        <f t="shared" si="81"/>
        <v/>
      </c>
      <c r="D148" s="19" t="str">
        <f t="shared" si="56"/>
        <v/>
      </c>
      <c r="E148" s="19" t="str">
        <f t="shared" si="57"/>
        <v/>
      </c>
      <c r="F148" s="19" t="str">
        <f t="shared" si="58"/>
        <v/>
      </c>
      <c r="G148" s="19" t="str">
        <f t="shared" si="59"/>
        <v/>
      </c>
      <c r="H148" s="19" t="str">
        <f t="shared" si="82"/>
        <v/>
      </c>
      <c r="I148" s="19" t="str">
        <f t="shared" si="60"/>
        <v/>
      </c>
      <c r="J148" s="19" t="str">
        <f t="shared" si="61"/>
        <v/>
      </c>
      <c r="K148" s="19" t="str">
        <f t="shared" si="62"/>
        <v/>
      </c>
      <c r="L148" s="19" t="str">
        <f t="shared" si="63"/>
        <v/>
      </c>
      <c r="M148" s="19" t="str">
        <f t="shared" si="64"/>
        <v/>
      </c>
      <c r="N148" s="20" t="str">
        <f t="shared" si="65"/>
        <v/>
      </c>
      <c r="O148" s="19" t="str">
        <f t="shared" si="66"/>
        <v/>
      </c>
      <c r="P148" s="19" t="str">
        <f t="shared" si="67"/>
        <v/>
      </c>
      <c r="Q148" s="20" t="str">
        <f t="shared" si="68"/>
        <v/>
      </c>
      <c r="R148" s="19" t="str">
        <f t="shared" si="83"/>
        <v/>
      </c>
      <c r="S148" s="19" t="str">
        <f t="shared" si="69"/>
        <v/>
      </c>
      <c r="T148" s="19" t="str">
        <f t="shared" si="70"/>
        <v/>
      </c>
      <c r="U148" s="19" t="str">
        <f t="shared" si="71"/>
        <v/>
      </c>
      <c r="V148" s="19" t="str">
        <f t="shared" si="72"/>
        <v/>
      </c>
      <c r="W148" s="19" t="str">
        <f t="shared" si="73"/>
        <v/>
      </c>
      <c r="X148" s="19" t="str">
        <f t="shared" si="74"/>
        <v/>
      </c>
      <c r="Y148" s="19" t="str">
        <f t="shared" si="75"/>
        <v/>
      </c>
      <c r="Z148" s="19" t="str">
        <f t="shared" si="76"/>
        <v/>
      </c>
      <c r="AA148" s="19" t="str">
        <f t="shared" si="77"/>
        <v/>
      </c>
      <c r="AB148" s="19" t="str">
        <f t="shared" si="78"/>
        <v/>
      </c>
      <c r="AC148" s="19" t="str">
        <f t="shared" si="79"/>
        <v/>
      </c>
      <c r="AD148" s="19" t="str">
        <f t="shared" si="80"/>
        <v/>
      </c>
    </row>
    <row r="149" spans="2:30" ht="14.4">
      <c r="B149" s="19" t="str">
        <f>IF(ISBLANK(A149),"",_xlfn.XLOOKUP(LEFT(A149,6),'MKT name rule'!$B$2:$B$322,'MKT name rule'!$C$2:$C$322, "Not found"))</f>
        <v/>
      </c>
      <c r="C149" s="19" t="str">
        <f t="shared" si="81"/>
        <v/>
      </c>
      <c r="D149" s="19" t="str">
        <f t="shared" si="56"/>
        <v/>
      </c>
      <c r="E149" s="19" t="str">
        <f t="shared" si="57"/>
        <v/>
      </c>
      <c r="F149" s="19" t="str">
        <f t="shared" si="58"/>
        <v/>
      </c>
      <c r="G149" s="19" t="str">
        <f t="shared" si="59"/>
        <v/>
      </c>
      <c r="H149" s="19" t="str">
        <f t="shared" si="82"/>
        <v/>
      </c>
      <c r="I149" s="19" t="str">
        <f t="shared" si="60"/>
        <v/>
      </c>
      <c r="J149" s="19" t="str">
        <f t="shared" si="61"/>
        <v/>
      </c>
      <c r="K149" s="19" t="str">
        <f t="shared" si="62"/>
        <v/>
      </c>
      <c r="L149" s="19" t="str">
        <f t="shared" si="63"/>
        <v/>
      </c>
      <c r="M149" s="19" t="str">
        <f t="shared" si="64"/>
        <v/>
      </c>
      <c r="N149" s="20" t="str">
        <f t="shared" si="65"/>
        <v/>
      </c>
      <c r="O149" s="19" t="str">
        <f t="shared" si="66"/>
        <v/>
      </c>
      <c r="P149" s="19" t="str">
        <f t="shared" si="67"/>
        <v/>
      </c>
      <c r="Q149" s="20" t="str">
        <f t="shared" si="68"/>
        <v/>
      </c>
      <c r="R149" s="19" t="str">
        <f t="shared" si="83"/>
        <v/>
      </c>
      <c r="S149" s="19" t="str">
        <f t="shared" si="69"/>
        <v/>
      </c>
      <c r="T149" s="19" t="str">
        <f t="shared" si="70"/>
        <v/>
      </c>
      <c r="U149" s="19" t="str">
        <f t="shared" si="71"/>
        <v/>
      </c>
      <c r="V149" s="19" t="str">
        <f t="shared" si="72"/>
        <v/>
      </c>
      <c r="W149" s="19" t="str">
        <f t="shared" si="73"/>
        <v/>
      </c>
      <c r="X149" s="19" t="str">
        <f t="shared" si="74"/>
        <v/>
      </c>
      <c r="Y149" s="19" t="str">
        <f t="shared" si="75"/>
        <v/>
      </c>
      <c r="Z149" s="19" t="str">
        <f t="shared" si="76"/>
        <v/>
      </c>
      <c r="AA149" s="19" t="str">
        <f t="shared" si="77"/>
        <v/>
      </c>
      <c r="AB149" s="19" t="str">
        <f t="shared" si="78"/>
        <v/>
      </c>
      <c r="AC149" s="19" t="str">
        <f t="shared" si="79"/>
        <v/>
      </c>
      <c r="AD149" s="19" t="str">
        <f t="shared" si="80"/>
        <v/>
      </c>
    </row>
    <row r="150" spans="2:30" ht="14.4">
      <c r="B150" s="19" t="str">
        <f>IF(ISBLANK(A150),"",_xlfn.XLOOKUP(LEFT(A150,6),'MKT name rule'!$B$2:$B$322,'MKT name rule'!$C$2:$C$322, "Not found"))</f>
        <v/>
      </c>
      <c r="C150" s="19" t="str">
        <f t="shared" si="81"/>
        <v/>
      </c>
      <c r="D150" s="19" t="str">
        <f t="shared" si="56"/>
        <v/>
      </c>
      <c r="E150" s="19" t="str">
        <f t="shared" si="57"/>
        <v/>
      </c>
      <c r="F150" s="19" t="str">
        <f t="shared" si="58"/>
        <v/>
      </c>
      <c r="G150" s="19" t="str">
        <f t="shared" si="59"/>
        <v/>
      </c>
      <c r="H150" s="19" t="str">
        <f t="shared" si="82"/>
        <v/>
      </c>
      <c r="I150" s="19" t="str">
        <f t="shared" si="60"/>
        <v/>
      </c>
      <c r="J150" s="19" t="str">
        <f t="shared" si="61"/>
        <v/>
      </c>
      <c r="K150" s="19" t="str">
        <f t="shared" si="62"/>
        <v/>
      </c>
      <c r="L150" s="19" t="str">
        <f t="shared" si="63"/>
        <v/>
      </c>
      <c r="M150" s="19" t="str">
        <f t="shared" si="64"/>
        <v/>
      </c>
      <c r="N150" s="20" t="str">
        <f t="shared" si="65"/>
        <v/>
      </c>
      <c r="O150" s="19" t="str">
        <f t="shared" si="66"/>
        <v/>
      </c>
      <c r="P150" s="19" t="str">
        <f t="shared" si="67"/>
        <v/>
      </c>
      <c r="Q150" s="20" t="str">
        <f t="shared" si="68"/>
        <v/>
      </c>
      <c r="R150" s="19" t="str">
        <f t="shared" si="83"/>
        <v/>
      </c>
      <c r="S150" s="19" t="str">
        <f t="shared" si="69"/>
        <v/>
      </c>
      <c r="T150" s="19" t="str">
        <f t="shared" si="70"/>
        <v/>
      </c>
      <c r="U150" s="19" t="str">
        <f t="shared" si="71"/>
        <v/>
      </c>
      <c r="V150" s="19" t="str">
        <f t="shared" si="72"/>
        <v/>
      </c>
      <c r="W150" s="19" t="str">
        <f t="shared" si="73"/>
        <v/>
      </c>
      <c r="X150" s="19" t="str">
        <f t="shared" si="74"/>
        <v/>
      </c>
      <c r="Y150" s="19" t="str">
        <f t="shared" si="75"/>
        <v/>
      </c>
      <c r="Z150" s="19" t="str">
        <f t="shared" si="76"/>
        <v/>
      </c>
      <c r="AA150" s="19" t="str">
        <f t="shared" si="77"/>
        <v/>
      </c>
      <c r="AB150" s="19" t="str">
        <f t="shared" si="78"/>
        <v/>
      </c>
      <c r="AC150" s="19" t="str">
        <f t="shared" si="79"/>
        <v/>
      </c>
      <c r="AD150" s="19" t="str">
        <f t="shared" si="80"/>
        <v/>
      </c>
    </row>
    <row r="151" spans="2:30" ht="14.4">
      <c r="B151" s="19" t="str">
        <f>IF(ISBLANK(A151),"",_xlfn.XLOOKUP(LEFT(A151,6),'MKT name rule'!$B$2:$B$322,'MKT name rule'!$C$2:$C$322, "Not found"))</f>
        <v/>
      </c>
      <c r="C151" s="19" t="str">
        <f t="shared" si="81"/>
        <v/>
      </c>
      <c r="D151" s="19" t="str">
        <f t="shared" si="56"/>
        <v/>
      </c>
      <c r="E151" s="19" t="str">
        <f t="shared" si="57"/>
        <v/>
      </c>
      <c r="F151" s="19" t="str">
        <f t="shared" si="58"/>
        <v/>
      </c>
      <c r="G151" s="19" t="str">
        <f t="shared" si="59"/>
        <v/>
      </c>
      <c r="H151" s="19" t="str">
        <f t="shared" si="82"/>
        <v/>
      </c>
      <c r="I151" s="19" t="str">
        <f t="shared" si="60"/>
        <v/>
      </c>
      <c r="J151" s="19" t="str">
        <f t="shared" si="61"/>
        <v/>
      </c>
      <c r="K151" s="19" t="str">
        <f t="shared" si="62"/>
        <v/>
      </c>
      <c r="L151" s="19" t="str">
        <f t="shared" si="63"/>
        <v/>
      </c>
      <c r="M151" s="19" t="str">
        <f t="shared" si="64"/>
        <v/>
      </c>
      <c r="N151" s="20" t="str">
        <f t="shared" si="65"/>
        <v/>
      </c>
      <c r="O151" s="19" t="str">
        <f t="shared" si="66"/>
        <v/>
      </c>
      <c r="P151" s="19" t="str">
        <f t="shared" si="67"/>
        <v/>
      </c>
      <c r="Q151" s="20" t="str">
        <f t="shared" si="68"/>
        <v/>
      </c>
      <c r="R151" s="19" t="str">
        <f t="shared" si="83"/>
        <v/>
      </c>
      <c r="S151" s="19" t="str">
        <f t="shared" si="69"/>
        <v/>
      </c>
      <c r="T151" s="19" t="str">
        <f t="shared" si="70"/>
        <v/>
      </c>
      <c r="U151" s="19" t="str">
        <f t="shared" si="71"/>
        <v/>
      </c>
      <c r="V151" s="19" t="str">
        <f t="shared" si="72"/>
        <v/>
      </c>
      <c r="W151" s="19" t="str">
        <f t="shared" si="73"/>
        <v/>
      </c>
      <c r="X151" s="19" t="str">
        <f t="shared" si="74"/>
        <v/>
      </c>
      <c r="Y151" s="19" t="str">
        <f t="shared" si="75"/>
        <v/>
      </c>
      <c r="Z151" s="19" t="str">
        <f t="shared" si="76"/>
        <v/>
      </c>
      <c r="AA151" s="19" t="str">
        <f t="shared" si="77"/>
        <v/>
      </c>
      <c r="AB151" s="19" t="str">
        <f t="shared" si="78"/>
        <v/>
      </c>
      <c r="AC151" s="19" t="str">
        <f t="shared" si="79"/>
        <v/>
      </c>
      <c r="AD151" s="19" t="str">
        <f t="shared" si="80"/>
        <v/>
      </c>
    </row>
    <row r="152" spans="2:30" ht="14.4">
      <c r="B152" s="19" t="str">
        <f>IF(ISBLANK(A152),"",_xlfn.XLOOKUP(LEFT(A152,6),'MKT name rule'!$B$2:$B$322,'MKT name rule'!$C$2:$C$322, "Not found"))</f>
        <v/>
      </c>
      <c r="C152" s="19" t="str">
        <f t="shared" si="81"/>
        <v/>
      </c>
      <c r="D152" s="19" t="str">
        <f t="shared" si="56"/>
        <v/>
      </c>
      <c r="E152" s="19" t="str">
        <f t="shared" si="57"/>
        <v/>
      </c>
      <c r="F152" s="19" t="str">
        <f t="shared" si="58"/>
        <v/>
      </c>
      <c r="G152" s="19" t="str">
        <f t="shared" si="59"/>
        <v/>
      </c>
      <c r="H152" s="19" t="str">
        <f t="shared" si="82"/>
        <v/>
      </c>
      <c r="I152" s="19" t="str">
        <f t="shared" si="60"/>
        <v/>
      </c>
      <c r="J152" s="19" t="str">
        <f t="shared" si="61"/>
        <v/>
      </c>
      <c r="K152" s="19" t="str">
        <f t="shared" si="62"/>
        <v/>
      </c>
      <c r="L152" s="19" t="str">
        <f t="shared" si="63"/>
        <v/>
      </c>
      <c r="M152" s="19" t="str">
        <f t="shared" si="64"/>
        <v/>
      </c>
      <c r="N152" s="20" t="str">
        <f t="shared" si="65"/>
        <v/>
      </c>
      <c r="O152" s="19" t="str">
        <f t="shared" si="66"/>
        <v/>
      </c>
      <c r="P152" s="19" t="str">
        <f t="shared" si="67"/>
        <v/>
      </c>
      <c r="Q152" s="20" t="str">
        <f t="shared" si="68"/>
        <v/>
      </c>
      <c r="R152" s="19" t="str">
        <f t="shared" si="83"/>
        <v/>
      </c>
      <c r="S152" s="19" t="str">
        <f t="shared" si="69"/>
        <v/>
      </c>
      <c r="T152" s="19" t="str">
        <f t="shared" si="70"/>
        <v/>
      </c>
      <c r="U152" s="19" t="str">
        <f t="shared" si="71"/>
        <v/>
      </c>
      <c r="V152" s="19" t="str">
        <f t="shared" si="72"/>
        <v/>
      </c>
      <c r="W152" s="19" t="str">
        <f t="shared" si="73"/>
        <v/>
      </c>
      <c r="X152" s="19" t="str">
        <f t="shared" si="74"/>
        <v/>
      </c>
      <c r="Y152" s="19" t="str">
        <f t="shared" si="75"/>
        <v/>
      </c>
      <c r="Z152" s="19" t="str">
        <f t="shared" si="76"/>
        <v/>
      </c>
      <c r="AA152" s="19" t="str">
        <f t="shared" si="77"/>
        <v/>
      </c>
      <c r="AB152" s="19" t="str">
        <f t="shared" si="78"/>
        <v/>
      </c>
      <c r="AC152" s="19" t="str">
        <f t="shared" si="79"/>
        <v/>
      </c>
      <c r="AD152" s="19" t="str">
        <f t="shared" si="80"/>
        <v/>
      </c>
    </row>
    <row r="153" spans="2:30" ht="14.4">
      <c r="B153" s="19" t="str">
        <f>IF(ISBLANK(A153),"",_xlfn.XLOOKUP(LEFT(A153,6),'MKT name rule'!$B$2:$B$322,'MKT name rule'!$C$2:$C$322, "Not found"))</f>
        <v/>
      </c>
      <c r="C153" s="19" t="str">
        <f t="shared" si="81"/>
        <v/>
      </c>
      <c r="D153" s="19" t="str">
        <f t="shared" si="56"/>
        <v/>
      </c>
      <c r="E153" s="19" t="str">
        <f t="shared" si="57"/>
        <v/>
      </c>
      <c r="F153" s="19" t="str">
        <f t="shared" si="58"/>
        <v/>
      </c>
      <c r="G153" s="19" t="str">
        <f t="shared" si="59"/>
        <v/>
      </c>
      <c r="H153" s="19" t="str">
        <f t="shared" si="82"/>
        <v/>
      </c>
      <c r="I153" s="19" t="str">
        <f t="shared" si="60"/>
        <v/>
      </c>
      <c r="J153" s="19" t="str">
        <f t="shared" si="61"/>
        <v/>
      </c>
      <c r="K153" s="19" t="str">
        <f t="shared" si="62"/>
        <v/>
      </c>
      <c r="L153" s="19" t="str">
        <f t="shared" si="63"/>
        <v/>
      </c>
      <c r="M153" s="19" t="str">
        <f t="shared" si="64"/>
        <v/>
      </c>
      <c r="N153" s="20" t="str">
        <f t="shared" si="65"/>
        <v/>
      </c>
      <c r="O153" s="19" t="str">
        <f t="shared" si="66"/>
        <v/>
      </c>
      <c r="P153" s="19" t="str">
        <f t="shared" si="67"/>
        <v/>
      </c>
      <c r="Q153" s="20" t="str">
        <f t="shared" si="68"/>
        <v/>
      </c>
      <c r="R153" s="19" t="str">
        <f t="shared" si="83"/>
        <v/>
      </c>
      <c r="S153" s="19" t="str">
        <f t="shared" si="69"/>
        <v/>
      </c>
      <c r="T153" s="19" t="str">
        <f t="shared" si="70"/>
        <v/>
      </c>
      <c r="U153" s="19" t="str">
        <f t="shared" si="71"/>
        <v/>
      </c>
      <c r="V153" s="19" t="str">
        <f t="shared" si="72"/>
        <v/>
      </c>
      <c r="W153" s="19" t="str">
        <f t="shared" si="73"/>
        <v/>
      </c>
      <c r="X153" s="19" t="str">
        <f t="shared" si="74"/>
        <v/>
      </c>
      <c r="Y153" s="19" t="str">
        <f t="shared" si="75"/>
        <v/>
      </c>
      <c r="Z153" s="19" t="str">
        <f t="shared" si="76"/>
        <v/>
      </c>
      <c r="AA153" s="19" t="str">
        <f t="shared" si="77"/>
        <v/>
      </c>
      <c r="AB153" s="19" t="str">
        <f t="shared" si="78"/>
        <v/>
      </c>
      <c r="AC153" s="19" t="str">
        <f t="shared" si="79"/>
        <v/>
      </c>
      <c r="AD153" s="19" t="str">
        <f t="shared" si="80"/>
        <v/>
      </c>
    </row>
    <row r="154" spans="2:30" ht="14.4">
      <c r="B154" s="19" t="str">
        <f>IF(ISBLANK(A154),"",_xlfn.XLOOKUP(LEFT(A154,6),'MKT name rule'!$B$2:$B$322,'MKT name rule'!$C$2:$C$322, "Not found"))</f>
        <v/>
      </c>
      <c r="C154" s="19" t="str">
        <f t="shared" si="81"/>
        <v/>
      </c>
      <c r="D154" s="19" t="str">
        <f t="shared" si="56"/>
        <v/>
      </c>
      <c r="E154" s="19" t="str">
        <f t="shared" si="57"/>
        <v/>
      </c>
      <c r="F154" s="19" t="str">
        <f t="shared" si="58"/>
        <v/>
      </c>
      <c r="G154" s="19" t="str">
        <f t="shared" si="59"/>
        <v/>
      </c>
      <c r="H154" s="19" t="str">
        <f t="shared" si="82"/>
        <v/>
      </c>
      <c r="I154" s="19" t="str">
        <f t="shared" si="60"/>
        <v/>
      </c>
      <c r="J154" s="19" t="str">
        <f t="shared" si="61"/>
        <v/>
      </c>
      <c r="K154" s="19" t="str">
        <f t="shared" si="62"/>
        <v/>
      </c>
      <c r="L154" s="19" t="str">
        <f t="shared" si="63"/>
        <v/>
      </c>
      <c r="M154" s="19" t="str">
        <f t="shared" si="64"/>
        <v/>
      </c>
      <c r="N154" s="20" t="str">
        <f t="shared" si="65"/>
        <v/>
      </c>
      <c r="O154" s="19" t="str">
        <f t="shared" si="66"/>
        <v/>
      </c>
      <c r="P154" s="19" t="str">
        <f t="shared" si="67"/>
        <v/>
      </c>
      <c r="Q154" s="20" t="str">
        <f t="shared" si="68"/>
        <v/>
      </c>
      <c r="R154" s="19" t="str">
        <f t="shared" si="83"/>
        <v/>
      </c>
      <c r="S154" s="19" t="str">
        <f t="shared" si="69"/>
        <v/>
      </c>
      <c r="T154" s="19" t="str">
        <f t="shared" si="70"/>
        <v/>
      </c>
      <c r="U154" s="19" t="str">
        <f t="shared" si="71"/>
        <v/>
      </c>
      <c r="V154" s="19" t="str">
        <f t="shared" si="72"/>
        <v/>
      </c>
      <c r="W154" s="19" t="str">
        <f t="shared" si="73"/>
        <v/>
      </c>
      <c r="X154" s="19" t="str">
        <f t="shared" si="74"/>
        <v/>
      </c>
      <c r="Y154" s="19" t="str">
        <f t="shared" si="75"/>
        <v/>
      </c>
      <c r="Z154" s="19" t="str">
        <f t="shared" si="76"/>
        <v/>
      </c>
      <c r="AA154" s="19" t="str">
        <f t="shared" si="77"/>
        <v/>
      </c>
      <c r="AB154" s="19" t="str">
        <f t="shared" si="78"/>
        <v/>
      </c>
      <c r="AC154" s="19" t="str">
        <f t="shared" si="79"/>
        <v/>
      </c>
      <c r="AD154" s="19" t="str">
        <f t="shared" si="80"/>
        <v/>
      </c>
    </row>
    <row r="155" spans="2:30" ht="14.4">
      <c r="B155" s="19" t="str">
        <f>IF(ISBLANK(A155),"",_xlfn.XLOOKUP(LEFT(A155,6),'MKT name rule'!$B$2:$B$322,'MKT name rule'!$C$2:$C$322, "Not found"))</f>
        <v/>
      </c>
      <c r="C155" s="19" t="str">
        <f t="shared" si="81"/>
        <v/>
      </c>
      <c r="D155" s="19" t="str">
        <f t="shared" si="56"/>
        <v/>
      </c>
      <c r="E155" s="19" t="str">
        <f t="shared" si="57"/>
        <v/>
      </c>
      <c r="F155" s="19" t="str">
        <f t="shared" si="58"/>
        <v/>
      </c>
      <c r="G155" s="19" t="str">
        <f t="shared" si="59"/>
        <v/>
      </c>
      <c r="H155" s="19" t="str">
        <f t="shared" si="82"/>
        <v/>
      </c>
      <c r="I155" s="19" t="str">
        <f t="shared" si="60"/>
        <v/>
      </c>
      <c r="J155" s="19" t="str">
        <f t="shared" si="61"/>
        <v/>
      </c>
      <c r="K155" s="19" t="str">
        <f t="shared" si="62"/>
        <v/>
      </c>
      <c r="L155" s="19" t="str">
        <f t="shared" si="63"/>
        <v/>
      </c>
      <c r="M155" s="19" t="str">
        <f t="shared" si="64"/>
        <v/>
      </c>
      <c r="N155" s="20" t="str">
        <f t="shared" si="65"/>
        <v/>
      </c>
      <c r="O155" s="19" t="str">
        <f t="shared" si="66"/>
        <v/>
      </c>
      <c r="P155" s="19" t="str">
        <f t="shared" si="67"/>
        <v/>
      </c>
      <c r="Q155" s="20" t="str">
        <f t="shared" si="68"/>
        <v/>
      </c>
      <c r="R155" s="19" t="str">
        <f t="shared" si="83"/>
        <v/>
      </c>
      <c r="S155" s="19" t="str">
        <f t="shared" si="69"/>
        <v/>
      </c>
      <c r="T155" s="19" t="str">
        <f t="shared" si="70"/>
        <v/>
      </c>
      <c r="U155" s="19" t="str">
        <f t="shared" si="71"/>
        <v/>
      </c>
      <c r="V155" s="19" t="str">
        <f t="shared" si="72"/>
        <v/>
      </c>
      <c r="W155" s="19" t="str">
        <f t="shared" si="73"/>
        <v/>
      </c>
      <c r="X155" s="19" t="str">
        <f t="shared" si="74"/>
        <v/>
      </c>
      <c r="Y155" s="19" t="str">
        <f t="shared" si="75"/>
        <v/>
      </c>
      <c r="Z155" s="19" t="str">
        <f t="shared" si="76"/>
        <v/>
      </c>
      <c r="AA155" s="19" t="str">
        <f t="shared" si="77"/>
        <v/>
      </c>
      <c r="AB155" s="19" t="str">
        <f t="shared" si="78"/>
        <v/>
      </c>
      <c r="AC155" s="19" t="str">
        <f t="shared" si="79"/>
        <v/>
      </c>
      <c r="AD155" s="19" t="str">
        <f t="shared" si="80"/>
        <v/>
      </c>
    </row>
    <row r="156" spans="2:30" ht="14.4">
      <c r="B156" s="19" t="str">
        <f>IF(ISBLANK(A156),"",_xlfn.XLOOKUP(LEFT(A156,6),'MKT name rule'!$B$2:$B$322,'MKT name rule'!$C$2:$C$322, "Not found"))</f>
        <v/>
      </c>
      <c r="C156" s="19" t="str">
        <f t="shared" si="81"/>
        <v/>
      </c>
      <c r="D156" s="19" t="str">
        <f t="shared" si="56"/>
        <v/>
      </c>
      <c r="E156" s="19" t="str">
        <f t="shared" si="57"/>
        <v/>
      </c>
      <c r="F156" s="19" t="str">
        <f t="shared" si="58"/>
        <v/>
      </c>
      <c r="G156" s="19" t="str">
        <f t="shared" si="59"/>
        <v/>
      </c>
      <c r="H156" s="19" t="str">
        <f t="shared" si="82"/>
        <v/>
      </c>
      <c r="I156" s="19" t="str">
        <f t="shared" si="60"/>
        <v/>
      </c>
      <c r="J156" s="19" t="str">
        <f t="shared" si="61"/>
        <v/>
      </c>
      <c r="K156" s="19" t="str">
        <f t="shared" si="62"/>
        <v/>
      </c>
      <c r="L156" s="19" t="str">
        <f t="shared" si="63"/>
        <v/>
      </c>
      <c r="M156" s="19" t="str">
        <f t="shared" si="64"/>
        <v/>
      </c>
      <c r="N156" s="20" t="str">
        <f t="shared" si="65"/>
        <v/>
      </c>
      <c r="O156" s="19" t="str">
        <f t="shared" si="66"/>
        <v/>
      </c>
      <c r="P156" s="19" t="str">
        <f t="shared" si="67"/>
        <v/>
      </c>
      <c r="Q156" s="20" t="str">
        <f t="shared" si="68"/>
        <v/>
      </c>
      <c r="R156" s="19" t="str">
        <f t="shared" si="83"/>
        <v/>
      </c>
      <c r="S156" s="19" t="str">
        <f t="shared" si="69"/>
        <v/>
      </c>
      <c r="T156" s="19" t="str">
        <f t="shared" si="70"/>
        <v/>
      </c>
      <c r="U156" s="19" t="str">
        <f t="shared" si="71"/>
        <v/>
      </c>
      <c r="V156" s="19" t="str">
        <f t="shared" si="72"/>
        <v/>
      </c>
      <c r="W156" s="19" t="str">
        <f t="shared" si="73"/>
        <v/>
      </c>
      <c r="X156" s="19" t="str">
        <f t="shared" si="74"/>
        <v/>
      </c>
      <c r="Y156" s="19" t="str">
        <f t="shared" si="75"/>
        <v/>
      </c>
      <c r="Z156" s="19" t="str">
        <f t="shared" si="76"/>
        <v/>
      </c>
      <c r="AA156" s="19" t="str">
        <f t="shared" si="77"/>
        <v/>
      </c>
      <c r="AB156" s="19" t="str">
        <f t="shared" si="78"/>
        <v/>
      </c>
      <c r="AC156" s="19" t="str">
        <f t="shared" si="79"/>
        <v/>
      </c>
      <c r="AD156" s="19" t="str">
        <f t="shared" si="80"/>
        <v/>
      </c>
    </row>
    <row r="157" spans="2:30" ht="14.4">
      <c r="B157" s="19" t="str">
        <f>IF(ISBLANK(A157),"",_xlfn.XLOOKUP(LEFT(A157,6),'MKT name rule'!$B$2:$B$322,'MKT name rule'!$C$2:$C$322, "Not found"))</f>
        <v/>
      </c>
      <c r="C157" s="19" t="str">
        <f t="shared" si="81"/>
        <v/>
      </c>
      <c r="D157" s="19" t="str">
        <f t="shared" si="56"/>
        <v/>
      </c>
      <c r="E157" s="19" t="str">
        <f t="shared" si="57"/>
        <v/>
      </c>
      <c r="F157" s="19" t="str">
        <f t="shared" si="58"/>
        <v/>
      </c>
      <c r="G157" s="19" t="str">
        <f t="shared" si="59"/>
        <v/>
      </c>
      <c r="H157" s="19" t="str">
        <f t="shared" si="82"/>
        <v/>
      </c>
      <c r="I157" s="19" t="str">
        <f t="shared" si="60"/>
        <v/>
      </c>
      <c r="J157" s="19" t="str">
        <f t="shared" si="61"/>
        <v/>
      </c>
      <c r="K157" s="19" t="str">
        <f t="shared" si="62"/>
        <v/>
      </c>
      <c r="L157" s="19" t="str">
        <f t="shared" si="63"/>
        <v/>
      </c>
      <c r="M157" s="19" t="str">
        <f t="shared" si="64"/>
        <v/>
      </c>
      <c r="N157" s="20" t="str">
        <f t="shared" si="65"/>
        <v/>
      </c>
      <c r="O157" s="19" t="str">
        <f t="shared" si="66"/>
        <v/>
      </c>
      <c r="P157" s="19" t="str">
        <f t="shared" si="67"/>
        <v/>
      </c>
      <c r="Q157" s="20" t="str">
        <f t="shared" si="68"/>
        <v/>
      </c>
      <c r="R157" s="19" t="str">
        <f t="shared" si="83"/>
        <v/>
      </c>
      <c r="S157" s="19" t="str">
        <f t="shared" si="69"/>
        <v/>
      </c>
      <c r="T157" s="19" t="str">
        <f t="shared" si="70"/>
        <v/>
      </c>
      <c r="U157" s="19" t="str">
        <f t="shared" si="71"/>
        <v/>
      </c>
      <c r="V157" s="19" t="str">
        <f t="shared" si="72"/>
        <v/>
      </c>
      <c r="W157" s="19" t="str">
        <f t="shared" si="73"/>
        <v/>
      </c>
      <c r="X157" s="19" t="str">
        <f t="shared" si="74"/>
        <v/>
      </c>
      <c r="Y157" s="19" t="str">
        <f t="shared" si="75"/>
        <v/>
      </c>
      <c r="Z157" s="19" t="str">
        <f t="shared" si="76"/>
        <v/>
      </c>
      <c r="AA157" s="19" t="str">
        <f t="shared" si="77"/>
        <v/>
      </c>
      <c r="AB157" s="19" t="str">
        <f t="shared" si="78"/>
        <v/>
      </c>
      <c r="AC157" s="19" t="str">
        <f t="shared" si="79"/>
        <v/>
      </c>
      <c r="AD157" s="19" t="str">
        <f t="shared" si="80"/>
        <v/>
      </c>
    </row>
    <row r="158" spans="2:30" ht="14.4">
      <c r="B158" s="19" t="str">
        <f>IF(ISBLANK(A158),"",_xlfn.XLOOKUP(LEFT(A158,6),'MKT name rule'!$B$2:$B$322,'MKT name rule'!$C$2:$C$322, "Not found"))</f>
        <v/>
      </c>
      <c r="C158" s="19" t="str">
        <f t="shared" si="81"/>
        <v/>
      </c>
      <c r="D158" s="19" t="str">
        <f t="shared" si="56"/>
        <v/>
      </c>
      <c r="E158" s="19" t="str">
        <f t="shared" si="57"/>
        <v/>
      </c>
      <c r="F158" s="19" t="str">
        <f t="shared" si="58"/>
        <v/>
      </c>
      <c r="G158" s="19" t="str">
        <f t="shared" si="59"/>
        <v/>
      </c>
      <c r="H158" s="19" t="str">
        <f t="shared" si="82"/>
        <v/>
      </c>
      <c r="I158" s="19" t="str">
        <f t="shared" si="60"/>
        <v/>
      </c>
      <c r="J158" s="19" t="str">
        <f t="shared" si="61"/>
        <v/>
      </c>
      <c r="K158" s="19" t="str">
        <f t="shared" si="62"/>
        <v/>
      </c>
      <c r="L158" s="19" t="str">
        <f t="shared" si="63"/>
        <v/>
      </c>
      <c r="M158" s="19" t="str">
        <f t="shared" si="64"/>
        <v/>
      </c>
      <c r="N158" s="20" t="str">
        <f t="shared" si="65"/>
        <v/>
      </c>
      <c r="O158" s="19" t="str">
        <f t="shared" si="66"/>
        <v/>
      </c>
      <c r="P158" s="19" t="str">
        <f t="shared" si="67"/>
        <v/>
      </c>
      <c r="Q158" s="20" t="str">
        <f t="shared" si="68"/>
        <v/>
      </c>
      <c r="R158" s="19" t="str">
        <f t="shared" si="83"/>
        <v/>
      </c>
      <c r="S158" s="19" t="str">
        <f t="shared" si="69"/>
        <v/>
      </c>
      <c r="T158" s="19" t="str">
        <f t="shared" si="70"/>
        <v/>
      </c>
      <c r="U158" s="19" t="str">
        <f t="shared" si="71"/>
        <v/>
      </c>
      <c r="V158" s="19" t="str">
        <f t="shared" si="72"/>
        <v/>
      </c>
      <c r="W158" s="19" t="str">
        <f t="shared" si="73"/>
        <v/>
      </c>
      <c r="X158" s="19" t="str">
        <f t="shared" si="74"/>
        <v/>
      </c>
      <c r="Y158" s="19" t="str">
        <f t="shared" si="75"/>
        <v/>
      </c>
      <c r="Z158" s="19" t="str">
        <f t="shared" si="76"/>
        <v/>
      </c>
      <c r="AA158" s="19" t="str">
        <f t="shared" si="77"/>
        <v/>
      </c>
      <c r="AB158" s="19" t="str">
        <f t="shared" si="78"/>
        <v/>
      </c>
      <c r="AC158" s="19" t="str">
        <f t="shared" si="79"/>
        <v/>
      </c>
      <c r="AD158" s="19" t="str">
        <f t="shared" si="80"/>
        <v/>
      </c>
    </row>
    <row r="159" spans="2:30" ht="14.4">
      <c r="B159" s="19" t="str">
        <f>IF(ISBLANK(A159),"",_xlfn.XLOOKUP(LEFT(A159,6),'MKT name rule'!$B$2:$B$322,'MKT name rule'!$C$2:$C$322, "Not found"))</f>
        <v/>
      </c>
      <c r="C159" s="19" t="str">
        <f t="shared" si="81"/>
        <v/>
      </c>
      <c r="D159" s="19" t="str">
        <f t="shared" si="56"/>
        <v/>
      </c>
      <c r="E159" s="19" t="str">
        <f t="shared" si="57"/>
        <v/>
      </c>
      <c r="F159" s="19" t="str">
        <f t="shared" si="58"/>
        <v/>
      </c>
      <c r="G159" s="19" t="str">
        <f t="shared" si="59"/>
        <v/>
      </c>
      <c r="H159" s="19" t="str">
        <f t="shared" si="82"/>
        <v/>
      </c>
      <c r="I159" s="19" t="str">
        <f t="shared" si="60"/>
        <v/>
      </c>
      <c r="J159" s="19" t="str">
        <f t="shared" si="61"/>
        <v/>
      </c>
      <c r="K159" s="19" t="str">
        <f t="shared" si="62"/>
        <v/>
      </c>
      <c r="L159" s="19" t="str">
        <f t="shared" si="63"/>
        <v/>
      </c>
      <c r="M159" s="19" t="str">
        <f t="shared" si="64"/>
        <v/>
      </c>
      <c r="N159" s="20" t="str">
        <f t="shared" si="65"/>
        <v/>
      </c>
      <c r="O159" s="19" t="str">
        <f t="shared" si="66"/>
        <v/>
      </c>
      <c r="P159" s="19" t="str">
        <f t="shared" si="67"/>
        <v/>
      </c>
      <c r="Q159" s="20" t="str">
        <f t="shared" si="68"/>
        <v/>
      </c>
      <c r="R159" s="19" t="str">
        <f t="shared" si="83"/>
        <v/>
      </c>
      <c r="S159" s="19" t="str">
        <f t="shared" si="69"/>
        <v/>
      </c>
      <c r="T159" s="19" t="str">
        <f t="shared" si="70"/>
        <v/>
      </c>
      <c r="U159" s="19" t="str">
        <f t="shared" si="71"/>
        <v/>
      </c>
      <c r="V159" s="19" t="str">
        <f t="shared" si="72"/>
        <v/>
      </c>
      <c r="W159" s="19" t="str">
        <f t="shared" si="73"/>
        <v/>
      </c>
      <c r="X159" s="19" t="str">
        <f t="shared" si="74"/>
        <v/>
      </c>
      <c r="Y159" s="19" t="str">
        <f t="shared" si="75"/>
        <v/>
      </c>
      <c r="Z159" s="19" t="str">
        <f t="shared" si="76"/>
        <v/>
      </c>
      <c r="AA159" s="19" t="str">
        <f t="shared" si="77"/>
        <v/>
      </c>
      <c r="AB159" s="19" t="str">
        <f t="shared" si="78"/>
        <v/>
      </c>
      <c r="AC159" s="19" t="str">
        <f t="shared" si="79"/>
        <v/>
      </c>
      <c r="AD159" s="19" t="str">
        <f t="shared" si="80"/>
        <v/>
      </c>
    </row>
    <row r="160" spans="2:30" ht="14.4">
      <c r="B160" s="19" t="str">
        <f>IF(ISBLANK(A160),"",_xlfn.XLOOKUP(LEFT(A160,6),'MKT name rule'!$B$2:$B$322,'MKT name rule'!$C$2:$C$322, "Not found"))</f>
        <v/>
      </c>
      <c r="C160" s="19" t="str">
        <f t="shared" si="81"/>
        <v/>
      </c>
      <c r="D160" s="19" t="str">
        <f t="shared" si="56"/>
        <v/>
      </c>
      <c r="E160" s="19" t="str">
        <f t="shared" si="57"/>
        <v/>
      </c>
      <c r="F160" s="19" t="str">
        <f t="shared" si="58"/>
        <v/>
      </c>
      <c r="G160" s="19" t="str">
        <f t="shared" si="59"/>
        <v/>
      </c>
      <c r="H160" s="19" t="str">
        <f t="shared" si="82"/>
        <v/>
      </c>
      <c r="I160" s="19" t="str">
        <f t="shared" si="60"/>
        <v/>
      </c>
      <c r="J160" s="19" t="str">
        <f t="shared" si="61"/>
        <v/>
      </c>
      <c r="K160" s="19" t="str">
        <f t="shared" si="62"/>
        <v/>
      </c>
      <c r="L160" s="19" t="str">
        <f t="shared" si="63"/>
        <v/>
      </c>
      <c r="M160" s="19" t="str">
        <f t="shared" si="64"/>
        <v/>
      </c>
      <c r="N160" s="20" t="str">
        <f t="shared" si="65"/>
        <v/>
      </c>
      <c r="O160" s="19" t="str">
        <f t="shared" si="66"/>
        <v/>
      </c>
      <c r="P160" s="19" t="str">
        <f t="shared" si="67"/>
        <v/>
      </c>
      <c r="Q160" s="20" t="str">
        <f t="shared" si="68"/>
        <v/>
      </c>
      <c r="R160" s="19" t="str">
        <f t="shared" si="83"/>
        <v/>
      </c>
      <c r="S160" s="19" t="str">
        <f t="shared" si="69"/>
        <v/>
      </c>
      <c r="T160" s="19" t="str">
        <f t="shared" si="70"/>
        <v/>
      </c>
      <c r="U160" s="19" t="str">
        <f t="shared" si="71"/>
        <v/>
      </c>
      <c r="V160" s="19" t="str">
        <f t="shared" si="72"/>
        <v/>
      </c>
      <c r="W160" s="19" t="str">
        <f t="shared" si="73"/>
        <v/>
      </c>
      <c r="X160" s="19" t="str">
        <f t="shared" si="74"/>
        <v/>
      </c>
      <c r="Y160" s="19" t="str">
        <f t="shared" si="75"/>
        <v/>
      </c>
      <c r="Z160" s="19" t="str">
        <f t="shared" si="76"/>
        <v/>
      </c>
      <c r="AA160" s="19" t="str">
        <f t="shared" si="77"/>
        <v/>
      </c>
      <c r="AB160" s="19" t="str">
        <f t="shared" si="78"/>
        <v/>
      </c>
      <c r="AC160" s="19" t="str">
        <f t="shared" si="79"/>
        <v/>
      </c>
      <c r="AD160" s="19" t="str">
        <f t="shared" si="80"/>
        <v/>
      </c>
    </row>
    <row r="161" spans="2:30" ht="14.4">
      <c r="B161" s="19" t="str">
        <f>IF(ISBLANK(A161),"",_xlfn.XLOOKUP(LEFT(A161,6),'MKT name rule'!$B$2:$B$322,'MKT name rule'!$C$2:$C$322, "Not found"))</f>
        <v/>
      </c>
      <c r="C161" s="19" t="str">
        <f t="shared" si="81"/>
        <v/>
      </c>
      <c r="D161" s="19" t="str">
        <f t="shared" si="56"/>
        <v/>
      </c>
      <c r="E161" s="19" t="str">
        <f t="shared" si="57"/>
        <v/>
      </c>
      <c r="F161" s="19" t="str">
        <f t="shared" si="58"/>
        <v/>
      </c>
      <c r="G161" s="19" t="str">
        <f t="shared" si="59"/>
        <v/>
      </c>
      <c r="H161" s="19" t="str">
        <f t="shared" si="82"/>
        <v/>
      </c>
      <c r="I161" s="19" t="str">
        <f t="shared" si="60"/>
        <v/>
      </c>
      <c r="J161" s="19" t="str">
        <f t="shared" si="61"/>
        <v/>
      </c>
      <c r="K161" s="19" t="str">
        <f t="shared" si="62"/>
        <v/>
      </c>
      <c r="L161" s="19" t="str">
        <f t="shared" si="63"/>
        <v/>
      </c>
      <c r="M161" s="19" t="str">
        <f t="shared" si="64"/>
        <v/>
      </c>
      <c r="N161" s="20" t="str">
        <f t="shared" si="65"/>
        <v/>
      </c>
      <c r="O161" s="19" t="str">
        <f t="shared" si="66"/>
        <v/>
      </c>
      <c r="P161" s="19" t="str">
        <f t="shared" si="67"/>
        <v/>
      </c>
      <c r="Q161" s="20" t="str">
        <f t="shared" si="68"/>
        <v/>
      </c>
      <c r="R161" s="19" t="str">
        <f t="shared" si="83"/>
        <v/>
      </c>
      <c r="S161" s="19" t="str">
        <f t="shared" si="69"/>
        <v/>
      </c>
      <c r="T161" s="19" t="str">
        <f t="shared" si="70"/>
        <v/>
      </c>
      <c r="U161" s="19" t="str">
        <f t="shared" si="71"/>
        <v/>
      </c>
      <c r="V161" s="19" t="str">
        <f t="shared" si="72"/>
        <v/>
      </c>
      <c r="W161" s="19" t="str">
        <f t="shared" si="73"/>
        <v/>
      </c>
      <c r="X161" s="19" t="str">
        <f t="shared" si="74"/>
        <v/>
      </c>
      <c r="Y161" s="19" t="str">
        <f t="shared" si="75"/>
        <v/>
      </c>
      <c r="Z161" s="19" t="str">
        <f t="shared" si="76"/>
        <v/>
      </c>
      <c r="AA161" s="19" t="str">
        <f t="shared" si="77"/>
        <v/>
      </c>
      <c r="AB161" s="19" t="str">
        <f t="shared" si="78"/>
        <v/>
      </c>
      <c r="AC161" s="19" t="str">
        <f t="shared" si="79"/>
        <v/>
      </c>
      <c r="AD161" s="19" t="str">
        <f t="shared" si="80"/>
        <v/>
      </c>
    </row>
    <row r="162" spans="2:30" ht="14.4">
      <c r="B162" s="19" t="str">
        <f>IF(ISBLANK(A162),"",_xlfn.XLOOKUP(LEFT(A162,6),'MKT name rule'!$B$2:$B$322,'MKT name rule'!$C$2:$C$322, "Not found"))</f>
        <v/>
      </c>
      <c r="C162" s="19" t="str">
        <f t="shared" si="81"/>
        <v/>
      </c>
      <c r="D162" s="19" t="str">
        <f t="shared" si="56"/>
        <v/>
      </c>
      <c r="E162" s="19" t="str">
        <f t="shared" si="57"/>
        <v/>
      </c>
      <c r="F162" s="19" t="str">
        <f t="shared" si="58"/>
        <v/>
      </c>
      <c r="G162" s="19" t="str">
        <f t="shared" si="59"/>
        <v/>
      </c>
      <c r="H162" s="19" t="str">
        <f t="shared" si="82"/>
        <v/>
      </c>
      <c r="I162" s="19" t="str">
        <f t="shared" si="60"/>
        <v/>
      </c>
      <c r="J162" s="19" t="str">
        <f t="shared" si="61"/>
        <v/>
      </c>
      <c r="K162" s="19" t="str">
        <f t="shared" si="62"/>
        <v/>
      </c>
      <c r="L162" s="19" t="str">
        <f t="shared" si="63"/>
        <v/>
      </c>
      <c r="M162" s="19" t="str">
        <f t="shared" si="64"/>
        <v/>
      </c>
      <c r="N162" s="20" t="str">
        <f t="shared" si="65"/>
        <v/>
      </c>
      <c r="O162" s="19" t="str">
        <f t="shared" si="66"/>
        <v/>
      </c>
      <c r="P162" s="19" t="str">
        <f t="shared" si="67"/>
        <v/>
      </c>
      <c r="Q162" s="20" t="str">
        <f t="shared" si="68"/>
        <v/>
      </c>
      <c r="R162" s="19" t="str">
        <f t="shared" si="83"/>
        <v/>
      </c>
      <c r="S162" s="19" t="str">
        <f t="shared" si="69"/>
        <v/>
      </c>
      <c r="T162" s="19" t="str">
        <f t="shared" si="70"/>
        <v/>
      </c>
      <c r="U162" s="19" t="str">
        <f t="shared" si="71"/>
        <v/>
      </c>
      <c r="V162" s="19" t="str">
        <f t="shared" si="72"/>
        <v/>
      </c>
      <c r="W162" s="19" t="str">
        <f t="shared" si="73"/>
        <v/>
      </c>
      <c r="X162" s="19" t="str">
        <f t="shared" si="74"/>
        <v/>
      </c>
      <c r="Y162" s="19" t="str">
        <f t="shared" si="75"/>
        <v/>
      </c>
      <c r="Z162" s="19" t="str">
        <f t="shared" si="76"/>
        <v/>
      </c>
      <c r="AA162" s="19" t="str">
        <f t="shared" si="77"/>
        <v/>
      </c>
      <c r="AB162" s="19" t="str">
        <f t="shared" si="78"/>
        <v/>
      </c>
      <c r="AC162" s="19" t="str">
        <f t="shared" si="79"/>
        <v/>
      </c>
      <c r="AD162" s="19" t="str">
        <f t="shared" si="80"/>
        <v/>
      </c>
    </row>
    <row r="163" spans="2:30" ht="14.4">
      <c r="B163" s="19" t="str">
        <f>IF(ISBLANK(A163),"",_xlfn.XLOOKUP(LEFT(A163,6),'MKT name rule'!$B$2:$B$322,'MKT name rule'!$C$2:$C$322, "Not found"))</f>
        <v/>
      </c>
      <c r="C163" s="19" t="str">
        <f t="shared" si="81"/>
        <v/>
      </c>
      <c r="D163" s="19" t="str">
        <f t="shared" si="56"/>
        <v/>
      </c>
      <c r="E163" s="19" t="str">
        <f t="shared" si="57"/>
        <v/>
      </c>
      <c r="F163" s="19" t="str">
        <f t="shared" si="58"/>
        <v/>
      </c>
      <c r="G163" s="19" t="str">
        <f t="shared" si="59"/>
        <v/>
      </c>
      <c r="H163" s="19" t="str">
        <f t="shared" si="82"/>
        <v/>
      </c>
      <c r="I163" s="19" t="str">
        <f t="shared" si="60"/>
        <v/>
      </c>
      <c r="J163" s="19" t="str">
        <f t="shared" si="61"/>
        <v/>
      </c>
      <c r="K163" s="19" t="str">
        <f t="shared" si="62"/>
        <v/>
      </c>
      <c r="L163" s="19" t="str">
        <f t="shared" si="63"/>
        <v/>
      </c>
      <c r="M163" s="19" t="str">
        <f t="shared" si="64"/>
        <v/>
      </c>
      <c r="N163" s="20" t="str">
        <f t="shared" si="65"/>
        <v/>
      </c>
      <c r="O163" s="19" t="str">
        <f t="shared" si="66"/>
        <v/>
      </c>
      <c r="P163" s="19" t="str">
        <f t="shared" si="67"/>
        <v/>
      </c>
      <c r="Q163" s="20" t="str">
        <f t="shared" si="68"/>
        <v/>
      </c>
      <c r="R163" s="19" t="str">
        <f t="shared" si="83"/>
        <v/>
      </c>
      <c r="S163" s="19" t="str">
        <f t="shared" si="69"/>
        <v/>
      </c>
      <c r="T163" s="19" t="str">
        <f t="shared" si="70"/>
        <v/>
      </c>
      <c r="U163" s="19" t="str">
        <f t="shared" si="71"/>
        <v/>
      </c>
      <c r="V163" s="19" t="str">
        <f t="shared" si="72"/>
        <v/>
      </c>
      <c r="W163" s="19" t="str">
        <f t="shared" si="73"/>
        <v/>
      </c>
      <c r="X163" s="19" t="str">
        <f t="shared" si="74"/>
        <v/>
      </c>
      <c r="Y163" s="19" t="str">
        <f t="shared" si="75"/>
        <v/>
      </c>
      <c r="Z163" s="19" t="str">
        <f t="shared" si="76"/>
        <v/>
      </c>
      <c r="AA163" s="19" t="str">
        <f t="shared" si="77"/>
        <v/>
      </c>
      <c r="AB163" s="19" t="str">
        <f t="shared" si="78"/>
        <v/>
      </c>
      <c r="AC163" s="19" t="str">
        <f t="shared" si="79"/>
        <v/>
      </c>
      <c r="AD163" s="19" t="str">
        <f t="shared" si="80"/>
        <v/>
      </c>
    </row>
    <row r="164" spans="2:30" ht="14.4">
      <c r="B164" s="19" t="str">
        <f>IF(ISBLANK(A164),"",_xlfn.XLOOKUP(LEFT(A164,6),'MKT name rule'!$B$2:$B$322,'MKT name rule'!$C$2:$C$322, "Not found"))</f>
        <v/>
      </c>
      <c r="C164" s="19" t="str">
        <f t="shared" si="81"/>
        <v/>
      </c>
      <c r="D164" s="19" t="str">
        <f t="shared" si="56"/>
        <v/>
      </c>
      <c r="E164" s="19" t="str">
        <f t="shared" si="57"/>
        <v/>
      </c>
      <c r="F164" s="19" t="str">
        <f t="shared" si="58"/>
        <v/>
      </c>
      <c r="G164" s="19" t="str">
        <f t="shared" si="59"/>
        <v/>
      </c>
      <c r="H164" s="19" t="str">
        <f t="shared" si="82"/>
        <v/>
      </c>
      <c r="I164" s="19" t="str">
        <f t="shared" si="60"/>
        <v/>
      </c>
      <c r="J164" s="19" t="str">
        <f t="shared" si="61"/>
        <v/>
      </c>
      <c r="K164" s="19" t="str">
        <f t="shared" si="62"/>
        <v/>
      </c>
      <c r="L164" s="19" t="str">
        <f t="shared" si="63"/>
        <v/>
      </c>
      <c r="M164" s="19" t="str">
        <f t="shared" si="64"/>
        <v/>
      </c>
      <c r="N164" s="20" t="str">
        <f t="shared" si="65"/>
        <v/>
      </c>
      <c r="O164" s="19" t="str">
        <f t="shared" si="66"/>
        <v/>
      </c>
      <c r="P164" s="19" t="str">
        <f t="shared" si="67"/>
        <v/>
      </c>
      <c r="Q164" s="20" t="str">
        <f t="shared" si="68"/>
        <v/>
      </c>
      <c r="R164" s="19" t="str">
        <f t="shared" si="83"/>
        <v/>
      </c>
      <c r="S164" s="19" t="str">
        <f t="shared" si="69"/>
        <v/>
      </c>
      <c r="T164" s="19" t="str">
        <f t="shared" si="70"/>
        <v/>
      </c>
      <c r="U164" s="19" t="str">
        <f t="shared" si="71"/>
        <v/>
      </c>
      <c r="V164" s="19" t="str">
        <f t="shared" si="72"/>
        <v/>
      </c>
      <c r="W164" s="19" t="str">
        <f t="shared" si="73"/>
        <v/>
      </c>
      <c r="X164" s="19" t="str">
        <f t="shared" si="74"/>
        <v/>
      </c>
      <c r="Y164" s="19" t="str">
        <f t="shared" si="75"/>
        <v/>
      </c>
      <c r="Z164" s="19" t="str">
        <f t="shared" si="76"/>
        <v/>
      </c>
      <c r="AA164" s="19" t="str">
        <f t="shared" si="77"/>
        <v/>
      </c>
      <c r="AB164" s="19" t="str">
        <f t="shared" si="78"/>
        <v/>
      </c>
      <c r="AC164" s="19" t="str">
        <f t="shared" si="79"/>
        <v/>
      </c>
      <c r="AD164" s="19" t="str">
        <f t="shared" si="80"/>
        <v/>
      </c>
    </row>
    <row r="165" spans="2:30" ht="14.4">
      <c r="B165" s="19" t="str">
        <f>IF(ISBLANK(A165),"",_xlfn.XLOOKUP(LEFT(A165,6),'MKT name rule'!$B$2:$B$322,'MKT name rule'!$C$2:$C$322, "Not found"))</f>
        <v/>
      </c>
      <c r="C165" s="19" t="str">
        <f t="shared" si="81"/>
        <v/>
      </c>
      <c r="D165" s="19" t="str">
        <f t="shared" si="56"/>
        <v/>
      </c>
      <c r="E165" s="19" t="str">
        <f t="shared" si="57"/>
        <v/>
      </c>
      <c r="F165" s="19" t="str">
        <f t="shared" si="58"/>
        <v/>
      </c>
      <c r="G165" s="19" t="str">
        <f t="shared" si="59"/>
        <v/>
      </c>
      <c r="H165" s="19" t="str">
        <f t="shared" si="82"/>
        <v/>
      </c>
      <c r="I165" s="19" t="str">
        <f t="shared" si="60"/>
        <v/>
      </c>
      <c r="J165" s="19" t="str">
        <f t="shared" si="61"/>
        <v/>
      </c>
      <c r="K165" s="19" t="str">
        <f t="shared" si="62"/>
        <v/>
      </c>
      <c r="L165" s="19" t="str">
        <f t="shared" si="63"/>
        <v/>
      </c>
      <c r="M165" s="19" t="str">
        <f t="shared" si="64"/>
        <v/>
      </c>
      <c r="N165" s="20" t="str">
        <f t="shared" si="65"/>
        <v/>
      </c>
      <c r="O165" s="19" t="str">
        <f t="shared" si="66"/>
        <v/>
      </c>
      <c r="P165" s="19" t="str">
        <f t="shared" si="67"/>
        <v/>
      </c>
      <c r="Q165" s="20" t="str">
        <f t="shared" si="68"/>
        <v/>
      </c>
      <c r="R165" s="19" t="str">
        <f t="shared" si="83"/>
        <v/>
      </c>
      <c r="S165" s="19" t="str">
        <f t="shared" si="69"/>
        <v/>
      </c>
      <c r="T165" s="19" t="str">
        <f t="shared" si="70"/>
        <v/>
      </c>
      <c r="U165" s="19" t="str">
        <f t="shared" si="71"/>
        <v/>
      </c>
      <c r="V165" s="19" t="str">
        <f t="shared" si="72"/>
        <v/>
      </c>
      <c r="W165" s="19" t="str">
        <f t="shared" si="73"/>
        <v/>
      </c>
      <c r="X165" s="19" t="str">
        <f t="shared" si="74"/>
        <v/>
      </c>
      <c r="Y165" s="19" t="str">
        <f t="shared" si="75"/>
        <v/>
      </c>
      <c r="Z165" s="19" t="str">
        <f t="shared" si="76"/>
        <v/>
      </c>
      <c r="AA165" s="19" t="str">
        <f t="shared" si="77"/>
        <v/>
      </c>
      <c r="AB165" s="19" t="str">
        <f t="shared" si="78"/>
        <v/>
      </c>
      <c r="AC165" s="19" t="str">
        <f t="shared" si="79"/>
        <v/>
      </c>
      <c r="AD165" s="19" t="str">
        <f t="shared" si="80"/>
        <v/>
      </c>
    </row>
    <row r="166" spans="2:30" ht="14.4">
      <c r="B166" s="19" t="str">
        <f>IF(ISBLANK(A166),"",_xlfn.XLOOKUP(LEFT(A166,6),'MKT name rule'!$B$2:$B$322,'MKT name rule'!$C$2:$C$322, "Not found"))</f>
        <v/>
      </c>
      <c r="C166" s="19" t="str">
        <f t="shared" si="81"/>
        <v/>
      </c>
      <c r="D166" s="19" t="str">
        <f t="shared" si="56"/>
        <v/>
      </c>
      <c r="E166" s="19" t="str">
        <f t="shared" si="57"/>
        <v/>
      </c>
      <c r="F166" s="19" t="str">
        <f t="shared" si="58"/>
        <v/>
      </c>
      <c r="G166" s="19" t="str">
        <f t="shared" si="59"/>
        <v/>
      </c>
      <c r="H166" s="19" t="str">
        <f t="shared" si="82"/>
        <v/>
      </c>
      <c r="I166" s="19" t="str">
        <f t="shared" si="60"/>
        <v/>
      </c>
      <c r="J166" s="19" t="str">
        <f t="shared" si="61"/>
        <v/>
      </c>
      <c r="K166" s="19" t="str">
        <f t="shared" si="62"/>
        <v/>
      </c>
      <c r="L166" s="19" t="str">
        <f t="shared" si="63"/>
        <v/>
      </c>
      <c r="M166" s="19" t="str">
        <f t="shared" si="64"/>
        <v/>
      </c>
      <c r="N166" s="20" t="str">
        <f t="shared" si="65"/>
        <v/>
      </c>
      <c r="O166" s="19" t="str">
        <f t="shared" si="66"/>
        <v/>
      </c>
      <c r="P166" s="19" t="str">
        <f t="shared" si="67"/>
        <v/>
      </c>
      <c r="Q166" s="20" t="str">
        <f t="shared" si="68"/>
        <v/>
      </c>
      <c r="R166" s="19" t="str">
        <f t="shared" si="83"/>
        <v/>
      </c>
      <c r="S166" s="19" t="str">
        <f t="shared" si="69"/>
        <v/>
      </c>
      <c r="T166" s="19" t="str">
        <f t="shared" si="70"/>
        <v/>
      </c>
      <c r="U166" s="19" t="str">
        <f t="shared" si="71"/>
        <v/>
      </c>
      <c r="V166" s="19" t="str">
        <f t="shared" si="72"/>
        <v/>
      </c>
      <c r="W166" s="19" t="str">
        <f t="shared" si="73"/>
        <v/>
      </c>
      <c r="X166" s="19" t="str">
        <f t="shared" si="74"/>
        <v/>
      </c>
      <c r="Y166" s="19" t="str">
        <f t="shared" si="75"/>
        <v/>
      </c>
      <c r="Z166" s="19" t="str">
        <f t="shared" si="76"/>
        <v/>
      </c>
      <c r="AA166" s="19" t="str">
        <f t="shared" si="77"/>
        <v/>
      </c>
      <c r="AB166" s="19" t="str">
        <f t="shared" si="78"/>
        <v/>
      </c>
      <c r="AC166" s="19" t="str">
        <f t="shared" si="79"/>
        <v/>
      </c>
      <c r="AD166" s="19" t="str">
        <f t="shared" si="80"/>
        <v/>
      </c>
    </row>
    <row r="167" spans="2:30" ht="14.4">
      <c r="B167" s="19" t="str">
        <f>IF(ISBLANK(A167),"",_xlfn.XLOOKUP(LEFT(A167,6),'MKT name rule'!$B$2:$B$322,'MKT name rule'!$C$2:$C$322, "Not found"))</f>
        <v/>
      </c>
      <c r="C167" s="19" t="str">
        <f t="shared" si="81"/>
        <v/>
      </c>
      <c r="D167" s="19" t="str">
        <f t="shared" si="56"/>
        <v/>
      </c>
      <c r="E167" s="19" t="str">
        <f t="shared" si="57"/>
        <v/>
      </c>
      <c r="F167" s="19" t="str">
        <f t="shared" si="58"/>
        <v/>
      </c>
      <c r="G167" s="19" t="str">
        <f t="shared" si="59"/>
        <v/>
      </c>
      <c r="H167" s="19" t="str">
        <f t="shared" si="82"/>
        <v/>
      </c>
      <c r="I167" s="19" t="str">
        <f t="shared" si="60"/>
        <v/>
      </c>
      <c r="J167" s="19" t="str">
        <f t="shared" si="61"/>
        <v/>
      </c>
      <c r="K167" s="19" t="str">
        <f t="shared" si="62"/>
        <v/>
      </c>
      <c r="L167" s="19" t="str">
        <f t="shared" si="63"/>
        <v/>
      </c>
      <c r="M167" s="19" t="str">
        <f t="shared" si="64"/>
        <v/>
      </c>
      <c r="N167" s="20" t="str">
        <f t="shared" si="65"/>
        <v/>
      </c>
      <c r="O167" s="19" t="str">
        <f t="shared" si="66"/>
        <v/>
      </c>
      <c r="P167" s="19" t="str">
        <f t="shared" si="67"/>
        <v/>
      </c>
      <c r="Q167" s="20" t="str">
        <f t="shared" si="68"/>
        <v/>
      </c>
      <c r="R167" s="19" t="str">
        <f t="shared" si="83"/>
        <v/>
      </c>
      <c r="S167" s="19" t="str">
        <f t="shared" si="69"/>
        <v/>
      </c>
      <c r="T167" s="19" t="str">
        <f t="shared" si="70"/>
        <v/>
      </c>
      <c r="U167" s="19" t="str">
        <f t="shared" si="71"/>
        <v/>
      </c>
      <c r="V167" s="19" t="str">
        <f t="shared" si="72"/>
        <v/>
      </c>
      <c r="W167" s="19" t="str">
        <f t="shared" si="73"/>
        <v/>
      </c>
      <c r="X167" s="19" t="str">
        <f t="shared" si="74"/>
        <v/>
      </c>
      <c r="Y167" s="19" t="str">
        <f t="shared" si="75"/>
        <v/>
      </c>
      <c r="Z167" s="19" t="str">
        <f t="shared" si="76"/>
        <v/>
      </c>
      <c r="AA167" s="19" t="str">
        <f t="shared" si="77"/>
        <v/>
      </c>
      <c r="AB167" s="19" t="str">
        <f t="shared" si="78"/>
        <v/>
      </c>
      <c r="AC167" s="19" t="str">
        <f t="shared" si="79"/>
        <v/>
      </c>
      <c r="AD167" s="19" t="str">
        <f t="shared" si="80"/>
        <v/>
      </c>
    </row>
    <row r="168" spans="2:30" ht="14.4">
      <c r="B168" s="19" t="str">
        <f>IF(ISBLANK(A168),"",_xlfn.XLOOKUP(LEFT(A168,6),'MKT name rule'!$B$2:$B$322,'MKT name rule'!$C$2:$C$322, "Not found"))</f>
        <v/>
      </c>
      <c r="C168" s="19" t="str">
        <f t="shared" si="81"/>
        <v/>
      </c>
      <c r="D168" s="19" t="str">
        <f t="shared" si="56"/>
        <v/>
      </c>
      <c r="E168" s="19" t="str">
        <f t="shared" si="57"/>
        <v/>
      </c>
      <c r="F168" s="19" t="str">
        <f t="shared" si="58"/>
        <v/>
      </c>
      <c r="G168" s="19" t="str">
        <f t="shared" si="59"/>
        <v/>
      </c>
      <c r="H168" s="19" t="str">
        <f t="shared" si="82"/>
        <v/>
      </c>
      <c r="I168" s="19" t="str">
        <f t="shared" si="60"/>
        <v/>
      </c>
      <c r="J168" s="19" t="str">
        <f t="shared" si="61"/>
        <v/>
      </c>
      <c r="K168" s="19" t="str">
        <f t="shared" si="62"/>
        <v/>
      </c>
      <c r="L168" s="19" t="str">
        <f t="shared" si="63"/>
        <v/>
      </c>
      <c r="M168" s="19" t="str">
        <f t="shared" si="64"/>
        <v/>
      </c>
      <c r="N168" s="20" t="str">
        <f t="shared" si="65"/>
        <v/>
      </c>
      <c r="O168" s="19" t="str">
        <f t="shared" si="66"/>
        <v/>
      </c>
      <c r="P168" s="19" t="str">
        <f t="shared" si="67"/>
        <v/>
      </c>
      <c r="Q168" s="20" t="str">
        <f t="shared" si="68"/>
        <v/>
      </c>
      <c r="R168" s="19" t="str">
        <f t="shared" si="83"/>
        <v/>
      </c>
      <c r="S168" s="19" t="str">
        <f t="shared" si="69"/>
        <v/>
      </c>
      <c r="T168" s="19" t="str">
        <f t="shared" si="70"/>
        <v/>
      </c>
      <c r="U168" s="19" t="str">
        <f t="shared" si="71"/>
        <v/>
      </c>
      <c r="V168" s="19" t="str">
        <f t="shared" si="72"/>
        <v/>
      </c>
      <c r="W168" s="19" t="str">
        <f t="shared" si="73"/>
        <v/>
      </c>
      <c r="X168" s="19" t="str">
        <f t="shared" si="74"/>
        <v/>
      </c>
      <c r="Y168" s="19" t="str">
        <f t="shared" si="75"/>
        <v/>
      </c>
      <c r="Z168" s="19" t="str">
        <f t="shared" si="76"/>
        <v/>
      </c>
      <c r="AA168" s="19" t="str">
        <f t="shared" si="77"/>
        <v/>
      </c>
      <c r="AB168" s="19" t="str">
        <f t="shared" si="78"/>
        <v/>
      </c>
      <c r="AC168" s="19" t="str">
        <f t="shared" si="79"/>
        <v/>
      </c>
      <c r="AD168" s="19" t="str">
        <f t="shared" si="80"/>
        <v/>
      </c>
    </row>
    <row r="169" spans="2:30" ht="14.4">
      <c r="B169" s="19" t="str">
        <f>IF(ISBLANK(A169),"",_xlfn.XLOOKUP(LEFT(A169,6),'MKT name rule'!$B$2:$B$322,'MKT name rule'!$C$2:$C$322, "Not found"))</f>
        <v/>
      </c>
      <c r="C169" s="19" t="str">
        <f t="shared" si="81"/>
        <v/>
      </c>
      <c r="D169" s="19" t="str">
        <f t="shared" si="56"/>
        <v/>
      </c>
      <c r="E169" s="19" t="str">
        <f t="shared" si="57"/>
        <v/>
      </c>
      <c r="F169" s="19" t="str">
        <f t="shared" si="58"/>
        <v/>
      </c>
      <c r="G169" s="19" t="str">
        <f t="shared" si="59"/>
        <v/>
      </c>
      <c r="H169" s="19" t="str">
        <f t="shared" si="82"/>
        <v/>
      </c>
      <c r="I169" s="19" t="str">
        <f t="shared" si="60"/>
        <v/>
      </c>
      <c r="J169" s="19" t="str">
        <f t="shared" si="61"/>
        <v/>
      </c>
      <c r="K169" s="19" t="str">
        <f t="shared" si="62"/>
        <v/>
      </c>
      <c r="L169" s="19" t="str">
        <f t="shared" si="63"/>
        <v/>
      </c>
      <c r="M169" s="19" t="str">
        <f t="shared" si="64"/>
        <v/>
      </c>
      <c r="N169" s="20" t="str">
        <f t="shared" si="65"/>
        <v/>
      </c>
      <c r="O169" s="19" t="str">
        <f t="shared" si="66"/>
        <v/>
      </c>
      <c r="P169" s="19" t="str">
        <f t="shared" si="67"/>
        <v/>
      </c>
      <c r="Q169" s="20" t="str">
        <f t="shared" si="68"/>
        <v/>
      </c>
      <c r="R169" s="19" t="str">
        <f t="shared" si="83"/>
        <v/>
      </c>
      <c r="S169" s="19" t="str">
        <f t="shared" si="69"/>
        <v/>
      </c>
      <c r="T169" s="19" t="str">
        <f t="shared" si="70"/>
        <v/>
      </c>
      <c r="U169" s="19" t="str">
        <f t="shared" si="71"/>
        <v/>
      </c>
      <c r="V169" s="19" t="str">
        <f t="shared" si="72"/>
        <v/>
      </c>
      <c r="W169" s="19" t="str">
        <f t="shared" si="73"/>
        <v/>
      </c>
      <c r="X169" s="19" t="str">
        <f t="shared" si="74"/>
        <v/>
      </c>
      <c r="Y169" s="19" t="str">
        <f t="shared" si="75"/>
        <v/>
      </c>
      <c r="Z169" s="19" t="str">
        <f t="shared" si="76"/>
        <v/>
      </c>
      <c r="AA169" s="19" t="str">
        <f t="shared" si="77"/>
        <v/>
      </c>
      <c r="AB169" s="19" t="str">
        <f t="shared" si="78"/>
        <v/>
      </c>
      <c r="AC169" s="19" t="str">
        <f t="shared" si="79"/>
        <v/>
      </c>
      <c r="AD169" s="19" t="str">
        <f t="shared" si="80"/>
        <v/>
      </c>
    </row>
    <row r="170" spans="2:30" ht="14.4">
      <c r="B170" s="19" t="str">
        <f>IF(ISBLANK(A170),"",_xlfn.XLOOKUP(LEFT(A170,6),'MKT name rule'!$B$2:$B$322,'MKT name rule'!$C$2:$C$322, "Not found"))</f>
        <v/>
      </c>
      <c r="C170" s="19" t="str">
        <f t="shared" si="81"/>
        <v/>
      </c>
      <c r="D170" s="19" t="str">
        <f t="shared" si="56"/>
        <v/>
      </c>
      <c r="E170" s="19" t="str">
        <f t="shared" si="57"/>
        <v/>
      </c>
      <c r="F170" s="19" t="str">
        <f t="shared" si="58"/>
        <v/>
      </c>
      <c r="G170" s="19" t="str">
        <f t="shared" si="59"/>
        <v/>
      </c>
      <c r="H170" s="19" t="str">
        <f t="shared" si="82"/>
        <v/>
      </c>
      <c r="I170" s="19" t="str">
        <f t="shared" si="60"/>
        <v/>
      </c>
      <c r="J170" s="19" t="str">
        <f t="shared" si="61"/>
        <v/>
      </c>
      <c r="K170" s="19" t="str">
        <f t="shared" si="62"/>
        <v/>
      </c>
      <c r="L170" s="19" t="str">
        <f t="shared" si="63"/>
        <v/>
      </c>
      <c r="M170" s="19" t="str">
        <f t="shared" si="64"/>
        <v/>
      </c>
      <c r="N170" s="20" t="str">
        <f t="shared" si="65"/>
        <v/>
      </c>
      <c r="O170" s="19" t="str">
        <f t="shared" si="66"/>
        <v/>
      </c>
      <c r="P170" s="19" t="str">
        <f t="shared" si="67"/>
        <v/>
      </c>
      <c r="Q170" s="20" t="str">
        <f t="shared" si="68"/>
        <v/>
      </c>
      <c r="R170" s="19" t="str">
        <f t="shared" si="83"/>
        <v/>
      </c>
      <c r="S170" s="19" t="str">
        <f t="shared" si="69"/>
        <v/>
      </c>
      <c r="T170" s="19" t="str">
        <f t="shared" si="70"/>
        <v/>
      </c>
      <c r="U170" s="19" t="str">
        <f t="shared" si="71"/>
        <v/>
      </c>
      <c r="V170" s="19" t="str">
        <f t="shared" si="72"/>
        <v/>
      </c>
      <c r="W170" s="19" t="str">
        <f t="shared" si="73"/>
        <v/>
      </c>
      <c r="X170" s="19" t="str">
        <f t="shared" si="74"/>
        <v/>
      </c>
      <c r="Y170" s="19" t="str">
        <f t="shared" si="75"/>
        <v/>
      </c>
      <c r="Z170" s="19" t="str">
        <f t="shared" si="76"/>
        <v/>
      </c>
      <c r="AA170" s="19" t="str">
        <f t="shared" si="77"/>
        <v/>
      </c>
      <c r="AB170" s="19" t="str">
        <f t="shared" si="78"/>
        <v/>
      </c>
      <c r="AC170" s="19" t="str">
        <f t="shared" si="79"/>
        <v/>
      </c>
      <c r="AD170" s="19" t="str">
        <f t="shared" si="80"/>
        <v/>
      </c>
    </row>
    <row r="171" spans="2:30" ht="14.4">
      <c r="B171" s="19" t="str">
        <f>IF(ISBLANK(A171),"",_xlfn.XLOOKUP(LEFT(A171,6),'MKT name rule'!$B$2:$B$322,'MKT name rule'!$C$2:$C$322, "Not found"))</f>
        <v/>
      </c>
      <c r="C171" s="19" t="str">
        <f t="shared" si="81"/>
        <v/>
      </c>
      <c r="D171" s="19" t="str">
        <f t="shared" si="56"/>
        <v/>
      </c>
      <c r="E171" s="19" t="str">
        <f t="shared" si="57"/>
        <v/>
      </c>
      <c r="F171" s="19" t="str">
        <f t="shared" si="58"/>
        <v/>
      </c>
      <c r="G171" s="19" t="str">
        <f t="shared" si="59"/>
        <v/>
      </c>
      <c r="H171" s="19" t="str">
        <f t="shared" si="82"/>
        <v/>
      </c>
      <c r="I171" s="19" t="str">
        <f t="shared" si="60"/>
        <v/>
      </c>
      <c r="J171" s="19" t="str">
        <f t="shared" si="61"/>
        <v/>
      </c>
      <c r="K171" s="19" t="str">
        <f t="shared" si="62"/>
        <v/>
      </c>
      <c r="L171" s="19" t="str">
        <f t="shared" si="63"/>
        <v/>
      </c>
      <c r="M171" s="19" t="str">
        <f t="shared" si="64"/>
        <v/>
      </c>
      <c r="N171" s="20" t="str">
        <f t="shared" si="65"/>
        <v/>
      </c>
      <c r="O171" s="19" t="str">
        <f t="shared" si="66"/>
        <v/>
      </c>
      <c r="P171" s="19" t="str">
        <f t="shared" si="67"/>
        <v/>
      </c>
      <c r="Q171" s="20" t="str">
        <f t="shared" si="68"/>
        <v/>
      </c>
      <c r="R171" s="19" t="str">
        <f t="shared" si="83"/>
        <v/>
      </c>
      <c r="S171" s="19" t="str">
        <f t="shared" si="69"/>
        <v/>
      </c>
      <c r="T171" s="19" t="str">
        <f t="shared" si="70"/>
        <v/>
      </c>
      <c r="U171" s="19" t="str">
        <f t="shared" si="71"/>
        <v/>
      </c>
      <c r="V171" s="19" t="str">
        <f t="shared" si="72"/>
        <v/>
      </c>
      <c r="W171" s="19" t="str">
        <f t="shared" si="73"/>
        <v/>
      </c>
      <c r="X171" s="19" t="str">
        <f t="shared" si="74"/>
        <v/>
      </c>
      <c r="Y171" s="19" t="str">
        <f t="shared" si="75"/>
        <v/>
      </c>
      <c r="Z171" s="19" t="str">
        <f t="shared" si="76"/>
        <v/>
      </c>
      <c r="AA171" s="19" t="str">
        <f t="shared" si="77"/>
        <v/>
      </c>
      <c r="AB171" s="19" t="str">
        <f t="shared" si="78"/>
        <v/>
      </c>
      <c r="AC171" s="19" t="str">
        <f t="shared" si="79"/>
        <v/>
      </c>
      <c r="AD171" s="19" t="str">
        <f t="shared" si="80"/>
        <v/>
      </c>
    </row>
    <row r="172" spans="2:30" ht="14.4">
      <c r="B172" s="19" t="str">
        <f>IF(ISBLANK(A172),"",_xlfn.XLOOKUP(LEFT(A172,6),'MKT name rule'!$B$2:$B$322,'MKT name rule'!$C$2:$C$322, "Not found"))</f>
        <v/>
      </c>
      <c r="C172" s="19" t="str">
        <f t="shared" si="81"/>
        <v/>
      </c>
      <c r="D172" s="19" t="str">
        <f t="shared" si="56"/>
        <v/>
      </c>
      <c r="E172" s="19" t="str">
        <f t="shared" si="57"/>
        <v/>
      </c>
      <c r="F172" s="19" t="str">
        <f t="shared" si="58"/>
        <v/>
      </c>
      <c r="G172" s="19" t="str">
        <f t="shared" si="59"/>
        <v/>
      </c>
      <c r="H172" s="19" t="str">
        <f t="shared" si="82"/>
        <v/>
      </c>
      <c r="I172" s="19" t="str">
        <f t="shared" si="60"/>
        <v/>
      </c>
      <c r="J172" s="19" t="str">
        <f t="shared" si="61"/>
        <v/>
      </c>
      <c r="K172" s="19" t="str">
        <f t="shared" si="62"/>
        <v/>
      </c>
      <c r="L172" s="19" t="str">
        <f t="shared" si="63"/>
        <v/>
      </c>
      <c r="M172" s="19" t="str">
        <f t="shared" si="64"/>
        <v/>
      </c>
      <c r="N172" s="20" t="str">
        <f t="shared" si="65"/>
        <v/>
      </c>
      <c r="O172" s="19" t="str">
        <f t="shared" si="66"/>
        <v/>
      </c>
      <c r="P172" s="19" t="str">
        <f t="shared" si="67"/>
        <v/>
      </c>
      <c r="Q172" s="20" t="str">
        <f t="shared" si="68"/>
        <v/>
      </c>
      <c r="R172" s="19" t="str">
        <f t="shared" si="83"/>
        <v/>
      </c>
      <c r="S172" s="19" t="str">
        <f t="shared" si="69"/>
        <v/>
      </c>
      <c r="T172" s="19" t="str">
        <f t="shared" si="70"/>
        <v/>
      </c>
      <c r="U172" s="19" t="str">
        <f t="shared" si="71"/>
        <v/>
      </c>
      <c r="V172" s="19" t="str">
        <f t="shared" si="72"/>
        <v/>
      </c>
      <c r="W172" s="19" t="str">
        <f t="shared" si="73"/>
        <v/>
      </c>
      <c r="X172" s="19" t="str">
        <f t="shared" si="74"/>
        <v/>
      </c>
      <c r="Y172" s="19" t="str">
        <f t="shared" si="75"/>
        <v/>
      </c>
      <c r="Z172" s="19" t="str">
        <f t="shared" si="76"/>
        <v/>
      </c>
      <c r="AA172" s="19" t="str">
        <f t="shared" si="77"/>
        <v/>
      </c>
      <c r="AB172" s="19" t="str">
        <f t="shared" si="78"/>
        <v/>
      </c>
      <c r="AC172" s="19" t="str">
        <f t="shared" si="79"/>
        <v/>
      </c>
      <c r="AD172" s="19" t="str">
        <f t="shared" si="80"/>
        <v/>
      </c>
    </row>
    <row r="173" spans="2:30" ht="14.4">
      <c r="B173" s="19" t="str">
        <f>IF(ISBLANK(A173),"",_xlfn.XLOOKUP(LEFT(A173,6),'MKT name rule'!$B$2:$B$322,'MKT name rule'!$C$2:$C$322, "Not found"))</f>
        <v/>
      </c>
      <c r="C173" s="19" t="str">
        <f t="shared" si="81"/>
        <v/>
      </c>
      <c r="D173" s="19" t="str">
        <f t="shared" si="56"/>
        <v/>
      </c>
      <c r="E173" s="19" t="str">
        <f t="shared" si="57"/>
        <v/>
      </c>
      <c r="F173" s="19" t="str">
        <f t="shared" si="58"/>
        <v/>
      </c>
      <c r="G173" s="19" t="str">
        <f t="shared" si="59"/>
        <v/>
      </c>
      <c r="H173" s="19" t="str">
        <f t="shared" si="82"/>
        <v/>
      </c>
      <c r="I173" s="19" t="str">
        <f t="shared" si="60"/>
        <v/>
      </c>
      <c r="J173" s="19" t="str">
        <f t="shared" si="61"/>
        <v/>
      </c>
      <c r="K173" s="19" t="str">
        <f t="shared" si="62"/>
        <v/>
      </c>
      <c r="L173" s="19" t="str">
        <f t="shared" si="63"/>
        <v/>
      </c>
      <c r="M173" s="19" t="str">
        <f t="shared" si="64"/>
        <v/>
      </c>
      <c r="N173" s="20" t="str">
        <f t="shared" si="65"/>
        <v/>
      </c>
      <c r="O173" s="19" t="str">
        <f t="shared" si="66"/>
        <v/>
      </c>
      <c r="P173" s="19" t="str">
        <f t="shared" si="67"/>
        <v/>
      </c>
      <c r="Q173" s="20" t="str">
        <f t="shared" si="68"/>
        <v/>
      </c>
      <c r="R173" s="19" t="str">
        <f t="shared" si="83"/>
        <v/>
      </c>
      <c r="S173" s="19" t="str">
        <f t="shared" si="69"/>
        <v/>
      </c>
      <c r="T173" s="19" t="str">
        <f t="shared" si="70"/>
        <v/>
      </c>
      <c r="U173" s="19" t="str">
        <f t="shared" si="71"/>
        <v/>
      </c>
      <c r="V173" s="19" t="str">
        <f t="shared" si="72"/>
        <v/>
      </c>
      <c r="W173" s="19" t="str">
        <f t="shared" si="73"/>
        <v/>
      </c>
      <c r="X173" s="19" t="str">
        <f t="shared" si="74"/>
        <v/>
      </c>
      <c r="Y173" s="19" t="str">
        <f t="shared" si="75"/>
        <v/>
      </c>
      <c r="Z173" s="19" t="str">
        <f t="shared" si="76"/>
        <v/>
      </c>
      <c r="AA173" s="19" t="str">
        <f t="shared" si="77"/>
        <v/>
      </c>
      <c r="AB173" s="19" t="str">
        <f t="shared" si="78"/>
        <v/>
      </c>
      <c r="AC173" s="19" t="str">
        <f t="shared" si="79"/>
        <v/>
      </c>
      <c r="AD173" s="19" t="str">
        <f t="shared" si="80"/>
        <v/>
      </c>
    </row>
    <row r="174" spans="2:30" ht="14.4">
      <c r="B174" s="19" t="str">
        <f>IF(ISBLANK(A174),"",_xlfn.XLOOKUP(LEFT(A174,6),'MKT name rule'!$B$2:$B$322,'MKT name rule'!$C$2:$C$322, "Not found"))</f>
        <v/>
      </c>
      <c r="C174" s="19" t="str">
        <f t="shared" si="81"/>
        <v/>
      </c>
      <c r="D174" s="19" t="str">
        <f t="shared" si="56"/>
        <v/>
      </c>
      <c r="E174" s="19" t="str">
        <f t="shared" si="57"/>
        <v/>
      </c>
      <c r="F174" s="19" t="str">
        <f t="shared" si="58"/>
        <v/>
      </c>
      <c r="G174" s="19" t="str">
        <f t="shared" si="59"/>
        <v/>
      </c>
      <c r="H174" s="19" t="str">
        <f t="shared" si="82"/>
        <v/>
      </c>
      <c r="I174" s="19" t="str">
        <f t="shared" si="60"/>
        <v/>
      </c>
      <c r="J174" s="19" t="str">
        <f t="shared" si="61"/>
        <v/>
      </c>
      <c r="K174" s="19" t="str">
        <f t="shared" si="62"/>
        <v/>
      </c>
      <c r="L174" s="19" t="str">
        <f t="shared" si="63"/>
        <v/>
      </c>
      <c r="M174" s="19" t="str">
        <f t="shared" si="64"/>
        <v/>
      </c>
      <c r="N174" s="20" t="str">
        <f t="shared" si="65"/>
        <v/>
      </c>
      <c r="O174" s="19" t="str">
        <f t="shared" si="66"/>
        <v/>
      </c>
      <c r="P174" s="19" t="str">
        <f t="shared" si="67"/>
        <v/>
      </c>
      <c r="Q174" s="20" t="str">
        <f t="shared" si="68"/>
        <v/>
      </c>
      <c r="R174" s="19" t="str">
        <f t="shared" si="83"/>
        <v/>
      </c>
      <c r="S174" s="19" t="str">
        <f t="shared" si="69"/>
        <v/>
      </c>
      <c r="T174" s="19" t="str">
        <f t="shared" si="70"/>
        <v/>
      </c>
      <c r="U174" s="19" t="str">
        <f t="shared" si="71"/>
        <v/>
      </c>
      <c r="V174" s="19" t="str">
        <f t="shared" si="72"/>
        <v/>
      </c>
      <c r="W174" s="19" t="str">
        <f t="shared" si="73"/>
        <v/>
      </c>
      <c r="X174" s="19" t="str">
        <f t="shared" si="74"/>
        <v/>
      </c>
      <c r="Y174" s="19" t="str">
        <f t="shared" si="75"/>
        <v/>
      </c>
      <c r="Z174" s="19" t="str">
        <f t="shared" si="76"/>
        <v/>
      </c>
      <c r="AA174" s="19" t="str">
        <f t="shared" si="77"/>
        <v/>
      </c>
      <c r="AB174" s="19" t="str">
        <f t="shared" si="78"/>
        <v/>
      </c>
      <c r="AC174" s="19" t="str">
        <f t="shared" si="79"/>
        <v/>
      </c>
      <c r="AD174" s="19" t="str">
        <f t="shared" si="80"/>
        <v/>
      </c>
    </row>
    <row r="175" spans="2:30" ht="14.4">
      <c r="B175" s="19" t="str">
        <f>IF(ISBLANK(A175),"",_xlfn.XLOOKUP(LEFT(A175,6),'MKT name rule'!$B$2:$B$322,'MKT name rule'!$C$2:$C$322, "Not found"))</f>
        <v/>
      </c>
      <c r="C175" s="19" t="str">
        <f t="shared" si="81"/>
        <v/>
      </c>
      <c r="D175" s="19" t="str">
        <f t="shared" si="56"/>
        <v/>
      </c>
      <c r="E175" s="19" t="str">
        <f t="shared" si="57"/>
        <v/>
      </c>
      <c r="F175" s="19" t="str">
        <f t="shared" si="58"/>
        <v/>
      </c>
      <c r="G175" s="19" t="str">
        <f t="shared" si="59"/>
        <v/>
      </c>
      <c r="H175" s="19" t="str">
        <f t="shared" si="82"/>
        <v/>
      </c>
      <c r="I175" s="19" t="str">
        <f t="shared" si="60"/>
        <v/>
      </c>
      <c r="J175" s="19" t="str">
        <f t="shared" si="61"/>
        <v/>
      </c>
      <c r="K175" s="19" t="str">
        <f t="shared" si="62"/>
        <v/>
      </c>
      <c r="L175" s="19" t="str">
        <f t="shared" si="63"/>
        <v/>
      </c>
      <c r="M175" s="19" t="str">
        <f t="shared" si="64"/>
        <v/>
      </c>
      <c r="N175" s="20" t="str">
        <f t="shared" si="65"/>
        <v/>
      </c>
      <c r="O175" s="19" t="str">
        <f t="shared" si="66"/>
        <v/>
      </c>
      <c r="P175" s="19" t="str">
        <f t="shared" si="67"/>
        <v/>
      </c>
      <c r="Q175" s="20" t="str">
        <f t="shared" si="68"/>
        <v/>
      </c>
      <c r="R175" s="19" t="str">
        <f t="shared" si="83"/>
        <v/>
      </c>
      <c r="S175" s="19" t="str">
        <f t="shared" si="69"/>
        <v/>
      </c>
      <c r="T175" s="19" t="str">
        <f t="shared" si="70"/>
        <v/>
      </c>
      <c r="U175" s="19" t="str">
        <f t="shared" si="71"/>
        <v/>
      </c>
      <c r="V175" s="19" t="str">
        <f t="shared" si="72"/>
        <v/>
      </c>
      <c r="W175" s="19" t="str">
        <f t="shared" si="73"/>
        <v/>
      </c>
      <c r="X175" s="19" t="str">
        <f t="shared" si="74"/>
        <v/>
      </c>
      <c r="Y175" s="19" t="str">
        <f t="shared" si="75"/>
        <v/>
      </c>
      <c r="Z175" s="19" t="str">
        <f t="shared" si="76"/>
        <v/>
      </c>
      <c r="AA175" s="19" t="str">
        <f t="shared" si="77"/>
        <v/>
      </c>
      <c r="AB175" s="19" t="str">
        <f t="shared" si="78"/>
        <v/>
      </c>
      <c r="AC175" s="19" t="str">
        <f t="shared" si="79"/>
        <v/>
      </c>
      <c r="AD175" s="19" t="str">
        <f t="shared" si="80"/>
        <v/>
      </c>
    </row>
    <row r="176" spans="2:30" ht="14.4">
      <c r="B176" s="19" t="str">
        <f>IF(ISBLANK(A176),"",_xlfn.XLOOKUP(LEFT(A176,6),'MKT name rule'!$B$2:$B$322,'MKT name rule'!$C$2:$C$322, "Not found"))</f>
        <v/>
      </c>
      <c r="C176" s="19" t="str">
        <f t="shared" si="81"/>
        <v/>
      </c>
      <c r="D176" s="19" t="str">
        <f t="shared" si="56"/>
        <v/>
      </c>
      <c r="E176" s="19" t="str">
        <f t="shared" si="57"/>
        <v/>
      </c>
      <c r="F176" s="19" t="str">
        <f t="shared" si="58"/>
        <v/>
      </c>
      <c r="G176" s="19" t="str">
        <f t="shared" si="59"/>
        <v/>
      </c>
      <c r="H176" s="19" t="str">
        <f t="shared" si="82"/>
        <v/>
      </c>
      <c r="I176" s="19" t="str">
        <f t="shared" si="60"/>
        <v/>
      </c>
      <c r="J176" s="19" t="str">
        <f t="shared" si="61"/>
        <v/>
      </c>
      <c r="K176" s="19" t="str">
        <f t="shared" si="62"/>
        <v/>
      </c>
      <c r="L176" s="19" t="str">
        <f t="shared" si="63"/>
        <v/>
      </c>
      <c r="M176" s="19" t="str">
        <f t="shared" si="64"/>
        <v/>
      </c>
      <c r="N176" s="20" t="str">
        <f t="shared" si="65"/>
        <v/>
      </c>
      <c r="O176" s="19" t="str">
        <f t="shared" si="66"/>
        <v/>
      </c>
      <c r="P176" s="19" t="str">
        <f t="shared" si="67"/>
        <v/>
      </c>
      <c r="Q176" s="20" t="str">
        <f t="shared" si="68"/>
        <v/>
      </c>
      <c r="R176" s="19" t="str">
        <f t="shared" si="83"/>
        <v/>
      </c>
      <c r="S176" s="19" t="str">
        <f t="shared" si="69"/>
        <v/>
      </c>
      <c r="T176" s="19" t="str">
        <f t="shared" si="70"/>
        <v/>
      </c>
      <c r="U176" s="19" t="str">
        <f t="shared" si="71"/>
        <v/>
      </c>
      <c r="V176" s="19" t="str">
        <f t="shared" si="72"/>
        <v/>
      </c>
      <c r="W176" s="19" t="str">
        <f t="shared" si="73"/>
        <v/>
      </c>
      <c r="X176" s="19" t="str">
        <f t="shared" si="74"/>
        <v/>
      </c>
      <c r="Y176" s="19" t="str">
        <f t="shared" si="75"/>
        <v/>
      </c>
      <c r="Z176" s="19" t="str">
        <f t="shared" si="76"/>
        <v/>
      </c>
      <c r="AA176" s="19" t="str">
        <f t="shared" si="77"/>
        <v/>
      </c>
      <c r="AB176" s="19" t="str">
        <f t="shared" si="78"/>
        <v/>
      </c>
      <c r="AC176" s="19" t="str">
        <f t="shared" si="79"/>
        <v/>
      </c>
      <c r="AD176" s="19" t="str">
        <f t="shared" si="80"/>
        <v/>
      </c>
    </row>
    <row r="177" spans="2:30" ht="14.4">
      <c r="B177" s="19" t="str">
        <f>IF(ISBLANK(A177),"",_xlfn.XLOOKUP(LEFT(A177,6),'MKT name rule'!$B$2:$B$322,'MKT name rule'!$C$2:$C$322, "Not found"))</f>
        <v/>
      </c>
      <c r="C177" s="19" t="str">
        <f t="shared" si="81"/>
        <v/>
      </c>
      <c r="D177" s="19" t="str">
        <f t="shared" si="56"/>
        <v/>
      </c>
      <c r="E177" s="19" t="str">
        <f t="shared" si="57"/>
        <v/>
      </c>
      <c r="F177" s="19" t="str">
        <f t="shared" si="58"/>
        <v/>
      </c>
      <c r="G177" s="19" t="str">
        <f t="shared" si="59"/>
        <v/>
      </c>
      <c r="H177" s="19" t="str">
        <f t="shared" si="82"/>
        <v/>
      </c>
      <c r="I177" s="19" t="str">
        <f t="shared" si="60"/>
        <v/>
      </c>
      <c r="J177" s="19" t="str">
        <f t="shared" si="61"/>
        <v/>
      </c>
      <c r="K177" s="19" t="str">
        <f t="shared" si="62"/>
        <v/>
      </c>
      <c r="L177" s="19" t="str">
        <f t="shared" si="63"/>
        <v/>
      </c>
      <c r="M177" s="19" t="str">
        <f t="shared" si="64"/>
        <v/>
      </c>
      <c r="N177" s="20" t="str">
        <f t="shared" si="65"/>
        <v/>
      </c>
      <c r="O177" s="19" t="str">
        <f t="shared" si="66"/>
        <v/>
      </c>
      <c r="P177" s="19" t="str">
        <f t="shared" si="67"/>
        <v/>
      </c>
      <c r="Q177" s="20" t="str">
        <f t="shared" si="68"/>
        <v/>
      </c>
      <c r="R177" s="19" t="str">
        <f t="shared" si="83"/>
        <v/>
      </c>
      <c r="S177" s="19" t="str">
        <f t="shared" si="69"/>
        <v/>
      </c>
      <c r="T177" s="19" t="str">
        <f t="shared" si="70"/>
        <v/>
      </c>
      <c r="U177" s="19" t="str">
        <f t="shared" si="71"/>
        <v/>
      </c>
      <c r="V177" s="19" t="str">
        <f t="shared" si="72"/>
        <v/>
      </c>
      <c r="W177" s="19" t="str">
        <f t="shared" si="73"/>
        <v/>
      </c>
      <c r="X177" s="19" t="str">
        <f t="shared" si="74"/>
        <v/>
      </c>
      <c r="Y177" s="19" t="str">
        <f t="shared" si="75"/>
        <v/>
      </c>
      <c r="Z177" s="19" t="str">
        <f t="shared" si="76"/>
        <v/>
      </c>
      <c r="AA177" s="19" t="str">
        <f t="shared" si="77"/>
        <v/>
      </c>
      <c r="AB177" s="19" t="str">
        <f t="shared" si="78"/>
        <v/>
      </c>
      <c r="AC177" s="19" t="str">
        <f t="shared" si="79"/>
        <v/>
      </c>
      <c r="AD177" s="19" t="str">
        <f t="shared" si="80"/>
        <v/>
      </c>
    </row>
    <row r="178" spans="2:30" ht="14.4">
      <c r="B178" s="19" t="str">
        <f>IF(ISBLANK(A178),"",_xlfn.XLOOKUP(LEFT(A178,6),'MKT name rule'!$B$2:$B$322,'MKT name rule'!$C$2:$C$322, "Not found"))</f>
        <v/>
      </c>
      <c r="C178" s="19" t="str">
        <f t="shared" si="81"/>
        <v/>
      </c>
      <c r="D178" s="19" t="str">
        <f t="shared" si="56"/>
        <v/>
      </c>
      <c r="E178" s="19" t="str">
        <f t="shared" si="57"/>
        <v/>
      </c>
      <c r="F178" s="19" t="str">
        <f t="shared" si="58"/>
        <v/>
      </c>
      <c r="G178" s="19" t="str">
        <f t="shared" si="59"/>
        <v/>
      </c>
      <c r="H178" s="19" t="str">
        <f t="shared" si="82"/>
        <v/>
      </c>
      <c r="I178" s="19" t="str">
        <f t="shared" si="60"/>
        <v/>
      </c>
      <c r="J178" s="19" t="str">
        <f t="shared" si="61"/>
        <v/>
      </c>
      <c r="K178" s="19" t="str">
        <f t="shared" si="62"/>
        <v/>
      </c>
      <c r="L178" s="19" t="str">
        <f t="shared" si="63"/>
        <v/>
      </c>
      <c r="M178" s="19" t="str">
        <f t="shared" si="64"/>
        <v/>
      </c>
      <c r="N178" s="20" t="str">
        <f t="shared" si="65"/>
        <v/>
      </c>
      <c r="O178" s="19" t="str">
        <f t="shared" si="66"/>
        <v/>
      </c>
      <c r="P178" s="19" t="str">
        <f t="shared" si="67"/>
        <v/>
      </c>
      <c r="Q178" s="20" t="str">
        <f t="shared" si="68"/>
        <v/>
      </c>
      <c r="R178" s="19" t="str">
        <f t="shared" si="83"/>
        <v/>
      </c>
      <c r="S178" s="19" t="str">
        <f t="shared" si="69"/>
        <v/>
      </c>
      <c r="T178" s="19" t="str">
        <f t="shared" si="70"/>
        <v/>
      </c>
      <c r="U178" s="19" t="str">
        <f t="shared" si="71"/>
        <v/>
      </c>
      <c r="V178" s="19" t="str">
        <f t="shared" si="72"/>
        <v/>
      </c>
      <c r="W178" s="19" t="str">
        <f t="shared" si="73"/>
        <v/>
      </c>
      <c r="X178" s="19" t="str">
        <f t="shared" si="74"/>
        <v/>
      </c>
      <c r="Y178" s="19" t="str">
        <f t="shared" si="75"/>
        <v/>
      </c>
      <c r="Z178" s="19" t="str">
        <f t="shared" si="76"/>
        <v/>
      </c>
      <c r="AA178" s="19" t="str">
        <f t="shared" si="77"/>
        <v/>
      </c>
      <c r="AB178" s="19" t="str">
        <f t="shared" si="78"/>
        <v/>
      </c>
      <c r="AC178" s="19" t="str">
        <f t="shared" si="79"/>
        <v/>
      </c>
      <c r="AD178" s="19" t="str">
        <f t="shared" si="80"/>
        <v/>
      </c>
    </row>
    <row r="179" spans="2:30" ht="14.4">
      <c r="B179" s="19" t="str">
        <f>IF(ISBLANK(A179),"",_xlfn.XLOOKUP(LEFT(A179,6),'MKT name rule'!$B$2:$B$322,'MKT name rule'!$C$2:$C$322, "Not found"))</f>
        <v/>
      </c>
      <c r="C179" s="19" t="str">
        <f t="shared" si="81"/>
        <v/>
      </c>
      <c r="D179" s="19" t="str">
        <f t="shared" si="56"/>
        <v/>
      </c>
      <c r="E179" s="19" t="str">
        <f t="shared" si="57"/>
        <v/>
      </c>
      <c r="F179" s="19" t="str">
        <f t="shared" si="58"/>
        <v/>
      </c>
      <c r="G179" s="19" t="str">
        <f t="shared" si="59"/>
        <v/>
      </c>
      <c r="H179" s="19" t="str">
        <f t="shared" si="82"/>
        <v/>
      </c>
      <c r="I179" s="19" t="str">
        <f t="shared" si="60"/>
        <v/>
      </c>
      <c r="J179" s="19" t="str">
        <f t="shared" si="61"/>
        <v/>
      </c>
      <c r="K179" s="19" t="str">
        <f t="shared" si="62"/>
        <v/>
      </c>
      <c r="L179" s="19" t="str">
        <f t="shared" si="63"/>
        <v/>
      </c>
      <c r="M179" s="19" t="str">
        <f t="shared" si="64"/>
        <v/>
      </c>
      <c r="N179" s="20" t="str">
        <f t="shared" si="65"/>
        <v/>
      </c>
      <c r="O179" s="19" t="str">
        <f t="shared" si="66"/>
        <v/>
      </c>
      <c r="P179" s="19" t="str">
        <f t="shared" si="67"/>
        <v/>
      </c>
      <c r="Q179" s="20" t="str">
        <f t="shared" si="68"/>
        <v/>
      </c>
      <c r="R179" s="19" t="str">
        <f t="shared" si="83"/>
        <v/>
      </c>
      <c r="S179" s="19" t="str">
        <f t="shared" si="69"/>
        <v/>
      </c>
      <c r="T179" s="19" t="str">
        <f t="shared" si="70"/>
        <v/>
      </c>
      <c r="U179" s="19" t="str">
        <f t="shared" si="71"/>
        <v/>
      </c>
      <c r="V179" s="19" t="str">
        <f t="shared" si="72"/>
        <v/>
      </c>
      <c r="W179" s="19" t="str">
        <f t="shared" si="73"/>
        <v/>
      </c>
      <c r="X179" s="19" t="str">
        <f t="shared" si="74"/>
        <v/>
      </c>
      <c r="Y179" s="19" t="str">
        <f t="shared" si="75"/>
        <v/>
      </c>
      <c r="Z179" s="19" t="str">
        <f t="shared" si="76"/>
        <v/>
      </c>
      <c r="AA179" s="19" t="str">
        <f t="shared" si="77"/>
        <v/>
      </c>
      <c r="AB179" s="19" t="str">
        <f t="shared" si="78"/>
        <v/>
      </c>
      <c r="AC179" s="19" t="str">
        <f t="shared" si="79"/>
        <v/>
      </c>
      <c r="AD179" s="19" t="str">
        <f t="shared" si="80"/>
        <v/>
      </c>
    </row>
    <row r="180" spans="2:30" ht="14.4">
      <c r="B180" s="19" t="str">
        <f>IF(ISBLANK(A180),"",_xlfn.XLOOKUP(LEFT(A180,6),'MKT name rule'!$B$2:$B$322,'MKT name rule'!$C$2:$C$322, "Not found"))</f>
        <v/>
      </c>
      <c r="C180" s="19" t="str">
        <f t="shared" si="81"/>
        <v/>
      </c>
      <c r="D180" s="19" t="str">
        <f t="shared" si="56"/>
        <v/>
      </c>
      <c r="E180" s="19" t="str">
        <f t="shared" si="57"/>
        <v/>
      </c>
      <c r="F180" s="19" t="str">
        <f t="shared" si="58"/>
        <v/>
      </c>
      <c r="G180" s="19" t="str">
        <f t="shared" si="59"/>
        <v/>
      </c>
      <c r="H180" s="19" t="str">
        <f t="shared" si="82"/>
        <v/>
      </c>
      <c r="I180" s="19" t="str">
        <f t="shared" si="60"/>
        <v/>
      </c>
      <c r="J180" s="19" t="str">
        <f t="shared" si="61"/>
        <v/>
      </c>
      <c r="K180" s="19" t="str">
        <f t="shared" si="62"/>
        <v/>
      </c>
      <c r="L180" s="19" t="str">
        <f t="shared" si="63"/>
        <v/>
      </c>
      <c r="M180" s="19" t="str">
        <f t="shared" si="64"/>
        <v/>
      </c>
      <c r="N180" s="20" t="str">
        <f t="shared" si="65"/>
        <v/>
      </c>
      <c r="O180" s="19" t="str">
        <f t="shared" si="66"/>
        <v/>
      </c>
      <c r="P180" s="19" t="str">
        <f t="shared" si="67"/>
        <v/>
      </c>
      <c r="Q180" s="20" t="str">
        <f t="shared" si="68"/>
        <v/>
      </c>
      <c r="R180" s="19" t="str">
        <f t="shared" si="83"/>
        <v/>
      </c>
      <c r="S180" s="19" t="str">
        <f t="shared" si="69"/>
        <v/>
      </c>
      <c r="T180" s="19" t="str">
        <f t="shared" si="70"/>
        <v/>
      </c>
      <c r="U180" s="19" t="str">
        <f t="shared" si="71"/>
        <v/>
      </c>
      <c r="V180" s="19" t="str">
        <f t="shared" si="72"/>
        <v/>
      </c>
      <c r="W180" s="19" t="str">
        <f t="shared" si="73"/>
        <v/>
      </c>
      <c r="X180" s="19" t="str">
        <f t="shared" si="74"/>
        <v/>
      </c>
      <c r="Y180" s="19" t="str">
        <f t="shared" si="75"/>
        <v/>
      </c>
      <c r="Z180" s="19" t="str">
        <f t="shared" si="76"/>
        <v/>
      </c>
      <c r="AA180" s="19" t="str">
        <f t="shared" si="77"/>
        <v/>
      </c>
      <c r="AB180" s="19" t="str">
        <f t="shared" si="78"/>
        <v/>
      </c>
      <c r="AC180" s="19" t="str">
        <f t="shared" si="79"/>
        <v/>
      </c>
      <c r="AD180" s="19" t="str">
        <f t="shared" si="80"/>
        <v/>
      </c>
    </row>
    <row r="181" spans="2:30" ht="14.4">
      <c r="B181" s="19" t="str">
        <f>IF(ISBLANK(A181),"",_xlfn.XLOOKUP(LEFT(A181,6),'MKT name rule'!$B$2:$B$322,'MKT name rule'!$C$2:$C$322, "Not found"))</f>
        <v/>
      </c>
      <c r="C181" s="19" t="str">
        <f t="shared" si="81"/>
        <v/>
      </c>
      <c r="D181" s="19" t="str">
        <f t="shared" si="56"/>
        <v/>
      </c>
      <c r="E181" s="19" t="str">
        <f t="shared" si="57"/>
        <v/>
      </c>
      <c r="F181" s="19" t="str">
        <f t="shared" si="58"/>
        <v/>
      </c>
      <c r="G181" s="19" t="str">
        <f t="shared" si="59"/>
        <v/>
      </c>
      <c r="H181" s="19" t="str">
        <f t="shared" si="82"/>
        <v/>
      </c>
      <c r="I181" s="19" t="str">
        <f t="shared" si="60"/>
        <v/>
      </c>
      <c r="J181" s="19" t="str">
        <f t="shared" si="61"/>
        <v/>
      </c>
      <c r="K181" s="19" t="str">
        <f t="shared" si="62"/>
        <v/>
      </c>
      <c r="L181" s="19" t="str">
        <f t="shared" si="63"/>
        <v/>
      </c>
      <c r="M181" s="19" t="str">
        <f t="shared" si="64"/>
        <v/>
      </c>
      <c r="N181" s="20" t="str">
        <f t="shared" si="65"/>
        <v/>
      </c>
      <c r="O181" s="19" t="str">
        <f t="shared" si="66"/>
        <v/>
      </c>
      <c r="P181" s="19" t="str">
        <f t="shared" si="67"/>
        <v/>
      </c>
      <c r="Q181" s="20" t="str">
        <f t="shared" si="68"/>
        <v/>
      </c>
      <c r="R181" s="19" t="str">
        <f t="shared" si="83"/>
        <v/>
      </c>
      <c r="S181" s="19" t="str">
        <f t="shared" si="69"/>
        <v/>
      </c>
      <c r="T181" s="19" t="str">
        <f t="shared" si="70"/>
        <v/>
      </c>
      <c r="U181" s="19" t="str">
        <f t="shared" si="71"/>
        <v/>
      </c>
      <c r="V181" s="19" t="str">
        <f t="shared" si="72"/>
        <v/>
      </c>
      <c r="W181" s="19" t="str">
        <f t="shared" si="73"/>
        <v/>
      </c>
      <c r="X181" s="19" t="str">
        <f t="shared" si="74"/>
        <v/>
      </c>
      <c r="Y181" s="19" t="str">
        <f t="shared" si="75"/>
        <v/>
      </c>
      <c r="Z181" s="19" t="str">
        <f t="shared" si="76"/>
        <v/>
      </c>
      <c r="AA181" s="19" t="str">
        <f t="shared" si="77"/>
        <v/>
      </c>
      <c r="AB181" s="19" t="str">
        <f t="shared" si="78"/>
        <v/>
      </c>
      <c r="AC181" s="19" t="str">
        <f t="shared" si="79"/>
        <v/>
      </c>
      <c r="AD181" s="19" t="str">
        <f t="shared" si="80"/>
        <v/>
      </c>
    </row>
    <row r="182" spans="2:30" ht="14.4">
      <c r="B182" s="19" t="str">
        <f>IF(ISBLANK(A182),"",_xlfn.XLOOKUP(LEFT(A182,6),'MKT name rule'!$B$2:$B$322,'MKT name rule'!$C$2:$C$322, "Not found"))</f>
        <v/>
      </c>
      <c r="C182" s="19" t="str">
        <f t="shared" si="81"/>
        <v/>
      </c>
      <c r="D182" s="19" t="str">
        <f t="shared" si="56"/>
        <v/>
      </c>
      <c r="E182" s="19" t="str">
        <f t="shared" si="57"/>
        <v/>
      </c>
      <c r="F182" s="19" t="str">
        <f t="shared" si="58"/>
        <v/>
      </c>
      <c r="G182" s="19" t="str">
        <f t="shared" si="59"/>
        <v/>
      </c>
      <c r="H182" s="19" t="str">
        <f t="shared" si="82"/>
        <v/>
      </c>
      <c r="I182" s="19" t="str">
        <f t="shared" si="60"/>
        <v/>
      </c>
      <c r="J182" s="19" t="str">
        <f t="shared" si="61"/>
        <v/>
      </c>
      <c r="K182" s="19" t="str">
        <f t="shared" si="62"/>
        <v/>
      </c>
      <c r="L182" s="19" t="str">
        <f t="shared" si="63"/>
        <v/>
      </c>
      <c r="M182" s="19" t="str">
        <f t="shared" si="64"/>
        <v/>
      </c>
      <c r="N182" s="20" t="str">
        <f t="shared" si="65"/>
        <v/>
      </c>
      <c r="O182" s="19" t="str">
        <f t="shared" si="66"/>
        <v/>
      </c>
      <c r="P182" s="19" t="str">
        <f t="shared" si="67"/>
        <v/>
      </c>
      <c r="Q182" s="20" t="str">
        <f t="shared" si="68"/>
        <v/>
      </c>
      <c r="R182" s="19" t="str">
        <f t="shared" si="83"/>
        <v/>
      </c>
      <c r="S182" s="19" t="str">
        <f t="shared" si="69"/>
        <v/>
      </c>
      <c r="T182" s="19" t="str">
        <f t="shared" si="70"/>
        <v/>
      </c>
      <c r="U182" s="19" t="str">
        <f t="shared" si="71"/>
        <v/>
      </c>
      <c r="V182" s="19" t="str">
        <f t="shared" si="72"/>
        <v/>
      </c>
      <c r="W182" s="19" t="str">
        <f t="shared" si="73"/>
        <v/>
      </c>
      <c r="X182" s="19" t="str">
        <f t="shared" si="74"/>
        <v/>
      </c>
      <c r="Y182" s="19" t="str">
        <f t="shared" si="75"/>
        <v/>
      </c>
      <c r="Z182" s="19" t="str">
        <f t="shared" si="76"/>
        <v/>
      </c>
      <c r="AA182" s="19" t="str">
        <f t="shared" si="77"/>
        <v/>
      </c>
      <c r="AB182" s="19" t="str">
        <f t="shared" si="78"/>
        <v/>
      </c>
      <c r="AC182" s="19" t="str">
        <f t="shared" si="79"/>
        <v/>
      </c>
      <c r="AD182" s="19" t="str">
        <f t="shared" si="80"/>
        <v/>
      </c>
    </row>
    <row r="183" spans="2:30" ht="14.4">
      <c r="B183" s="19" t="str">
        <f>IF(ISBLANK(A183),"",_xlfn.XLOOKUP(LEFT(A183,6),'MKT name rule'!$B$2:$B$322,'MKT name rule'!$C$2:$C$322, "Not found"))</f>
        <v/>
      </c>
      <c r="C183" s="19" t="str">
        <f t="shared" si="81"/>
        <v/>
      </c>
      <c r="D183" s="19" t="str">
        <f t="shared" si="56"/>
        <v/>
      </c>
      <c r="E183" s="19" t="str">
        <f t="shared" si="57"/>
        <v/>
      </c>
      <c r="F183" s="19" t="str">
        <f t="shared" si="58"/>
        <v/>
      </c>
      <c r="G183" s="19" t="str">
        <f t="shared" si="59"/>
        <v/>
      </c>
      <c r="H183" s="19" t="str">
        <f t="shared" si="82"/>
        <v/>
      </c>
      <c r="I183" s="19" t="str">
        <f t="shared" si="60"/>
        <v/>
      </c>
      <c r="J183" s="19" t="str">
        <f t="shared" si="61"/>
        <v/>
      </c>
      <c r="K183" s="19" t="str">
        <f t="shared" si="62"/>
        <v/>
      </c>
      <c r="L183" s="19" t="str">
        <f t="shared" si="63"/>
        <v/>
      </c>
      <c r="M183" s="19" t="str">
        <f t="shared" si="64"/>
        <v/>
      </c>
      <c r="N183" s="20" t="str">
        <f t="shared" si="65"/>
        <v/>
      </c>
      <c r="O183" s="19" t="str">
        <f t="shared" si="66"/>
        <v/>
      </c>
      <c r="P183" s="19" t="str">
        <f t="shared" si="67"/>
        <v/>
      </c>
      <c r="Q183" s="20" t="str">
        <f t="shared" si="68"/>
        <v/>
      </c>
      <c r="R183" s="19" t="str">
        <f t="shared" si="83"/>
        <v/>
      </c>
      <c r="S183" s="19" t="str">
        <f t="shared" si="69"/>
        <v/>
      </c>
      <c r="T183" s="19" t="str">
        <f t="shared" si="70"/>
        <v/>
      </c>
      <c r="U183" s="19" t="str">
        <f t="shared" si="71"/>
        <v/>
      </c>
      <c r="V183" s="19" t="str">
        <f t="shared" si="72"/>
        <v/>
      </c>
      <c r="W183" s="19" t="str">
        <f t="shared" si="73"/>
        <v/>
      </c>
      <c r="X183" s="19" t="str">
        <f t="shared" si="74"/>
        <v/>
      </c>
      <c r="Y183" s="19" t="str">
        <f t="shared" si="75"/>
        <v/>
      </c>
      <c r="Z183" s="19" t="str">
        <f t="shared" si="76"/>
        <v/>
      </c>
      <c r="AA183" s="19" t="str">
        <f t="shared" si="77"/>
        <v/>
      </c>
      <c r="AB183" s="19" t="str">
        <f t="shared" si="78"/>
        <v/>
      </c>
      <c r="AC183" s="19" t="str">
        <f t="shared" si="79"/>
        <v/>
      </c>
      <c r="AD183" s="19" t="str">
        <f t="shared" si="80"/>
        <v/>
      </c>
    </row>
    <row r="184" spans="2:30" ht="14.4">
      <c r="B184" s="19" t="str">
        <f>IF(ISBLANK(A184),"",_xlfn.XLOOKUP(LEFT(A184,6),'MKT name rule'!$B$2:$B$322,'MKT name rule'!$C$2:$C$322, "Not found"))</f>
        <v/>
      </c>
      <c r="C184" s="19" t="str">
        <f t="shared" si="81"/>
        <v/>
      </c>
      <c r="D184" s="19" t="str">
        <f t="shared" si="56"/>
        <v/>
      </c>
      <c r="E184" s="19" t="str">
        <f t="shared" si="57"/>
        <v/>
      </c>
      <c r="F184" s="19" t="str">
        <f t="shared" si="58"/>
        <v/>
      </c>
      <c r="G184" s="19" t="str">
        <f t="shared" si="59"/>
        <v/>
      </c>
      <c r="H184" s="19" t="str">
        <f t="shared" si="82"/>
        <v/>
      </c>
      <c r="I184" s="19" t="str">
        <f t="shared" si="60"/>
        <v/>
      </c>
      <c r="J184" s="19" t="str">
        <f t="shared" si="61"/>
        <v/>
      </c>
      <c r="K184" s="19" t="str">
        <f t="shared" si="62"/>
        <v/>
      </c>
      <c r="L184" s="19" t="str">
        <f t="shared" si="63"/>
        <v/>
      </c>
      <c r="M184" s="19" t="str">
        <f t="shared" si="64"/>
        <v/>
      </c>
      <c r="N184" s="20" t="str">
        <f t="shared" si="65"/>
        <v/>
      </c>
      <c r="O184" s="19" t="str">
        <f t="shared" si="66"/>
        <v/>
      </c>
      <c r="P184" s="19" t="str">
        <f t="shared" si="67"/>
        <v/>
      </c>
      <c r="Q184" s="20" t="str">
        <f t="shared" si="68"/>
        <v/>
      </c>
      <c r="R184" s="19" t="str">
        <f t="shared" si="83"/>
        <v/>
      </c>
      <c r="S184" s="19" t="str">
        <f t="shared" si="69"/>
        <v/>
      </c>
      <c r="T184" s="19" t="str">
        <f t="shared" si="70"/>
        <v/>
      </c>
      <c r="U184" s="19" t="str">
        <f t="shared" si="71"/>
        <v/>
      </c>
      <c r="V184" s="19" t="str">
        <f t="shared" si="72"/>
        <v/>
      </c>
      <c r="W184" s="19" t="str">
        <f t="shared" si="73"/>
        <v/>
      </c>
      <c r="X184" s="19" t="str">
        <f t="shared" si="74"/>
        <v/>
      </c>
      <c r="Y184" s="19" t="str">
        <f t="shared" si="75"/>
        <v/>
      </c>
      <c r="Z184" s="19" t="str">
        <f t="shared" si="76"/>
        <v/>
      </c>
      <c r="AA184" s="19" t="str">
        <f t="shared" si="77"/>
        <v/>
      </c>
      <c r="AB184" s="19" t="str">
        <f t="shared" si="78"/>
        <v/>
      </c>
      <c r="AC184" s="19" t="str">
        <f t="shared" si="79"/>
        <v/>
      </c>
      <c r="AD184" s="19" t="str">
        <f t="shared" si="80"/>
        <v/>
      </c>
    </row>
    <row r="185" spans="2:30" ht="14.4">
      <c r="B185" s="19" t="str">
        <f>IF(ISBLANK(A185),"",_xlfn.XLOOKUP(LEFT(A185,6),'MKT name rule'!$B$2:$B$322,'MKT name rule'!$C$2:$C$322, "Not found"))</f>
        <v/>
      </c>
      <c r="C185" s="19" t="str">
        <f t="shared" si="81"/>
        <v/>
      </c>
      <c r="D185" s="19" t="str">
        <f t="shared" si="56"/>
        <v/>
      </c>
      <c r="E185" s="19" t="str">
        <f t="shared" si="57"/>
        <v/>
      </c>
      <c r="F185" s="19" t="str">
        <f t="shared" si="58"/>
        <v/>
      </c>
      <c r="G185" s="19" t="str">
        <f t="shared" si="59"/>
        <v/>
      </c>
      <c r="H185" s="19" t="str">
        <f t="shared" si="82"/>
        <v/>
      </c>
      <c r="I185" s="19" t="str">
        <f t="shared" si="60"/>
        <v/>
      </c>
      <c r="J185" s="19" t="str">
        <f t="shared" si="61"/>
        <v/>
      </c>
      <c r="K185" s="19" t="str">
        <f t="shared" si="62"/>
        <v/>
      </c>
      <c r="L185" s="19" t="str">
        <f t="shared" si="63"/>
        <v/>
      </c>
      <c r="M185" s="19" t="str">
        <f t="shared" si="64"/>
        <v/>
      </c>
      <c r="N185" s="20" t="str">
        <f t="shared" si="65"/>
        <v/>
      </c>
      <c r="O185" s="19" t="str">
        <f t="shared" si="66"/>
        <v/>
      </c>
      <c r="P185" s="19" t="str">
        <f t="shared" si="67"/>
        <v/>
      </c>
      <c r="Q185" s="20" t="str">
        <f t="shared" si="68"/>
        <v/>
      </c>
      <c r="R185" s="19" t="str">
        <f t="shared" si="83"/>
        <v/>
      </c>
      <c r="S185" s="19" t="str">
        <f t="shared" si="69"/>
        <v/>
      </c>
      <c r="T185" s="19" t="str">
        <f t="shared" si="70"/>
        <v/>
      </c>
      <c r="U185" s="19" t="str">
        <f t="shared" si="71"/>
        <v/>
      </c>
      <c r="V185" s="19" t="str">
        <f t="shared" si="72"/>
        <v/>
      </c>
      <c r="W185" s="19" t="str">
        <f t="shared" si="73"/>
        <v/>
      </c>
      <c r="X185" s="19" t="str">
        <f t="shared" si="74"/>
        <v/>
      </c>
      <c r="Y185" s="19" t="str">
        <f t="shared" si="75"/>
        <v/>
      </c>
      <c r="Z185" s="19" t="str">
        <f t="shared" si="76"/>
        <v/>
      </c>
      <c r="AA185" s="19" t="str">
        <f t="shared" si="77"/>
        <v/>
      </c>
      <c r="AB185" s="19" t="str">
        <f t="shared" si="78"/>
        <v/>
      </c>
      <c r="AC185" s="19" t="str">
        <f t="shared" si="79"/>
        <v/>
      </c>
      <c r="AD185" s="19" t="str">
        <f t="shared" si="80"/>
        <v/>
      </c>
    </row>
    <row r="186" spans="2:30" ht="14.4">
      <c r="B186" s="19" t="str">
        <f>IF(ISBLANK(A186),"",_xlfn.XLOOKUP(LEFT(A186,6),'MKT name rule'!$B$2:$B$322,'MKT name rule'!$C$2:$C$322, "Not found"))</f>
        <v/>
      </c>
      <c r="C186" s="19" t="str">
        <f t="shared" si="81"/>
        <v/>
      </c>
      <c r="D186" s="19" t="str">
        <f t="shared" si="56"/>
        <v/>
      </c>
      <c r="E186" s="19" t="str">
        <f t="shared" si="57"/>
        <v/>
      </c>
      <c r="F186" s="19" t="str">
        <f t="shared" si="58"/>
        <v/>
      </c>
      <c r="G186" s="19" t="str">
        <f t="shared" si="59"/>
        <v/>
      </c>
      <c r="H186" s="19" t="str">
        <f t="shared" si="82"/>
        <v/>
      </c>
      <c r="I186" s="19" t="str">
        <f t="shared" si="60"/>
        <v/>
      </c>
      <c r="J186" s="19" t="str">
        <f t="shared" si="61"/>
        <v/>
      </c>
      <c r="K186" s="19" t="str">
        <f t="shared" si="62"/>
        <v/>
      </c>
      <c r="L186" s="19" t="str">
        <f t="shared" si="63"/>
        <v/>
      </c>
      <c r="M186" s="19" t="str">
        <f t="shared" si="64"/>
        <v/>
      </c>
      <c r="N186" s="20" t="str">
        <f t="shared" si="65"/>
        <v/>
      </c>
      <c r="O186" s="19" t="str">
        <f t="shared" si="66"/>
        <v/>
      </c>
      <c r="P186" s="19" t="str">
        <f t="shared" si="67"/>
        <v/>
      </c>
      <c r="Q186" s="20" t="str">
        <f t="shared" si="68"/>
        <v/>
      </c>
      <c r="R186" s="19" t="str">
        <f t="shared" si="83"/>
        <v/>
      </c>
      <c r="S186" s="19" t="str">
        <f t="shared" si="69"/>
        <v/>
      </c>
      <c r="T186" s="19" t="str">
        <f t="shared" si="70"/>
        <v/>
      </c>
      <c r="U186" s="19" t="str">
        <f t="shared" si="71"/>
        <v/>
      </c>
      <c r="V186" s="19" t="str">
        <f t="shared" si="72"/>
        <v/>
      </c>
      <c r="W186" s="19" t="str">
        <f t="shared" si="73"/>
        <v/>
      </c>
      <c r="X186" s="19" t="str">
        <f t="shared" si="74"/>
        <v/>
      </c>
      <c r="Y186" s="19" t="str">
        <f t="shared" si="75"/>
        <v/>
      </c>
      <c r="Z186" s="19" t="str">
        <f t="shared" si="76"/>
        <v/>
      </c>
      <c r="AA186" s="19" t="str">
        <f t="shared" si="77"/>
        <v/>
      </c>
      <c r="AB186" s="19" t="str">
        <f t="shared" si="78"/>
        <v/>
      </c>
      <c r="AC186" s="19" t="str">
        <f t="shared" si="79"/>
        <v/>
      </c>
      <c r="AD186" s="19" t="str">
        <f t="shared" si="80"/>
        <v/>
      </c>
    </row>
    <row r="187" spans="2:30" ht="14.4">
      <c r="B187" s="19" t="str">
        <f>IF(ISBLANK(A187),"",_xlfn.XLOOKUP(LEFT(A187,6),'MKT name rule'!$B$2:$B$322,'MKT name rule'!$C$2:$C$322, "Not found"))</f>
        <v/>
      </c>
      <c r="C187" s="19" t="str">
        <f t="shared" si="81"/>
        <v/>
      </c>
      <c r="D187" s="19" t="str">
        <f t="shared" si="56"/>
        <v/>
      </c>
      <c r="E187" s="19" t="str">
        <f t="shared" si="57"/>
        <v/>
      </c>
      <c r="F187" s="19" t="str">
        <f t="shared" si="58"/>
        <v/>
      </c>
      <c r="G187" s="19" t="str">
        <f t="shared" si="59"/>
        <v/>
      </c>
      <c r="H187" s="19" t="str">
        <f t="shared" si="82"/>
        <v/>
      </c>
      <c r="I187" s="19" t="str">
        <f t="shared" si="60"/>
        <v/>
      </c>
      <c r="J187" s="19" t="str">
        <f t="shared" si="61"/>
        <v/>
      </c>
      <c r="K187" s="19" t="str">
        <f t="shared" si="62"/>
        <v/>
      </c>
      <c r="L187" s="19" t="str">
        <f t="shared" si="63"/>
        <v/>
      </c>
      <c r="M187" s="19" t="str">
        <f t="shared" si="64"/>
        <v/>
      </c>
      <c r="N187" s="20" t="str">
        <f t="shared" si="65"/>
        <v/>
      </c>
      <c r="O187" s="19" t="str">
        <f t="shared" si="66"/>
        <v/>
      </c>
      <c r="P187" s="19" t="str">
        <f t="shared" si="67"/>
        <v/>
      </c>
      <c r="Q187" s="20" t="str">
        <f t="shared" si="68"/>
        <v/>
      </c>
      <c r="R187" s="19" t="str">
        <f t="shared" si="83"/>
        <v/>
      </c>
      <c r="S187" s="19" t="str">
        <f t="shared" si="69"/>
        <v/>
      </c>
      <c r="T187" s="19" t="str">
        <f t="shared" si="70"/>
        <v/>
      </c>
      <c r="U187" s="19" t="str">
        <f t="shared" si="71"/>
        <v/>
      </c>
      <c r="V187" s="19" t="str">
        <f t="shared" si="72"/>
        <v/>
      </c>
      <c r="W187" s="19" t="str">
        <f t="shared" si="73"/>
        <v/>
      </c>
      <c r="X187" s="19" t="str">
        <f t="shared" si="74"/>
        <v/>
      </c>
      <c r="Y187" s="19" t="str">
        <f t="shared" si="75"/>
        <v/>
      </c>
      <c r="Z187" s="19" t="str">
        <f t="shared" si="76"/>
        <v/>
      </c>
      <c r="AA187" s="19" t="str">
        <f t="shared" si="77"/>
        <v/>
      </c>
      <c r="AB187" s="19" t="str">
        <f t="shared" si="78"/>
        <v/>
      </c>
      <c r="AC187" s="19" t="str">
        <f t="shared" si="79"/>
        <v/>
      </c>
      <c r="AD187" s="19" t="str">
        <f t="shared" si="80"/>
        <v/>
      </c>
    </row>
    <row r="188" spans="2:30" ht="14.4">
      <c r="B188" s="19" t="str">
        <f>IF(ISBLANK(A188),"",_xlfn.XLOOKUP(LEFT(A188,6),'MKT name rule'!$B$2:$B$322,'MKT name rule'!$C$2:$C$322, "Not found"))</f>
        <v/>
      </c>
      <c r="C188" s="19" t="str">
        <f t="shared" si="81"/>
        <v/>
      </c>
      <c r="D188" s="19" t="str">
        <f t="shared" si="56"/>
        <v/>
      </c>
      <c r="E188" s="19" t="str">
        <f t="shared" si="57"/>
        <v/>
      </c>
      <c r="F188" s="19" t="str">
        <f t="shared" si="58"/>
        <v/>
      </c>
      <c r="G188" s="19" t="str">
        <f t="shared" si="59"/>
        <v/>
      </c>
      <c r="H188" s="19" t="str">
        <f t="shared" si="82"/>
        <v/>
      </c>
      <c r="I188" s="19" t="str">
        <f t="shared" si="60"/>
        <v/>
      </c>
      <c r="J188" s="19" t="str">
        <f t="shared" si="61"/>
        <v/>
      </c>
      <c r="K188" s="19" t="str">
        <f t="shared" si="62"/>
        <v/>
      </c>
      <c r="L188" s="19" t="str">
        <f t="shared" si="63"/>
        <v/>
      </c>
      <c r="M188" s="19" t="str">
        <f t="shared" si="64"/>
        <v/>
      </c>
      <c r="N188" s="20" t="str">
        <f t="shared" si="65"/>
        <v/>
      </c>
      <c r="O188" s="19" t="str">
        <f t="shared" si="66"/>
        <v/>
      </c>
      <c r="P188" s="19" t="str">
        <f t="shared" si="67"/>
        <v/>
      </c>
      <c r="Q188" s="20" t="str">
        <f t="shared" si="68"/>
        <v/>
      </c>
      <c r="R188" s="19" t="str">
        <f t="shared" si="83"/>
        <v/>
      </c>
      <c r="S188" s="19" t="str">
        <f t="shared" si="69"/>
        <v/>
      </c>
      <c r="T188" s="19" t="str">
        <f t="shared" si="70"/>
        <v/>
      </c>
      <c r="U188" s="19" t="str">
        <f t="shared" si="71"/>
        <v/>
      </c>
      <c r="V188" s="19" t="str">
        <f t="shared" si="72"/>
        <v/>
      </c>
      <c r="W188" s="19" t="str">
        <f t="shared" si="73"/>
        <v/>
      </c>
      <c r="X188" s="19" t="str">
        <f t="shared" si="74"/>
        <v/>
      </c>
      <c r="Y188" s="19" t="str">
        <f t="shared" si="75"/>
        <v/>
      </c>
      <c r="Z188" s="19" t="str">
        <f t="shared" si="76"/>
        <v/>
      </c>
      <c r="AA188" s="19" t="str">
        <f t="shared" si="77"/>
        <v/>
      </c>
      <c r="AB188" s="19" t="str">
        <f t="shared" si="78"/>
        <v/>
      </c>
      <c r="AC188" s="19" t="str">
        <f t="shared" si="79"/>
        <v/>
      </c>
      <c r="AD188" s="19" t="str">
        <f t="shared" si="80"/>
        <v/>
      </c>
    </row>
    <row r="189" spans="2:30" ht="14.4">
      <c r="B189" s="19" t="str">
        <f>IF(ISBLANK(A189),"",_xlfn.XLOOKUP(LEFT(A189,6),'MKT name rule'!$B$2:$B$322,'MKT name rule'!$C$2:$C$322, "Not found"))</f>
        <v/>
      </c>
      <c r="C189" s="19" t="str">
        <f t="shared" si="81"/>
        <v/>
      </c>
      <c r="D189" s="19" t="str">
        <f t="shared" si="56"/>
        <v/>
      </c>
      <c r="E189" s="19" t="str">
        <f t="shared" si="57"/>
        <v/>
      </c>
      <c r="F189" s="19" t="str">
        <f t="shared" si="58"/>
        <v/>
      </c>
      <c r="G189" s="19" t="str">
        <f t="shared" si="59"/>
        <v/>
      </c>
      <c r="H189" s="19" t="str">
        <f t="shared" si="82"/>
        <v/>
      </c>
      <c r="I189" s="19" t="str">
        <f t="shared" si="60"/>
        <v/>
      </c>
      <c r="J189" s="19" t="str">
        <f t="shared" si="61"/>
        <v/>
      </c>
      <c r="K189" s="19" t="str">
        <f t="shared" si="62"/>
        <v/>
      </c>
      <c r="L189" s="19" t="str">
        <f t="shared" si="63"/>
        <v/>
      </c>
      <c r="M189" s="19" t="str">
        <f t="shared" si="64"/>
        <v/>
      </c>
      <c r="N189" s="20" t="str">
        <f t="shared" si="65"/>
        <v/>
      </c>
      <c r="O189" s="19" t="str">
        <f t="shared" si="66"/>
        <v/>
      </c>
      <c r="P189" s="19" t="str">
        <f t="shared" si="67"/>
        <v/>
      </c>
      <c r="Q189" s="20" t="str">
        <f t="shared" si="68"/>
        <v/>
      </c>
      <c r="R189" s="19" t="str">
        <f t="shared" si="83"/>
        <v/>
      </c>
      <c r="S189" s="19" t="str">
        <f t="shared" si="69"/>
        <v/>
      </c>
      <c r="T189" s="19" t="str">
        <f t="shared" si="70"/>
        <v/>
      </c>
      <c r="U189" s="19" t="str">
        <f t="shared" si="71"/>
        <v/>
      </c>
      <c r="V189" s="19" t="str">
        <f t="shared" si="72"/>
        <v/>
      </c>
      <c r="W189" s="19" t="str">
        <f t="shared" si="73"/>
        <v/>
      </c>
      <c r="X189" s="19" t="str">
        <f t="shared" si="74"/>
        <v/>
      </c>
      <c r="Y189" s="19" t="str">
        <f t="shared" si="75"/>
        <v/>
      </c>
      <c r="Z189" s="19" t="str">
        <f t="shared" si="76"/>
        <v/>
      </c>
      <c r="AA189" s="19" t="str">
        <f t="shared" si="77"/>
        <v/>
      </c>
      <c r="AB189" s="19" t="str">
        <f t="shared" si="78"/>
        <v/>
      </c>
      <c r="AC189" s="19" t="str">
        <f t="shared" si="79"/>
        <v/>
      </c>
      <c r="AD189" s="19" t="str">
        <f t="shared" si="80"/>
        <v/>
      </c>
    </row>
    <row r="190" spans="2:30" ht="14.4">
      <c r="B190" s="19" t="str">
        <f>IF(ISBLANK(A190),"",_xlfn.XLOOKUP(LEFT(A190,6),'MKT name rule'!$B$2:$B$322,'MKT name rule'!$C$2:$C$322, "Not found"))</f>
        <v/>
      </c>
      <c r="C190" s="19" t="str">
        <f t="shared" si="81"/>
        <v/>
      </c>
      <c r="D190" s="19" t="str">
        <f t="shared" si="56"/>
        <v/>
      </c>
      <c r="E190" s="19" t="str">
        <f t="shared" si="57"/>
        <v/>
      </c>
      <c r="F190" s="19" t="str">
        <f t="shared" si="58"/>
        <v/>
      </c>
      <c r="G190" s="19" t="str">
        <f t="shared" si="59"/>
        <v/>
      </c>
      <c r="H190" s="19" t="str">
        <f t="shared" si="82"/>
        <v/>
      </c>
      <c r="I190" s="19" t="str">
        <f t="shared" si="60"/>
        <v/>
      </c>
      <c r="J190" s="19" t="str">
        <f t="shared" si="61"/>
        <v/>
      </c>
      <c r="K190" s="19" t="str">
        <f t="shared" si="62"/>
        <v/>
      </c>
      <c r="L190" s="19" t="str">
        <f t="shared" si="63"/>
        <v/>
      </c>
      <c r="M190" s="19" t="str">
        <f t="shared" si="64"/>
        <v/>
      </c>
      <c r="N190" s="20" t="str">
        <f t="shared" si="65"/>
        <v/>
      </c>
      <c r="O190" s="19" t="str">
        <f t="shared" si="66"/>
        <v/>
      </c>
      <c r="P190" s="19" t="str">
        <f t="shared" si="67"/>
        <v/>
      </c>
      <c r="Q190" s="20" t="str">
        <f t="shared" si="68"/>
        <v/>
      </c>
      <c r="R190" s="19" t="str">
        <f t="shared" si="83"/>
        <v/>
      </c>
      <c r="S190" s="19" t="str">
        <f t="shared" si="69"/>
        <v/>
      </c>
      <c r="T190" s="19" t="str">
        <f t="shared" si="70"/>
        <v/>
      </c>
      <c r="U190" s="19" t="str">
        <f t="shared" si="71"/>
        <v/>
      </c>
      <c r="V190" s="19" t="str">
        <f t="shared" si="72"/>
        <v/>
      </c>
      <c r="W190" s="19" t="str">
        <f t="shared" si="73"/>
        <v/>
      </c>
      <c r="X190" s="19" t="str">
        <f t="shared" si="74"/>
        <v/>
      </c>
      <c r="Y190" s="19" t="str">
        <f t="shared" si="75"/>
        <v/>
      </c>
      <c r="Z190" s="19" t="str">
        <f t="shared" si="76"/>
        <v/>
      </c>
      <c r="AA190" s="19" t="str">
        <f t="shared" si="77"/>
        <v/>
      </c>
      <c r="AB190" s="19" t="str">
        <f t="shared" si="78"/>
        <v/>
      </c>
      <c r="AC190" s="19" t="str">
        <f t="shared" si="79"/>
        <v/>
      </c>
      <c r="AD190" s="19" t="str">
        <f t="shared" si="80"/>
        <v/>
      </c>
    </row>
    <row r="191" spans="2:30" ht="14.4">
      <c r="B191" s="19" t="str">
        <f>IF(ISBLANK(A191),"",_xlfn.XLOOKUP(LEFT(A191,6),'MKT name rule'!$B$2:$B$322,'MKT name rule'!$C$2:$C$322, "Not found"))</f>
        <v/>
      </c>
      <c r="C191" s="19" t="str">
        <f t="shared" si="81"/>
        <v/>
      </c>
      <c r="D191" s="19" t="str">
        <f t="shared" si="56"/>
        <v/>
      </c>
      <c r="E191" s="19" t="str">
        <f t="shared" si="57"/>
        <v/>
      </c>
      <c r="F191" s="19" t="str">
        <f t="shared" si="58"/>
        <v/>
      </c>
      <c r="G191" s="19" t="str">
        <f t="shared" si="59"/>
        <v/>
      </c>
      <c r="H191" s="19" t="str">
        <f t="shared" si="82"/>
        <v/>
      </c>
      <c r="I191" s="19" t="str">
        <f t="shared" si="60"/>
        <v/>
      </c>
      <c r="J191" s="19" t="str">
        <f t="shared" si="61"/>
        <v/>
      </c>
      <c r="K191" s="19" t="str">
        <f t="shared" si="62"/>
        <v/>
      </c>
      <c r="L191" s="19" t="str">
        <f t="shared" si="63"/>
        <v/>
      </c>
      <c r="M191" s="19" t="str">
        <f t="shared" si="64"/>
        <v/>
      </c>
      <c r="N191" s="20" t="str">
        <f t="shared" si="65"/>
        <v/>
      </c>
      <c r="O191" s="19" t="str">
        <f t="shared" si="66"/>
        <v/>
      </c>
      <c r="P191" s="19" t="str">
        <f t="shared" si="67"/>
        <v/>
      </c>
      <c r="Q191" s="20" t="str">
        <f t="shared" si="68"/>
        <v/>
      </c>
      <c r="R191" s="19" t="str">
        <f t="shared" si="83"/>
        <v/>
      </c>
      <c r="S191" s="19" t="str">
        <f t="shared" si="69"/>
        <v/>
      </c>
      <c r="T191" s="19" t="str">
        <f t="shared" si="70"/>
        <v/>
      </c>
      <c r="U191" s="19" t="str">
        <f t="shared" si="71"/>
        <v/>
      </c>
      <c r="V191" s="19" t="str">
        <f t="shared" si="72"/>
        <v/>
      </c>
      <c r="W191" s="19" t="str">
        <f t="shared" si="73"/>
        <v/>
      </c>
      <c r="X191" s="19" t="str">
        <f t="shared" si="74"/>
        <v/>
      </c>
      <c r="Y191" s="19" t="str">
        <f t="shared" si="75"/>
        <v/>
      </c>
      <c r="Z191" s="19" t="str">
        <f t="shared" si="76"/>
        <v/>
      </c>
      <c r="AA191" s="19" t="str">
        <f t="shared" si="77"/>
        <v/>
      </c>
      <c r="AB191" s="19" t="str">
        <f t="shared" si="78"/>
        <v/>
      </c>
      <c r="AC191" s="19" t="str">
        <f t="shared" si="79"/>
        <v/>
      </c>
      <c r="AD191" s="19" t="str">
        <f t="shared" si="80"/>
        <v/>
      </c>
    </row>
    <row r="192" spans="2:30" ht="14.4">
      <c r="B192" s="19" t="str">
        <f>IF(ISBLANK(A192),"",_xlfn.XLOOKUP(LEFT(A192,6),'MKT name rule'!$B$2:$B$322,'MKT name rule'!$C$2:$C$322, "Not found"))</f>
        <v/>
      </c>
      <c r="C192" s="19" t="str">
        <f t="shared" si="81"/>
        <v/>
      </c>
      <c r="D192" s="19" t="str">
        <f t="shared" si="56"/>
        <v/>
      </c>
      <c r="E192" s="19" t="str">
        <f t="shared" si="57"/>
        <v/>
      </c>
      <c r="F192" s="19" t="str">
        <f t="shared" si="58"/>
        <v/>
      </c>
      <c r="G192" s="19" t="str">
        <f t="shared" si="59"/>
        <v/>
      </c>
      <c r="H192" s="19" t="str">
        <f t="shared" si="82"/>
        <v/>
      </c>
      <c r="I192" s="19" t="str">
        <f t="shared" si="60"/>
        <v/>
      </c>
      <c r="J192" s="19" t="str">
        <f t="shared" si="61"/>
        <v/>
      </c>
      <c r="K192" s="19" t="str">
        <f t="shared" si="62"/>
        <v/>
      </c>
      <c r="L192" s="19" t="str">
        <f t="shared" si="63"/>
        <v/>
      </c>
      <c r="M192" s="19" t="str">
        <f t="shared" si="64"/>
        <v/>
      </c>
      <c r="N192" s="20" t="str">
        <f t="shared" si="65"/>
        <v/>
      </c>
      <c r="O192" s="19" t="str">
        <f t="shared" si="66"/>
        <v/>
      </c>
      <c r="P192" s="19" t="str">
        <f t="shared" si="67"/>
        <v/>
      </c>
      <c r="Q192" s="20" t="str">
        <f t="shared" si="68"/>
        <v/>
      </c>
      <c r="R192" s="19" t="str">
        <f t="shared" si="83"/>
        <v/>
      </c>
      <c r="S192" s="19" t="str">
        <f t="shared" si="69"/>
        <v/>
      </c>
      <c r="T192" s="19" t="str">
        <f t="shared" si="70"/>
        <v/>
      </c>
      <c r="U192" s="19" t="str">
        <f t="shared" si="71"/>
        <v/>
      </c>
      <c r="V192" s="19" t="str">
        <f t="shared" si="72"/>
        <v/>
      </c>
      <c r="W192" s="19" t="str">
        <f t="shared" si="73"/>
        <v/>
      </c>
      <c r="X192" s="19" t="str">
        <f t="shared" si="74"/>
        <v/>
      </c>
      <c r="Y192" s="19" t="str">
        <f t="shared" si="75"/>
        <v/>
      </c>
      <c r="Z192" s="19" t="str">
        <f t="shared" si="76"/>
        <v/>
      </c>
      <c r="AA192" s="19" t="str">
        <f t="shared" si="77"/>
        <v/>
      </c>
      <c r="AB192" s="19" t="str">
        <f t="shared" si="78"/>
        <v/>
      </c>
      <c r="AC192" s="19" t="str">
        <f t="shared" si="79"/>
        <v/>
      </c>
      <c r="AD192" s="19" t="str">
        <f t="shared" si="80"/>
        <v/>
      </c>
    </row>
    <row r="193" spans="2:30" ht="14.4">
      <c r="B193" s="19" t="str">
        <f>IF(ISBLANK(A193),"",_xlfn.XLOOKUP(LEFT(A193,6),'MKT name rule'!$B$2:$B$322,'MKT name rule'!$C$2:$C$322, "Not found"))</f>
        <v/>
      </c>
      <c r="C193" s="19" t="str">
        <f t="shared" si="81"/>
        <v/>
      </c>
      <c r="D193" s="19" t="str">
        <f t="shared" si="56"/>
        <v/>
      </c>
      <c r="E193" s="19" t="str">
        <f t="shared" si="57"/>
        <v/>
      </c>
      <c r="F193" s="19" t="str">
        <f t="shared" si="58"/>
        <v/>
      </c>
      <c r="G193" s="19" t="str">
        <f t="shared" si="59"/>
        <v/>
      </c>
      <c r="H193" s="19" t="str">
        <f t="shared" si="82"/>
        <v/>
      </c>
      <c r="I193" s="19" t="str">
        <f t="shared" si="60"/>
        <v/>
      </c>
      <c r="J193" s="19" t="str">
        <f t="shared" si="61"/>
        <v/>
      </c>
      <c r="K193" s="19" t="str">
        <f t="shared" si="62"/>
        <v/>
      </c>
      <c r="L193" s="19" t="str">
        <f t="shared" si="63"/>
        <v/>
      </c>
      <c r="M193" s="19" t="str">
        <f t="shared" si="64"/>
        <v/>
      </c>
      <c r="N193" s="20" t="str">
        <f t="shared" si="65"/>
        <v/>
      </c>
      <c r="O193" s="19" t="str">
        <f t="shared" si="66"/>
        <v/>
      </c>
      <c r="P193" s="19" t="str">
        <f t="shared" si="67"/>
        <v/>
      </c>
      <c r="Q193" s="20" t="str">
        <f t="shared" si="68"/>
        <v/>
      </c>
      <c r="R193" s="19" t="str">
        <f t="shared" si="83"/>
        <v/>
      </c>
      <c r="S193" s="19" t="str">
        <f t="shared" si="69"/>
        <v/>
      </c>
      <c r="T193" s="19" t="str">
        <f t="shared" si="70"/>
        <v/>
      </c>
      <c r="U193" s="19" t="str">
        <f t="shared" si="71"/>
        <v/>
      </c>
      <c r="V193" s="19" t="str">
        <f t="shared" si="72"/>
        <v/>
      </c>
      <c r="W193" s="19" t="str">
        <f t="shared" si="73"/>
        <v/>
      </c>
      <c r="X193" s="19" t="str">
        <f t="shared" si="74"/>
        <v/>
      </c>
      <c r="Y193" s="19" t="str">
        <f t="shared" si="75"/>
        <v/>
      </c>
      <c r="Z193" s="19" t="str">
        <f t="shared" si="76"/>
        <v/>
      </c>
      <c r="AA193" s="19" t="str">
        <f t="shared" si="77"/>
        <v/>
      </c>
      <c r="AB193" s="19" t="str">
        <f t="shared" si="78"/>
        <v/>
      </c>
      <c r="AC193" s="19" t="str">
        <f t="shared" si="79"/>
        <v/>
      </c>
      <c r="AD193" s="19" t="str">
        <f t="shared" si="80"/>
        <v/>
      </c>
    </row>
    <row r="194" spans="2:30" ht="14.4">
      <c r="B194" s="19" t="str">
        <f>IF(ISBLANK(A194),"",_xlfn.XLOOKUP(LEFT(A194,6),'MKT name rule'!$B$2:$B$322,'MKT name rule'!$C$2:$C$322, "Not found"))</f>
        <v/>
      </c>
      <c r="C194" s="19" t="str">
        <f t="shared" si="81"/>
        <v/>
      </c>
      <c r="D194" s="19" t="str">
        <f t="shared" ref="D194:D257" si="84">IF(ISBLANK(A194),"",B194&amp;" ("&amp;Y194&amp;"/"&amp;AB194&amp;"/"&amp;AC194&amp;AA194&amp;"/"&amp;Z194&amp;"/"&amp;AD194&amp;")")</f>
        <v/>
      </c>
      <c r="E194" s="19" t="str">
        <f t="shared" ref="E194:E257" si="85">IF(
  ISBLANK(A194),
  "",
  TRIM(SUBSTITUTE(
    SUBSTITUTE(
      V194,
      MID(V194, FIND("(", V194), FIND(")", V194) - FIND("(", V194) + 1),
      ""
    ),
    "Processor", ""
  ))
)</f>
        <v/>
      </c>
      <c r="F194" s="19" t="str">
        <f t="shared" ref="F194:F257" si="86">IF(ISBLANK(A194), "", AL194)</f>
        <v/>
      </c>
      <c r="G194" s="19" t="str">
        <f t="shared" ref="G194:G257" si="87">IF(ISBLANK(A194),"",IF(ISNUMBER(SEARCH("Windows 11 Home",AM194)),"Windows 11 Home",IF(ISNUMBER(SEARCH("Windows 11 Pro",AM194)),"Windows 11 Pro",IF(ISNUMBER(SEARCH("Chrome",AM194)),"ChromeOS",""))))</f>
        <v/>
      </c>
      <c r="H194" s="19" t="str">
        <f t="shared" si="82"/>
        <v/>
      </c>
      <c r="I194" s="19" t="str">
        <f t="shared" ref="I194:I257" si="88">IF(ISBLANK(A194), "", IFERROR(INT(AW194) &amp; """", "Not Found"))</f>
        <v/>
      </c>
      <c r="J194" s="19" t="str">
        <f t="shared" ref="J194:J257" si="89">IF(ISBLANK(A194), "", AZ194)</f>
        <v/>
      </c>
      <c r="K194" s="19" t="str">
        <f t="shared" ref="K194:K257" si="90">IF(ISBLANK(A194), "", AY194)</f>
        <v/>
      </c>
      <c r="L194" s="19" t="str">
        <f t="shared" ref="L194:L257" si="91">IF(
  ISBLANK(A194),
  "",
  IF(
    ISNUMBER(SEARCH("(", AJ194)),
    TRIM(LEFT(AJ194, FIND("(", AJ194) - 1)),
    AJ194
  )
)</f>
        <v/>
      </c>
      <c r="M194" s="19" t="str">
        <f t="shared" ref="M194:M257" si="92">IF(ISBLANK(A194), "", AK194)</f>
        <v/>
      </c>
      <c r="N194" s="20" t="str">
        <f t="shared" ref="N194:N257" si="93">IF(ISBLANK(A194), "", AT194)</f>
        <v/>
      </c>
      <c r="O194" s="19" t="str">
        <f t="shared" ref="O194:O257" si="94">IF(ISBLANK(A194), "", BF194)</f>
        <v/>
      </c>
      <c r="P194" s="19" t="str">
        <f t="shared" ref="P194:P257" si="95">IF(ISBLANK(A194), "", TRIM(_xlfn.TEXTBEFORE(BH194, " (")))</f>
        <v/>
      </c>
      <c r="Q194" s="20" t="str">
        <f t="shared" ref="Q194:Q257" si="96">IF(ISBLANK(A194), "", AP194)</f>
        <v/>
      </c>
      <c r="R194" s="19" t="str">
        <f t="shared" si="83"/>
        <v/>
      </c>
      <c r="S194" s="19" t="str">
        <f t="shared" ref="S194:S257" si="97">IF(ISBLANK(A194), "", TRIM(LEFT(BI194, FIND(",", BI194) - 1)))</f>
        <v/>
      </c>
      <c r="T194" s="19" t="str">
        <f t="shared" ref="T194:T257" si="98">IF(ISBLANK(A194), "", IFERROR(_xlfn.TEXTBEFORE(BJ194, ", Output:"), "Not Found"))</f>
        <v/>
      </c>
      <c r="U194" s="19" t="str">
        <f t="shared" ref="U194:U257" si="99">IF(ISBLANK(A194), "", IF(BN194 = "N/A", "", BN194))</f>
        <v/>
      </c>
      <c r="V194" s="19" t="str">
        <f t="shared" ref="V194:V257" si="100">IF(ISBLANK(A194), "", AI194)</f>
        <v/>
      </c>
      <c r="W194" s="19" t="str">
        <f t="shared" ref="W194:W257" si="101">IF(
  ISBLANK(A194),
  "",
  LEFT(V194, SEARCH("processor", LOWER(V194)) - 1) &amp;
  MID(V194, SEARCH("processor", LOWER(V194)) + 10, FIND(" ", MID(V194, SEARCH("processor", LOWER(V194)) + 10, 20)) - 1)
)</f>
        <v/>
      </c>
      <c r="X194" s="19" t="str">
        <f t="shared" ref="X194:X257" si="102">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s="19" t="str">
        <f t="shared" ref="Y194:Y257" si="103">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s="19" t="str">
        <f t="shared" ref="Z194:Z257" si="104">IF(ISBLANK(A194), "",SUBSTITUTE(G194, "Windows", "Win"))</f>
        <v/>
      </c>
      <c r="AA194" s="19" t="str">
        <f t="shared" ref="AA194:AA257" si="105">IF(
  ISBLANK(F194),
  "",
  IF(
    ISNUMBER(SEARCH("RTX", F194)),
    "/" &amp; LEFT(MID(F194, SEARCH("RTX", F194), 15),
               IFERROR(SEARCH(" ", MID(F194, SEARCH("RTX", F194), 15), 6) - 1, 15)),
    ""
  )
)</f>
        <v/>
      </c>
      <c r="AB194" s="19" t="str">
        <f t="shared" ref="AB194:AB257" si="106">IF(
  ISBLANK(A194),
  "",
  TRIM(RIGHT(L194, LEN(L194) - FIND(" ", L194)))
)</f>
        <v/>
      </c>
      <c r="AC194" s="19" t="str">
        <f t="shared" ref="AC194:AC257" si="107">IF(ISBLANK(A194),"",LEFT(M194,FIND(" ",M194)-1))</f>
        <v/>
      </c>
      <c r="AD194" s="19" t="str">
        <f t="shared" ref="AD194:AD257" si="108">IF(ISBLANK(A194),"",IFERROR(_xlfn.TEXTBEFORE(A194, "-"), A194))</f>
        <v/>
      </c>
    </row>
    <row r="195" spans="2:30" ht="14.4">
      <c r="B195" s="19" t="str">
        <f>IF(ISBLANK(A195),"",_xlfn.XLOOKUP(LEFT(A195,6),'MKT name rule'!$B$2:$B$322,'MKT name rule'!$C$2:$C$322, "Not found"))</f>
        <v/>
      </c>
      <c r="C195" s="19" t="str">
        <f t="shared" ref="C195:C258" si="109">IF(ISBLANK(A195), "", AF195)</f>
        <v/>
      </c>
      <c r="D195" s="19" t="str">
        <f t="shared" si="84"/>
        <v/>
      </c>
      <c r="E195" s="19" t="str">
        <f t="shared" si="85"/>
        <v/>
      </c>
      <c r="F195" s="19" t="str">
        <f t="shared" si="86"/>
        <v/>
      </c>
      <c r="G195" s="19" t="str">
        <f t="shared" si="87"/>
        <v/>
      </c>
      <c r="H195" s="19" t="str">
        <f t="shared" ref="H195:H258" si="110">IF(ISBLANK(A195), "", AN195)</f>
        <v/>
      </c>
      <c r="I195" s="19" t="str">
        <f t="shared" si="88"/>
        <v/>
      </c>
      <c r="J195" s="19" t="str">
        <f t="shared" si="89"/>
        <v/>
      </c>
      <c r="K195" s="19" t="str">
        <f t="shared" si="90"/>
        <v/>
      </c>
      <c r="L195" s="19" t="str">
        <f t="shared" si="91"/>
        <v/>
      </c>
      <c r="M195" s="19" t="str">
        <f t="shared" si="92"/>
        <v/>
      </c>
      <c r="N195" s="20" t="str">
        <f t="shared" si="93"/>
        <v/>
      </c>
      <c r="O195" s="19" t="str">
        <f t="shared" si="94"/>
        <v/>
      </c>
      <c r="P195" s="19" t="str">
        <f t="shared" si="95"/>
        <v/>
      </c>
      <c r="Q195" s="20" t="str">
        <f t="shared" si="96"/>
        <v/>
      </c>
      <c r="R195" s="19" t="str">
        <f t="shared" ref="R195:R258" si="111">IF(ISBLANK(A195), "", IF(AV195="","Not included",AV195))</f>
        <v/>
      </c>
      <c r="S195" s="19" t="str">
        <f t="shared" si="97"/>
        <v/>
      </c>
      <c r="T195" s="19" t="str">
        <f t="shared" si="98"/>
        <v/>
      </c>
      <c r="U195" s="19" t="str">
        <f t="shared" si="99"/>
        <v/>
      </c>
      <c r="V195" s="19" t="str">
        <f t="shared" si="100"/>
        <v/>
      </c>
      <c r="W195" s="19" t="str">
        <f t="shared" si="101"/>
        <v/>
      </c>
      <c r="X195" s="19" t="str">
        <f t="shared" si="102"/>
        <v/>
      </c>
      <c r="Y195" s="19" t="str">
        <f t="shared" si="103"/>
        <v/>
      </c>
      <c r="Z195" s="19" t="str">
        <f t="shared" si="104"/>
        <v/>
      </c>
      <c r="AA195" s="19" t="str">
        <f t="shared" si="105"/>
        <v/>
      </c>
      <c r="AB195" s="19" t="str">
        <f t="shared" si="106"/>
        <v/>
      </c>
      <c r="AC195" s="19" t="str">
        <f t="shared" si="107"/>
        <v/>
      </c>
      <c r="AD195" s="19" t="str">
        <f t="shared" si="108"/>
        <v/>
      </c>
    </row>
    <row r="196" spans="2:30" ht="14.4">
      <c r="B196" s="19" t="str">
        <f>IF(ISBLANK(A196),"",_xlfn.XLOOKUP(LEFT(A196,6),'MKT name rule'!$B$2:$B$322,'MKT name rule'!$C$2:$C$322, "Not found"))</f>
        <v/>
      </c>
      <c r="C196" s="19" t="str">
        <f t="shared" si="109"/>
        <v/>
      </c>
      <c r="D196" s="19" t="str">
        <f t="shared" si="84"/>
        <v/>
      </c>
      <c r="E196" s="19" t="str">
        <f t="shared" si="85"/>
        <v/>
      </c>
      <c r="F196" s="19" t="str">
        <f t="shared" si="86"/>
        <v/>
      </c>
      <c r="G196" s="19" t="str">
        <f t="shared" si="87"/>
        <v/>
      </c>
      <c r="H196" s="19" t="str">
        <f t="shared" si="110"/>
        <v/>
      </c>
      <c r="I196" s="19" t="str">
        <f t="shared" si="88"/>
        <v/>
      </c>
      <c r="J196" s="19" t="str">
        <f t="shared" si="89"/>
        <v/>
      </c>
      <c r="K196" s="19" t="str">
        <f t="shared" si="90"/>
        <v/>
      </c>
      <c r="L196" s="19" t="str">
        <f t="shared" si="91"/>
        <v/>
      </c>
      <c r="M196" s="19" t="str">
        <f t="shared" si="92"/>
        <v/>
      </c>
      <c r="N196" s="20" t="str">
        <f t="shared" si="93"/>
        <v/>
      </c>
      <c r="O196" s="19" t="str">
        <f t="shared" si="94"/>
        <v/>
      </c>
      <c r="P196" s="19" t="str">
        <f t="shared" si="95"/>
        <v/>
      </c>
      <c r="Q196" s="20" t="str">
        <f t="shared" si="96"/>
        <v/>
      </c>
      <c r="R196" s="19" t="str">
        <f t="shared" si="111"/>
        <v/>
      </c>
      <c r="S196" s="19" t="str">
        <f t="shared" si="97"/>
        <v/>
      </c>
      <c r="T196" s="19" t="str">
        <f t="shared" si="98"/>
        <v/>
      </c>
      <c r="U196" s="19" t="str">
        <f t="shared" si="99"/>
        <v/>
      </c>
      <c r="V196" s="19" t="str">
        <f t="shared" si="100"/>
        <v/>
      </c>
      <c r="W196" s="19" t="str">
        <f t="shared" si="101"/>
        <v/>
      </c>
      <c r="X196" s="19" t="str">
        <f t="shared" si="102"/>
        <v/>
      </c>
      <c r="Y196" s="19" t="str">
        <f t="shared" si="103"/>
        <v/>
      </c>
      <c r="Z196" s="19" t="str">
        <f t="shared" si="104"/>
        <v/>
      </c>
      <c r="AA196" s="19" t="str">
        <f t="shared" si="105"/>
        <v/>
      </c>
      <c r="AB196" s="19" t="str">
        <f t="shared" si="106"/>
        <v/>
      </c>
      <c r="AC196" s="19" t="str">
        <f t="shared" si="107"/>
        <v/>
      </c>
      <c r="AD196" s="19" t="str">
        <f t="shared" si="108"/>
        <v/>
      </c>
    </row>
    <row r="197" spans="2:30" ht="14.4">
      <c r="B197" s="19" t="str">
        <f>IF(ISBLANK(A197),"",_xlfn.XLOOKUP(LEFT(A197,6),'MKT name rule'!$B$2:$B$322,'MKT name rule'!$C$2:$C$322, "Not found"))</f>
        <v/>
      </c>
      <c r="C197" s="19" t="str">
        <f t="shared" si="109"/>
        <v/>
      </c>
      <c r="D197" s="19" t="str">
        <f t="shared" si="84"/>
        <v/>
      </c>
      <c r="E197" s="19" t="str">
        <f t="shared" si="85"/>
        <v/>
      </c>
      <c r="F197" s="19" t="str">
        <f t="shared" si="86"/>
        <v/>
      </c>
      <c r="G197" s="19" t="str">
        <f t="shared" si="87"/>
        <v/>
      </c>
      <c r="H197" s="19" t="str">
        <f t="shared" si="110"/>
        <v/>
      </c>
      <c r="I197" s="19" t="str">
        <f t="shared" si="88"/>
        <v/>
      </c>
      <c r="J197" s="19" t="str">
        <f t="shared" si="89"/>
        <v/>
      </c>
      <c r="K197" s="19" t="str">
        <f t="shared" si="90"/>
        <v/>
      </c>
      <c r="L197" s="19" t="str">
        <f t="shared" si="91"/>
        <v/>
      </c>
      <c r="M197" s="19" t="str">
        <f t="shared" si="92"/>
        <v/>
      </c>
      <c r="N197" s="20" t="str">
        <f t="shared" si="93"/>
        <v/>
      </c>
      <c r="O197" s="19" t="str">
        <f t="shared" si="94"/>
        <v/>
      </c>
      <c r="P197" s="19" t="str">
        <f t="shared" si="95"/>
        <v/>
      </c>
      <c r="Q197" s="20" t="str">
        <f t="shared" si="96"/>
        <v/>
      </c>
      <c r="R197" s="19" t="str">
        <f t="shared" si="111"/>
        <v/>
      </c>
      <c r="S197" s="19" t="str">
        <f t="shared" si="97"/>
        <v/>
      </c>
      <c r="T197" s="19" t="str">
        <f t="shared" si="98"/>
        <v/>
      </c>
      <c r="U197" s="19" t="str">
        <f t="shared" si="99"/>
        <v/>
      </c>
      <c r="V197" s="19" t="str">
        <f t="shared" si="100"/>
        <v/>
      </c>
      <c r="W197" s="19" t="str">
        <f t="shared" si="101"/>
        <v/>
      </c>
      <c r="X197" s="19" t="str">
        <f t="shared" si="102"/>
        <v/>
      </c>
      <c r="Y197" s="19" t="str">
        <f t="shared" si="103"/>
        <v/>
      </c>
      <c r="Z197" s="19" t="str">
        <f t="shared" si="104"/>
        <v/>
      </c>
      <c r="AA197" s="19" t="str">
        <f t="shared" si="105"/>
        <v/>
      </c>
      <c r="AB197" s="19" t="str">
        <f t="shared" si="106"/>
        <v/>
      </c>
      <c r="AC197" s="19" t="str">
        <f t="shared" si="107"/>
        <v/>
      </c>
      <c r="AD197" s="19" t="str">
        <f t="shared" si="108"/>
        <v/>
      </c>
    </row>
    <row r="198" spans="2:30" ht="14.4">
      <c r="B198" s="19" t="str">
        <f>IF(ISBLANK(A198),"",_xlfn.XLOOKUP(LEFT(A198,6),'MKT name rule'!$B$2:$B$322,'MKT name rule'!$C$2:$C$322, "Not found"))</f>
        <v/>
      </c>
      <c r="C198" s="19" t="str">
        <f t="shared" si="109"/>
        <v/>
      </c>
      <c r="D198" s="19" t="str">
        <f t="shared" si="84"/>
        <v/>
      </c>
      <c r="E198" s="19" t="str">
        <f t="shared" si="85"/>
        <v/>
      </c>
      <c r="F198" s="19" t="str">
        <f t="shared" si="86"/>
        <v/>
      </c>
      <c r="G198" s="19" t="str">
        <f t="shared" si="87"/>
        <v/>
      </c>
      <c r="H198" s="19" t="str">
        <f t="shared" si="110"/>
        <v/>
      </c>
      <c r="I198" s="19" t="str">
        <f t="shared" si="88"/>
        <v/>
      </c>
      <c r="J198" s="19" t="str">
        <f t="shared" si="89"/>
        <v/>
      </c>
      <c r="K198" s="19" t="str">
        <f t="shared" si="90"/>
        <v/>
      </c>
      <c r="L198" s="19" t="str">
        <f t="shared" si="91"/>
        <v/>
      </c>
      <c r="M198" s="19" t="str">
        <f t="shared" si="92"/>
        <v/>
      </c>
      <c r="N198" s="20" t="str">
        <f t="shared" si="93"/>
        <v/>
      </c>
      <c r="O198" s="19" t="str">
        <f t="shared" si="94"/>
        <v/>
      </c>
      <c r="P198" s="19" t="str">
        <f t="shared" si="95"/>
        <v/>
      </c>
      <c r="Q198" s="20" t="str">
        <f t="shared" si="96"/>
        <v/>
      </c>
      <c r="R198" s="19" t="str">
        <f t="shared" si="111"/>
        <v/>
      </c>
      <c r="S198" s="19" t="str">
        <f t="shared" si="97"/>
        <v/>
      </c>
      <c r="T198" s="19" t="str">
        <f t="shared" si="98"/>
        <v/>
      </c>
      <c r="U198" s="19" t="str">
        <f t="shared" si="99"/>
        <v/>
      </c>
      <c r="V198" s="19" t="str">
        <f t="shared" si="100"/>
        <v/>
      </c>
      <c r="W198" s="19" t="str">
        <f t="shared" si="101"/>
        <v/>
      </c>
      <c r="X198" s="19" t="str">
        <f t="shared" si="102"/>
        <v/>
      </c>
      <c r="Y198" s="19" t="str">
        <f t="shared" si="103"/>
        <v/>
      </c>
      <c r="Z198" s="19" t="str">
        <f t="shared" si="104"/>
        <v/>
      </c>
      <c r="AA198" s="19" t="str">
        <f t="shared" si="105"/>
        <v/>
      </c>
      <c r="AB198" s="19" t="str">
        <f t="shared" si="106"/>
        <v/>
      </c>
      <c r="AC198" s="19" t="str">
        <f t="shared" si="107"/>
        <v/>
      </c>
      <c r="AD198" s="19" t="str">
        <f t="shared" si="108"/>
        <v/>
      </c>
    </row>
    <row r="199" spans="2:30" ht="14.4">
      <c r="B199" s="19" t="str">
        <f>IF(ISBLANK(A199),"",_xlfn.XLOOKUP(LEFT(A199,6),'MKT name rule'!$B$2:$B$322,'MKT name rule'!$C$2:$C$322, "Not found"))</f>
        <v/>
      </c>
      <c r="C199" s="19" t="str">
        <f t="shared" si="109"/>
        <v/>
      </c>
      <c r="D199" s="19" t="str">
        <f t="shared" si="84"/>
        <v/>
      </c>
      <c r="E199" s="19" t="str">
        <f t="shared" si="85"/>
        <v/>
      </c>
      <c r="F199" s="19" t="str">
        <f t="shared" si="86"/>
        <v/>
      </c>
      <c r="G199" s="19" t="str">
        <f t="shared" si="87"/>
        <v/>
      </c>
      <c r="H199" s="19" t="str">
        <f t="shared" si="110"/>
        <v/>
      </c>
      <c r="I199" s="19" t="str">
        <f t="shared" si="88"/>
        <v/>
      </c>
      <c r="J199" s="19" t="str">
        <f t="shared" si="89"/>
        <v/>
      </c>
      <c r="K199" s="19" t="str">
        <f t="shared" si="90"/>
        <v/>
      </c>
      <c r="L199" s="19" t="str">
        <f t="shared" si="91"/>
        <v/>
      </c>
      <c r="M199" s="19" t="str">
        <f t="shared" si="92"/>
        <v/>
      </c>
      <c r="N199" s="20" t="str">
        <f t="shared" si="93"/>
        <v/>
      </c>
      <c r="O199" s="19" t="str">
        <f t="shared" si="94"/>
        <v/>
      </c>
      <c r="P199" s="19" t="str">
        <f t="shared" si="95"/>
        <v/>
      </c>
      <c r="Q199" s="20" t="str">
        <f t="shared" si="96"/>
        <v/>
      </c>
      <c r="R199" s="19" t="str">
        <f t="shared" si="111"/>
        <v/>
      </c>
      <c r="S199" s="19" t="str">
        <f t="shared" si="97"/>
        <v/>
      </c>
      <c r="T199" s="19" t="str">
        <f t="shared" si="98"/>
        <v/>
      </c>
      <c r="U199" s="19" t="str">
        <f t="shared" si="99"/>
        <v/>
      </c>
      <c r="V199" s="19" t="str">
        <f t="shared" si="100"/>
        <v/>
      </c>
      <c r="W199" s="19" t="str">
        <f t="shared" si="101"/>
        <v/>
      </c>
      <c r="X199" s="19" t="str">
        <f t="shared" si="102"/>
        <v/>
      </c>
      <c r="Y199" s="19" t="str">
        <f t="shared" si="103"/>
        <v/>
      </c>
      <c r="Z199" s="19" t="str">
        <f t="shared" si="104"/>
        <v/>
      </c>
      <c r="AA199" s="19" t="str">
        <f t="shared" si="105"/>
        <v/>
      </c>
      <c r="AB199" s="19" t="str">
        <f t="shared" si="106"/>
        <v/>
      </c>
      <c r="AC199" s="19" t="str">
        <f t="shared" si="107"/>
        <v/>
      </c>
      <c r="AD199" s="19" t="str">
        <f t="shared" si="108"/>
        <v/>
      </c>
    </row>
    <row r="200" spans="2:30" ht="14.4">
      <c r="B200" s="19" t="str">
        <f>IF(ISBLANK(A200),"",_xlfn.XLOOKUP(LEFT(A200,6),'MKT name rule'!$B$2:$B$322,'MKT name rule'!$C$2:$C$322, "Not found"))</f>
        <v/>
      </c>
      <c r="C200" s="19" t="str">
        <f t="shared" si="109"/>
        <v/>
      </c>
      <c r="D200" s="19" t="str">
        <f t="shared" si="84"/>
        <v/>
      </c>
      <c r="E200" s="19" t="str">
        <f t="shared" si="85"/>
        <v/>
      </c>
      <c r="F200" s="19" t="str">
        <f t="shared" si="86"/>
        <v/>
      </c>
      <c r="G200" s="19" t="str">
        <f t="shared" si="87"/>
        <v/>
      </c>
      <c r="H200" s="19" t="str">
        <f t="shared" si="110"/>
        <v/>
      </c>
      <c r="I200" s="19" t="str">
        <f t="shared" si="88"/>
        <v/>
      </c>
      <c r="J200" s="19" t="str">
        <f t="shared" si="89"/>
        <v/>
      </c>
      <c r="K200" s="19" t="str">
        <f t="shared" si="90"/>
        <v/>
      </c>
      <c r="L200" s="19" t="str">
        <f t="shared" si="91"/>
        <v/>
      </c>
      <c r="M200" s="19" t="str">
        <f t="shared" si="92"/>
        <v/>
      </c>
      <c r="N200" s="20" t="str">
        <f t="shared" si="93"/>
        <v/>
      </c>
      <c r="O200" s="19" t="str">
        <f t="shared" si="94"/>
        <v/>
      </c>
      <c r="P200" s="19" t="str">
        <f t="shared" si="95"/>
        <v/>
      </c>
      <c r="Q200" s="20" t="str">
        <f t="shared" si="96"/>
        <v/>
      </c>
      <c r="R200" s="19" t="str">
        <f t="shared" si="111"/>
        <v/>
      </c>
      <c r="S200" s="19" t="str">
        <f t="shared" si="97"/>
        <v/>
      </c>
      <c r="T200" s="19" t="str">
        <f t="shared" si="98"/>
        <v/>
      </c>
      <c r="U200" s="19" t="str">
        <f t="shared" si="99"/>
        <v/>
      </c>
      <c r="V200" s="19" t="str">
        <f t="shared" si="100"/>
        <v/>
      </c>
      <c r="W200" s="19" t="str">
        <f t="shared" si="101"/>
        <v/>
      </c>
      <c r="X200" s="19" t="str">
        <f t="shared" si="102"/>
        <v/>
      </c>
      <c r="Y200" s="19" t="str">
        <f t="shared" si="103"/>
        <v/>
      </c>
      <c r="Z200" s="19" t="str">
        <f t="shared" si="104"/>
        <v/>
      </c>
      <c r="AA200" s="19" t="str">
        <f t="shared" si="105"/>
        <v/>
      </c>
      <c r="AB200" s="19" t="str">
        <f t="shared" si="106"/>
        <v/>
      </c>
      <c r="AC200" s="19" t="str">
        <f t="shared" si="107"/>
        <v/>
      </c>
      <c r="AD200" s="19" t="str">
        <f t="shared" si="108"/>
        <v/>
      </c>
    </row>
    <row r="201" spans="2:30" ht="14.4">
      <c r="B201" s="19" t="str">
        <f>IF(ISBLANK(A201),"",_xlfn.XLOOKUP(LEFT(A201,6),'MKT name rule'!$B$2:$B$322,'MKT name rule'!$C$2:$C$322, "Not found"))</f>
        <v/>
      </c>
      <c r="C201" s="19" t="str">
        <f t="shared" si="109"/>
        <v/>
      </c>
      <c r="D201" s="19" t="str">
        <f t="shared" si="84"/>
        <v/>
      </c>
      <c r="E201" s="19" t="str">
        <f t="shared" si="85"/>
        <v/>
      </c>
      <c r="F201" s="19" t="str">
        <f t="shared" si="86"/>
        <v/>
      </c>
      <c r="G201" s="19" t="str">
        <f t="shared" si="87"/>
        <v/>
      </c>
      <c r="H201" s="19" t="str">
        <f t="shared" si="110"/>
        <v/>
      </c>
      <c r="I201" s="19" t="str">
        <f t="shared" si="88"/>
        <v/>
      </c>
      <c r="J201" s="19" t="str">
        <f t="shared" si="89"/>
        <v/>
      </c>
      <c r="K201" s="19" t="str">
        <f t="shared" si="90"/>
        <v/>
      </c>
      <c r="L201" s="19" t="str">
        <f t="shared" si="91"/>
        <v/>
      </c>
      <c r="M201" s="19" t="str">
        <f t="shared" si="92"/>
        <v/>
      </c>
      <c r="N201" s="20" t="str">
        <f t="shared" si="93"/>
        <v/>
      </c>
      <c r="O201" s="19" t="str">
        <f t="shared" si="94"/>
        <v/>
      </c>
      <c r="P201" s="19" t="str">
        <f t="shared" si="95"/>
        <v/>
      </c>
      <c r="Q201" s="20" t="str">
        <f t="shared" si="96"/>
        <v/>
      </c>
      <c r="R201" s="19" t="str">
        <f t="shared" si="111"/>
        <v/>
      </c>
      <c r="S201" s="19" t="str">
        <f t="shared" si="97"/>
        <v/>
      </c>
      <c r="T201" s="19" t="str">
        <f t="shared" si="98"/>
        <v/>
      </c>
      <c r="U201" s="19" t="str">
        <f t="shared" si="99"/>
        <v/>
      </c>
      <c r="V201" s="19" t="str">
        <f t="shared" si="100"/>
        <v/>
      </c>
      <c r="W201" s="19" t="str">
        <f t="shared" si="101"/>
        <v/>
      </c>
      <c r="X201" s="19" t="str">
        <f t="shared" si="102"/>
        <v/>
      </c>
      <c r="Y201" s="19" t="str">
        <f t="shared" si="103"/>
        <v/>
      </c>
      <c r="Z201" s="19" t="str">
        <f t="shared" si="104"/>
        <v/>
      </c>
      <c r="AA201" s="19" t="str">
        <f t="shared" si="105"/>
        <v/>
      </c>
      <c r="AB201" s="19" t="str">
        <f t="shared" si="106"/>
        <v/>
      </c>
      <c r="AC201" s="19" t="str">
        <f t="shared" si="107"/>
        <v/>
      </c>
      <c r="AD201" s="19" t="str">
        <f t="shared" si="108"/>
        <v/>
      </c>
    </row>
    <row r="202" spans="2:30" ht="14.4">
      <c r="B202" s="19" t="str">
        <f>IF(ISBLANK(A202),"",_xlfn.XLOOKUP(LEFT(A202,6),'MKT name rule'!$B$2:$B$322,'MKT name rule'!$C$2:$C$322, "Not found"))</f>
        <v/>
      </c>
      <c r="C202" s="19" t="str">
        <f t="shared" si="109"/>
        <v/>
      </c>
      <c r="D202" s="19" t="str">
        <f t="shared" si="84"/>
        <v/>
      </c>
      <c r="E202" s="19" t="str">
        <f t="shared" si="85"/>
        <v/>
      </c>
      <c r="F202" s="19" t="str">
        <f t="shared" si="86"/>
        <v/>
      </c>
      <c r="G202" s="19" t="str">
        <f t="shared" si="87"/>
        <v/>
      </c>
      <c r="H202" s="19" t="str">
        <f t="shared" si="110"/>
        <v/>
      </c>
      <c r="I202" s="19" t="str">
        <f t="shared" si="88"/>
        <v/>
      </c>
      <c r="J202" s="19" t="str">
        <f t="shared" si="89"/>
        <v/>
      </c>
      <c r="K202" s="19" t="str">
        <f t="shared" si="90"/>
        <v/>
      </c>
      <c r="L202" s="19" t="str">
        <f t="shared" si="91"/>
        <v/>
      </c>
      <c r="M202" s="19" t="str">
        <f t="shared" si="92"/>
        <v/>
      </c>
      <c r="N202" s="20" t="str">
        <f t="shared" si="93"/>
        <v/>
      </c>
      <c r="O202" s="19" t="str">
        <f t="shared" si="94"/>
        <v/>
      </c>
      <c r="P202" s="19" t="str">
        <f t="shared" si="95"/>
        <v/>
      </c>
      <c r="Q202" s="20" t="str">
        <f t="shared" si="96"/>
        <v/>
      </c>
      <c r="R202" s="19" t="str">
        <f t="shared" si="111"/>
        <v/>
      </c>
      <c r="S202" s="19" t="str">
        <f t="shared" si="97"/>
        <v/>
      </c>
      <c r="T202" s="19" t="str">
        <f t="shared" si="98"/>
        <v/>
      </c>
      <c r="U202" s="19" t="str">
        <f t="shared" si="99"/>
        <v/>
      </c>
      <c r="V202" s="19" t="str">
        <f t="shared" si="100"/>
        <v/>
      </c>
      <c r="W202" s="19" t="str">
        <f t="shared" si="101"/>
        <v/>
      </c>
      <c r="X202" s="19" t="str">
        <f t="shared" si="102"/>
        <v/>
      </c>
      <c r="Y202" s="19" t="str">
        <f t="shared" si="103"/>
        <v/>
      </c>
      <c r="Z202" s="19" t="str">
        <f t="shared" si="104"/>
        <v/>
      </c>
      <c r="AA202" s="19" t="str">
        <f t="shared" si="105"/>
        <v/>
      </c>
      <c r="AB202" s="19" t="str">
        <f t="shared" si="106"/>
        <v/>
      </c>
      <c r="AC202" s="19" t="str">
        <f t="shared" si="107"/>
        <v/>
      </c>
      <c r="AD202" s="19" t="str">
        <f t="shared" si="108"/>
        <v/>
      </c>
    </row>
    <row r="203" spans="2:30" ht="14.4">
      <c r="B203" s="19" t="str">
        <f>IF(ISBLANK(A203),"",_xlfn.XLOOKUP(LEFT(A203,6),'MKT name rule'!$B$2:$B$322,'MKT name rule'!$C$2:$C$322, "Not found"))</f>
        <v/>
      </c>
      <c r="C203" s="19" t="str">
        <f t="shared" si="109"/>
        <v/>
      </c>
      <c r="D203" s="19" t="str">
        <f t="shared" si="84"/>
        <v/>
      </c>
      <c r="E203" s="19" t="str">
        <f t="shared" si="85"/>
        <v/>
      </c>
      <c r="F203" s="19" t="str">
        <f t="shared" si="86"/>
        <v/>
      </c>
      <c r="G203" s="19" t="str">
        <f t="shared" si="87"/>
        <v/>
      </c>
      <c r="H203" s="19" t="str">
        <f t="shared" si="110"/>
        <v/>
      </c>
      <c r="I203" s="19" t="str">
        <f t="shared" si="88"/>
        <v/>
      </c>
      <c r="J203" s="19" t="str">
        <f t="shared" si="89"/>
        <v/>
      </c>
      <c r="K203" s="19" t="str">
        <f t="shared" si="90"/>
        <v/>
      </c>
      <c r="L203" s="19" t="str">
        <f t="shared" si="91"/>
        <v/>
      </c>
      <c r="M203" s="19" t="str">
        <f t="shared" si="92"/>
        <v/>
      </c>
      <c r="N203" s="20" t="str">
        <f t="shared" si="93"/>
        <v/>
      </c>
      <c r="O203" s="19" t="str">
        <f t="shared" si="94"/>
        <v/>
      </c>
      <c r="P203" s="19" t="str">
        <f t="shared" si="95"/>
        <v/>
      </c>
      <c r="Q203" s="20" t="str">
        <f t="shared" si="96"/>
        <v/>
      </c>
      <c r="R203" s="19" t="str">
        <f t="shared" si="111"/>
        <v/>
      </c>
      <c r="S203" s="19" t="str">
        <f t="shared" si="97"/>
        <v/>
      </c>
      <c r="T203" s="19" t="str">
        <f t="shared" si="98"/>
        <v/>
      </c>
      <c r="U203" s="19" t="str">
        <f t="shared" si="99"/>
        <v/>
      </c>
      <c r="V203" s="19" t="str">
        <f t="shared" si="100"/>
        <v/>
      </c>
      <c r="W203" s="19" t="str">
        <f t="shared" si="101"/>
        <v/>
      </c>
      <c r="X203" s="19" t="str">
        <f t="shared" si="102"/>
        <v/>
      </c>
      <c r="Y203" s="19" t="str">
        <f t="shared" si="103"/>
        <v/>
      </c>
      <c r="Z203" s="19" t="str">
        <f t="shared" si="104"/>
        <v/>
      </c>
      <c r="AA203" s="19" t="str">
        <f t="shared" si="105"/>
        <v/>
      </c>
      <c r="AB203" s="19" t="str">
        <f t="shared" si="106"/>
        <v/>
      </c>
      <c r="AC203" s="19" t="str">
        <f t="shared" si="107"/>
        <v/>
      </c>
      <c r="AD203" s="19" t="str">
        <f t="shared" si="108"/>
        <v/>
      </c>
    </row>
    <row r="204" spans="2:30" ht="14.4">
      <c r="B204" s="19" t="str">
        <f>IF(ISBLANK(A204),"",_xlfn.XLOOKUP(LEFT(A204,6),'MKT name rule'!$B$2:$B$322,'MKT name rule'!$C$2:$C$322, "Not found"))</f>
        <v/>
      </c>
      <c r="C204" s="19" t="str">
        <f t="shared" si="109"/>
        <v/>
      </c>
      <c r="D204" s="19" t="str">
        <f t="shared" si="84"/>
        <v/>
      </c>
      <c r="E204" s="19" t="str">
        <f t="shared" si="85"/>
        <v/>
      </c>
      <c r="F204" s="19" t="str">
        <f t="shared" si="86"/>
        <v/>
      </c>
      <c r="G204" s="19" t="str">
        <f t="shared" si="87"/>
        <v/>
      </c>
      <c r="H204" s="19" t="str">
        <f t="shared" si="110"/>
        <v/>
      </c>
      <c r="I204" s="19" t="str">
        <f t="shared" si="88"/>
        <v/>
      </c>
      <c r="J204" s="19" t="str">
        <f t="shared" si="89"/>
        <v/>
      </c>
      <c r="K204" s="19" t="str">
        <f t="shared" si="90"/>
        <v/>
      </c>
      <c r="L204" s="19" t="str">
        <f t="shared" si="91"/>
        <v/>
      </c>
      <c r="M204" s="19" t="str">
        <f t="shared" si="92"/>
        <v/>
      </c>
      <c r="N204" s="20" t="str">
        <f t="shared" si="93"/>
        <v/>
      </c>
      <c r="O204" s="19" t="str">
        <f t="shared" si="94"/>
        <v/>
      </c>
      <c r="P204" s="19" t="str">
        <f t="shared" si="95"/>
        <v/>
      </c>
      <c r="Q204" s="20" t="str">
        <f t="shared" si="96"/>
        <v/>
      </c>
      <c r="R204" s="19" t="str">
        <f t="shared" si="111"/>
        <v/>
      </c>
      <c r="S204" s="19" t="str">
        <f t="shared" si="97"/>
        <v/>
      </c>
      <c r="T204" s="19" t="str">
        <f t="shared" si="98"/>
        <v/>
      </c>
      <c r="U204" s="19" t="str">
        <f t="shared" si="99"/>
        <v/>
      </c>
      <c r="V204" s="19" t="str">
        <f t="shared" si="100"/>
        <v/>
      </c>
      <c r="W204" s="19" t="str">
        <f t="shared" si="101"/>
        <v/>
      </c>
      <c r="X204" s="19" t="str">
        <f t="shared" si="102"/>
        <v/>
      </c>
      <c r="Y204" s="19" t="str">
        <f t="shared" si="103"/>
        <v/>
      </c>
      <c r="Z204" s="19" t="str">
        <f t="shared" si="104"/>
        <v/>
      </c>
      <c r="AA204" s="19" t="str">
        <f t="shared" si="105"/>
        <v/>
      </c>
      <c r="AB204" s="19" t="str">
        <f t="shared" si="106"/>
        <v/>
      </c>
      <c r="AC204" s="19" t="str">
        <f t="shared" si="107"/>
        <v/>
      </c>
      <c r="AD204" s="19" t="str">
        <f t="shared" si="108"/>
        <v/>
      </c>
    </row>
    <row r="205" spans="2:30" ht="14.4">
      <c r="B205" s="19" t="str">
        <f>IF(ISBLANK(A205),"",_xlfn.XLOOKUP(LEFT(A205,6),'MKT name rule'!$B$2:$B$322,'MKT name rule'!$C$2:$C$322, "Not found"))</f>
        <v/>
      </c>
      <c r="C205" s="19" t="str">
        <f t="shared" si="109"/>
        <v/>
      </c>
      <c r="D205" s="19" t="str">
        <f t="shared" si="84"/>
        <v/>
      </c>
      <c r="E205" s="19" t="str">
        <f t="shared" si="85"/>
        <v/>
      </c>
      <c r="F205" s="19" t="str">
        <f t="shared" si="86"/>
        <v/>
      </c>
      <c r="G205" s="19" t="str">
        <f t="shared" si="87"/>
        <v/>
      </c>
      <c r="H205" s="19" t="str">
        <f t="shared" si="110"/>
        <v/>
      </c>
      <c r="I205" s="19" t="str">
        <f t="shared" si="88"/>
        <v/>
      </c>
      <c r="J205" s="19" t="str">
        <f t="shared" si="89"/>
        <v/>
      </c>
      <c r="K205" s="19" t="str">
        <f t="shared" si="90"/>
        <v/>
      </c>
      <c r="L205" s="19" t="str">
        <f t="shared" si="91"/>
        <v/>
      </c>
      <c r="M205" s="19" t="str">
        <f t="shared" si="92"/>
        <v/>
      </c>
      <c r="N205" s="20" t="str">
        <f t="shared" si="93"/>
        <v/>
      </c>
      <c r="O205" s="19" t="str">
        <f t="shared" si="94"/>
        <v/>
      </c>
      <c r="P205" s="19" t="str">
        <f t="shared" si="95"/>
        <v/>
      </c>
      <c r="Q205" s="20" t="str">
        <f t="shared" si="96"/>
        <v/>
      </c>
      <c r="R205" s="19" t="str">
        <f t="shared" si="111"/>
        <v/>
      </c>
      <c r="S205" s="19" t="str">
        <f t="shared" si="97"/>
        <v/>
      </c>
      <c r="T205" s="19" t="str">
        <f t="shared" si="98"/>
        <v/>
      </c>
      <c r="U205" s="19" t="str">
        <f t="shared" si="99"/>
        <v/>
      </c>
      <c r="V205" s="19" t="str">
        <f t="shared" si="100"/>
        <v/>
      </c>
      <c r="W205" s="19" t="str">
        <f t="shared" si="101"/>
        <v/>
      </c>
      <c r="X205" s="19" t="str">
        <f t="shared" si="102"/>
        <v/>
      </c>
      <c r="Y205" s="19" t="str">
        <f t="shared" si="103"/>
        <v/>
      </c>
      <c r="Z205" s="19" t="str">
        <f t="shared" si="104"/>
        <v/>
      </c>
      <c r="AA205" s="19" t="str">
        <f t="shared" si="105"/>
        <v/>
      </c>
      <c r="AB205" s="19" t="str">
        <f t="shared" si="106"/>
        <v/>
      </c>
      <c r="AC205" s="19" t="str">
        <f t="shared" si="107"/>
        <v/>
      </c>
      <c r="AD205" s="19" t="str">
        <f t="shared" si="108"/>
        <v/>
      </c>
    </row>
    <row r="206" spans="2:30" ht="14.4">
      <c r="B206" s="19" t="str">
        <f>IF(ISBLANK(A206),"",_xlfn.XLOOKUP(LEFT(A206,6),'MKT name rule'!$B$2:$B$322,'MKT name rule'!$C$2:$C$322, "Not found"))</f>
        <v/>
      </c>
      <c r="C206" s="19" t="str">
        <f t="shared" si="109"/>
        <v/>
      </c>
      <c r="D206" s="19" t="str">
        <f t="shared" si="84"/>
        <v/>
      </c>
      <c r="E206" s="19" t="str">
        <f t="shared" si="85"/>
        <v/>
      </c>
      <c r="F206" s="19" t="str">
        <f t="shared" si="86"/>
        <v/>
      </c>
      <c r="G206" s="19" t="str">
        <f t="shared" si="87"/>
        <v/>
      </c>
      <c r="H206" s="19" t="str">
        <f t="shared" si="110"/>
        <v/>
      </c>
      <c r="I206" s="19" t="str">
        <f t="shared" si="88"/>
        <v/>
      </c>
      <c r="J206" s="19" t="str">
        <f t="shared" si="89"/>
        <v/>
      </c>
      <c r="K206" s="19" t="str">
        <f t="shared" si="90"/>
        <v/>
      </c>
      <c r="L206" s="19" t="str">
        <f t="shared" si="91"/>
        <v/>
      </c>
      <c r="M206" s="19" t="str">
        <f t="shared" si="92"/>
        <v/>
      </c>
      <c r="N206" s="20" t="str">
        <f t="shared" si="93"/>
        <v/>
      </c>
      <c r="O206" s="19" t="str">
        <f t="shared" si="94"/>
        <v/>
      </c>
      <c r="P206" s="19" t="str">
        <f t="shared" si="95"/>
        <v/>
      </c>
      <c r="Q206" s="20" t="str">
        <f t="shared" si="96"/>
        <v/>
      </c>
      <c r="R206" s="19" t="str">
        <f t="shared" si="111"/>
        <v/>
      </c>
      <c r="S206" s="19" t="str">
        <f t="shared" si="97"/>
        <v/>
      </c>
      <c r="T206" s="19" t="str">
        <f t="shared" si="98"/>
        <v/>
      </c>
      <c r="U206" s="19" t="str">
        <f t="shared" si="99"/>
        <v/>
      </c>
      <c r="V206" s="19" t="str">
        <f t="shared" si="100"/>
        <v/>
      </c>
      <c r="W206" s="19" t="str">
        <f t="shared" si="101"/>
        <v/>
      </c>
      <c r="X206" s="19" t="str">
        <f t="shared" si="102"/>
        <v/>
      </c>
      <c r="Y206" s="19" t="str">
        <f t="shared" si="103"/>
        <v/>
      </c>
      <c r="Z206" s="19" t="str">
        <f t="shared" si="104"/>
        <v/>
      </c>
      <c r="AA206" s="19" t="str">
        <f t="shared" si="105"/>
        <v/>
      </c>
      <c r="AB206" s="19" t="str">
        <f t="shared" si="106"/>
        <v/>
      </c>
      <c r="AC206" s="19" t="str">
        <f t="shared" si="107"/>
        <v/>
      </c>
      <c r="AD206" s="19" t="str">
        <f t="shared" si="108"/>
        <v/>
      </c>
    </row>
    <row r="207" spans="2:30" ht="14.4">
      <c r="B207" s="19" t="str">
        <f>IF(ISBLANK(A207),"",_xlfn.XLOOKUP(LEFT(A207,6),'MKT name rule'!$B$2:$B$322,'MKT name rule'!$C$2:$C$322, "Not found"))</f>
        <v/>
      </c>
      <c r="C207" s="19" t="str">
        <f t="shared" si="109"/>
        <v/>
      </c>
      <c r="D207" s="19" t="str">
        <f t="shared" si="84"/>
        <v/>
      </c>
      <c r="E207" s="19" t="str">
        <f t="shared" si="85"/>
        <v/>
      </c>
      <c r="F207" s="19" t="str">
        <f t="shared" si="86"/>
        <v/>
      </c>
      <c r="G207" s="19" t="str">
        <f t="shared" si="87"/>
        <v/>
      </c>
      <c r="H207" s="19" t="str">
        <f t="shared" si="110"/>
        <v/>
      </c>
      <c r="I207" s="19" t="str">
        <f t="shared" si="88"/>
        <v/>
      </c>
      <c r="J207" s="19" t="str">
        <f t="shared" si="89"/>
        <v/>
      </c>
      <c r="K207" s="19" t="str">
        <f t="shared" si="90"/>
        <v/>
      </c>
      <c r="L207" s="19" t="str">
        <f t="shared" si="91"/>
        <v/>
      </c>
      <c r="M207" s="19" t="str">
        <f t="shared" si="92"/>
        <v/>
      </c>
      <c r="N207" s="20" t="str">
        <f t="shared" si="93"/>
        <v/>
      </c>
      <c r="O207" s="19" t="str">
        <f t="shared" si="94"/>
        <v/>
      </c>
      <c r="P207" s="19" t="str">
        <f t="shared" si="95"/>
        <v/>
      </c>
      <c r="Q207" s="20" t="str">
        <f t="shared" si="96"/>
        <v/>
      </c>
      <c r="R207" s="19" t="str">
        <f t="shared" si="111"/>
        <v/>
      </c>
      <c r="S207" s="19" t="str">
        <f t="shared" si="97"/>
        <v/>
      </c>
      <c r="T207" s="19" t="str">
        <f t="shared" si="98"/>
        <v/>
      </c>
      <c r="U207" s="19" t="str">
        <f t="shared" si="99"/>
        <v/>
      </c>
      <c r="V207" s="19" t="str">
        <f t="shared" si="100"/>
        <v/>
      </c>
      <c r="W207" s="19" t="str">
        <f t="shared" si="101"/>
        <v/>
      </c>
      <c r="X207" s="19" t="str">
        <f t="shared" si="102"/>
        <v/>
      </c>
      <c r="Y207" s="19" t="str">
        <f t="shared" si="103"/>
        <v/>
      </c>
      <c r="Z207" s="19" t="str">
        <f t="shared" si="104"/>
        <v/>
      </c>
      <c r="AA207" s="19" t="str">
        <f t="shared" si="105"/>
        <v/>
      </c>
      <c r="AB207" s="19" t="str">
        <f t="shared" si="106"/>
        <v/>
      </c>
      <c r="AC207" s="19" t="str">
        <f t="shared" si="107"/>
        <v/>
      </c>
      <c r="AD207" s="19" t="str">
        <f t="shared" si="108"/>
        <v/>
      </c>
    </row>
    <row r="208" spans="2:30" ht="14.4">
      <c r="B208" s="19" t="str">
        <f>IF(ISBLANK(A208),"",_xlfn.XLOOKUP(LEFT(A208,6),'MKT name rule'!$B$2:$B$322,'MKT name rule'!$C$2:$C$322, "Not found"))</f>
        <v/>
      </c>
      <c r="C208" s="19" t="str">
        <f t="shared" si="109"/>
        <v/>
      </c>
      <c r="D208" s="19" t="str">
        <f t="shared" si="84"/>
        <v/>
      </c>
      <c r="E208" s="19" t="str">
        <f t="shared" si="85"/>
        <v/>
      </c>
      <c r="F208" s="19" t="str">
        <f t="shared" si="86"/>
        <v/>
      </c>
      <c r="G208" s="19" t="str">
        <f t="shared" si="87"/>
        <v/>
      </c>
      <c r="H208" s="19" t="str">
        <f t="shared" si="110"/>
        <v/>
      </c>
      <c r="I208" s="19" t="str">
        <f t="shared" si="88"/>
        <v/>
      </c>
      <c r="J208" s="19" t="str">
        <f t="shared" si="89"/>
        <v/>
      </c>
      <c r="K208" s="19" t="str">
        <f t="shared" si="90"/>
        <v/>
      </c>
      <c r="L208" s="19" t="str">
        <f t="shared" si="91"/>
        <v/>
      </c>
      <c r="M208" s="19" t="str">
        <f t="shared" si="92"/>
        <v/>
      </c>
      <c r="N208" s="20" t="str">
        <f t="shared" si="93"/>
        <v/>
      </c>
      <c r="O208" s="19" t="str">
        <f t="shared" si="94"/>
        <v/>
      </c>
      <c r="P208" s="19" t="str">
        <f t="shared" si="95"/>
        <v/>
      </c>
      <c r="Q208" s="20" t="str">
        <f t="shared" si="96"/>
        <v/>
      </c>
      <c r="R208" s="19" t="str">
        <f t="shared" si="111"/>
        <v/>
      </c>
      <c r="S208" s="19" t="str">
        <f t="shared" si="97"/>
        <v/>
      </c>
      <c r="T208" s="19" t="str">
        <f t="shared" si="98"/>
        <v/>
      </c>
      <c r="U208" s="19" t="str">
        <f t="shared" si="99"/>
        <v/>
      </c>
      <c r="V208" s="19" t="str">
        <f t="shared" si="100"/>
        <v/>
      </c>
      <c r="W208" s="19" t="str">
        <f t="shared" si="101"/>
        <v/>
      </c>
      <c r="X208" s="19" t="str">
        <f t="shared" si="102"/>
        <v/>
      </c>
      <c r="Y208" s="19" t="str">
        <f t="shared" si="103"/>
        <v/>
      </c>
      <c r="Z208" s="19" t="str">
        <f t="shared" si="104"/>
        <v/>
      </c>
      <c r="AA208" s="19" t="str">
        <f t="shared" si="105"/>
        <v/>
      </c>
      <c r="AB208" s="19" t="str">
        <f t="shared" si="106"/>
        <v/>
      </c>
      <c r="AC208" s="19" t="str">
        <f t="shared" si="107"/>
        <v/>
      </c>
      <c r="AD208" s="19" t="str">
        <f t="shared" si="108"/>
        <v/>
      </c>
    </row>
    <row r="209" spans="2:30" ht="14.4">
      <c r="B209" s="19" t="str">
        <f>IF(ISBLANK(A209),"",_xlfn.XLOOKUP(LEFT(A209,6),'MKT name rule'!$B$2:$B$322,'MKT name rule'!$C$2:$C$322, "Not found"))</f>
        <v/>
      </c>
      <c r="C209" s="19" t="str">
        <f t="shared" si="109"/>
        <v/>
      </c>
      <c r="D209" s="19" t="str">
        <f t="shared" si="84"/>
        <v/>
      </c>
      <c r="E209" s="19" t="str">
        <f t="shared" si="85"/>
        <v/>
      </c>
      <c r="F209" s="19" t="str">
        <f t="shared" si="86"/>
        <v/>
      </c>
      <c r="G209" s="19" t="str">
        <f t="shared" si="87"/>
        <v/>
      </c>
      <c r="H209" s="19" t="str">
        <f t="shared" si="110"/>
        <v/>
      </c>
      <c r="I209" s="19" t="str">
        <f t="shared" si="88"/>
        <v/>
      </c>
      <c r="J209" s="19" t="str">
        <f t="shared" si="89"/>
        <v/>
      </c>
      <c r="K209" s="19" t="str">
        <f t="shared" si="90"/>
        <v/>
      </c>
      <c r="L209" s="19" t="str">
        <f t="shared" si="91"/>
        <v/>
      </c>
      <c r="M209" s="19" t="str">
        <f t="shared" si="92"/>
        <v/>
      </c>
      <c r="N209" s="20" t="str">
        <f t="shared" si="93"/>
        <v/>
      </c>
      <c r="O209" s="19" t="str">
        <f t="shared" si="94"/>
        <v/>
      </c>
      <c r="P209" s="19" t="str">
        <f t="shared" si="95"/>
        <v/>
      </c>
      <c r="Q209" s="20" t="str">
        <f t="shared" si="96"/>
        <v/>
      </c>
      <c r="R209" s="19" t="str">
        <f t="shared" si="111"/>
        <v/>
      </c>
      <c r="S209" s="19" t="str">
        <f t="shared" si="97"/>
        <v/>
      </c>
      <c r="T209" s="19" t="str">
        <f t="shared" si="98"/>
        <v/>
      </c>
      <c r="U209" s="19" t="str">
        <f t="shared" si="99"/>
        <v/>
      </c>
      <c r="V209" s="19" t="str">
        <f t="shared" si="100"/>
        <v/>
      </c>
      <c r="W209" s="19" t="str">
        <f t="shared" si="101"/>
        <v/>
      </c>
      <c r="X209" s="19" t="str">
        <f t="shared" si="102"/>
        <v/>
      </c>
      <c r="Y209" s="19" t="str">
        <f t="shared" si="103"/>
        <v/>
      </c>
      <c r="Z209" s="19" t="str">
        <f t="shared" si="104"/>
        <v/>
      </c>
      <c r="AA209" s="19" t="str">
        <f t="shared" si="105"/>
        <v/>
      </c>
      <c r="AB209" s="19" t="str">
        <f t="shared" si="106"/>
        <v/>
      </c>
      <c r="AC209" s="19" t="str">
        <f t="shared" si="107"/>
        <v/>
      </c>
      <c r="AD209" s="19" t="str">
        <f t="shared" si="108"/>
        <v/>
      </c>
    </row>
    <row r="210" spans="2:30" ht="14.4">
      <c r="B210" s="19" t="str">
        <f>IF(ISBLANK(A210),"",_xlfn.XLOOKUP(LEFT(A210,6),'MKT name rule'!$B$2:$B$322,'MKT name rule'!$C$2:$C$322, "Not found"))</f>
        <v/>
      </c>
      <c r="C210" s="19" t="str">
        <f t="shared" si="109"/>
        <v/>
      </c>
      <c r="D210" s="19" t="str">
        <f t="shared" si="84"/>
        <v/>
      </c>
      <c r="E210" s="19" t="str">
        <f t="shared" si="85"/>
        <v/>
      </c>
      <c r="F210" s="19" t="str">
        <f t="shared" si="86"/>
        <v/>
      </c>
      <c r="G210" s="19" t="str">
        <f t="shared" si="87"/>
        <v/>
      </c>
      <c r="H210" s="19" t="str">
        <f t="shared" si="110"/>
        <v/>
      </c>
      <c r="I210" s="19" t="str">
        <f t="shared" si="88"/>
        <v/>
      </c>
      <c r="J210" s="19" t="str">
        <f t="shared" si="89"/>
        <v/>
      </c>
      <c r="K210" s="19" t="str">
        <f t="shared" si="90"/>
        <v/>
      </c>
      <c r="L210" s="19" t="str">
        <f t="shared" si="91"/>
        <v/>
      </c>
      <c r="M210" s="19" t="str">
        <f t="shared" si="92"/>
        <v/>
      </c>
      <c r="N210" s="20" t="str">
        <f t="shared" si="93"/>
        <v/>
      </c>
      <c r="O210" s="19" t="str">
        <f t="shared" si="94"/>
        <v/>
      </c>
      <c r="P210" s="19" t="str">
        <f t="shared" si="95"/>
        <v/>
      </c>
      <c r="Q210" s="20" t="str">
        <f t="shared" si="96"/>
        <v/>
      </c>
      <c r="R210" s="19" t="str">
        <f t="shared" si="111"/>
        <v/>
      </c>
      <c r="S210" s="19" t="str">
        <f t="shared" si="97"/>
        <v/>
      </c>
      <c r="T210" s="19" t="str">
        <f t="shared" si="98"/>
        <v/>
      </c>
      <c r="U210" s="19" t="str">
        <f t="shared" si="99"/>
        <v/>
      </c>
      <c r="V210" s="19" t="str">
        <f t="shared" si="100"/>
        <v/>
      </c>
      <c r="W210" s="19" t="str">
        <f t="shared" si="101"/>
        <v/>
      </c>
      <c r="X210" s="19" t="str">
        <f t="shared" si="102"/>
        <v/>
      </c>
      <c r="Y210" s="19" t="str">
        <f t="shared" si="103"/>
        <v/>
      </c>
      <c r="Z210" s="19" t="str">
        <f t="shared" si="104"/>
        <v/>
      </c>
      <c r="AA210" s="19" t="str">
        <f t="shared" si="105"/>
        <v/>
      </c>
      <c r="AB210" s="19" t="str">
        <f t="shared" si="106"/>
        <v/>
      </c>
      <c r="AC210" s="19" t="str">
        <f t="shared" si="107"/>
        <v/>
      </c>
      <c r="AD210" s="19" t="str">
        <f t="shared" si="108"/>
        <v/>
      </c>
    </row>
    <row r="211" spans="2:30" ht="14.4">
      <c r="B211" s="19" t="str">
        <f>IF(ISBLANK(A211),"",_xlfn.XLOOKUP(LEFT(A211,6),'MKT name rule'!$B$2:$B$322,'MKT name rule'!$C$2:$C$322, "Not found"))</f>
        <v/>
      </c>
      <c r="C211" s="19" t="str">
        <f t="shared" si="109"/>
        <v/>
      </c>
      <c r="D211" s="19" t="str">
        <f t="shared" si="84"/>
        <v/>
      </c>
      <c r="E211" s="19" t="str">
        <f t="shared" si="85"/>
        <v/>
      </c>
      <c r="F211" s="19" t="str">
        <f t="shared" si="86"/>
        <v/>
      </c>
      <c r="G211" s="19" t="str">
        <f t="shared" si="87"/>
        <v/>
      </c>
      <c r="H211" s="19" t="str">
        <f t="shared" si="110"/>
        <v/>
      </c>
      <c r="I211" s="19" t="str">
        <f t="shared" si="88"/>
        <v/>
      </c>
      <c r="J211" s="19" t="str">
        <f t="shared" si="89"/>
        <v/>
      </c>
      <c r="K211" s="19" t="str">
        <f t="shared" si="90"/>
        <v/>
      </c>
      <c r="L211" s="19" t="str">
        <f t="shared" si="91"/>
        <v/>
      </c>
      <c r="M211" s="19" t="str">
        <f t="shared" si="92"/>
        <v/>
      </c>
      <c r="N211" s="20" t="str">
        <f t="shared" si="93"/>
        <v/>
      </c>
      <c r="O211" s="19" t="str">
        <f t="shared" si="94"/>
        <v/>
      </c>
      <c r="P211" s="19" t="str">
        <f t="shared" si="95"/>
        <v/>
      </c>
      <c r="Q211" s="20" t="str">
        <f t="shared" si="96"/>
        <v/>
      </c>
      <c r="R211" s="19" t="str">
        <f t="shared" si="111"/>
        <v/>
      </c>
      <c r="S211" s="19" t="str">
        <f t="shared" si="97"/>
        <v/>
      </c>
      <c r="T211" s="19" t="str">
        <f t="shared" si="98"/>
        <v/>
      </c>
      <c r="U211" s="19" t="str">
        <f t="shared" si="99"/>
        <v/>
      </c>
      <c r="V211" s="19" t="str">
        <f t="shared" si="100"/>
        <v/>
      </c>
      <c r="W211" s="19" t="str">
        <f t="shared" si="101"/>
        <v/>
      </c>
      <c r="X211" s="19" t="str">
        <f t="shared" si="102"/>
        <v/>
      </c>
      <c r="Y211" s="19" t="str">
        <f t="shared" si="103"/>
        <v/>
      </c>
      <c r="Z211" s="19" t="str">
        <f t="shared" si="104"/>
        <v/>
      </c>
      <c r="AA211" s="19" t="str">
        <f t="shared" si="105"/>
        <v/>
      </c>
      <c r="AB211" s="19" t="str">
        <f t="shared" si="106"/>
        <v/>
      </c>
      <c r="AC211" s="19" t="str">
        <f t="shared" si="107"/>
        <v/>
      </c>
      <c r="AD211" s="19" t="str">
        <f t="shared" si="108"/>
        <v/>
      </c>
    </row>
    <row r="212" spans="2:30" ht="14.4">
      <c r="B212" s="19" t="str">
        <f>IF(ISBLANK(A212),"",_xlfn.XLOOKUP(LEFT(A212,6),'MKT name rule'!$B$2:$B$322,'MKT name rule'!$C$2:$C$322, "Not found"))</f>
        <v/>
      </c>
      <c r="C212" s="19" t="str">
        <f t="shared" si="109"/>
        <v/>
      </c>
      <c r="D212" s="19" t="str">
        <f t="shared" si="84"/>
        <v/>
      </c>
      <c r="E212" s="19" t="str">
        <f t="shared" si="85"/>
        <v/>
      </c>
      <c r="F212" s="19" t="str">
        <f t="shared" si="86"/>
        <v/>
      </c>
      <c r="G212" s="19" t="str">
        <f t="shared" si="87"/>
        <v/>
      </c>
      <c r="H212" s="19" t="str">
        <f t="shared" si="110"/>
        <v/>
      </c>
      <c r="I212" s="19" t="str">
        <f t="shared" si="88"/>
        <v/>
      </c>
      <c r="J212" s="19" t="str">
        <f t="shared" si="89"/>
        <v/>
      </c>
      <c r="K212" s="19" t="str">
        <f t="shared" si="90"/>
        <v/>
      </c>
      <c r="L212" s="19" t="str">
        <f t="shared" si="91"/>
        <v/>
      </c>
      <c r="M212" s="19" t="str">
        <f t="shared" si="92"/>
        <v/>
      </c>
      <c r="N212" s="20" t="str">
        <f t="shared" si="93"/>
        <v/>
      </c>
      <c r="O212" s="19" t="str">
        <f t="shared" si="94"/>
        <v/>
      </c>
      <c r="P212" s="19" t="str">
        <f t="shared" si="95"/>
        <v/>
      </c>
      <c r="Q212" s="20" t="str">
        <f t="shared" si="96"/>
        <v/>
      </c>
      <c r="R212" s="19" t="str">
        <f t="shared" si="111"/>
        <v/>
      </c>
      <c r="S212" s="19" t="str">
        <f t="shared" si="97"/>
        <v/>
      </c>
      <c r="T212" s="19" t="str">
        <f t="shared" si="98"/>
        <v/>
      </c>
      <c r="U212" s="19" t="str">
        <f t="shared" si="99"/>
        <v/>
      </c>
      <c r="V212" s="19" t="str">
        <f t="shared" si="100"/>
        <v/>
      </c>
      <c r="W212" s="19" t="str">
        <f t="shared" si="101"/>
        <v/>
      </c>
      <c r="X212" s="19" t="str">
        <f t="shared" si="102"/>
        <v/>
      </c>
      <c r="Y212" s="19" t="str">
        <f t="shared" si="103"/>
        <v/>
      </c>
      <c r="Z212" s="19" t="str">
        <f t="shared" si="104"/>
        <v/>
      </c>
      <c r="AA212" s="19" t="str">
        <f t="shared" si="105"/>
        <v/>
      </c>
      <c r="AB212" s="19" t="str">
        <f t="shared" si="106"/>
        <v/>
      </c>
      <c r="AC212" s="19" t="str">
        <f t="shared" si="107"/>
        <v/>
      </c>
      <c r="AD212" s="19" t="str">
        <f t="shared" si="108"/>
        <v/>
      </c>
    </row>
    <row r="213" spans="2:30" ht="14.4">
      <c r="B213" s="19" t="str">
        <f>IF(ISBLANK(A213),"",_xlfn.XLOOKUP(LEFT(A213,6),'MKT name rule'!$B$2:$B$322,'MKT name rule'!$C$2:$C$322, "Not found"))</f>
        <v/>
      </c>
      <c r="C213" s="19" t="str">
        <f t="shared" si="109"/>
        <v/>
      </c>
      <c r="D213" s="19" t="str">
        <f t="shared" si="84"/>
        <v/>
      </c>
      <c r="E213" s="19" t="str">
        <f t="shared" si="85"/>
        <v/>
      </c>
      <c r="F213" s="19" t="str">
        <f t="shared" si="86"/>
        <v/>
      </c>
      <c r="G213" s="19" t="str">
        <f t="shared" si="87"/>
        <v/>
      </c>
      <c r="H213" s="19" t="str">
        <f t="shared" si="110"/>
        <v/>
      </c>
      <c r="I213" s="19" t="str">
        <f t="shared" si="88"/>
        <v/>
      </c>
      <c r="J213" s="19" t="str">
        <f t="shared" si="89"/>
        <v/>
      </c>
      <c r="K213" s="19" t="str">
        <f t="shared" si="90"/>
        <v/>
      </c>
      <c r="L213" s="19" t="str">
        <f t="shared" si="91"/>
        <v/>
      </c>
      <c r="M213" s="19" t="str">
        <f t="shared" si="92"/>
        <v/>
      </c>
      <c r="N213" s="20" t="str">
        <f t="shared" si="93"/>
        <v/>
      </c>
      <c r="O213" s="19" t="str">
        <f t="shared" si="94"/>
        <v/>
      </c>
      <c r="P213" s="19" t="str">
        <f t="shared" si="95"/>
        <v/>
      </c>
      <c r="Q213" s="20" t="str">
        <f t="shared" si="96"/>
        <v/>
      </c>
      <c r="R213" s="19" t="str">
        <f t="shared" si="111"/>
        <v/>
      </c>
      <c r="S213" s="19" t="str">
        <f t="shared" si="97"/>
        <v/>
      </c>
      <c r="T213" s="19" t="str">
        <f t="shared" si="98"/>
        <v/>
      </c>
      <c r="U213" s="19" t="str">
        <f t="shared" si="99"/>
        <v/>
      </c>
      <c r="V213" s="19" t="str">
        <f t="shared" si="100"/>
        <v/>
      </c>
      <c r="W213" s="19" t="str">
        <f t="shared" si="101"/>
        <v/>
      </c>
      <c r="X213" s="19" t="str">
        <f t="shared" si="102"/>
        <v/>
      </c>
      <c r="Y213" s="19" t="str">
        <f t="shared" si="103"/>
        <v/>
      </c>
      <c r="Z213" s="19" t="str">
        <f t="shared" si="104"/>
        <v/>
      </c>
      <c r="AA213" s="19" t="str">
        <f t="shared" si="105"/>
        <v/>
      </c>
      <c r="AB213" s="19" t="str">
        <f t="shared" si="106"/>
        <v/>
      </c>
      <c r="AC213" s="19" t="str">
        <f t="shared" si="107"/>
        <v/>
      </c>
      <c r="AD213" s="19" t="str">
        <f t="shared" si="108"/>
        <v/>
      </c>
    </row>
    <row r="214" spans="2:30" ht="14.4">
      <c r="B214" s="19" t="str">
        <f>IF(ISBLANK(A214),"",_xlfn.XLOOKUP(LEFT(A214,6),'MKT name rule'!$B$2:$B$322,'MKT name rule'!$C$2:$C$322, "Not found"))</f>
        <v/>
      </c>
      <c r="C214" s="19" t="str">
        <f t="shared" si="109"/>
        <v/>
      </c>
      <c r="D214" s="19" t="str">
        <f t="shared" si="84"/>
        <v/>
      </c>
      <c r="E214" s="19" t="str">
        <f t="shared" si="85"/>
        <v/>
      </c>
      <c r="F214" s="19" t="str">
        <f t="shared" si="86"/>
        <v/>
      </c>
      <c r="G214" s="19" t="str">
        <f t="shared" si="87"/>
        <v/>
      </c>
      <c r="H214" s="19" t="str">
        <f t="shared" si="110"/>
        <v/>
      </c>
      <c r="I214" s="19" t="str">
        <f t="shared" si="88"/>
        <v/>
      </c>
      <c r="J214" s="19" t="str">
        <f t="shared" si="89"/>
        <v/>
      </c>
      <c r="K214" s="19" t="str">
        <f t="shared" si="90"/>
        <v/>
      </c>
      <c r="L214" s="19" t="str">
        <f t="shared" si="91"/>
        <v/>
      </c>
      <c r="M214" s="19" t="str">
        <f t="shared" si="92"/>
        <v/>
      </c>
      <c r="N214" s="20" t="str">
        <f t="shared" si="93"/>
        <v/>
      </c>
      <c r="O214" s="19" t="str">
        <f t="shared" si="94"/>
        <v/>
      </c>
      <c r="P214" s="19" t="str">
        <f t="shared" si="95"/>
        <v/>
      </c>
      <c r="Q214" s="20" t="str">
        <f t="shared" si="96"/>
        <v/>
      </c>
      <c r="R214" s="19" t="str">
        <f t="shared" si="111"/>
        <v/>
      </c>
      <c r="S214" s="19" t="str">
        <f t="shared" si="97"/>
        <v/>
      </c>
      <c r="T214" s="19" t="str">
        <f t="shared" si="98"/>
        <v/>
      </c>
      <c r="U214" s="19" t="str">
        <f t="shared" si="99"/>
        <v/>
      </c>
      <c r="V214" s="19" t="str">
        <f t="shared" si="100"/>
        <v/>
      </c>
      <c r="W214" s="19" t="str">
        <f t="shared" si="101"/>
        <v/>
      </c>
      <c r="X214" s="19" t="str">
        <f t="shared" si="102"/>
        <v/>
      </c>
      <c r="Y214" s="19" t="str">
        <f t="shared" si="103"/>
        <v/>
      </c>
      <c r="Z214" s="19" t="str">
        <f t="shared" si="104"/>
        <v/>
      </c>
      <c r="AA214" s="19" t="str">
        <f t="shared" si="105"/>
        <v/>
      </c>
      <c r="AB214" s="19" t="str">
        <f t="shared" si="106"/>
        <v/>
      </c>
      <c r="AC214" s="19" t="str">
        <f t="shared" si="107"/>
        <v/>
      </c>
      <c r="AD214" s="19" t="str">
        <f t="shared" si="108"/>
        <v/>
      </c>
    </row>
    <row r="215" spans="2:30" ht="14.4">
      <c r="B215" s="19" t="str">
        <f>IF(ISBLANK(A215),"",_xlfn.XLOOKUP(LEFT(A215,6),'MKT name rule'!$B$2:$B$322,'MKT name rule'!$C$2:$C$322, "Not found"))</f>
        <v/>
      </c>
      <c r="C215" s="19" t="str">
        <f t="shared" si="109"/>
        <v/>
      </c>
      <c r="D215" s="19" t="str">
        <f t="shared" si="84"/>
        <v/>
      </c>
      <c r="E215" s="19" t="str">
        <f t="shared" si="85"/>
        <v/>
      </c>
      <c r="F215" s="19" t="str">
        <f t="shared" si="86"/>
        <v/>
      </c>
      <c r="G215" s="19" t="str">
        <f t="shared" si="87"/>
        <v/>
      </c>
      <c r="H215" s="19" t="str">
        <f t="shared" si="110"/>
        <v/>
      </c>
      <c r="I215" s="19" t="str">
        <f t="shared" si="88"/>
        <v/>
      </c>
      <c r="J215" s="19" t="str">
        <f t="shared" si="89"/>
        <v/>
      </c>
      <c r="K215" s="19" t="str">
        <f t="shared" si="90"/>
        <v/>
      </c>
      <c r="L215" s="19" t="str">
        <f t="shared" si="91"/>
        <v/>
      </c>
      <c r="M215" s="19" t="str">
        <f t="shared" si="92"/>
        <v/>
      </c>
      <c r="N215" s="20" t="str">
        <f t="shared" si="93"/>
        <v/>
      </c>
      <c r="O215" s="19" t="str">
        <f t="shared" si="94"/>
        <v/>
      </c>
      <c r="P215" s="19" t="str">
        <f t="shared" si="95"/>
        <v/>
      </c>
      <c r="Q215" s="20" t="str">
        <f t="shared" si="96"/>
        <v/>
      </c>
      <c r="R215" s="19" t="str">
        <f t="shared" si="111"/>
        <v/>
      </c>
      <c r="S215" s="19" t="str">
        <f t="shared" si="97"/>
        <v/>
      </c>
      <c r="T215" s="19" t="str">
        <f t="shared" si="98"/>
        <v/>
      </c>
      <c r="U215" s="19" t="str">
        <f t="shared" si="99"/>
        <v/>
      </c>
      <c r="V215" s="19" t="str">
        <f t="shared" si="100"/>
        <v/>
      </c>
      <c r="W215" s="19" t="str">
        <f t="shared" si="101"/>
        <v/>
      </c>
      <c r="X215" s="19" t="str">
        <f t="shared" si="102"/>
        <v/>
      </c>
      <c r="Y215" s="19" t="str">
        <f t="shared" si="103"/>
        <v/>
      </c>
      <c r="Z215" s="19" t="str">
        <f t="shared" si="104"/>
        <v/>
      </c>
      <c r="AA215" s="19" t="str">
        <f t="shared" si="105"/>
        <v/>
      </c>
      <c r="AB215" s="19" t="str">
        <f t="shared" si="106"/>
        <v/>
      </c>
      <c r="AC215" s="19" t="str">
        <f t="shared" si="107"/>
        <v/>
      </c>
      <c r="AD215" s="19" t="str">
        <f t="shared" si="108"/>
        <v/>
      </c>
    </row>
    <row r="216" spans="2:30" ht="14.4">
      <c r="B216" s="19" t="str">
        <f>IF(ISBLANK(A216),"",_xlfn.XLOOKUP(LEFT(A216,6),'MKT name rule'!$B$2:$B$322,'MKT name rule'!$C$2:$C$322, "Not found"))</f>
        <v/>
      </c>
      <c r="C216" s="19" t="str">
        <f t="shared" si="109"/>
        <v/>
      </c>
      <c r="D216" s="19" t="str">
        <f t="shared" si="84"/>
        <v/>
      </c>
      <c r="E216" s="19" t="str">
        <f t="shared" si="85"/>
        <v/>
      </c>
      <c r="F216" s="19" t="str">
        <f t="shared" si="86"/>
        <v/>
      </c>
      <c r="G216" s="19" t="str">
        <f t="shared" si="87"/>
        <v/>
      </c>
      <c r="H216" s="19" t="str">
        <f t="shared" si="110"/>
        <v/>
      </c>
      <c r="I216" s="19" t="str">
        <f t="shared" si="88"/>
        <v/>
      </c>
      <c r="J216" s="19" t="str">
        <f t="shared" si="89"/>
        <v/>
      </c>
      <c r="K216" s="19" t="str">
        <f t="shared" si="90"/>
        <v/>
      </c>
      <c r="L216" s="19" t="str">
        <f t="shared" si="91"/>
        <v/>
      </c>
      <c r="M216" s="19" t="str">
        <f t="shared" si="92"/>
        <v/>
      </c>
      <c r="N216" s="20" t="str">
        <f t="shared" si="93"/>
        <v/>
      </c>
      <c r="O216" s="19" t="str">
        <f t="shared" si="94"/>
        <v/>
      </c>
      <c r="P216" s="19" t="str">
        <f t="shared" si="95"/>
        <v/>
      </c>
      <c r="Q216" s="20" t="str">
        <f t="shared" si="96"/>
        <v/>
      </c>
      <c r="R216" s="19" t="str">
        <f t="shared" si="111"/>
        <v/>
      </c>
      <c r="S216" s="19" t="str">
        <f t="shared" si="97"/>
        <v/>
      </c>
      <c r="T216" s="19" t="str">
        <f t="shared" si="98"/>
        <v/>
      </c>
      <c r="U216" s="19" t="str">
        <f t="shared" si="99"/>
        <v/>
      </c>
      <c r="V216" s="19" t="str">
        <f t="shared" si="100"/>
        <v/>
      </c>
      <c r="W216" s="19" t="str">
        <f t="shared" si="101"/>
        <v/>
      </c>
      <c r="X216" s="19" t="str">
        <f t="shared" si="102"/>
        <v/>
      </c>
      <c r="Y216" s="19" t="str">
        <f t="shared" si="103"/>
        <v/>
      </c>
      <c r="Z216" s="19" t="str">
        <f t="shared" si="104"/>
        <v/>
      </c>
      <c r="AA216" s="19" t="str">
        <f t="shared" si="105"/>
        <v/>
      </c>
      <c r="AB216" s="19" t="str">
        <f t="shared" si="106"/>
        <v/>
      </c>
      <c r="AC216" s="19" t="str">
        <f t="shared" si="107"/>
        <v/>
      </c>
      <c r="AD216" s="19" t="str">
        <f t="shared" si="108"/>
        <v/>
      </c>
    </row>
    <row r="217" spans="2:30" ht="14.4">
      <c r="B217" s="19" t="str">
        <f>IF(ISBLANK(A217),"",_xlfn.XLOOKUP(LEFT(A217,6),'MKT name rule'!$B$2:$B$322,'MKT name rule'!$C$2:$C$322, "Not found"))</f>
        <v/>
      </c>
      <c r="C217" s="19" t="str">
        <f t="shared" si="109"/>
        <v/>
      </c>
      <c r="D217" s="19" t="str">
        <f t="shared" si="84"/>
        <v/>
      </c>
      <c r="E217" s="19" t="str">
        <f t="shared" si="85"/>
        <v/>
      </c>
      <c r="F217" s="19" t="str">
        <f t="shared" si="86"/>
        <v/>
      </c>
      <c r="G217" s="19" t="str">
        <f t="shared" si="87"/>
        <v/>
      </c>
      <c r="H217" s="19" t="str">
        <f t="shared" si="110"/>
        <v/>
      </c>
      <c r="I217" s="19" t="str">
        <f t="shared" si="88"/>
        <v/>
      </c>
      <c r="J217" s="19" t="str">
        <f t="shared" si="89"/>
        <v/>
      </c>
      <c r="K217" s="19" t="str">
        <f t="shared" si="90"/>
        <v/>
      </c>
      <c r="L217" s="19" t="str">
        <f t="shared" si="91"/>
        <v/>
      </c>
      <c r="M217" s="19" t="str">
        <f t="shared" si="92"/>
        <v/>
      </c>
      <c r="N217" s="20" t="str">
        <f t="shared" si="93"/>
        <v/>
      </c>
      <c r="O217" s="19" t="str">
        <f t="shared" si="94"/>
        <v/>
      </c>
      <c r="P217" s="19" t="str">
        <f t="shared" si="95"/>
        <v/>
      </c>
      <c r="Q217" s="20" t="str">
        <f t="shared" si="96"/>
        <v/>
      </c>
      <c r="R217" s="19" t="str">
        <f t="shared" si="111"/>
        <v/>
      </c>
      <c r="S217" s="19" t="str">
        <f t="shared" si="97"/>
        <v/>
      </c>
      <c r="T217" s="19" t="str">
        <f t="shared" si="98"/>
        <v/>
      </c>
      <c r="U217" s="19" t="str">
        <f t="shared" si="99"/>
        <v/>
      </c>
      <c r="V217" s="19" t="str">
        <f t="shared" si="100"/>
        <v/>
      </c>
      <c r="W217" s="19" t="str">
        <f t="shared" si="101"/>
        <v/>
      </c>
      <c r="X217" s="19" t="str">
        <f t="shared" si="102"/>
        <v/>
      </c>
      <c r="Y217" s="19" t="str">
        <f t="shared" si="103"/>
        <v/>
      </c>
      <c r="Z217" s="19" t="str">
        <f t="shared" si="104"/>
        <v/>
      </c>
      <c r="AA217" s="19" t="str">
        <f t="shared" si="105"/>
        <v/>
      </c>
      <c r="AB217" s="19" t="str">
        <f t="shared" si="106"/>
        <v/>
      </c>
      <c r="AC217" s="19" t="str">
        <f t="shared" si="107"/>
        <v/>
      </c>
      <c r="AD217" s="19" t="str">
        <f t="shared" si="108"/>
        <v/>
      </c>
    </row>
    <row r="218" spans="2:30" ht="14.4">
      <c r="B218" s="19" t="str">
        <f>IF(ISBLANK(A218),"",_xlfn.XLOOKUP(LEFT(A218,6),'MKT name rule'!$B$2:$B$322,'MKT name rule'!$C$2:$C$322, "Not found"))</f>
        <v/>
      </c>
      <c r="C218" s="19" t="str">
        <f t="shared" si="109"/>
        <v/>
      </c>
      <c r="D218" s="19" t="str">
        <f t="shared" si="84"/>
        <v/>
      </c>
      <c r="E218" s="19" t="str">
        <f t="shared" si="85"/>
        <v/>
      </c>
      <c r="F218" s="19" t="str">
        <f t="shared" si="86"/>
        <v/>
      </c>
      <c r="G218" s="19" t="str">
        <f t="shared" si="87"/>
        <v/>
      </c>
      <c r="H218" s="19" t="str">
        <f t="shared" si="110"/>
        <v/>
      </c>
      <c r="I218" s="19" t="str">
        <f t="shared" si="88"/>
        <v/>
      </c>
      <c r="J218" s="19" t="str">
        <f t="shared" si="89"/>
        <v/>
      </c>
      <c r="K218" s="19" t="str">
        <f t="shared" si="90"/>
        <v/>
      </c>
      <c r="L218" s="19" t="str">
        <f t="shared" si="91"/>
        <v/>
      </c>
      <c r="M218" s="19" t="str">
        <f t="shared" si="92"/>
        <v/>
      </c>
      <c r="N218" s="20" t="str">
        <f t="shared" si="93"/>
        <v/>
      </c>
      <c r="O218" s="19" t="str">
        <f t="shared" si="94"/>
        <v/>
      </c>
      <c r="P218" s="19" t="str">
        <f t="shared" si="95"/>
        <v/>
      </c>
      <c r="Q218" s="20" t="str">
        <f t="shared" si="96"/>
        <v/>
      </c>
      <c r="R218" s="19" t="str">
        <f t="shared" si="111"/>
        <v/>
      </c>
      <c r="S218" s="19" t="str">
        <f t="shared" si="97"/>
        <v/>
      </c>
      <c r="T218" s="19" t="str">
        <f t="shared" si="98"/>
        <v/>
      </c>
      <c r="U218" s="19" t="str">
        <f t="shared" si="99"/>
        <v/>
      </c>
      <c r="V218" s="19" t="str">
        <f t="shared" si="100"/>
        <v/>
      </c>
      <c r="W218" s="19" t="str">
        <f t="shared" si="101"/>
        <v/>
      </c>
      <c r="X218" s="19" t="str">
        <f t="shared" si="102"/>
        <v/>
      </c>
      <c r="Y218" s="19" t="str">
        <f t="shared" si="103"/>
        <v/>
      </c>
      <c r="Z218" s="19" t="str">
        <f t="shared" si="104"/>
        <v/>
      </c>
      <c r="AA218" s="19" t="str">
        <f t="shared" si="105"/>
        <v/>
      </c>
      <c r="AB218" s="19" t="str">
        <f t="shared" si="106"/>
        <v/>
      </c>
      <c r="AC218" s="19" t="str">
        <f t="shared" si="107"/>
        <v/>
      </c>
      <c r="AD218" s="19" t="str">
        <f t="shared" si="108"/>
        <v/>
      </c>
    </row>
    <row r="219" spans="2:30" ht="14.4">
      <c r="B219" s="19" t="str">
        <f>IF(ISBLANK(A219),"",_xlfn.XLOOKUP(LEFT(A219,6),'MKT name rule'!$B$2:$B$322,'MKT name rule'!$C$2:$C$322, "Not found"))</f>
        <v/>
      </c>
      <c r="C219" s="19" t="str">
        <f t="shared" si="109"/>
        <v/>
      </c>
      <c r="D219" s="19" t="str">
        <f t="shared" si="84"/>
        <v/>
      </c>
      <c r="E219" s="19" t="str">
        <f t="shared" si="85"/>
        <v/>
      </c>
      <c r="F219" s="19" t="str">
        <f t="shared" si="86"/>
        <v/>
      </c>
      <c r="G219" s="19" t="str">
        <f t="shared" si="87"/>
        <v/>
      </c>
      <c r="H219" s="19" t="str">
        <f t="shared" si="110"/>
        <v/>
      </c>
      <c r="I219" s="19" t="str">
        <f t="shared" si="88"/>
        <v/>
      </c>
      <c r="J219" s="19" t="str">
        <f t="shared" si="89"/>
        <v/>
      </c>
      <c r="K219" s="19" t="str">
        <f t="shared" si="90"/>
        <v/>
      </c>
      <c r="L219" s="19" t="str">
        <f t="shared" si="91"/>
        <v/>
      </c>
      <c r="M219" s="19" t="str">
        <f t="shared" si="92"/>
        <v/>
      </c>
      <c r="N219" s="20" t="str">
        <f t="shared" si="93"/>
        <v/>
      </c>
      <c r="O219" s="19" t="str">
        <f t="shared" si="94"/>
        <v/>
      </c>
      <c r="P219" s="19" t="str">
        <f t="shared" si="95"/>
        <v/>
      </c>
      <c r="Q219" s="20" t="str">
        <f t="shared" si="96"/>
        <v/>
      </c>
      <c r="R219" s="19" t="str">
        <f t="shared" si="111"/>
        <v/>
      </c>
      <c r="S219" s="19" t="str">
        <f t="shared" si="97"/>
        <v/>
      </c>
      <c r="T219" s="19" t="str">
        <f t="shared" si="98"/>
        <v/>
      </c>
      <c r="U219" s="19" t="str">
        <f t="shared" si="99"/>
        <v/>
      </c>
      <c r="V219" s="19" t="str">
        <f t="shared" si="100"/>
        <v/>
      </c>
      <c r="W219" s="19" t="str">
        <f t="shared" si="101"/>
        <v/>
      </c>
      <c r="X219" s="19" t="str">
        <f t="shared" si="102"/>
        <v/>
      </c>
      <c r="Y219" s="19" t="str">
        <f t="shared" si="103"/>
        <v/>
      </c>
      <c r="Z219" s="19" t="str">
        <f t="shared" si="104"/>
        <v/>
      </c>
      <c r="AA219" s="19" t="str">
        <f t="shared" si="105"/>
        <v/>
      </c>
      <c r="AB219" s="19" t="str">
        <f t="shared" si="106"/>
        <v/>
      </c>
      <c r="AC219" s="19" t="str">
        <f t="shared" si="107"/>
        <v/>
      </c>
      <c r="AD219" s="19" t="str">
        <f t="shared" si="108"/>
        <v/>
      </c>
    </row>
    <row r="220" spans="2:30" ht="14.4">
      <c r="B220" s="19" t="str">
        <f>IF(ISBLANK(A220),"",_xlfn.XLOOKUP(LEFT(A220,6),'MKT name rule'!$B$2:$B$322,'MKT name rule'!$C$2:$C$322, "Not found"))</f>
        <v/>
      </c>
      <c r="C220" s="19" t="str">
        <f t="shared" si="109"/>
        <v/>
      </c>
      <c r="D220" s="19" t="str">
        <f t="shared" si="84"/>
        <v/>
      </c>
      <c r="E220" s="19" t="str">
        <f t="shared" si="85"/>
        <v/>
      </c>
      <c r="F220" s="19" t="str">
        <f t="shared" si="86"/>
        <v/>
      </c>
      <c r="G220" s="19" t="str">
        <f t="shared" si="87"/>
        <v/>
      </c>
      <c r="H220" s="19" t="str">
        <f t="shared" si="110"/>
        <v/>
      </c>
      <c r="I220" s="19" t="str">
        <f t="shared" si="88"/>
        <v/>
      </c>
      <c r="J220" s="19" t="str">
        <f t="shared" si="89"/>
        <v/>
      </c>
      <c r="K220" s="19" t="str">
        <f t="shared" si="90"/>
        <v/>
      </c>
      <c r="L220" s="19" t="str">
        <f t="shared" si="91"/>
        <v/>
      </c>
      <c r="M220" s="19" t="str">
        <f t="shared" si="92"/>
        <v/>
      </c>
      <c r="N220" s="20" t="str">
        <f t="shared" si="93"/>
        <v/>
      </c>
      <c r="O220" s="19" t="str">
        <f t="shared" si="94"/>
        <v/>
      </c>
      <c r="P220" s="19" t="str">
        <f t="shared" si="95"/>
        <v/>
      </c>
      <c r="Q220" s="20" t="str">
        <f t="shared" si="96"/>
        <v/>
      </c>
      <c r="R220" s="19" t="str">
        <f t="shared" si="111"/>
        <v/>
      </c>
      <c r="S220" s="19" t="str">
        <f t="shared" si="97"/>
        <v/>
      </c>
      <c r="T220" s="19" t="str">
        <f t="shared" si="98"/>
        <v/>
      </c>
      <c r="U220" s="19" t="str">
        <f t="shared" si="99"/>
        <v/>
      </c>
      <c r="V220" s="19" t="str">
        <f t="shared" si="100"/>
        <v/>
      </c>
      <c r="W220" s="19" t="str">
        <f t="shared" si="101"/>
        <v/>
      </c>
      <c r="X220" s="19" t="str">
        <f t="shared" si="102"/>
        <v/>
      </c>
      <c r="Y220" s="19" t="str">
        <f t="shared" si="103"/>
        <v/>
      </c>
      <c r="Z220" s="19" t="str">
        <f t="shared" si="104"/>
        <v/>
      </c>
      <c r="AA220" s="19" t="str">
        <f t="shared" si="105"/>
        <v/>
      </c>
      <c r="AB220" s="19" t="str">
        <f t="shared" si="106"/>
        <v/>
      </c>
      <c r="AC220" s="19" t="str">
        <f t="shared" si="107"/>
        <v/>
      </c>
      <c r="AD220" s="19" t="str">
        <f t="shared" si="108"/>
        <v/>
      </c>
    </row>
    <row r="221" spans="2:30" ht="14.4">
      <c r="B221" s="19" t="str">
        <f>IF(ISBLANK(A221),"",_xlfn.XLOOKUP(LEFT(A221,6),'MKT name rule'!$B$2:$B$322,'MKT name rule'!$C$2:$C$322, "Not found"))</f>
        <v/>
      </c>
      <c r="C221" s="19" t="str">
        <f t="shared" si="109"/>
        <v/>
      </c>
      <c r="D221" s="19" t="str">
        <f t="shared" si="84"/>
        <v/>
      </c>
      <c r="E221" s="19" t="str">
        <f t="shared" si="85"/>
        <v/>
      </c>
      <c r="F221" s="19" t="str">
        <f t="shared" si="86"/>
        <v/>
      </c>
      <c r="G221" s="19" t="str">
        <f t="shared" si="87"/>
        <v/>
      </c>
      <c r="H221" s="19" t="str">
        <f t="shared" si="110"/>
        <v/>
      </c>
      <c r="I221" s="19" t="str">
        <f t="shared" si="88"/>
        <v/>
      </c>
      <c r="J221" s="19" t="str">
        <f t="shared" si="89"/>
        <v/>
      </c>
      <c r="K221" s="19" t="str">
        <f t="shared" si="90"/>
        <v/>
      </c>
      <c r="L221" s="19" t="str">
        <f t="shared" si="91"/>
        <v/>
      </c>
      <c r="M221" s="19" t="str">
        <f t="shared" si="92"/>
        <v/>
      </c>
      <c r="N221" s="20" t="str">
        <f t="shared" si="93"/>
        <v/>
      </c>
      <c r="O221" s="19" t="str">
        <f t="shared" si="94"/>
        <v/>
      </c>
      <c r="P221" s="19" t="str">
        <f t="shared" si="95"/>
        <v/>
      </c>
      <c r="Q221" s="20" t="str">
        <f t="shared" si="96"/>
        <v/>
      </c>
      <c r="R221" s="19" t="str">
        <f t="shared" si="111"/>
        <v/>
      </c>
      <c r="S221" s="19" t="str">
        <f t="shared" si="97"/>
        <v/>
      </c>
      <c r="T221" s="19" t="str">
        <f t="shared" si="98"/>
        <v/>
      </c>
      <c r="U221" s="19" t="str">
        <f t="shared" si="99"/>
        <v/>
      </c>
      <c r="V221" s="19" t="str">
        <f t="shared" si="100"/>
        <v/>
      </c>
      <c r="W221" s="19" t="str">
        <f t="shared" si="101"/>
        <v/>
      </c>
      <c r="X221" s="19" t="str">
        <f t="shared" si="102"/>
        <v/>
      </c>
      <c r="Y221" s="19" t="str">
        <f t="shared" si="103"/>
        <v/>
      </c>
      <c r="Z221" s="19" t="str">
        <f t="shared" si="104"/>
        <v/>
      </c>
      <c r="AA221" s="19" t="str">
        <f t="shared" si="105"/>
        <v/>
      </c>
      <c r="AB221" s="19" t="str">
        <f t="shared" si="106"/>
        <v/>
      </c>
      <c r="AC221" s="19" t="str">
        <f t="shared" si="107"/>
        <v/>
      </c>
      <c r="AD221" s="19" t="str">
        <f t="shared" si="108"/>
        <v/>
      </c>
    </row>
    <row r="222" spans="2:30" ht="14.4">
      <c r="B222" s="19" t="str">
        <f>IF(ISBLANK(A222),"",_xlfn.XLOOKUP(LEFT(A222,6),'MKT name rule'!$B$2:$B$322,'MKT name rule'!$C$2:$C$322, "Not found"))</f>
        <v/>
      </c>
      <c r="C222" s="19" t="str">
        <f t="shared" si="109"/>
        <v/>
      </c>
      <c r="D222" s="19" t="str">
        <f t="shared" si="84"/>
        <v/>
      </c>
      <c r="E222" s="19" t="str">
        <f t="shared" si="85"/>
        <v/>
      </c>
      <c r="F222" s="19" t="str">
        <f t="shared" si="86"/>
        <v/>
      </c>
      <c r="G222" s="19" t="str">
        <f t="shared" si="87"/>
        <v/>
      </c>
      <c r="H222" s="19" t="str">
        <f t="shared" si="110"/>
        <v/>
      </c>
      <c r="I222" s="19" t="str">
        <f t="shared" si="88"/>
        <v/>
      </c>
      <c r="J222" s="19" t="str">
        <f t="shared" si="89"/>
        <v/>
      </c>
      <c r="K222" s="19" t="str">
        <f t="shared" si="90"/>
        <v/>
      </c>
      <c r="L222" s="19" t="str">
        <f t="shared" si="91"/>
        <v/>
      </c>
      <c r="M222" s="19" t="str">
        <f t="shared" si="92"/>
        <v/>
      </c>
      <c r="N222" s="20" t="str">
        <f t="shared" si="93"/>
        <v/>
      </c>
      <c r="O222" s="19" t="str">
        <f t="shared" si="94"/>
        <v/>
      </c>
      <c r="P222" s="19" t="str">
        <f t="shared" si="95"/>
        <v/>
      </c>
      <c r="Q222" s="20" t="str">
        <f t="shared" si="96"/>
        <v/>
      </c>
      <c r="R222" s="19" t="str">
        <f t="shared" si="111"/>
        <v/>
      </c>
      <c r="S222" s="19" t="str">
        <f t="shared" si="97"/>
        <v/>
      </c>
      <c r="T222" s="19" t="str">
        <f t="shared" si="98"/>
        <v/>
      </c>
      <c r="U222" s="19" t="str">
        <f t="shared" si="99"/>
        <v/>
      </c>
      <c r="V222" s="19" t="str">
        <f t="shared" si="100"/>
        <v/>
      </c>
      <c r="W222" s="19" t="str">
        <f t="shared" si="101"/>
        <v/>
      </c>
      <c r="X222" s="19" t="str">
        <f t="shared" si="102"/>
        <v/>
      </c>
      <c r="Y222" s="19" t="str">
        <f t="shared" si="103"/>
        <v/>
      </c>
      <c r="Z222" s="19" t="str">
        <f t="shared" si="104"/>
        <v/>
      </c>
      <c r="AA222" s="19" t="str">
        <f t="shared" si="105"/>
        <v/>
      </c>
      <c r="AB222" s="19" t="str">
        <f t="shared" si="106"/>
        <v/>
      </c>
      <c r="AC222" s="19" t="str">
        <f t="shared" si="107"/>
        <v/>
      </c>
      <c r="AD222" s="19" t="str">
        <f t="shared" si="108"/>
        <v/>
      </c>
    </row>
    <row r="223" spans="2:30" ht="14.4">
      <c r="B223" s="19" t="str">
        <f>IF(ISBLANK(A223),"",_xlfn.XLOOKUP(LEFT(A223,6),'MKT name rule'!$B$2:$B$322,'MKT name rule'!$C$2:$C$322, "Not found"))</f>
        <v/>
      </c>
      <c r="C223" s="19" t="str">
        <f t="shared" si="109"/>
        <v/>
      </c>
      <c r="D223" s="19" t="str">
        <f t="shared" si="84"/>
        <v/>
      </c>
      <c r="E223" s="19" t="str">
        <f t="shared" si="85"/>
        <v/>
      </c>
      <c r="F223" s="19" t="str">
        <f t="shared" si="86"/>
        <v/>
      </c>
      <c r="G223" s="19" t="str">
        <f t="shared" si="87"/>
        <v/>
      </c>
      <c r="H223" s="19" t="str">
        <f t="shared" si="110"/>
        <v/>
      </c>
      <c r="I223" s="19" t="str">
        <f t="shared" si="88"/>
        <v/>
      </c>
      <c r="J223" s="19" t="str">
        <f t="shared" si="89"/>
        <v/>
      </c>
      <c r="K223" s="19" t="str">
        <f t="shared" si="90"/>
        <v/>
      </c>
      <c r="L223" s="19" t="str">
        <f t="shared" si="91"/>
        <v/>
      </c>
      <c r="M223" s="19" t="str">
        <f t="shared" si="92"/>
        <v/>
      </c>
      <c r="N223" s="20" t="str">
        <f t="shared" si="93"/>
        <v/>
      </c>
      <c r="O223" s="19" t="str">
        <f t="shared" si="94"/>
        <v/>
      </c>
      <c r="P223" s="19" t="str">
        <f t="shared" si="95"/>
        <v/>
      </c>
      <c r="Q223" s="20" t="str">
        <f t="shared" si="96"/>
        <v/>
      </c>
      <c r="R223" s="19" t="str">
        <f t="shared" si="111"/>
        <v/>
      </c>
      <c r="S223" s="19" t="str">
        <f t="shared" si="97"/>
        <v/>
      </c>
      <c r="T223" s="19" t="str">
        <f t="shared" si="98"/>
        <v/>
      </c>
      <c r="U223" s="19" t="str">
        <f t="shared" si="99"/>
        <v/>
      </c>
      <c r="V223" s="19" t="str">
        <f t="shared" si="100"/>
        <v/>
      </c>
      <c r="W223" s="19" t="str">
        <f t="shared" si="101"/>
        <v/>
      </c>
      <c r="X223" s="19" t="str">
        <f t="shared" si="102"/>
        <v/>
      </c>
      <c r="Y223" s="19" t="str">
        <f t="shared" si="103"/>
        <v/>
      </c>
      <c r="Z223" s="19" t="str">
        <f t="shared" si="104"/>
        <v/>
      </c>
      <c r="AA223" s="19" t="str">
        <f t="shared" si="105"/>
        <v/>
      </c>
      <c r="AB223" s="19" t="str">
        <f t="shared" si="106"/>
        <v/>
      </c>
      <c r="AC223" s="19" t="str">
        <f t="shared" si="107"/>
        <v/>
      </c>
      <c r="AD223" s="19" t="str">
        <f t="shared" si="108"/>
        <v/>
      </c>
    </row>
    <row r="224" spans="2:30" ht="14.4">
      <c r="B224" s="19" t="str">
        <f>IF(ISBLANK(A224),"",_xlfn.XLOOKUP(LEFT(A224,6),'MKT name rule'!$B$2:$B$322,'MKT name rule'!$C$2:$C$322, "Not found"))</f>
        <v/>
      </c>
      <c r="C224" s="19" t="str">
        <f t="shared" si="109"/>
        <v/>
      </c>
      <c r="D224" s="19" t="str">
        <f t="shared" si="84"/>
        <v/>
      </c>
      <c r="E224" s="19" t="str">
        <f t="shared" si="85"/>
        <v/>
      </c>
      <c r="F224" s="19" t="str">
        <f t="shared" si="86"/>
        <v/>
      </c>
      <c r="G224" s="19" t="str">
        <f t="shared" si="87"/>
        <v/>
      </c>
      <c r="H224" s="19" t="str">
        <f t="shared" si="110"/>
        <v/>
      </c>
      <c r="I224" s="19" t="str">
        <f t="shared" si="88"/>
        <v/>
      </c>
      <c r="J224" s="19" t="str">
        <f t="shared" si="89"/>
        <v/>
      </c>
      <c r="K224" s="19" t="str">
        <f t="shared" si="90"/>
        <v/>
      </c>
      <c r="L224" s="19" t="str">
        <f t="shared" si="91"/>
        <v/>
      </c>
      <c r="M224" s="19" t="str">
        <f t="shared" si="92"/>
        <v/>
      </c>
      <c r="N224" s="20" t="str">
        <f t="shared" si="93"/>
        <v/>
      </c>
      <c r="O224" s="19" t="str">
        <f t="shared" si="94"/>
        <v/>
      </c>
      <c r="P224" s="19" t="str">
        <f t="shared" si="95"/>
        <v/>
      </c>
      <c r="Q224" s="20" t="str">
        <f t="shared" si="96"/>
        <v/>
      </c>
      <c r="R224" s="19" t="str">
        <f t="shared" si="111"/>
        <v/>
      </c>
      <c r="S224" s="19" t="str">
        <f t="shared" si="97"/>
        <v/>
      </c>
      <c r="T224" s="19" t="str">
        <f t="shared" si="98"/>
        <v/>
      </c>
      <c r="U224" s="19" t="str">
        <f t="shared" si="99"/>
        <v/>
      </c>
      <c r="V224" s="19" t="str">
        <f t="shared" si="100"/>
        <v/>
      </c>
      <c r="W224" s="19" t="str">
        <f t="shared" si="101"/>
        <v/>
      </c>
      <c r="X224" s="19" t="str">
        <f t="shared" si="102"/>
        <v/>
      </c>
      <c r="Y224" s="19" t="str">
        <f t="shared" si="103"/>
        <v/>
      </c>
      <c r="Z224" s="19" t="str">
        <f t="shared" si="104"/>
        <v/>
      </c>
      <c r="AA224" s="19" t="str">
        <f t="shared" si="105"/>
        <v/>
      </c>
      <c r="AB224" s="19" t="str">
        <f t="shared" si="106"/>
        <v/>
      </c>
      <c r="AC224" s="19" t="str">
        <f t="shared" si="107"/>
        <v/>
      </c>
      <c r="AD224" s="19" t="str">
        <f t="shared" si="108"/>
        <v/>
      </c>
    </row>
    <row r="225" spans="2:30" ht="14.4">
      <c r="B225" s="19" t="str">
        <f>IF(ISBLANK(A225),"",_xlfn.XLOOKUP(LEFT(A225,6),'MKT name rule'!$B$2:$B$322,'MKT name rule'!$C$2:$C$322, "Not found"))</f>
        <v/>
      </c>
      <c r="C225" s="19" t="str">
        <f t="shared" si="109"/>
        <v/>
      </c>
      <c r="D225" s="19" t="str">
        <f t="shared" si="84"/>
        <v/>
      </c>
      <c r="E225" s="19" t="str">
        <f t="shared" si="85"/>
        <v/>
      </c>
      <c r="F225" s="19" t="str">
        <f t="shared" si="86"/>
        <v/>
      </c>
      <c r="G225" s="19" t="str">
        <f t="shared" si="87"/>
        <v/>
      </c>
      <c r="H225" s="19" t="str">
        <f t="shared" si="110"/>
        <v/>
      </c>
      <c r="I225" s="19" t="str">
        <f t="shared" si="88"/>
        <v/>
      </c>
      <c r="J225" s="19" t="str">
        <f t="shared" si="89"/>
        <v/>
      </c>
      <c r="K225" s="19" t="str">
        <f t="shared" si="90"/>
        <v/>
      </c>
      <c r="L225" s="19" t="str">
        <f t="shared" si="91"/>
        <v/>
      </c>
      <c r="M225" s="19" t="str">
        <f t="shared" si="92"/>
        <v/>
      </c>
      <c r="N225" s="20" t="str">
        <f t="shared" si="93"/>
        <v/>
      </c>
      <c r="O225" s="19" t="str">
        <f t="shared" si="94"/>
        <v/>
      </c>
      <c r="P225" s="19" t="str">
        <f t="shared" si="95"/>
        <v/>
      </c>
      <c r="Q225" s="20" t="str">
        <f t="shared" si="96"/>
        <v/>
      </c>
      <c r="R225" s="19" t="str">
        <f t="shared" si="111"/>
        <v/>
      </c>
      <c r="S225" s="19" t="str">
        <f t="shared" si="97"/>
        <v/>
      </c>
      <c r="T225" s="19" t="str">
        <f t="shared" si="98"/>
        <v/>
      </c>
      <c r="U225" s="19" t="str">
        <f t="shared" si="99"/>
        <v/>
      </c>
      <c r="V225" s="19" t="str">
        <f t="shared" si="100"/>
        <v/>
      </c>
      <c r="W225" s="19" t="str">
        <f t="shared" si="101"/>
        <v/>
      </c>
      <c r="X225" s="19" t="str">
        <f t="shared" si="102"/>
        <v/>
      </c>
      <c r="Y225" s="19" t="str">
        <f t="shared" si="103"/>
        <v/>
      </c>
      <c r="Z225" s="19" t="str">
        <f t="shared" si="104"/>
        <v/>
      </c>
      <c r="AA225" s="19" t="str">
        <f t="shared" si="105"/>
        <v/>
      </c>
      <c r="AB225" s="19" t="str">
        <f t="shared" si="106"/>
        <v/>
      </c>
      <c r="AC225" s="19" t="str">
        <f t="shared" si="107"/>
        <v/>
      </c>
      <c r="AD225" s="19" t="str">
        <f t="shared" si="108"/>
        <v/>
      </c>
    </row>
    <row r="226" spans="2:30" ht="14.4">
      <c r="B226" s="19" t="str">
        <f>IF(ISBLANK(A226),"",_xlfn.XLOOKUP(LEFT(A226,6),'MKT name rule'!$B$2:$B$322,'MKT name rule'!$C$2:$C$322, "Not found"))</f>
        <v/>
      </c>
      <c r="C226" s="19" t="str">
        <f t="shared" si="109"/>
        <v/>
      </c>
      <c r="D226" s="19" t="str">
        <f t="shared" si="84"/>
        <v/>
      </c>
      <c r="E226" s="19" t="str">
        <f t="shared" si="85"/>
        <v/>
      </c>
      <c r="F226" s="19" t="str">
        <f t="shared" si="86"/>
        <v/>
      </c>
      <c r="G226" s="19" t="str">
        <f t="shared" si="87"/>
        <v/>
      </c>
      <c r="H226" s="19" t="str">
        <f t="shared" si="110"/>
        <v/>
      </c>
      <c r="I226" s="19" t="str">
        <f t="shared" si="88"/>
        <v/>
      </c>
      <c r="J226" s="19" t="str">
        <f t="shared" si="89"/>
        <v/>
      </c>
      <c r="K226" s="19" t="str">
        <f t="shared" si="90"/>
        <v/>
      </c>
      <c r="L226" s="19" t="str">
        <f t="shared" si="91"/>
        <v/>
      </c>
      <c r="M226" s="19" t="str">
        <f t="shared" si="92"/>
        <v/>
      </c>
      <c r="N226" s="20" t="str">
        <f t="shared" si="93"/>
        <v/>
      </c>
      <c r="O226" s="19" t="str">
        <f t="shared" si="94"/>
        <v/>
      </c>
      <c r="P226" s="19" t="str">
        <f t="shared" si="95"/>
        <v/>
      </c>
      <c r="Q226" s="20" t="str">
        <f t="shared" si="96"/>
        <v/>
      </c>
      <c r="R226" s="19" t="str">
        <f t="shared" si="111"/>
        <v/>
      </c>
      <c r="S226" s="19" t="str">
        <f t="shared" si="97"/>
        <v/>
      </c>
      <c r="T226" s="19" t="str">
        <f t="shared" si="98"/>
        <v/>
      </c>
      <c r="U226" s="19" t="str">
        <f t="shared" si="99"/>
        <v/>
      </c>
      <c r="V226" s="19" t="str">
        <f t="shared" si="100"/>
        <v/>
      </c>
      <c r="W226" s="19" t="str">
        <f t="shared" si="101"/>
        <v/>
      </c>
      <c r="X226" s="19" t="str">
        <f t="shared" si="102"/>
        <v/>
      </c>
      <c r="Y226" s="19" t="str">
        <f t="shared" si="103"/>
        <v/>
      </c>
      <c r="Z226" s="19" t="str">
        <f t="shared" si="104"/>
        <v/>
      </c>
      <c r="AA226" s="19" t="str">
        <f t="shared" si="105"/>
        <v/>
      </c>
      <c r="AB226" s="19" t="str">
        <f t="shared" si="106"/>
        <v/>
      </c>
      <c r="AC226" s="19" t="str">
        <f t="shared" si="107"/>
        <v/>
      </c>
      <c r="AD226" s="19" t="str">
        <f t="shared" si="108"/>
        <v/>
      </c>
    </row>
    <row r="227" spans="2:30" ht="14.4">
      <c r="B227" s="19" t="str">
        <f>IF(ISBLANK(A227),"",_xlfn.XLOOKUP(LEFT(A227,6),'MKT name rule'!$B$2:$B$322,'MKT name rule'!$C$2:$C$322, "Not found"))</f>
        <v/>
      </c>
      <c r="C227" s="19" t="str">
        <f t="shared" si="109"/>
        <v/>
      </c>
      <c r="D227" s="19" t="str">
        <f t="shared" si="84"/>
        <v/>
      </c>
      <c r="E227" s="19" t="str">
        <f t="shared" si="85"/>
        <v/>
      </c>
      <c r="F227" s="19" t="str">
        <f t="shared" si="86"/>
        <v/>
      </c>
      <c r="G227" s="19" t="str">
        <f t="shared" si="87"/>
        <v/>
      </c>
      <c r="H227" s="19" t="str">
        <f t="shared" si="110"/>
        <v/>
      </c>
      <c r="I227" s="19" t="str">
        <f t="shared" si="88"/>
        <v/>
      </c>
      <c r="J227" s="19" t="str">
        <f t="shared" si="89"/>
        <v/>
      </c>
      <c r="K227" s="19" t="str">
        <f t="shared" si="90"/>
        <v/>
      </c>
      <c r="L227" s="19" t="str">
        <f t="shared" si="91"/>
        <v/>
      </c>
      <c r="M227" s="19" t="str">
        <f t="shared" si="92"/>
        <v/>
      </c>
      <c r="N227" s="20" t="str">
        <f t="shared" si="93"/>
        <v/>
      </c>
      <c r="O227" s="19" t="str">
        <f t="shared" si="94"/>
        <v/>
      </c>
      <c r="P227" s="19" t="str">
        <f t="shared" si="95"/>
        <v/>
      </c>
      <c r="Q227" s="20" t="str">
        <f t="shared" si="96"/>
        <v/>
      </c>
      <c r="R227" s="19" t="str">
        <f t="shared" si="111"/>
        <v/>
      </c>
      <c r="S227" s="19" t="str">
        <f t="shared" si="97"/>
        <v/>
      </c>
      <c r="T227" s="19" t="str">
        <f t="shared" si="98"/>
        <v/>
      </c>
      <c r="U227" s="19" t="str">
        <f t="shared" si="99"/>
        <v/>
      </c>
      <c r="V227" s="19" t="str">
        <f t="shared" si="100"/>
        <v/>
      </c>
      <c r="W227" s="19" t="str">
        <f t="shared" si="101"/>
        <v/>
      </c>
      <c r="X227" s="19" t="str">
        <f t="shared" si="102"/>
        <v/>
      </c>
      <c r="Y227" s="19" t="str">
        <f t="shared" si="103"/>
        <v/>
      </c>
      <c r="Z227" s="19" t="str">
        <f t="shared" si="104"/>
        <v/>
      </c>
      <c r="AA227" s="19" t="str">
        <f t="shared" si="105"/>
        <v/>
      </c>
      <c r="AB227" s="19" t="str">
        <f t="shared" si="106"/>
        <v/>
      </c>
      <c r="AC227" s="19" t="str">
        <f t="shared" si="107"/>
        <v/>
      </c>
      <c r="AD227" s="19" t="str">
        <f t="shared" si="108"/>
        <v/>
      </c>
    </row>
    <row r="228" spans="2:30" ht="14.4">
      <c r="B228" s="19" t="str">
        <f>IF(ISBLANK(A228),"",_xlfn.XLOOKUP(LEFT(A228,6),'MKT name rule'!$B$2:$B$322,'MKT name rule'!$C$2:$C$322, "Not found"))</f>
        <v/>
      </c>
      <c r="C228" s="19" t="str">
        <f t="shared" si="109"/>
        <v/>
      </c>
      <c r="D228" s="19" t="str">
        <f t="shared" si="84"/>
        <v/>
      </c>
      <c r="E228" s="19" t="str">
        <f t="shared" si="85"/>
        <v/>
      </c>
      <c r="F228" s="19" t="str">
        <f t="shared" si="86"/>
        <v/>
      </c>
      <c r="G228" s="19" t="str">
        <f t="shared" si="87"/>
        <v/>
      </c>
      <c r="H228" s="19" t="str">
        <f t="shared" si="110"/>
        <v/>
      </c>
      <c r="I228" s="19" t="str">
        <f t="shared" si="88"/>
        <v/>
      </c>
      <c r="J228" s="19" t="str">
        <f t="shared" si="89"/>
        <v/>
      </c>
      <c r="K228" s="19" t="str">
        <f t="shared" si="90"/>
        <v/>
      </c>
      <c r="L228" s="19" t="str">
        <f t="shared" si="91"/>
        <v/>
      </c>
      <c r="M228" s="19" t="str">
        <f t="shared" si="92"/>
        <v/>
      </c>
      <c r="N228" s="20" t="str">
        <f t="shared" si="93"/>
        <v/>
      </c>
      <c r="O228" s="19" t="str">
        <f t="shared" si="94"/>
        <v/>
      </c>
      <c r="P228" s="19" t="str">
        <f t="shared" si="95"/>
        <v/>
      </c>
      <c r="Q228" s="20" t="str">
        <f t="shared" si="96"/>
        <v/>
      </c>
      <c r="R228" s="19" t="str">
        <f t="shared" si="111"/>
        <v/>
      </c>
      <c r="S228" s="19" t="str">
        <f t="shared" si="97"/>
        <v/>
      </c>
      <c r="T228" s="19" t="str">
        <f t="shared" si="98"/>
        <v/>
      </c>
      <c r="U228" s="19" t="str">
        <f t="shared" si="99"/>
        <v/>
      </c>
      <c r="V228" s="19" t="str">
        <f t="shared" si="100"/>
        <v/>
      </c>
      <c r="W228" s="19" t="str">
        <f t="shared" si="101"/>
        <v/>
      </c>
      <c r="X228" s="19" t="str">
        <f t="shared" si="102"/>
        <v/>
      </c>
      <c r="Y228" s="19" t="str">
        <f t="shared" si="103"/>
        <v/>
      </c>
      <c r="Z228" s="19" t="str">
        <f t="shared" si="104"/>
        <v/>
      </c>
      <c r="AA228" s="19" t="str">
        <f t="shared" si="105"/>
        <v/>
      </c>
      <c r="AB228" s="19" t="str">
        <f t="shared" si="106"/>
        <v/>
      </c>
      <c r="AC228" s="19" t="str">
        <f t="shared" si="107"/>
        <v/>
      </c>
      <c r="AD228" s="19" t="str">
        <f t="shared" si="108"/>
        <v/>
      </c>
    </row>
    <row r="229" spans="2:30" ht="14.4">
      <c r="B229" s="19" t="str">
        <f>IF(ISBLANK(A229),"",_xlfn.XLOOKUP(LEFT(A229,6),'MKT name rule'!$B$2:$B$322,'MKT name rule'!$C$2:$C$322, "Not found"))</f>
        <v/>
      </c>
      <c r="C229" s="19" t="str">
        <f t="shared" si="109"/>
        <v/>
      </c>
      <c r="D229" s="19" t="str">
        <f t="shared" si="84"/>
        <v/>
      </c>
      <c r="E229" s="19" t="str">
        <f t="shared" si="85"/>
        <v/>
      </c>
      <c r="F229" s="19" t="str">
        <f t="shared" si="86"/>
        <v/>
      </c>
      <c r="G229" s="19" t="str">
        <f t="shared" si="87"/>
        <v/>
      </c>
      <c r="H229" s="19" t="str">
        <f t="shared" si="110"/>
        <v/>
      </c>
      <c r="I229" s="19" t="str">
        <f t="shared" si="88"/>
        <v/>
      </c>
      <c r="J229" s="19" t="str">
        <f t="shared" si="89"/>
        <v/>
      </c>
      <c r="K229" s="19" t="str">
        <f t="shared" si="90"/>
        <v/>
      </c>
      <c r="L229" s="19" t="str">
        <f t="shared" si="91"/>
        <v/>
      </c>
      <c r="M229" s="19" t="str">
        <f t="shared" si="92"/>
        <v/>
      </c>
      <c r="N229" s="20" t="str">
        <f t="shared" si="93"/>
        <v/>
      </c>
      <c r="O229" s="19" t="str">
        <f t="shared" si="94"/>
        <v/>
      </c>
      <c r="P229" s="19" t="str">
        <f t="shared" si="95"/>
        <v/>
      </c>
      <c r="Q229" s="20" t="str">
        <f t="shared" si="96"/>
        <v/>
      </c>
      <c r="R229" s="19" t="str">
        <f t="shared" si="111"/>
        <v/>
      </c>
      <c r="S229" s="19" t="str">
        <f t="shared" si="97"/>
        <v/>
      </c>
      <c r="T229" s="19" t="str">
        <f t="shared" si="98"/>
        <v/>
      </c>
      <c r="U229" s="19" t="str">
        <f t="shared" si="99"/>
        <v/>
      </c>
      <c r="V229" s="19" t="str">
        <f t="shared" si="100"/>
        <v/>
      </c>
      <c r="W229" s="19" t="str">
        <f t="shared" si="101"/>
        <v/>
      </c>
      <c r="X229" s="19" t="str">
        <f t="shared" si="102"/>
        <v/>
      </c>
      <c r="Y229" s="19" t="str">
        <f t="shared" si="103"/>
        <v/>
      </c>
      <c r="Z229" s="19" t="str">
        <f t="shared" si="104"/>
        <v/>
      </c>
      <c r="AA229" s="19" t="str">
        <f t="shared" si="105"/>
        <v/>
      </c>
      <c r="AB229" s="19" t="str">
        <f t="shared" si="106"/>
        <v/>
      </c>
      <c r="AC229" s="19" t="str">
        <f t="shared" si="107"/>
        <v/>
      </c>
      <c r="AD229" s="19" t="str">
        <f t="shared" si="108"/>
        <v/>
      </c>
    </row>
    <row r="230" spans="2:30" ht="14.4">
      <c r="B230" s="19" t="str">
        <f>IF(ISBLANK(A230),"",_xlfn.XLOOKUP(LEFT(A230,6),'MKT name rule'!$B$2:$B$322,'MKT name rule'!$C$2:$C$322, "Not found"))</f>
        <v/>
      </c>
      <c r="C230" s="19" t="str">
        <f t="shared" si="109"/>
        <v/>
      </c>
      <c r="D230" s="19" t="str">
        <f t="shared" si="84"/>
        <v/>
      </c>
      <c r="E230" s="19" t="str">
        <f t="shared" si="85"/>
        <v/>
      </c>
      <c r="F230" s="19" t="str">
        <f t="shared" si="86"/>
        <v/>
      </c>
      <c r="G230" s="19" t="str">
        <f t="shared" si="87"/>
        <v/>
      </c>
      <c r="H230" s="19" t="str">
        <f t="shared" si="110"/>
        <v/>
      </c>
      <c r="I230" s="19" t="str">
        <f t="shared" si="88"/>
        <v/>
      </c>
      <c r="J230" s="19" t="str">
        <f t="shared" si="89"/>
        <v/>
      </c>
      <c r="K230" s="19" t="str">
        <f t="shared" si="90"/>
        <v/>
      </c>
      <c r="L230" s="19" t="str">
        <f t="shared" si="91"/>
        <v/>
      </c>
      <c r="M230" s="19" t="str">
        <f t="shared" si="92"/>
        <v/>
      </c>
      <c r="N230" s="20" t="str">
        <f t="shared" si="93"/>
        <v/>
      </c>
      <c r="O230" s="19" t="str">
        <f t="shared" si="94"/>
        <v/>
      </c>
      <c r="P230" s="19" t="str">
        <f t="shared" si="95"/>
        <v/>
      </c>
      <c r="Q230" s="20" t="str">
        <f t="shared" si="96"/>
        <v/>
      </c>
      <c r="R230" s="19" t="str">
        <f t="shared" si="111"/>
        <v/>
      </c>
      <c r="S230" s="19" t="str">
        <f t="shared" si="97"/>
        <v/>
      </c>
      <c r="T230" s="19" t="str">
        <f t="shared" si="98"/>
        <v/>
      </c>
      <c r="U230" s="19" t="str">
        <f t="shared" si="99"/>
        <v/>
      </c>
      <c r="V230" s="19" t="str">
        <f t="shared" si="100"/>
        <v/>
      </c>
      <c r="W230" s="19" t="str">
        <f t="shared" si="101"/>
        <v/>
      </c>
      <c r="X230" s="19" t="str">
        <f t="shared" si="102"/>
        <v/>
      </c>
      <c r="Y230" s="19" t="str">
        <f t="shared" si="103"/>
        <v/>
      </c>
      <c r="Z230" s="19" t="str">
        <f t="shared" si="104"/>
        <v/>
      </c>
      <c r="AA230" s="19" t="str">
        <f t="shared" si="105"/>
        <v/>
      </c>
      <c r="AB230" s="19" t="str">
        <f t="shared" si="106"/>
        <v/>
      </c>
      <c r="AC230" s="19" t="str">
        <f t="shared" si="107"/>
        <v/>
      </c>
      <c r="AD230" s="19" t="str">
        <f t="shared" si="108"/>
        <v/>
      </c>
    </row>
    <row r="231" spans="2:30" ht="14.4">
      <c r="B231" s="19" t="str">
        <f>IF(ISBLANK(A231),"",_xlfn.XLOOKUP(LEFT(A231,6),'MKT name rule'!$B$2:$B$322,'MKT name rule'!$C$2:$C$322, "Not found"))</f>
        <v/>
      </c>
      <c r="C231" s="19" t="str">
        <f t="shared" si="109"/>
        <v/>
      </c>
      <c r="D231" s="19" t="str">
        <f t="shared" si="84"/>
        <v/>
      </c>
      <c r="E231" s="19" t="str">
        <f t="shared" si="85"/>
        <v/>
      </c>
      <c r="F231" s="19" t="str">
        <f t="shared" si="86"/>
        <v/>
      </c>
      <c r="G231" s="19" t="str">
        <f t="shared" si="87"/>
        <v/>
      </c>
      <c r="H231" s="19" t="str">
        <f t="shared" si="110"/>
        <v/>
      </c>
      <c r="I231" s="19" t="str">
        <f t="shared" si="88"/>
        <v/>
      </c>
      <c r="J231" s="19" t="str">
        <f t="shared" si="89"/>
        <v/>
      </c>
      <c r="K231" s="19" t="str">
        <f t="shared" si="90"/>
        <v/>
      </c>
      <c r="L231" s="19" t="str">
        <f t="shared" si="91"/>
        <v/>
      </c>
      <c r="M231" s="19" t="str">
        <f t="shared" si="92"/>
        <v/>
      </c>
      <c r="N231" s="20" t="str">
        <f t="shared" si="93"/>
        <v/>
      </c>
      <c r="O231" s="19" t="str">
        <f t="shared" si="94"/>
        <v/>
      </c>
      <c r="P231" s="19" t="str">
        <f t="shared" si="95"/>
        <v/>
      </c>
      <c r="Q231" s="20" t="str">
        <f t="shared" si="96"/>
        <v/>
      </c>
      <c r="R231" s="19" t="str">
        <f t="shared" si="111"/>
        <v/>
      </c>
      <c r="S231" s="19" t="str">
        <f t="shared" si="97"/>
        <v/>
      </c>
      <c r="T231" s="19" t="str">
        <f t="shared" si="98"/>
        <v/>
      </c>
      <c r="U231" s="19" t="str">
        <f t="shared" si="99"/>
        <v/>
      </c>
      <c r="V231" s="19" t="str">
        <f t="shared" si="100"/>
        <v/>
      </c>
      <c r="W231" s="19" t="str">
        <f t="shared" si="101"/>
        <v/>
      </c>
      <c r="X231" s="19" t="str">
        <f t="shared" si="102"/>
        <v/>
      </c>
      <c r="Y231" s="19" t="str">
        <f t="shared" si="103"/>
        <v/>
      </c>
      <c r="Z231" s="19" t="str">
        <f t="shared" si="104"/>
        <v/>
      </c>
      <c r="AA231" s="19" t="str">
        <f t="shared" si="105"/>
        <v/>
      </c>
      <c r="AB231" s="19" t="str">
        <f t="shared" si="106"/>
        <v/>
      </c>
      <c r="AC231" s="19" t="str">
        <f t="shared" si="107"/>
        <v/>
      </c>
      <c r="AD231" s="19" t="str">
        <f t="shared" si="108"/>
        <v/>
      </c>
    </row>
    <row r="232" spans="2:30" ht="14.4">
      <c r="B232" s="19" t="str">
        <f>IF(ISBLANK(A232),"",_xlfn.XLOOKUP(LEFT(A232,6),'MKT name rule'!$B$2:$B$322,'MKT name rule'!$C$2:$C$322, "Not found"))</f>
        <v/>
      </c>
      <c r="C232" s="19" t="str">
        <f t="shared" si="109"/>
        <v/>
      </c>
      <c r="D232" s="19" t="str">
        <f t="shared" si="84"/>
        <v/>
      </c>
      <c r="E232" s="19" t="str">
        <f t="shared" si="85"/>
        <v/>
      </c>
      <c r="F232" s="19" t="str">
        <f t="shared" si="86"/>
        <v/>
      </c>
      <c r="G232" s="19" t="str">
        <f t="shared" si="87"/>
        <v/>
      </c>
      <c r="H232" s="19" t="str">
        <f t="shared" si="110"/>
        <v/>
      </c>
      <c r="I232" s="19" t="str">
        <f t="shared" si="88"/>
        <v/>
      </c>
      <c r="J232" s="19" t="str">
        <f t="shared" si="89"/>
        <v/>
      </c>
      <c r="K232" s="19" t="str">
        <f t="shared" si="90"/>
        <v/>
      </c>
      <c r="L232" s="19" t="str">
        <f t="shared" si="91"/>
        <v/>
      </c>
      <c r="M232" s="19" t="str">
        <f t="shared" si="92"/>
        <v/>
      </c>
      <c r="N232" s="20" t="str">
        <f t="shared" si="93"/>
        <v/>
      </c>
      <c r="O232" s="19" t="str">
        <f t="shared" si="94"/>
        <v/>
      </c>
      <c r="P232" s="19" t="str">
        <f t="shared" si="95"/>
        <v/>
      </c>
      <c r="Q232" s="20" t="str">
        <f t="shared" si="96"/>
        <v/>
      </c>
      <c r="R232" s="19" t="str">
        <f t="shared" si="111"/>
        <v/>
      </c>
      <c r="S232" s="19" t="str">
        <f t="shared" si="97"/>
        <v/>
      </c>
      <c r="T232" s="19" t="str">
        <f t="shared" si="98"/>
        <v/>
      </c>
      <c r="U232" s="19" t="str">
        <f t="shared" si="99"/>
        <v/>
      </c>
      <c r="V232" s="19" t="str">
        <f t="shared" si="100"/>
        <v/>
      </c>
      <c r="W232" s="19" t="str">
        <f t="shared" si="101"/>
        <v/>
      </c>
      <c r="X232" s="19" t="str">
        <f t="shared" si="102"/>
        <v/>
      </c>
      <c r="Y232" s="19" t="str">
        <f t="shared" si="103"/>
        <v/>
      </c>
      <c r="Z232" s="19" t="str">
        <f t="shared" si="104"/>
        <v/>
      </c>
      <c r="AA232" s="19" t="str">
        <f t="shared" si="105"/>
        <v/>
      </c>
      <c r="AB232" s="19" t="str">
        <f t="shared" si="106"/>
        <v/>
      </c>
      <c r="AC232" s="19" t="str">
        <f t="shared" si="107"/>
        <v/>
      </c>
      <c r="AD232" s="19" t="str">
        <f t="shared" si="108"/>
        <v/>
      </c>
    </row>
    <row r="233" spans="2:30" ht="14.4">
      <c r="B233" s="19" t="str">
        <f>IF(ISBLANK(A233),"",_xlfn.XLOOKUP(LEFT(A233,6),'MKT name rule'!$B$2:$B$322,'MKT name rule'!$C$2:$C$322, "Not found"))</f>
        <v/>
      </c>
      <c r="C233" s="19" t="str">
        <f t="shared" si="109"/>
        <v/>
      </c>
      <c r="D233" s="19" t="str">
        <f t="shared" si="84"/>
        <v/>
      </c>
      <c r="E233" s="19" t="str">
        <f t="shared" si="85"/>
        <v/>
      </c>
      <c r="F233" s="19" t="str">
        <f t="shared" si="86"/>
        <v/>
      </c>
      <c r="G233" s="19" t="str">
        <f t="shared" si="87"/>
        <v/>
      </c>
      <c r="H233" s="19" t="str">
        <f t="shared" si="110"/>
        <v/>
      </c>
      <c r="I233" s="19" t="str">
        <f t="shared" si="88"/>
        <v/>
      </c>
      <c r="J233" s="19" t="str">
        <f t="shared" si="89"/>
        <v/>
      </c>
      <c r="K233" s="19" t="str">
        <f t="shared" si="90"/>
        <v/>
      </c>
      <c r="L233" s="19" t="str">
        <f t="shared" si="91"/>
        <v/>
      </c>
      <c r="M233" s="19" t="str">
        <f t="shared" si="92"/>
        <v/>
      </c>
      <c r="N233" s="20" t="str">
        <f t="shared" si="93"/>
        <v/>
      </c>
      <c r="O233" s="19" t="str">
        <f t="shared" si="94"/>
        <v/>
      </c>
      <c r="P233" s="19" t="str">
        <f t="shared" si="95"/>
        <v/>
      </c>
      <c r="Q233" s="20" t="str">
        <f t="shared" si="96"/>
        <v/>
      </c>
      <c r="R233" s="19" t="str">
        <f t="shared" si="111"/>
        <v/>
      </c>
      <c r="S233" s="19" t="str">
        <f t="shared" si="97"/>
        <v/>
      </c>
      <c r="T233" s="19" t="str">
        <f t="shared" si="98"/>
        <v/>
      </c>
      <c r="U233" s="19" t="str">
        <f t="shared" si="99"/>
        <v/>
      </c>
      <c r="V233" s="19" t="str">
        <f t="shared" si="100"/>
        <v/>
      </c>
      <c r="W233" s="19" t="str">
        <f t="shared" si="101"/>
        <v/>
      </c>
      <c r="X233" s="19" t="str">
        <f t="shared" si="102"/>
        <v/>
      </c>
      <c r="Y233" s="19" t="str">
        <f t="shared" si="103"/>
        <v/>
      </c>
      <c r="Z233" s="19" t="str">
        <f t="shared" si="104"/>
        <v/>
      </c>
      <c r="AA233" s="19" t="str">
        <f t="shared" si="105"/>
        <v/>
      </c>
      <c r="AB233" s="19" t="str">
        <f t="shared" si="106"/>
        <v/>
      </c>
      <c r="AC233" s="19" t="str">
        <f t="shared" si="107"/>
        <v/>
      </c>
      <c r="AD233" s="19" t="str">
        <f t="shared" si="108"/>
        <v/>
      </c>
    </row>
    <row r="234" spans="2:30" ht="14.4">
      <c r="B234" s="19" t="str">
        <f>IF(ISBLANK(A234),"",_xlfn.XLOOKUP(LEFT(A234,6),'MKT name rule'!$B$2:$B$322,'MKT name rule'!$C$2:$C$322, "Not found"))</f>
        <v/>
      </c>
      <c r="C234" s="19" t="str">
        <f t="shared" si="109"/>
        <v/>
      </c>
      <c r="D234" s="19" t="str">
        <f t="shared" si="84"/>
        <v/>
      </c>
      <c r="E234" s="19" t="str">
        <f t="shared" si="85"/>
        <v/>
      </c>
      <c r="F234" s="19" t="str">
        <f t="shared" si="86"/>
        <v/>
      </c>
      <c r="G234" s="19" t="str">
        <f t="shared" si="87"/>
        <v/>
      </c>
      <c r="H234" s="19" t="str">
        <f t="shared" si="110"/>
        <v/>
      </c>
      <c r="I234" s="19" t="str">
        <f t="shared" si="88"/>
        <v/>
      </c>
      <c r="J234" s="19" t="str">
        <f t="shared" si="89"/>
        <v/>
      </c>
      <c r="K234" s="19" t="str">
        <f t="shared" si="90"/>
        <v/>
      </c>
      <c r="L234" s="19" t="str">
        <f t="shared" si="91"/>
        <v/>
      </c>
      <c r="M234" s="19" t="str">
        <f t="shared" si="92"/>
        <v/>
      </c>
      <c r="N234" s="20" t="str">
        <f t="shared" si="93"/>
        <v/>
      </c>
      <c r="O234" s="19" t="str">
        <f t="shared" si="94"/>
        <v/>
      </c>
      <c r="P234" s="19" t="str">
        <f t="shared" si="95"/>
        <v/>
      </c>
      <c r="Q234" s="20" t="str">
        <f t="shared" si="96"/>
        <v/>
      </c>
      <c r="R234" s="19" t="str">
        <f t="shared" si="111"/>
        <v/>
      </c>
      <c r="S234" s="19" t="str">
        <f t="shared" si="97"/>
        <v/>
      </c>
      <c r="T234" s="19" t="str">
        <f t="shared" si="98"/>
        <v/>
      </c>
      <c r="U234" s="19" t="str">
        <f t="shared" si="99"/>
        <v/>
      </c>
      <c r="V234" s="19" t="str">
        <f t="shared" si="100"/>
        <v/>
      </c>
      <c r="W234" s="19" t="str">
        <f t="shared" si="101"/>
        <v/>
      </c>
      <c r="X234" s="19" t="str">
        <f t="shared" si="102"/>
        <v/>
      </c>
      <c r="Y234" s="19" t="str">
        <f t="shared" si="103"/>
        <v/>
      </c>
      <c r="Z234" s="19" t="str">
        <f t="shared" si="104"/>
        <v/>
      </c>
      <c r="AA234" s="19" t="str">
        <f t="shared" si="105"/>
        <v/>
      </c>
      <c r="AB234" s="19" t="str">
        <f t="shared" si="106"/>
        <v/>
      </c>
      <c r="AC234" s="19" t="str">
        <f t="shared" si="107"/>
        <v/>
      </c>
      <c r="AD234" s="19" t="str">
        <f t="shared" si="108"/>
        <v/>
      </c>
    </row>
    <row r="235" spans="2:30" ht="14.4">
      <c r="B235" s="19" t="str">
        <f>IF(ISBLANK(A235),"",_xlfn.XLOOKUP(LEFT(A235,6),'MKT name rule'!$B$2:$B$322,'MKT name rule'!$C$2:$C$322, "Not found"))</f>
        <v/>
      </c>
      <c r="C235" s="19" t="str">
        <f t="shared" si="109"/>
        <v/>
      </c>
      <c r="D235" s="19" t="str">
        <f t="shared" si="84"/>
        <v/>
      </c>
      <c r="E235" s="19" t="str">
        <f t="shared" si="85"/>
        <v/>
      </c>
      <c r="F235" s="19" t="str">
        <f t="shared" si="86"/>
        <v/>
      </c>
      <c r="G235" s="19" t="str">
        <f t="shared" si="87"/>
        <v/>
      </c>
      <c r="H235" s="19" t="str">
        <f t="shared" si="110"/>
        <v/>
      </c>
      <c r="I235" s="19" t="str">
        <f t="shared" si="88"/>
        <v/>
      </c>
      <c r="J235" s="19" t="str">
        <f t="shared" si="89"/>
        <v/>
      </c>
      <c r="K235" s="19" t="str">
        <f t="shared" si="90"/>
        <v/>
      </c>
      <c r="L235" s="19" t="str">
        <f t="shared" si="91"/>
        <v/>
      </c>
      <c r="M235" s="19" t="str">
        <f t="shared" si="92"/>
        <v/>
      </c>
      <c r="N235" s="20" t="str">
        <f t="shared" si="93"/>
        <v/>
      </c>
      <c r="O235" s="19" t="str">
        <f t="shared" si="94"/>
        <v/>
      </c>
      <c r="P235" s="19" t="str">
        <f t="shared" si="95"/>
        <v/>
      </c>
      <c r="Q235" s="20" t="str">
        <f t="shared" si="96"/>
        <v/>
      </c>
      <c r="R235" s="19" t="str">
        <f t="shared" si="111"/>
        <v/>
      </c>
      <c r="S235" s="19" t="str">
        <f t="shared" si="97"/>
        <v/>
      </c>
      <c r="T235" s="19" t="str">
        <f t="shared" si="98"/>
        <v/>
      </c>
      <c r="U235" s="19" t="str">
        <f t="shared" si="99"/>
        <v/>
      </c>
      <c r="V235" s="19" t="str">
        <f t="shared" si="100"/>
        <v/>
      </c>
      <c r="W235" s="19" t="str">
        <f t="shared" si="101"/>
        <v/>
      </c>
      <c r="X235" s="19" t="str">
        <f t="shared" si="102"/>
        <v/>
      </c>
      <c r="Y235" s="19" t="str">
        <f t="shared" si="103"/>
        <v/>
      </c>
      <c r="Z235" s="19" t="str">
        <f t="shared" si="104"/>
        <v/>
      </c>
      <c r="AA235" s="19" t="str">
        <f t="shared" si="105"/>
        <v/>
      </c>
      <c r="AB235" s="19" t="str">
        <f t="shared" si="106"/>
        <v/>
      </c>
      <c r="AC235" s="19" t="str">
        <f t="shared" si="107"/>
        <v/>
      </c>
      <c r="AD235" s="19" t="str">
        <f t="shared" si="108"/>
        <v/>
      </c>
    </row>
    <row r="236" spans="2:30" ht="14.4">
      <c r="B236" s="19" t="str">
        <f>IF(ISBLANK(A236),"",_xlfn.XLOOKUP(LEFT(A236,6),'MKT name rule'!$B$2:$B$322,'MKT name rule'!$C$2:$C$322, "Not found"))</f>
        <v/>
      </c>
      <c r="C236" s="19" t="str">
        <f t="shared" si="109"/>
        <v/>
      </c>
      <c r="D236" s="19" t="str">
        <f t="shared" si="84"/>
        <v/>
      </c>
      <c r="E236" s="19" t="str">
        <f t="shared" si="85"/>
        <v/>
      </c>
      <c r="F236" s="19" t="str">
        <f t="shared" si="86"/>
        <v/>
      </c>
      <c r="G236" s="19" t="str">
        <f t="shared" si="87"/>
        <v/>
      </c>
      <c r="H236" s="19" t="str">
        <f t="shared" si="110"/>
        <v/>
      </c>
      <c r="I236" s="19" t="str">
        <f t="shared" si="88"/>
        <v/>
      </c>
      <c r="J236" s="19" t="str">
        <f t="shared" si="89"/>
        <v/>
      </c>
      <c r="K236" s="19" t="str">
        <f t="shared" si="90"/>
        <v/>
      </c>
      <c r="L236" s="19" t="str">
        <f t="shared" si="91"/>
        <v/>
      </c>
      <c r="M236" s="19" t="str">
        <f t="shared" si="92"/>
        <v/>
      </c>
      <c r="N236" s="20" t="str">
        <f t="shared" si="93"/>
        <v/>
      </c>
      <c r="O236" s="19" t="str">
        <f t="shared" si="94"/>
        <v/>
      </c>
      <c r="P236" s="19" t="str">
        <f t="shared" si="95"/>
        <v/>
      </c>
      <c r="Q236" s="20" t="str">
        <f t="shared" si="96"/>
        <v/>
      </c>
      <c r="R236" s="19" t="str">
        <f t="shared" si="111"/>
        <v/>
      </c>
      <c r="S236" s="19" t="str">
        <f t="shared" si="97"/>
        <v/>
      </c>
      <c r="T236" s="19" t="str">
        <f t="shared" si="98"/>
        <v/>
      </c>
      <c r="U236" s="19" t="str">
        <f t="shared" si="99"/>
        <v/>
      </c>
      <c r="V236" s="19" t="str">
        <f t="shared" si="100"/>
        <v/>
      </c>
      <c r="W236" s="19" t="str">
        <f t="shared" si="101"/>
        <v/>
      </c>
      <c r="X236" s="19" t="str">
        <f t="shared" si="102"/>
        <v/>
      </c>
      <c r="Y236" s="19" t="str">
        <f t="shared" si="103"/>
        <v/>
      </c>
      <c r="Z236" s="19" t="str">
        <f t="shared" si="104"/>
        <v/>
      </c>
      <c r="AA236" s="19" t="str">
        <f t="shared" si="105"/>
        <v/>
      </c>
      <c r="AB236" s="19" t="str">
        <f t="shared" si="106"/>
        <v/>
      </c>
      <c r="AC236" s="19" t="str">
        <f t="shared" si="107"/>
        <v/>
      </c>
      <c r="AD236" s="19" t="str">
        <f t="shared" si="108"/>
        <v/>
      </c>
    </row>
    <row r="237" spans="2:30" ht="14.4">
      <c r="B237" s="19" t="str">
        <f>IF(ISBLANK(A237),"",_xlfn.XLOOKUP(LEFT(A237,6),'MKT name rule'!$B$2:$B$322,'MKT name rule'!$C$2:$C$322, "Not found"))</f>
        <v/>
      </c>
      <c r="C237" s="19" t="str">
        <f t="shared" si="109"/>
        <v/>
      </c>
      <c r="D237" s="19" t="str">
        <f t="shared" si="84"/>
        <v/>
      </c>
      <c r="E237" s="19" t="str">
        <f t="shared" si="85"/>
        <v/>
      </c>
      <c r="F237" s="19" t="str">
        <f t="shared" si="86"/>
        <v/>
      </c>
      <c r="G237" s="19" t="str">
        <f t="shared" si="87"/>
        <v/>
      </c>
      <c r="H237" s="19" t="str">
        <f t="shared" si="110"/>
        <v/>
      </c>
      <c r="I237" s="19" t="str">
        <f t="shared" si="88"/>
        <v/>
      </c>
      <c r="J237" s="19" t="str">
        <f t="shared" si="89"/>
        <v/>
      </c>
      <c r="K237" s="19" t="str">
        <f t="shared" si="90"/>
        <v/>
      </c>
      <c r="L237" s="19" t="str">
        <f t="shared" si="91"/>
        <v/>
      </c>
      <c r="M237" s="19" t="str">
        <f t="shared" si="92"/>
        <v/>
      </c>
      <c r="N237" s="20" t="str">
        <f t="shared" si="93"/>
        <v/>
      </c>
      <c r="O237" s="19" t="str">
        <f t="shared" si="94"/>
        <v/>
      </c>
      <c r="P237" s="19" t="str">
        <f t="shared" si="95"/>
        <v/>
      </c>
      <c r="Q237" s="20" t="str">
        <f t="shared" si="96"/>
        <v/>
      </c>
      <c r="R237" s="19" t="str">
        <f t="shared" si="111"/>
        <v/>
      </c>
      <c r="S237" s="19" t="str">
        <f t="shared" si="97"/>
        <v/>
      </c>
      <c r="T237" s="19" t="str">
        <f t="shared" si="98"/>
        <v/>
      </c>
      <c r="U237" s="19" t="str">
        <f t="shared" si="99"/>
        <v/>
      </c>
      <c r="V237" s="19" t="str">
        <f t="shared" si="100"/>
        <v/>
      </c>
      <c r="W237" s="19" t="str">
        <f t="shared" si="101"/>
        <v/>
      </c>
      <c r="X237" s="19" t="str">
        <f t="shared" si="102"/>
        <v/>
      </c>
      <c r="Y237" s="19" t="str">
        <f t="shared" si="103"/>
        <v/>
      </c>
      <c r="Z237" s="19" t="str">
        <f t="shared" si="104"/>
        <v/>
      </c>
      <c r="AA237" s="19" t="str">
        <f t="shared" si="105"/>
        <v/>
      </c>
      <c r="AB237" s="19" t="str">
        <f t="shared" si="106"/>
        <v/>
      </c>
      <c r="AC237" s="19" t="str">
        <f t="shared" si="107"/>
        <v/>
      </c>
      <c r="AD237" s="19" t="str">
        <f t="shared" si="108"/>
        <v/>
      </c>
    </row>
    <row r="238" spans="2:30" ht="14.4">
      <c r="B238" s="19" t="str">
        <f>IF(ISBLANK(A238),"",_xlfn.XLOOKUP(LEFT(A238,6),'MKT name rule'!$B$2:$B$322,'MKT name rule'!$C$2:$C$322, "Not found"))</f>
        <v/>
      </c>
      <c r="C238" s="19" t="str">
        <f t="shared" si="109"/>
        <v/>
      </c>
      <c r="D238" s="19" t="str">
        <f t="shared" si="84"/>
        <v/>
      </c>
      <c r="E238" s="19" t="str">
        <f t="shared" si="85"/>
        <v/>
      </c>
      <c r="F238" s="19" t="str">
        <f t="shared" si="86"/>
        <v/>
      </c>
      <c r="G238" s="19" t="str">
        <f t="shared" si="87"/>
        <v/>
      </c>
      <c r="H238" s="19" t="str">
        <f t="shared" si="110"/>
        <v/>
      </c>
      <c r="I238" s="19" t="str">
        <f t="shared" si="88"/>
        <v/>
      </c>
      <c r="J238" s="19" t="str">
        <f t="shared" si="89"/>
        <v/>
      </c>
      <c r="K238" s="19" t="str">
        <f t="shared" si="90"/>
        <v/>
      </c>
      <c r="L238" s="19" t="str">
        <f t="shared" si="91"/>
        <v/>
      </c>
      <c r="M238" s="19" t="str">
        <f t="shared" si="92"/>
        <v/>
      </c>
      <c r="N238" s="20" t="str">
        <f t="shared" si="93"/>
        <v/>
      </c>
      <c r="O238" s="19" t="str">
        <f t="shared" si="94"/>
        <v/>
      </c>
      <c r="P238" s="19" t="str">
        <f t="shared" si="95"/>
        <v/>
      </c>
      <c r="Q238" s="20" t="str">
        <f t="shared" si="96"/>
        <v/>
      </c>
      <c r="R238" s="19" t="str">
        <f t="shared" si="111"/>
        <v/>
      </c>
      <c r="S238" s="19" t="str">
        <f t="shared" si="97"/>
        <v/>
      </c>
      <c r="T238" s="19" t="str">
        <f t="shared" si="98"/>
        <v/>
      </c>
      <c r="U238" s="19" t="str">
        <f t="shared" si="99"/>
        <v/>
      </c>
      <c r="V238" s="19" t="str">
        <f t="shared" si="100"/>
        <v/>
      </c>
      <c r="W238" s="19" t="str">
        <f t="shared" si="101"/>
        <v/>
      </c>
      <c r="X238" s="19" t="str">
        <f t="shared" si="102"/>
        <v/>
      </c>
      <c r="Y238" s="19" t="str">
        <f t="shared" si="103"/>
        <v/>
      </c>
      <c r="Z238" s="19" t="str">
        <f t="shared" si="104"/>
        <v/>
      </c>
      <c r="AA238" s="19" t="str">
        <f t="shared" si="105"/>
        <v/>
      </c>
      <c r="AB238" s="19" t="str">
        <f t="shared" si="106"/>
        <v/>
      </c>
      <c r="AC238" s="19" t="str">
        <f t="shared" si="107"/>
        <v/>
      </c>
      <c r="AD238" s="19" t="str">
        <f t="shared" si="108"/>
        <v/>
      </c>
    </row>
    <row r="239" spans="2:30" ht="14.4">
      <c r="B239" s="19" t="str">
        <f>IF(ISBLANK(A239),"",_xlfn.XLOOKUP(LEFT(A239,6),'MKT name rule'!$B$2:$B$322,'MKT name rule'!$C$2:$C$322, "Not found"))</f>
        <v/>
      </c>
      <c r="C239" s="19" t="str">
        <f t="shared" si="109"/>
        <v/>
      </c>
      <c r="D239" s="19" t="str">
        <f t="shared" si="84"/>
        <v/>
      </c>
      <c r="E239" s="19" t="str">
        <f t="shared" si="85"/>
        <v/>
      </c>
      <c r="F239" s="19" t="str">
        <f t="shared" si="86"/>
        <v/>
      </c>
      <c r="G239" s="19" t="str">
        <f t="shared" si="87"/>
        <v/>
      </c>
      <c r="H239" s="19" t="str">
        <f t="shared" si="110"/>
        <v/>
      </c>
      <c r="I239" s="19" t="str">
        <f t="shared" si="88"/>
        <v/>
      </c>
      <c r="J239" s="19" t="str">
        <f t="shared" si="89"/>
        <v/>
      </c>
      <c r="K239" s="19" t="str">
        <f t="shared" si="90"/>
        <v/>
      </c>
      <c r="L239" s="19" t="str">
        <f t="shared" si="91"/>
        <v/>
      </c>
      <c r="M239" s="19" t="str">
        <f t="shared" si="92"/>
        <v/>
      </c>
      <c r="N239" s="20" t="str">
        <f t="shared" si="93"/>
        <v/>
      </c>
      <c r="O239" s="19" t="str">
        <f t="shared" si="94"/>
        <v/>
      </c>
      <c r="P239" s="19" t="str">
        <f t="shared" si="95"/>
        <v/>
      </c>
      <c r="Q239" s="20" t="str">
        <f t="shared" si="96"/>
        <v/>
      </c>
      <c r="R239" s="19" t="str">
        <f t="shared" si="111"/>
        <v/>
      </c>
      <c r="S239" s="19" t="str">
        <f t="shared" si="97"/>
        <v/>
      </c>
      <c r="T239" s="19" t="str">
        <f t="shared" si="98"/>
        <v/>
      </c>
      <c r="U239" s="19" t="str">
        <f t="shared" si="99"/>
        <v/>
      </c>
      <c r="V239" s="19" t="str">
        <f t="shared" si="100"/>
        <v/>
      </c>
      <c r="W239" s="19" t="str">
        <f t="shared" si="101"/>
        <v/>
      </c>
      <c r="X239" s="19" t="str">
        <f t="shared" si="102"/>
        <v/>
      </c>
      <c r="Y239" s="19" t="str">
        <f t="shared" si="103"/>
        <v/>
      </c>
      <c r="Z239" s="19" t="str">
        <f t="shared" si="104"/>
        <v/>
      </c>
      <c r="AA239" s="19" t="str">
        <f t="shared" si="105"/>
        <v/>
      </c>
      <c r="AB239" s="19" t="str">
        <f t="shared" si="106"/>
        <v/>
      </c>
      <c r="AC239" s="19" t="str">
        <f t="shared" si="107"/>
        <v/>
      </c>
      <c r="AD239" s="19" t="str">
        <f t="shared" si="108"/>
        <v/>
      </c>
    </row>
    <row r="240" spans="2:30" ht="14.4">
      <c r="B240" s="19" t="str">
        <f>IF(ISBLANK(A240),"",_xlfn.XLOOKUP(LEFT(A240,6),'MKT name rule'!$B$2:$B$322,'MKT name rule'!$C$2:$C$322, "Not found"))</f>
        <v/>
      </c>
      <c r="C240" s="19" t="str">
        <f t="shared" si="109"/>
        <v/>
      </c>
      <c r="D240" s="19" t="str">
        <f t="shared" si="84"/>
        <v/>
      </c>
      <c r="E240" s="19" t="str">
        <f t="shared" si="85"/>
        <v/>
      </c>
      <c r="F240" s="19" t="str">
        <f t="shared" si="86"/>
        <v/>
      </c>
      <c r="G240" s="19" t="str">
        <f t="shared" si="87"/>
        <v/>
      </c>
      <c r="H240" s="19" t="str">
        <f t="shared" si="110"/>
        <v/>
      </c>
      <c r="I240" s="19" t="str">
        <f t="shared" si="88"/>
        <v/>
      </c>
      <c r="J240" s="19" t="str">
        <f t="shared" si="89"/>
        <v/>
      </c>
      <c r="K240" s="19" t="str">
        <f t="shared" si="90"/>
        <v/>
      </c>
      <c r="L240" s="19" t="str">
        <f t="shared" si="91"/>
        <v/>
      </c>
      <c r="M240" s="19" t="str">
        <f t="shared" si="92"/>
        <v/>
      </c>
      <c r="N240" s="20" t="str">
        <f t="shared" si="93"/>
        <v/>
      </c>
      <c r="O240" s="19" t="str">
        <f t="shared" si="94"/>
        <v/>
      </c>
      <c r="P240" s="19" t="str">
        <f t="shared" si="95"/>
        <v/>
      </c>
      <c r="Q240" s="20" t="str">
        <f t="shared" si="96"/>
        <v/>
      </c>
      <c r="R240" s="19" t="str">
        <f t="shared" si="111"/>
        <v/>
      </c>
      <c r="S240" s="19" t="str">
        <f t="shared" si="97"/>
        <v/>
      </c>
      <c r="T240" s="19" t="str">
        <f t="shared" si="98"/>
        <v/>
      </c>
      <c r="U240" s="19" t="str">
        <f t="shared" si="99"/>
        <v/>
      </c>
      <c r="V240" s="19" t="str">
        <f t="shared" si="100"/>
        <v/>
      </c>
      <c r="W240" s="19" t="str">
        <f t="shared" si="101"/>
        <v/>
      </c>
      <c r="X240" s="19" t="str">
        <f t="shared" si="102"/>
        <v/>
      </c>
      <c r="Y240" s="19" t="str">
        <f t="shared" si="103"/>
        <v/>
      </c>
      <c r="Z240" s="19" t="str">
        <f t="shared" si="104"/>
        <v/>
      </c>
      <c r="AA240" s="19" t="str">
        <f t="shared" si="105"/>
        <v/>
      </c>
      <c r="AB240" s="19" t="str">
        <f t="shared" si="106"/>
        <v/>
      </c>
      <c r="AC240" s="19" t="str">
        <f t="shared" si="107"/>
        <v/>
      </c>
      <c r="AD240" s="19" t="str">
        <f t="shared" si="108"/>
        <v/>
      </c>
    </row>
    <row r="241" spans="2:30" ht="14.4">
      <c r="B241" s="19" t="str">
        <f>IF(ISBLANK(A241),"",_xlfn.XLOOKUP(LEFT(A241,6),'MKT name rule'!$B$2:$B$322,'MKT name rule'!$C$2:$C$322, "Not found"))</f>
        <v/>
      </c>
      <c r="C241" s="19" t="str">
        <f t="shared" si="109"/>
        <v/>
      </c>
      <c r="D241" s="19" t="str">
        <f t="shared" si="84"/>
        <v/>
      </c>
      <c r="E241" s="19" t="str">
        <f t="shared" si="85"/>
        <v/>
      </c>
      <c r="F241" s="19" t="str">
        <f t="shared" si="86"/>
        <v/>
      </c>
      <c r="G241" s="19" t="str">
        <f t="shared" si="87"/>
        <v/>
      </c>
      <c r="H241" s="19" t="str">
        <f t="shared" si="110"/>
        <v/>
      </c>
      <c r="I241" s="19" t="str">
        <f t="shared" si="88"/>
        <v/>
      </c>
      <c r="J241" s="19" t="str">
        <f t="shared" si="89"/>
        <v/>
      </c>
      <c r="K241" s="19" t="str">
        <f t="shared" si="90"/>
        <v/>
      </c>
      <c r="L241" s="19" t="str">
        <f t="shared" si="91"/>
        <v/>
      </c>
      <c r="M241" s="19" t="str">
        <f t="shared" si="92"/>
        <v/>
      </c>
      <c r="N241" s="20" t="str">
        <f t="shared" si="93"/>
        <v/>
      </c>
      <c r="O241" s="19" t="str">
        <f t="shared" si="94"/>
        <v/>
      </c>
      <c r="P241" s="19" t="str">
        <f t="shared" si="95"/>
        <v/>
      </c>
      <c r="Q241" s="20" t="str">
        <f t="shared" si="96"/>
        <v/>
      </c>
      <c r="R241" s="19" t="str">
        <f t="shared" si="111"/>
        <v/>
      </c>
      <c r="S241" s="19" t="str">
        <f t="shared" si="97"/>
        <v/>
      </c>
      <c r="T241" s="19" t="str">
        <f t="shared" si="98"/>
        <v/>
      </c>
      <c r="U241" s="19" t="str">
        <f t="shared" si="99"/>
        <v/>
      </c>
      <c r="V241" s="19" t="str">
        <f t="shared" si="100"/>
        <v/>
      </c>
      <c r="W241" s="19" t="str">
        <f t="shared" si="101"/>
        <v/>
      </c>
      <c r="X241" s="19" t="str">
        <f t="shared" si="102"/>
        <v/>
      </c>
      <c r="Y241" s="19" t="str">
        <f t="shared" si="103"/>
        <v/>
      </c>
      <c r="Z241" s="19" t="str">
        <f t="shared" si="104"/>
        <v/>
      </c>
      <c r="AA241" s="19" t="str">
        <f t="shared" si="105"/>
        <v/>
      </c>
      <c r="AB241" s="19" t="str">
        <f t="shared" si="106"/>
        <v/>
      </c>
      <c r="AC241" s="19" t="str">
        <f t="shared" si="107"/>
        <v/>
      </c>
      <c r="AD241" s="19" t="str">
        <f t="shared" si="108"/>
        <v/>
      </c>
    </row>
    <row r="242" spans="2:30" ht="14.4">
      <c r="B242" s="19" t="str">
        <f>IF(ISBLANK(A242),"",_xlfn.XLOOKUP(LEFT(A242,6),'MKT name rule'!$B$2:$B$322,'MKT name rule'!$C$2:$C$322, "Not found"))</f>
        <v/>
      </c>
      <c r="C242" s="19" t="str">
        <f t="shared" si="109"/>
        <v/>
      </c>
      <c r="D242" s="19" t="str">
        <f t="shared" si="84"/>
        <v/>
      </c>
      <c r="E242" s="19" t="str">
        <f t="shared" si="85"/>
        <v/>
      </c>
      <c r="F242" s="19" t="str">
        <f t="shared" si="86"/>
        <v/>
      </c>
      <c r="G242" s="19" t="str">
        <f t="shared" si="87"/>
        <v/>
      </c>
      <c r="H242" s="19" t="str">
        <f t="shared" si="110"/>
        <v/>
      </c>
      <c r="I242" s="19" t="str">
        <f t="shared" si="88"/>
        <v/>
      </c>
      <c r="J242" s="19" t="str">
        <f t="shared" si="89"/>
        <v/>
      </c>
      <c r="K242" s="19" t="str">
        <f t="shared" si="90"/>
        <v/>
      </c>
      <c r="L242" s="19" t="str">
        <f t="shared" si="91"/>
        <v/>
      </c>
      <c r="M242" s="19" t="str">
        <f t="shared" si="92"/>
        <v/>
      </c>
      <c r="N242" s="20" t="str">
        <f t="shared" si="93"/>
        <v/>
      </c>
      <c r="O242" s="19" t="str">
        <f t="shared" si="94"/>
        <v/>
      </c>
      <c r="P242" s="19" t="str">
        <f t="shared" si="95"/>
        <v/>
      </c>
      <c r="Q242" s="20" t="str">
        <f t="shared" si="96"/>
        <v/>
      </c>
      <c r="R242" s="19" t="str">
        <f t="shared" si="111"/>
        <v/>
      </c>
      <c r="S242" s="19" t="str">
        <f t="shared" si="97"/>
        <v/>
      </c>
      <c r="T242" s="19" t="str">
        <f t="shared" si="98"/>
        <v/>
      </c>
      <c r="U242" s="19" t="str">
        <f t="shared" si="99"/>
        <v/>
      </c>
      <c r="V242" s="19" t="str">
        <f t="shared" si="100"/>
        <v/>
      </c>
      <c r="W242" s="19" t="str">
        <f t="shared" si="101"/>
        <v/>
      </c>
      <c r="X242" s="19" t="str">
        <f t="shared" si="102"/>
        <v/>
      </c>
      <c r="Y242" s="19" t="str">
        <f t="shared" si="103"/>
        <v/>
      </c>
      <c r="Z242" s="19" t="str">
        <f t="shared" si="104"/>
        <v/>
      </c>
      <c r="AA242" s="19" t="str">
        <f t="shared" si="105"/>
        <v/>
      </c>
      <c r="AB242" s="19" t="str">
        <f t="shared" si="106"/>
        <v/>
      </c>
      <c r="AC242" s="19" t="str">
        <f t="shared" si="107"/>
        <v/>
      </c>
      <c r="AD242" s="19" t="str">
        <f t="shared" si="108"/>
        <v/>
      </c>
    </row>
    <row r="243" spans="2:30" ht="14.4">
      <c r="B243" s="19" t="str">
        <f>IF(ISBLANK(A243),"",_xlfn.XLOOKUP(LEFT(A243,6),'MKT name rule'!$B$2:$B$322,'MKT name rule'!$C$2:$C$322, "Not found"))</f>
        <v/>
      </c>
      <c r="C243" s="19" t="str">
        <f t="shared" si="109"/>
        <v/>
      </c>
      <c r="D243" s="19" t="str">
        <f t="shared" si="84"/>
        <v/>
      </c>
      <c r="E243" s="19" t="str">
        <f t="shared" si="85"/>
        <v/>
      </c>
      <c r="F243" s="19" t="str">
        <f t="shared" si="86"/>
        <v/>
      </c>
      <c r="G243" s="19" t="str">
        <f t="shared" si="87"/>
        <v/>
      </c>
      <c r="H243" s="19" t="str">
        <f t="shared" si="110"/>
        <v/>
      </c>
      <c r="I243" s="19" t="str">
        <f t="shared" si="88"/>
        <v/>
      </c>
      <c r="J243" s="19" t="str">
        <f t="shared" si="89"/>
        <v/>
      </c>
      <c r="K243" s="19" t="str">
        <f t="shared" si="90"/>
        <v/>
      </c>
      <c r="L243" s="19" t="str">
        <f t="shared" si="91"/>
        <v/>
      </c>
      <c r="M243" s="19" t="str">
        <f t="shared" si="92"/>
        <v/>
      </c>
      <c r="N243" s="20" t="str">
        <f t="shared" si="93"/>
        <v/>
      </c>
      <c r="O243" s="19" t="str">
        <f t="shared" si="94"/>
        <v/>
      </c>
      <c r="P243" s="19" t="str">
        <f t="shared" si="95"/>
        <v/>
      </c>
      <c r="Q243" s="20" t="str">
        <f t="shared" si="96"/>
        <v/>
      </c>
      <c r="R243" s="19" t="str">
        <f t="shared" si="111"/>
        <v/>
      </c>
      <c r="S243" s="19" t="str">
        <f t="shared" si="97"/>
        <v/>
      </c>
      <c r="T243" s="19" t="str">
        <f t="shared" si="98"/>
        <v/>
      </c>
      <c r="U243" s="19" t="str">
        <f t="shared" si="99"/>
        <v/>
      </c>
      <c r="V243" s="19" t="str">
        <f t="shared" si="100"/>
        <v/>
      </c>
      <c r="W243" s="19" t="str">
        <f t="shared" si="101"/>
        <v/>
      </c>
      <c r="X243" s="19" t="str">
        <f t="shared" si="102"/>
        <v/>
      </c>
      <c r="Y243" s="19" t="str">
        <f t="shared" si="103"/>
        <v/>
      </c>
      <c r="Z243" s="19" t="str">
        <f t="shared" si="104"/>
        <v/>
      </c>
      <c r="AA243" s="19" t="str">
        <f t="shared" si="105"/>
        <v/>
      </c>
      <c r="AB243" s="19" t="str">
        <f t="shared" si="106"/>
        <v/>
      </c>
      <c r="AC243" s="19" t="str">
        <f t="shared" si="107"/>
        <v/>
      </c>
      <c r="AD243" s="19" t="str">
        <f t="shared" si="108"/>
        <v/>
      </c>
    </row>
    <row r="244" spans="2:30" ht="14.4">
      <c r="B244" s="19" t="str">
        <f>IF(ISBLANK(A244),"",_xlfn.XLOOKUP(LEFT(A244,6),'MKT name rule'!$B$2:$B$322,'MKT name rule'!$C$2:$C$322, "Not found"))</f>
        <v/>
      </c>
      <c r="C244" s="19" t="str">
        <f t="shared" si="109"/>
        <v/>
      </c>
      <c r="D244" s="19" t="str">
        <f t="shared" si="84"/>
        <v/>
      </c>
      <c r="E244" s="19" t="str">
        <f t="shared" si="85"/>
        <v/>
      </c>
      <c r="F244" s="19" t="str">
        <f t="shared" si="86"/>
        <v/>
      </c>
      <c r="G244" s="19" t="str">
        <f t="shared" si="87"/>
        <v/>
      </c>
      <c r="H244" s="19" t="str">
        <f t="shared" si="110"/>
        <v/>
      </c>
      <c r="I244" s="19" t="str">
        <f t="shared" si="88"/>
        <v/>
      </c>
      <c r="J244" s="19" t="str">
        <f t="shared" si="89"/>
        <v/>
      </c>
      <c r="K244" s="19" t="str">
        <f t="shared" si="90"/>
        <v/>
      </c>
      <c r="L244" s="19" t="str">
        <f t="shared" si="91"/>
        <v/>
      </c>
      <c r="M244" s="19" t="str">
        <f t="shared" si="92"/>
        <v/>
      </c>
      <c r="N244" s="20" t="str">
        <f t="shared" si="93"/>
        <v/>
      </c>
      <c r="O244" s="19" t="str">
        <f t="shared" si="94"/>
        <v/>
      </c>
      <c r="P244" s="19" t="str">
        <f t="shared" si="95"/>
        <v/>
      </c>
      <c r="Q244" s="20" t="str">
        <f t="shared" si="96"/>
        <v/>
      </c>
      <c r="R244" s="19" t="str">
        <f t="shared" si="111"/>
        <v/>
      </c>
      <c r="S244" s="19" t="str">
        <f t="shared" si="97"/>
        <v/>
      </c>
      <c r="T244" s="19" t="str">
        <f t="shared" si="98"/>
        <v/>
      </c>
      <c r="U244" s="19" t="str">
        <f t="shared" si="99"/>
        <v/>
      </c>
      <c r="V244" s="19" t="str">
        <f t="shared" si="100"/>
        <v/>
      </c>
      <c r="W244" s="19" t="str">
        <f t="shared" si="101"/>
        <v/>
      </c>
      <c r="X244" s="19" t="str">
        <f t="shared" si="102"/>
        <v/>
      </c>
      <c r="Y244" s="19" t="str">
        <f t="shared" si="103"/>
        <v/>
      </c>
      <c r="Z244" s="19" t="str">
        <f t="shared" si="104"/>
        <v/>
      </c>
      <c r="AA244" s="19" t="str">
        <f t="shared" si="105"/>
        <v/>
      </c>
      <c r="AB244" s="19" t="str">
        <f t="shared" si="106"/>
        <v/>
      </c>
      <c r="AC244" s="19" t="str">
        <f t="shared" si="107"/>
        <v/>
      </c>
      <c r="AD244" s="19" t="str">
        <f t="shared" si="108"/>
        <v/>
      </c>
    </row>
    <row r="245" spans="2:30" ht="14.4">
      <c r="B245" s="19" t="str">
        <f>IF(ISBLANK(A245),"",_xlfn.XLOOKUP(LEFT(A245,6),'MKT name rule'!$B$2:$B$322,'MKT name rule'!$C$2:$C$322, "Not found"))</f>
        <v/>
      </c>
      <c r="C245" s="19" t="str">
        <f t="shared" si="109"/>
        <v/>
      </c>
      <c r="D245" s="19" t="str">
        <f t="shared" si="84"/>
        <v/>
      </c>
      <c r="E245" s="19" t="str">
        <f t="shared" si="85"/>
        <v/>
      </c>
      <c r="F245" s="19" t="str">
        <f t="shared" si="86"/>
        <v/>
      </c>
      <c r="G245" s="19" t="str">
        <f t="shared" si="87"/>
        <v/>
      </c>
      <c r="H245" s="19" t="str">
        <f t="shared" si="110"/>
        <v/>
      </c>
      <c r="I245" s="19" t="str">
        <f t="shared" si="88"/>
        <v/>
      </c>
      <c r="J245" s="19" t="str">
        <f t="shared" si="89"/>
        <v/>
      </c>
      <c r="K245" s="19" t="str">
        <f t="shared" si="90"/>
        <v/>
      </c>
      <c r="L245" s="19" t="str">
        <f t="shared" si="91"/>
        <v/>
      </c>
      <c r="M245" s="19" t="str">
        <f t="shared" si="92"/>
        <v/>
      </c>
      <c r="N245" s="20" t="str">
        <f t="shared" si="93"/>
        <v/>
      </c>
      <c r="O245" s="19" t="str">
        <f t="shared" si="94"/>
        <v/>
      </c>
      <c r="P245" s="19" t="str">
        <f t="shared" si="95"/>
        <v/>
      </c>
      <c r="Q245" s="20" t="str">
        <f t="shared" si="96"/>
        <v/>
      </c>
      <c r="R245" s="19" t="str">
        <f t="shared" si="111"/>
        <v/>
      </c>
      <c r="S245" s="19" t="str">
        <f t="shared" si="97"/>
        <v/>
      </c>
      <c r="T245" s="19" t="str">
        <f t="shared" si="98"/>
        <v/>
      </c>
      <c r="U245" s="19" t="str">
        <f t="shared" si="99"/>
        <v/>
      </c>
      <c r="V245" s="19" t="str">
        <f t="shared" si="100"/>
        <v/>
      </c>
      <c r="W245" s="19" t="str">
        <f t="shared" si="101"/>
        <v/>
      </c>
      <c r="X245" s="19" t="str">
        <f t="shared" si="102"/>
        <v/>
      </c>
      <c r="Y245" s="19" t="str">
        <f t="shared" si="103"/>
        <v/>
      </c>
      <c r="Z245" s="19" t="str">
        <f t="shared" si="104"/>
        <v/>
      </c>
      <c r="AA245" s="19" t="str">
        <f t="shared" si="105"/>
        <v/>
      </c>
      <c r="AB245" s="19" t="str">
        <f t="shared" si="106"/>
        <v/>
      </c>
      <c r="AC245" s="19" t="str">
        <f t="shared" si="107"/>
        <v/>
      </c>
      <c r="AD245" s="19" t="str">
        <f t="shared" si="108"/>
        <v/>
      </c>
    </row>
    <row r="246" spans="2:30" ht="14.4">
      <c r="B246" s="19" t="str">
        <f>IF(ISBLANK(A246),"",_xlfn.XLOOKUP(LEFT(A246,6),'MKT name rule'!$B$2:$B$322,'MKT name rule'!$C$2:$C$322, "Not found"))</f>
        <v/>
      </c>
      <c r="C246" s="19" t="str">
        <f t="shared" si="109"/>
        <v/>
      </c>
      <c r="D246" s="19" t="str">
        <f t="shared" si="84"/>
        <v/>
      </c>
      <c r="E246" s="19" t="str">
        <f t="shared" si="85"/>
        <v/>
      </c>
      <c r="F246" s="19" t="str">
        <f t="shared" si="86"/>
        <v/>
      </c>
      <c r="G246" s="19" t="str">
        <f t="shared" si="87"/>
        <v/>
      </c>
      <c r="H246" s="19" t="str">
        <f t="shared" si="110"/>
        <v/>
      </c>
      <c r="I246" s="19" t="str">
        <f t="shared" si="88"/>
        <v/>
      </c>
      <c r="J246" s="19" t="str">
        <f t="shared" si="89"/>
        <v/>
      </c>
      <c r="K246" s="19" t="str">
        <f t="shared" si="90"/>
        <v/>
      </c>
      <c r="L246" s="19" t="str">
        <f t="shared" si="91"/>
        <v/>
      </c>
      <c r="M246" s="19" t="str">
        <f t="shared" si="92"/>
        <v/>
      </c>
      <c r="N246" s="20" t="str">
        <f t="shared" si="93"/>
        <v/>
      </c>
      <c r="O246" s="19" t="str">
        <f t="shared" si="94"/>
        <v/>
      </c>
      <c r="P246" s="19" t="str">
        <f t="shared" si="95"/>
        <v/>
      </c>
      <c r="Q246" s="20" t="str">
        <f t="shared" si="96"/>
        <v/>
      </c>
      <c r="R246" s="19" t="str">
        <f t="shared" si="111"/>
        <v/>
      </c>
      <c r="S246" s="19" t="str">
        <f t="shared" si="97"/>
        <v/>
      </c>
      <c r="T246" s="19" t="str">
        <f t="shared" si="98"/>
        <v/>
      </c>
      <c r="U246" s="19" t="str">
        <f t="shared" si="99"/>
        <v/>
      </c>
      <c r="V246" s="19" t="str">
        <f t="shared" si="100"/>
        <v/>
      </c>
      <c r="W246" s="19" t="str">
        <f t="shared" si="101"/>
        <v/>
      </c>
      <c r="X246" s="19" t="str">
        <f t="shared" si="102"/>
        <v/>
      </c>
      <c r="Y246" s="19" t="str">
        <f t="shared" si="103"/>
        <v/>
      </c>
      <c r="Z246" s="19" t="str">
        <f t="shared" si="104"/>
        <v/>
      </c>
      <c r="AA246" s="19" t="str">
        <f t="shared" si="105"/>
        <v/>
      </c>
      <c r="AB246" s="19" t="str">
        <f t="shared" si="106"/>
        <v/>
      </c>
      <c r="AC246" s="19" t="str">
        <f t="shared" si="107"/>
        <v/>
      </c>
      <c r="AD246" s="19" t="str">
        <f t="shared" si="108"/>
        <v/>
      </c>
    </row>
    <row r="247" spans="2:30" ht="14.4">
      <c r="B247" s="19" t="str">
        <f>IF(ISBLANK(A247),"",_xlfn.XLOOKUP(LEFT(A247,6),'MKT name rule'!$B$2:$B$322,'MKT name rule'!$C$2:$C$322, "Not found"))</f>
        <v/>
      </c>
      <c r="C247" s="19" t="str">
        <f t="shared" si="109"/>
        <v/>
      </c>
      <c r="D247" s="19" t="str">
        <f t="shared" si="84"/>
        <v/>
      </c>
      <c r="E247" s="19" t="str">
        <f t="shared" si="85"/>
        <v/>
      </c>
      <c r="F247" s="19" t="str">
        <f t="shared" si="86"/>
        <v/>
      </c>
      <c r="G247" s="19" t="str">
        <f t="shared" si="87"/>
        <v/>
      </c>
      <c r="H247" s="19" t="str">
        <f t="shared" si="110"/>
        <v/>
      </c>
      <c r="I247" s="19" t="str">
        <f t="shared" si="88"/>
        <v/>
      </c>
      <c r="J247" s="19" t="str">
        <f t="shared" si="89"/>
        <v/>
      </c>
      <c r="K247" s="19" t="str">
        <f t="shared" si="90"/>
        <v/>
      </c>
      <c r="L247" s="19" t="str">
        <f t="shared" si="91"/>
        <v/>
      </c>
      <c r="M247" s="19" t="str">
        <f t="shared" si="92"/>
        <v/>
      </c>
      <c r="N247" s="20" t="str">
        <f t="shared" si="93"/>
        <v/>
      </c>
      <c r="O247" s="19" t="str">
        <f t="shared" si="94"/>
        <v/>
      </c>
      <c r="P247" s="19" t="str">
        <f t="shared" si="95"/>
        <v/>
      </c>
      <c r="Q247" s="20" t="str">
        <f t="shared" si="96"/>
        <v/>
      </c>
      <c r="R247" s="19" t="str">
        <f t="shared" si="111"/>
        <v/>
      </c>
      <c r="S247" s="19" t="str">
        <f t="shared" si="97"/>
        <v/>
      </c>
      <c r="T247" s="19" t="str">
        <f t="shared" si="98"/>
        <v/>
      </c>
      <c r="U247" s="19" t="str">
        <f t="shared" si="99"/>
        <v/>
      </c>
      <c r="V247" s="19" t="str">
        <f t="shared" si="100"/>
        <v/>
      </c>
      <c r="W247" s="19" t="str">
        <f t="shared" si="101"/>
        <v/>
      </c>
      <c r="X247" s="19" t="str">
        <f t="shared" si="102"/>
        <v/>
      </c>
      <c r="Y247" s="19" t="str">
        <f t="shared" si="103"/>
        <v/>
      </c>
      <c r="Z247" s="19" t="str">
        <f t="shared" si="104"/>
        <v/>
      </c>
      <c r="AA247" s="19" t="str">
        <f t="shared" si="105"/>
        <v/>
      </c>
      <c r="AB247" s="19" t="str">
        <f t="shared" si="106"/>
        <v/>
      </c>
      <c r="AC247" s="19" t="str">
        <f t="shared" si="107"/>
        <v/>
      </c>
      <c r="AD247" s="19" t="str">
        <f t="shared" si="108"/>
        <v/>
      </c>
    </row>
    <row r="248" spans="2:30" ht="14.4">
      <c r="B248" s="19" t="str">
        <f>IF(ISBLANK(A248),"",_xlfn.XLOOKUP(LEFT(A248,6),'MKT name rule'!$B$2:$B$322,'MKT name rule'!$C$2:$C$322, "Not found"))</f>
        <v/>
      </c>
      <c r="C248" s="19" t="str">
        <f t="shared" si="109"/>
        <v/>
      </c>
      <c r="D248" s="19" t="str">
        <f t="shared" si="84"/>
        <v/>
      </c>
      <c r="E248" s="19" t="str">
        <f t="shared" si="85"/>
        <v/>
      </c>
      <c r="F248" s="19" t="str">
        <f t="shared" si="86"/>
        <v/>
      </c>
      <c r="G248" s="19" t="str">
        <f t="shared" si="87"/>
        <v/>
      </c>
      <c r="H248" s="19" t="str">
        <f t="shared" si="110"/>
        <v/>
      </c>
      <c r="I248" s="19" t="str">
        <f t="shared" si="88"/>
        <v/>
      </c>
      <c r="J248" s="19" t="str">
        <f t="shared" si="89"/>
        <v/>
      </c>
      <c r="K248" s="19" t="str">
        <f t="shared" si="90"/>
        <v/>
      </c>
      <c r="L248" s="19" t="str">
        <f t="shared" si="91"/>
        <v/>
      </c>
      <c r="M248" s="19" t="str">
        <f t="shared" si="92"/>
        <v/>
      </c>
      <c r="N248" s="20" t="str">
        <f t="shared" si="93"/>
        <v/>
      </c>
      <c r="O248" s="19" t="str">
        <f t="shared" si="94"/>
        <v/>
      </c>
      <c r="P248" s="19" t="str">
        <f t="shared" si="95"/>
        <v/>
      </c>
      <c r="Q248" s="20" t="str">
        <f t="shared" si="96"/>
        <v/>
      </c>
      <c r="R248" s="19" t="str">
        <f t="shared" si="111"/>
        <v/>
      </c>
      <c r="S248" s="19" t="str">
        <f t="shared" si="97"/>
        <v/>
      </c>
      <c r="T248" s="19" t="str">
        <f t="shared" si="98"/>
        <v/>
      </c>
      <c r="U248" s="19" t="str">
        <f t="shared" si="99"/>
        <v/>
      </c>
      <c r="V248" s="19" t="str">
        <f t="shared" si="100"/>
        <v/>
      </c>
      <c r="W248" s="19" t="str">
        <f t="shared" si="101"/>
        <v/>
      </c>
      <c r="X248" s="19" t="str">
        <f t="shared" si="102"/>
        <v/>
      </c>
      <c r="Y248" s="19" t="str">
        <f t="shared" si="103"/>
        <v/>
      </c>
      <c r="Z248" s="19" t="str">
        <f t="shared" si="104"/>
        <v/>
      </c>
      <c r="AA248" s="19" t="str">
        <f t="shared" si="105"/>
        <v/>
      </c>
      <c r="AB248" s="19" t="str">
        <f t="shared" si="106"/>
        <v/>
      </c>
      <c r="AC248" s="19" t="str">
        <f t="shared" si="107"/>
        <v/>
      </c>
      <c r="AD248" s="19" t="str">
        <f t="shared" si="108"/>
        <v/>
      </c>
    </row>
    <row r="249" spans="2:30" ht="14.4">
      <c r="B249" s="19" t="str">
        <f>IF(ISBLANK(A249),"",_xlfn.XLOOKUP(LEFT(A249,6),'MKT name rule'!$B$2:$B$322,'MKT name rule'!$C$2:$C$322, "Not found"))</f>
        <v/>
      </c>
      <c r="C249" s="19" t="str">
        <f t="shared" si="109"/>
        <v/>
      </c>
      <c r="D249" s="19" t="str">
        <f t="shared" si="84"/>
        <v/>
      </c>
      <c r="E249" s="19" t="str">
        <f t="shared" si="85"/>
        <v/>
      </c>
      <c r="F249" s="19" t="str">
        <f t="shared" si="86"/>
        <v/>
      </c>
      <c r="G249" s="19" t="str">
        <f t="shared" si="87"/>
        <v/>
      </c>
      <c r="H249" s="19" t="str">
        <f t="shared" si="110"/>
        <v/>
      </c>
      <c r="I249" s="19" t="str">
        <f t="shared" si="88"/>
        <v/>
      </c>
      <c r="J249" s="19" t="str">
        <f t="shared" si="89"/>
        <v/>
      </c>
      <c r="K249" s="19" t="str">
        <f t="shared" si="90"/>
        <v/>
      </c>
      <c r="L249" s="19" t="str">
        <f t="shared" si="91"/>
        <v/>
      </c>
      <c r="M249" s="19" t="str">
        <f t="shared" si="92"/>
        <v/>
      </c>
      <c r="N249" s="20" t="str">
        <f t="shared" si="93"/>
        <v/>
      </c>
      <c r="O249" s="19" t="str">
        <f t="shared" si="94"/>
        <v/>
      </c>
      <c r="P249" s="19" t="str">
        <f t="shared" si="95"/>
        <v/>
      </c>
      <c r="Q249" s="20" t="str">
        <f t="shared" si="96"/>
        <v/>
      </c>
      <c r="R249" s="19" t="str">
        <f t="shared" si="111"/>
        <v/>
      </c>
      <c r="S249" s="19" t="str">
        <f t="shared" si="97"/>
        <v/>
      </c>
      <c r="T249" s="19" t="str">
        <f t="shared" si="98"/>
        <v/>
      </c>
      <c r="U249" s="19" t="str">
        <f t="shared" si="99"/>
        <v/>
      </c>
      <c r="V249" s="19" t="str">
        <f t="shared" si="100"/>
        <v/>
      </c>
      <c r="W249" s="19" t="str">
        <f t="shared" si="101"/>
        <v/>
      </c>
      <c r="X249" s="19" t="str">
        <f t="shared" si="102"/>
        <v/>
      </c>
      <c r="Y249" s="19" t="str">
        <f t="shared" si="103"/>
        <v/>
      </c>
      <c r="Z249" s="19" t="str">
        <f t="shared" si="104"/>
        <v/>
      </c>
      <c r="AA249" s="19" t="str">
        <f t="shared" si="105"/>
        <v/>
      </c>
      <c r="AB249" s="19" t="str">
        <f t="shared" si="106"/>
        <v/>
      </c>
      <c r="AC249" s="19" t="str">
        <f t="shared" si="107"/>
        <v/>
      </c>
      <c r="AD249" s="19" t="str">
        <f t="shared" si="108"/>
        <v/>
      </c>
    </row>
    <row r="250" spans="2:30" ht="14.4">
      <c r="B250" s="19" t="str">
        <f>IF(ISBLANK(A250),"",_xlfn.XLOOKUP(LEFT(A250,6),'MKT name rule'!$B$2:$B$322,'MKT name rule'!$C$2:$C$322, "Not found"))</f>
        <v/>
      </c>
      <c r="C250" s="19" t="str">
        <f t="shared" si="109"/>
        <v/>
      </c>
      <c r="D250" s="19" t="str">
        <f t="shared" si="84"/>
        <v/>
      </c>
      <c r="E250" s="19" t="str">
        <f t="shared" si="85"/>
        <v/>
      </c>
      <c r="F250" s="19" t="str">
        <f t="shared" si="86"/>
        <v/>
      </c>
      <c r="G250" s="19" t="str">
        <f t="shared" si="87"/>
        <v/>
      </c>
      <c r="H250" s="19" t="str">
        <f t="shared" si="110"/>
        <v/>
      </c>
      <c r="I250" s="19" t="str">
        <f t="shared" si="88"/>
        <v/>
      </c>
      <c r="J250" s="19" t="str">
        <f t="shared" si="89"/>
        <v/>
      </c>
      <c r="K250" s="19" t="str">
        <f t="shared" si="90"/>
        <v/>
      </c>
      <c r="L250" s="19" t="str">
        <f t="shared" si="91"/>
        <v/>
      </c>
      <c r="M250" s="19" t="str">
        <f t="shared" si="92"/>
        <v/>
      </c>
      <c r="N250" s="20" t="str">
        <f t="shared" si="93"/>
        <v/>
      </c>
      <c r="O250" s="19" t="str">
        <f t="shared" si="94"/>
        <v/>
      </c>
      <c r="P250" s="19" t="str">
        <f t="shared" si="95"/>
        <v/>
      </c>
      <c r="Q250" s="20" t="str">
        <f t="shared" si="96"/>
        <v/>
      </c>
      <c r="R250" s="19" t="str">
        <f t="shared" si="111"/>
        <v/>
      </c>
      <c r="S250" s="19" t="str">
        <f t="shared" si="97"/>
        <v/>
      </c>
      <c r="T250" s="19" t="str">
        <f t="shared" si="98"/>
        <v/>
      </c>
      <c r="U250" s="19" t="str">
        <f t="shared" si="99"/>
        <v/>
      </c>
      <c r="V250" s="19" t="str">
        <f t="shared" si="100"/>
        <v/>
      </c>
      <c r="W250" s="19" t="str">
        <f t="shared" si="101"/>
        <v/>
      </c>
      <c r="X250" s="19" t="str">
        <f t="shared" si="102"/>
        <v/>
      </c>
      <c r="Y250" s="19" t="str">
        <f t="shared" si="103"/>
        <v/>
      </c>
      <c r="Z250" s="19" t="str">
        <f t="shared" si="104"/>
        <v/>
      </c>
      <c r="AA250" s="19" t="str">
        <f t="shared" si="105"/>
        <v/>
      </c>
      <c r="AB250" s="19" t="str">
        <f t="shared" si="106"/>
        <v/>
      </c>
      <c r="AC250" s="19" t="str">
        <f t="shared" si="107"/>
        <v/>
      </c>
      <c r="AD250" s="19" t="str">
        <f t="shared" si="108"/>
        <v/>
      </c>
    </row>
    <row r="251" spans="2:30" ht="14.4">
      <c r="B251" s="19" t="str">
        <f>IF(ISBLANK(A251),"",_xlfn.XLOOKUP(LEFT(A251,6),'MKT name rule'!$B$2:$B$322,'MKT name rule'!$C$2:$C$322, "Not found"))</f>
        <v/>
      </c>
      <c r="C251" s="19" t="str">
        <f t="shared" si="109"/>
        <v/>
      </c>
      <c r="D251" s="19" t="str">
        <f t="shared" si="84"/>
        <v/>
      </c>
      <c r="E251" s="19" t="str">
        <f t="shared" si="85"/>
        <v/>
      </c>
      <c r="F251" s="19" t="str">
        <f t="shared" si="86"/>
        <v/>
      </c>
      <c r="G251" s="19" t="str">
        <f t="shared" si="87"/>
        <v/>
      </c>
      <c r="H251" s="19" t="str">
        <f t="shared" si="110"/>
        <v/>
      </c>
      <c r="I251" s="19" t="str">
        <f t="shared" si="88"/>
        <v/>
      </c>
      <c r="J251" s="19" t="str">
        <f t="shared" si="89"/>
        <v/>
      </c>
      <c r="K251" s="19" t="str">
        <f t="shared" si="90"/>
        <v/>
      </c>
      <c r="L251" s="19" t="str">
        <f t="shared" si="91"/>
        <v/>
      </c>
      <c r="M251" s="19" t="str">
        <f t="shared" si="92"/>
        <v/>
      </c>
      <c r="N251" s="20" t="str">
        <f t="shared" si="93"/>
        <v/>
      </c>
      <c r="O251" s="19" t="str">
        <f t="shared" si="94"/>
        <v/>
      </c>
      <c r="P251" s="19" t="str">
        <f t="shared" si="95"/>
        <v/>
      </c>
      <c r="Q251" s="20" t="str">
        <f t="shared" si="96"/>
        <v/>
      </c>
      <c r="R251" s="19" t="str">
        <f t="shared" si="111"/>
        <v/>
      </c>
      <c r="S251" s="19" t="str">
        <f t="shared" si="97"/>
        <v/>
      </c>
      <c r="T251" s="19" t="str">
        <f t="shared" si="98"/>
        <v/>
      </c>
      <c r="U251" s="19" t="str">
        <f t="shared" si="99"/>
        <v/>
      </c>
      <c r="V251" s="19" t="str">
        <f t="shared" si="100"/>
        <v/>
      </c>
      <c r="W251" s="19" t="str">
        <f t="shared" si="101"/>
        <v/>
      </c>
      <c r="X251" s="19" t="str">
        <f t="shared" si="102"/>
        <v/>
      </c>
      <c r="Y251" s="19" t="str">
        <f t="shared" si="103"/>
        <v/>
      </c>
      <c r="Z251" s="19" t="str">
        <f t="shared" si="104"/>
        <v/>
      </c>
      <c r="AA251" s="19" t="str">
        <f t="shared" si="105"/>
        <v/>
      </c>
      <c r="AB251" s="19" t="str">
        <f t="shared" si="106"/>
        <v/>
      </c>
      <c r="AC251" s="19" t="str">
        <f t="shared" si="107"/>
        <v/>
      </c>
      <c r="AD251" s="19" t="str">
        <f t="shared" si="108"/>
        <v/>
      </c>
    </row>
    <row r="252" spans="2:30" ht="14.4">
      <c r="B252" s="19" t="str">
        <f>IF(ISBLANK(A252),"",_xlfn.XLOOKUP(LEFT(A252,6),'MKT name rule'!$B$2:$B$322,'MKT name rule'!$C$2:$C$322, "Not found"))</f>
        <v/>
      </c>
      <c r="C252" s="19" t="str">
        <f t="shared" si="109"/>
        <v/>
      </c>
      <c r="D252" s="19" t="str">
        <f t="shared" si="84"/>
        <v/>
      </c>
      <c r="E252" s="19" t="str">
        <f t="shared" si="85"/>
        <v/>
      </c>
      <c r="F252" s="19" t="str">
        <f t="shared" si="86"/>
        <v/>
      </c>
      <c r="G252" s="19" t="str">
        <f t="shared" si="87"/>
        <v/>
      </c>
      <c r="H252" s="19" t="str">
        <f t="shared" si="110"/>
        <v/>
      </c>
      <c r="I252" s="19" t="str">
        <f t="shared" si="88"/>
        <v/>
      </c>
      <c r="J252" s="19" t="str">
        <f t="shared" si="89"/>
        <v/>
      </c>
      <c r="K252" s="19" t="str">
        <f t="shared" si="90"/>
        <v/>
      </c>
      <c r="L252" s="19" t="str">
        <f t="shared" si="91"/>
        <v/>
      </c>
      <c r="M252" s="19" t="str">
        <f t="shared" si="92"/>
        <v/>
      </c>
      <c r="N252" s="20" t="str">
        <f t="shared" si="93"/>
        <v/>
      </c>
      <c r="O252" s="19" t="str">
        <f t="shared" si="94"/>
        <v/>
      </c>
      <c r="P252" s="19" t="str">
        <f t="shared" si="95"/>
        <v/>
      </c>
      <c r="Q252" s="20" t="str">
        <f t="shared" si="96"/>
        <v/>
      </c>
      <c r="R252" s="19" t="str">
        <f t="shared" si="111"/>
        <v/>
      </c>
      <c r="S252" s="19" t="str">
        <f t="shared" si="97"/>
        <v/>
      </c>
      <c r="T252" s="19" t="str">
        <f t="shared" si="98"/>
        <v/>
      </c>
      <c r="U252" s="19" t="str">
        <f t="shared" si="99"/>
        <v/>
      </c>
      <c r="V252" s="19" t="str">
        <f t="shared" si="100"/>
        <v/>
      </c>
      <c r="W252" s="19" t="str">
        <f t="shared" si="101"/>
        <v/>
      </c>
      <c r="X252" s="19" t="str">
        <f t="shared" si="102"/>
        <v/>
      </c>
      <c r="Y252" s="19" t="str">
        <f t="shared" si="103"/>
        <v/>
      </c>
      <c r="Z252" s="19" t="str">
        <f t="shared" si="104"/>
        <v/>
      </c>
      <c r="AA252" s="19" t="str">
        <f t="shared" si="105"/>
        <v/>
      </c>
      <c r="AB252" s="19" t="str">
        <f t="shared" si="106"/>
        <v/>
      </c>
      <c r="AC252" s="19" t="str">
        <f t="shared" si="107"/>
        <v/>
      </c>
      <c r="AD252" s="19" t="str">
        <f t="shared" si="108"/>
        <v/>
      </c>
    </row>
    <row r="253" spans="2:30" ht="14.4">
      <c r="B253" s="19" t="str">
        <f>IF(ISBLANK(A253),"",_xlfn.XLOOKUP(LEFT(A253,6),'MKT name rule'!$B$2:$B$322,'MKT name rule'!$C$2:$C$322, "Not found"))</f>
        <v/>
      </c>
      <c r="C253" s="19" t="str">
        <f t="shared" si="109"/>
        <v/>
      </c>
      <c r="D253" s="19" t="str">
        <f t="shared" si="84"/>
        <v/>
      </c>
      <c r="E253" s="19" t="str">
        <f t="shared" si="85"/>
        <v/>
      </c>
      <c r="F253" s="19" t="str">
        <f t="shared" si="86"/>
        <v/>
      </c>
      <c r="G253" s="19" t="str">
        <f t="shared" si="87"/>
        <v/>
      </c>
      <c r="H253" s="19" t="str">
        <f t="shared" si="110"/>
        <v/>
      </c>
      <c r="I253" s="19" t="str">
        <f t="shared" si="88"/>
        <v/>
      </c>
      <c r="J253" s="19" t="str">
        <f t="shared" si="89"/>
        <v/>
      </c>
      <c r="K253" s="19" t="str">
        <f t="shared" si="90"/>
        <v/>
      </c>
      <c r="L253" s="19" t="str">
        <f t="shared" si="91"/>
        <v/>
      </c>
      <c r="M253" s="19" t="str">
        <f t="shared" si="92"/>
        <v/>
      </c>
      <c r="N253" s="20" t="str">
        <f t="shared" si="93"/>
        <v/>
      </c>
      <c r="O253" s="19" t="str">
        <f t="shared" si="94"/>
        <v/>
      </c>
      <c r="P253" s="19" t="str">
        <f t="shared" si="95"/>
        <v/>
      </c>
      <c r="Q253" s="20" t="str">
        <f t="shared" si="96"/>
        <v/>
      </c>
      <c r="R253" s="19" t="str">
        <f t="shared" si="111"/>
        <v/>
      </c>
      <c r="S253" s="19" t="str">
        <f t="shared" si="97"/>
        <v/>
      </c>
      <c r="T253" s="19" t="str">
        <f t="shared" si="98"/>
        <v/>
      </c>
      <c r="U253" s="19" t="str">
        <f t="shared" si="99"/>
        <v/>
      </c>
      <c r="V253" s="19" t="str">
        <f t="shared" si="100"/>
        <v/>
      </c>
      <c r="W253" s="19" t="str">
        <f t="shared" si="101"/>
        <v/>
      </c>
      <c r="X253" s="19" t="str">
        <f t="shared" si="102"/>
        <v/>
      </c>
      <c r="Y253" s="19" t="str">
        <f t="shared" si="103"/>
        <v/>
      </c>
      <c r="Z253" s="19" t="str">
        <f t="shared" si="104"/>
        <v/>
      </c>
      <c r="AA253" s="19" t="str">
        <f t="shared" si="105"/>
        <v/>
      </c>
      <c r="AB253" s="19" t="str">
        <f t="shared" si="106"/>
        <v/>
      </c>
      <c r="AC253" s="19" t="str">
        <f t="shared" si="107"/>
        <v/>
      </c>
      <c r="AD253" s="19" t="str">
        <f t="shared" si="108"/>
        <v/>
      </c>
    </row>
    <row r="254" spans="2:30" ht="14.4">
      <c r="B254" s="19" t="str">
        <f>IF(ISBLANK(A254),"",_xlfn.XLOOKUP(LEFT(A254,6),'MKT name rule'!$B$2:$B$322,'MKT name rule'!$C$2:$C$322, "Not found"))</f>
        <v/>
      </c>
      <c r="C254" s="19" t="str">
        <f t="shared" si="109"/>
        <v/>
      </c>
      <c r="D254" s="19" t="str">
        <f t="shared" si="84"/>
        <v/>
      </c>
      <c r="E254" s="19" t="str">
        <f t="shared" si="85"/>
        <v/>
      </c>
      <c r="F254" s="19" t="str">
        <f t="shared" si="86"/>
        <v/>
      </c>
      <c r="G254" s="19" t="str">
        <f t="shared" si="87"/>
        <v/>
      </c>
      <c r="H254" s="19" t="str">
        <f t="shared" si="110"/>
        <v/>
      </c>
      <c r="I254" s="19" t="str">
        <f t="shared" si="88"/>
        <v/>
      </c>
      <c r="J254" s="19" t="str">
        <f t="shared" si="89"/>
        <v/>
      </c>
      <c r="K254" s="19" t="str">
        <f t="shared" si="90"/>
        <v/>
      </c>
      <c r="L254" s="19" t="str">
        <f t="shared" si="91"/>
        <v/>
      </c>
      <c r="M254" s="19" t="str">
        <f t="shared" si="92"/>
        <v/>
      </c>
      <c r="N254" s="20" t="str">
        <f t="shared" si="93"/>
        <v/>
      </c>
      <c r="O254" s="19" t="str">
        <f t="shared" si="94"/>
        <v/>
      </c>
      <c r="P254" s="19" t="str">
        <f t="shared" si="95"/>
        <v/>
      </c>
      <c r="Q254" s="20" t="str">
        <f t="shared" si="96"/>
        <v/>
      </c>
      <c r="R254" s="19" t="str">
        <f t="shared" si="111"/>
        <v/>
      </c>
      <c r="S254" s="19" t="str">
        <f t="shared" si="97"/>
        <v/>
      </c>
      <c r="T254" s="19" t="str">
        <f t="shared" si="98"/>
        <v/>
      </c>
      <c r="U254" s="19" t="str">
        <f t="shared" si="99"/>
        <v/>
      </c>
      <c r="V254" s="19" t="str">
        <f t="shared" si="100"/>
        <v/>
      </c>
      <c r="W254" s="19" t="str">
        <f t="shared" si="101"/>
        <v/>
      </c>
      <c r="X254" s="19" t="str">
        <f t="shared" si="102"/>
        <v/>
      </c>
      <c r="Y254" s="19" t="str">
        <f t="shared" si="103"/>
        <v/>
      </c>
      <c r="Z254" s="19" t="str">
        <f t="shared" si="104"/>
        <v/>
      </c>
      <c r="AA254" s="19" t="str">
        <f t="shared" si="105"/>
        <v/>
      </c>
      <c r="AB254" s="19" t="str">
        <f t="shared" si="106"/>
        <v/>
      </c>
      <c r="AC254" s="19" t="str">
        <f t="shared" si="107"/>
        <v/>
      </c>
      <c r="AD254" s="19" t="str">
        <f t="shared" si="108"/>
        <v/>
      </c>
    </row>
    <row r="255" spans="2:30" ht="14.4">
      <c r="B255" s="19" t="str">
        <f>IF(ISBLANK(A255),"",_xlfn.XLOOKUP(LEFT(A255,6),'MKT name rule'!$B$2:$B$322,'MKT name rule'!$C$2:$C$322, "Not found"))</f>
        <v/>
      </c>
      <c r="C255" s="19" t="str">
        <f t="shared" si="109"/>
        <v/>
      </c>
      <c r="D255" s="19" t="str">
        <f t="shared" si="84"/>
        <v/>
      </c>
      <c r="E255" s="19" t="str">
        <f t="shared" si="85"/>
        <v/>
      </c>
      <c r="F255" s="19" t="str">
        <f t="shared" si="86"/>
        <v/>
      </c>
      <c r="G255" s="19" t="str">
        <f t="shared" si="87"/>
        <v/>
      </c>
      <c r="H255" s="19" t="str">
        <f t="shared" si="110"/>
        <v/>
      </c>
      <c r="I255" s="19" t="str">
        <f t="shared" si="88"/>
        <v/>
      </c>
      <c r="J255" s="19" t="str">
        <f t="shared" si="89"/>
        <v/>
      </c>
      <c r="K255" s="19" t="str">
        <f t="shared" si="90"/>
        <v/>
      </c>
      <c r="L255" s="19" t="str">
        <f t="shared" si="91"/>
        <v/>
      </c>
      <c r="M255" s="19" t="str">
        <f t="shared" si="92"/>
        <v/>
      </c>
      <c r="N255" s="20" t="str">
        <f t="shared" si="93"/>
        <v/>
      </c>
      <c r="O255" s="19" t="str">
        <f t="shared" si="94"/>
        <v/>
      </c>
      <c r="P255" s="19" t="str">
        <f t="shared" si="95"/>
        <v/>
      </c>
      <c r="Q255" s="20" t="str">
        <f t="shared" si="96"/>
        <v/>
      </c>
      <c r="R255" s="19" t="str">
        <f t="shared" si="111"/>
        <v/>
      </c>
      <c r="S255" s="19" t="str">
        <f t="shared" si="97"/>
        <v/>
      </c>
      <c r="T255" s="19" t="str">
        <f t="shared" si="98"/>
        <v/>
      </c>
      <c r="U255" s="19" t="str">
        <f t="shared" si="99"/>
        <v/>
      </c>
      <c r="V255" s="19" t="str">
        <f t="shared" si="100"/>
        <v/>
      </c>
      <c r="W255" s="19" t="str">
        <f t="shared" si="101"/>
        <v/>
      </c>
      <c r="X255" s="19" t="str">
        <f t="shared" si="102"/>
        <v/>
      </c>
      <c r="Y255" s="19" t="str">
        <f t="shared" si="103"/>
        <v/>
      </c>
      <c r="Z255" s="19" t="str">
        <f t="shared" si="104"/>
        <v/>
      </c>
      <c r="AA255" s="19" t="str">
        <f t="shared" si="105"/>
        <v/>
      </c>
      <c r="AB255" s="19" t="str">
        <f t="shared" si="106"/>
        <v/>
      </c>
      <c r="AC255" s="19" t="str">
        <f t="shared" si="107"/>
        <v/>
      </c>
      <c r="AD255" s="19" t="str">
        <f t="shared" si="108"/>
        <v/>
      </c>
    </row>
    <row r="256" spans="2:30" ht="14.4">
      <c r="B256" s="19" t="str">
        <f>IF(ISBLANK(A256),"",_xlfn.XLOOKUP(LEFT(A256,6),'MKT name rule'!$B$2:$B$322,'MKT name rule'!$C$2:$C$322, "Not found"))</f>
        <v/>
      </c>
      <c r="C256" s="19" t="str">
        <f t="shared" si="109"/>
        <v/>
      </c>
      <c r="D256" s="19" t="str">
        <f t="shared" si="84"/>
        <v/>
      </c>
      <c r="E256" s="19" t="str">
        <f t="shared" si="85"/>
        <v/>
      </c>
      <c r="F256" s="19" t="str">
        <f t="shared" si="86"/>
        <v/>
      </c>
      <c r="G256" s="19" t="str">
        <f t="shared" si="87"/>
        <v/>
      </c>
      <c r="H256" s="19" t="str">
        <f t="shared" si="110"/>
        <v/>
      </c>
      <c r="I256" s="19" t="str">
        <f t="shared" si="88"/>
        <v/>
      </c>
      <c r="J256" s="19" t="str">
        <f t="shared" si="89"/>
        <v/>
      </c>
      <c r="K256" s="19" t="str">
        <f t="shared" si="90"/>
        <v/>
      </c>
      <c r="L256" s="19" t="str">
        <f t="shared" si="91"/>
        <v/>
      </c>
      <c r="M256" s="19" t="str">
        <f t="shared" si="92"/>
        <v/>
      </c>
      <c r="N256" s="20" t="str">
        <f t="shared" si="93"/>
        <v/>
      </c>
      <c r="O256" s="19" t="str">
        <f t="shared" si="94"/>
        <v/>
      </c>
      <c r="P256" s="19" t="str">
        <f t="shared" si="95"/>
        <v/>
      </c>
      <c r="Q256" s="20" t="str">
        <f t="shared" si="96"/>
        <v/>
      </c>
      <c r="R256" s="19" t="str">
        <f t="shared" si="111"/>
        <v/>
      </c>
      <c r="S256" s="19" t="str">
        <f t="shared" si="97"/>
        <v/>
      </c>
      <c r="T256" s="19" t="str">
        <f t="shared" si="98"/>
        <v/>
      </c>
      <c r="U256" s="19" t="str">
        <f t="shared" si="99"/>
        <v/>
      </c>
      <c r="V256" s="19" t="str">
        <f t="shared" si="100"/>
        <v/>
      </c>
      <c r="W256" s="19" t="str">
        <f t="shared" si="101"/>
        <v/>
      </c>
      <c r="X256" s="19" t="str">
        <f t="shared" si="102"/>
        <v/>
      </c>
      <c r="Y256" s="19" t="str">
        <f t="shared" si="103"/>
        <v/>
      </c>
      <c r="Z256" s="19" t="str">
        <f t="shared" si="104"/>
        <v/>
      </c>
      <c r="AA256" s="19" t="str">
        <f t="shared" si="105"/>
        <v/>
      </c>
      <c r="AB256" s="19" t="str">
        <f t="shared" si="106"/>
        <v/>
      </c>
      <c r="AC256" s="19" t="str">
        <f t="shared" si="107"/>
        <v/>
      </c>
      <c r="AD256" s="19" t="str">
        <f t="shared" si="108"/>
        <v/>
      </c>
    </row>
    <row r="257" spans="2:30" ht="14.4">
      <c r="B257" s="19" t="str">
        <f>IF(ISBLANK(A257),"",_xlfn.XLOOKUP(LEFT(A257,6),'MKT name rule'!$B$2:$B$322,'MKT name rule'!$C$2:$C$322, "Not found"))</f>
        <v/>
      </c>
      <c r="C257" s="19" t="str">
        <f t="shared" si="109"/>
        <v/>
      </c>
      <c r="D257" s="19" t="str">
        <f t="shared" si="84"/>
        <v/>
      </c>
      <c r="E257" s="19" t="str">
        <f t="shared" si="85"/>
        <v/>
      </c>
      <c r="F257" s="19" t="str">
        <f t="shared" si="86"/>
        <v/>
      </c>
      <c r="G257" s="19" t="str">
        <f t="shared" si="87"/>
        <v/>
      </c>
      <c r="H257" s="19" t="str">
        <f t="shared" si="110"/>
        <v/>
      </c>
      <c r="I257" s="19" t="str">
        <f t="shared" si="88"/>
        <v/>
      </c>
      <c r="J257" s="19" t="str">
        <f t="shared" si="89"/>
        <v/>
      </c>
      <c r="K257" s="19" t="str">
        <f t="shared" si="90"/>
        <v/>
      </c>
      <c r="L257" s="19" t="str">
        <f t="shared" si="91"/>
        <v/>
      </c>
      <c r="M257" s="19" t="str">
        <f t="shared" si="92"/>
        <v/>
      </c>
      <c r="N257" s="20" t="str">
        <f t="shared" si="93"/>
        <v/>
      </c>
      <c r="O257" s="19" t="str">
        <f t="shared" si="94"/>
        <v/>
      </c>
      <c r="P257" s="19" t="str">
        <f t="shared" si="95"/>
        <v/>
      </c>
      <c r="Q257" s="20" t="str">
        <f t="shared" si="96"/>
        <v/>
      </c>
      <c r="R257" s="19" t="str">
        <f t="shared" si="111"/>
        <v/>
      </c>
      <c r="S257" s="19" t="str">
        <f t="shared" si="97"/>
        <v/>
      </c>
      <c r="T257" s="19" t="str">
        <f t="shared" si="98"/>
        <v/>
      </c>
      <c r="U257" s="19" t="str">
        <f t="shared" si="99"/>
        <v/>
      </c>
      <c r="V257" s="19" t="str">
        <f t="shared" si="100"/>
        <v/>
      </c>
      <c r="W257" s="19" t="str">
        <f t="shared" si="101"/>
        <v/>
      </c>
      <c r="X257" s="19" t="str">
        <f t="shared" si="102"/>
        <v/>
      </c>
      <c r="Y257" s="19" t="str">
        <f t="shared" si="103"/>
        <v/>
      </c>
      <c r="Z257" s="19" t="str">
        <f t="shared" si="104"/>
        <v/>
      </c>
      <c r="AA257" s="19" t="str">
        <f t="shared" si="105"/>
        <v/>
      </c>
      <c r="AB257" s="19" t="str">
        <f t="shared" si="106"/>
        <v/>
      </c>
      <c r="AC257" s="19" t="str">
        <f t="shared" si="107"/>
        <v/>
      </c>
      <c r="AD257" s="19" t="str">
        <f t="shared" si="108"/>
        <v/>
      </c>
    </row>
    <row r="258" spans="2:30" ht="14.4">
      <c r="B258" s="19" t="str">
        <f>IF(ISBLANK(A258),"",_xlfn.XLOOKUP(LEFT(A258,6),'MKT name rule'!$B$2:$B$322,'MKT name rule'!$C$2:$C$322, "Not found"))</f>
        <v/>
      </c>
      <c r="C258" s="19" t="str">
        <f t="shared" si="109"/>
        <v/>
      </c>
      <c r="D258" s="19" t="str">
        <f t="shared" ref="D258:D321" si="112">IF(ISBLANK(A258),"",B258&amp;" ("&amp;Y258&amp;"/"&amp;AB258&amp;"/"&amp;AC258&amp;AA258&amp;"/"&amp;Z258&amp;"/"&amp;AD258&amp;")")</f>
        <v/>
      </c>
      <c r="E258" s="19" t="str">
        <f t="shared" ref="E258:E321" si="113">IF(
  ISBLANK(A258),
  "",
  TRIM(SUBSTITUTE(
    SUBSTITUTE(
      V258,
      MID(V258, FIND("(", V258), FIND(")", V258) - FIND("(", V258) + 1),
      ""
    ),
    "Processor", ""
  ))
)</f>
        <v/>
      </c>
      <c r="F258" s="19" t="str">
        <f t="shared" ref="F258:F321" si="114">IF(ISBLANK(A258), "", AL258)</f>
        <v/>
      </c>
      <c r="G258" s="19" t="str">
        <f t="shared" ref="G258:G321" si="115">IF(ISBLANK(A258),"",IF(ISNUMBER(SEARCH("Windows 11 Home",AM258)),"Windows 11 Home",IF(ISNUMBER(SEARCH("Windows 11 Pro",AM258)),"Windows 11 Pro",IF(ISNUMBER(SEARCH("Chrome",AM258)),"ChromeOS",""))))</f>
        <v/>
      </c>
      <c r="H258" s="19" t="str">
        <f t="shared" si="110"/>
        <v/>
      </c>
      <c r="I258" s="19" t="str">
        <f t="shared" ref="I258:I321" si="116">IF(ISBLANK(A258), "", IFERROR(INT(AW258) &amp; """", "Not Found"))</f>
        <v/>
      </c>
      <c r="J258" s="19" t="str">
        <f t="shared" ref="J258:J321" si="117">IF(ISBLANK(A258), "", AZ258)</f>
        <v/>
      </c>
      <c r="K258" s="19" t="str">
        <f t="shared" ref="K258:K321" si="118">IF(ISBLANK(A258), "", AY258)</f>
        <v/>
      </c>
      <c r="L258" s="19" t="str">
        <f t="shared" ref="L258:L321" si="119">IF(
  ISBLANK(A258),
  "",
  IF(
    ISNUMBER(SEARCH("(", AJ258)),
    TRIM(LEFT(AJ258, FIND("(", AJ258) - 1)),
    AJ258
  )
)</f>
        <v/>
      </c>
      <c r="M258" s="19" t="str">
        <f t="shared" ref="M258:M321" si="120">IF(ISBLANK(A258), "", AK258)</f>
        <v/>
      </c>
      <c r="N258" s="20" t="str">
        <f t="shared" ref="N258:N321" si="121">IF(ISBLANK(A258), "", AT258)</f>
        <v/>
      </c>
      <c r="O258" s="19" t="str">
        <f t="shared" ref="O258:O321" si="122">IF(ISBLANK(A258), "", BF258)</f>
        <v/>
      </c>
      <c r="P258" s="19" t="str">
        <f t="shared" ref="P258:P321" si="123">IF(ISBLANK(A258), "", TRIM(_xlfn.TEXTBEFORE(BH258, " (")))</f>
        <v/>
      </c>
      <c r="Q258" s="20" t="str">
        <f t="shared" ref="Q258:Q321" si="124">IF(ISBLANK(A258), "", AP258)</f>
        <v/>
      </c>
      <c r="R258" s="19" t="str">
        <f t="shared" si="111"/>
        <v/>
      </c>
      <c r="S258" s="19" t="str">
        <f t="shared" ref="S258:S321" si="125">IF(ISBLANK(A258), "", TRIM(LEFT(BI258, FIND(",", BI258) - 1)))</f>
        <v/>
      </c>
      <c r="T258" s="19" t="str">
        <f t="shared" ref="T258:T321" si="126">IF(ISBLANK(A258), "", IFERROR(_xlfn.TEXTBEFORE(BJ258, ", Output:"), "Not Found"))</f>
        <v/>
      </c>
      <c r="U258" s="19" t="str">
        <f t="shared" ref="U258:U321" si="127">IF(ISBLANK(A258), "", IF(BN258 = "N/A", "", BN258))</f>
        <v/>
      </c>
      <c r="V258" s="19" t="str">
        <f t="shared" ref="V258:V321" si="128">IF(ISBLANK(A258), "", AI258)</f>
        <v/>
      </c>
      <c r="W258" s="19" t="str">
        <f t="shared" ref="W258:W321" si="129">IF(
  ISBLANK(A258),
  "",
  LEFT(V258, SEARCH("processor", LOWER(V258)) - 1) &amp;
  MID(V258, SEARCH("processor", LOWER(V258)) + 10, FIND(" ", MID(V258, SEARCH("processor", LOWER(V258)) + 10, 20)) - 1)
)</f>
        <v/>
      </c>
      <c r="X258" s="19" t="str">
        <f t="shared" ref="X258:X321" si="130">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s="19" t="str">
        <f t="shared" ref="Y258:Y321" si="131">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s="19" t="str">
        <f t="shared" ref="Z258:Z321" si="132">IF(ISBLANK(A258), "",SUBSTITUTE(G258, "Windows", "Win"))</f>
        <v/>
      </c>
      <c r="AA258" s="19" t="str">
        <f t="shared" ref="AA258:AA321" si="133">IF(
  ISBLANK(F258),
  "",
  IF(
    ISNUMBER(SEARCH("RTX", F258)),
    "/" &amp; LEFT(MID(F258, SEARCH("RTX", F258), 15),
               IFERROR(SEARCH(" ", MID(F258, SEARCH("RTX", F258), 15), 6) - 1, 15)),
    ""
  )
)</f>
        <v/>
      </c>
      <c r="AB258" s="19" t="str">
        <f t="shared" ref="AB258:AB321" si="134">IF(
  ISBLANK(A258),
  "",
  TRIM(RIGHT(L258, LEN(L258) - FIND(" ", L258)))
)</f>
        <v/>
      </c>
      <c r="AC258" s="19" t="str">
        <f t="shared" ref="AC258:AC321" si="135">IF(ISBLANK(A258),"",LEFT(M258,FIND(" ",M258)-1))</f>
        <v/>
      </c>
      <c r="AD258" s="19" t="str">
        <f t="shared" ref="AD258:AD321" si="136">IF(ISBLANK(A258),"",IFERROR(_xlfn.TEXTBEFORE(A258, "-"), A258))</f>
        <v/>
      </c>
    </row>
    <row r="259" spans="2:30" ht="14.4">
      <c r="B259" s="19" t="str">
        <f>IF(ISBLANK(A259),"",_xlfn.XLOOKUP(LEFT(A259,6),'MKT name rule'!$B$2:$B$322,'MKT name rule'!$C$2:$C$322, "Not found"))</f>
        <v/>
      </c>
      <c r="C259" s="19" t="str">
        <f t="shared" ref="C259:C322" si="137">IF(ISBLANK(A259), "", AF259)</f>
        <v/>
      </c>
      <c r="D259" s="19" t="str">
        <f t="shared" si="112"/>
        <v/>
      </c>
      <c r="E259" s="19" t="str">
        <f t="shared" si="113"/>
        <v/>
      </c>
      <c r="F259" s="19" t="str">
        <f t="shared" si="114"/>
        <v/>
      </c>
      <c r="G259" s="19" t="str">
        <f t="shared" si="115"/>
        <v/>
      </c>
      <c r="H259" s="19" t="str">
        <f t="shared" ref="H259:H322" si="138">IF(ISBLANK(A259), "", AN259)</f>
        <v/>
      </c>
      <c r="I259" s="19" t="str">
        <f t="shared" si="116"/>
        <v/>
      </c>
      <c r="J259" s="19" t="str">
        <f t="shared" si="117"/>
        <v/>
      </c>
      <c r="K259" s="19" t="str">
        <f t="shared" si="118"/>
        <v/>
      </c>
      <c r="L259" s="19" t="str">
        <f t="shared" si="119"/>
        <v/>
      </c>
      <c r="M259" s="19" t="str">
        <f t="shared" si="120"/>
        <v/>
      </c>
      <c r="N259" s="20" t="str">
        <f t="shared" si="121"/>
        <v/>
      </c>
      <c r="O259" s="19" t="str">
        <f t="shared" si="122"/>
        <v/>
      </c>
      <c r="P259" s="19" t="str">
        <f t="shared" si="123"/>
        <v/>
      </c>
      <c r="Q259" s="20" t="str">
        <f t="shared" si="124"/>
        <v/>
      </c>
      <c r="R259" s="19" t="str">
        <f t="shared" ref="R259:R322" si="139">IF(ISBLANK(A259), "", IF(AV259="","Not included",AV259))</f>
        <v/>
      </c>
      <c r="S259" s="19" t="str">
        <f t="shared" si="125"/>
        <v/>
      </c>
      <c r="T259" s="19" t="str">
        <f t="shared" si="126"/>
        <v/>
      </c>
      <c r="U259" s="19" t="str">
        <f t="shared" si="127"/>
        <v/>
      </c>
      <c r="V259" s="19" t="str">
        <f t="shared" si="128"/>
        <v/>
      </c>
      <c r="W259" s="19" t="str">
        <f t="shared" si="129"/>
        <v/>
      </c>
      <c r="X259" s="19" t="str">
        <f t="shared" si="130"/>
        <v/>
      </c>
      <c r="Y259" s="19" t="str">
        <f t="shared" si="131"/>
        <v/>
      </c>
      <c r="Z259" s="19" t="str">
        <f t="shared" si="132"/>
        <v/>
      </c>
      <c r="AA259" s="19" t="str">
        <f t="shared" si="133"/>
        <v/>
      </c>
      <c r="AB259" s="19" t="str">
        <f t="shared" si="134"/>
        <v/>
      </c>
      <c r="AC259" s="19" t="str">
        <f t="shared" si="135"/>
        <v/>
      </c>
      <c r="AD259" s="19" t="str">
        <f t="shared" si="136"/>
        <v/>
      </c>
    </row>
    <row r="260" spans="2:30" ht="14.4">
      <c r="B260" s="19" t="str">
        <f>IF(ISBLANK(A260),"",_xlfn.XLOOKUP(LEFT(A260,6),'MKT name rule'!$B$2:$B$322,'MKT name rule'!$C$2:$C$322, "Not found"))</f>
        <v/>
      </c>
      <c r="C260" s="19" t="str">
        <f t="shared" si="137"/>
        <v/>
      </c>
      <c r="D260" s="19" t="str">
        <f t="shared" si="112"/>
        <v/>
      </c>
      <c r="E260" s="19" t="str">
        <f t="shared" si="113"/>
        <v/>
      </c>
      <c r="F260" s="19" t="str">
        <f t="shared" si="114"/>
        <v/>
      </c>
      <c r="G260" s="19" t="str">
        <f t="shared" si="115"/>
        <v/>
      </c>
      <c r="H260" s="19" t="str">
        <f t="shared" si="138"/>
        <v/>
      </c>
      <c r="I260" s="19" t="str">
        <f t="shared" si="116"/>
        <v/>
      </c>
      <c r="J260" s="19" t="str">
        <f t="shared" si="117"/>
        <v/>
      </c>
      <c r="K260" s="19" t="str">
        <f t="shared" si="118"/>
        <v/>
      </c>
      <c r="L260" s="19" t="str">
        <f t="shared" si="119"/>
        <v/>
      </c>
      <c r="M260" s="19" t="str">
        <f t="shared" si="120"/>
        <v/>
      </c>
      <c r="N260" s="20" t="str">
        <f t="shared" si="121"/>
        <v/>
      </c>
      <c r="O260" s="19" t="str">
        <f t="shared" si="122"/>
        <v/>
      </c>
      <c r="P260" s="19" t="str">
        <f t="shared" si="123"/>
        <v/>
      </c>
      <c r="Q260" s="20" t="str">
        <f t="shared" si="124"/>
        <v/>
      </c>
      <c r="R260" s="19" t="str">
        <f t="shared" si="139"/>
        <v/>
      </c>
      <c r="S260" s="19" t="str">
        <f t="shared" si="125"/>
        <v/>
      </c>
      <c r="T260" s="19" t="str">
        <f t="shared" si="126"/>
        <v/>
      </c>
      <c r="U260" s="19" t="str">
        <f t="shared" si="127"/>
        <v/>
      </c>
      <c r="V260" s="19" t="str">
        <f t="shared" si="128"/>
        <v/>
      </c>
      <c r="W260" s="19" t="str">
        <f t="shared" si="129"/>
        <v/>
      </c>
      <c r="X260" s="19" t="str">
        <f t="shared" si="130"/>
        <v/>
      </c>
      <c r="Y260" s="19" t="str">
        <f t="shared" si="131"/>
        <v/>
      </c>
      <c r="Z260" s="19" t="str">
        <f t="shared" si="132"/>
        <v/>
      </c>
      <c r="AA260" s="19" t="str">
        <f t="shared" si="133"/>
        <v/>
      </c>
      <c r="AB260" s="19" t="str">
        <f t="shared" si="134"/>
        <v/>
      </c>
      <c r="AC260" s="19" t="str">
        <f t="shared" si="135"/>
        <v/>
      </c>
      <c r="AD260" s="19" t="str">
        <f t="shared" si="136"/>
        <v/>
      </c>
    </row>
    <row r="261" spans="2:30" ht="14.4">
      <c r="B261" s="19" t="str">
        <f>IF(ISBLANK(A261),"",_xlfn.XLOOKUP(LEFT(A261,6),'MKT name rule'!$B$2:$B$322,'MKT name rule'!$C$2:$C$322, "Not found"))</f>
        <v/>
      </c>
      <c r="C261" s="19" t="str">
        <f t="shared" si="137"/>
        <v/>
      </c>
      <c r="D261" s="19" t="str">
        <f t="shared" si="112"/>
        <v/>
      </c>
      <c r="E261" s="19" t="str">
        <f t="shared" si="113"/>
        <v/>
      </c>
      <c r="F261" s="19" t="str">
        <f t="shared" si="114"/>
        <v/>
      </c>
      <c r="G261" s="19" t="str">
        <f t="shared" si="115"/>
        <v/>
      </c>
      <c r="H261" s="19" t="str">
        <f t="shared" si="138"/>
        <v/>
      </c>
      <c r="I261" s="19" t="str">
        <f t="shared" si="116"/>
        <v/>
      </c>
      <c r="J261" s="19" t="str">
        <f t="shared" si="117"/>
        <v/>
      </c>
      <c r="K261" s="19" t="str">
        <f t="shared" si="118"/>
        <v/>
      </c>
      <c r="L261" s="19" t="str">
        <f t="shared" si="119"/>
        <v/>
      </c>
      <c r="M261" s="19" t="str">
        <f t="shared" si="120"/>
        <v/>
      </c>
      <c r="N261" s="20" t="str">
        <f t="shared" si="121"/>
        <v/>
      </c>
      <c r="O261" s="19" t="str">
        <f t="shared" si="122"/>
        <v/>
      </c>
      <c r="P261" s="19" t="str">
        <f t="shared" si="123"/>
        <v/>
      </c>
      <c r="Q261" s="20" t="str">
        <f t="shared" si="124"/>
        <v/>
      </c>
      <c r="R261" s="19" t="str">
        <f t="shared" si="139"/>
        <v/>
      </c>
      <c r="S261" s="19" t="str">
        <f t="shared" si="125"/>
        <v/>
      </c>
      <c r="T261" s="19" t="str">
        <f t="shared" si="126"/>
        <v/>
      </c>
      <c r="U261" s="19" t="str">
        <f t="shared" si="127"/>
        <v/>
      </c>
      <c r="V261" s="19" t="str">
        <f t="shared" si="128"/>
        <v/>
      </c>
      <c r="W261" s="19" t="str">
        <f t="shared" si="129"/>
        <v/>
      </c>
      <c r="X261" s="19" t="str">
        <f t="shared" si="130"/>
        <v/>
      </c>
      <c r="Y261" s="19" t="str">
        <f t="shared" si="131"/>
        <v/>
      </c>
      <c r="Z261" s="19" t="str">
        <f t="shared" si="132"/>
        <v/>
      </c>
      <c r="AA261" s="19" t="str">
        <f t="shared" si="133"/>
        <v/>
      </c>
      <c r="AB261" s="19" t="str">
        <f t="shared" si="134"/>
        <v/>
      </c>
      <c r="AC261" s="19" t="str">
        <f t="shared" si="135"/>
        <v/>
      </c>
      <c r="AD261" s="19" t="str">
        <f t="shared" si="136"/>
        <v/>
      </c>
    </row>
    <row r="262" spans="2:30" ht="14.4">
      <c r="B262" s="19" t="str">
        <f>IF(ISBLANK(A262),"",_xlfn.XLOOKUP(LEFT(A262,6),'MKT name rule'!$B$2:$B$322,'MKT name rule'!$C$2:$C$322, "Not found"))</f>
        <v/>
      </c>
      <c r="C262" s="19" t="str">
        <f t="shared" si="137"/>
        <v/>
      </c>
      <c r="D262" s="19" t="str">
        <f t="shared" si="112"/>
        <v/>
      </c>
      <c r="E262" s="19" t="str">
        <f t="shared" si="113"/>
        <v/>
      </c>
      <c r="F262" s="19" t="str">
        <f t="shared" si="114"/>
        <v/>
      </c>
      <c r="G262" s="19" t="str">
        <f t="shared" si="115"/>
        <v/>
      </c>
      <c r="H262" s="19" t="str">
        <f t="shared" si="138"/>
        <v/>
      </c>
      <c r="I262" s="19" t="str">
        <f t="shared" si="116"/>
        <v/>
      </c>
      <c r="J262" s="19" t="str">
        <f t="shared" si="117"/>
        <v/>
      </c>
      <c r="K262" s="19" t="str">
        <f t="shared" si="118"/>
        <v/>
      </c>
      <c r="L262" s="19" t="str">
        <f t="shared" si="119"/>
        <v/>
      </c>
      <c r="M262" s="19" t="str">
        <f t="shared" si="120"/>
        <v/>
      </c>
      <c r="N262" s="20" t="str">
        <f t="shared" si="121"/>
        <v/>
      </c>
      <c r="O262" s="19" t="str">
        <f t="shared" si="122"/>
        <v/>
      </c>
      <c r="P262" s="19" t="str">
        <f t="shared" si="123"/>
        <v/>
      </c>
      <c r="Q262" s="20" t="str">
        <f t="shared" si="124"/>
        <v/>
      </c>
      <c r="R262" s="19" t="str">
        <f t="shared" si="139"/>
        <v/>
      </c>
      <c r="S262" s="19" t="str">
        <f t="shared" si="125"/>
        <v/>
      </c>
      <c r="T262" s="19" t="str">
        <f t="shared" si="126"/>
        <v/>
      </c>
      <c r="U262" s="19" t="str">
        <f t="shared" si="127"/>
        <v/>
      </c>
      <c r="V262" s="19" t="str">
        <f t="shared" si="128"/>
        <v/>
      </c>
      <c r="W262" s="19" t="str">
        <f t="shared" si="129"/>
        <v/>
      </c>
      <c r="X262" s="19" t="str">
        <f t="shared" si="130"/>
        <v/>
      </c>
      <c r="Y262" s="19" t="str">
        <f t="shared" si="131"/>
        <v/>
      </c>
      <c r="Z262" s="19" t="str">
        <f t="shared" si="132"/>
        <v/>
      </c>
      <c r="AA262" s="19" t="str">
        <f t="shared" si="133"/>
        <v/>
      </c>
      <c r="AB262" s="19" t="str">
        <f t="shared" si="134"/>
        <v/>
      </c>
      <c r="AC262" s="19" t="str">
        <f t="shared" si="135"/>
        <v/>
      </c>
      <c r="AD262" s="19" t="str">
        <f t="shared" si="136"/>
        <v/>
      </c>
    </row>
    <row r="263" spans="2:30" ht="14.4">
      <c r="B263" s="19" t="str">
        <f>IF(ISBLANK(A263),"",_xlfn.XLOOKUP(LEFT(A263,6),'MKT name rule'!$B$2:$B$322,'MKT name rule'!$C$2:$C$322, "Not found"))</f>
        <v/>
      </c>
      <c r="C263" s="19" t="str">
        <f t="shared" si="137"/>
        <v/>
      </c>
      <c r="D263" s="19" t="str">
        <f t="shared" si="112"/>
        <v/>
      </c>
      <c r="E263" s="19" t="str">
        <f t="shared" si="113"/>
        <v/>
      </c>
      <c r="F263" s="19" t="str">
        <f t="shared" si="114"/>
        <v/>
      </c>
      <c r="G263" s="19" t="str">
        <f t="shared" si="115"/>
        <v/>
      </c>
      <c r="H263" s="19" t="str">
        <f t="shared" si="138"/>
        <v/>
      </c>
      <c r="I263" s="19" t="str">
        <f t="shared" si="116"/>
        <v/>
      </c>
      <c r="J263" s="19" t="str">
        <f t="shared" si="117"/>
        <v/>
      </c>
      <c r="K263" s="19" t="str">
        <f t="shared" si="118"/>
        <v/>
      </c>
      <c r="L263" s="19" t="str">
        <f t="shared" si="119"/>
        <v/>
      </c>
      <c r="M263" s="19" t="str">
        <f t="shared" si="120"/>
        <v/>
      </c>
      <c r="N263" s="20" t="str">
        <f t="shared" si="121"/>
        <v/>
      </c>
      <c r="O263" s="19" t="str">
        <f t="shared" si="122"/>
        <v/>
      </c>
      <c r="P263" s="19" t="str">
        <f t="shared" si="123"/>
        <v/>
      </c>
      <c r="Q263" s="20" t="str">
        <f t="shared" si="124"/>
        <v/>
      </c>
      <c r="R263" s="19" t="str">
        <f t="shared" si="139"/>
        <v/>
      </c>
      <c r="S263" s="19" t="str">
        <f t="shared" si="125"/>
        <v/>
      </c>
      <c r="T263" s="19" t="str">
        <f t="shared" si="126"/>
        <v/>
      </c>
      <c r="U263" s="19" t="str">
        <f t="shared" si="127"/>
        <v/>
      </c>
      <c r="V263" s="19" t="str">
        <f t="shared" si="128"/>
        <v/>
      </c>
      <c r="W263" s="19" t="str">
        <f t="shared" si="129"/>
        <v/>
      </c>
      <c r="X263" s="19" t="str">
        <f t="shared" si="130"/>
        <v/>
      </c>
      <c r="Y263" s="19" t="str">
        <f t="shared" si="131"/>
        <v/>
      </c>
      <c r="Z263" s="19" t="str">
        <f t="shared" si="132"/>
        <v/>
      </c>
      <c r="AA263" s="19" t="str">
        <f t="shared" si="133"/>
        <v/>
      </c>
      <c r="AB263" s="19" t="str">
        <f t="shared" si="134"/>
        <v/>
      </c>
      <c r="AC263" s="19" t="str">
        <f t="shared" si="135"/>
        <v/>
      </c>
      <c r="AD263" s="19" t="str">
        <f t="shared" si="136"/>
        <v/>
      </c>
    </row>
    <row r="264" spans="2:30" ht="14.4">
      <c r="B264" s="19" t="str">
        <f>IF(ISBLANK(A264),"",_xlfn.XLOOKUP(LEFT(A264,6),'MKT name rule'!$B$2:$B$322,'MKT name rule'!$C$2:$C$322, "Not found"))</f>
        <v/>
      </c>
      <c r="C264" s="19" t="str">
        <f t="shared" si="137"/>
        <v/>
      </c>
      <c r="D264" s="19" t="str">
        <f t="shared" si="112"/>
        <v/>
      </c>
      <c r="E264" s="19" t="str">
        <f t="shared" si="113"/>
        <v/>
      </c>
      <c r="F264" s="19" t="str">
        <f t="shared" si="114"/>
        <v/>
      </c>
      <c r="G264" s="19" t="str">
        <f t="shared" si="115"/>
        <v/>
      </c>
      <c r="H264" s="19" t="str">
        <f t="shared" si="138"/>
        <v/>
      </c>
      <c r="I264" s="19" t="str">
        <f t="shared" si="116"/>
        <v/>
      </c>
      <c r="J264" s="19" t="str">
        <f t="shared" si="117"/>
        <v/>
      </c>
      <c r="K264" s="19" t="str">
        <f t="shared" si="118"/>
        <v/>
      </c>
      <c r="L264" s="19" t="str">
        <f t="shared" si="119"/>
        <v/>
      </c>
      <c r="M264" s="19" t="str">
        <f t="shared" si="120"/>
        <v/>
      </c>
      <c r="N264" s="20" t="str">
        <f t="shared" si="121"/>
        <v/>
      </c>
      <c r="O264" s="19" t="str">
        <f t="shared" si="122"/>
        <v/>
      </c>
      <c r="P264" s="19" t="str">
        <f t="shared" si="123"/>
        <v/>
      </c>
      <c r="Q264" s="20" t="str">
        <f t="shared" si="124"/>
        <v/>
      </c>
      <c r="R264" s="19" t="str">
        <f t="shared" si="139"/>
        <v/>
      </c>
      <c r="S264" s="19" t="str">
        <f t="shared" si="125"/>
        <v/>
      </c>
      <c r="T264" s="19" t="str">
        <f t="shared" si="126"/>
        <v/>
      </c>
      <c r="U264" s="19" t="str">
        <f t="shared" si="127"/>
        <v/>
      </c>
      <c r="V264" s="19" t="str">
        <f t="shared" si="128"/>
        <v/>
      </c>
      <c r="W264" s="19" t="str">
        <f t="shared" si="129"/>
        <v/>
      </c>
      <c r="X264" s="19" t="str">
        <f t="shared" si="130"/>
        <v/>
      </c>
      <c r="Y264" s="19" t="str">
        <f t="shared" si="131"/>
        <v/>
      </c>
      <c r="Z264" s="19" t="str">
        <f t="shared" si="132"/>
        <v/>
      </c>
      <c r="AA264" s="19" t="str">
        <f t="shared" si="133"/>
        <v/>
      </c>
      <c r="AB264" s="19" t="str">
        <f t="shared" si="134"/>
        <v/>
      </c>
      <c r="AC264" s="19" t="str">
        <f t="shared" si="135"/>
        <v/>
      </c>
      <c r="AD264" s="19" t="str">
        <f t="shared" si="136"/>
        <v/>
      </c>
    </row>
    <row r="265" spans="2:30" ht="14.4">
      <c r="B265" s="19" t="str">
        <f>IF(ISBLANK(A265),"",_xlfn.XLOOKUP(LEFT(A265,6),'MKT name rule'!$B$2:$B$322,'MKT name rule'!$C$2:$C$322, "Not found"))</f>
        <v/>
      </c>
      <c r="C265" s="19" t="str">
        <f t="shared" si="137"/>
        <v/>
      </c>
      <c r="D265" s="19" t="str">
        <f t="shared" si="112"/>
        <v/>
      </c>
      <c r="E265" s="19" t="str">
        <f t="shared" si="113"/>
        <v/>
      </c>
      <c r="F265" s="19" t="str">
        <f t="shared" si="114"/>
        <v/>
      </c>
      <c r="G265" s="19" t="str">
        <f t="shared" si="115"/>
        <v/>
      </c>
      <c r="H265" s="19" t="str">
        <f t="shared" si="138"/>
        <v/>
      </c>
      <c r="I265" s="19" t="str">
        <f t="shared" si="116"/>
        <v/>
      </c>
      <c r="J265" s="19" t="str">
        <f t="shared" si="117"/>
        <v/>
      </c>
      <c r="K265" s="19" t="str">
        <f t="shared" si="118"/>
        <v/>
      </c>
      <c r="L265" s="19" t="str">
        <f t="shared" si="119"/>
        <v/>
      </c>
      <c r="M265" s="19" t="str">
        <f t="shared" si="120"/>
        <v/>
      </c>
      <c r="N265" s="20" t="str">
        <f t="shared" si="121"/>
        <v/>
      </c>
      <c r="O265" s="19" t="str">
        <f t="shared" si="122"/>
        <v/>
      </c>
      <c r="P265" s="19" t="str">
        <f t="shared" si="123"/>
        <v/>
      </c>
      <c r="Q265" s="20" t="str">
        <f t="shared" si="124"/>
        <v/>
      </c>
      <c r="R265" s="19" t="str">
        <f t="shared" si="139"/>
        <v/>
      </c>
      <c r="S265" s="19" t="str">
        <f t="shared" si="125"/>
        <v/>
      </c>
      <c r="T265" s="19" t="str">
        <f t="shared" si="126"/>
        <v/>
      </c>
      <c r="U265" s="19" t="str">
        <f t="shared" si="127"/>
        <v/>
      </c>
      <c r="V265" s="19" t="str">
        <f t="shared" si="128"/>
        <v/>
      </c>
      <c r="W265" s="19" t="str">
        <f t="shared" si="129"/>
        <v/>
      </c>
      <c r="X265" s="19" t="str">
        <f t="shared" si="130"/>
        <v/>
      </c>
      <c r="Y265" s="19" t="str">
        <f t="shared" si="131"/>
        <v/>
      </c>
      <c r="Z265" s="19" t="str">
        <f t="shared" si="132"/>
        <v/>
      </c>
      <c r="AA265" s="19" t="str">
        <f t="shared" si="133"/>
        <v/>
      </c>
      <c r="AB265" s="19" t="str">
        <f t="shared" si="134"/>
        <v/>
      </c>
      <c r="AC265" s="19" t="str">
        <f t="shared" si="135"/>
        <v/>
      </c>
      <c r="AD265" s="19" t="str">
        <f t="shared" si="136"/>
        <v/>
      </c>
    </row>
    <row r="266" spans="2:30" ht="14.4">
      <c r="B266" s="19" t="str">
        <f>IF(ISBLANK(A266),"",_xlfn.XLOOKUP(LEFT(A266,6),'MKT name rule'!$B$2:$B$322,'MKT name rule'!$C$2:$C$322, "Not found"))</f>
        <v/>
      </c>
      <c r="C266" s="19" t="str">
        <f t="shared" si="137"/>
        <v/>
      </c>
      <c r="D266" s="19" t="str">
        <f t="shared" si="112"/>
        <v/>
      </c>
      <c r="E266" s="19" t="str">
        <f t="shared" si="113"/>
        <v/>
      </c>
      <c r="F266" s="19" t="str">
        <f t="shared" si="114"/>
        <v/>
      </c>
      <c r="G266" s="19" t="str">
        <f t="shared" si="115"/>
        <v/>
      </c>
      <c r="H266" s="19" t="str">
        <f t="shared" si="138"/>
        <v/>
      </c>
      <c r="I266" s="19" t="str">
        <f t="shared" si="116"/>
        <v/>
      </c>
      <c r="J266" s="19" t="str">
        <f t="shared" si="117"/>
        <v/>
      </c>
      <c r="K266" s="19" t="str">
        <f t="shared" si="118"/>
        <v/>
      </c>
      <c r="L266" s="19" t="str">
        <f t="shared" si="119"/>
        <v/>
      </c>
      <c r="M266" s="19" t="str">
        <f t="shared" si="120"/>
        <v/>
      </c>
      <c r="N266" s="20" t="str">
        <f t="shared" si="121"/>
        <v/>
      </c>
      <c r="O266" s="19" t="str">
        <f t="shared" si="122"/>
        <v/>
      </c>
      <c r="P266" s="19" t="str">
        <f t="shared" si="123"/>
        <v/>
      </c>
      <c r="Q266" s="20" t="str">
        <f t="shared" si="124"/>
        <v/>
      </c>
      <c r="R266" s="19" t="str">
        <f t="shared" si="139"/>
        <v/>
      </c>
      <c r="S266" s="19" t="str">
        <f t="shared" si="125"/>
        <v/>
      </c>
      <c r="T266" s="19" t="str">
        <f t="shared" si="126"/>
        <v/>
      </c>
      <c r="U266" s="19" t="str">
        <f t="shared" si="127"/>
        <v/>
      </c>
      <c r="V266" s="19" t="str">
        <f t="shared" si="128"/>
        <v/>
      </c>
      <c r="W266" s="19" t="str">
        <f t="shared" si="129"/>
        <v/>
      </c>
      <c r="X266" s="19" t="str">
        <f t="shared" si="130"/>
        <v/>
      </c>
      <c r="Y266" s="19" t="str">
        <f t="shared" si="131"/>
        <v/>
      </c>
      <c r="Z266" s="19" t="str">
        <f t="shared" si="132"/>
        <v/>
      </c>
      <c r="AA266" s="19" t="str">
        <f t="shared" si="133"/>
        <v/>
      </c>
      <c r="AB266" s="19" t="str">
        <f t="shared" si="134"/>
        <v/>
      </c>
      <c r="AC266" s="19" t="str">
        <f t="shared" si="135"/>
        <v/>
      </c>
      <c r="AD266" s="19" t="str">
        <f t="shared" si="136"/>
        <v/>
      </c>
    </row>
    <row r="267" spans="2:30" ht="14.4">
      <c r="B267" s="19" t="str">
        <f>IF(ISBLANK(A267),"",_xlfn.XLOOKUP(LEFT(A267,6),'MKT name rule'!$B$2:$B$322,'MKT name rule'!$C$2:$C$322, "Not found"))</f>
        <v/>
      </c>
      <c r="C267" s="19" t="str">
        <f t="shared" si="137"/>
        <v/>
      </c>
      <c r="D267" s="19" t="str">
        <f t="shared" si="112"/>
        <v/>
      </c>
      <c r="E267" s="19" t="str">
        <f t="shared" si="113"/>
        <v/>
      </c>
      <c r="F267" s="19" t="str">
        <f t="shared" si="114"/>
        <v/>
      </c>
      <c r="G267" s="19" t="str">
        <f t="shared" si="115"/>
        <v/>
      </c>
      <c r="H267" s="19" t="str">
        <f t="shared" si="138"/>
        <v/>
      </c>
      <c r="I267" s="19" t="str">
        <f t="shared" si="116"/>
        <v/>
      </c>
      <c r="J267" s="19" t="str">
        <f t="shared" si="117"/>
        <v/>
      </c>
      <c r="K267" s="19" t="str">
        <f t="shared" si="118"/>
        <v/>
      </c>
      <c r="L267" s="19" t="str">
        <f t="shared" si="119"/>
        <v/>
      </c>
      <c r="M267" s="19" t="str">
        <f t="shared" si="120"/>
        <v/>
      </c>
      <c r="N267" s="20" t="str">
        <f t="shared" si="121"/>
        <v/>
      </c>
      <c r="O267" s="19" t="str">
        <f t="shared" si="122"/>
        <v/>
      </c>
      <c r="P267" s="19" t="str">
        <f t="shared" si="123"/>
        <v/>
      </c>
      <c r="Q267" s="20" t="str">
        <f t="shared" si="124"/>
        <v/>
      </c>
      <c r="R267" s="19" t="str">
        <f t="shared" si="139"/>
        <v/>
      </c>
      <c r="S267" s="19" t="str">
        <f t="shared" si="125"/>
        <v/>
      </c>
      <c r="T267" s="19" t="str">
        <f t="shared" si="126"/>
        <v/>
      </c>
      <c r="U267" s="19" t="str">
        <f t="shared" si="127"/>
        <v/>
      </c>
      <c r="V267" s="19" t="str">
        <f t="shared" si="128"/>
        <v/>
      </c>
      <c r="W267" s="19" t="str">
        <f t="shared" si="129"/>
        <v/>
      </c>
      <c r="X267" s="19" t="str">
        <f t="shared" si="130"/>
        <v/>
      </c>
      <c r="Y267" s="19" t="str">
        <f t="shared" si="131"/>
        <v/>
      </c>
      <c r="Z267" s="19" t="str">
        <f t="shared" si="132"/>
        <v/>
      </c>
      <c r="AA267" s="19" t="str">
        <f t="shared" si="133"/>
        <v/>
      </c>
      <c r="AB267" s="19" t="str">
        <f t="shared" si="134"/>
        <v/>
      </c>
      <c r="AC267" s="19" t="str">
        <f t="shared" si="135"/>
        <v/>
      </c>
      <c r="AD267" s="19" t="str">
        <f t="shared" si="136"/>
        <v/>
      </c>
    </row>
    <row r="268" spans="2:30" ht="14.4">
      <c r="B268" s="19" t="str">
        <f>IF(ISBLANK(A268),"",_xlfn.XLOOKUP(LEFT(A268,6),'MKT name rule'!$B$2:$B$322,'MKT name rule'!$C$2:$C$322, "Not found"))</f>
        <v/>
      </c>
      <c r="C268" s="19" t="str">
        <f t="shared" si="137"/>
        <v/>
      </c>
      <c r="D268" s="19" t="str">
        <f t="shared" si="112"/>
        <v/>
      </c>
      <c r="E268" s="19" t="str">
        <f t="shared" si="113"/>
        <v/>
      </c>
      <c r="F268" s="19" t="str">
        <f t="shared" si="114"/>
        <v/>
      </c>
      <c r="G268" s="19" t="str">
        <f t="shared" si="115"/>
        <v/>
      </c>
      <c r="H268" s="19" t="str">
        <f t="shared" si="138"/>
        <v/>
      </c>
      <c r="I268" s="19" t="str">
        <f t="shared" si="116"/>
        <v/>
      </c>
      <c r="J268" s="19" t="str">
        <f t="shared" si="117"/>
        <v/>
      </c>
      <c r="K268" s="19" t="str">
        <f t="shared" si="118"/>
        <v/>
      </c>
      <c r="L268" s="19" t="str">
        <f t="shared" si="119"/>
        <v/>
      </c>
      <c r="M268" s="19" t="str">
        <f t="shared" si="120"/>
        <v/>
      </c>
      <c r="N268" s="20" t="str">
        <f t="shared" si="121"/>
        <v/>
      </c>
      <c r="O268" s="19" t="str">
        <f t="shared" si="122"/>
        <v/>
      </c>
      <c r="P268" s="19" t="str">
        <f t="shared" si="123"/>
        <v/>
      </c>
      <c r="Q268" s="20" t="str">
        <f t="shared" si="124"/>
        <v/>
      </c>
      <c r="R268" s="19" t="str">
        <f t="shared" si="139"/>
        <v/>
      </c>
      <c r="S268" s="19" t="str">
        <f t="shared" si="125"/>
        <v/>
      </c>
      <c r="T268" s="19" t="str">
        <f t="shared" si="126"/>
        <v/>
      </c>
      <c r="U268" s="19" t="str">
        <f t="shared" si="127"/>
        <v/>
      </c>
      <c r="V268" s="19" t="str">
        <f t="shared" si="128"/>
        <v/>
      </c>
      <c r="W268" s="19" t="str">
        <f t="shared" si="129"/>
        <v/>
      </c>
      <c r="X268" s="19" t="str">
        <f t="shared" si="130"/>
        <v/>
      </c>
      <c r="Y268" s="19" t="str">
        <f t="shared" si="131"/>
        <v/>
      </c>
      <c r="Z268" s="19" t="str">
        <f t="shared" si="132"/>
        <v/>
      </c>
      <c r="AA268" s="19" t="str">
        <f t="shared" si="133"/>
        <v/>
      </c>
      <c r="AB268" s="19" t="str">
        <f t="shared" si="134"/>
        <v/>
      </c>
      <c r="AC268" s="19" t="str">
        <f t="shared" si="135"/>
        <v/>
      </c>
      <c r="AD268" s="19" t="str">
        <f t="shared" si="136"/>
        <v/>
      </c>
    </row>
    <row r="269" spans="2:30" ht="14.4">
      <c r="B269" s="19" t="str">
        <f>IF(ISBLANK(A269),"",_xlfn.XLOOKUP(LEFT(A269,6),'MKT name rule'!$B$2:$B$322,'MKT name rule'!$C$2:$C$322, "Not found"))</f>
        <v/>
      </c>
      <c r="C269" s="19" t="str">
        <f t="shared" si="137"/>
        <v/>
      </c>
      <c r="D269" s="19" t="str">
        <f t="shared" si="112"/>
        <v/>
      </c>
      <c r="E269" s="19" t="str">
        <f t="shared" si="113"/>
        <v/>
      </c>
      <c r="F269" s="19" t="str">
        <f t="shared" si="114"/>
        <v/>
      </c>
      <c r="G269" s="19" t="str">
        <f t="shared" si="115"/>
        <v/>
      </c>
      <c r="H269" s="19" t="str">
        <f t="shared" si="138"/>
        <v/>
      </c>
      <c r="I269" s="19" t="str">
        <f t="shared" si="116"/>
        <v/>
      </c>
      <c r="J269" s="19" t="str">
        <f t="shared" si="117"/>
        <v/>
      </c>
      <c r="K269" s="19" t="str">
        <f t="shared" si="118"/>
        <v/>
      </c>
      <c r="L269" s="19" t="str">
        <f t="shared" si="119"/>
        <v/>
      </c>
      <c r="M269" s="19" t="str">
        <f t="shared" si="120"/>
        <v/>
      </c>
      <c r="N269" s="20" t="str">
        <f t="shared" si="121"/>
        <v/>
      </c>
      <c r="O269" s="19" t="str">
        <f t="shared" si="122"/>
        <v/>
      </c>
      <c r="P269" s="19" t="str">
        <f t="shared" si="123"/>
        <v/>
      </c>
      <c r="Q269" s="20" t="str">
        <f t="shared" si="124"/>
        <v/>
      </c>
      <c r="R269" s="19" t="str">
        <f t="shared" si="139"/>
        <v/>
      </c>
      <c r="S269" s="19" t="str">
        <f t="shared" si="125"/>
        <v/>
      </c>
      <c r="T269" s="19" t="str">
        <f t="shared" si="126"/>
        <v/>
      </c>
      <c r="U269" s="19" t="str">
        <f t="shared" si="127"/>
        <v/>
      </c>
      <c r="V269" s="19" t="str">
        <f t="shared" si="128"/>
        <v/>
      </c>
      <c r="W269" s="19" t="str">
        <f t="shared" si="129"/>
        <v/>
      </c>
      <c r="X269" s="19" t="str">
        <f t="shared" si="130"/>
        <v/>
      </c>
      <c r="Y269" s="19" t="str">
        <f t="shared" si="131"/>
        <v/>
      </c>
      <c r="Z269" s="19" t="str">
        <f t="shared" si="132"/>
        <v/>
      </c>
      <c r="AA269" s="19" t="str">
        <f t="shared" si="133"/>
        <v/>
      </c>
      <c r="AB269" s="19" t="str">
        <f t="shared" si="134"/>
        <v/>
      </c>
      <c r="AC269" s="19" t="str">
        <f t="shared" si="135"/>
        <v/>
      </c>
      <c r="AD269" s="19" t="str">
        <f t="shared" si="136"/>
        <v/>
      </c>
    </row>
    <row r="270" spans="2:30" ht="14.4">
      <c r="B270" s="19" t="str">
        <f>IF(ISBLANK(A270),"",_xlfn.XLOOKUP(LEFT(A270,6),'MKT name rule'!$B$2:$B$322,'MKT name rule'!$C$2:$C$322, "Not found"))</f>
        <v/>
      </c>
      <c r="C270" s="19" t="str">
        <f t="shared" si="137"/>
        <v/>
      </c>
      <c r="D270" s="19" t="str">
        <f t="shared" si="112"/>
        <v/>
      </c>
      <c r="E270" s="19" t="str">
        <f t="shared" si="113"/>
        <v/>
      </c>
      <c r="F270" s="19" t="str">
        <f t="shared" si="114"/>
        <v/>
      </c>
      <c r="G270" s="19" t="str">
        <f t="shared" si="115"/>
        <v/>
      </c>
      <c r="H270" s="19" t="str">
        <f t="shared" si="138"/>
        <v/>
      </c>
      <c r="I270" s="19" t="str">
        <f t="shared" si="116"/>
        <v/>
      </c>
      <c r="J270" s="19" t="str">
        <f t="shared" si="117"/>
        <v/>
      </c>
      <c r="K270" s="19" t="str">
        <f t="shared" si="118"/>
        <v/>
      </c>
      <c r="L270" s="19" t="str">
        <f t="shared" si="119"/>
        <v/>
      </c>
      <c r="M270" s="19" t="str">
        <f t="shared" si="120"/>
        <v/>
      </c>
      <c r="N270" s="20" t="str">
        <f t="shared" si="121"/>
        <v/>
      </c>
      <c r="O270" s="19" t="str">
        <f t="shared" si="122"/>
        <v/>
      </c>
      <c r="P270" s="19" t="str">
        <f t="shared" si="123"/>
        <v/>
      </c>
      <c r="Q270" s="20" t="str">
        <f t="shared" si="124"/>
        <v/>
      </c>
      <c r="R270" s="19" t="str">
        <f t="shared" si="139"/>
        <v/>
      </c>
      <c r="S270" s="19" t="str">
        <f t="shared" si="125"/>
        <v/>
      </c>
      <c r="T270" s="19" t="str">
        <f t="shared" si="126"/>
        <v/>
      </c>
      <c r="U270" s="19" t="str">
        <f t="shared" si="127"/>
        <v/>
      </c>
      <c r="V270" s="19" t="str">
        <f t="shared" si="128"/>
        <v/>
      </c>
      <c r="W270" s="19" t="str">
        <f t="shared" si="129"/>
        <v/>
      </c>
      <c r="X270" s="19" t="str">
        <f t="shared" si="130"/>
        <v/>
      </c>
      <c r="Y270" s="19" t="str">
        <f t="shared" si="131"/>
        <v/>
      </c>
      <c r="Z270" s="19" t="str">
        <f t="shared" si="132"/>
        <v/>
      </c>
      <c r="AA270" s="19" t="str">
        <f t="shared" si="133"/>
        <v/>
      </c>
      <c r="AB270" s="19" t="str">
        <f t="shared" si="134"/>
        <v/>
      </c>
      <c r="AC270" s="19" t="str">
        <f t="shared" si="135"/>
        <v/>
      </c>
      <c r="AD270" s="19" t="str">
        <f t="shared" si="136"/>
        <v/>
      </c>
    </row>
    <row r="271" spans="2:30" ht="14.4">
      <c r="B271" s="19" t="str">
        <f>IF(ISBLANK(A271),"",_xlfn.XLOOKUP(LEFT(A271,6),'MKT name rule'!$B$2:$B$322,'MKT name rule'!$C$2:$C$322, "Not found"))</f>
        <v/>
      </c>
      <c r="C271" s="19" t="str">
        <f t="shared" si="137"/>
        <v/>
      </c>
      <c r="D271" s="19" t="str">
        <f t="shared" si="112"/>
        <v/>
      </c>
      <c r="E271" s="19" t="str">
        <f t="shared" si="113"/>
        <v/>
      </c>
      <c r="F271" s="19" t="str">
        <f t="shared" si="114"/>
        <v/>
      </c>
      <c r="G271" s="19" t="str">
        <f t="shared" si="115"/>
        <v/>
      </c>
      <c r="H271" s="19" t="str">
        <f t="shared" si="138"/>
        <v/>
      </c>
      <c r="I271" s="19" t="str">
        <f t="shared" si="116"/>
        <v/>
      </c>
      <c r="J271" s="19" t="str">
        <f t="shared" si="117"/>
        <v/>
      </c>
      <c r="K271" s="19" t="str">
        <f t="shared" si="118"/>
        <v/>
      </c>
      <c r="L271" s="19" t="str">
        <f t="shared" si="119"/>
        <v/>
      </c>
      <c r="M271" s="19" t="str">
        <f t="shared" si="120"/>
        <v/>
      </c>
      <c r="N271" s="20" t="str">
        <f t="shared" si="121"/>
        <v/>
      </c>
      <c r="O271" s="19" t="str">
        <f t="shared" si="122"/>
        <v/>
      </c>
      <c r="P271" s="19" t="str">
        <f t="shared" si="123"/>
        <v/>
      </c>
      <c r="Q271" s="20" t="str">
        <f t="shared" si="124"/>
        <v/>
      </c>
      <c r="R271" s="19" t="str">
        <f t="shared" si="139"/>
        <v/>
      </c>
      <c r="S271" s="19" t="str">
        <f t="shared" si="125"/>
        <v/>
      </c>
      <c r="T271" s="19" t="str">
        <f t="shared" si="126"/>
        <v/>
      </c>
      <c r="U271" s="19" t="str">
        <f t="shared" si="127"/>
        <v/>
      </c>
      <c r="V271" s="19" t="str">
        <f t="shared" si="128"/>
        <v/>
      </c>
      <c r="W271" s="19" t="str">
        <f t="shared" si="129"/>
        <v/>
      </c>
      <c r="X271" s="19" t="str">
        <f t="shared" si="130"/>
        <v/>
      </c>
      <c r="Y271" s="19" t="str">
        <f t="shared" si="131"/>
        <v/>
      </c>
      <c r="Z271" s="19" t="str">
        <f t="shared" si="132"/>
        <v/>
      </c>
      <c r="AA271" s="19" t="str">
        <f t="shared" si="133"/>
        <v/>
      </c>
      <c r="AB271" s="19" t="str">
        <f t="shared" si="134"/>
        <v/>
      </c>
      <c r="AC271" s="19" t="str">
        <f t="shared" si="135"/>
        <v/>
      </c>
      <c r="AD271" s="19" t="str">
        <f t="shared" si="136"/>
        <v/>
      </c>
    </row>
    <row r="272" spans="2:30" ht="14.4">
      <c r="B272" s="19" t="str">
        <f>IF(ISBLANK(A272),"",_xlfn.XLOOKUP(LEFT(A272,6),'MKT name rule'!$B$2:$B$322,'MKT name rule'!$C$2:$C$322, "Not found"))</f>
        <v/>
      </c>
      <c r="C272" s="19" t="str">
        <f t="shared" si="137"/>
        <v/>
      </c>
      <c r="D272" s="19" t="str">
        <f t="shared" si="112"/>
        <v/>
      </c>
      <c r="E272" s="19" t="str">
        <f t="shared" si="113"/>
        <v/>
      </c>
      <c r="F272" s="19" t="str">
        <f t="shared" si="114"/>
        <v/>
      </c>
      <c r="G272" s="19" t="str">
        <f t="shared" si="115"/>
        <v/>
      </c>
      <c r="H272" s="19" t="str">
        <f t="shared" si="138"/>
        <v/>
      </c>
      <c r="I272" s="19" t="str">
        <f t="shared" si="116"/>
        <v/>
      </c>
      <c r="J272" s="19" t="str">
        <f t="shared" si="117"/>
        <v/>
      </c>
      <c r="K272" s="19" t="str">
        <f t="shared" si="118"/>
        <v/>
      </c>
      <c r="L272" s="19" t="str">
        <f t="shared" si="119"/>
        <v/>
      </c>
      <c r="M272" s="19" t="str">
        <f t="shared" si="120"/>
        <v/>
      </c>
      <c r="N272" s="20" t="str">
        <f t="shared" si="121"/>
        <v/>
      </c>
      <c r="O272" s="19" t="str">
        <f t="shared" si="122"/>
        <v/>
      </c>
      <c r="P272" s="19" t="str">
        <f t="shared" si="123"/>
        <v/>
      </c>
      <c r="Q272" s="20" t="str">
        <f t="shared" si="124"/>
        <v/>
      </c>
      <c r="R272" s="19" t="str">
        <f t="shared" si="139"/>
        <v/>
      </c>
      <c r="S272" s="19" t="str">
        <f t="shared" si="125"/>
        <v/>
      </c>
      <c r="T272" s="19" t="str">
        <f t="shared" si="126"/>
        <v/>
      </c>
      <c r="U272" s="19" t="str">
        <f t="shared" si="127"/>
        <v/>
      </c>
      <c r="V272" s="19" t="str">
        <f t="shared" si="128"/>
        <v/>
      </c>
      <c r="W272" s="19" t="str">
        <f t="shared" si="129"/>
        <v/>
      </c>
      <c r="X272" s="19" t="str">
        <f t="shared" si="130"/>
        <v/>
      </c>
      <c r="Y272" s="19" t="str">
        <f t="shared" si="131"/>
        <v/>
      </c>
      <c r="Z272" s="19" t="str">
        <f t="shared" si="132"/>
        <v/>
      </c>
      <c r="AA272" s="19" t="str">
        <f t="shared" si="133"/>
        <v/>
      </c>
      <c r="AB272" s="19" t="str">
        <f t="shared" si="134"/>
        <v/>
      </c>
      <c r="AC272" s="19" t="str">
        <f t="shared" si="135"/>
        <v/>
      </c>
      <c r="AD272" s="19" t="str">
        <f t="shared" si="136"/>
        <v/>
      </c>
    </row>
    <row r="273" spans="2:30" ht="14.4">
      <c r="B273" s="19" t="str">
        <f>IF(ISBLANK(A273),"",_xlfn.XLOOKUP(LEFT(A273,6),'MKT name rule'!$B$2:$B$322,'MKT name rule'!$C$2:$C$322, "Not found"))</f>
        <v/>
      </c>
      <c r="C273" s="19" t="str">
        <f t="shared" si="137"/>
        <v/>
      </c>
      <c r="D273" s="19" t="str">
        <f t="shared" si="112"/>
        <v/>
      </c>
      <c r="E273" s="19" t="str">
        <f t="shared" si="113"/>
        <v/>
      </c>
      <c r="F273" s="19" t="str">
        <f t="shared" si="114"/>
        <v/>
      </c>
      <c r="G273" s="19" t="str">
        <f t="shared" si="115"/>
        <v/>
      </c>
      <c r="H273" s="19" t="str">
        <f t="shared" si="138"/>
        <v/>
      </c>
      <c r="I273" s="19" t="str">
        <f t="shared" si="116"/>
        <v/>
      </c>
      <c r="J273" s="19" t="str">
        <f t="shared" si="117"/>
        <v/>
      </c>
      <c r="K273" s="19" t="str">
        <f t="shared" si="118"/>
        <v/>
      </c>
      <c r="L273" s="19" t="str">
        <f t="shared" si="119"/>
        <v/>
      </c>
      <c r="M273" s="19" t="str">
        <f t="shared" si="120"/>
        <v/>
      </c>
      <c r="N273" s="20" t="str">
        <f t="shared" si="121"/>
        <v/>
      </c>
      <c r="O273" s="19" t="str">
        <f t="shared" si="122"/>
        <v/>
      </c>
      <c r="P273" s="19" t="str">
        <f t="shared" si="123"/>
        <v/>
      </c>
      <c r="Q273" s="20" t="str">
        <f t="shared" si="124"/>
        <v/>
      </c>
      <c r="R273" s="19" t="str">
        <f t="shared" si="139"/>
        <v/>
      </c>
      <c r="S273" s="19" t="str">
        <f t="shared" si="125"/>
        <v/>
      </c>
      <c r="T273" s="19" t="str">
        <f t="shared" si="126"/>
        <v/>
      </c>
      <c r="U273" s="19" t="str">
        <f t="shared" si="127"/>
        <v/>
      </c>
      <c r="V273" s="19" t="str">
        <f t="shared" si="128"/>
        <v/>
      </c>
      <c r="W273" s="19" t="str">
        <f t="shared" si="129"/>
        <v/>
      </c>
      <c r="X273" s="19" t="str">
        <f t="shared" si="130"/>
        <v/>
      </c>
      <c r="Y273" s="19" t="str">
        <f t="shared" si="131"/>
        <v/>
      </c>
      <c r="Z273" s="19" t="str">
        <f t="shared" si="132"/>
        <v/>
      </c>
      <c r="AA273" s="19" t="str">
        <f t="shared" si="133"/>
        <v/>
      </c>
      <c r="AB273" s="19" t="str">
        <f t="shared" si="134"/>
        <v/>
      </c>
      <c r="AC273" s="19" t="str">
        <f t="shared" si="135"/>
        <v/>
      </c>
      <c r="AD273" s="19" t="str">
        <f t="shared" si="136"/>
        <v/>
      </c>
    </row>
    <row r="274" spans="2:30" ht="14.4">
      <c r="B274" s="19" t="str">
        <f>IF(ISBLANK(A274),"",_xlfn.XLOOKUP(LEFT(A274,6),'MKT name rule'!$B$2:$B$322,'MKT name rule'!$C$2:$C$322, "Not found"))</f>
        <v/>
      </c>
      <c r="C274" s="19" t="str">
        <f t="shared" si="137"/>
        <v/>
      </c>
      <c r="D274" s="19" t="str">
        <f t="shared" si="112"/>
        <v/>
      </c>
      <c r="E274" s="19" t="str">
        <f t="shared" si="113"/>
        <v/>
      </c>
      <c r="F274" s="19" t="str">
        <f t="shared" si="114"/>
        <v/>
      </c>
      <c r="G274" s="19" t="str">
        <f t="shared" si="115"/>
        <v/>
      </c>
      <c r="H274" s="19" t="str">
        <f t="shared" si="138"/>
        <v/>
      </c>
      <c r="I274" s="19" t="str">
        <f t="shared" si="116"/>
        <v/>
      </c>
      <c r="J274" s="19" t="str">
        <f t="shared" si="117"/>
        <v/>
      </c>
      <c r="K274" s="19" t="str">
        <f t="shared" si="118"/>
        <v/>
      </c>
      <c r="L274" s="19" t="str">
        <f t="shared" si="119"/>
        <v/>
      </c>
      <c r="M274" s="19" t="str">
        <f t="shared" si="120"/>
        <v/>
      </c>
      <c r="N274" s="20" t="str">
        <f t="shared" si="121"/>
        <v/>
      </c>
      <c r="O274" s="19" t="str">
        <f t="shared" si="122"/>
        <v/>
      </c>
      <c r="P274" s="19" t="str">
        <f t="shared" si="123"/>
        <v/>
      </c>
      <c r="Q274" s="20" t="str">
        <f t="shared" si="124"/>
        <v/>
      </c>
      <c r="R274" s="19" t="str">
        <f t="shared" si="139"/>
        <v/>
      </c>
      <c r="S274" s="19" t="str">
        <f t="shared" si="125"/>
        <v/>
      </c>
      <c r="T274" s="19" t="str">
        <f t="shared" si="126"/>
        <v/>
      </c>
      <c r="U274" s="19" t="str">
        <f t="shared" si="127"/>
        <v/>
      </c>
      <c r="V274" s="19" t="str">
        <f t="shared" si="128"/>
        <v/>
      </c>
      <c r="W274" s="19" t="str">
        <f t="shared" si="129"/>
        <v/>
      </c>
      <c r="X274" s="19" t="str">
        <f t="shared" si="130"/>
        <v/>
      </c>
      <c r="Y274" s="19" t="str">
        <f t="shared" si="131"/>
        <v/>
      </c>
      <c r="Z274" s="19" t="str">
        <f t="shared" si="132"/>
        <v/>
      </c>
      <c r="AA274" s="19" t="str">
        <f t="shared" si="133"/>
        <v/>
      </c>
      <c r="AB274" s="19" t="str">
        <f t="shared" si="134"/>
        <v/>
      </c>
      <c r="AC274" s="19" t="str">
        <f t="shared" si="135"/>
        <v/>
      </c>
      <c r="AD274" s="19" t="str">
        <f t="shared" si="136"/>
        <v/>
      </c>
    </row>
    <row r="275" spans="2:30" ht="14.4">
      <c r="B275" s="19" t="str">
        <f>IF(ISBLANK(A275),"",_xlfn.XLOOKUP(LEFT(A275,6),'MKT name rule'!$B$2:$B$322,'MKT name rule'!$C$2:$C$322, "Not found"))</f>
        <v/>
      </c>
      <c r="C275" s="19" t="str">
        <f t="shared" si="137"/>
        <v/>
      </c>
      <c r="D275" s="19" t="str">
        <f t="shared" si="112"/>
        <v/>
      </c>
      <c r="E275" s="19" t="str">
        <f t="shared" si="113"/>
        <v/>
      </c>
      <c r="F275" s="19" t="str">
        <f t="shared" si="114"/>
        <v/>
      </c>
      <c r="G275" s="19" t="str">
        <f t="shared" si="115"/>
        <v/>
      </c>
      <c r="H275" s="19" t="str">
        <f t="shared" si="138"/>
        <v/>
      </c>
      <c r="I275" s="19" t="str">
        <f t="shared" si="116"/>
        <v/>
      </c>
      <c r="J275" s="19" t="str">
        <f t="shared" si="117"/>
        <v/>
      </c>
      <c r="K275" s="19" t="str">
        <f t="shared" si="118"/>
        <v/>
      </c>
      <c r="L275" s="19" t="str">
        <f t="shared" si="119"/>
        <v/>
      </c>
      <c r="M275" s="19" t="str">
        <f t="shared" si="120"/>
        <v/>
      </c>
      <c r="N275" s="20" t="str">
        <f t="shared" si="121"/>
        <v/>
      </c>
      <c r="O275" s="19" t="str">
        <f t="shared" si="122"/>
        <v/>
      </c>
      <c r="P275" s="19" t="str">
        <f t="shared" si="123"/>
        <v/>
      </c>
      <c r="Q275" s="20" t="str">
        <f t="shared" si="124"/>
        <v/>
      </c>
      <c r="R275" s="19" t="str">
        <f t="shared" si="139"/>
        <v/>
      </c>
      <c r="S275" s="19" t="str">
        <f t="shared" si="125"/>
        <v/>
      </c>
      <c r="T275" s="19" t="str">
        <f t="shared" si="126"/>
        <v/>
      </c>
      <c r="U275" s="19" t="str">
        <f t="shared" si="127"/>
        <v/>
      </c>
      <c r="V275" s="19" t="str">
        <f t="shared" si="128"/>
        <v/>
      </c>
      <c r="W275" s="19" t="str">
        <f t="shared" si="129"/>
        <v/>
      </c>
      <c r="X275" s="19" t="str">
        <f t="shared" si="130"/>
        <v/>
      </c>
      <c r="Y275" s="19" t="str">
        <f t="shared" si="131"/>
        <v/>
      </c>
      <c r="Z275" s="19" t="str">
        <f t="shared" si="132"/>
        <v/>
      </c>
      <c r="AA275" s="19" t="str">
        <f t="shared" si="133"/>
        <v/>
      </c>
      <c r="AB275" s="19" t="str">
        <f t="shared" si="134"/>
        <v/>
      </c>
      <c r="AC275" s="19" t="str">
        <f t="shared" si="135"/>
        <v/>
      </c>
      <c r="AD275" s="19" t="str">
        <f t="shared" si="136"/>
        <v/>
      </c>
    </row>
    <row r="276" spans="2:30" ht="14.4">
      <c r="B276" s="19" t="str">
        <f>IF(ISBLANK(A276),"",_xlfn.XLOOKUP(LEFT(A276,6),'MKT name rule'!$B$2:$B$322,'MKT name rule'!$C$2:$C$322, "Not found"))</f>
        <v/>
      </c>
      <c r="C276" s="19" t="str">
        <f t="shared" si="137"/>
        <v/>
      </c>
      <c r="D276" s="19" t="str">
        <f t="shared" si="112"/>
        <v/>
      </c>
      <c r="E276" s="19" t="str">
        <f t="shared" si="113"/>
        <v/>
      </c>
      <c r="F276" s="19" t="str">
        <f t="shared" si="114"/>
        <v/>
      </c>
      <c r="G276" s="19" t="str">
        <f t="shared" si="115"/>
        <v/>
      </c>
      <c r="H276" s="19" t="str">
        <f t="shared" si="138"/>
        <v/>
      </c>
      <c r="I276" s="19" t="str">
        <f t="shared" si="116"/>
        <v/>
      </c>
      <c r="J276" s="19" t="str">
        <f t="shared" si="117"/>
        <v/>
      </c>
      <c r="K276" s="19" t="str">
        <f t="shared" si="118"/>
        <v/>
      </c>
      <c r="L276" s="19" t="str">
        <f t="shared" si="119"/>
        <v/>
      </c>
      <c r="M276" s="19" t="str">
        <f t="shared" si="120"/>
        <v/>
      </c>
      <c r="N276" s="20" t="str">
        <f t="shared" si="121"/>
        <v/>
      </c>
      <c r="O276" s="19" t="str">
        <f t="shared" si="122"/>
        <v/>
      </c>
      <c r="P276" s="19" t="str">
        <f t="shared" si="123"/>
        <v/>
      </c>
      <c r="Q276" s="20" t="str">
        <f t="shared" si="124"/>
        <v/>
      </c>
      <c r="R276" s="19" t="str">
        <f t="shared" si="139"/>
        <v/>
      </c>
      <c r="S276" s="19" t="str">
        <f t="shared" si="125"/>
        <v/>
      </c>
      <c r="T276" s="19" t="str">
        <f t="shared" si="126"/>
        <v/>
      </c>
      <c r="U276" s="19" t="str">
        <f t="shared" si="127"/>
        <v/>
      </c>
      <c r="V276" s="19" t="str">
        <f t="shared" si="128"/>
        <v/>
      </c>
      <c r="W276" s="19" t="str">
        <f t="shared" si="129"/>
        <v/>
      </c>
      <c r="X276" s="19" t="str">
        <f t="shared" si="130"/>
        <v/>
      </c>
      <c r="Y276" s="19" t="str">
        <f t="shared" si="131"/>
        <v/>
      </c>
      <c r="Z276" s="19" t="str">
        <f t="shared" si="132"/>
        <v/>
      </c>
      <c r="AA276" s="19" t="str">
        <f t="shared" si="133"/>
        <v/>
      </c>
      <c r="AB276" s="19" t="str">
        <f t="shared" si="134"/>
        <v/>
      </c>
      <c r="AC276" s="19" t="str">
        <f t="shared" si="135"/>
        <v/>
      </c>
      <c r="AD276" s="19" t="str">
        <f t="shared" si="136"/>
        <v/>
      </c>
    </row>
    <row r="277" spans="2:30" ht="14.4">
      <c r="B277" s="19" t="str">
        <f>IF(ISBLANK(A277),"",_xlfn.XLOOKUP(LEFT(A277,6),'MKT name rule'!$B$2:$B$322,'MKT name rule'!$C$2:$C$322, "Not found"))</f>
        <v/>
      </c>
      <c r="C277" s="19" t="str">
        <f t="shared" si="137"/>
        <v/>
      </c>
      <c r="D277" s="19" t="str">
        <f t="shared" si="112"/>
        <v/>
      </c>
      <c r="E277" s="19" t="str">
        <f t="shared" si="113"/>
        <v/>
      </c>
      <c r="F277" s="19" t="str">
        <f t="shared" si="114"/>
        <v/>
      </c>
      <c r="G277" s="19" t="str">
        <f t="shared" si="115"/>
        <v/>
      </c>
      <c r="H277" s="19" t="str">
        <f t="shared" si="138"/>
        <v/>
      </c>
      <c r="I277" s="19" t="str">
        <f t="shared" si="116"/>
        <v/>
      </c>
      <c r="J277" s="19" t="str">
        <f t="shared" si="117"/>
        <v/>
      </c>
      <c r="K277" s="19" t="str">
        <f t="shared" si="118"/>
        <v/>
      </c>
      <c r="L277" s="19" t="str">
        <f t="shared" si="119"/>
        <v/>
      </c>
      <c r="M277" s="19" t="str">
        <f t="shared" si="120"/>
        <v/>
      </c>
      <c r="N277" s="20" t="str">
        <f t="shared" si="121"/>
        <v/>
      </c>
      <c r="O277" s="19" t="str">
        <f t="shared" si="122"/>
        <v/>
      </c>
      <c r="P277" s="19" t="str">
        <f t="shared" si="123"/>
        <v/>
      </c>
      <c r="Q277" s="20" t="str">
        <f t="shared" si="124"/>
        <v/>
      </c>
      <c r="R277" s="19" t="str">
        <f t="shared" si="139"/>
        <v/>
      </c>
      <c r="S277" s="19" t="str">
        <f t="shared" si="125"/>
        <v/>
      </c>
      <c r="T277" s="19" t="str">
        <f t="shared" si="126"/>
        <v/>
      </c>
      <c r="U277" s="19" t="str">
        <f t="shared" si="127"/>
        <v/>
      </c>
      <c r="V277" s="19" t="str">
        <f t="shared" si="128"/>
        <v/>
      </c>
      <c r="W277" s="19" t="str">
        <f t="shared" si="129"/>
        <v/>
      </c>
      <c r="X277" s="19" t="str">
        <f t="shared" si="130"/>
        <v/>
      </c>
      <c r="Y277" s="19" t="str">
        <f t="shared" si="131"/>
        <v/>
      </c>
      <c r="Z277" s="19" t="str">
        <f t="shared" si="132"/>
        <v/>
      </c>
      <c r="AA277" s="19" t="str">
        <f t="shared" si="133"/>
        <v/>
      </c>
      <c r="AB277" s="19" t="str">
        <f t="shared" si="134"/>
        <v/>
      </c>
      <c r="AC277" s="19" t="str">
        <f t="shared" si="135"/>
        <v/>
      </c>
      <c r="AD277" s="19" t="str">
        <f t="shared" si="136"/>
        <v/>
      </c>
    </row>
    <row r="278" spans="2:30" ht="14.4">
      <c r="B278" s="19" t="str">
        <f>IF(ISBLANK(A278),"",_xlfn.XLOOKUP(LEFT(A278,6),'MKT name rule'!$B$2:$B$322,'MKT name rule'!$C$2:$C$322, "Not found"))</f>
        <v/>
      </c>
      <c r="C278" s="19" t="str">
        <f t="shared" si="137"/>
        <v/>
      </c>
      <c r="D278" s="19" t="str">
        <f t="shared" si="112"/>
        <v/>
      </c>
      <c r="E278" s="19" t="str">
        <f t="shared" si="113"/>
        <v/>
      </c>
      <c r="F278" s="19" t="str">
        <f t="shared" si="114"/>
        <v/>
      </c>
      <c r="G278" s="19" t="str">
        <f t="shared" si="115"/>
        <v/>
      </c>
      <c r="H278" s="19" t="str">
        <f t="shared" si="138"/>
        <v/>
      </c>
      <c r="I278" s="19" t="str">
        <f t="shared" si="116"/>
        <v/>
      </c>
      <c r="J278" s="19" t="str">
        <f t="shared" si="117"/>
        <v/>
      </c>
      <c r="K278" s="19" t="str">
        <f t="shared" si="118"/>
        <v/>
      </c>
      <c r="L278" s="19" t="str">
        <f t="shared" si="119"/>
        <v/>
      </c>
      <c r="M278" s="19" t="str">
        <f t="shared" si="120"/>
        <v/>
      </c>
      <c r="N278" s="20" t="str">
        <f t="shared" si="121"/>
        <v/>
      </c>
      <c r="O278" s="19" t="str">
        <f t="shared" si="122"/>
        <v/>
      </c>
      <c r="P278" s="19" t="str">
        <f t="shared" si="123"/>
        <v/>
      </c>
      <c r="Q278" s="20" t="str">
        <f t="shared" si="124"/>
        <v/>
      </c>
      <c r="R278" s="19" t="str">
        <f t="shared" si="139"/>
        <v/>
      </c>
      <c r="S278" s="19" t="str">
        <f t="shared" si="125"/>
        <v/>
      </c>
      <c r="T278" s="19" t="str">
        <f t="shared" si="126"/>
        <v/>
      </c>
      <c r="U278" s="19" t="str">
        <f t="shared" si="127"/>
        <v/>
      </c>
      <c r="V278" s="19" t="str">
        <f t="shared" si="128"/>
        <v/>
      </c>
      <c r="W278" s="19" t="str">
        <f t="shared" si="129"/>
        <v/>
      </c>
      <c r="X278" s="19" t="str">
        <f t="shared" si="130"/>
        <v/>
      </c>
      <c r="Y278" s="19" t="str">
        <f t="shared" si="131"/>
        <v/>
      </c>
      <c r="Z278" s="19" t="str">
        <f t="shared" si="132"/>
        <v/>
      </c>
      <c r="AA278" s="19" t="str">
        <f t="shared" si="133"/>
        <v/>
      </c>
      <c r="AB278" s="19" t="str">
        <f t="shared" si="134"/>
        <v/>
      </c>
      <c r="AC278" s="19" t="str">
        <f t="shared" si="135"/>
        <v/>
      </c>
      <c r="AD278" s="19" t="str">
        <f t="shared" si="136"/>
        <v/>
      </c>
    </row>
    <row r="279" spans="2:30" ht="14.4">
      <c r="B279" s="19" t="str">
        <f>IF(ISBLANK(A279),"",_xlfn.XLOOKUP(LEFT(A279,6),'MKT name rule'!$B$2:$B$322,'MKT name rule'!$C$2:$C$322, "Not found"))</f>
        <v/>
      </c>
      <c r="C279" s="19" t="str">
        <f t="shared" si="137"/>
        <v/>
      </c>
      <c r="D279" s="19" t="str">
        <f t="shared" si="112"/>
        <v/>
      </c>
      <c r="E279" s="19" t="str">
        <f t="shared" si="113"/>
        <v/>
      </c>
      <c r="F279" s="19" t="str">
        <f t="shared" si="114"/>
        <v/>
      </c>
      <c r="G279" s="19" t="str">
        <f t="shared" si="115"/>
        <v/>
      </c>
      <c r="H279" s="19" t="str">
        <f t="shared" si="138"/>
        <v/>
      </c>
      <c r="I279" s="19" t="str">
        <f t="shared" si="116"/>
        <v/>
      </c>
      <c r="J279" s="19" t="str">
        <f t="shared" si="117"/>
        <v/>
      </c>
      <c r="K279" s="19" t="str">
        <f t="shared" si="118"/>
        <v/>
      </c>
      <c r="L279" s="19" t="str">
        <f t="shared" si="119"/>
        <v/>
      </c>
      <c r="M279" s="19" t="str">
        <f t="shared" si="120"/>
        <v/>
      </c>
      <c r="N279" s="20" t="str">
        <f t="shared" si="121"/>
        <v/>
      </c>
      <c r="O279" s="19" t="str">
        <f t="shared" si="122"/>
        <v/>
      </c>
      <c r="P279" s="19" t="str">
        <f t="shared" si="123"/>
        <v/>
      </c>
      <c r="Q279" s="20" t="str">
        <f t="shared" si="124"/>
        <v/>
      </c>
      <c r="R279" s="19" t="str">
        <f t="shared" si="139"/>
        <v/>
      </c>
      <c r="S279" s="19" t="str">
        <f t="shared" si="125"/>
        <v/>
      </c>
      <c r="T279" s="19" t="str">
        <f t="shared" si="126"/>
        <v/>
      </c>
      <c r="U279" s="19" t="str">
        <f t="shared" si="127"/>
        <v/>
      </c>
      <c r="V279" s="19" t="str">
        <f t="shared" si="128"/>
        <v/>
      </c>
      <c r="W279" s="19" t="str">
        <f t="shared" si="129"/>
        <v/>
      </c>
      <c r="X279" s="19" t="str">
        <f t="shared" si="130"/>
        <v/>
      </c>
      <c r="Y279" s="19" t="str">
        <f t="shared" si="131"/>
        <v/>
      </c>
      <c r="Z279" s="19" t="str">
        <f t="shared" si="132"/>
        <v/>
      </c>
      <c r="AA279" s="19" t="str">
        <f t="shared" si="133"/>
        <v/>
      </c>
      <c r="AB279" s="19" t="str">
        <f t="shared" si="134"/>
        <v/>
      </c>
      <c r="AC279" s="19" t="str">
        <f t="shared" si="135"/>
        <v/>
      </c>
      <c r="AD279" s="19" t="str">
        <f t="shared" si="136"/>
        <v/>
      </c>
    </row>
    <row r="280" spans="2:30" ht="14.4">
      <c r="B280" s="19" t="str">
        <f>IF(ISBLANK(A280),"",_xlfn.XLOOKUP(LEFT(A280,6),'MKT name rule'!$B$2:$B$322,'MKT name rule'!$C$2:$C$322, "Not found"))</f>
        <v/>
      </c>
      <c r="C280" s="19" t="str">
        <f t="shared" si="137"/>
        <v/>
      </c>
      <c r="D280" s="19" t="str">
        <f t="shared" si="112"/>
        <v/>
      </c>
      <c r="E280" s="19" t="str">
        <f t="shared" si="113"/>
        <v/>
      </c>
      <c r="F280" s="19" t="str">
        <f t="shared" si="114"/>
        <v/>
      </c>
      <c r="G280" s="19" t="str">
        <f t="shared" si="115"/>
        <v/>
      </c>
      <c r="H280" s="19" t="str">
        <f t="shared" si="138"/>
        <v/>
      </c>
      <c r="I280" s="19" t="str">
        <f t="shared" si="116"/>
        <v/>
      </c>
      <c r="J280" s="19" t="str">
        <f t="shared" si="117"/>
        <v/>
      </c>
      <c r="K280" s="19" t="str">
        <f t="shared" si="118"/>
        <v/>
      </c>
      <c r="L280" s="19" t="str">
        <f t="shared" si="119"/>
        <v/>
      </c>
      <c r="M280" s="19" t="str">
        <f t="shared" si="120"/>
        <v/>
      </c>
      <c r="N280" s="20" t="str">
        <f t="shared" si="121"/>
        <v/>
      </c>
      <c r="O280" s="19" t="str">
        <f t="shared" si="122"/>
        <v/>
      </c>
      <c r="P280" s="19" t="str">
        <f t="shared" si="123"/>
        <v/>
      </c>
      <c r="Q280" s="20" t="str">
        <f t="shared" si="124"/>
        <v/>
      </c>
      <c r="R280" s="19" t="str">
        <f t="shared" si="139"/>
        <v/>
      </c>
      <c r="S280" s="19" t="str">
        <f t="shared" si="125"/>
        <v/>
      </c>
      <c r="T280" s="19" t="str">
        <f t="shared" si="126"/>
        <v/>
      </c>
      <c r="U280" s="19" t="str">
        <f t="shared" si="127"/>
        <v/>
      </c>
      <c r="V280" s="19" t="str">
        <f t="shared" si="128"/>
        <v/>
      </c>
      <c r="W280" s="19" t="str">
        <f t="shared" si="129"/>
        <v/>
      </c>
      <c r="X280" s="19" t="str">
        <f t="shared" si="130"/>
        <v/>
      </c>
      <c r="Y280" s="19" t="str">
        <f t="shared" si="131"/>
        <v/>
      </c>
      <c r="Z280" s="19" t="str">
        <f t="shared" si="132"/>
        <v/>
      </c>
      <c r="AA280" s="19" t="str">
        <f t="shared" si="133"/>
        <v/>
      </c>
      <c r="AB280" s="19" t="str">
        <f t="shared" si="134"/>
        <v/>
      </c>
      <c r="AC280" s="19" t="str">
        <f t="shared" si="135"/>
        <v/>
      </c>
      <c r="AD280" s="19" t="str">
        <f t="shared" si="136"/>
        <v/>
      </c>
    </row>
    <row r="281" spans="2:30" ht="14.4">
      <c r="B281" s="19" t="str">
        <f>IF(ISBLANK(A281),"",_xlfn.XLOOKUP(LEFT(A281,6),'MKT name rule'!$B$2:$B$322,'MKT name rule'!$C$2:$C$322, "Not found"))</f>
        <v/>
      </c>
      <c r="C281" s="19" t="str">
        <f t="shared" si="137"/>
        <v/>
      </c>
      <c r="D281" s="19" t="str">
        <f t="shared" si="112"/>
        <v/>
      </c>
      <c r="E281" s="19" t="str">
        <f t="shared" si="113"/>
        <v/>
      </c>
      <c r="F281" s="19" t="str">
        <f t="shared" si="114"/>
        <v/>
      </c>
      <c r="G281" s="19" t="str">
        <f t="shared" si="115"/>
        <v/>
      </c>
      <c r="H281" s="19" t="str">
        <f t="shared" si="138"/>
        <v/>
      </c>
      <c r="I281" s="19" t="str">
        <f t="shared" si="116"/>
        <v/>
      </c>
      <c r="J281" s="19" t="str">
        <f t="shared" si="117"/>
        <v/>
      </c>
      <c r="K281" s="19" t="str">
        <f t="shared" si="118"/>
        <v/>
      </c>
      <c r="L281" s="19" t="str">
        <f t="shared" si="119"/>
        <v/>
      </c>
      <c r="M281" s="19" t="str">
        <f t="shared" si="120"/>
        <v/>
      </c>
      <c r="N281" s="20" t="str">
        <f t="shared" si="121"/>
        <v/>
      </c>
      <c r="O281" s="19" t="str">
        <f t="shared" si="122"/>
        <v/>
      </c>
      <c r="P281" s="19" t="str">
        <f t="shared" si="123"/>
        <v/>
      </c>
      <c r="Q281" s="20" t="str">
        <f t="shared" si="124"/>
        <v/>
      </c>
      <c r="R281" s="19" t="str">
        <f t="shared" si="139"/>
        <v/>
      </c>
      <c r="S281" s="19" t="str">
        <f t="shared" si="125"/>
        <v/>
      </c>
      <c r="T281" s="19" t="str">
        <f t="shared" si="126"/>
        <v/>
      </c>
      <c r="U281" s="19" t="str">
        <f t="shared" si="127"/>
        <v/>
      </c>
      <c r="V281" s="19" t="str">
        <f t="shared" si="128"/>
        <v/>
      </c>
      <c r="W281" s="19" t="str">
        <f t="shared" si="129"/>
        <v/>
      </c>
      <c r="X281" s="19" t="str">
        <f t="shared" si="130"/>
        <v/>
      </c>
      <c r="Y281" s="19" t="str">
        <f t="shared" si="131"/>
        <v/>
      </c>
      <c r="Z281" s="19" t="str">
        <f t="shared" si="132"/>
        <v/>
      </c>
      <c r="AA281" s="19" t="str">
        <f t="shared" si="133"/>
        <v/>
      </c>
      <c r="AB281" s="19" t="str">
        <f t="shared" si="134"/>
        <v/>
      </c>
      <c r="AC281" s="19" t="str">
        <f t="shared" si="135"/>
        <v/>
      </c>
      <c r="AD281" s="19" t="str">
        <f t="shared" si="136"/>
        <v/>
      </c>
    </row>
    <row r="282" spans="2:30" ht="14.4">
      <c r="B282" s="19" t="str">
        <f>IF(ISBLANK(A282),"",_xlfn.XLOOKUP(LEFT(A282,6),'MKT name rule'!$B$2:$B$322,'MKT name rule'!$C$2:$C$322, "Not found"))</f>
        <v/>
      </c>
      <c r="C282" s="19" t="str">
        <f t="shared" si="137"/>
        <v/>
      </c>
      <c r="D282" s="19" t="str">
        <f t="shared" si="112"/>
        <v/>
      </c>
      <c r="E282" s="19" t="str">
        <f t="shared" si="113"/>
        <v/>
      </c>
      <c r="F282" s="19" t="str">
        <f t="shared" si="114"/>
        <v/>
      </c>
      <c r="G282" s="19" t="str">
        <f t="shared" si="115"/>
        <v/>
      </c>
      <c r="H282" s="19" t="str">
        <f t="shared" si="138"/>
        <v/>
      </c>
      <c r="I282" s="19" t="str">
        <f t="shared" si="116"/>
        <v/>
      </c>
      <c r="J282" s="19" t="str">
        <f t="shared" si="117"/>
        <v/>
      </c>
      <c r="K282" s="19" t="str">
        <f t="shared" si="118"/>
        <v/>
      </c>
      <c r="L282" s="19" t="str">
        <f t="shared" si="119"/>
        <v/>
      </c>
      <c r="M282" s="19" t="str">
        <f t="shared" si="120"/>
        <v/>
      </c>
      <c r="N282" s="20" t="str">
        <f t="shared" si="121"/>
        <v/>
      </c>
      <c r="O282" s="19" t="str">
        <f t="shared" si="122"/>
        <v/>
      </c>
      <c r="P282" s="19" t="str">
        <f t="shared" si="123"/>
        <v/>
      </c>
      <c r="Q282" s="20" t="str">
        <f t="shared" si="124"/>
        <v/>
      </c>
      <c r="R282" s="19" t="str">
        <f t="shared" si="139"/>
        <v/>
      </c>
      <c r="S282" s="19" t="str">
        <f t="shared" si="125"/>
        <v/>
      </c>
      <c r="T282" s="19" t="str">
        <f t="shared" si="126"/>
        <v/>
      </c>
      <c r="U282" s="19" t="str">
        <f t="shared" si="127"/>
        <v/>
      </c>
      <c r="V282" s="19" t="str">
        <f t="shared" si="128"/>
        <v/>
      </c>
      <c r="W282" s="19" t="str">
        <f t="shared" si="129"/>
        <v/>
      </c>
      <c r="X282" s="19" t="str">
        <f t="shared" si="130"/>
        <v/>
      </c>
      <c r="Y282" s="19" t="str">
        <f t="shared" si="131"/>
        <v/>
      </c>
      <c r="Z282" s="19" t="str">
        <f t="shared" si="132"/>
        <v/>
      </c>
      <c r="AA282" s="19" t="str">
        <f t="shared" si="133"/>
        <v/>
      </c>
      <c r="AB282" s="19" t="str">
        <f t="shared" si="134"/>
        <v/>
      </c>
      <c r="AC282" s="19" t="str">
        <f t="shared" si="135"/>
        <v/>
      </c>
      <c r="AD282" s="19" t="str">
        <f t="shared" si="136"/>
        <v/>
      </c>
    </row>
    <row r="283" spans="2:30" ht="14.4">
      <c r="B283" s="19" t="str">
        <f>IF(ISBLANK(A283),"",_xlfn.XLOOKUP(LEFT(A283,6),'MKT name rule'!$B$2:$B$322,'MKT name rule'!$C$2:$C$322, "Not found"))</f>
        <v/>
      </c>
      <c r="C283" s="19" t="str">
        <f t="shared" si="137"/>
        <v/>
      </c>
      <c r="D283" s="19" t="str">
        <f t="shared" si="112"/>
        <v/>
      </c>
      <c r="E283" s="19" t="str">
        <f t="shared" si="113"/>
        <v/>
      </c>
      <c r="F283" s="19" t="str">
        <f t="shared" si="114"/>
        <v/>
      </c>
      <c r="G283" s="19" t="str">
        <f t="shared" si="115"/>
        <v/>
      </c>
      <c r="H283" s="19" t="str">
        <f t="shared" si="138"/>
        <v/>
      </c>
      <c r="I283" s="19" t="str">
        <f t="shared" si="116"/>
        <v/>
      </c>
      <c r="J283" s="19" t="str">
        <f t="shared" si="117"/>
        <v/>
      </c>
      <c r="K283" s="19" t="str">
        <f t="shared" si="118"/>
        <v/>
      </c>
      <c r="L283" s="19" t="str">
        <f t="shared" si="119"/>
        <v/>
      </c>
      <c r="M283" s="19" t="str">
        <f t="shared" si="120"/>
        <v/>
      </c>
      <c r="N283" s="20" t="str">
        <f t="shared" si="121"/>
        <v/>
      </c>
      <c r="O283" s="19" t="str">
        <f t="shared" si="122"/>
        <v/>
      </c>
      <c r="P283" s="19" t="str">
        <f t="shared" si="123"/>
        <v/>
      </c>
      <c r="Q283" s="20" t="str">
        <f t="shared" si="124"/>
        <v/>
      </c>
      <c r="R283" s="19" t="str">
        <f t="shared" si="139"/>
        <v/>
      </c>
      <c r="S283" s="19" t="str">
        <f t="shared" si="125"/>
        <v/>
      </c>
      <c r="T283" s="19" t="str">
        <f t="shared" si="126"/>
        <v/>
      </c>
      <c r="U283" s="19" t="str">
        <f t="shared" si="127"/>
        <v/>
      </c>
      <c r="V283" s="19" t="str">
        <f t="shared" si="128"/>
        <v/>
      </c>
      <c r="W283" s="19" t="str">
        <f t="shared" si="129"/>
        <v/>
      </c>
      <c r="X283" s="19" t="str">
        <f t="shared" si="130"/>
        <v/>
      </c>
      <c r="Y283" s="19" t="str">
        <f t="shared" si="131"/>
        <v/>
      </c>
      <c r="Z283" s="19" t="str">
        <f t="shared" si="132"/>
        <v/>
      </c>
      <c r="AA283" s="19" t="str">
        <f t="shared" si="133"/>
        <v/>
      </c>
      <c r="AB283" s="19" t="str">
        <f t="shared" si="134"/>
        <v/>
      </c>
      <c r="AC283" s="19" t="str">
        <f t="shared" si="135"/>
        <v/>
      </c>
      <c r="AD283" s="19" t="str">
        <f t="shared" si="136"/>
        <v/>
      </c>
    </row>
    <row r="284" spans="2:30" ht="14.4">
      <c r="B284" s="19" t="str">
        <f>IF(ISBLANK(A284),"",_xlfn.XLOOKUP(LEFT(A284,6),'MKT name rule'!$B$2:$B$322,'MKT name rule'!$C$2:$C$322, "Not found"))</f>
        <v/>
      </c>
      <c r="C284" s="19" t="str">
        <f t="shared" si="137"/>
        <v/>
      </c>
      <c r="D284" s="19" t="str">
        <f t="shared" si="112"/>
        <v/>
      </c>
      <c r="E284" s="19" t="str">
        <f t="shared" si="113"/>
        <v/>
      </c>
      <c r="F284" s="19" t="str">
        <f t="shared" si="114"/>
        <v/>
      </c>
      <c r="G284" s="19" t="str">
        <f t="shared" si="115"/>
        <v/>
      </c>
      <c r="H284" s="19" t="str">
        <f t="shared" si="138"/>
        <v/>
      </c>
      <c r="I284" s="19" t="str">
        <f t="shared" si="116"/>
        <v/>
      </c>
      <c r="J284" s="19" t="str">
        <f t="shared" si="117"/>
        <v/>
      </c>
      <c r="K284" s="19" t="str">
        <f t="shared" si="118"/>
        <v/>
      </c>
      <c r="L284" s="19" t="str">
        <f t="shared" si="119"/>
        <v/>
      </c>
      <c r="M284" s="19" t="str">
        <f t="shared" si="120"/>
        <v/>
      </c>
      <c r="N284" s="20" t="str">
        <f t="shared" si="121"/>
        <v/>
      </c>
      <c r="O284" s="19" t="str">
        <f t="shared" si="122"/>
        <v/>
      </c>
      <c r="P284" s="19" t="str">
        <f t="shared" si="123"/>
        <v/>
      </c>
      <c r="Q284" s="20" t="str">
        <f t="shared" si="124"/>
        <v/>
      </c>
      <c r="R284" s="19" t="str">
        <f t="shared" si="139"/>
        <v/>
      </c>
      <c r="S284" s="19" t="str">
        <f t="shared" si="125"/>
        <v/>
      </c>
      <c r="T284" s="19" t="str">
        <f t="shared" si="126"/>
        <v/>
      </c>
      <c r="U284" s="19" t="str">
        <f t="shared" si="127"/>
        <v/>
      </c>
      <c r="V284" s="19" t="str">
        <f t="shared" si="128"/>
        <v/>
      </c>
      <c r="W284" s="19" t="str">
        <f t="shared" si="129"/>
        <v/>
      </c>
      <c r="X284" s="19" t="str">
        <f t="shared" si="130"/>
        <v/>
      </c>
      <c r="Y284" s="19" t="str">
        <f t="shared" si="131"/>
        <v/>
      </c>
      <c r="Z284" s="19" t="str">
        <f t="shared" si="132"/>
        <v/>
      </c>
      <c r="AA284" s="19" t="str">
        <f t="shared" si="133"/>
        <v/>
      </c>
      <c r="AB284" s="19" t="str">
        <f t="shared" si="134"/>
        <v/>
      </c>
      <c r="AC284" s="19" t="str">
        <f t="shared" si="135"/>
        <v/>
      </c>
      <c r="AD284" s="19" t="str">
        <f t="shared" si="136"/>
        <v/>
      </c>
    </row>
    <row r="285" spans="2:30" ht="14.4">
      <c r="B285" s="19" t="str">
        <f>IF(ISBLANK(A285),"",_xlfn.XLOOKUP(LEFT(A285,6),'MKT name rule'!$B$2:$B$322,'MKT name rule'!$C$2:$C$322, "Not found"))</f>
        <v/>
      </c>
      <c r="C285" s="19" t="str">
        <f t="shared" si="137"/>
        <v/>
      </c>
      <c r="D285" s="19" t="str">
        <f t="shared" si="112"/>
        <v/>
      </c>
      <c r="E285" s="19" t="str">
        <f t="shared" si="113"/>
        <v/>
      </c>
      <c r="F285" s="19" t="str">
        <f t="shared" si="114"/>
        <v/>
      </c>
      <c r="G285" s="19" t="str">
        <f t="shared" si="115"/>
        <v/>
      </c>
      <c r="H285" s="19" t="str">
        <f t="shared" si="138"/>
        <v/>
      </c>
      <c r="I285" s="19" t="str">
        <f t="shared" si="116"/>
        <v/>
      </c>
      <c r="J285" s="19" t="str">
        <f t="shared" si="117"/>
        <v/>
      </c>
      <c r="K285" s="19" t="str">
        <f t="shared" si="118"/>
        <v/>
      </c>
      <c r="L285" s="19" t="str">
        <f t="shared" si="119"/>
        <v/>
      </c>
      <c r="M285" s="19" t="str">
        <f t="shared" si="120"/>
        <v/>
      </c>
      <c r="N285" s="20" t="str">
        <f t="shared" si="121"/>
        <v/>
      </c>
      <c r="O285" s="19" t="str">
        <f t="shared" si="122"/>
        <v/>
      </c>
      <c r="P285" s="19" t="str">
        <f t="shared" si="123"/>
        <v/>
      </c>
      <c r="Q285" s="20" t="str">
        <f t="shared" si="124"/>
        <v/>
      </c>
      <c r="R285" s="19" t="str">
        <f t="shared" si="139"/>
        <v/>
      </c>
      <c r="S285" s="19" t="str">
        <f t="shared" si="125"/>
        <v/>
      </c>
      <c r="T285" s="19" t="str">
        <f t="shared" si="126"/>
        <v/>
      </c>
      <c r="U285" s="19" t="str">
        <f t="shared" si="127"/>
        <v/>
      </c>
      <c r="V285" s="19" t="str">
        <f t="shared" si="128"/>
        <v/>
      </c>
      <c r="W285" s="19" t="str">
        <f t="shared" si="129"/>
        <v/>
      </c>
      <c r="X285" s="19" t="str">
        <f t="shared" si="130"/>
        <v/>
      </c>
      <c r="Y285" s="19" t="str">
        <f t="shared" si="131"/>
        <v/>
      </c>
      <c r="Z285" s="19" t="str">
        <f t="shared" si="132"/>
        <v/>
      </c>
      <c r="AA285" s="19" t="str">
        <f t="shared" si="133"/>
        <v/>
      </c>
      <c r="AB285" s="19" t="str">
        <f t="shared" si="134"/>
        <v/>
      </c>
      <c r="AC285" s="19" t="str">
        <f t="shared" si="135"/>
        <v/>
      </c>
      <c r="AD285" s="19" t="str">
        <f t="shared" si="136"/>
        <v/>
      </c>
    </row>
    <row r="286" spans="2:30" ht="14.4">
      <c r="B286" s="19" t="str">
        <f>IF(ISBLANK(A286),"",_xlfn.XLOOKUP(LEFT(A286,6),'MKT name rule'!$B$2:$B$322,'MKT name rule'!$C$2:$C$322, "Not found"))</f>
        <v/>
      </c>
      <c r="C286" s="19" t="str">
        <f t="shared" si="137"/>
        <v/>
      </c>
      <c r="D286" s="19" t="str">
        <f t="shared" si="112"/>
        <v/>
      </c>
      <c r="E286" s="19" t="str">
        <f t="shared" si="113"/>
        <v/>
      </c>
      <c r="F286" s="19" t="str">
        <f t="shared" si="114"/>
        <v/>
      </c>
      <c r="G286" s="19" t="str">
        <f t="shared" si="115"/>
        <v/>
      </c>
      <c r="H286" s="19" t="str">
        <f t="shared" si="138"/>
        <v/>
      </c>
      <c r="I286" s="19" t="str">
        <f t="shared" si="116"/>
        <v/>
      </c>
      <c r="J286" s="19" t="str">
        <f t="shared" si="117"/>
        <v/>
      </c>
      <c r="K286" s="19" t="str">
        <f t="shared" si="118"/>
        <v/>
      </c>
      <c r="L286" s="19" t="str">
        <f t="shared" si="119"/>
        <v/>
      </c>
      <c r="M286" s="19" t="str">
        <f t="shared" si="120"/>
        <v/>
      </c>
      <c r="N286" s="20" t="str">
        <f t="shared" si="121"/>
        <v/>
      </c>
      <c r="O286" s="19" t="str">
        <f t="shared" si="122"/>
        <v/>
      </c>
      <c r="P286" s="19" t="str">
        <f t="shared" si="123"/>
        <v/>
      </c>
      <c r="Q286" s="20" t="str">
        <f t="shared" si="124"/>
        <v/>
      </c>
      <c r="R286" s="19" t="str">
        <f t="shared" si="139"/>
        <v/>
      </c>
      <c r="S286" s="19" t="str">
        <f t="shared" si="125"/>
        <v/>
      </c>
      <c r="T286" s="19" t="str">
        <f t="shared" si="126"/>
        <v/>
      </c>
      <c r="U286" s="19" t="str">
        <f t="shared" si="127"/>
        <v/>
      </c>
      <c r="V286" s="19" t="str">
        <f t="shared" si="128"/>
        <v/>
      </c>
      <c r="W286" s="19" t="str">
        <f t="shared" si="129"/>
        <v/>
      </c>
      <c r="X286" s="19" t="str">
        <f t="shared" si="130"/>
        <v/>
      </c>
      <c r="Y286" s="19" t="str">
        <f t="shared" si="131"/>
        <v/>
      </c>
      <c r="Z286" s="19" t="str">
        <f t="shared" si="132"/>
        <v/>
      </c>
      <c r="AA286" s="19" t="str">
        <f t="shared" si="133"/>
        <v/>
      </c>
      <c r="AB286" s="19" t="str">
        <f t="shared" si="134"/>
        <v/>
      </c>
      <c r="AC286" s="19" t="str">
        <f t="shared" si="135"/>
        <v/>
      </c>
      <c r="AD286" s="19" t="str">
        <f t="shared" si="136"/>
        <v/>
      </c>
    </row>
    <row r="287" spans="2:30" ht="14.4">
      <c r="B287" s="19" t="str">
        <f>IF(ISBLANK(A287),"",_xlfn.XLOOKUP(LEFT(A287,6),'MKT name rule'!$B$2:$B$322,'MKT name rule'!$C$2:$C$322, "Not found"))</f>
        <v/>
      </c>
      <c r="C287" s="19" t="str">
        <f t="shared" si="137"/>
        <v/>
      </c>
      <c r="D287" s="19" t="str">
        <f t="shared" si="112"/>
        <v/>
      </c>
      <c r="E287" s="19" t="str">
        <f t="shared" si="113"/>
        <v/>
      </c>
      <c r="F287" s="19" t="str">
        <f t="shared" si="114"/>
        <v/>
      </c>
      <c r="G287" s="19" t="str">
        <f t="shared" si="115"/>
        <v/>
      </c>
      <c r="H287" s="19" t="str">
        <f t="shared" si="138"/>
        <v/>
      </c>
      <c r="I287" s="19" t="str">
        <f t="shared" si="116"/>
        <v/>
      </c>
      <c r="J287" s="19" t="str">
        <f t="shared" si="117"/>
        <v/>
      </c>
      <c r="K287" s="19" t="str">
        <f t="shared" si="118"/>
        <v/>
      </c>
      <c r="L287" s="19" t="str">
        <f t="shared" si="119"/>
        <v/>
      </c>
      <c r="M287" s="19" t="str">
        <f t="shared" si="120"/>
        <v/>
      </c>
      <c r="N287" s="20" t="str">
        <f t="shared" si="121"/>
        <v/>
      </c>
      <c r="O287" s="19" t="str">
        <f t="shared" si="122"/>
        <v/>
      </c>
      <c r="P287" s="19" t="str">
        <f t="shared" si="123"/>
        <v/>
      </c>
      <c r="Q287" s="20" t="str">
        <f t="shared" si="124"/>
        <v/>
      </c>
      <c r="R287" s="19" t="str">
        <f t="shared" si="139"/>
        <v/>
      </c>
      <c r="S287" s="19" t="str">
        <f t="shared" si="125"/>
        <v/>
      </c>
      <c r="T287" s="19" t="str">
        <f t="shared" si="126"/>
        <v/>
      </c>
      <c r="U287" s="19" t="str">
        <f t="shared" si="127"/>
        <v/>
      </c>
      <c r="V287" s="19" t="str">
        <f t="shared" si="128"/>
        <v/>
      </c>
      <c r="W287" s="19" t="str">
        <f t="shared" si="129"/>
        <v/>
      </c>
      <c r="X287" s="19" t="str">
        <f t="shared" si="130"/>
        <v/>
      </c>
      <c r="Y287" s="19" t="str">
        <f t="shared" si="131"/>
        <v/>
      </c>
      <c r="Z287" s="19" t="str">
        <f t="shared" si="132"/>
        <v/>
      </c>
      <c r="AA287" s="19" t="str">
        <f t="shared" si="133"/>
        <v/>
      </c>
      <c r="AB287" s="19" t="str">
        <f t="shared" si="134"/>
        <v/>
      </c>
      <c r="AC287" s="19" t="str">
        <f t="shared" si="135"/>
        <v/>
      </c>
      <c r="AD287" s="19" t="str">
        <f t="shared" si="136"/>
        <v/>
      </c>
    </row>
    <row r="288" spans="2:30" ht="14.4">
      <c r="B288" s="19" t="str">
        <f>IF(ISBLANK(A288),"",_xlfn.XLOOKUP(LEFT(A288,6),'MKT name rule'!$B$2:$B$322,'MKT name rule'!$C$2:$C$322, "Not found"))</f>
        <v/>
      </c>
      <c r="C288" s="19" t="str">
        <f t="shared" si="137"/>
        <v/>
      </c>
      <c r="D288" s="19" t="str">
        <f t="shared" si="112"/>
        <v/>
      </c>
      <c r="E288" s="19" t="str">
        <f t="shared" si="113"/>
        <v/>
      </c>
      <c r="F288" s="19" t="str">
        <f t="shared" si="114"/>
        <v/>
      </c>
      <c r="G288" s="19" t="str">
        <f t="shared" si="115"/>
        <v/>
      </c>
      <c r="H288" s="19" t="str">
        <f t="shared" si="138"/>
        <v/>
      </c>
      <c r="I288" s="19" t="str">
        <f t="shared" si="116"/>
        <v/>
      </c>
      <c r="J288" s="19" t="str">
        <f t="shared" si="117"/>
        <v/>
      </c>
      <c r="K288" s="19" t="str">
        <f t="shared" si="118"/>
        <v/>
      </c>
      <c r="L288" s="19" t="str">
        <f t="shared" si="119"/>
        <v/>
      </c>
      <c r="M288" s="19" t="str">
        <f t="shared" si="120"/>
        <v/>
      </c>
      <c r="N288" s="20" t="str">
        <f t="shared" si="121"/>
        <v/>
      </c>
      <c r="O288" s="19" t="str">
        <f t="shared" si="122"/>
        <v/>
      </c>
      <c r="P288" s="19" t="str">
        <f t="shared" si="123"/>
        <v/>
      </c>
      <c r="Q288" s="20" t="str">
        <f t="shared" si="124"/>
        <v/>
      </c>
      <c r="R288" s="19" t="str">
        <f t="shared" si="139"/>
        <v/>
      </c>
      <c r="S288" s="19" t="str">
        <f t="shared" si="125"/>
        <v/>
      </c>
      <c r="T288" s="19" t="str">
        <f t="shared" si="126"/>
        <v/>
      </c>
      <c r="U288" s="19" t="str">
        <f t="shared" si="127"/>
        <v/>
      </c>
      <c r="V288" s="19" t="str">
        <f t="shared" si="128"/>
        <v/>
      </c>
      <c r="W288" s="19" t="str">
        <f t="shared" si="129"/>
        <v/>
      </c>
      <c r="X288" s="19" t="str">
        <f t="shared" si="130"/>
        <v/>
      </c>
      <c r="Y288" s="19" t="str">
        <f t="shared" si="131"/>
        <v/>
      </c>
      <c r="Z288" s="19" t="str">
        <f t="shared" si="132"/>
        <v/>
      </c>
      <c r="AA288" s="19" t="str">
        <f t="shared" si="133"/>
        <v/>
      </c>
      <c r="AB288" s="19" t="str">
        <f t="shared" si="134"/>
        <v/>
      </c>
      <c r="AC288" s="19" t="str">
        <f t="shared" si="135"/>
        <v/>
      </c>
      <c r="AD288" s="19" t="str">
        <f t="shared" si="136"/>
        <v/>
      </c>
    </row>
    <row r="289" spans="2:30" ht="14.4">
      <c r="B289" s="19" t="str">
        <f>IF(ISBLANK(A289),"",_xlfn.XLOOKUP(LEFT(A289,6),'MKT name rule'!$B$2:$B$322,'MKT name rule'!$C$2:$C$322, "Not found"))</f>
        <v/>
      </c>
      <c r="C289" s="19" t="str">
        <f t="shared" si="137"/>
        <v/>
      </c>
      <c r="D289" s="19" t="str">
        <f t="shared" si="112"/>
        <v/>
      </c>
      <c r="E289" s="19" t="str">
        <f t="shared" si="113"/>
        <v/>
      </c>
      <c r="F289" s="19" t="str">
        <f t="shared" si="114"/>
        <v/>
      </c>
      <c r="G289" s="19" t="str">
        <f t="shared" si="115"/>
        <v/>
      </c>
      <c r="H289" s="19" t="str">
        <f t="shared" si="138"/>
        <v/>
      </c>
      <c r="I289" s="19" t="str">
        <f t="shared" si="116"/>
        <v/>
      </c>
      <c r="J289" s="19" t="str">
        <f t="shared" si="117"/>
        <v/>
      </c>
      <c r="K289" s="19" t="str">
        <f t="shared" si="118"/>
        <v/>
      </c>
      <c r="L289" s="19" t="str">
        <f t="shared" si="119"/>
        <v/>
      </c>
      <c r="M289" s="19" t="str">
        <f t="shared" si="120"/>
        <v/>
      </c>
      <c r="N289" s="20" t="str">
        <f t="shared" si="121"/>
        <v/>
      </c>
      <c r="O289" s="19" t="str">
        <f t="shared" si="122"/>
        <v/>
      </c>
      <c r="P289" s="19" t="str">
        <f t="shared" si="123"/>
        <v/>
      </c>
      <c r="Q289" s="20" t="str">
        <f t="shared" si="124"/>
        <v/>
      </c>
      <c r="R289" s="19" t="str">
        <f t="shared" si="139"/>
        <v/>
      </c>
      <c r="S289" s="19" t="str">
        <f t="shared" si="125"/>
        <v/>
      </c>
      <c r="T289" s="19" t="str">
        <f t="shared" si="126"/>
        <v/>
      </c>
      <c r="U289" s="19" t="str">
        <f t="shared" si="127"/>
        <v/>
      </c>
      <c r="V289" s="19" t="str">
        <f t="shared" si="128"/>
        <v/>
      </c>
      <c r="W289" s="19" t="str">
        <f t="shared" si="129"/>
        <v/>
      </c>
      <c r="X289" s="19" t="str">
        <f t="shared" si="130"/>
        <v/>
      </c>
      <c r="Y289" s="19" t="str">
        <f t="shared" si="131"/>
        <v/>
      </c>
      <c r="Z289" s="19" t="str">
        <f t="shared" si="132"/>
        <v/>
      </c>
      <c r="AA289" s="19" t="str">
        <f t="shared" si="133"/>
        <v/>
      </c>
      <c r="AB289" s="19" t="str">
        <f t="shared" si="134"/>
        <v/>
      </c>
      <c r="AC289" s="19" t="str">
        <f t="shared" si="135"/>
        <v/>
      </c>
      <c r="AD289" s="19" t="str">
        <f t="shared" si="136"/>
        <v/>
      </c>
    </row>
    <row r="290" spans="2:30" ht="14.4">
      <c r="B290" s="19" t="str">
        <f>IF(ISBLANK(A290),"",_xlfn.XLOOKUP(LEFT(A290,6),'MKT name rule'!$B$2:$B$322,'MKT name rule'!$C$2:$C$322, "Not found"))</f>
        <v/>
      </c>
      <c r="C290" s="19" t="str">
        <f t="shared" si="137"/>
        <v/>
      </c>
      <c r="D290" s="19" t="str">
        <f t="shared" si="112"/>
        <v/>
      </c>
      <c r="E290" s="19" t="str">
        <f t="shared" si="113"/>
        <v/>
      </c>
      <c r="F290" s="19" t="str">
        <f t="shared" si="114"/>
        <v/>
      </c>
      <c r="G290" s="19" t="str">
        <f t="shared" si="115"/>
        <v/>
      </c>
      <c r="H290" s="19" t="str">
        <f t="shared" si="138"/>
        <v/>
      </c>
      <c r="I290" s="19" t="str">
        <f t="shared" si="116"/>
        <v/>
      </c>
      <c r="J290" s="19" t="str">
        <f t="shared" si="117"/>
        <v/>
      </c>
      <c r="K290" s="19" t="str">
        <f t="shared" si="118"/>
        <v/>
      </c>
      <c r="L290" s="19" t="str">
        <f t="shared" si="119"/>
        <v/>
      </c>
      <c r="M290" s="19" t="str">
        <f t="shared" si="120"/>
        <v/>
      </c>
      <c r="N290" s="20" t="str">
        <f t="shared" si="121"/>
        <v/>
      </c>
      <c r="O290" s="19" t="str">
        <f t="shared" si="122"/>
        <v/>
      </c>
      <c r="P290" s="19" t="str">
        <f t="shared" si="123"/>
        <v/>
      </c>
      <c r="Q290" s="20" t="str">
        <f t="shared" si="124"/>
        <v/>
      </c>
      <c r="R290" s="19" t="str">
        <f t="shared" si="139"/>
        <v/>
      </c>
      <c r="S290" s="19" t="str">
        <f t="shared" si="125"/>
        <v/>
      </c>
      <c r="T290" s="19" t="str">
        <f t="shared" si="126"/>
        <v/>
      </c>
      <c r="U290" s="19" t="str">
        <f t="shared" si="127"/>
        <v/>
      </c>
      <c r="V290" s="19" t="str">
        <f t="shared" si="128"/>
        <v/>
      </c>
      <c r="W290" s="19" t="str">
        <f t="shared" si="129"/>
        <v/>
      </c>
      <c r="X290" s="19" t="str">
        <f t="shared" si="130"/>
        <v/>
      </c>
      <c r="Y290" s="19" t="str">
        <f t="shared" si="131"/>
        <v/>
      </c>
      <c r="Z290" s="19" t="str">
        <f t="shared" si="132"/>
        <v/>
      </c>
      <c r="AA290" s="19" t="str">
        <f t="shared" si="133"/>
        <v/>
      </c>
      <c r="AB290" s="19" t="str">
        <f t="shared" si="134"/>
        <v/>
      </c>
      <c r="AC290" s="19" t="str">
        <f t="shared" si="135"/>
        <v/>
      </c>
      <c r="AD290" s="19" t="str">
        <f t="shared" si="136"/>
        <v/>
      </c>
    </row>
    <row r="291" spans="2:30" ht="14.4">
      <c r="B291" s="19" t="str">
        <f>IF(ISBLANK(A291),"",_xlfn.XLOOKUP(LEFT(A291,6),'MKT name rule'!$B$2:$B$322,'MKT name rule'!$C$2:$C$322, "Not found"))</f>
        <v/>
      </c>
      <c r="C291" s="19" t="str">
        <f t="shared" si="137"/>
        <v/>
      </c>
      <c r="D291" s="19" t="str">
        <f t="shared" si="112"/>
        <v/>
      </c>
      <c r="E291" s="19" t="str">
        <f t="shared" si="113"/>
        <v/>
      </c>
      <c r="F291" s="19" t="str">
        <f t="shared" si="114"/>
        <v/>
      </c>
      <c r="G291" s="19" t="str">
        <f t="shared" si="115"/>
        <v/>
      </c>
      <c r="H291" s="19" t="str">
        <f t="shared" si="138"/>
        <v/>
      </c>
      <c r="I291" s="19" t="str">
        <f t="shared" si="116"/>
        <v/>
      </c>
      <c r="J291" s="19" t="str">
        <f t="shared" si="117"/>
        <v/>
      </c>
      <c r="K291" s="19" t="str">
        <f t="shared" si="118"/>
        <v/>
      </c>
      <c r="L291" s="19" t="str">
        <f t="shared" si="119"/>
        <v/>
      </c>
      <c r="M291" s="19" t="str">
        <f t="shared" si="120"/>
        <v/>
      </c>
      <c r="N291" s="20" t="str">
        <f t="shared" si="121"/>
        <v/>
      </c>
      <c r="O291" s="19" t="str">
        <f t="shared" si="122"/>
        <v/>
      </c>
      <c r="P291" s="19" t="str">
        <f t="shared" si="123"/>
        <v/>
      </c>
      <c r="Q291" s="20" t="str">
        <f t="shared" si="124"/>
        <v/>
      </c>
      <c r="R291" s="19" t="str">
        <f t="shared" si="139"/>
        <v/>
      </c>
      <c r="S291" s="19" t="str">
        <f t="shared" si="125"/>
        <v/>
      </c>
      <c r="T291" s="19" t="str">
        <f t="shared" si="126"/>
        <v/>
      </c>
      <c r="U291" s="19" t="str">
        <f t="shared" si="127"/>
        <v/>
      </c>
      <c r="V291" s="19" t="str">
        <f t="shared" si="128"/>
        <v/>
      </c>
      <c r="W291" s="19" t="str">
        <f t="shared" si="129"/>
        <v/>
      </c>
      <c r="X291" s="19" t="str">
        <f t="shared" si="130"/>
        <v/>
      </c>
      <c r="Y291" s="19" t="str">
        <f t="shared" si="131"/>
        <v/>
      </c>
      <c r="Z291" s="19" t="str">
        <f t="shared" si="132"/>
        <v/>
      </c>
      <c r="AA291" s="19" t="str">
        <f t="shared" si="133"/>
        <v/>
      </c>
      <c r="AB291" s="19" t="str">
        <f t="shared" si="134"/>
        <v/>
      </c>
      <c r="AC291" s="19" t="str">
        <f t="shared" si="135"/>
        <v/>
      </c>
      <c r="AD291" s="19" t="str">
        <f t="shared" si="136"/>
        <v/>
      </c>
    </row>
    <row r="292" spans="2:30" ht="14.4">
      <c r="B292" s="19" t="str">
        <f>IF(ISBLANK(A292),"",_xlfn.XLOOKUP(LEFT(A292,6),'MKT name rule'!$B$2:$B$322,'MKT name rule'!$C$2:$C$322, "Not found"))</f>
        <v/>
      </c>
      <c r="C292" s="19" t="str">
        <f t="shared" si="137"/>
        <v/>
      </c>
      <c r="D292" s="19" t="str">
        <f t="shared" si="112"/>
        <v/>
      </c>
      <c r="E292" s="19" t="str">
        <f t="shared" si="113"/>
        <v/>
      </c>
      <c r="F292" s="19" t="str">
        <f t="shared" si="114"/>
        <v/>
      </c>
      <c r="G292" s="19" t="str">
        <f t="shared" si="115"/>
        <v/>
      </c>
      <c r="H292" s="19" t="str">
        <f t="shared" si="138"/>
        <v/>
      </c>
      <c r="I292" s="19" t="str">
        <f t="shared" si="116"/>
        <v/>
      </c>
      <c r="J292" s="19" t="str">
        <f t="shared" si="117"/>
        <v/>
      </c>
      <c r="K292" s="19" t="str">
        <f t="shared" si="118"/>
        <v/>
      </c>
      <c r="L292" s="19" t="str">
        <f t="shared" si="119"/>
        <v/>
      </c>
      <c r="M292" s="19" t="str">
        <f t="shared" si="120"/>
        <v/>
      </c>
      <c r="N292" s="20" t="str">
        <f t="shared" si="121"/>
        <v/>
      </c>
      <c r="O292" s="19" t="str">
        <f t="shared" si="122"/>
        <v/>
      </c>
      <c r="P292" s="19" t="str">
        <f t="shared" si="123"/>
        <v/>
      </c>
      <c r="Q292" s="20" t="str">
        <f t="shared" si="124"/>
        <v/>
      </c>
      <c r="R292" s="19" t="str">
        <f t="shared" si="139"/>
        <v/>
      </c>
      <c r="S292" s="19" t="str">
        <f t="shared" si="125"/>
        <v/>
      </c>
      <c r="T292" s="19" t="str">
        <f t="shared" si="126"/>
        <v/>
      </c>
      <c r="U292" s="19" t="str">
        <f t="shared" si="127"/>
        <v/>
      </c>
      <c r="V292" s="19" t="str">
        <f t="shared" si="128"/>
        <v/>
      </c>
      <c r="W292" s="19" t="str">
        <f t="shared" si="129"/>
        <v/>
      </c>
      <c r="X292" s="19" t="str">
        <f t="shared" si="130"/>
        <v/>
      </c>
      <c r="Y292" s="19" t="str">
        <f t="shared" si="131"/>
        <v/>
      </c>
      <c r="Z292" s="19" t="str">
        <f t="shared" si="132"/>
        <v/>
      </c>
      <c r="AA292" s="19" t="str">
        <f t="shared" si="133"/>
        <v/>
      </c>
      <c r="AB292" s="19" t="str">
        <f t="shared" si="134"/>
        <v/>
      </c>
      <c r="AC292" s="19" t="str">
        <f t="shared" si="135"/>
        <v/>
      </c>
      <c r="AD292" s="19" t="str">
        <f t="shared" si="136"/>
        <v/>
      </c>
    </row>
    <row r="293" spans="2:30" ht="14.4">
      <c r="B293" s="19" t="str">
        <f>IF(ISBLANK(A293),"",_xlfn.XLOOKUP(LEFT(A293,6),'MKT name rule'!$B$2:$B$322,'MKT name rule'!$C$2:$C$322, "Not found"))</f>
        <v/>
      </c>
      <c r="C293" s="19" t="str">
        <f t="shared" si="137"/>
        <v/>
      </c>
      <c r="D293" s="19" t="str">
        <f t="shared" si="112"/>
        <v/>
      </c>
      <c r="E293" s="19" t="str">
        <f t="shared" si="113"/>
        <v/>
      </c>
      <c r="F293" s="19" t="str">
        <f t="shared" si="114"/>
        <v/>
      </c>
      <c r="G293" s="19" t="str">
        <f t="shared" si="115"/>
        <v/>
      </c>
      <c r="H293" s="19" t="str">
        <f t="shared" si="138"/>
        <v/>
      </c>
      <c r="I293" s="19" t="str">
        <f t="shared" si="116"/>
        <v/>
      </c>
      <c r="J293" s="19" t="str">
        <f t="shared" si="117"/>
        <v/>
      </c>
      <c r="K293" s="19" t="str">
        <f t="shared" si="118"/>
        <v/>
      </c>
      <c r="L293" s="19" t="str">
        <f t="shared" si="119"/>
        <v/>
      </c>
      <c r="M293" s="19" t="str">
        <f t="shared" si="120"/>
        <v/>
      </c>
      <c r="N293" s="20" t="str">
        <f t="shared" si="121"/>
        <v/>
      </c>
      <c r="O293" s="19" t="str">
        <f t="shared" si="122"/>
        <v/>
      </c>
      <c r="P293" s="19" t="str">
        <f t="shared" si="123"/>
        <v/>
      </c>
      <c r="Q293" s="20" t="str">
        <f t="shared" si="124"/>
        <v/>
      </c>
      <c r="R293" s="19" t="str">
        <f t="shared" si="139"/>
        <v/>
      </c>
      <c r="S293" s="19" t="str">
        <f t="shared" si="125"/>
        <v/>
      </c>
      <c r="T293" s="19" t="str">
        <f t="shared" si="126"/>
        <v/>
      </c>
      <c r="U293" s="19" t="str">
        <f t="shared" si="127"/>
        <v/>
      </c>
      <c r="V293" s="19" t="str">
        <f t="shared" si="128"/>
        <v/>
      </c>
      <c r="W293" s="19" t="str">
        <f t="shared" si="129"/>
        <v/>
      </c>
      <c r="X293" s="19" t="str">
        <f t="shared" si="130"/>
        <v/>
      </c>
      <c r="Y293" s="19" t="str">
        <f t="shared" si="131"/>
        <v/>
      </c>
      <c r="Z293" s="19" t="str">
        <f t="shared" si="132"/>
        <v/>
      </c>
      <c r="AA293" s="19" t="str">
        <f t="shared" si="133"/>
        <v/>
      </c>
      <c r="AB293" s="19" t="str">
        <f t="shared" si="134"/>
        <v/>
      </c>
      <c r="AC293" s="19" t="str">
        <f t="shared" si="135"/>
        <v/>
      </c>
      <c r="AD293" s="19" t="str">
        <f t="shared" si="136"/>
        <v/>
      </c>
    </row>
    <row r="294" spans="2:30" ht="14.4">
      <c r="B294" s="19" t="str">
        <f>IF(ISBLANK(A294),"",_xlfn.XLOOKUP(LEFT(A294,6),'MKT name rule'!$B$2:$B$322,'MKT name rule'!$C$2:$C$322, "Not found"))</f>
        <v/>
      </c>
      <c r="C294" s="19" t="str">
        <f t="shared" si="137"/>
        <v/>
      </c>
      <c r="D294" s="19" t="str">
        <f t="shared" si="112"/>
        <v/>
      </c>
      <c r="E294" s="19" t="str">
        <f t="shared" si="113"/>
        <v/>
      </c>
      <c r="F294" s="19" t="str">
        <f t="shared" si="114"/>
        <v/>
      </c>
      <c r="G294" s="19" t="str">
        <f t="shared" si="115"/>
        <v/>
      </c>
      <c r="H294" s="19" t="str">
        <f t="shared" si="138"/>
        <v/>
      </c>
      <c r="I294" s="19" t="str">
        <f t="shared" si="116"/>
        <v/>
      </c>
      <c r="J294" s="19" t="str">
        <f t="shared" si="117"/>
        <v/>
      </c>
      <c r="K294" s="19" t="str">
        <f t="shared" si="118"/>
        <v/>
      </c>
      <c r="L294" s="19" t="str">
        <f t="shared" si="119"/>
        <v/>
      </c>
      <c r="M294" s="19" t="str">
        <f t="shared" si="120"/>
        <v/>
      </c>
      <c r="N294" s="20" t="str">
        <f t="shared" si="121"/>
        <v/>
      </c>
      <c r="O294" s="19" t="str">
        <f t="shared" si="122"/>
        <v/>
      </c>
      <c r="P294" s="19" t="str">
        <f t="shared" si="123"/>
        <v/>
      </c>
      <c r="Q294" s="20" t="str">
        <f t="shared" si="124"/>
        <v/>
      </c>
      <c r="R294" s="19" t="str">
        <f t="shared" si="139"/>
        <v/>
      </c>
      <c r="S294" s="19" t="str">
        <f t="shared" si="125"/>
        <v/>
      </c>
      <c r="T294" s="19" t="str">
        <f t="shared" si="126"/>
        <v/>
      </c>
      <c r="U294" s="19" t="str">
        <f t="shared" si="127"/>
        <v/>
      </c>
      <c r="V294" s="19" t="str">
        <f t="shared" si="128"/>
        <v/>
      </c>
      <c r="W294" s="19" t="str">
        <f t="shared" si="129"/>
        <v/>
      </c>
      <c r="X294" s="19" t="str">
        <f t="shared" si="130"/>
        <v/>
      </c>
      <c r="Y294" s="19" t="str">
        <f t="shared" si="131"/>
        <v/>
      </c>
      <c r="Z294" s="19" t="str">
        <f t="shared" si="132"/>
        <v/>
      </c>
      <c r="AA294" s="19" t="str">
        <f t="shared" si="133"/>
        <v/>
      </c>
      <c r="AB294" s="19" t="str">
        <f t="shared" si="134"/>
        <v/>
      </c>
      <c r="AC294" s="19" t="str">
        <f t="shared" si="135"/>
        <v/>
      </c>
      <c r="AD294" s="19" t="str">
        <f t="shared" si="136"/>
        <v/>
      </c>
    </row>
    <row r="295" spans="2:30" ht="14.4">
      <c r="B295" s="19" t="str">
        <f>IF(ISBLANK(A295),"",_xlfn.XLOOKUP(LEFT(A295,6),'MKT name rule'!$B$2:$B$322,'MKT name rule'!$C$2:$C$322, "Not found"))</f>
        <v/>
      </c>
      <c r="C295" s="19" t="str">
        <f t="shared" si="137"/>
        <v/>
      </c>
      <c r="D295" s="19" t="str">
        <f t="shared" si="112"/>
        <v/>
      </c>
      <c r="E295" s="19" t="str">
        <f t="shared" si="113"/>
        <v/>
      </c>
      <c r="F295" s="19" t="str">
        <f t="shared" si="114"/>
        <v/>
      </c>
      <c r="G295" s="19" t="str">
        <f t="shared" si="115"/>
        <v/>
      </c>
      <c r="H295" s="19" t="str">
        <f t="shared" si="138"/>
        <v/>
      </c>
      <c r="I295" s="19" t="str">
        <f t="shared" si="116"/>
        <v/>
      </c>
      <c r="J295" s="19" t="str">
        <f t="shared" si="117"/>
        <v/>
      </c>
      <c r="K295" s="19" t="str">
        <f t="shared" si="118"/>
        <v/>
      </c>
      <c r="L295" s="19" t="str">
        <f t="shared" si="119"/>
        <v/>
      </c>
      <c r="M295" s="19" t="str">
        <f t="shared" si="120"/>
        <v/>
      </c>
      <c r="N295" s="20" t="str">
        <f t="shared" si="121"/>
        <v/>
      </c>
      <c r="O295" s="19" t="str">
        <f t="shared" si="122"/>
        <v/>
      </c>
      <c r="P295" s="19" t="str">
        <f t="shared" si="123"/>
        <v/>
      </c>
      <c r="Q295" s="20" t="str">
        <f t="shared" si="124"/>
        <v/>
      </c>
      <c r="R295" s="19" t="str">
        <f t="shared" si="139"/>
        <v/>
      </c>
      <c r="S295" s="19" t="str">
        <f t="shared" si="125"/>
        <v/>
      </c>
      <c r="T295" s="19" t="str">
        <f t="shared" si="126"/>
        <v/>
      </c>
      <c r="U295" s="19" t="str">
        <f t="shared" si="127"/>
        <v/>
      </c>
      <c r="V295" s="19" t="str">
        <f t="shared" si="128"/>
        <v/>
      </c>
      <c r="W295" s="19" t="str">
        <f t="shared" si="129"/>
        <v/>
      </c>
      <c r="X295" s="19" t="str">
        <f t="shared" si="130"/>
        <v/>
      </c>
      <c r="Y295" s="19" t="str">
        <f t="shared" si="131"/>
        <v/>
      </c>
      <c r="Z295" s="19" t="str">
        <f t="shared" si="132"/>
        <v/>
      </c>
      <c r="AA295" s="19" t="str">
        <f t="shared" si="133"/>
        <v/>
      </c>
      <c r="AB295" s="19" t="str">
        <f t="shared" si="134"/>
        <v/>
      </c>
      <c r="AC295" s="19" t="str">
        <f t="shared" si="135"/>
        <v/>
      </c>
      <c r="AD295" s="19" t="str">
        <f t="shared" si="136"/>
        <v/>
      </c>
    </row>
    <row r="296" spans="2:30" ht="14.4">
      <c r="B296" s="19" t="str">
        <f>IF(ISBLANK(A296),"",_xlfn.XLOOKUP(LEFT(A296,6),'MKT name rule'!$B$2:$B$322,'MKT name rule'!$C$2:$C$322, "Not found"))</f>
        <v/>
      </c>
      <c r="C296" s="19" t="str">
        <f t="shared" si="137"/>
        <v/>
      </c>
      <c r="D296" s="19" t="str">
        <f t="shared" si="112"/>
        <v/>
      </c>
      <c r="E296" s="19" t="str">
        <f t="shared" si="113"/>
        <v/>
      </c>
      <c r="F296" s="19" t="str">
        <f t="shared" si="114"/>
        <v/>
      </c>
      <c r="G296" s="19" t="str">
        <f t="shared" si="115"/>
        <v/>
      </c>
      <c r="H296" s="19" t="str">
        <f t="shared" si="138"/>
        <v/>
      </c>
      <c r="I296" s="19" t="str">
        <f t="shared" si="116"/>
        <v/>
      </c>
      <c r="J296" s="19" t="str">
        <f t="shared" si="117"/>
        <v/>
      </c>
      <c r="K296" s="19" t="str">
        <f t="shared" si="118"/>
        <v/>
      </c>
      <c r="L296" s="19" t="str">
        <f t="shared" si="119"/>
        <v/>
      </c>
      <c r="M296" s="19" t="str">
        <f t="shared" si="120"/>
        <v/>
      </c>
      <c r="N296" s="20" t="str">
        <f t="shared" si="121"/>
        <v/>
      </c>
      <c r="O296" s="19" t="str">
        <f t="shared" si="122"/>
        <v/>
      </c>
      <c r="P296" s="19" t="str">
        <f t="shared" si="123"/>
        <v/>
      </c>
      <c r="Q296" s="20" t="str">
        <f t="shared" si="124"/>
        <v/>
      </c>
      <c r="R296" s="19" t="str">
        <f t="shared" si="139"/>
        <v/>
      </c>
      <c r="S296" s="19" t="str">
        <f t="shared" si="125"/>
        <v/>
      </c>
      <c r="T296" s="19" t="str">
        <f t="shared" si="126"/>
        <v/>
      </c>
      <c r="U296" s="19" t="str">
        <f t="shared" si="127"/>
        <v/>
      </c>
      <c r="V296" s="19" t="str">
        <f t="shared" si="128"/>
        <v/>
      </c>
      <c r="W296" s="19" t="str">
        <f t="shared" si="129"/>
        <v/>
      </c>
      <c r="X296" s="19" t="str">
        <f t="shared" si="130"/>
        <v/>
      </c>
      <c r="Y296" s="19" t="str">
        <f t="shared" si="131"/>
        <v/>
      </c>
      <c r="Z296" s="19" t="str">
        <f t="shared" si="132"/>
        <v/>
      </c>
      <c r="AA296" s="19" t="str">
        <f t="shared" si="133"/>
        <v/>
      </c>
      <c r="AB296" s="19" t="str">
        <f t="shared" si="134"/>
        <v/>
      </c>
      <c r="AC296" s="19" t="str">
        <f t="shared" si="135"/>
        <v/>
      </c>
      <c r="AD296" s="19" t="str">
        <f t="shared" si="136"/>
        <v/>
      </c>
    </row>
    <row r="297" spans="2:30" ht="14.4">
      <c r="B297" s="19" t="str">
        <f>IF(ISBLANK(A297),"",_xlfn.XLOOKUP(LEFT(A297,6),'MKT name rule'!$B$2:$B$322,'MKT name rule'!$C$2:$C$322, "Not found"))</f>
        <v/>
      </c>
      <c r="C297" s="19" t="str">
        <f t="shared" si="137"/>
        <v/>
      </c>
      <c r="D297" s="19" t="str">
        <f t="shared" si="112"/>
        <v/>
      </c>
      <c r="E297" s="19" t="str">
        <f t="shared" si="113"/>
        <v/>
      </c>
      <c r="F297" s="19" t="str">
        <f t="shared" si="114"/>
        <v/>
      </c>
      <c r="G297" s="19" t="str">
        <f t="shared" si="115"/>
        <v/>
      </c>
      <c r="H297" s="19" t="str">
        <f t="shared" si="138"/>
        <v/>
      </c>
      <c r="I297" s="19" t="str">
        <f t="shared" si="116"/>
        <v/>
      </c>
      <c r="J297" s="19" t="str">
        <f t="shared" si="117"/>
        <v/>
      </c>
      <c r="K297" s="19" t="str">
        <f t="shared" si="118"/>
        <v/>
      </c>
      <c r="L297" s="19" t="str">
        <f t="shared" si="119"/>
        <v/>
      </c>
      <c r="M297" s="19" t="str">
        <f t="shared" si="120"/>
        <v/>
      </c>
      <c r="N297" s="20" t="str">
        <f t="shared" si="121"/>
        <v/>
      </c>
      <c r="O297" s="19" t="str">
        <f t="shared" si="122"/>
        <v/>
      </c>
      <c r="P297" s="19" t="str">
        <f t="shared" si="123"/>
        <v/>
      </c>
      <c r="Q297" s="20" t="str">
        <f t="shared" si="124"/>
        <v/>
      </c>
      <c r="R297" s="19" t="str">
        <f t="shared" si="139"/>
        <v/>
      </c>
      <c r="S297" s="19" t="str">
        <f t="shared" si="125"/>
        <v/>
      </c>
      <c r="T297" s="19" t="str">
        <f t="shared" si="126"/>
        <v/>
      </c>
      <c r="U297" s="19" t="str">
        <f t="shared" si="127"/>
        <v/>
      </c>
      <c r="V297" s="19" t="str">
        <f t="shared" si="128"/>
        <v/>
      </c>
      <c r="W297" s="19" t="str">
        <f t="shared" si="129"/>
        <v/>
      </c>
      <c r="X297" s="19" t="str">
        <f t="shared" si="130"/>
        <v/>
      </c>
      <c r="Y297" s="19" t="str">
        <f t="shared" si="131"/>
        <v/>
      </c>
      <c r="Z297" s="19" t="str">
        <f t="shared" si="132"/>
        <v/>
      </c>
      <c r="AA297" s="19" t="str">
        <f t="shared" si="133"/>
        <v/>
      </c>
      <c r="AB297" s="19" t="str">
        <f t="shared" si="134"/>
        <v/>
      </c>
      <c r="AC297" s="19" t="str">
        <f t="shared" si="135"/>
        <v/>
      </c>
      <c r="AD297" s="19" t="str">
        <f t="shared" si="136"/>
        <v/>
      </c>
    </row>
    <row r="298" spans="2:30" ht="14.4">
      <c r="B298" s="19" t="str">
        <f>IF(ISBLANK(A298),"",_xlfn.XLOOKUP(LEFT(A298,6),'MKT name rule'!$B$2:$B$322,'MKT name rule'!$C$2:$C$322, "Not found"))</f>
        <v/>
      </c>
      <c r="C298" s="19" t="str">
        <f t="shared" si="137"/>
        <v/>
      </c>
      <c r="D298" s="19" t="str">
        <f t="shared" si="112"/>
        <v/>
      </c>
      <c r="E298" s="19" t="str">
        <f t="shared" si="113"/>
        <v/>
      </c>
      <c r="F298" s="19" t="str">
        <f t="shared" si="114"/>
        <v/>
      </c>
      <c r="G298" s="19" t="str">
        <f t="shared" si="115"/>
        <v/>
      </c>
      <c r="H298" s="19" t="str">
        <f t="shared" si="138"/>
        <v/>
      </c>
      <c r="I298" s="19" t="str">
        <f t="shared" si="116"/>
        <v/>
      </c>
      <c r="J298" s="19" t="str">
        <f t="shared" si="117"/>
        <v/>
      </c>
      <c r="K298" s="19" t="str">
        <f t="shared" si="118"/>
        <v/>
      </c>
      <c r="L298" s="19" t="str">
        <f t="shared" si="119"/>
        <v/>
      </c>
      <c r="M298" s="19" t="str">
        <f t="shared" si="120"/>
        <v/>
      </c>
      <c r="N298" s="20" t="str">
        <f t="shared" si="121"/>
        <v/>
      </c>
      <c r="O298" s="19" t="str">
        <f t="shared" si="122"/>
        <v/>
      </c>
      <c r="P298" s="19" t="str">
        <f t="shared" si="123"/>
        <v/>
      </c>
      <c r="Q298" s="20" t="str">
        <f t="shared" si="124"/>
        <v/>
      </c>
      <c r="R298" s="19" t="str">
        <f t="shared" si="139"/>
        <v/>
      </c>
      <c r="S298" s="19" t="str">
        <f t="shared" si="125"/>
        <v/>
      </c>
      <c r="T298" s="19" t="str">
        <f t="shared" si="126"/>
        <v/>
      </c>
      <c r="U298" s="19" t="str">
        <f t="shared" si="127"/>
        <v/>
      </c>
      <c r="V298" s="19" t="str">
        <f t="shared" si="128"/>
        <v/>
      </c>
      <c r="W298" s="19" t="str">
        <f t="shared" si="129"/>
        <v/>
      </c>
      <c r="X298" s="19" t="str">
        <f t="shared" si="130"/>
        <v/>
      </c>
      <c r="Y298" s="19" t="str">
        <f t="shared" si="131"/>
        <v/>
      </c>
      <c r="Z298" s="19" t="str">
        <f t="shared" si="132"/>
        <v/>
      </c>
      <c r="AA298" s="19" t="str">
        <f t="shared" si="133"/>
        <v/>
      </c>
      <c r="AB298" s="19" t="str">
        <f t="shared" si="134"/>
        <v/>
      </c>
      <c r="AC298" s="19" t="str">
        <f t="shared" si="135"/>
        <v/>
      </c>
      <c r="AD298" s="19" t="str">
        <f t="shared" si="136"/>
        <v/>
      </c>
    </row>
    <row r="299" spans="2:30" ht="14.4">
      <c r="B299" s="19" t="str">
        <f>IF(ISBLANK(A299),"",_xlfn.XLOOKUP(LEFT(A299,6),'MKT name rule'!$B$2:$B$322,'MKT name rule'!$C$2:$C$322, "Not found"))</f>
        <v/>
      </c>
      <c r="C299" s="19" t="str">
        <f t="shared" si="137"/>
        <v/>
      </c>
      <c r="D299" s="19" t="str">
        <f t="shared" si="112"/>
        <v/>
      </c>
      <c r="E299" s="19" t="str">
        <f t="shared" si="113"/>
        <v/>
      </c>
      <c r="F299" s="19" t="str">
        <f t="shared" si="114"/>
        <v/>
      </c>
      <c r="G299" s="19" t="str">
        <f t="shared" si="115"/>
        <v/>
      </c>
      <c r="H299" s="19" t="str">
        <f t="shared" si="138"/>
        <v/>
      </c>
      <c r="I299" s="19" t="str">
        <f t="shared" si="116"/>
        <v/>
      </c>
      <c r="J299" s="19" t="str">
        <f t="shared" si="117"/>
        <v/>
      </c>
      <c r="K299" s="19" t="str">
        <f t="shared" si="118"/>
        <v/>
      </c>
      <c r="L299" s="19" t="str">
        <f t="shared" si="119"/>
        <v/>
      </c>
      <c r="M299" s="19" t="str">
        <f t="shared" si="120"/>
        <v/>
      </c>
      <c r="N299" s="20" t="str">
        <f t="shared" si="121"/>
        <v/>
      </c>
      <c r="O299" s="19" t="str">
        <f t="shared" si="122"/>
        <v/>
      </c>
      <c r="P299" s="19" t="str">
        <f t="shared" si="123"/>
        <v/>
      </c>
      <c r="Q299" s="20" t="str">
        <f t="shared" si="124"/>
        <v/>
      </c>
      <c r="R299" s="19" t="str">
        <f t="shared" si="139"/>
        <v/>
      </c>
      <c r="S299" s="19" t="str">
        <f t="shared" si="125"/>
        <v/>
      </c>
      <c r="T299" s="19" t="str">
        <f t="shared" si="126"/>
        <v/>
      </c>
      <c r="U299" s="19" t="str">
        <f t="shared" si="127"/>
        <v/>
      </c>
      <c r="V299" s="19" t="str">
        <f t="shared" si="128"/>
        <v/>
      </c>
      <c r="W299" s="19" t="str">
        <f t="shared" si="129"/>
        <v/>
      </c>
      <c r="X299" s="19" t="str">
        <f t="shared" si="130"/>
        <v/>
      </c>
      <c r="Y299" s="19" t="str">
        <f t="shared" si="131"/>
        <v/>
      </c>
      <c r="Z299" s="19" t="str">
        <f t="shared" si="132"/>
        <v/>
      </c>
      <c r="AA299" s="19" t="str">
        <f t="shared" si="133"/>
        <v/>
      </c>
      <c r="AB299" s="19" t="str">
        <f t="shared" si="134"/>
        <v/>
      </c>
      <c r="AC299" s="19" t="str">
        <f t="shared" si="135"/>
        <v/>
      </c>
      <c r="AD299" s="19" t="str">
        <f t="shared" si="136"/>
        <v/>
      </c>
    </row>
    <row r="300" spans="2:30" ht="14.4">
      <c r="B300" s="19" t="str">
        <f>IF(ISBLANK(A300),"",_xlfn.XLOOKUP(LEFT(A300,6),'MKT name rule'!$B$2:$B$322,'MKT name rule'!$C$2:$C$322, "Not found"))</f>
        <v/>
      </c>
      <c r="C300" s="19" t="str">
        <f t="shared" si="137"/>
        <v/>
      </c>
      <c r="D300" s="19" t="str">
        <f t="shared" si="112"/>
        <v/>
      </c>
      <c r="E300" s="19" t="str">
        <f t="shared" si="113"/>
        <v/>
      </c>
      <c r="F300" s="19" t="str">
        <f t="shared" si="114"/>
        <v/>
      </c>
      <c r="G300" s="19" t="str">
        <f t="shared" si="115"/>
        <v/>
      </c>
      <c r="H300" s="19" t="str">
        <f t="shared" si="138"/>
        <v/>
      </c>
      <c r="I300" s="19" t="str">
        <f t="shared" si="116"/>
        <v/>
      </c>
      <c r="J300" s="19" t="str">
        <f t="shared" si="117"/>
        <v/>
      </c>
      <c r="K300" s="19" t="str">
        <f t="shared" si="118"/>
        <v/>
      </c>
      <c r="L300" s="19" t="str">
        <f t="shared" si="119"/>
        <v/>
      </c>
      <c r="M300" s="19" t="str">
        <f t="shared" si="120"/>
        <v/>
      </c>
      <c r="N300" s="20" t="str">
        <f t="shared" si="121"/>
        <v/>
      </c>
      <c r="O300" s="19" t="str">
        <f t="shared" si="122"/>
        <v/>
      </c>
      <c r="P300" s="19" t="str">
        <f t="shared" si="123"/>
        <v/>
      </c>
      <c r="Q300" s="20" t="str">
        <f t="shared" si="124"/>
        <v/>
      </c>
      <c r="R300" s="19" t="str">
        <f t="shared" si="139"/>
        <v/>
      </c>
      <c r="S300" s="19" t="str">
        <f t="shared" si="125"/>
        <v/>
      </c>
      <c r="T300" s="19" t="str">
        <f t="shared" si="126"/>
        <v/>
      </c>
      <c r="U300" s="19" t="str">
        <f t="shared" si="127"/>
        <v/>
      </c>
      <c r="V300" s="19" t="str">
        <f t="shared" si="128"/>
        <v/>
      </c>
      <c r="W300" s="19" t="str">
        <f t="shared" si="129"/>
        <v/>
      </c>
      <c r="X300" s="19" t="str">
        <f t="shared" si="130"/>
        <v/>
      </c>
      <c r="Y300" s="19" t="str">
        <f t="shared" si="131"/>
        <v/>
      </c>
      <c r="Z300" s="19" t="str">
        <f t="shared" si="132"/>
        <v/>
      </c>
      <c r="AA300" s="19" t="str">
        <f t="shared" si="133"/>
        <v/>
      </c>
      <c r="AB300" s="19" t="str">
        <f t="shared" si="134"/>
        <v/>
      </c>
      <c r="AC300" s="19" t="str">
        <f t="shared" si="135"/>
        <v/>
      </c>
      <c r="AD300" s="19" t="str">
        <f t="shared" si="136"/>
        <v/>
      </c>
    </row>
    <row r="301" spans="2:30" ht="14.4">
      <c r="B301" s="19" t="str">
        <f>IF(ISBLANK(A301),"",_xlfn.XLOOKUP(LEFT(A301,6),'MKT name rule'!$B$2:$B$322,'MKT name rule'!$C$2:$C$322, "Not found"))</f>
        <v/>
      </c>
      <c r="C301" s="19" t="str">
        <f t="shared" si="137"/>
        <v/>
      </c>
      <c r="D301" s="19" t="str">
        <f t="shared" si="112"/>
        <v/>
      </c>
      <c r="E301" s="19" t="str">
        <f t="shared" si="113"/>
        <v/>
      </c>
      <c r="F301" s="19" t="str">
        <f t="shared" si="114"/>
        <v/>
      </c>
      <c r="G301" s="19" t="str">
        <f t="shared" si="115"/>
        <v/>
      </c>
      <c r="H301" s="19" t="str">
        <f t="shared" si="138"/>
        <v/>
      </c>
      <c r="I301" s="19" t="str">
        <f t="shared" si="116"/>
        <v/>
      </c>
      <c r="J301" s="19" t="str">
        <f t="shared" si="117"/>
        <v/>
      </c>
      <c r="K301" s="19" t="str">
        <f t="shared" si="118"/>
        <v/>
      </c>
      <c r="L301" s="19" t="str">
        <f t="shared" si="119"/>
        <v/>
      </c>
      <c r="M301" s="19" t="str">
        <f t="shared" si="120"/>
        <v/>
      </c>
      <c r="N301" s="20" t="str">
        <f t="shared" si="121"/>
        <v/>
      </c>
      <c r="O301" s="19" t="str">
        <f t="shared" si="122"/>
        <v/>
      </c>
      <c r="P301" s="19" t="str">
        <f t="shared" si="123"/>
        <v/>
      </c>
      <c r="Q301" s="20" t="str">
        <f t="shared" si="124"/>
        <v/>
      </c>
      <c r="R301" s="19" t="str">
        <f t="shared" si="139"/>
        <v/>
      </c>
      <c r="S301" s="19" t="str">
        <f t="shared" si="125"/>
        <v/>
      </c>
      <c r="T301" s="19" t="str">
        <f t="shared" si="126"/>
        <v/>
      </c>
      <c r="U301" s="19" t="str">
        <f t="shared" si="127"/>
        <v/>
      </c>
      <c r="V301" s="19" t="str">
        <f t="shared" si="128"/>
        <v/>
      </c>
      <c r="W301" s="19" t="str">
        <f t="shared" si="129"/>
        <v/>
      </c>
      <c r="X301" s="19" t="str">
        <f t="shared" si="130"/>
        <v/>
      </c>
      <c r="Y301" s="19" t="str">
        <f t="shared" si="131"/>
        <v/>
      </c>
      <c r="Z301" s="19" t="str">
        <f t="shared" si="132"/>
        <v/>
      </c>
      <c r="AA301" s="19" t="str">
        <f t="shared" si="133"/>
        <v/>
      </c>
      <c r="AB301" s="19" t="str">
        <f t="shared" si="134"/>
        <v/>
      </c>
      <c r="AC301" s="19" t="str">
        <f t="shared" si="135"/>
        <v/>
      </c>
      <c r="AD301" s="19" t="str">
        <f t="shared" si="136"/>
        <v/>
      </c>
    </row>
    <row r="302" spans="2:30" ht="14.4">
      <c r="B302" s="19" t="str">
        <f>IF(ISBLANK(A302),"",_xlfn.XLOOKUP(LEFT(A302,6),'MKT name rule'!$B$2:$B$322,'MKT name rule'!$C$2:$C$322, "Not found"))</f>
        <v/>
      </c>
      <c r="C302" s="19" t="str">
        <f t="shared" si="137"/>
        <v/>
      </c>
      <c r="D302" s="19" t="str">
        <f t="shared" si="112"/>
        <v/>
      </c>
      <c r="E302" s="19" t="str">
        <f t="shared" si="113"/>
        <v/>
      </c>
      <c r="F302" s="19" t="str">
        <f t="shared" si="114"/>
        <v/>
      </c>
      <c r="G302" s="19" t="str">
        <f t="shared" si="115"/>
        <v/>
      </c>
      <c r="H302" s="19" t="str">
        <f t="shared" si="138"/>
        <v/>
      </c>
      <c r="I302" s="19" t="str">
        <f t="shared" si="116"/>
        <v/>
      </c>
      <c r="J302" s="19" t="str">
        <f t="shared" si="117"/>
        <v/>
      </c>
      <c r="K302" s="19" t="str">
        <f t="shared" si="118"/>
        <v/>
      </c>
      <c r="L302" s="19" t="str">
        <f t="shared" si="119"/>
        <v/>
      </c>
      <c r="M302" s="19" t="str">
        <f t="shared" si="120"/>
        <v/>
      </c>
      <c r="N302" s="20" t="str">
        <f t="shared" si="121"/>
        <v/>
      </c>
      <c r="O302" s="19" t="str">
        <f t="shared" si="122"/>
        <v/>
      </c>
      <c r="P302" s="19" t="str">
        <f t="shared" si="123"/>
        <v/>
      </c>
      <c r="Q302" s="20" t="str">
        <f t="shared" si="124"/>
        <v/>
      </c>
      <c r="R302" s="19" t="str">
        <f t="shared" si="139"/>
        <v/>
      </c>
      <c r="S302" s="19" t="str">
        <f t="shared" si="125"/>
        <v/>
      </c>
      <c r="T302" s="19" t="str">
        <f t="shared" si="126"/>
        <v/>
      </c>
      <c r="U302" s="19" t="str">
        <f t="shared" si="127"/>
        <v/>
      </c>
      <c r="V302" s="19" t="str">
        <f t="shared" si="128"/>
        <v/>
      </c>
      <c r="W302" s="19" t="str">
        <f t="shared" si="129"/>
        <v/>
      </c>
      <c r="X302" s="19" t="str">
        <f t="shared" si="130"/>
        <v/>
      </c>
      <c r="Y302" s="19" t="str">
        <f t="shared" si="131"/>
        <v/>
      </c>
      <c r="Z302" s="19" t="str">
        <f t="shared" si="132"/>
        <v/>
      </c>
      <c r="AA302" s="19" t="str">
        <f t="shared" si="133"/>
        <v/>
      </c>
      <c r="AB302" s="19" t="str">
        <f t="shared" si="134"/>
        <v/>
      </c>
      <c r="AC302" s="19" t="str">
        <f t="shared" si="135"/>
        <v/>
      </c>
      <c r="AD302" s="19" t="str">
        <f t="shared" si="136"/>
        <v/>
      </c>
    </row>
    <row r="303" spans="2:30" ht="14.4">
      <c r="B303" s="19" t="str">
        <f>IF(ISBLANK(A303),"",_xlfn.XLOOKUP(LEFT(A303,6),'MKT name rule'!$B$2:$B$322,'MKT name rule'!$C$2:$C$322, "Not found"))</f>
        <v/>
      </c>
      <c r="C303" s="19" t="str">
        <f t="shared" si="137"/>
        <v/>
      </c>
      <c r="D303" s="19" t="str">
        <f t="shared" si="112"/>
        <v/>
      </c>
      <c r="E303" s="19" t="str">
        <f t="shared" si="113"/>
        <v/>
      </c>
      <c r="F303" s="19" t="str">
        <f t="shared" si="114"/>
        <v/>
      </c>
      <c r="G303" s="19" t="str">
        <f t="shared" si="115"/>
        <v/>
      </c>
      <c r="H303" s="19" t="str">
        <f t="shared" si="138"/>
        <v/>
      </c>
      <c r="I303" s="19" t="str">
        <f t="shared" si="116"/>
        <v/>
      </c>
      <c r="J303" s="19" t="str">
        <f t="shared" si="117"/>
        <v/>
      </c>
      <c r="K303" s="19" t="str">
        <f t="shared" si="118"/>
        <v/>
      </c>
      <c r="L303" s="19" t="str">
        <f t="shared" si="119"/>
        <v/>
      </c>
      <c r="M303" s="19" t="str">
        <f t="shared" si="120"/>
        <v/>
      </c>
      <c r="N303" s="20" t="str">
        <f t="shared" si="121"/>
        <v/>
      </c>
      <c r="O303" s="19" t="str">
        <f t="shared" si="122"/>
        <v/>
      </c>
      <c r="P303" s="19" t="str">
        <f t="shared" si="123"/>
        <v/>
      </c>
      <c r="Q303" s="20" t="str">
        <f t="shared" si="124"/>
        <v/>
      </c>
      <c r="R303" s="19" t="str">
        <f t="shared" si="139"/>
        <v/>
      </c>
      <c r="S303" s="19" t="str">
        <f t="shared" si="125"/>
        <v/>
      </c>
      <c r="T303" s="19" t="str">
        <f t="shared" si="126"/>
        <v/>
      </c>
      <c r="U303" s="19" t="str">
        <f t="shared" si="127"/>
        <v/>
      </c>
      <c r="V303" s="19" t="str">
        <f t="shared" si="128"/>
        <v/>
      </c>
      <c r="W303" s="19" t="str">
        <f t="shared" si="129"/>
        <v/>
      </c>
      <c r="X303" s="19" t="str">
        <f t="shared" si="130"/>
        <v/>
      </c>
      <c r="Y303" s="19" t="str">
        <f t="shared" si="131"/>
        <v/>
      </c>
      <c r="Z303" s="19" t="str">
        <f t="shared" si="132"/>
        <v/>
      </c>
      <c r="AA303" s="19" t="str">
        <f t="shared" si="133"/>
        <v/>
      </c>
      <c r="AB303" s="19" t="str">
        <f t="shared" si="134"/>
        <v/>
      </c>
      <c r="AC303" s="19" t="str">
        <f t="shared" si="135"/>
        <v/>
      </c>
      <c r="AD303" s="19" t="str">
        <f t="shared" si="136"/>
        <v/>
      </c>
    </row>
    <row r="304" spans="2:30" ht="14.4">
      <c r="B304" s="19" t="str">
        <f>IF(ISBLANK(A304),"",_xlfn.XLOOKUP(LEFT(A304,6),'MKT name rule'!$B$2:$B$322,'MKT name rule'!$C$2:$C$322, "Not found"))</f>
        <v/>
      </c>
      <c r="C304" s="19" t="str">
        <f t="shared" si="137"/>
        <v/>
      </c>
      <c r="D304" s="19" t="str">
        <f t="shared" si="112"/>
        <v/>
      </c>
      <c r="E304" s="19" t="str">
        <f t="shared" si="113"/>
        <v/>
      </c>
      <c r="F304" s="19" t="str">
        <f t="shared" si="114"/>
        <v/>
      </c>
      <c r="G304" s="19" t="str">
        <f t="shared" si="115"/>
        <v/>
      </c>
      <c r="H304" s="19" t="str">
        <f t="shared" si="138"/>
        <v/>
      </c>
      <c r="I304" s="19" t="str">
        <f t="shared" si="116"/>
        <v/>
      </c>
      <c r="J304" s="19" t="str">
        <f t="shared" si="117"/>
        <v/>
      </c>
      <c r="K304" s="19" t="str">
        <f t="shared" si="118"/>
        <v/>
      </c>
      <c r="L304" s="19" t="str">
        <f t="shared" si="119"/>
        <v/>
      </c>
      <c r="M304" s="19" t="str">
        <f t="shared" si="120"/>
        <v/>
      </c>
      <c r="N304" s="20" t="str">
        <f t="shared" si="121"/>
        <v/>
      </c>
      <c r="O304" s="19" t="str">
        <f t="shared" si="122"/>
        <v/>
      </c>
      <c r="P304" s="19" t="str">
        <f t="shared" si="123"/>
        <v/>
      </c>
      <c r="Q304" s="20" t="str">
        <f t="shared" si="124"/>
        <v/>
      </c>
      <c r="R304" s="19" t="str">
        <f t="shared" si="139"/>
        <v/>
      </c>
      <c r="S304" s="19" t="str">
        <f t="shared" si="125"/>
        <v/>
      </c>
      <c r="T304" s="19" t="str">
        <f t="shared" si="126"/>
        <v/>
      </c>
      <c r="U304" s="19" t="str">
        <f t="shared" si="127"/>
        <v/>
      </c>
      <c r="V304" s="19" t="str">
        <f t="shared" si="128"/>
        <v/>
      </c>
      <c r="W304" s="19" t="str">
        <f t="shared" si="129"/>
        <v/>
      </c>
      <c r="X304" s="19" t="str">
        <f t="shared" si="130"/>
        <v/>
      </c>
      <c r="Y304" s="19" t="str">
        <f t="shared" si="131"/>
        <v/>
      </c>
      <c r="Z304" s="19" t="str">
        <f t="shared" si="132"/>
        <v/>
      </c>
      <c r="AA304" s="19" t="str">
        <f t="shared" si="133"/>
        <v/>
      </c>
      <c r="AB304" s="19" t="str">
        <f t="shared" si="134"/>
        <v/>
      </c>
      <c r="AC304" s="19" t="str">
        <f t="shared" si="135"/>
        <v/>
      </c>
      <c r="AD304" s="19" t="str">
        <f t="shared" si="136"/>
        <v/>
      </c>
    </row>
    <row r="305" spans="2:30" ht="14.4">
      <c r="B305" s="19" t="str">
        <f>IF(ISBLANK(A305),"",_xlfn.XLOOKUP(LEFT(A305,6),'MKT name rule'!$B$2:$B$322,'MKT name rule'!$C$2:$C$322, "Not found"))</f>
        <v/>
      </c>
      <c r="C305" s="19" t="str">
        <f t="shared" si="137"/>
        <v/>
      </c>
      <c r="D305" s="19" t="str">
        <f t="shared" si="112"/>
        <v/>
      </c>
      <c r="E305" s="19" t="str">
        <f t="shared" si="113"/>
        <v/>
      </c>
      <c r="F305" s="19" t="str">
        <f t="shared" si="114"/>
        <v/>
      </c>
      <c r="G305" s="19" t="str">
        <f t="shared" si="115"/>
        <v/>
      </c>
      <c r="H305" s="19" t="str">
        <f t="shared" si="138"/>
        <v/>
      </c>
      <c r="I305" s="19" t="str">
        <f t="shared" si="116"/>
        <v/>
      </c>
      <c r="J305" s="19" t="str">
        <f t="shared" si="117"/>
        <v/>
      </c>
      <c r="K305" s="19" t="str">
        <f t="shared" si="118"/>
        <v/>
      </c>
      <c r="L305" s="19" t="str">
        <f t="shared" si="119"/>
        <v/>
      </c>
      <c r="M305" s="19" t="str">
        <f t="shared" si="120"/>
        <v/>
      </c>
      <c r="N305" s="20" t="str">
        <f t="shared" si="121"/>
        <v/>
      </c>
      <c r="O305" s="19" t="str">
        <f t="shared" si="122"/>
        <v/>
      </c>
      <c r="P305" s="19" t="str">
        <f t="shared" si="123"/>
        <v/>
      </c>
      <c r="Q305" s="20" t="str">
        <f t="shared" si="124"/>
        <v/>
      </c>
      <c r="R305" s="19" t="str">
        <f t="shared" si="139"/>
        <v/>
      </c>
      <c r="S305" s="19" t="str">
        <f t="shared" si="125"/>
        <v/>
      </c>
      <c r="T305" s="19" t="str">
        <f t="shared" si="126"/>
        <v/>
      </c>
      <c r="U305" s="19" t="str">
        <f t="shared" si="127"/>
        <v/>
      </c>
      <c r="V305" s="19" t="str">
        <f t="shared" si="128"/>
        <v/>
      </c>
      <c r="W305" s="19" t="str">
        <f t="shared" si="129"/>
        <v/>
      </c>
      <c r="X305" s="19" t="str">
        <f t="shared" si="130"/>
        <v/>
      </c>
      <c r="Y305" s="19" t="str">
        <f t="shared" si="131"/>
        <v/>
      </c>
      <c r="Z305" s="19" t="str">
        <f t="shared" si="132"/>
        <v/>
      </c>
      <c r="AA305" s="19" t="str">
        <f t="shared" si="133"/>
        <v/>
      </c>
      <c r="AB305" s="19" t="str">
        <f t="shared" si="134"/>
        <v/>
      </c>
      <c r="AC305" s="19" t="str">
        <f t="shared" si="135"/>
        <v/>
      </c>
      <c r="AD305" s="19" t="str">
        <f t="shared" si="136"/>
        <v/>
      </c>
    </row>
    <row r="306" spans="2:30" ht="14.4">
      <c r="B306" s="19" t="str">
        <f>IF(ISBLANK(A306),"",_xlfn.XLOOKUP(LEFT(A306,6),'MKT name rule'!$B$2:$B$322,'MKT name rule'!$C$2:$C$322, "Not found"))</f>
        <v/>
      </c>
      <c r="C306" s="19" t="str">
        <f t="shared" si="137"/>
        <v/>
      </c>
      <c r="D306" s="19" t="str">
        <f t="shared" si="112"/>
        <v/>
      </c>
      <c r="E306" s="19" t="str">
        <f t="shared" si="113"/>
        <v/>
      </c>
      <c r="F306" s="19" t="str">
        <f t="shared" si="114"/>
        <v/>
      </c>
      <c r="G306" s="19" t="str">
        <f t="shared" si="115"/>
        <v/>
      </c>
      <c r="H306" s="19" t="str">
        <f t="shared" si="138"/>
        <v/>
      </c>
      <c r="I306" s="19" t="str">
        <f t="shared" si="116"/>
        <v/>
      </c>
      <c r="J306" s="19" t="str">
        <f t="shared" si="117"/>
        <v/>
      </c>
      <c r="K306" s="19" t="str">
        <f t="shared" si="118"/>
        <v/>
      </c>
      <c r="L306" s="19" t="str">
        <f t="shared" si="119"/>
        <v/>
      </c>
      <c r="M306" s="19" t="str">
        <f t="shared" si="120"/>
        <v/>
      </c>
      <c r="N306" s="20" t="str">
        <f t="shared" si="121"/>
        <v/>
      </c>
      <c r="O306" s="19" t="str">
        <f t="shared" si="122"/>
        <v/>
      </c>
      <c r="P306" s="19" t="str">
        <f t="shared" si="123"/>
        <v/>
      </c>
      <c r="Q306" s="20" t="str">
        <f t="shared" si="124"/>
        <v/>
      </c>
      <c r="R306" s="19" t="str">
        <f t="shared" si="139"/>
        <v/>
      </c>
      <c r="S306" s="19" t="str">
        <f t="shared" si="125"/>
        <v/>
      </c>
      <c r="T306" s="19" t="str">
        <f t="shared" si="126"/>
        <v/>
      </c>
      <c r="U306" s="19" t="str">
        <f t="shared" si="127"/>
        <v/>
      </c>
      <c r="V306" s="19" t="str">
        <f t="shared" si="128"/>
        <v/>
      </c>
      <c r="W306" s="19" t="str">
        <f t="shared" si="129"/>
        <v/>
      </c>
      <c r="X306" s="19" t="str">
        <f t="shared" si="130"/>
        <v/>
      </c>
      <c r="Y306" s="19" t="str">
        <f t="shared" si="131"/>
        <v/>
      </c>
      <c r="Z306" s="19" t="str">
        <f t="shared" si="132"/>
        <v/>
      </c>
      <c r="AA306" s="19" t="str">
        <f t="shared" si="133"/>
        <v/>
      </c>
      <c r="AB306" s="19" t="str">
        <f t="shared" si="134"/>
        <v/>
      </c>
      <c r="AC306" s="19" t="str">
        <f t="shared" si="135"/>
        <v/>
      </c>
      <c r="AD306" s="19" t="str">
        <f t="shared" si="136"/>
        <v/>
      </c>
    </row>
    <row r="307" spans="2:30" ht="14.4">
      <c r="B307" s="19" t="str">
        <f>IF(ISBLANK(A307),"",_xlfn.XLOOKUP(LEFT(A307,6),'MKT name rule'!$B$2:$B$322,'MKT name rule'!$C$2:$C$322, "Not found"))</f>
        <v/>
      </c>
      <c r="C307" s="19" t="str">
        <f t="shared" si="137"/>
        <v/>
      </c>
      <c r="D307" s="19" t="str">
        <f t="shared" si="112"/>
        <v/>
      </c>
      <c r="E307" s="19" t="str">
        <f t="shared" si="113"/>
        <v/>
      </c>
      <c r="F307" s="19" t="str">
        <f t="shared" si="114"/>
        <v/>
      </c>
      <c r="G307" s="19" t="str">
        <f t="shared" si="115"/>
        <v/>
      </c>
      <c r="H307" s="19" t="str">
        <f t="shared" si="138"/>
        <v/>
      </c>
      <c r="I307" s="19" t="str">
        <f t="shared" si="116"/>
        <v/>
      </c>
      <c r="J307" s="19" t="str">
        <f t="shared" si="117"/>
        <v/>
      </c>
      <c r="K307" s="19" t="str">
        <f t="shared" si="118"/>
        <v/>
      </c>
      <c r="L307" s="19" t="str">
        <f t="shared" si="119"/>
        <v/>
      </c>
      <c r="M307" s="19" t="str">
        <f t="shared" si="120"/>
        <v/>
      </c>
      <c r="N307" s="20" t="str">
        <f t="shared" si="121"/>
        <v/>
      </c>
      <c r="O307" s="19" t="str">
        <f t="shared" si="122"/>
        <v/>
      </c>
      <c r="P307" s="19" t="str">
        <f t="shared" si="123"/>
        <v/>
      </c>
      <c r="Q307" s="20" t="str">
        <f t="shared" si="124"/>
        <v/>
      </c>
      <c r="R307" s="19" t="str">
        <f t="shared" si="139"/>
        <v/>
      </c>
      <c r="S307" s="19" t="str">
        <f t="shared" si="125"/>
        <v/>
      </c>
      <c r="T307" s="19" t="str">
        <f t="shared" si="126"/>
        <v/>
      </c>
      <c r="U307" s="19" t="str">
        <f t="shared" si="127"/>
        <v/>
      </c>
      <c r="V307" s="19" t="str">
        <f t="shared" si="128"/>
        <v/>
      </c>
      <c r="W307" s="19" t="str">
        <f t="shared" si="129"/>
        <v/>
      </c>
      <c r="X307" s="19" t="str">
        <f t="shared" si="130"/>
        <v/>
      </c>
      <c r="Y307" s="19" t="str">
        <f t="shared" si="131"/>
        <v/>
      </c>
      <c r="Z307" s="19" t="str">
        <f t="shared" si="132"/>
        <v/>
      </c>
      <c r="AA307" s="19" t="str">
        <f t="shared" si="133"/>
        <v/>
      </c>
      <c r="AB307" s="19" t="str">
        <f t="shared" si="134"/>
        <v/>
      </c>
      <c r="AC307" s="19" t="str">
        <f t="shared" si="135"/>
        <v/>
      </c>
      <c r="AD307" s="19" t="str">
        <f t="shared" si="136"/>
        <v/>
      </c>
    </row>
    <row r="308" spans="2:30" ht="14.4">
      <c r="B308" s="19" t="str">
        <f>IF(ISBLANK(A308),"",_xlfn.XLOOKUP(LEFT(A308,6),'MKT name rule'!$B$2:$B$322,'MKT name rule'!$C$2:$C$322, "Not found"))</f>
        <v/>
      </c>
      <c r="C308" s="19" t="str">
        <f t="shared" si="137"/>
        <v/>
      </c>
      <c r="D308" s="19" t="str">
        <f t="shared" si="112"/>
        <v/>
      </c>
      <c r="E308" s="19" t="str">
        <f t="shared" si="113"/>
        <v/>
      </c>
      <c r="F308" s="19" t="str">
        <f t="shared" si="114"/>
        <v/>
      </c>
      <c r="G308" s="19" t="str">
        <f t="shared" si="115"/>
        <v/>
      </c>
      <c r="H308" s="19" t="str">
        <f t="shared" si="138"/>
        <v/>
      </c>
      <c r="I308" s="19" t="str">
        <f t="shared" si="116"/>
        <v/>
      </c>
      <c r="J308" s="19" t="str">
        <f t="shared" si="117"/>
        <v/>
      </c>
      <c r="K308" s="19" t="str">
        <f t="shared" si="118"/>
        <v/>
      </c>
      <c r="L308" s="19" t="str">
        <f t="shared" si="119"/>
        <v/>
      </c>
      <c r="M308" s="19" t="str">
        <f t="shared" si="120"/>
        <v/>
      </c>
      <c r="N308" s="20" t="str">
        <f t="shared" si="121"/>
        <v/>
      </c>
      <c r="O308" s="19" t="str">
        <f t="shared" si="122"/>
        <v/>
      </c>
      <c r="P308" s="19" t="str">
        <f t="shared" si="123"/>
        <v/>
      </c>
      <c r="Q308" s="20" t="str">
        <f t="shared" si="124"/>
        <v/>
      </c>
      <c r="R308" s="19" t="str">
        <f t="shared" si="139"/>
        <v/>
      </c>
      <c r="S308" s="19" t="str">
        <f t="shared" si="125"/>
        <v/>
      </c>
      <c r="T308" s="19" t="str">
        <f t="shared" si="126"/>
        <v/>
      </c>
      <c r="U308" s="19" t="str">
        <f t="shared" si="127"/>
        <v/>
      </c>
      <c r="V308" s="19" t="str">
        <f t="shared" si="128"/>
        <v/>
      </c>
      <c r="W308" s="19" t="str">
        <f t="shared" si="129"/>
        <v/>
      </c>
      <c r="X308" s="19" t="str">
        <f t="shared" si="130"/>
        <v/>
      </c>
      <c r="Y308" s="19" t="str">
        <f t="shared" si="131"/>
        <v/>
      </c>
      <c r="Z308" s="19" t="str">
        <f t="shared" si="132"/>
        <v/>
      </c>
      <c r="AA308" s="19" t="str">
        <f t="shared" si="133"/>
        <v/>
      </c>
      <c r="AB308" s="19" t="str">
        <f t="shared" si="134"/>
        <v/>
      </c>
      <c r="AC308" s="19" t="str">
        <f t="shared" si="135"/>
        <v/>
      </c>
      <c r="AD308" s="19" t="str">
        <f t="shared" si="136"/>
        <v/>
      </c>
    </row>
    <row r="309" spans="2:30" ht="14.4">
      <c r="B309" s="19" t="str">
        <f>IF(ISBLANK(A309),"",_xlfn.XLOOKUP(LEFT(A309,6),'MKT name rule'!$B$2:$B$322,'MKT name rule'!$C$2:$C$322, "Not found"))</f>
        <v/>
      </c>
      <c r="C309" s="19" t="str">
        <f t="shared" si="137"/>
        <v/>
      </c>
      <c r="D309" s="19" t="str">
        <f t="shared" si="112"/>
        <v/>
      </c>
      <c r="E309" s="19" t="str">
        <f t="shared" si="113"/>
        <v/>
      </c>
      <c r="F309" s="19" t="str">
        <f t="shared" si="114"/>
        <v/>
      </c>
      <c r="G309" s="19" t="str">
        <f t="shared" si="115"/>
        <v/>
      </c>
      <c r="H309" s="19" t="str">
        <f t="shared" si="138"/>
        <v/>
      </c>
      <c r="I309" s="19" t="str">
        <f t="shared" si="116"/>
        <v/>
      </c>
      <c r="J309" s="19" t="str">
        <f t="shared" si="117"/>
        <v/>
      </c>
      <c r="K309" s="19" t="str">
        <f t="shared" si="118"/>
        <v/>
      </c>
      <c r="L309" s="19" t="str">
        <f t="shared" si="119"/>
        <v/>
      </c>
      <c r="M309" s="19" t="str">
        <f t="shared" si="120"/>
        <v/>
      </c>
      <c r="N309" s="20" t="str">
        <f t="shared" si="121"/>
        <v/>
      </c>
      <c r="O309" s="19" t="str">
        <f t="shared" si="122"/>
        <v/>
      </c>
      <c r="P309" s="19" t="str">
        <f t="shared" si="123"/>
        <v/>
      </c>
      <c r="Q309" s="20" t="str">
        <f t="shared" si="124"/>
        <v/>
      </c>
      <c r="R309" s="19" t="str">
        <f t="shared" si="139"/>
        <v/>
      </c>
      <c r="S309" s="19" t="str">
        <f t="shared" si="125"/>
        <v/>
      </c>
      <c r="T309" s="19" t="str">
        <f t="shared" si="126"/>
        <v/>
      </c>
      <c r="U309" s="19" t="str">
        <f t="shared" si="127"/>
        <v/>
      </c>
      <c r="V309" s="19" t="str">
        <f t="shared" si="128"/>
        <v/>
      </c>
      <c r="W309" s="19" t="str">
        <f t="shared" si="129"/>
        <v/>
      </c>
      <c r="X309" s="19" t="str">
        <f t="shared" si="130"/>
        <v/>
      </c>
      <c r="Y309" s="19" t="str">
        <f t="shared" si="131"/>
        <v/>
      </c>
      <c r="Z309" s="19" t="str">
        <f t="shared" si="132"/>
        <v/>
      </c>
      <c r="AA309" s="19" t="str">
        <f t="shared" si="133"/>
        <v/>
      </c>
      <c r="AB309" s="19" t="str">
        <f t="shared" si="134"/>
        <v/>
      </c>
      <c r="AC309" s="19" t="str">
        <f t="shared" si="135"/>
        <v/>
      </c>
      <c r="AD309" s="19" t="str">
        <f t="shared" si="136"/>
        <v/>
      </c>
    </row>
    <row r="310" spans="2:30" ht="14.4">
      <c r="B310" s="19" t="str">
        <f>IF(ISBLANK(A310),"",_xlfn.XLOOKUP(LEFT(A310,6),'MKT name rule'!$B$2:$B$322,'MKT name rule'!$C$2:$C$322, "Not found"))</f>
        <v/>
      </c>
      <c r="C310" s="19" t="str">
        <f t="shared" si="137"/>
        <v/>
      </c>
      <c r="D310" s="19" t="str">
        <f t="shared" si="112"/>
        <v/>
      </c>
      <c r="E310" s="19" t="str">
        <f t="shared" si="113"/>
        <v/>
      </c>
      <c r="F310" s="19" t="str">
        <f t="shared" si="114"/>
        <v/>
      </c>
      <c r="G310" s="19" t="str">
        <f t="shared" si="115"/>
        <v/>
      </c>
      <c r="H310" s="19" t="str">
        <f t="shared" si="138"/>
        <v/>
      </c>
      <c r="I310" s="19" t="str">
        <f t="shared" si="116"/>
        <v/>
      </c>
      <c r="J310" s="19" t="str">
        <f t="shared" si="117"/>
        <v/>
      </c>
      <c r="K310" s="19" t="str">
        <f t="shared" si="118"/>
        <v/>
      </c>
      <c r="L310" s="19" t="str">
        <f t="shared" si="119"/>
        <v/>
      </c>
      <c r="M310" s="19" t="str">
        <f t="shared" si="120"/>
        <v/>
      </c>
      <c r="N310" s="20" t="str">
        <f t="shared" si="121"/>
        <v/>
      </c>
      <c r="O310" s="19" t="str">
        <f t="shared" si="122"/>
        <v/>
      </c>
      <c r="P310" s="19" t="str">
        <f t="shared" si="123"/>
        <v/>
      </c>
      <c r="Q310" s="20" t="str">
        <f t="shared" si="124"/>
        <v/>
      </c>
      <c r="R310" s="19" t="str">
        <f t="shared" si="139"/>
        <v/>
      </c>
      <c r="S310" s="19" t="str">
        <f t="shared" si="125"/>
        <v/>
      </c>
      <c r="T310" s="19" t="str">
        <f t="shared" si="126"/>
        <v/>
      </c>
      <c r="U310" s="19" t="str">
        <f t="shared" si="127"/>
        <v/>
      </c>
      <c r="V310" s="19" t="str">
        <f t="shared" si="128"/>
        <v/>
      </c>
      <c r="W310" s="19" t="str">
        <f t="shared" si="129"/>
        <v/>
      </c>
      <c r="X310" s="19" t="str">
        <f t="shared" si="130"/>
        <v/>
      </c>
      <c r="Y310" s="19" t="str">
        <f t="shared" si="131"/>
        <v/>
      </c>
      <c r="Z310" s="19" t="str">
        <f t="shared" si="132"/>
        <v/>
      </c>
      <c r="AA310" s="19" t="str">
        <f t="shared" si="133"/>
        <v/>
      </c>
      <c r="AB310" s="19" t="str">
        <f t="shared" si="134"/>
        <v/>
      </c>
      <c r="AC310" s="19" t="str">
        <f t="shared" si="135"/>
        <v/>
      </c>
      <c r="AD310" s="19" t="str">
        <f t="shared" si="136"/>
        <v/>
      </c>
    </row>
    <row r="311" spans="2:30" ht="14.4">
      <c r="B311" s="19" t="str">
        <f>IF(ISBLANK(A311),"",_xlfn.XLOOKUP(LEFT(A311,6),'MKT name rule'!$B$2:$B$322,'MKT name rule'!$C$2:$C$322, "Not found"))</f>
        <v/>
      </c>
      <c r="C311" s="19" t="str">
        <f t="shared" si="137"/>
        <v/>
      </c>
      <c r="D311" s="19" t="str">
        <f t="shared" si="112"/>
        <v/>
      </c>
      <c r="E311" s="19" t="str">
        <f t="shared" si="113"/>
        <v/>
      </c>
      <c r="F311" s="19" t="str">
        <f t="shared" si="114"/>
        <v/>
      </c>
      <c r="G311" s="19" t="str">
        <f t="shared" si="115"/>
        <v/>
      </c>
      <c r="H311" s="19" t="str">
        <f t="shared" si="138"/>
        <v/>
      </c>
      <c r="I311" s="19" t="str">
        <f t="shared" si="116"/>
        <v/>
      </c>
      <c r="J311" s="19" t="str">
        <f t="shared" si="117"/>
        <v/>
      </c>
      <c r="K311" s="19" t="str">
        <f t="shared" si="118"/>
        <v/>
      </c>
      <c r="L311" s="19" t="str">
        <f t="shared" si="119"/>
        <v/>
      </c>
      <c r="M311" s="19" t="str">
        <f t="shared" si="120"/>
        <v/>
      </c>
      <c r="N311" s="20" t="str">
        <f t="shared" si="121"/>
        <v/>
      </c>
      <c r="O311" s="19" t="str">
        <f t="shared" si="122"/>
        <v/>
      </c>
      <c r="P311" s="19" t="str">
        <f t="shared" si="123"/>
        <v/>
      </c>
      <c r="Q311" s="20" t="str">
        <f t="shared" si="124"/>
        <v/>
      </c>
      <c r="R311" s="19" t="str">
        <f t="shared" si="139"/>
        <v/>
      </c>
      <c r="S311" s="19" t="str">
        <f t="shared" si="125"/>
        <v/>
      </c>
      <c r="T311" s="19" t="str">
        <f t="shared" si="126"/>
        <v/>
      </c>
      <c r="U311" s="19" t="str">
        <f t="shared" si="127"/>
        <v/>
      </c>
      <c r="V311" s="19" t="str">
        <f t="shared" si="128"/>
        <v/>
      </c>
      <c r="W311" s="19" t="str">
        <f t="shared" si="129"/>
        <v/>
      </c>
      <c r="X311" s="19" t="str">
        <f t="shared" si="130"/>
        <v/>
      </c>
      <c r="Y311" s="19" t="str">
        <f t="shared" si="131"/>
        <v/>
      </c>
      <c r="Z311" s="19" t="str">
        <f t="shared" si="132"/>
        <v/>
      </c>
      <c r="AA311" s="19" t="str">
        <f t="shared" si="133"/>
        <v/>
      </c>
      <c r="AB311" s="19" t="str">
        <f t="shared" si="134"/>
        <v/>
      </c>
      <c r="AC311" s="19" t="str">
        <f t="shared" si="135"/>
        <v/>
      </c>
      <c r="AD311" s="19" t="str">
        <f t="shared" si="136"/>
        <v/>
      </c>
    </row>
    <row r="312" spans="2:30" ht="14.4">
      <c r="B312" s="19" t="str">
        <f>IF(ISBLANK(A312),"",_xlfn.XLOOKUP(LEFT(A312,6),'MKT name rule'!$B$2:$B$322,'MKT name rule'!$C$2:$C$322, "Not found"))</f>
        <v/>
      </c>
      <c r="C312" s="19" t="str">
        <f t="shared" si="137"/>
        <v/>
      </c>
      <c r="D312" s="19" t="str">
        <f t="shared" si="112"/>
        <v/>
      </c>
      <c r="E312" s="19" t="str">
        <f t="shared" si="113"/>
        <v/>
      </c>
      <c r="F312" s="19" t="str">
        <f t="shared" si="114"/>
        <v/>
      </c>
      <c r="G312" s="19" t="str">
        <f t="shared" si="115"/>
        <v/>
      </c>
      <c r="H312" s="19" t="str">
        <f t="shared" si="138"/>
        <v/>
      </c>
      <c r="I312" s="19" t="str">
        <f t="shared" si="116"/>
        <v/>
      </c>
      <c r="J312" s="19" t="str">
        <f t="shared" si="117"/>
        <v/>
      </c>
      <c r="K312" s="19" t="str">
        <f t="shared" si="118"/>
        <v/>
      </c>
      <c r="L312" s="19" t="str">
        <f t="shared" si="119"/>
        <v/>
      </c>
      <c r="M312" s="19" t="str">
        <f t="shared" si="120"/>
        <v/>
      </c>
      <c r="N312" s="20" t="str">
        <f t="shared" si="121"/>
        <v/>
      </c>
      <c r="O312" s="19" t="str">
        <f t="shared" si="122"/>
        <v/>
      </c>
      <c r="P312" s="19" t="str">
        <f t="shared" si="123"/>
        <v/>
      </c>
      <c r="Q312" s="20" t="str">
        <f t="shared" si="124"/>
        <v/>
      </c>
      <c r="R312" s="19" t="str">
        <f t="shared" si="139"/>
        <v/>
      </c>
      <c r="S312" s="19" t="str">
        <f t="shared" si="125"/>
        <v/>
      </c>
      <c r="T312" s="19" t="str">
        <f t="shared" si="126"/>
        <v/>
      </c>
      <c r="U312" s="19" t="str">
        <f t="shared" si="127"/>
        <v/>
      </c>
      <c r="V312" s="19" t="str">
        <f t="shared" si="128"/>
        <v/>
      </c>
      <c r="W312" s="19" t="str">
        <f t="shared" si="129"/>
        <v/>
      </c>
      <c r="X312" s="19" t="str">
        <f t="shared" si="130"/>
        <v/>
      </c>
      <c r="Y312" s="19" t="str">
        <f t="shared" si="131"/>
        <v/>
      </c>
      <c r="Z312" s="19" t="str">
        <f t="shared" si="132"/>
        <v/>
      </c>
      <c r="AA312" s="19" t="str">
        <f t="shared" si="133"/>
        <v/>
      </c>
      <c r="AB312" s="19" t="str">
        <f t="shared" si="134"/>
        <v/>
      </c>
      <c r="AC312" s="19" t="str">
        <f t="shared" si="135"/>
        <v/>
      </c>
      <c r="AD312" s="19" t="str">
        <f t="shared" si="136"/>
        <v/>
      </c>
    </row>
    <row r="313" spans="2:30" ht="14.4">
      <c r="B313" s="19" t="str">
        <f>IF(ISBLANK(A313),"",_xlfn.XLOOKUP(LEFT(A313,6),'MKT name rule'!$B$2:$B$322,'MKT name rule'!$C$2:$C$322, "Not found"))</f>
        <v/>
      </c>
      <c r="C313" s="19" t="str">
        <f t="shared" si="137"/>
        <v/>
      </c>
      <c r="D313" s="19" t="str">
        <f t="shared" si="112"/>
        <v/>
      </c>
      <c r="E313" s="19" t="str">
        <f t="shared" si="113"/>
        <v/>
      </c>
      <c r="F313" s="19" t="str">
        <f t="shared" si="114"/>
        <v/>
      </c>
      <c r="G313" s="19" t="str">
        <f t="shared" si="115"/>
        <v/>
      </c>
      <c r="H313" s="19" t="str">
        <f t="shared" si="138"/>
        <v/>
      </c>
      <c r="I313" s="19" t="str">
        <f t="shared" si="116"/>
        <v/>
      </c>
      <c r="J313" s="19" t="str">
        <f t="shared" si="117"/>
        <v/>
      </c>
      <c r="K313" s="19" t="str">
        <f t="shared" si="118"/>
        <v/>
      </c>
      <c r="L313" s="19" t="str">
        <f t="shared" si="119"/>
        <v/>
      </c>
      <c r="M313" s="19" t="str">
        <f t="shared" si="120"/>
        <v/>
      </c>
      <c r="N313" s="20" t="str">
        <f t="shared" si="121"/>
        <v/>
      </c>
      <c r="O313" s="19" t="str">
        <f t="shared" si="122"/>
        <v/>
      </c>
      <c r="P313" s="19" t="str">
        <f t="shared" si="123"/>
        <v/>
      </c>
      <c r="Q313" s="20" t="str">
        <f t="shared" si="124"/>
        <v/>
      </c>
      <c r="R313" s="19" t="str">
        <f t="shared" si="139"/>
        <v/>
      </c>
      <c r="S313" s="19" t="str">
        <f t="shared" si="125"/>
        <v/>
      </c>
      <c r="T313" s="19" t="str">
        <f t="shared" si="126"/>
        <v/>
      </c>
      <c r="U313" s="19" t="str">
        <f t="shared" si="127"/>
        <v/>
      </c>
      <c r="V313" s="19" t="str">
        <f t="shared" si="128"/>
        <v/>
      </c>
      <c r="W313" s="19" t="str">
        <f t="shared" si="129"/>
        <v/>
      </c>
      <c r="X313" s="19" t="str">
        <f t="shared" si="130"/>
        <v/>
      </c>
      <c r="Y313" s="19" t="str">
        <f t="shared" si="131"/>
        <v/>
      </c>
      <c r="Z313" s="19" t="str">
        <f t="shared" si="132"/>
        <v/>
      </c>
      <c r="AA313" s="19" t="str">
        <f t="shared" si="133"/>
        <v/>
      </c>
      <c r="AB313" s="19" t="str">
        <f t="shared" si="134"/>
        <v/>
      </c>
      <c r="AC313" s="19" t="str">
        <f t="shared" si="135"/>
        <v/>
      </c>
      <c r="AD313" s="19" t="str">
        <f t="shared" si="136"/>
        <v/>
      </c>
    </row>
    <row r="314" spans="2:30" ht="14.4">
      <c r="B314" s="19" t="str">
        <f>IF(ISBLANK(A314),"",_xlfn.XLOOKUP(LEFT(A314,6),'MKT name rule'!$B$2:$B$322,'MKT name rule'!$C$2:$C$322, "Not found"))</f>
        <v/>
      </c>
      <c r="C314" s="19" t="str">
        <f t="shared" si="137"/>
        <v/>
      </c>
      <c r="D314" s="19" t="str">
        <f t="shared" si="112"/>
        <v/>
      </c>
      <c r="E314" s="19" t="str">
        <f t="shared" si="113"/>
        <v/>
      </c>
      <c r="F314" s="19" t="str">
        <f t="shared" si="114"/>
        <v/>
      </c>
      <c r="G314" s="19" t="str">
        <f t="shared" si="115"/>
        <v/>
      </c>
      <c r="H314" s="19" t="str">
        <f t="shared" si="138"/>
        <v/>
      </c>
      <c r="I314" s="19" t="str">
        <f t="shared" si="116"/>
        <v/>
      </c>
      <c r="J314" s="19" t="str">
        <f t="shared" si="117"/>
        <v/>
      </c>
      <c r="K314" s="19" t="str">
        <f t="shared" si="118"/>
        <v/>
      </c>
      <c r="L314" s="19" t="str">
        <f t="shared" si="119"/>
        <v/>
      </c>
      <c r="M314" s="19" t="str">
        <f t="shared" si="120"/>
        <v/>
      </c>
      <c r="N314" s="20" t="str">
        <f t="shared" si="121"/>
        <v/>
      </c>
      <c r="O314" s="19" t="str">
        <f t="shared" si="122"/>
        <v/>
      </c>
      <c r="P314" s="19" t="str">
        <f t="shared" si="123"/>
        <v/>
      </c>
      <c r="Q314" s="20" t="str">
        <f t="shared" si="124"/>
        <v/>
      </c>
      <c r="R314" s="19" t="str">
        <f t="shared" si="139"/>
        <v/>
      </c>
      <c r="S314" s="19" t="str">
        <f t="shared" si="125"/>
        <v/>
      </c>
      <c r="T314" s="19" t="str">
        <f t="shared" si="126"/>
        <v/>
      </c>
      <c r="U314" s="19" t="str">
        <f t="shared" si="127"/>
        <v/>
      </c>
      <c r="V314" s="19" t="str">
        <f t="shared" si="128"/>
        <v/>
      </c>
      <c r="W314" s="19" t="str">
        <f t="shared" si="129"/>
        <v/>
      </c>
      <c r="X314" s="19" t="str">
        <f t="shared" si="130"/>
        <v/>
      </c>
      <c r="Y314" s="19" t="str">
        <f t="shared" si="131"/>
        <v/>
      </c>
      <c r="Z314" s="19" t="str">
        <f t="shared" si="132"/>
        <v/>
      </c>
      <c r="AA314" s="19" t="str">
        <f t="shared" si="133"/>
        <v/>
      </c>
      <c r="AB314" s="19" t="str">
        <f t="shared" si="134"/>
        <v/>
      </c>
      <c r="AC314" s="19" t="str">
        <f t="shared" si="135"/>
        <v/>
      </c>
      <c r="AD314" s="19" t="str">
        <f t="shared" si="136"/>
        <v/>
      </c>
    </row>
    <row r="315" spans="2:30" ht="14.4">
      <c r="B315" s="19" t="str">
        <f>IF(ISBLANK(A315),"",_xlfn.XLOOKUP(LEFT(A315,6),'MKT name rule'!$B$2:$B$322,'MKT name rule'!$C$2:$C$322, "Not found"))</f>
        <v/>
      </c>
      <c r="C315" s="19" t="str">
        <f t="shared" si="137"/>
        <v/>
      </c>
      <c r="D315" s="19" t="str">
        <f t="shared" si="112"/>
        <v/>
      </c>
      <c r="E315" s="19" t="str">
        <f t="shared" si="113"/>
        <v/>
      </c>
      <c r="F315" s="19" t="str">
        <f t="shared" si="114"/>
        <v/>
      </c>
      <c r="G315" s="19" t="str">
        <f t="shared" si="115"/>
        <v/>
      </c>
      <c r="H315" s="19" t="str">
        <f t="shared" si="138"/>
        <v/>
      </c>
      <c r="I315" s="19" t="str">
        <f t="shared" si="116"/>
        <v/>
      </c>
      <c r="J315" s="19" t="str">
        <f t="shared" si="117"/>
        <v/>
      </c>
      <c r="K315" s="19" t="str">
        <f t="shared" si="118"/>
        <v/>
      </c>
      <c r="L315" s="19" t="str">
        <f t="shared" si="119"/>
        <v/>
      </c>
      <c r="M315" s="19" t="str">
        <f t="shared" si="120"/>
        <v/>
      </c>
      <c r="N315" s="20" t="str">
        <f t="shared" si="121"/>
        <v/>
      </c>
      <c r="O315" s="19" t="str">
        <f t="shared" si="122"/>
        <v/>
      </c>
      <c r="P315" s="19" t="str">
        <f t="shared" si="123"/>
        <v/>
      </c>
      <c r="Q315" s="20" t="str">
        <f t="shared" si="124"/>
        <v/>
      </c>
      <c r="R315" s="19" t="str">
        <f t="shared" si="139"/>
        <v/>
      </c>
      <c r="S315" s="19" t="str">
        <f t="shared" si="125"/>
        <v/>
      </c>
      <c r="T315" s="19" t="str">
        <f t="shared" si="126"/>
        <v/>
      </c>
      <c r="U315" s="19" t="str">
        <f t="shared" si="127"/>
        <v/>
      </c>
      <c r="V315" s="19" t="str">
        <f t="shared" si="128"/>
        <v/>
      </c>
      <c r="W315" s="19" t="str">
        <f t="shared" si="129"/>
        <v/>
      </c>
      <c r="X315" s="19" t="str">
        <f t="shared" si="130"/>
        <v/>
      </c>
      <c r="Y315" s="19" t="str">
        <f t="shared" si="131"/>
        <v/>
      </c>
      <c r="Z315" s="19" t="str">
        <f t="shared" si="132"/>
        <v/>
      </c>
      <c r="AA315" s="19" t="str">
        <f t="shared" si="133"/>
        <v/>
      </c>
      <c r="AB315" s="19" t="str">
        <f t="shared" si="134"/>
        <v/>
      </c>
      <c r="AC315" s="19" t="str">
        <f t="shared" si="135"/>
        <v/>
      </c>
      <c r="AD315" s="19" t="str">
        <f t="shared" si="136"/>
        <v/>
      </c>
    </row>
    <row r="316" spans="2:30" ht="14.4">
      <c r="B316" s="19" t="str">
        <f>IF(ISBLANK(A316),"",_xlfn.XLOOKUP(LEFT(A316,6),'MKT name rule'!$B$2:$B$322,'MKT name rule'!$C$2:$C$322, "Not found"))</f>
        <v/>
      </c>
      <c r="C316" s="19" t="str">
        <f t="shared" si="137"/>
        <v/>
      </c>
      <c r="D316" s="19" t="str">
        <f t="shared" si="112"/>
        <v/>
      </c>
      <c r="E316" s="19" t="str">
        <f t="shared" si="113"/>
        <v/>
      </c>
      <c r="F316" s="19" t="str">
        <f t="shared" si="114"/>
        <v/>
      </c>
      <c r="G316" s="19" t="str">
        <f t="shared" si="115"/>
        <v/>
      </c>
      <c r="H316" s="19" t="str">
        <f t="shared" si="138"/>
        <v/>
      </c>
      <c r="I316" s="19" t="str">
        <f t="shared" si="116"/>
        <v/>
      </c>
      <c r="J316" s="19" t="str">
        <f t="shared" si="117"/>
        <v/>
      </c>
      <c r="K316" s="19" t="str">
        <f t="shared" si="118"/>
        <v/>
      </c>
      <c r="L316" s="19" t="str">
        <f t="shared" si="119"/>
        <v/>
      </c>
      <c r="M316" s="19" t="str">
        <f t="shared" si="120"/>
        <v/>
      </c>
      <c r="N316" s="20" t="str">
        <f t="shared" si="121"/>
        <v/>
      </c>
      <c r="O316" s="19" t="str">
        <f t="shared" si="122"/>
        <v/>
      </c>
      <c r="P316" s="19" t="str">
        <f t="shared" si="123"/>
        <v/>
      </c>
      <c r="Q316" s="20" t="str">
        <f t="shared" si="124"/>
        <v/>
      </c>
      <c r="R316" s="19" t="str">
        <f t="shared" si="139"/>
        <v/>
      </c>
      <c r="S316" s="19" t="str">
        <f t="shared" si="125"/>
        <v/>
      </c>
      <c r="T316" s="19" t="str">
        <f t="shared" si="126"/>
        <v/>
      </c>
      <c r="U316" s="19" t="str">
        <f t="shared" si="127"/>
        <v/>
      </c>
      <c r="V316" s="19" t="str">
        <f t="shared" si="128"/>
        <v/>
      </c>
      <c r="W316" s="19" t="str">
        <f t="shared" si="129"/>
        <v/>
      </c>
      <c r="X316" s="19" t="str">
        <f t="shared" si="130"/>
        <v/>
      </c>
      <c r="Y316" s="19" t="str">
        <f t="shared" si="131"/>
        <v/>
      </c>
      <c r="Z316" s="19" t="str">
        <f t="shared" si="132"/>
        <v/>
      </c>
      <c r="AA316" s="19" t="str">
        <f t="shared" si="133"/>
        <v/>
      </c>
      <c r="AB316" s="19" t="str">
        <f t="shared" si="134"/>
        <v/>
      </c>
      <c r="AC316" s="19" t="str">
        <f t="shared" si="135"/>
        <v/>
      </c>
      <c r="AD316" s="19" t="str">
        <f t="shared" si="136"/>
        <v/>
      </c>
    </row>
    <row r="317" spans="2:30" ht="14.4">
      <c r="B317" s="19" t="str">
        <f>IF(ISBLANK(A317),"",_xlfn.XLOOKUP(LEFT(A317,6),'MKT name rule'!$B$2:$B$322,'MKT name rule'!$C$2:$C$322, "Not found"))</f>
        <v/>
      </c>
      <c r="C317" s="19" t="str">
        <f t="shared" si="137"/>
        <v/>
      </c>
      <c r="D317" s="19" t="str">
        <f t="shared" si="112"/>
        <v/>
      </c>
      <c r="E317" s="19" t="str">
        <f t="shared" si="113"/>
        <v/>
      </c>
      <c r="F317" s="19" t="str">
        <f t="shared" si="114"/>
        <v/>
      </c>
      <c r="G317" s="19" t="str">
        <f t="shared" si="115"/>
        <v/>
      </c>
      <c r="H317" s="19" t="str">
        <f t="shared" si="138"/>
        <v/>
      </c>
      <c r="I317" s="19" t="str">
        <f t="shared" si="116"/>
        <v/>
      </c>
      <c r="J317" s="19" t="str">
        <f t="shared" si="117"/>
        <v/>
      </c>
      <c r="K317" s="19" t="str">
        <f t="shared" si="118"/>
        <v/>
      </c>
      <c r="L317" s="19" t="str">
        <f t="shared" si="119"/>
        <v/>
      </c>
      <c r="M317" s="19" t="str">
        <f t="shared" si="120"/>
        <v/>
      </c>
      <c r="N317" s="20" t="str">
        <f t="shared" si="121"/>
        <v/>
      </c>
      <c r="O317" s="19" t="str">
        <f t="shared" si="122"/>
        <v/>
      </c>
      <c r="P317" s="19" t="str">
        <f t="shared" si="123"/>
        <v/>
      </c>
      <c r="Q317" s="20" t="str">
        <f t="shared" si="124"/>
        <v/>
      </c>
      <c r="R317" s="19" t="str">
        <f t="shared" si="139"/>
        <v/>
      </c>
      <c r="S317" s="19" t="str">
        <f t="shared" si="125"/>
        <v/>
      </c>
      <c r="T317" s="19" t="str">
        <f t="shared" si="126"/>
        <v/>
      </c>
      <c r="U317" s="19" t="str">
        <f t="shared" si="127"/>
        <v/>
      </c>
      <c r="V317" s="19" t="str">
        <f t="shared" si="128"/>
        <v/>
      </c>
      <c r="W317" s="19" t="str">
        <f t="shared" si="129"/>
        <v/>
      </c>
      <c r="X317" s="19" t="str">
        <f t="shared" si="130"/>
        <v/>
      </c>
      <c r="Y317" s="19" t="str">
        <f t="shared" si="131"/>
        <v/>
      </c>
      <c r="Z317" s="19" t="str">
        <f t="shared" si="132"/>
        <v/>
      </c>
      <c r="AA317" s="19" t="str">
        <f t="shared" si="133"/>
        <v/>
      </c>
      <c r="AB317" s="19" t="str">
        <f t="shared" si="134"/>
        <v/>
      </c>
      <c r="AC317" s="19" t="str">
        <f t="shared" si="135"/>
        <v/>
      </c>
      <c r="AD317" s="19" t="str">
        <f t="shared" si="136"/>
        <v/>
      </c>
    </row>
    <row r="318" spans="2:30" ht="14.4">
      <c r="B318" s="19" t="str">
        <f>IF(ISBLANK(A318),"",_xlfn.XLOOKUP(LEFT(A318,6),'MKT name rule'!$B$2:$B$322,'MKT name rule'!$C$2:$C$322, "Not found"))</f>
        <v/>
      </c>
      <c r="C318" s="19" t="str">
        <f t="shared" si="137"/>
        <v/>
      </c>
      <c r="D318" s="19" t="str">
        <f t="shared" si="112"/>
        <v/>
      </c>
      <c r="E318" s="19" t="str">
        <f t="shared" si="113"/>
        <v/>
      </c>
      <c r="F318" s="19" t="str">
        <f t="shared" si="114"/>
        <v/>
      </c>
      <c r="G318" s="19" t="str">
        <f t="shared" si="115"/>
        <v/>
      </c>
      <c r="H318" s="19" t="str">
        <f t="shared" si="138"/>
        <v/>
      </c>
      <c r="I318" s="19" t="str">
        <f t="shared" si="116"/>
        <v/>
      </c>
      <c r="J318" s="19" t="str">
        <f t="shared" si="117"/>
        <v/>
      </c>
      <c r="K318" s="19" t="str">
        <f t="shared" si="118"/>
        <v/>
      </c>
      <c r="L318" s="19" t="str">
        <f t="shared" si="119"/>
        <v/>
      </c>
      <c r="M318" s="19" t="str">
        <f t="shared" si="120"/>
        <v/>
      </c>
      <c r="N318" s="20" t="str">
        <f t="shared" si="121"/>
        <v/>
      </c>
      <c r="O318" s="19" t="str">
        <f t="shared" si="122"/>
        <v/>
      </c>
      <c r="P318" s="19" t="str">
        <f t="shared" si="123"/>
        <v/>
      </c>
      <c r="Q318" s="20" t="str">
        <f t="shared" si="124"/>
        <v/>
      </c>
      <c r="R318" s="19" t="str">
        <f t="shared" si="139"/>
        <v/>
      </c>
      <c r="S318" s="19" t="str">
        <f t="shared" si="125"/>
        <v/>
      </c>
      <c r="T318" s="19" t="str">
        <f t="shared" si="126"/>
        <v/>
      </c>
      <c r="U318" s="19" t="str">
        <f t="shared" si="127"/>
        <v/>
      </c>
      <c r="V318" s="19" t="str">
        <f t="shared" si="128"/>
        <v/>
      </c>
      <c r="W318" s="19" t="str">
        <f t="shared" si="129"/>
        <v/>
      </c>
      <c r="X318" s="19" t="str">
        <f t="shared" si="130"/>
        <v/>
      </c>
      <c r="Y318" s="19" t="str">
        <f t="shared" si="131"/>
        <v/>
      </c>
      <c r="Z318" s="19" t="str">
        <f t="shared" si="132"/>
        <v/>
      </c>
      <c r="AA318" s="19" t="str">
        <f t="shared" si="133"/>
        <v/>
      </c>
      <c r="AB318" s="19" t="str">
        <f t="shared" si="134"/>
        <v/>
      </c>
      <c r="AC318" s="19" t="str">
        <f t="shared" si="135"/>
        <v/>
      </c>
      <c r="AD318" s="19" t="str">
        <f t="shared" si="136"/>
        <v/>
      </c>
    </row>
    <row r="319" spans="2:30" ht="14.4">
      <c r="B319" s="19" t="str">
        <f>IF(ISBLANK(A319),"",_xlfn.XLOOKUP(LEFT(A319,6),'MKT name rule'!$B$2:$B$322,'MKT name rule'!$C$2:$C$322, "Not found"))</f>
        <v/>
      </c>
      <c r="C319" s="19" t="str">
        <f t="shared" si="137"/>
        <v/>
      </c>
      <c r="D319" s="19" t="str">
        <f t="shared" si="112"/>
        <v/>
      </c>
      <c r="E319" s="19" t="str">
        <f t="shared" si="113"/>
        <v/>
      </c>
      <c r="F319" s="19" t="str">
        <f t="shared" si="114"/>
        <v/>
      </c>
      <c r="G319" s="19" t="str">
        <f t="shared" si="115"/>
        <v/>
      </c>
      <c r="H319" s="19" t="str">
        <f t="shared" si="138"/>
        <v/>
      </c>
      <c r="I319" s="19" t="str">
        <f t="shared" si="116"/>
        <v/>
      </c>
      <c r="J319" s="19" t="str">
        <f t="shared" si="117"/>
        <v/>
      </c>
      <c r="K319" s="19" t="str">
        <f t="shared" si="118"/>
        <v/>
      </c>
      <c r="L319" s="19" t="str">
        <f t="shared" si="119"/>
        <v/>
      </c>
      <c r="M319" s="19" t="str">
        <f t="shared" si="120"/>
        <v/>
      </c>
      <c r="N319" s="20" t="str">
        <f t="shared" si="121"/>
        <v/>
      </c>
      <c r="O319" s="19" t="str">
        <f t="shared" si="122"/>
        <v/>
      </c>
      <c r="P319" s="19" t="str">
        <f t="shared" si="123"/>
        <v/>
      </c>
      <c r="Q319" s="20" t="str">
        <f t="shared" si="124"/>
        <v/>
      </c>
      <c r="R319" s="19" t="str">
        <f t="shared" si="139"/>
        <v/>
      </c>
      <c r="S319" s="19" t="str">
        <f t="shared" si="125"/>
        <v/>
      </c>
      <c r="T319" s="19" t="str">
        <f t="shared" si="126"/>
        <v/>
      </c>
      <c r="U319" s="19" t="str">
        <f t="shared" si="127"/>
        <v/>
      </c>
      <c r="V319" s="19" t="str">
        <f t="shared" si="128"/>
        <v/>
      </c>
      <c r="W319" s="19" t="str">
        <f t="shared" si="129"/>
        <v/>
      </c>
      <c r="X319" s="19" t="str">
        <f t="shared" si="130"/>
        <v/>
      </c>
      <c r="Y319" s="19" t="str">
        <f t="shared" si="131"/>
        <v/>
      </c>
      <c r="Z319" s="19" t="str">
        <f t="shared" si="132"/>
        <v/>
      </c>
      <c r="AA319" s="19" t="str">
        <f t="shared" si="133"/>
        <v/>
      </c>
      <c r="AB319" s="19" t="str">
        <f t="shared" si="134"/>
        <v/>
      </c>
      <c r="AC319" s="19" t="str">
        <f t="shared" si="135"/>
        <v/>
      </c>
      <c r="AD319" s="19" t="str">
        <f t="shared" si="136"/>
        <v/>
      </c>
    </row>
    <row r="320" spans="2:30" ht="14.4">
      <c r="B320" s="19" t="str">
        <f>IF(ISBLANK(A320),"",_xlfn.XLOOKUP(LEFT(A320,6),'MKT name rule'!$B$2:$B$322,'MKT name rule'!$C$2:$C$322, "Not found"))</f>
        <v/>
      </c>
      <c r="C320" s="19" t="str">
        <f t="shared" si="137"/>
        <v/>
      </c>
      <c r="D320" s="19" t="str">
        <f t="shared" si="112"/>
        <v/>
      </c>
      <c r="E320" s="19" t="str">
        <f t="shared" si="113"/>
        <v/>
      </c>
      <c r="F320" s="19" t="str">
        <f t="shared" si="114"/>
        <v/>
      </c>
      <c r="G320" s="19" t="str">
        <f t="shared" si="115"/>
        <v/>
      </c>
      <c r="H320" s="19" t="str">
        <f t="shared" si="138"/>
        <v/>
      </c>
      <c r="I320" s="19" t="str">
        <f t="shared" si="116"/>
        <v/>
      </c>
      <c r="J320" s="19" t="str">
        <f t="shared" si="117"/>
        <v/>
      </c>
      <c r="K320" s="19" t="str">
        <f t="shared" si="118"/>
        <v/>
      </c>
      <c r="L320" s="19" t="str">
        <f t="shared" si="119"/>
        <v/>
      </c>
      <c r="M320" s="19" t="str">
        <f t="shared" si="120"/>
        <v/>
      </c>
      <c r="N320" s="20" t="str">
        <f t="shared" si="121"/>
        <v/>
      </c>
      <c r="O320" s="19" t="str">
        <f t="shared" si="122"/>
        <v/>
      </c>
      <c r="P320" s="19" t="str">
        <f t="shared" si="123"/>
        <v/>
      </c>
      <c r="Q320" s="20" t="str">
        <f t="shared" si="124"/>
        <v/>
      </c>
      <c r="R320" s="19" t="str">
        <f t="shared" si="139"/>
        <v/>
      </c>
      <c r="S320" s="19" t="str">
        <f t="shared" si="125"/>
        <v/>
      </c>
      <c r="T320" s="19" t="str">
        <f t="shared" si="126"/>
        <v/>
      </c>
      <c r="U320" s="19" t="str">
        <f t="shared" si="127"/>
        <v/>
      </c>
      <c r="V320" s="19" t="str">
        <f t="shared" si="128"/>
        <v/>
      </c>
      <c r="W320" s="19" t="str">
        <f t="shared" si="129"/>
        <v/>
      </c>
      <c r="X320" s="19" t="str">
        <f t="shared" si="130"/>
        <v/>
      </c>
      <c r="Y320" s="19" t="str">
        <f t="shared" si="131"/>
        <v/>
      </c>
      <c r="Z320" s="19" t="str">
        <f t="shared" si="132"/>
        <v/>
      </c>
      <c r="AA320" s="19" t="str">
        <f t="shared" si="133"/>
        <v/>
      </c>
      <c r="AB320" s="19" t="str">
        <f t="shared" si="134"/>
        <v/>
      </c>
      <c r="AC320" s="19" t="str">
        <f t="shared" si="135"/>
        <v/>
      </c>
      <c r="AD320" s="19" t="str">
        <f t="shared" si="136"/>
        <v/>
      </c>
    </row>
    <row r="321" spans="2:30" ht="14.4">
      <c r="B321" s="19" t="str">
        <f>IF(ISBLANK(A321),"",_xlfn.XLOOKUP(LEFT(A321,6),'MKT name rule'!$B$2:$B$322,'MKT name rule'!$C$2:$C$322, "Not found"))</f>
        <v/>
      </c>
      <c r="C321" s="19" t="str">
        <f t="shared" si="137"/>
        <v/>
      </c>
      <c r="D321" s="19" t="str">
        <f t="shared" si="112"/>
        <v/>
      </c>
      <c r="E321" s="19" t="str">
        <f t="shared" si="113"/>
        <v/>
      </c>
      <c r="F321" s="19" t="str">
        <f t="shared" si="114"/>
        <v/>
      </c>
      <c r="G321" s="19" t="str">
        <f t="shared" si="115"/>
        <v/>
      </c>
      <c r="H321" s="19" t="str">
        <f t="shared" si="138"/>
        <v/>
      </c>
      <c r="I321" s="19" t="str">
        <f t="shared" si="116"/>
        <v/>
      </c>
      <c r="J321" s="19" t="str">
        <f t="shared" si="117"/>
        <v/>
      </c>
      <c r="K321" s="19" t="str">
        <f t="shared" si="118"/>
        <v/>
      </c>
      <c r="L321" s="19" t="str">
        <f t="shared" si="119"/>
        <v/>
      </c>
      <c r="M321" s="19" t="str">
        <f t="shared" si="120"/>
        <v/>
      </c>
      <c r="N321" s="20" t="str">
        <f t="shared" si="121"/>
        <v/>
      </c>
      <c r="O321" s="19" t="str">
        <f t="shared" si="122"/>
        <v/>
      </c>
      <c r="P321" s="19" t="str">
        <f t="shared" si="123"/>
        <v/>
      </c>
      <c r="Q321" s="20" t="str">
        <f t="shared" si="124"/>
        <v/>
      </c>
      <c r="R321" s="19" t="str">
        <f t="shared" si="139"/>
        <v/>
      </c>
      <c r="S321" s="19" t="str">
        <f t="shared" si="125"/>
        <v/>
      </c>
      <c r="T321" s="19" t="str">
        <f t="shared" si="126"/>
        <v/>
      </c>
      <c r="U321" s="19" t="str">
        <f t="shared" si="127"/>
        <v/>
      </c>
      <c r="V321" s="19" t="str">
        <f t="shared" si="128"/>
        <v/>
      </c>
      <c r="W321" s="19" t="str">
        <f t="shared" si="129"/>
        <v/>
      </c>
      <c r="X321" s="19" t="str">
        <f t="shared" si="130"/>
        <v/>
      </c>
      <c r="Y321" s="19" t="str">
        <f t="shared" si="131"/>
        <v/>
      </c>
      <c r="Z321" s="19" t="str">
        <f t="shared" si="132"/>
        <v/>
      </c>
      <c r="AA321" s="19" t="str">
        <f t="shared" si="133"/>
        <v/>
      </c>
      <c r="AB321" s="19" t="str">
        <f t="shared" si="134"/>
        <v/>
      </c>
      <c r="AC321" s="19" t="str">
        <f t="shared" si="135"/>
        <v/>
      </c>
      <c r="AD321" s="19" t="str">
        <f t="shared" si="136"/>
        <v/>
      </c>
    </row>
    <row r="322" spans="2:30" ht="14.4">
      <c r="B322" s="19" t="str">
        <f>IF(ISBLANK(A322),"",_xlfn.XLOOKUP(LEFT(A322,6),'MKT name rule'!$B$2:$B$322,'MKT name rule'!$C$2:$C$322, "Not found"))</f>
        <v/>
      </c>
      <c r="C322" s="19" t="str">
        <f t="shared" si="137"/>
        <v/>
      </c>
      <c r="D322" s="19" t="str">
        <f t="shared" ref="D322:D385" si="140">IF(ISBLANK(A322),"",B322&amp;" ("&amp;Y322&amp;"/"&amp;AB322&amp;"/"&amp;AC322&amp;AA322&amp;"/"&amp;Z322&amp;"/"&amp;AD322&amp;")")</f>
        <v/>
      </c>
      <c r="E322" s="19" t="str">
        <f t="shared" ref="E322:E385" si="141">IF(
  ISBLANK(A322),
  "",
  TRIM(SUBSTITUTE(
    SUBSTITUTE(
      V322,
      MID(V322, FIND("(", V322), FIND(")", V322) - FIND("(", V322) + 1),
      ""
    ),
    "Processor", ""
  ))
)</f>
        <v/>
      </c>
      <c r="F322" s="19" t="str">
        <f t="shared" ref="F322:F385" si="142">IF(ISBLANK(A322), "", AL322)</f>
        <v/>
      </c>
      <c r="G322" s="19" t="str">
        <f t="shared" ref="G322:G385" si="143">IF(ISBLANK(A322),"",IF(ISNUMBER(SEARCH("Windows 11 Home",AM322)),"Windows 11 Home",IF(ISNUMBER(SEARCH("Windows 11 Pro",AM322)),"Windows 11 Pro",IF(ISNUMBER(SEARCH("Chrome",AM322)),"ChromeOS",""))))</f>
        <v/>
      </c>
      <c r="H322" s="19" t="str">
        <f t="shared" si="138"/>
        <v/>
      </c>
      <c r="I322" s="19" t="str">
        <f t="shared" ref="I322:I385" si="144">IF(ISBLANK(A322), "", IFERROR(INT(AW322) &amp; """", "Not Found"))</f>
        <v/>
      </c>
      <c r="J322" s="19" t="str">
        <f t="shared" ref="J322:J385" si="145">IF(ISBLANK(A322), "", AZ322)</f>
        <v/>
      </c>
      <c r="K322" s="19" t="str">
        <f t="shared" ref="K322:K385" si="146">IF(ISBLANK(A322), "", AY322)</f>
        <v/>
      </c>
      <c r="L322" s="19" t="str">
        <f t="shared" ref="L322:L385" si="147">IF(
  ISBLANK(A322),
  "",
  IF(
    ISNUMBER(SEARCH("(", AJ322)),
    TRIM(LEFT(AJ322, FIND("(", AJ322) - 1)),
    AJ322
  )
)</f>
        <v/>
      </c>
      <c r="M322" s="19" t="str">
        <f t="shared" ref="M322:M385" si="148">IF(ISBLANK(A322), "", AK322)</f>
        <v/>
      </c>
      <c r="N322" s="20" t="str">
        <f t="shared" ref="N322:N385" si="149">IF(ISBLANK(A322), "", AT322)</f>
        <v/>
      </c>
      <c r="O322" s="19" t="str">
        <f t="shared" ref="O322:O385" si="150">IF(ISBLANK(A322), "", BF322)</f>
        <v/>
      </c>
      <c r="P322" s="19" t="str">
        <f t="shared" ref="P322:P385" si="151">IF(ISBLANK(A322), "", TRIM(_xlfn.TEXTBEFORE(BH322, " (")))</f>
        <v/>
      </c>
      <c r="Q322" s="20" t="str">
        <f t="shared" ref="Q322:Q385" si="152">IF(ISBLANK(A322), "", AP322)</f>
        <v/>
      </c>
      <c r="R322" s="19" t="str">
        <f t="shared" si="139"/>
        <v/>
      </c>
      <c r="S322" s="19" t="str">
        <f t="shared" ref="S322:S385" si="153">IF(ISBLANK(A322), "", TRIM(LEFT(BI322, FIND(",", BI322) - 1)))</f>
        <v/>
      </c>
      <c r="T322" s="19" t="str">
        <f t="shared" ref="T322:T385" si="154">IF(ISBLANK(A322), "", IFERROR(_xlfn.TEXTBEFORE(BJ322, ", Output:"), "Not Found"))</f>
        <v/>
      </c>
      <c r="U322" s="19" t="str">
        <f t="shared" ref="U322:U385" si="155">IF(ISBLANK(A322), "", IF(BN322 = "N/A", "", BN322))</f>
        <v/>
      </c>
      <c r="V322" s="19" t="str">
        <f t="shared" ref="V322:V385" si="156">IF(ISBLANK(A322), "", AI322)</f>
        <v/>
      </c>
      <c r="W322" s="19" t="str">
        <f t="shared" ref="W322:W385" si="157">IF(
  ISBLANK(A322),
  "",
  LEFT(V322, SEARCH("processor", LOWER(V322)) - 1) &amp;
  MID(V322, SEARCH("processor", LOWER(V322)) + 10, FIND(" ", MID(V322, SEARCH("processor", LOWER(V322)) + 10, 20)) - 1)
)</f>
        <v/>
      </c>
      <c r="X322" s="19" t="str">
        <f t="shared" ref="X322:X385" si="158">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s="19" t="str">
        <f t="shared" ref="Y322:Y385" si="159">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s="19" t="str">
        <f t="shared" ref="Z322:Z385" si="160">IF(ISBLANK(A322), "",SUBSTITUTE(G322, "Windows", "Win"))</f>
        <v/>
      </c>
      <c r="AA322" s="19" t="str">
        <f t="shared" ref="AA322:AA385" si="161">IF(
  ISBLANK(F322),
  "",
  IF(
    ISNUMBER(SEARCH("RTX", F322)),
    "/" &amp; LEFT(MID(F322, SEARCH("RTX", F322), 15),
               IFERROR(SEARCH(" ", MID(F322, SEARCH("RTX", F322), 15), 6) - 1, 15)),
    ""
  )
)</f>
        <v/>
      </c>
      <c r="AB322" s="19" t="str">
        <f t="shared" ref="AB322:AB385" si="162">IF(
  ISBLANK(A322),
  "",
  TRIM(RIGHT(L322, LEN(L322) - FIND(" ", L322)))
)</f>
        <v/>
      </c>
      <c r="AC322" s="19" t="str">
        <f t="shared" ref="AC322:AC385" si="163">IF(ISBLANK(A322),"",LEFT(M322,FIND(" ",M322)-1))</f>
        <v/>
      </c>
      <c r="AD322" s="19" t="str">
        <f t="shared" ref="AD322:AD385" si="164">IF(ISBLANK(A322),"",IFERROR(_xlfn.TEXTBEFORE(A322, "-"), A322))</f>
        <v/>
      </c>
    </row>
    <row r="323" spans="2:30" ht="14.4">
      <c r="B323" s="19" t="str">
        <f>IF(ISBLANK(A323),"",_xlfn.XLOOKUP(LEFT(A323,6),'MKT name rule'!$B$2:$B$322,'MKT name rule'!$C$2:$C$322, "Not found"))</f>
        <v/>
      </c>
      <c r="C323" s="19" t="str">
        <f t="shared" ref="C323:C386" si="165">IF(ISBLANK(A323), "", AF323)</f>
        <v/>
      </c>
      <c r="D323" s="19" t="str">
        <f t="shared" si="140"/>
        <v/>
      </c>
      <c r="E323" s="19" t="str">
        <f t="shared" si="141"/>
        <v/>
      </c>
      <c r="F323" s="19" t="str">
        <f t="shared" si="142"/>
        <v/>
      </c>
      <c r="G323" s="19" t="str">
        <f t="shared" si="143"/>
        <v/>
      </c>
      <c r="H323" s="19" t="str">
        <f t="shared" ref="H323:H386" si="166">IF(ISBLANK(A323), "", AN323)</f>
        <v/>
      </c>
      <c r="I323" s="19" t="str">
        <f t="shared" si="144"/>
        <v/>
      </c>
      <c r="J323" s="19" t="str">
        <f t="shared" si="145"/>
        <v/>
      </c>
      <c r="K323" s="19" t="str">
        <f t="shared" si="146"/>
        <v/>
      </c>
      <c r="L323" s="19" t="str">
        <f t="shared" si="147"/>
        <v/>
      </c>
      <c r="M323" s="19" t="str">
        <f t="shared" si="148"/>
        <v/>
      </c>
      <c r="N323" s="20" t="str">
        <f t="shared" si="149"/>
        <v/>
      </c>
      <c r="O323" s="19" t="str">
        <f t="shared" si="150"/>
        <v/>
      </c>
      <c r="P323" s="19" t="str">
        <f t="shared" si="151"/>
        <v/>
      </c>
      <c r="Q323" s="20" t="str">
        <f t="shared" si="152"/>
        <v/>
      </c>
      <c r="R323" s="19" t="str">
        <f t="shared" ref="R323:R386" si="167">IF(ISBLANK(A323), "", IF(AV323="","Not included",AV323))</f>
        <v/>
      </c>
      <c r="S323" s="19" t="str">
        <f t="shared" si="153"/>
        <v/>
      </c>
      <c r="T323" s="19" t="str">
        <f t="shared" si="154"/>
        <v/>
      </c>
      <c r="U323" s="19" t="str">
        <f t="shared" si="155"/>
        <v/>
      </c>
      <c r="V323" s="19" t="str">
        <f t="shared" si="156"/>
        <v/>
      </c>
      <c r="W323" s="19" t="str">
        <f t="shared" si="157"/>
        <v/>
      </c>
      <c r="X323" s="19" t="str">
        <f t="shared" si="158"/>
        <v/>
      </c>
      <c r="Y323" s="19" t="str">
        <f t="shared" si="159"/>
        <v/>
      </c>
      <c r="Z323" s="19" t="str">
        <f t="shared" si="160"/>
        <v/>
      </c>
      <c r="AA323" s="19" t="str">
        <f t="shared" si="161"/>
        <v/>
      </c>
      <c r="AB323" s="19" t="str">
        <f t="shared" si="162"/>
        <v/>
      </c>
      <c r="AC323" s="19" t="str">
        <f t="shared" si="163"/>
        <v/>
      </c>
      <c r="AD323" s="19" t="str">
        <f t="shared" si="164"/>
        <v/>
      </c>
    </row>
    <row r="324" spans="2:30" ht="14.4">
      <c r="B324" s="19" t="str">
        <f>IF(ISBLANK(A324),"",_xlfn.XLOOKUP(LEFT(A324,6),'MKT name rule'!$B$2:$B$322,'MKT name rule'!$C$2:$C$322, "Not found"))</f>
        <v/>
      </c>
      <c r="C324" s="19" t="str">
        <f t="shared" si="165"/>
        <v/>
      </c>
      <c r="D324" s="19" t="str">
        <f t="shared" si="140"/>
        <v/>
      </c>
      <c r="E324" s="19" t="str">
        <f t="shared" si="141"/>
        <v/>
      </c>
      <c r="F324" s="19" t="str">
        <f t="shared" si="142"/>
        <v/>
      </c>
      <c r="G324" s="19" t="str">
        <f t="shared" si="143"/>
        <v/>
      </c>
      <c r="H324" s="19" t="str">
        <f t="shared" si="166"/>
        <v/>
      </c>
      <c r="I324" s="19" t="str">
        <f t="shared" si="144"/>
        <v/>
      </c>
      <c r="J324" s="19" t="str">
        <f t="shared" si="145"/>
        <v/>
      </c>
      <c r="K324" s="19" t="str">
        <f t="shared" si="146"/>
        <v/>
      </c>
      <c r="L324" s="19" t="str">
        <f t="shared" si="147"/>
        <v/>
      </c>
      <c r="M324" s="19" t="str">
        <f t="shared" si="148"/>
        <v/>
      </c>
      <c r="N324" s="20" t="str">
        <f t="shared" si="149"/>
        <v/>
      </c>
      <c r="O324" s="19" t="str">
        <f t="shared" si="150"/>
        <v/>
      </c>
      <c r="P324" s="19" t="str">
        <f t="shared" si="151"/>
        <v/>
      </c>
      <c r="Q324" s="20" t="str">
        <f t="shared" si="152"/>
        <v/>
      </c>
      <c r="R324" s="19" t="str">
        <f t="shared" si="167"/>
        <v/>
      </c>
      <c r="S324" s="19" t="str">
        <f t="shared" si="153"/>
        <v/>
      </c>
      <c r="T324" s="19" t="str">
        <f t="shared" si="154"/>
        <v/>
      </c>
      <c r="U324" s="19" t="str">
        <f t="shared" si="155"/>
        <v/>
      </c>
      <c r="V324" s="19" t="str">
        <f t="shared" si="156"/>
        <v/>
      </c>
      <c r="W324" s="19" t="str">
        <f t="shared" si="157"/>
        <v/>
      </c>
      <c r="X324" s="19" t="str">
        <f t="shared" si="158"/>
        <v/>
      </c>
      <c r="Y324" s="19" t="str">
        <f t="shared" si="159"/>
        <v/>
      </c>
      <c r="Z324" s="19" t="str">
        <f t="shared" si="160"/>
        <v/>
      </c>
      <c r="AA324" s="19" t="str">
        <f t="shared" si="161"/>
        <v/>
      </c>
      <c r="AB324" s="19" t="str">
        <f t="shared" si="162"/>
        <v/>
      </c>
      <c r="AC324" s="19" t="str">
        <f t="shared" si="163"/>
        <v/>
      </c>
      <c r="AD324" s="19" t="str">
        <f t="shared" si="164"/>
        <v/>
      </c>
    </row>
    <row r="325" spans="2:30" ht="14.4">
      <c r="B325" s="19" t="str">
        <f>IF(ISBLANK(A325),"",_xlfn.XLOOKUP(LEFT(A325,6),'MKT name rule'!$B$2:$B$322,'MKT name rule'!$C$2:$C$322, "Not found"))</f>
        <v/>
      </c>
      <c r="C325" s="19" t="str">
        <f t="shared" si="165"/>
        <v/>
      </c>
      <c r="D325" s="19" t="str">
        <f t="shared" si="140"/>
        <v/>
      </c>
      <c r="E325" s="19" t="str">
        <f t="shared" si="141"/>
        <v/>
      </c>
      <c r="F325" s="19" t="str">
        <f t="shared" si="142"/>
        <v/>
      </c>
      <c r="G325" s="19" t="str">
        <f t="shared" si="143"/>
        <v/>
      </c>
      <c r="H325" s="19" t="str">
        <f t="shared" si="166"/>
        <v/>
      </c>
      <c r="I325" s="19" t="str">
        <f t="shared" si="144"/>
        <v/>
      </c>
      <c r="J325" s="19" t="str">
        <f t="shared" si="145"/>
        <v/>
      </c>
      <c r="K325" s="19" t="str">
        <f t="shared" si="146"/>
        <v/>
      </c>
      <c r="L325" s="19" t="str">
        <f t="shared" si="147"/>
        <v/>
      </c>
      <c r="M325" s="19" t="str">
        <f t="shared" si="148"/>
        <v/>
      </c>
      <c r="N325" s="20" t="str">
        <f t="shared" si="149"/>
        <v/>
      </c>
      <c r="O325" s="19" t="str">
        <f t="shared" si="150"/>
        <v/>
      </c>
      <c r="P325" s="19" t="str">
        <f t="shared" si="151"/>
        <v/>
      </c>
      <c r="Q325" s="20" t="str">
        <f t="shared" si="152"/>
        <v/>
      </c>
      <c r="R325" s="19" t="str">
        <f t="shared" si="167"/>
        <v/>
      </c>
      <c r="S325" s="19" t="str">
        <f t="shared" si="153"/>
        <v/>
      </c>
      <c r="T325" s="19" t="str">
        <f t="shared" si="154"/>
        <v/>
      </c>
      <c r="U325" s="19" t="str">
        <f t="shared" si="155"/>
        <v/>
      </c>
      <c r="V325" s="19" t="str">
        <f t="shared" si="156"/>
        <v/>
      </c>
      <c r="W325" s="19" t="str">
        <f t="shared" si="157"/>
        <v/>
      </c>
      <c r="X325" s="19" t="str">
        <f t="shared" si="158"/>
        <v/>
      </c>
      <c r="Y325" s="19" t="str">
        <f t="shared" si="159"/>
        <v/>
      </c>
      <c r="Z325" s="19" t="str">
        <f t="shared" si="160"/>
        <v/>
      </c>
      <c r="AA325" s="19" t="str">
        <f t="shared" si="161"/>
        <v/>
      </c>
      <c r="AB325" s="19" t="str">
        <f t="shared" si="162"/>
        <v/>
      </c>
      <c r="AC325" s="19" t="str">
        <f t="shared" si="163"/>
        <v/>
      </c>
      <c r="AD325" s="19" t="str">
        <f t="shared" si="164"/>
        <v/>
      </c>
    </row>
    <row r="326" spans="2:30" ht="14.4">
      <c r="B326" s="19" t="str">
        <f>IF(ISBLANK(A326),"",_xlfn.XLOOKUP(LEFT(A326,6),'MKT name rule'!$B$2:$B$322,'MKT name rule'!$C$2:$C$322, "Not found"))</f>
        <v/>
      </c>
      <c r="C326" s="19" t="str">
        <f t="shared" si="165"/>
        <v/>
      </c>
      <c r="D326" s="19" t="str">
        <f t="shared" si="140"/>
        <v/>
      </c>
      <c r="E326" s="19" t="str">
        <f t="shared" si="141"/>
        <v/>
      </c>
      <c r="F326" s="19" t="str">
        <f t="shared" si="142"/>
        <v/>
      </c>
      <c r="G326" s="19" t="str">
        <f t="shared" si="143"/>
        <v/>
      </c>
      <c r="H326" s="19" t="str">
        <f t="shared" si="166"/>
        <v/>
      </c>
      <c r="I326" s="19" t="str">
        <f t="shared" si="144"/>
        <v/>
      </c>
      <c r="J326" s="19" t="str">
        <f t="shared" si="145"/>
        <v/>
      </c>
      <c r="K326" s="19" t="str">
        <f t="shared" si="146"/>
        <v/>
      </c>
      <c r="L326" s="19" t="str">
        <f t="shared" si="147"/>
        <v/>
      </c>
      <c r="M326" s="19" t="str">
        <f t="shared" si="148"/>
        <v/>
      </c>
      <c r="N326" s="20" t="str">
        <f t="shared" si="149"/>
        <v/>
      </c>
      <c r="O326" s="19" t="str">
        <f t="shared" si="150"/>
        <v/>
      </c>
      <c r="P326" s="19" t="str">
        <f t="shared" si="151"/>
        <v/>
      </c>
      <c r="Q326" s="20" t="str">
        <f t="shared" si="152"/>
        <v/>
      </c>
      <c r="R326" s="19" t="str">
        <f t="shared" si="167"/>
        <v/>
      </c>
      <c r="S326" s="19" t="str">
        <f t="shared" si="153"/>
        <v/>
      </c>
      <c r="T326" s="19" t="str">
        <f t="shared" si="154"/>
        <v/>
      </c>
      <c r="U326" s="19" t="str">
        <f t="shared" si="155"/>
        <v/>
      </c>
      <c r="V326" s="19" t="str">
        <f t="shared" si="156"/>
        <v/>
      </c>
      <c r="W326" s="19" t="str">
        <f t="shared" si="157"/>
        <v/>
      </c>
      <c r="X326" s="19" t="str">
        <f t="shared" si="158"/>
        <v/>
      </c>
      <c r="Y326" s="19" t="str">
        <f t="shared" si="159"/>
        <v/>
      </c>
      <c r="Z326" s="19" t="str">
        <f t="shared" si="160"/>
        <v/>
      </c>
      <c r="AA326" s="19" t="str">
        <f t="shared" si="161"/>
        <v/>
      </c>
      <c r="AB326" s="19" t="str">
        <f t="shared" si="162"/>
        <v/>
      </c>
      <c r="AC326" s="19" t="str">
        <f t="shared" si="163"/>
        <v/>
      </c>
      <c r="AD326" s="19" t="str">
        <f t="shared" si="164"/>
        <v/>
      </c>
    </row>
    <row r="327" spans="2:30" ht="14.4">
      <c r="B327" s="19" t="str">
        <f>IF(ISBLANK(A327),"",_xlfn.XLOOKUP(LEFT(A327,6),'MKT name rule'!$B$2:$B$322,'MKT name rule'!$C$2:$C$322, "Not found"))</f>
        <v/>
      </c>
      <c r="C327" s="19" t="str">
        <f t="shared" si="165"/>
        <v/>
      </c>
      <c r="D327" s="19" t="str">
        <f t="shared" si="140"/>
        <v/>
      </c>
      <c r="E327" s="19" t="str">
        <f t="shared" si="141"/>
        <v/>
      </c>
      <c r="F327" s="19" t="str">
        <f t="shared" si="142"/>
        <v/>
      </c>
      <c r="G327" s="19" t="str">
        <f t="shared" si="143"/>
        <v/>
      </c>
      <c r="H327" s="19" t="str">
        <f t="shared" si="166"/>
        <v/>
      </c>
      <c r="I327" s="19" t="str">
        <f t="shared" si="144"/>
        <v/>
      </c>
      <c r="J327" s="19" t="str">
        <f t="shared" si="145"/>
        <v/>
      </c>
      <c r="K327" s="19" t="str">
        <f t="shared" si="146"/>
        <v/>
      </c>
      <c r="L327" s="19" t="str">
        <f t="shared" si="147"/>
        <v/>
      </c>
      <c r="M327" s="19" t="str">
        <f t="shared" si="148"/>
        <v/>
      </c>
      <c r="N327" s="20" t="str">
        <f t="shared" si="149"/>
        <v/>
      </c>
      <c r="O327" s="19" t="str">
        <f t="shared" si="150"/>
        <v/>
      </c>
      <c r="P327" s="19" t="str">
        <f t="shared" si="151"/>
        <v/>
      </c>
      <c r="Q327" s="20" t="str">
        <f t="shared" si="152"/>
        <v/>
      </c>
      <c r="R327" s="19" t="str">
        <f t="shared" si="167"/>
        <v/>
      </c>
      <c r="S327" s="19" t="str">
        <f t="shared" si="153"/>
        <v/>
      </c>
      <c r="T327" s="19" t="str">
        <f t="shared" si="154"/>
        <v/>
      </c>
      <c r="U327" s="19" t="str">
        <f t="shared" si="155"/>
        <v/>
      </c>
      <c r="V327" s="19" t="str">
        <f t="shared" si="156"/>
        <v/>
      </c>
      <c r="W327" s="19" t="str">
        <f t="shared" si="157"/>
        <v/>
      </c>
      <c r="X327" s="19" t="str">
        <f t="shared" si="158"/>
        <v/>
      </c>
      <c r="Y327" s="19" t="str">
        <f t="shared" si="159"/>
        <v/>
      </c>
      <c r="Z327" s="19" t="str">
        <f t="shared" si="160"/>
        <v/>
      </c>
      <c r="AA327" s="19" t="str">
        <f t="shared" si="161"/>
        <v/>
      </c>
      <c r="AB327" s="19" t="str">
        <f t="shared" si="162"/>
        <v/>
      </c>
      <c r="AC327" s="19" t="str">
        <f t="shared" si="163"/>
        <v/>
      </c>
      <c r="AD327" s="19" t="str">
        <f t="shared" si="164"/>
        <v/>
      </c>
    </row>
    <row r="328" spans="2:30" ht="14.4">
      <c r="B328" s="19" t="str">
        <f>IF(ISBLANK(A328),"",_xlfn.XLOOKUP(LEFT(A328,6),'MKT name rule'!$B$2:$B$322,'MKT name rule'!$C$2:$C$322, "Not found"))</f>
        <v/>
      </c>
      <c r="C328" s="19" t="str">
        <f t="shared" si="165"/>
        <v/>
      </c>
      <c r="D328" s="19" t="str">
        <f t="shared" si="140"/>
        <v/>
      </c>
      <c r="E328" s="19" t="str">
        <f t="shared" si="141"/>
        <v/>
      </c>
      <c r="F328" s="19" t="str">
        <f t="shared" si="142"/>
        <v/>
      </c>
      <c r="G328" s="19" t="str">
        <f t="shared" si="143"/>
        <v/>
      </c>
      <c r="H328" s="19" t="str">
        <f t="shared" si="166"/>
        <v/>
      </c>
      <c r="I328" s="19" t="str">
        <f t="shared" si="144"/>
        <v/>
      </c>
      <c r="J328" s="19" t="str">
        <f t="shared" si="145"/>
        <v/>
      </c>
      <c r="K328" s="19" t="str">
        <f t="shared" si="146"/>
        <v/>
      </c>
      <c r="L328" s="19" t="str">
        <f t="shared" si="147"/>
        <v/>
      </c>
      <c r="M328" s="19" t="str">
        <f t="shared" si="148"/>
        <v/>
      </c>
      <c r="N328" s="20" t="str">
        <f t="shared" si="149"/>
        <v/>
      </c>
      <c r="O328" s="19" t="str">
        <f t="shared" si="150"/>
        <v/>
      </c>
      <c r="P328" s="19" t="str">
        <f t="shared" si="151"/>
        <v/>
      </c>
      <c r="Q328" s="20" t="str">
        <f t="shared" si="152"/>
        <v/>
      </c>
      <c r="R328" s="19" t="str">
        <f t="shared" si="167"/>
        <v/>
      </c>
      <c r="S328" s="19" t="str">
        <f t="shared" si="153"/>
        <v/>
      </c>
      <c r="T328" s="19" t="str">
        <f t="shared" si="154"/>
        <v/>
      </c>
      <c r="U328" s="19" t="str">
        <f t="shared" si="155"/>
        <v/>
      </c>
      <c r="V328" s="19" t="str">
        <f t="shared" si="156"/>
        <v/>
      </c>
      <c r="W328" s="19" t="str">
        <f t="shared" si="157"/>
        <v/>
      </c>
      <c r="X328" s="19" t="str">
        <f t="shared" si="158"/>
        <v/>
      </c>
      <c r="Y328" s="19" t="str">
        <f t="shared" si="159"/>
        <v/>
      </c>
      <c r="Z328" s="19" t="str">
        <f t="shared" si="160"/>
        <v/>
      </c>
      <c r="AA328" s="19" t="str">
        <f t="shared" si="161"/>
        <v/>
      </c>
      <c r="AB328" s="19" t="str">
        <f t="shared" si="162"/>
        <v/>
      </c>
      <c r="AC328" s="19" t="str">
        <f t="shared" si="163"/>
        <v/>
      </c>
      <c r="AD328" s="19" t="str">
        <f t="shared" si="164"/>
        <v/>
      </c>
    </row>
    <row r="329" spans="2:30" ht="14.4">
      <c r="B329" s="19" t="str">
        <f>IF(ISBLANK(A329),"",_xlfn.XLOOKUP(LEFT(A329,6),'MKT name rule'!$B$2:$B$322,'MKT name rule'!$C$2:$C$322, "Not found"))</f>
        <v/>
      </c>
      <c r="C329" s="19" t="str">
        <f t="shared" si="165"/>
        <v/>
      </c>
      <c r="D329" s="19" t="str">
        <f t="shared" si="140"/>
        <v/>
      </c>
      <c r="E329" s="19" t="str">
        <f t="shared" si="141"/>
        <v/>
      </c>
      <c r="F329" s="19" t="str">
        <f t="shared" si="142"/>
        <v/>
      </c>
      <c r="G329" s="19" t="str">
        <f t="shared" si="143"/>
        <v/>
      </c>
      <c r="H329" s="19" t="str">
        <f t="shared" si="166"/>
        <v/>
      </c>
      <c r="I329" s="19" t="str">
        <f t="shared" si="144"/>
        <v/>
      </c>
      <c r="J329" s="19" t="str">
        <f t="shared" si="145"/>
        <v/>
      </c>
      <c r="K329" s="19" t="str">
        <f t="shared" si="146"/>
        <v/>
      </c>
      <c r="L329" s="19" t="str">
        <f t="shared" si="147"/>
        <v/>
      </c>
      <c r="M329" s="19" t="str">
        <f t="shared" si="148"/>
        <v/>
      </c>
      <c r="N329" s="20" t="str">
        <f t="shared" si="149"/>
        <v/>
      </c>
      <c r="O329" s="19" t="str">
        <f t="shared" si="150"/>
        <v/>
      </c>
      <c r="P329" s="19" t="str">
        <f t="shared" si="151"/>
        <v/>
      </c>
      <c r="Q329" s="20" t="str">
        <f t="shared" si="152"/>
        <v/>
      </c>
      <c r="R329" s="19" t="str">
        <f t="shared" si="167"/>
        <v/>
      </c>
      <c r="S329" s="19" t="str">
        <f t="shared" si="153"/>
        <v/>
      </c>
      <c r="T329" s="19" t="str">
        <f t="shared" si="154"/>
        <v/>
      </c>
      <c r="U329" s="19" t="str">
        <f t="shared" si="155"/>
        <v/>
      </c>
      <c r="V329" s="19" t="str">
        <f t="shared" si="156"/>
        <v/>
      </c>
      <c r="W329" s="19" t="str">
        <f t="shared" si="157"/>
        <v/>
      </c>
      <c r="X329" s="19" t="str">
        <f t="shared" si="158"/>
        <v/>
      </c>
      <c r="Y329" s="19" t="str">
        <f t="shared" si="159"/>
        <v/>
      </c>
      <c r="Z329" s="19" t="str">
        <f t="shared" si="160"/>
        <v/>
      </c>
      <c r="AA329" s="19" t="str">
        <f t="shared" si="161"/>
        <v/>
      </c>
      <c r="AB329" s="19" t="str">
        <f t="shared" si="162"/>
        <v/>
      </c>
      <c r="AC329" s="19" t="str">
        <f t="shared" si="163"/>
        <v/>
      </c>
      <c r="AD329" s="19" t="str">
        <f t="shared" si="164"/>
        <v/>
      </c>
    </row>
    <row r="330" spans="2:30" ht="14.4">
      <c r="B330" s="19" t="str">
        <f>IF(ISBLANK(A330),"",_xlfn.XLOOKUP(LEFT(A330,6),'MKT name rule'!$B$2:$B$322,'MKT name rule'!$C$2:$C$322, "Not found"))</f>
        <v/>
      </c>
      <c r="C330" s="19" t="str">
        <f t="shared" si="165"/>
        <v/>
      </c>
      <c r="D330" s="19" t="str">
        <f t="shared" si="140"/>
        <v/>
      </c>
      <c r="E330" s="19" t="str">
        <f t="shared" si="141"/>
        <v/>
      </c>
      <c r="F330" s="19" t="str">
        <f t="shared" si="142"/>
        <v/>
      </c>
      <c r="G330" s="19" t="str">
        <f t="shared" si="143"/>
        <v/>
      </c>
      <c r="H330" s="19" t="str">
        <f t="shared" si="166"/>
        <v/>
      </c>
      <c r="I330" s="19" t="str">
        <f t="shared" si="144"/>
        <v/>
      </c>
      <c r="J330" s="19" t="str">
        <f t="shared" si="145"/>
        <v/>
      </c>
      <c r="K330" s="19" t="str">
        <f t="shared" si="146"/>
        <v/>
      </c>
      <c r="L330" s="19" t="str">
        <f t="shared" si="147"/>
        <v/>
      </c>
      <c r="M330" s="19" t="str">
        <f t="shared" si="148"/>
        <v/>
      </c>
      <c r="N330" s="20" t="str">
        <f t="shared" si="149"/>
        <v/>
      </c>
      <c r="O330" s="19" t="str">
        <f t="shared" si="150"/>
        <v/>
      </c>
      <c r="P330" s="19" t="str">
        <f t="shared" si="151"/>
        <v/>
      </c>
      <c r="Q330" s="20" t="str">
        <f t="shared" si="152"/>
        <v/>
      </c>
      <c r="R330" s="19" t="str">
        <f t="shared" si="167"/>
        <v/>
      </c>
      <c r="S330" s="19" t="str">
        <f t="shared" si="153"/>
        <v/>
      </c>
      <c r="T330" s="19" t="str">
        <f t="shared" si="154"/>
        <v/>
      </c>
      <c r="U330" s="19" t="str">
        <f t="shared" si="155"/>
        <v/>
      </c>
      <c r="V330" s="19" t="str">
        <f t="shared" si="156"/>
        <v/>
      </c>
      <c r="W330" s="19" t="str">
        <f t="shared" si="157"/>
        <v/>
      </c>
      <c r="X330" s="19" t="str">
        <f t="shared" si="158"/>
        <v/>
      </c>
      <c r="Y330" s="19" t="str">
        <f t="shared" si="159"/>
        <v/>
      </c>
      <c r="Z330" s="19" t="str">
        <f t="shared" si="160"/>
        <v/>
      </c>
      <c r="AA330" s="19" t="str">
        <f t="shared" si="161"/>
        <v/>
      </c>
      <c r="AB330" s="19" t="str">
        <f t="shared" si="162"/>
        <v/>
      </c>
      <c r="AC330" s="19" t="str">
        <f t="shared" si="163"/>
        <v/>
      </c>
      <c r="AD330" s="19" t="str">
        <f t="shared" si="164"/>
        <v/>
      </c>
    </row>
    <row r="331" spans="2:30" ht="14.4">
      <c r="B331" s="19" t="str">
        <f>IF(ISBLANK(A331),"",_xlfn.XLOOKUP(LEFT(A331,6),'MKT name rule'!$B$2:$B$322,'MKT name rule'!$C$2:$C$322, "Not found"))</f>
        <v/>
      </c>
      <c r="C331" s="19" t="str">
        <f t="shared" si="165"/>
        <v/>
      </c>
      <c r="D331" s="19" t="str">
        <f t="shared" si="140"/>
        <v/>
      </c>
      <c r="E331" s="19" t="str">
        <f t="shared" si="141"/>
        <v/>
      </c>
      <c r="F331" s="19" t="str">
        <f t="shared" si="142"/>
        <v/>
      </c>
      <c r="G331" s="19" t="str">
        <f t="shared" si="143"/>
        <v/>
      </c>
      <c r="H331" s="19" t="str">
        <f t="shared" si="166"/>
        <v/>
      </c>
      <c r="I331" s="19" t="str">
        <f t="shared" si="144"/>
        <v/>
      </c>
      <c r="J331" s="19" t="str">
        <f t="shared" si="145"/>
        <v/>
      </c>
      <c r="K331" s="19" t="str">
        <f t="shared" si="146"/>
        <v/>
      </c>
      <c r="L331" s="19" t="str">
        <f t="shared" si="147"/>
        <v/>
      </c>
      <c r="M331" s="19" t="str">
        <f t="shared" si="148"/>
        <v/>
      </c>
      <c r="N331" s="20" t="str">
        <f t="shared" si="149"/>
        <v/>
      </c>
      <c r="O331" s="19" t="str">
        <f t="shared" si="150"/>
        <v/>
      </c>
      <c r="P331" s="19" t="str">
        <f t="shared" si="151"/>
        <v/>
      </c>
      <c r="Q331" s="20" t="str">
        <f t="shared" si="152"/>
        <v/>
      </c>
      <c r="R331" s="19" t="str">
        <f t="shared" si="167"/>
        <v/>
      </c>
      <c r="S331" s="19" t="str">
        <f t="shared" si="153"/>
        <v/>
      </c>
      <c r="T331" s="19" t="str">
        <f t="shared" si="154"/>
        <v/>
      </c>
      <c r="U331" s="19" t="str">
        <f t="shared" si="155"/>
        <v/>
      </c>
      <c r="V331" s="19" t="str">
        <f t="shared" si="156"/>
        <v/>
      </c>
      <c r="W331" s="19" t="str">
        <f t="shared" si="157"/>
        <v/>
      </c>
      <c r="X331" s="19" t="str">
        <f t="shared" si="158"/>
        <v/>
      </c>
      <c r="Y331" s="19" t="str">
        <f t="shared" si="159"/>
        <v/>
      </c>
      <c r="Z331" s="19" t="str">
        <f t="shared" si="160"/>
        <v/>
      </c>
      <c r="AA331" s="19" t="str">
        <f t="shared" si="161"/>
        <v/>
      </c>
      <c r="AB331" s="19" t="str">
        <f t="shared" si="162"/>
        <v/>
      </c>
      <c r="AC331" s="19" t="str">
        <f t="shared" si="163"/>
        <v/>
      </c>
      <c r="AD331" s="19" t="str">
        <f t="shared" si="164"/>
        <v/>
      </c>
    </row>
    <row r="332" spans="2:30" ht="14.4">
      <c r="B332" s="19" t="str">
        <f>IF(ISBLANK(A332),"",_xlfn.XLOOKUP(LEFT(A332,6),'MKT name rule'!$B$2:$B$322,'MKT name rule'!$C$2:$C$322, "Not found"))</f>
        <v/>
      </c>
      <c r="C332" s="19" t="str">
        <f t="shared" si="165"/>
        <v/>
      </c>
      <c r="D332" s="19" t="str">
        <f t="shared" si="140"/>
        <v/>
      </c>
      <c r="E332" s="19" t="str">
        <f t="shared" si="141"/>
        <v/>
      </c>
      <c r="F332" s="19" t="str">
        <f t="shared" si="142"/>
        <v/>
      </c>
      <c r="G332" s="19" t="str">
        <f t="shared" si="143"/>
        <v/>
      </c>
      <c r="H332" s="19" t="str">
        <f t="shared" si="166"/>
        <v/>
      </c>
      <c r="I332" s="19" t="str">
        <f t="shared" si="144"/>
        <v/>
      </c>
      <c r="J332" s="19" t="str">
        <f t="shared" si="145"/>
        <v/>
      </c>
      <c r="K332" s="19" t="str">
        <f t="shared" si="146"/>
        <v/>
      </c>
      <c r="L332" s="19" t="str">
        <f t="shared" si="147"/>
        <v/>
      </c>
      <c r="M332" s="19" t="str">
        <f t="shared" si="148"/>
        <v/>
      </c>
      <c r="N332" s="20" t="str">
        <f t="shared" si="149"/>
        <v/>
      </c>
      <c r="O332" s="19" t="str">
        <f t="shared" si="150"/>
        <v/>
      </c>
      <c r="P332" s="19" t="str">
        <f t="shared" si="151"/>
        <v/>
      </c>
      <c r="Q332" s="20" t="str">
        <f t="shared" si="152"/>
        <v/>
      </c>
      <c r="R332" s="19" t="str">
        <f t="shared" si="167"/>
        <v/>
      </c>
      <c r="S332" s="19" t="str">
        <f t="shared" si="153"/>
        <v/>
      </c>
      <c r="T332" s="19" t="str">
        <f t="shared" si="154"/>
        <v/>
      </c>
      <c r="U332" s="19" t="str">
        <f t="shared" si="155"/>
        <v/>
      </c>
      <c r="V332" s="19" t="str">
        <f t="shared" si="156"/>
        <v/>
      </c>
      <c r="W332" s="19" t="str">
        <f t="shared" si="157"/>
        <v/>
      </c>
      <c r="X332" s="19" t="str">
        <f t="shared" si="158"/>
        <v/>
      </c>
      <c r="Y332" s="19" t="str">
        <f t="shared" si="159"/>
        <v/>
      </c>
      <c r="Z332" s="19" t="str">
        <f t="shared" si="160"/>
        <v/>
      </c>
      <c r="AA332" s="19" t="str">
        <f t="shared" si="161"/>
        <v/>
      </c>
      <c r="AB332" s="19" t="str">
        <f t="shared" si="162"/>
        <v/>
      </c>
      <c r="AC332" s="19" t="str">
        <f t="shared" si="163"/>
        <v/>
      </c>
      <c r="AD332" s="19" t="str">
        <f t="shared" si="164"/>
        <v/>
      </c>
    </row>
    <row r="333" spans="2:30" ht="14.4">
      <c r="B333" s="19" t="str">
        <f>IF(ISBLANK(A333),"",_xlfn.XLOOKUP(LEFT(A333,6),'MKT name rule'!$B$2:$B$322,'MKT name rule'!$C$2:$C$322, "Not found"))</f>
        <v/>
      </c>
      <c r="C333" s="19" t="str">
        <f t="shared" si="165"/>
        <v/>
      </c>
      <c r="D333" s="19" t="str">
        <f t="shared" si="140"/>
        <v/>
      </c>
      <c r="E333" s="19" t="str">
        <f t="shared" si="141"/>
        <v/>
      </c>
      <c r="F333" s="19" t="str">
        <f t="shared" si="142"/>
        <v/>
      </c>
      <c r="G333" s="19" t="str">
        <f t="shared" si="143"/>
        <v/>
      </c>
      <c r="H333" s="19" t="str">
        <f t="shared" si="166"/>
        <v/>
      </c>
      <c r="I333" s="19" t="str">
        <f t="shared" si="144"/>
        <v/>
      </c>
      <c r="J333" s="19" t="str">
        <f t="shared" si="145"/>
        <v/>
      </c>
      <c r="K333" s="19" t="str">
        <f t="shared" si="146"/>
        <v/>
      </c>
      <c r="L333" s="19" t="str">
        <f t="shared" si="147"/>
        <v/>
      </c>
      <c r="M333" s="19" t="str">
        <f t="shared" si="148"/>
        <v/>
      </c>
      <c r="N333" s="20" t="str">
        <f t="shared" si="149"/>
        <v/>
      </c>
      <c r="O333" s="19" t="str">
        <f t="shared" si="150"/>
        <v/>
      </c>
      <c r="P333" s="19" t="str">
        <f t="shared" si="151"/>
        <v/>
      </c>
      <c r="Q333" s="20" t="str">
        <f t="shared" si="152"/>
        <v/>
      </c>
      <c r="R333" s="19" t="str">
        <f t="shared" si="167"/>
        <v/>
      </c>
      <c r="S333" s="19" t="str">
        <f t="shared" si="153"/>
        <v/>
      </c>
      <c r="T333" s="19" t="str">
        <f t="shared" si="154"/>
        <v/>
      </c>
      <c r="U333" s="19" t="str">
        <f t="shared" si="155"/>
        <v/>
      </c>
      <c r="V333" s="19" t="str">
        <f t="shared" si="156"/>
        <v/>
      </c>
      <c r="W333" s="19" t="str">
        <f t="shared" si="157"/>
        <v/>
      </c>
      <c r="X333" s="19" t="str">
        <f t="shared" si="158"/>
        <v/>
      </c>
      <c r="Y333" s="19" t="str">
        <f t="shared" si="159"/>
        <v/>
      </c>
      <c r="Z333" s="19" t="str">
        <f t="shared" si="160"/>
        <v/>
      </c>
      <c r="AA333" s="19" t="str">
        <f t="shared" si="161"/>
        <v/>
      </c>
      <c r="AB333" s="19" t="str">
        <f t="shared" si="162"/>
        <v/>
      </c>
      <c r="AC333" s="19" t="str">
        <f t="shared" si="163"/>
        <v/>
      </c>
      <c r="AD333" s="19" t="str">
        <f t="shared" si="164"/>
        <v/>
      </c>
    </row>
    <row r="334" spans="2:30" ht="14.4">
      <c r="B334" s="19" t="str">
        <f>IF(ISBLANK(A334),"",_xlfn.XLOOKUP(LEFT(A334,6),'MKT name rule'!$B$2:$B$322,'MKT name rule'!$C$2:$C$322, "Not found"))</f>
        <v/>
      </c>
      <c r="C334" s="19" t="str">
        <f t="shared" si="165"/>
        <v/>
      </c>
      <c r="D334" s="19" t="str">
        <f t="shared" si="140"/>
        <v/>
      </c>
      <c r="E334" s="19" t="str">
        <f t="shared" si="141"/>
        <v/>
      </c>
      <c r="F334" s="19" t="str">
        <f t="shared" si="142"/>
        <v/>
      </c>
      <c r="G334" s="19" t="str">
        <f t="shared" si="143"/>
        <v/>
      </c>
      <c r="H334" s="19" t="str">
        <f t="shared" si="166"/>
        <v/>
      </c>
      <c r="I334" s="19" t="str">
        <f t="shared" si="144"/>
        <v/>
      </c>
      <c r="J334" s="19" t="str">
        <f t="shared" si="145"/>
        <v/>
      </c>
      <c r="K334" s="19" t="str">
        <f t="shared" si="146"/>
        <v/>
      </c>
      <c r="L334" s="19" t="str">
        <f t="shared" si="147"/>
        <v/>
      </c>
      <c r="M334" s="19" t="str">
        <f t="shared" si="148"/>
        <v/>
      </c>
      <c r="N334" s="20" t="str">
        <f t="shared" si="149"/>
        <v/>
      </c>
      <c r="O334" s="19" t="str">
        <f t="shared" si="150"/>
        <v/>
      </c>
      <c r="P334" s="19" t="str">
        <f t="shared" si="151"/>
        <v/>
      </c>
      <c r="Q334" s="20" t="str">
        <f t="shared" si="152"/>
        <v/>
      </c>
      <c r="R334" s="19" t="str">
        <f t="shared" si="167"/>
        <v/>
      </c>
      <c r="S334" s="19" t="str">
        <f t="shared" si="153"/>
        <v/>
      </c>
      <c r="T334" s="19" t="str">
        <f t="shared" si="154"/>
        <v/>
      </c>
      <c r="U334" s="19" t="str">
        <f t="shared" si="155"/>
        <v/>
      </c>
      <c r="V334" s="19" t="str">
        <f t="shared" si="156"/>
        <v/>
      </c>
      <c r="W334" s="19" t="str">
        <f t="shared" si="157"/>
        <v/>
      </c>
      <c r="X334" s="19" t="str">
        <f t="shared" si="158"/>
        <v/>
      </c>
      <c r="Y334" s="19" t="str">
        <f t="shared" si="159"/>
        <v/>
      </c>
      <c r="Z334" s="19" t="str">
        <f t="shared" si="160"/>
        <v/>
      </c>
      <c r="AA334" s="19" t="str">
        <f t="shared" si="161"/>
        <v/>
      </c>
      <c r="AB334" s="19" t="str">
        <f t="shared" si="162"/>
        <v/>
      </c>
      <c r="AC334" s="19" t="str">
        <f t="shared" si="163"/>
        <v/>
      </c>
      <c r="AD334" s="19" t="str">
        <f t="shared" si="164"/>
        <v/>
      </c>
    </row>
    <row r="335" spans="2:30" ht="14.4">
      <c r="B335" s="19" t="str">
        <f>IF(ISBLANK(A335),"",_xlfn.XLOOKUP(LEFT(A335,6),'MKT name rule'!$B$2:$B$322,'MKT name rule'!$C$2:$C$322, "Not found"))</f>
        <v/>
      </c>
      <c r="C335" s="19" t="str">
        <f t="shared" si="165"/>
        <v/>
      </c>
      <c r="D335" s="19" t="str">
        <f t="shared" si="140"/>
        <v/>
      </c>
      <c r="E335" s="19" t="str">
        <f t="shared" si="141"/>
        <v/>
      </c>
      <c r="F335" s="19" t="str">
        <f t="shared" si="142"/>
        <v/>
      </c>
      <c r="G335" s="19" t="str">
        <f t="shared" si="143"/>
        <v/>
      </c>
      <c r="H335" s="19" t="str">
        <f t="shared" si="166"/>
        <v/>
      </c>
      <c r="I335" s="19" t="str">
        <f t="shared" si="144"/>
        <v/>
      </c>
      <c r="J335" s="19" t="str">
        <f t="shared" si="145"/>
        <v/>
      </c>
      <c r="K335" s="19" t="str">
        <f t="shared" si="146"/>
        <v/>
      </c>
      <c r="L335" s="19" t="str">
        <f t="shared" si="147"/>
        <v/>
      </c>
      <c r="M335" s="19" t="str">
        <f t="shared" si="148"/>
        <v/>
      </c>
      <c r="N335" s="20" t="str">
        <f t="shared" si="149"/>
        <v/>
      </c>
      <c r="O335" s="19" t="str">
        <f t="shared" si="150"/>
        <v/>
      </c>
      <c r="P335" s="19" t="str">
        <f t="shared" si="151"/>
        <v/>
      </c>
      <c r="Q335" s="20" t="str">
        <f t="shared" si="152"/>
        <v/>
      </c>
      <c r="R335" s="19" t="str">
        <f t="shared" si="167"/>
        <v/>
      </c>
      <c r="S335" s="19" t="str">
        <f t="shared" si="153"/>
        <v/>
      </c>
      <c r="T335" s="19" t="str">
        <f t="shared" si="154"/>
        <v/>
      </c>
      <c r="U335" s="19" t="str">
        <f t="shared" si="155"/>
        <v/>
      </c>
      <c r="V335" s="19" t="str">
        <f t="shared" si="156"/>
        <v/>
      </c>
      <c r="W335" s="19" t="str">
        <f t="shared" si="157"/>
        <v/>
      </c>
      <c r="X335" s="19" t="str">
        <f t="shared" si="158"/>
        <v/>
      </c>
      <c r="Y335" s="19" t="str">
        <f t="shared" si="159"/>
        <v/>
      </c>
      <c r="Z335" s="19" t="str">
        <f t="shared" si="160"/>
        <v/>
      </c>
      <c r="AA335" s="19" t="str">
        <f t="shared" si="161"/>
        <v/>
      </c>
      <c r="AB335" s="19" t="str">
        <f t="shared" si="162"/>
        <v/>
      </c>
      <c r="AC335" s="19" t="str">
        <f t="shared" si="163"/>
        <v/>
      </c>
      <c r="AD335" s="19" t="str">
        <f t="shared" si="164"/>
        <v/>
      </c>
    </row>
    <row r="336" spans="2:30" ht="14.4">
      <c r="B336" s="19" t="str">
        <f>IF(ISBLANK(A336),"",_xlfn.XLOOKUP(LEFT(A336,6),'MKT name rule'!$B$2:$B$322,'MKT name rule'!$C$2:$C$322, "Not found"))</f>
        <v/>
      </c>
      <c r="C336" s="19" t="str">
        <f t="shared" si="165"/>
        <v/>
      </c>
      <c r="D336" s="19" t="str">
        <f t="shared" si="140"/>
        <v/>
      </c>
      <c r="E336" s="19" t="str">
        <f t="shared" si="141"/>
        <v/>
      </c>
      <c r="F336" s="19" t="str">
        <f t="shared" si="142"/>
        <v/>
      </c>
      <c r="G336" s="19" t="str">
        <f t="shared" si="143"/>
        <v/>
      </c>
      <c r="H336" s="19" t="str">
        <f t="shared" si="166"/>
        <v/>
      </c>
      <c r="I336" s="19" t="str">
        <f t="shared" si="144"/>
        <v/>
      </c>
      <c r="J336" s="19" t="str">
        <f t="shared" si="145"/>
        <v/>
      </c>
      <c r="K336" s="19" t="str">
        <f t="shared" si="146"/>
        <v/>
      </c>
      <c r="L336" s="19" t="str">
        <f t="shared" si="147"/>
        <v/>
      </c>
      <c r="M336" s="19" t="str">
        <f t="shared" si="148"/>
        <v/>
      </c>
      <c r="N336" s="20" t="str">
        <f t="shared" si="149"/>
        <v/>
      </c>
      <c r="O336" s="19" t="str">
        <f t="shared" si="150"/>
        <v/>
      </c>
      <c r="P336" s="19" t="str">
        <f t="shared" si="151"/>
        <v/>
      </c>
      <c r="Q336" s="20" t="str">
        <f t="shared" si="152"/>
        <v/>
      </c>
      <c r="R336" s="19" t="str">
        <f t="shared" si="167"/>
        <v/>
      </c>
      <c r="S336" s="19" t="str">
        <f t="shared" si="153"/>
        <v/>
      </c>
      <c r="T336" s="19" t="str">
        <f t="shared" si="154"/>
        <v/>
      </c>
      <c r="U336" s="19" t="str">
        <f t="shared" si="155"/>
        <v/>
      </c>
      <c r="V336" s="19" t="str">
        <f t="shared" si="156"/>
        <v/>
      </c>
      <c r="W336" s="19" t="str">
        <f t="shared" si="157"/>
        <v/>
      </c>
      <c r="X336" s="19" t="str">
        <f t="shared" si="158"/>
        <v/>
      </c>
      <c r="Y336" s="19" t="str">
        <f t="shared" si="159"/>
        <v/>
      </c>
      <c r="Z336" s="19" t="str">
        <f t="shared" si="160"/>
        <v/>
      </c>
      <c r="AA336" s="19" t="str">
        <f t="shared" si="161"/>
        <v/>
      </c>
      <c r="AB336" s="19" t="str">
        <f t="shared" si="162"/>
        <v/>
      </c>
      <c r="AC336" s="19" t="str">
        <f t="shared" si="163"/>
        <v/>
      </c>
      <c r="AD336" s="19" t="str">
        <f t="shared" si="164"/>
        <v/>
      </c>
    </row>
    <row r="337" spans="2:30" ht="14.4">
      <c r="B337" s="19" t="str">
        <f>IF(ISBLANK(A337),"",_xlfn.XLOOKUP(LEFT(A337,6),'MKT name rule'!$B$2:$B$322,'MKT name rule'!$C$2:$C$322, "Not found"))</f>
        <v/>
      </c>
      <c r="C337" s="19" t="str">
        <f t="shared" si="165"/>
        <v/>
      </c>
      <c r="D337" s="19" t="str">
        <f t="shared" si="140"/>
        <v/>
      </c>
      <c r="E337" s="19" t="str">
        <f t="shared" si="141"/>
        <v/>
      </c>
      <c r="F337" s="19" t="str">
        <f t="shared" si="142"/>
        <v/>
      </c>
      <c r="G337" s="19" t="str">
        <f t="shared" si="143"/>
        <v/>
      </c>
      <c r="H337" s="19" t="str">
        <f t="shared" si="166"/>
        <v/>
      </c>
      <c r="I337" s="19" t="str">
        <f t="shared" si="144"/>
        <v/>
      </c>
      <c r="J337" s="19" t="str">
        <f t="shared" si="145"/>
        <v/>
      </c>
      <c r="K337" s="19" t="str">
        <f t="shared" si="146"/>
        <v/>
      </c>
      <c r="L337" s="19" t="str">
        <f t="shared" si="147"/>
        <v/>
      </c>
      <c r="M337" s="19" t="str">
        <f t="shared" si="148"/>
        <v/>
      </c>
      <c r="N337" s="20" t="str">
        <f t="shared" si="149"/>
        <v/>
      </c>
      <c r="O337" s="19" t="str">
        <f t="shared" si="150"/>
        <v/>
      </c>
      <c r="P337" s="19" t="str">
        <f t="shared" si="151"/>
        <v/>
      </c>
      <c r="Q337" s="20" t="str">
        <f t="shared" si="152"/>
        <v/>
      </c>
      <c r="R337" s="19" t="str">
        <f t="shared" si="167"/>
        <v/>
      </c>
      <c r="S337" s="19" t="str">
        <f t="shared" si="153"/>
        <v/>
      </c>
      <c r="T337" s="19" t="str">
        <f t="shared" si="154"/>
        <v/>
      </c>
      <c r="U337" s="19" t="str">
        <f t="shared" si="155"/>
        <v/>
      </c>
      <c r="V337" s="19" t="str">
        <f t="shared" si="156"/>
        <v/>
      </c>
      <c r="W337" s="19" t="str">
        <f t="shared" si="157"/>
        <v/>
      </c>
      <c r="X337" s="19" t="str">
        <f t="shared" si="158"/>
        <v/>
      </c>
      <c r="Y337" s="19" t="str">
        <f t="shared" si="159"/>
        <v/>
      </c>
      <c r="Z337" s="19" t="str">
        <f t="shared" si="160"/>
        <v/>
      </c>
      <c r="AA337" s="19" t="str">
        <f t="shared" si="161"/>
        <v/>
      </c>
      <c r="AB337" s="19" t="str">
        <f t="shared" si="162"/>
        <v/>
      </c>
      <c r="AC337" s="19" t="str">
        <f t="shared" si="163"/>
        <v/>
      </c>
      <c r="AD337" s="19" t="str">
        <f t="shared" si="164"/>
        <v/>
      </c>
    </row>
    <row r="338" spans="2:30" ht="14.4">
      <c r="B338" s="19" t="str">
        <f>IF(ISBLANK(A338),"",_xlfn.XLOOKUP(LEFT(A338,6),'MKT name rule'!$B$2:$B$322,'MKT name rule'!$C$2:$C$322, "Not found"))</f>
        <v/>
      </c>
      <c r="C338" s="19" t="str">
        <f t="shared" si="165"/>
        <v/>
      </c>
      <c r="D338" s="19" t="str">
        <f t="shared" si="140"/>
        <v/>
      </c>
      <c r="E338" s="19" t="str">
        <f t="shared" si="141"/>
        <v/>
      </c>
      <c r="F338" s="19" t="str">
        <f t="shared" si="142"/>
        <v/>
      </c>
      <c r="G338" s="19" t="str">
        <f t="shared" si="143"/>
        <v/>
      </c>
      <c r="H338" s="19" t="str">
        <f t="shared" si="166"/>
        <v/>
      </c>
      <c r="I338" s="19" t="str">
        <f t="shared" si="144"/>
        <v/>
      </c>
      <c r="J338" s="19" t="str">
        <f t="shared" si="145"/>
        <v/>
      </c>
      <c r="K338" s="19" t="str">
        <f t="shared" si="146"/>
        <v/>
      </c>
      <c r="L338" s="19" t="str">
        <f t="shared" si="147"/>
        <v/>
      </c>
      <c r="M338" s="19" t="str">
        <f t="shared" si="148"/>
        <v/>
      </c>
      <c r="N338" s="20" t="str">
        <f t="shared" si="149"/>
        <v/>
      </c>
      <c r="O338" s="19" t="str">
        <f t="shared" si="150"/>
        <v/>
      </c>
      <c r="P338" s="19" t="str">
        <f t="shared" si="151"/>
        <v/>
      </c>
      <c r="Q338" s="20" t="str">
        <f t="shared" si="152"/>
        <v/>
      </c>
      <c r="R338" s="19" t="str">
        <f t="shared" si="167"/>
        <v/>
      </c>
      <c r="S338" s="19" t="str">
        <f t="shared" si="153"/>
        <v/>
      </c>
      <c r="T338" s="19" t="str">
        <f t="shared" si="154"/>
        <v/>
      </c>
      <c r="U338" s="19" t="str">
        <f t="shared" si="155"/>
        <v/>
      </c>
      <c r="V338" s="19" t="str">
        <f t="shared" si="156"/>
        <v/>
      </c>
      <c r="W338" s="19" t="str">
        <f t="shared" si="157"/>
        <v/>
      </c>
      <c r="X338" s="19" t="str">
        <f t="shared" si="158"/>
        <v/>
      </c>
      <c r="Y338" s="19" t="str">
        <f t="shared" si="159"/>
        <v/>
      </c>
      <c r="Z338" s="19" t="str">
        <f t="shared" si="160"/>
        <v/>
      </c>
      <c r="AA338" s="19" t="str">
        <f t="shared" si="161"/>
        <v/>
      </c>
      <c r="AB338" s="19" t="str">
        <f t="shared" si="162"/>
        <v/>
      </c>
      <c r="AC338" s="19" t="str">
        <f t="shared" si="163"/>
        <v/>
      </c>
      <c r="AD338" s="19" t="str">
        <f t="shared" si="164"/>
        <v/>
      </c>
    </row>
    <row r="339" spans="2:30" ht="14.4">
      <c r="B339" s="19" t="str">
        <f>IF(ISBLANK(A339),"",_xlfn.XLOOKUP(LEFT(A339,6),'MKT name rule'!$B$2:$B$322,'MKT name rule'!$C$2:$C$322, "Not found"))</f>
        <v/>
      </c>
      <c r="C339" s="19" t="str">
        <f t="shared" si="165"/>
        <v/>
      </c>
      <c r="D339" s="19" t="str">
        <f t="shared" si="140"/>
        <v/>
      </c>
      <c r="E339" s="19" t="str">
        <f t="shared" si="141"/>
        <v/>
      </c>
      <c r="F339" s="19" t="str">
        <f t="shared" si="142"/>
        <v/>
      </c>
      <c r="G339" s="19" t="str">
        <f t="shared" si="143"/>
        <v/>
      </c>
      <c r="H339" s="19" t="str">
        <f t="shared" si="166"/>
        <v/>
      </c>
      <c r="I339" s="19" t="str">
        <f t="shared" si="144"/>
        <v/>
      </c>
      <c r="J339" s="19" t="str">
        <f t="shared" si="145"/>
        <v/>
      </c>
      <c r="K339" s="19" t="str">
        <f t="shared" si="146"/>
        <v/>
      </c>
      <c r="L339" s="19" t="str">
        <f t="shared" si="147"/>
        <v/>
      </c>
      <c r="M339" s="19" t="str">
        <f t="shared" si="148"/>
        <v/>
      </c>
      <c r="N339" s="20" t="str">
        <f t="shared" si="149"/>
        <v/>
      </c>
      <c r="O339" s="19" t="str">
        <f t="shared" si="150"/>
        <v/>
      </c>
      <c r="P339" s="19" t="str">
        <f t="shared" si="151"/>
        <v/>
      </c>
      <c r="Q339" s="20" t="str">
        <f t="shared" si="152"/>
        <v/>
      </c>
      <c r="R339" s="19" t="str">
        <f t="shared" si="167"/>
        <v/>
      </c>
      <c r="S339" s="19" t="str">
        <f t="shared" si="153"/>
        <v/>
      </c>
      <c r="T339" s="19" t="str">
        <f t="shared" si="154"/>
        <v/>
      </c>
      <c r="U339" s="19" t="str">
        <f t="shared" si="155"/>
        <v/>
      </c>
      <c r="V339" s="19" t="str">
        <f t="shared" si="156"/>
        <v/>
      </c>
      <c r="W339" s="19" t="str">
        <f t="shared" si="157"/>
        <v/>
      </c>
      <c r="X339" s="19" t="str">
        <f t="shared" si="158"/>
        <v/>
      </c>
      <c r="Y339" s="19" t="str">
        <f t="shared" si="159"/>
        <v/>
      </c>
      <c r="Z339" s="19" t="str">
        <f t="shared" si="160"/>
        <v/>
      </c>
      <c r="AA339" s="19" t="str">
        <f t="shared" si="161"/>
        <v/>
      </c>
      <c r="AB339" s="19" t="str">
        <f t="shared" si="162"/>
        <v/>
      </c>
      <c r="AC339" s="19" t="str">
        <f t="shared" si="163"/>
        <v/>
      </c>
      <c r="AD339" s="19" t="str">
        <f t="shared" si="164"/>
        <v/>
      </c>
    </row>
    <row r="340" spans="2:30" ht="14.4">
      <c r="B340" s="19" t="str">
        <f>IF(ISBLANK(A340),"",_xlfn.XLOOKUP(LEFT(A340,6),'MKT name rule'!$B$2:$B$322,'MKT name rule'!$C$2:$C$322, "Not found"))</f>
        <v/>
      </c>
      <c r="C340" s="19" t="str">
        <f t="shared" si="165"/>
        <v/>
      </c>
      <c r="D340" s="19" t="str">
        <f t="shared" si="140"/>
        <v/>
      </c>
      <c r="E340" s="19" t="str">
        <f t="shared" si="141"/>
        <v/>
      </c>
      <c r="F340" s="19" t="str">
        <f t="shared" si="142"/>
        <v/>
      </c>
      <c r="G340" s="19" t="str">
        <f t="shared" si="143"/>
        <v/>
      </c>
      <c r="H340" s="19" t="str">
        <f t="shared" si="166"/>
        <v/>
      </c>
      <c r="I340" s="19" t="str">
        <f t="shared" si="144"/>
        <v/>
      </c>
      <c r="J340" s="19" t="str">
        <f t="shared" si="145"/>
        <v/>
      </c>
      <c r="K340" s="19" t="str">
        <f t="shared" si="146"/>
        <v/>
      </c>
      <c r="L340" s="19" t="str">
        <f t="shared" si="147"/>
        <v/>
      </c>
      <c r="M340" s="19" t="str">
        <f t="shared" si="148"/>
        <v/>
      </c>
      <c r="N340" s="20" t="str">
        <f t="shared" si="149"/>
        <v/>
      </c>
      <c r="O340" s="19" t="str">
        <f t="shared" si="150"/>
        <v/>
      </c>
      <c r="P340" s="19" t="str">
        <f t="shared" si="151"/>
        <v/>
      </c>
      <c r="Q340" s="20" t="str">
        <f t="shared" si="152"/>
        <v/>
      </c>
      <c r="R340" s="19" t="str">
        <f t="shared" si="167"/>
        <v/>
      </c>
      <c r="S340" s="19" t="str">
        <f t="shared" si="153"/>
        <v/>
      </c>
      <c r="T340" s="19" t="str">
        <f t="shared" si="154"/>
        <v/>
      </c>
      <c r="U340" s="19" t="str">
        <f t="shared" si="155"/>
        <v/>
      </c>
      <c r="V340" s="19" t="str">
        <f t="shared" si="156"/>
        <v/>
      </c>
      <c r="W340" s="19" t="str">
        <f t="shared" si="157"/>
        <v/>
      </c>
      <c r="X340" s="19" t="str">
        <f t="shared" si="158"/>
        <v/>
      </c>
      <c r="Y340" s="19" t="str">
        <f t="shared" si="159"/>
        <v/>
      </c>
      <c r="Z340" s="19" t="str">
        <f t="shared" si="160"/>
        <v/>
      </c>
      <c r="AA340" s="19" t="str">
        <f t="shared" si="161"/>
        <v/>
      </c>
      <c r="AB340" s="19" t="str">
        <f t="shared" si="162"/>
        <v/>
      </c>
      <c r="AC340" s="19" t="str">
        <f t="shared" si="163"/>
        <v/>
      </c>
      <c r="AD340" s="19" t="str">
        <f t="shared" si="164"/>
        <v/>
      </c>
    </row>
    <row r="341" spans="2:30" ht="14.4">
      <c r="B341" s="19" t="str">
        <f>IF(ISBLANK(A341),"",_xlfn.XLOOKUP(LEFT(A341,6),'MKT name rule'!$B$2:$B$322,'MKT name rule'!$C$2:$C$322, "Not found"))</f>
        <v/>
      </c>
      <c r="C341" s="19" t="str">
        <f t="shared" si="165"/>
        <v/>
      </c>
      <c r="D341" s="19" t="str">
        <f t="shared" si="140"/>
        <v/>
      </c>
      <c r="E341" s="19" t="str">
        <f t="shared" si="141"/>
        <v/>
      </c>
      <c r="F341" s="19" t="str">
        <f t="shared" si="142"/>
        <v/>
      </c>
      <c r="G341" s="19" t="str">
        <f t="shared" si="143"/>
        <v/>
      </c>
      <c r="H341" s="19" t="str">
        <f t="shared" si="166"/>
        <v/>
      </c>
      <c r="I341" s="19" t="str">
        <f t="shared" si="144"/>
        <v/>
      </c>
      <c r="J341" s="19" t="str">
        <f t="shared" si="145"/>
        <v/>
      </c>
      <c r="K341" s="19" t="str">
        <f t="shared" si="146"/>
        <v/>
      </c>
      <c r="L341" s="19" t="str">
        <f t="shared" si="147"/>
        <v/>
      </c>
      <c r="M341" s="19" t="str">
        <f t="shared" si="148"/>
        <v/>
      </c>
      <c r="N341" s="20" t="str">
        <f t="shared" si="149"/>
        <v/>
      </c>
      <c r="O341" s="19" t="str">
        <f t="shared" si="150"/>
        <v/>
      </c>
      <c r="P341" s="19" t="str">
        <f t="shared" si="151"/>
        <v/>
      </c>
      <c r="Q341" s="20" t="str">
        <f t="shared" si="152"/>
        <v/>
      </c>
      <c r="R341" s="19" t="str">
        <f t="shared" si="167"/>
        <v/>
      </c>
      <c r="S341" s="19" t="str">
        <f t="shared" si="153"/>
        <v/>
      </c>
      <c r="T341" s="19" t="str">
        <f t="shared" si="154"/>
        <v/>
      </c>
      <c r="U341" s="19" t="str">
        <f t="shared" si="155"/>
        <v/>
      </c>
      <c r="V341" s="19" t="str">
        <f t="shared" si="156"/>
        <v/>
      </c>
      <c r="W341" s="19" t="str">
        <f t="shared" si="157"/>
        <v/>
      </c>
      <c r="X341" s="19" t="str">
        <f t="shared" si="158"/>
        <v/>
      </c>
      <c r="Y341" s="19" t="str">
        <f t="shared" si="159"/>
        <v/>
      </c>
      <c r="Z341" s="19" t="str">
        <f t="shared" si="160"/>
        <v/>
      </c>
      <c r="AA341" s="19" t="str">
        <f t="shared" si="161"/>
        <v/>
      </c>
      <c r="AB341" s="19" t="str">
        <f t="shared" si="162"/>
        <v/>
      </c>
      <c r="AC341" s="19" t="str">
        <f t="shared" si="163"/>
        <v/>
      </c>
      <c r="AD341" s="19" t="str">
        <f t="shared" si="164"/>
        <v/>
      </c>
    </row>
    <row r="342" spans="2:30" ht="14.4">
      <c r="B342" s="19" t="str">
        <f>IF(ISBLANK(A342),"",_xlfn.XLOOKUP(LEFT(A342,6),'MKT name rule'!$B$2:$B$322,'MKT name rule'!$C$2:$C$322, "Not found"))</f>
        <v/>
      </c>
      <c r="C342" s="19" t="str">
        <f t="shared" si="165"/>
        <v/>
      </c>
      <c r="D342" s="19" t="str">
        <f t="shared" si="140"/>
        <v/>
      </c>
      <c r="E342" s="19" t="str">
        <f t="shared" si="141"/>
        <v/>
      </c>
      <c r="F342" s="19" t="str">
        <f t="shared" si="142"/>
        <v/>
      </c>
      <c r="G342" s="19" t="str">
        <f t="shared" si="143"/>
        <v/>
      </c>
      <c r="H342" s="19" t="str">
        <f t="shared" si="166"/>
        <v/>
      </c>
      <c r="I342" s="19" t="str">
        <f t="shared" si="144"/>
        <v/>
      </c>
      <c r="J342" s="19" t="str">
        <f t="shared" si="145"/>
        <v/>
      </c>
      <c r="K342" s="19" t="str">
        <f t="shared" si="146"/>
        <v/>
      </c>
      <c r="L342" s="19" t="str">
        <f t="shared" si="147"/>
        <v/>
      </c>
      <c r="M342" s="19" t="str">
        <f t="shared" si="148"/>
        <v/>
      </c>
      <c r="N342" s="20" t="str">
        <f t="shared" si="149"/>
        <v/>
      </c>
      <c r="O342" s="19" t="str">
        <f t="shared" si="150"/>
        <v/>
      </c>
      <c r="P342" s="19" t="str">
        <f t="shared" si="151"/>
        <v/>
      </c>
      <c r="Q342" s="20" t="str">
        <f t="shared" si="152"/>
        <v/>
      </c>
      <c r="R342" s="19" t="str">
        <f t="shared" si="167"/>
        <v/>
      </c>
      <c r="S342" s="19" t="str">
        <f t="shared" si="153"/>
        <v/>
      </c>
      <c r="T342" s="19" t="str">
        <f t="shared" si="154"/>
        <v/>
      </c>
      <c r="U342" s="19" t="str">
        <f t="shared" si="155"/>
        <v/>
      </c>
      <c r="V342" s="19" t="str">
        <f t="shared" si="156"/>
        <v/>
      </c>
      <c r="W342" s="19" t="str">
        <f t="shared" si="157"/>
        <v/>
      </c>
      <c r="X342" s="19" t="str">
        <f t="shared" si="158"/>
        <v/>
      </c>
      <c r="Y342" s="19" t="str">
        <f t="shared" si="159"/>
        <v/>
      </c>
      <c r="Z342" s="19" t="str">
        <f t="shared" si="160"/>
        <v/>
      </c>
      <c r="AA342" s="19" t="str">
        <f t="shared" si="161"/>
        <v/>
      </c>
      <c r="AB342" s="19" t="str">
        <f t="shared" si="162"/>
        <v/>
      </c>
      <c r="AC342" s="19" t="str">
        <f t="shared" si="163"/>
        <v/>
      </c>
      <c r="AD342" s="19" t="str">
        <f t="shared" si="164"/>
        <v/>
      </c>
    </row>
    <row r="343" spans="2:30" ht="14.4">
      <c r="B343" s="19" t="str">
        <f>IF(ISBLANK(A343),"",_xlfn.XLOOKUP(LEFT(A343,6),'MKT name rule'!$B$2:$B$322,'MKT name rule'!$C$2:$C$322, "Not found"))</f>
        <v/>
      </c>
      <c r="C343" s="19" t="str">
        <f t="shared" si="165"/>
        <v/>
      </c>
      <c r="D343" s="19" t="str">
        <f t="shared" si="140"/>
        <v/>
      </c>
      <c r="E343" s="19" t="str">
        <f t="shared" si="141"/>
        <v/>
      </c>
      <c r="F343" s="19" t="str">
        <f t="shared" si="142"/>
        <v/>
      </c>
      <c r="G343" s="19" t="str">
        <f t="shared" si="143"/>
        <v/>
      </c>
      <c r="H343" s="19" t="str">
        <f t="shared" si="166"/>
        <v/>
      </c>
      <c r="I343" s="19" t="str">
        <f t="shared" si="144"/>
        <v/>
      </c>
      <c r="J343" s="19" t="str">
        <f t="shared" si="145"/>
        <v/>
      </c>
      <c r="K343" s="19" t="str">
        <f t="shared" si="146"/>
        <v/>
      </c>
      <c r="L343" s="19" t="str">
        <f t="shared" si="147"/>
        <v/>
      </c>
      <c r="M343" s="19" t="str">
        <f t="shared" si="148"/>
        <v/>
      </c>
      <c r="N343" s="20" t="str">
        <f t="shared" si="149"/>
        <v/>
      </c>
      <c r="O343" s="19" t="str">
        <f t="shared" si="150"/>
        <v/>
      </c>
      <c r="P343" s="19" t="str">
        <f t="shared" si="151"/>
        <v/>
      </c>
      <c r="Q343" s="20" t="str">
        <f t="shared" si="152"/>
        <v/>
      </c>
      <c r="R343" s="19" t="str">
        <f t="shared" si="167"/>
        <v/>
      </c>
      <c r="S343" s="19" t="str">
        <f t="shared" si="153"/>
        <v/>
      </c>
      <c r="T343" s="19" t="str">
        <f t="shared" si="154"/>
        <v/>
      </c>
      <c r="U343" s="19" t="str">
        <f t="shared" si="155"/>
        <v/>
      </c>
      <c r="V343" s="19" t="str">
        <f t="shared" si="156"/>
        <v/>
      </c>
      <c r="W343" s="19" t="str">
        <f t="shared" si="157"/>
        <v/>
      </c>
      <c r="X343" s="19" t="str">
        <f t="shared" si="158"/>
        <v/>
      </c>
      <c r="Y343" s="19" t="str">
        <f t="shared" si="159"/>
        <v/>
      </c>
      <c r="Z343" s="19" t="str">
        <f t="shared" si="160"/>
        <v/>
      </c>
      <c r="AA343" s="19" t="str">
        <f t="shared" si="161"/>
        <v/>
      </c>
      <c r="AB343" s="19" t="str">
        <f t="shared" si="162"/>
        <v/>
      </c>
      <c r="AC343" s="19" t="str">
        <f t="shared" si="163"/>
        <v/>
      </c>
      <c r="AD343" s="19" t="str">
        <f t="shared" si="164"/>
        <v/>
      </c>
    </row>
    <row r="344" spans="2:30" ht="14.4">
      <c r="B344" s="19" t="str">
        <f>IF(ISBLANK(A344),"",_xlfn.XLOOKUP(LEFT(A344,6),'MKT name rule'!$B$2:$B$322,'MKT name rule'!$C$2:$C$322, "Not found"))</f>
        <v/>
      </c>
      <c r="C344" s="19" t="str">
        <f t="shared" si="165"/>
        <v/>
      </c>
      <c r="D344" s="19" t="str">
        <f t="shared" si="140"/>
        <v/>
      </c>
      <c r="E344" s="19" t="str">
        <f t="shared" si="141"/>
        <v/>
      </c>
      <c r="F344" s="19" t="str">
        <f t="shared" si="142"/>
        <v/>
      </c>
      <c r="G344" s="19" t="str">
        <f t="shared" si="143"/>
        <v/>
      </c>
      <c r="H344" s="19" t="str">
        <f t="shared" si="166"/>
        <v/>
      </c>
      <c r="I344" s="19" t="str">
        <f t="shared" si="144"/>
        <v/>
      </c>
      <c r="J344" s="19" t="str">
        <f t="shared" si="145"/>
        <v/>
      </c>
      <c r="K344" s="19" t="str">
        <f t="shared" si="146"/>
        <v/>
      </c>
      <c r="L344" s="19" t="str">
        <f t="shared" si="147"/>
        <v/>
      </c>
      <c r="M344" s="19" t="str">
        <f t="shared" si="148"/>
        <v/>
      </c>
      <c r="N344" s="20" t="str">
        <f t="shared" si="149"/>
        <v/>
      </c>
      <c r="O344" s="19" t="str">
        <f t="shared" si="150"/>
        <v/>
      </c>
      <c r="P344" s="19" t="str">
        <f t="shared" si="151"/>
        <v/>
      </c>
      <c r="Q344" s="20" t="str">
        <f t="shared" si="152"/>
        <v/>
      </c>
      <c r="R344" s="19" t="str">
        <f t="shared" si="167"/>
        <v/>
      </c>
      <c r="S344" s="19" t="str">
        <f t="shared" si="153"/>
        <v/>
      </c>
      <c r="T344" s="19" t="str">
        <f t="shared" si="154"/>
        <v/>
      </c>
      <c r="U344" s="19" t="str">
        <f t="shared" si="155"/>
        <v/>
      </c>
      <c r="V344" s="19" t="str">
        <f t="shared" si="156"/>
        <v/>
      </c>
      <c r="W344" s="19" t="str">
        <f t="shared" si="157"/>
        <v/>
      </c>
      <c r="X344" s="19" t="str">
        <f t="shared" si="158"/>
        <v/>
      </c>
      <c r="Y344" s="19" t="str">
        <f t="shared" si="159"/>
        <v/>
      </c>
      <c r="Z344" s="19" t="str">
        <f t="shared" si="160"/>
        <v/>
      </c>
      <c r="AA344" s="19" t="str">
        <f t="shared" si="161"/>
        <v/>
      </c>
      <c r="AB344" s="19" t="str">
        <f t="shared" si="162"/>
        <v/>
      </c>
      <c r="AC344" s="19" t="str">
        <f t="shared" si="163"/>
        <v/>
      </c>
      <c r="AD344" s="19" t="str">
        <f t="shared" si="164"/>
        <v/>
      </c>
    </row>
    <row r="345" spans="2:30" ht="14.4">
      <c r="B345" s="19" t="str">
        <f>IF(ISBLANK(A345),"",_xlfn.XLOOKUP(LEFT(A345,6),'MKT name rule'!$B$2:$B$322,'MKT name rule'!$C$2:$C$322, "Not found"))</f>
        <v/>
      </c>
      <c r="C345" s="19" t="str">
        <f t="shared" si="165"/>
        <v/>
      </c>
      <c r="D345" s="19" t="str">
        <f t="shared" si="140"/>
        <v/>
      </c>
      <c r="E345" s="19" t="str">
        <f t="shared" si="141"/>
        <v/>
      </c>
      <c r="F345" s="19" t="str">
        <f t="shared" si="142"/>
        <v/>
      </c>
      <c r="G345" s="19" t="str">
        <f t="shared" si="143"/>
        <v/>
      </c>
      <c r="H345" s="19" t="str">
        <f t="shared" si="166"/>
        <v/>
      </c>
      <c r="I345" s="19" t="str">
        <f t="shared" si="144"/>
        <v/>
      </c>
      <c r="J345" s="19" t="str">
        <f t="shared" si="145"/>
        <v/>
      </c>
      <c r="K345" s="19" t="str">
        <f t="shared" si="146"/>
        <v/>
      </c>
      <c r="L345" s="19" t="str">
        <f t="shared" si="147"/>
        <v/>
      </c>
      <c r="M345" s="19" t="str">
        <f t="shared" si="148"/>
        <v/>
      </c>
      <c r="N345" s="20" t="str">
        <f t="shared" si="149"/>
        <v/>
      </c>
      <c r="O345" s="19" t="str">
        <f t="shared" si="150"/>
        <v/>
      </c>
      <c r="P345" s="19" t="str">
        <f t="shared" si="151"/>
        <v/>
      </c>
      <c r="Q345" s="20" t="str">
        <f t="shared" si="152"/>
        <v/>
      </c>
      <c r="R345" s="19" t="str">
        <f t="shared" si="167"/>
        <v/>
      </c>
      <c r="S345" s="19" t="str">
        <f t="shared" si="153"/>
        <v/>
      </c>
      <c r="T345" s="19" t="str">
        <f t="shared" si="154"/>
        <v/>
      </c>
      <c r="U345" s="19" t="str">
        <f t="shared" si="155"/>
        <v/>
      </c>
      <c r="V345" s="19" t="str">
        <f t="shared" si="156"/>
        <v/>
      </c>
      <c r="W345" s="19" t="str">
        <f t="shared" si="157"/>
        <v/>
      </c>
      <c r="X345" s="19" t="str">
        <f t="shared" si="158"/>
        <v/>
      </c>
      <c r="Y345" s="19" t="str">
        <f t="shared" si="159"/>
        <v/>
      </c>
      <c r="Z345" s="19" t="str">
        <f t="shared" si="160"/>
        <v/>
      </c>
      <c r="AA345" s="19" t="str">
        <f t="shared" si="161"/>
        <v/>
      </c>
      <c r="AB345" s="19" t="str">
        <f t="shared" si="162"/>
        <v/>
      </c>
      <c r="AC345" s="19" t="str">
        <f t="shared" si="163"/>
        <v/>
      </c>
      <c r="AD345" s="19" t="str">
        <f t="shared" si="164"/>
        <v/>
      </c>
    </row>
    <row r="346" spans="2:30" ht="14.4">
      <c r="B346" s="19" t="str">
        <f>IF(ISBLANK(A346),"",_xlfn.XLOOKUP(LEFT(A346,6),'MKT name rule'!$B$2:$B$322,'MKT name rule'!$C$2:$C$322, "Not found"))</f>
        <v/>
      </c>
      <c r="C346" s="19" t="str">
        <f t="shared" si="165"/>
        <v/>
      </c>
      <c r="D346" s="19" t="str">
        <f t="shared" si="140"/>
        <v/>
      </c>
      <c r="E346" s="19" t="str">
        <f t="shared" si="141"/>
        <v/>
      </c>
      <c r="F346" s="19" t="str">
        <f t="shared" si="142"/>
        <v/>
      </c>
      <c r="G346" s="19" t="str">
        <f t="shared" si="143"/>
        <v/>
      </c>
      <c r="H346" s="19" t="str">
        <f t="shared" si="166"/>
        <v/>
      </c>
      <c r="I346" s="19" t="str">
        <f t="shared" si="144"/>
        <v/>
      </c>
      <c r="J346" s="19" t="str">
        <f t="shared" si="145"/>
        <v/>
      </c>
      <c r="K346" s="19" t="str">
        <f t="shared" si="146"/>
        <v/>
      </c>
      <c r="L346" s="19" t="str">
        <f t="shared" si="147"/>
        <v/>
      </c>
      <c r="M346" s="19" t="str">
        <f t="shared" si="148"/>
        <v/>
      </c>
      <c r="N346" s="20" t="str">
        <f t="shared" si="149"/>
        <v/>
      </c>
      <c r="O346" s="19" t="str">
        <f t="shared" si="150"/>
        <v/>
      </c>
      <c r="P346" s="19" t="str">
        <f t="shared" si="151"/>
        <v/>
      </c>
      <c r="Q346" s="20" t="str">
        <f t="shared" si="152"/>
        <v/>
      </c>
      <c r="R346" s="19" t="str">
        <f t="shared" si="167"/>
        <v/>
      </c>
      <c r="S346" s="19" t="str">
        <f t="shared" si="153"/>
        <v/>
      </c>
      <c r="T346" s="19" t="str">
        <f t="shared" si="154"/>
        <v/>
      </c>
      <c r="U346" s="19" t="str">
        <f t="shared" si="155"/>
        <v/>
      </c>
      <c r="V346" s="19" t="str">
        <f t="shared" si="156"/>
        <v/>
      </c>
      <c r="W346" s="19" t="str">
        <f t="shared" si="157"/>
        <v/>
      </c>
      <c r="X346" s="19" t="str">
        <f t="shared" si="158"/>
        <v/>
      </c>
      <c r="Y346" s="19" t="str">
        <f t="shared" si="159"/>
        <v/>
      </c>
      <c r="Z346" s="19" t="str">
        <f t="shared" si="160"/>
        <v/>
      </c>
      <c r="AA346" s="19" t="str">
        <f t="shared" si="161"/>
        <v/>
      </c>
      <c r="AB346" s="19" t="str">
        <f t="shared" si="162"/>
        <v/>
      </c>
      <c r="AC346" s="19" t="str">
        <f t="shared" si="163"/>
        <v/>
      </c>
      <c r="AD346" s="19" t="str">
        <f t="shared" si="164"/>
        <v/>
      </c>
    </row>
    <row r="347" spans="2:30" ht="14.4">
      <c r="B347" s="19" t="str">
        <f>IF(ISBLANK(A347),"",_xlfn.XLOOKUP(LEFT(A347,6),'MKT name rule'!$B$2:$B$322,'MKT name rule'!$C$2:$C$322, "Not found"))</f>
        <v/>
      </c>
      <c r="C347" s="19" t="str">
        <f t="shared" si="165"/>
        <v/>
      </c>
      <c r="D347" s="19" t="str">
        <f t="shared" si="140"/>
        <v/>
      </c>
      <c r="E347" s="19" t="str">
        <f t="shared" si="141"/>
        <v/>
      </c>
      <c r="F347" s="19" t="str">
        <f t="shared" si="142"/>
        <v/>
      </c>
      <c r="G347" s="19" t="str">
        <f t="shared" si="143"/>
        <v/>
      </c>
      <c r="H347" s="19" t="str">
        <f t="shared" si="166"/>
        <v/>
      </c>
      <c r="I347" s="19" t="str">
        <f t="shared" si="144"/>
        <v/>
      </c>
      <c r="J347" s="19" t="str">
        <f t="shared" si="145"/>
        <v/>
      </c>
      <c r="K347" s="19" t="str">
        <f t="shared" si="146"/>
        <v/>
      </c>
      <c r="L347" s="19" t="str">
        <f t="shared" si="147"/>
        <v/>
      </c>
      <c r="M347" s="19" t="str">
        <f t="shared" si="148"/>
        <v/>
      </c>
      <c r="N347" s="20" t="str">
        <f t="shared" si="149"/>
        <v/>
      </c>
      <c r="O347" s="19" t="str">
        <f t="shared" si="150"/>
        <v/>
      </c>
      <c r="P347" s="19" t="str">
        <f t="shared" si="151"/>
        <v/>
      </c>
      <c r="Q347" s="20" t="str">
        <f t="shared" si="152"/>
        <v/>
      </c>
      <c r="R347" s="19" t="str">
        <f t="shared" si="167"/>
        <v/>
      </c>
      <c r="S347" s="19" t="str">
        <f t="shared" si="153"/>
        <v/>
      </c>
      <c r="T347" s="19" t="str">
        <f t="shared" si="154"/>
        <v/>
      </c>
      <c r="U347" s="19" t="str">
        <f t="shared" si="155"/>
        <v/>
      </c>
      <c r="V347" s="19" t="str">
        <f t="shared" si="156"/>
        <v/>
      </c>
      <c r="W347" s="19" t="str">
        <f t="shared" si="157"/>
        <v/>
      </c>
      <c r="X347" s="19" t="str">
        <f t="shared" si="158"/>
        <v/>
      </c>
      <c r="Y347" s="19" t="str">
        <f t="shared" si="159"/>
        <v/>
      </c>
      <c r="Z347" s="19" t="str">
        <f t="shared" si="160"/>
        <v/>
      </c>
      <c r="AA347" s="19" t="str">
        <f t="shared" si="161"/>
        <v/>
      </c>
      <c r="AB347" s="19" t="str">
        <f t="shared" si="162"/>
        <v/>
      </c>
      <c r="AC347" s="19" t="str">
        <f t="shared" si="163"/>
        <v/>
      </c>
      <c r="AD347" s="19" t="str">
        <f t="shared" si="164"/>
        <v/>
      </c>
    </row>
    <row r="348" spans="2:30" ht="14.4">
      <c r="B348" s="19" t="str">
        <f>IF(ISBLANK(A348),"",_xlfn.XLOOKUP(LEFT(A348,6),'MKT name rule'!$B$2:$B$322,'MKT name rule'!$C$2:$C$322, "Not found"))</f>
        <v/>
      </c>
      <c r="C348" s="19" t="str">
        <f t="shared" si="165"/>
        <v/>
      </c>
      <c r="D348" s="19" t="str">
        <f t="shared" si="140"/>
        <v/>
      </c>
      <c r="E348" s="19" t="str">
        <f t="shared" si="141"/>
        <v/>
      </c>
      <c r="F348" s="19" t="str">
        <f t="shared" si="142"/>
        <v/>
      </c>
      <c r="G348" s="19" t="str">
        <f t="shared" si="143"/>
        <v/>
      </c>
      <c r="H348" s="19" t="str">
        <f t="shared" si="166"/>
        <v/>
      </c>
      <c r="I348" s="19" t="str">
        <f t="shared" si="144"/>
        <v/>
      </c>
      <c r="J348" s="19" t="str">
        <f t="shared" si="145"/>
        <v/>
      </c>
      <c r="K348" s="19" t="str">
        <f t="shared" si="146"/>
        <v/>
      </c>
      <c r="L348" s="19" t="str">
        <f t="shared" si="147"/>
        <v/>
      </c>
      <c r="M348" s="19" t="str">
        <f t="shared" si="148"/>
        <v/>
      </c>
      <c r="N348" s="20" t="str">
        <f t="shared" si="149"/>
        <v/>
      </c>
      <c r="O348" s="19" t="str">
        <f t="shared" si="150"/>
        <v/>
      </c>
      <c r="P348" s="19" t="str">
        <f t="shared" si="151"/>
        <v/>
      </c>
      <c r="Q348" s="20" t="str">
        <f t="shared" si="152"/>
        <v/>
      </c>
      <c r="R348" s="19" t="str">
        <f t="shared" si="167"/>
        <v/>
      </c>
      <c r="S348" s="19" t="str">
        <f t="shared" si="153"/>
        <v/>
      </c>
      <c r="T348" s="19" t="str">
        <f t="shared" si="154"/>
        <v/>
      </c>
      <c r="U348" s="19" t="str">
        <f t="shared" si="155"/>
        <v/>
      </c>
      <c r="V348" s="19" t="str">
        <f t="shared" si="156"/>
        <v/>
      </c>
      <c r="W348" s="19" t="str">
        <f t="shared" si="157"/>
        <v/>
      </c>
      <c r="X348" s="19" t="str">
        <f t="shared" si="158"/>
        <v/>
      </c>
      <c r="Y348" s="19" t="str">
        <f t="shared" si="159"/>
        <v/>
      </c>
      <c r="Z348" s="19" t="str">
        <f t="shared" si="160"/>
        <v/>
      </c>
      <c r="AA348" s="19" t="str">
        <f t="shared" si="161"/>
        <v/>
      </c>
      <c r="AB348" s="19" t="str">
        <f t="shared" si="162"/>
        <v/>
      </c>
      <c r="AC348" s="19" t="str">
        <f t="shared" si="163"/>
        <v/>
      </c>
      <c r="AD348" s="19" t="str">
        <f t="shared" si="164"/>
        <v/>
      </c>
    </row>
    <row r="349" spans="2:30" ht="14.4">
      <c r="B349" s="19" t="str">
        <f>IF(ISBLANK(A349),"",_xlfn.XLOOKUP(LEFT(A349,6),'MKT name rule'!$B$2:$B$322,'MKT name rule'!$C$2:$C$322, "Not found"))</f>
        <v/>
      </c>
      <c r="C349" s="19" t="str">
        <f t="shared" si="165"/>
        <v/>
      </c>
      <c r="D349" s="19" t="str">
        <f t="shared" si="140"/>
        <v/>
      </c>
      <c r="E349" s="19" t="str">
        <f t="shared" si="141"/>
        <v/>
      </c>
      <c r="F349" s="19" t="str">
        <f t="shared" si="142"/>
        <v/>
      </c>
      <c r="G349" s="19" t="str">
        <f t="shared" si="143"/>
        <v/>
      </c>
      <c r="H349" s="19" t="str">
        <f t="shared" si="166"/>
        <v/>
      </c>
      <c r="I349" s="19" t="str">
        <f t="shared" si="144"/>
        <v/>
      </c>
      <c r="J349" s="19" t="str">
        <f t="shared" si="145"/>
        <v/>
      </c>
      <c r="K349" s="19" t="str">
        <f t="shared" si="146"/>
        <v/>
      </c>
      <c r="L349" s="19" t="str">
        <f t="shared" si="147"/>
        <v/>
      </c>
      <c r="M349" s="19" t="str">
        <f t="shared" si="148"/>
        <v/>
      </c>
      <c r="N349" s="20" t="str">
        <f t="shared" si="149"/>
        <v/>
      </c>
      <c r="O349" s="19" t="str">
        <f t="shared" si="150"/>
        <v/>
      </c>
      <c r="P349" s="19" t="str">
        <f t="shared" si="151"/>
        <v/>
      </c>
      <c r="Q349" s="20" t="str">
        <f t="shared" si="152"/>
        <v/>
      </c>
      <c r="R349" s="19" t="str">
        <f t="shared" si="167"/>
        <v/>
      </c>
      <c r="S349" s="19" t="str">
        <f t="shared" si="153"/>
        <v/>
      </c>
      <c r="T349" s="19" t="str">
        <f t="shared" si="154"/>
        <v/>
      </c>
      <c r="U349" s="19" t="str">
        <f t="shared" si="155"/>
        <v/>
      </c>
      <c r="V349" s="19" t="str">
        <f t="shared" si="156"/>
        <v/>
      </c>
      <c r="W349" s="19" t="str">
        <f t="shared" si="157"/>
        <v/>
      </c>
      <c r="X349" s="19" t="str">
        <f t="shared" si="158"/>
        <v/>
      </c>
      <c r="Y349" s="19" t="str">
        <f t="shared" si="159"/>
        <v/>
      </c>
      <c r="Z349" s="19" t="str">
        <f t="shared" si="160"/>
        <v/>
      </c>
      <c r="AA349" s="19" t="str">
        <f t="shared" si="161"/>
        <v/>
      </c>
      <c r="AB349" s="19" t="str">
        <f t="shared" si="162"/>
        <v/>
      </c>
      <c r="AC349" s="19" t="str">
        <f t="shared" si="163"/>
        <v/>
      </c>
      <c r="AD349" s="19" t="str">
        <f t="shared" si="164"/>
        <v/>
      </c>
    </row>
    <row r="350" spans="2:30" ht="14.4">
      <c r="B350" s="19" t="str">
        <f>IF(ISBLANK(A350),"",_xlfn.XLOOKUP(LEFT(A350,6),'MKT name rule'!$B$2:$B$322,'MKT name rule'!$C$2:$C$322, "Not found"))</f>
        <v/>
      </c>
      <c r="C350" s="19" t="str">
        <f t="shared" si="165"/>
        <v/>
      </c>
      <c r="D350" s="19" t="str">
        <f t="shared" si="140"/>
        <v/>
      </c>
      <c r="E350" s="19" t="str">
        <f t="shared" si="141"/>
        <v/>
      </c>
      <c r="F350" s="19" t="str">
        <f t="shared" si="142"/>
        <v/>
      </c>
      <c r="G350" s="19" t="str">
        <f t="shared" si="143"/>
        <v/>
      </c>
      <c r="H350" s="19" t="str">
        <f t="shared" si="166"/>
        <v/>
      </c>
      <c r="I350" s="19" t="str">
        <f t="shared" si="144"/>
        <v/>
      </c>
      <c r="J350" s="19" t="str">
        <f t="shared" si="145"/>
        <v/>
      </c>
      <c r="K350" s="19" t="str">
        <f t="shared" si="146"/>
        <v/>
      </c>
      <c r="L350" s="19" t="str">
        <f t="shared" si="147"/>
        <v/>
      </c>
      <c r="M350" s="19" t="str">
        <f t="shared" si="148"/>
        <v/>
      </c>
      <c r="N350" s="20" t="str">
        <f t="shared" si="149"/>
        <v/>
      </c>
      <c r="O350" s="19" t="str">
        <f t="shared" si="150"/>
        <v/>
      </c>
      <c r="P350" s="19" t="str">
        <f t="shared" si="151"/>
        <v/>
      </c>
      <c r="Q350" s="20" t="str">
        <f t="shared" si="152"/>
        <v/>
      </c>
      <c r="R350" s="19" t="str">
        <f t="shared" si="167"/>
        <v/>
      </c>
      <c r="S350" s="19" t="str">
        <f t="shared" si="153"/>
        <v/>
      </c>
      <c r="T350" s="19" t="str">
        <f t="shared" si="154"/>
        <v/>
      </c>
      <c r="U350" s="19" t="str">
        <f t="shared" si="155"/>
        <v/>
      </c>
      <c r="V350" s="19" t="str">
        <f t="shared" si="156"/>
        <v/>
      </c>
      <c r="W350" s="19" t="str">
        <f t="shared" si="157"/>
        <v/>
      </c>
      <c r="X350" s="19" t="str">
        <f t="shared" si="158"/>
        <v/>
      </c>
      <c r="Y350" s="19" t="str">
        <f t="shared" si="159"/>
        <v/>
      </c>
      <c r="Z350" s="19" t="str">
        <f t="shared" si="160"/>
        <v/>
      </c>
      <c r="AA350" s="19" t="str">
        <f t="shared" si="161"/>
        <v/>
      </c>
      <c r="AB350" s="19" t="str">
        <f t="shared" si="162"/>
        <v/>
      </c>
      <c r="AC350" s="19" t="str">
        <f t="shared" si="163"/>
        <v/>
      </c>
      <c r="AD350" s="19" t="str">
        <f t="shared" si="164"/>
        <v/>
      </c>
    </row>
    <row r="351" spans="2:30" ht="14.4">
      <c r="B351" s="19" t="str">
        <f>IF(ISBLANK(A351),"",_xlfn.XLOOKUP(LEFT(A351,6),'MKT name rule'!$B$2:$B$322,'MKT name rule'!$C$2:$C$322, "Not found"))</f>
        <v/>
      </c>
      <c r="C351" s="19" t="str">
        <f t="shared" si="165"/>
        <v/>
      </c>
      <c r="D351" s="19" t="str">
        <f t="shared" si="140"/>
        <v/>
      </c>
      <c r="E351" s="19" t="str">
        <f t="shared" si="141"/>
        <v/>
      </c>
      <c r="F351" s="19" t="str">
        <f t="shared" si="142"/>
        <v/>
      </c>
      <c r="G351" s="19" t="str">
        <f t="shared" si="143"/>
        <v/>
      </c>
      <c r="H351" s="19" t="str">
        <f t="shared" si="166"/>
        <v/>
      </c>
      <c r="I351" s="19" t="str">
        <f t="shared" si="144"/>
        <v/>
      </c>
      <c r="J351" s="19" t="str">
        <f t="shared" si="145"/>
        <v/>
      </c>
      <c r="K351" s="19" t="str">
        <f t="shared" si="146"/>
        <v/>
      </c>
      <c r="L351" s="19" t="str">
        <f t="shared" si="147"/>
        <v/>
      </c>
      <c r="M351" s="19" t="str">
        <f t="shared" si="148"/>
        <v/>
      </c>
      <c r="N351" s="20" t="str">
        <f t="shared" si="149"/>
        <v/>
      </c>
      <c r="O351" s="19" t="str">
        <f t="shared" si="150"/>
        <v/>
      </c>
      <c r="P351" s="19" t="str">
        <f t="shared" si="151"/>
        <v/>
      </c>
      <c r="Q351" s="20" t="str">
        <f t="shared" si="152"/>
        <v/>
      </c>
      <c r="R351" s="19" t="str">
        <f t="shared" si="167"/>
        <v/>
      </c>
      <c r="S351" s="19" t="str">
        <f t="shared" si="153"/>
        <v/>
      </c>
      <c r="T351" s="19" t="str">
        <f t="shared" si="154"/>
        <v/>
      </c>
      <c r="U351" s="19" t="str">
        <f t="shared" si="155"/>
        <v/>
      </c>
      <c r="V351" s="19" t="str">
        <f t="shared" si="156"/>
        <v/>
      </c>
      <c r="W351" s="19" t="str">
        <f t="shared" si="157"/>
        <v/>
      </c>
      <c r="X351" s="19" t="str">
        <f t="shared" si="158"/>
        <v/>
      </c>
      <c r="Y351" s="19" t="str">
        <f t="shared" si="159"/>
        <v/>
      </c>
      <c r="Z351" s="19" t="str">
        <f t="shared" si="160"/>
        <v/>
      </c>
      <c r="AA351" s="19" t="str">
        <f t="shared" si="161"/>
        <v/>
      </c>
      <c r="AB351" s="19" t="str">
        <f t="shared" si="162"/>
        <v/>
      </c>
      <c r="AC351" s="19" t="str">
        <f t="shared" si="163"/>
        <v/>
      </c>
      <c r="AD351" s="19" t="str">
        <f t="shared" si="164"/>
        <v/>
      </c>
    </row>
    <row r="352" spans="2:30" ht="14.4">
      <c r="B352" s="19" t="str">
        <f>IF(ISBLANK(A352),"",_xlfn.XLOOKUP(LEFT(A352,6),'MKT name rule'!$B$2:$B$322,'MKT name rule'!$C$2:$C$322, "Not found"))</f>
        <v/>
      </c>
      <c r="C352" s="19" t="str">
        <f t="shared" si="165"/>
        <v/>
      </c>
      <c r="D352" s="19" t="str">
        <f t="shared" si="140"/>
        <v/>
      </c>
      <c r="E352" s="19" t="str">
        <f t="shared" si="141"/>
        <v/>
      </c>
      <c r="F352" s="19" t="str">
        <f t="shared" si="142"/>
        <v/>
      </c>
      <c r="G352" s="19" t="str">
        <f t="shared" si="143"/>
        <v/>
      </c>
      <c r="H352" s="19" t="str">
        <f t="shared" si="166"/>
        <v/>
      </c>
      <c r="I352" s="19" t="str">
        <f t="shared" si="144"/>
        <v/>
      </c>
      <c r="J352" s="19" t="str">
        <f t="shared" si="145"/>
        <v/>
      </c>
      <c r="K352" s="19" t="str">
        <f t="shared" si="146"/>
        <v/>
      </c>
      <c r="L352" s="19" t="str">
        <f t="shared" si="147"/>
        <v/>
      </c>
      <c r="M352" s="19" t="str">
        <f t="shared" si="148"/>
        <v/>
      </c>
      <c r="N352" s="20" t="str">
        <f t="shared" si="149"/>
        <v/>
      </c>
      <c r="O352" s="19" t="str">
        <f t="shared" si="150"/>
        <v/>
      </c>
      <c r="P352" s="19" t="str">
        <f t="shared" si="151"/>
        <v/>
      </c>
      <c r="Q352" s="20" t="str">
        <f t="shared" si="152"/>
        <v/>
      </c>
      <c r="R352" s="19" t="str">
        <f t="shared" si="167"/>
        <v/>
      </c>
      <c r="S352" s="19" t="str">
        <f t="shared" si="153"/>
        <v/>
      </c>
      <c r="T352" s="19" t="str">
        <f t="shared" si="154"/>
        <v/>
      </c>
      <c r="U352" s="19" t="str">
        <f t="shared" si="155"/>
        <v/>
      </c>
      <c r="V352" s="19" t="str">
        <f t="shared" si="156"/>
        <v/>
      </c>
      <c r="W352" s="19" t="str">
        <f t="shared" si="157"/>
        <v/>
      </c>
      <c r="X352" s="19" t="str">
        <f t="shared" si="158"/>
        <v/>
      </c>
      <c r="Y352" s="19" t="str">
        <f t="shared" si="159"/>
        <v/>
      </c>
      <c r="Z352" s="19" t="str">
        <f t="shared" si="160"/>
        <v/>
      </c>
      <c r="AA352" s="19" t="str">
        <f t="shared" si="161"/>
        <v/>
      </c>
      <c r="AB352" s="19" t="str">
        <f t="shared" si="162"/>
        <v/>
      </c>
      <c r="AC352" s="19" t="str">
        <f t="shared" si="163"/>
        <v/>
      </c>
      <c r="AD352" s="19" t="str">
        <f t="shared" si="164"/>
        <v/>
      </c>
    </row>
    <row r="353" spans="2:30" ht="14.4">
      <c r="B353" s="19" t="str">
        <f>IF(ISBLANK(A353),"",_xlfn.XLOOKUP(LEFT(A353,6),'MKT name rule'!$B$2:$B$322,'MKT name rule'!$C$2:$C$322, "Not found"))</f>
        <v/>
      </c>
      <c r="C353" s="19" t="str">
        <f t="shared" si="165"/>
        <v/>
      </c>
      <c r="D353" s="19" t="str">
        <f t="shared" si="140"/>
        <v/>
      </c>
      <c r="E353" s="19" t="str">
        <f t="shared" si="141"/>
        <v/>
      </c>
      <c r="F353" s="19" t="str">
        <f t="shared" si="142"/>
        <v/>
      </c>
      <c r="G353" s="19" t="str">
        <f t="shared" si="143"/>
        <v/>
      </c>
      <c r="H353" s="19" t="str">
        <f t="shared" si="166"/>
        <v/>
      </c>
      <c r="I353" s="19" t="str">
        <f t="shared" si="144"/>
        <v/>
      </c>
      <c r="J353" s="19" t="str">
        <f t="shared" si="145"/>
        <v/>
      </c>
      <c r="K353" s="19" t="str">
        <f t="shared" si="146"/>
        <v/>
      </c>
      <c r="L353" s="19" t="str">
        <f t="shared" si="147"/>
        <v/>
      </c>
      <c r="M353" s="19" t="str">
        <f t="shared" si="148"/>
        <v/>
      </c>
      <c r="N353" s="20" t="str">
        <f t="shared" si="149"/>
        <v/>
      </c>
      <c r="O353" s="19" t="str">
        <f t="shared" si="150"/>
        <v/>
      </c>
      <c r="P353" s="19" t="str">
        <f t="shared" si="151"/>
        <v/>
      </c>
      <c r="Q353" s="20" t="str">
        <f t="shared" si="152"/>
        <v/>
      </c>
      <c r="R353" s="19" t="str">
        <f t="shared" si="167"/>
        <v/>
      </c>
      <c r="S353" s="19" t="str">
        <f t="shared" si="153"/>
        <v/>
      </c>
      <c r="T353" s="19" t="str">
        <f t="shared" si="154"/>
        <v/>
      </c>
      <c r="U353" s="19" t="str">
        <f t="shared" si="155"/>
        <v/>
      </c>
      <c r="V353" s="19" t="str">
        <f t="shared" si="156"/>
        <v/>
      </c>
      <c r="W353" s="19" t="str">
        <f t="shared" si="157"/>
        <v/>
      </c>
      <c r="X353" s="19" t="str">
        <f t="shared" si="158"/>
        <v/>
      </c>
      <c r="Y353" s="19" t="str">
        <f t="shared" si="159"/>
        <v/>
      </c>
      <c r="Z353" s="19" t="str">
        <f t="shared" si="160"/>
        <v/>
      </c>
      <c r="AA353" s="19" t="str">
        <f t="shared" si="161"/>
        <v/>
      </c>
      <c r="AB353" s="19" t="str">
        <f t="shared" si="162"/>
        <v/>
      </c>
      <c r="AC353" s="19" t="str">
        <f t="shared" si="163"/>
        <v/>
      </c>
      <c r="AD353" s="19" t="str">
        <f t="shared" si="164"/>
        <v/>
      </c>
    </row>
    <row r="354" spans="2:30" ht="14.4">
      <c r="B354" s="19" t="str">
        <f>IF(ISBLANK(A354),"",_xlfn.XLOOKUP(LEFT(A354,6),'MKT name rule'!$B$2:$B$322,'MKT name rule'!$C$2:$C$322, "Not found"))</f>
        <v/>
      </c>
      <c r="C354" s="19" t="str">
        <f t="shared" si="165"/>
        <v/>
      </c>
      <c r="D354" s="19" t="str">
        <f t="shared" si="140"/>
        <v/>
      </c>
      <c r="E354" s="19" t="str">
        <f t="shared" si="141"/>
        <v/>
      </c>
      <c r="F354" s="19" t="str">
        <f t="shared" si="142"/>
        <v/>
      </c>
      <c r="G354" s="19" t="str">
        <f t="shared" si="143"/>
        <v/>
      </c>
      <c r="H354" s="19" t="str">
        <f t="shared" si="166"/>
        <v/>
      </c>
      <c r="I354" s="19" t="str">
        <f t="shared" si="144"/>
        <v/>
      </c>
      <c r="J354" s="19" t="str">
        <f t="shared" si="145"/>
        <v/>
      </c>
      <c r="K354" s="19" t="str">
        <f t="shared" si="146"/>
        <v/>
      </c>
      <c r="L354" s="19" t="str">
        <f t="shared" si="147"/>
        <v/>
      </c>
      <c r="M354" s="19" t="str">
        <f t="shared" si="148"/>
        <v/>
      </c>
      <c r="N354" s="20" t="str">
        <f t="shared" si="149"/>
        <v/>
      </c>
      <c r="O354" s="19" t="str">
        <f t="shared" si="150"/>
        <v/>
      </c>
      <c r="P354" s="19" t="str">
        <f t="shared" si="151"/>
        <v/>
      </c>
      <c r="Q354" s="20" t="str">
        <f t="shared" si="152"/>
        <v/>
      </c>
      <c r="R354" s="19" t="str">
        <f t="shared" si="167"/>
        <v/>
      </c>
      <c r="S354" s="19" t="str">
        <f t="shared" si="153"/>
        <v/>
      </c>
      <c r="T354" s="19" t="str">
        <f t="shared" si="154"/>
        <v/>
      </c>
      <c r="U354" s="19" t="str">
        <f t="shared" si="155"/>
        <v/>
      </c>
      <c r="V354" s="19" t="str">
        <f t="shared" si="156"/>
        <v/>
      </c>
      <c r="W354" s="19" t="str">
        <f t="shared" si="157"/>
        <v/>
      </c>
      <c r="X354" s="19" t="str">
        <f t="shared" si="158"/>
        <v/>
      </c>
      <c r="Y354" s="19" t="str">
        <f t="shared" si="159"/>
        <v/>
      </c>
      <c r="Z354" s="19" t="str">
        <f t="shared" si="160"/>
        <v/>
      </c>
      <c r="AA354" s="19" t="str">
        <f t="shared" si="161"/>
        <v/>
      </c>
      <c r="AB354" s="19" t="str">
        <f t="shared" si="162"/>
        <v/>
      </c>
      <c r="AC354" s="19" t="str">
        <f t="shared" si="163"/>
        <v/>
      </c>
      <c r="AD354" s="19" t="str">
        <f t="shared" si="164"/>
        <v/>
      </c>
    </row>
    <row r="355" spans="2:30" ht="14.4">
      <c r="B355" s="19" t="str">
        <f>IF(ISBLANK(A355),"",_xlfn.XLOOKUP(LEFT(A355,6),'MKT name rule'!$B$2:$B$322,'MKT name rule'!$C$2:$C$322, "Not found"))</f>
        <v/>
      </c>
      <c r="C355" s="19" t="str">
        <f t="shared" si="165"/>
        <v/>
      </c>
      <c r="D355" s="19" t="str">
        <f t="shared" si="140"/>
        <v/>
      </c>
      <c r="E355" s="19" t="str">
        <f t="shared" si="141"/>
        <v/>
      </c>
      <c r="F355" s="19" t="str">
        <f t="shared" si="142"/>
        <v/>
      </c>
      <c r="G355" s="19" t="str">
        <f t="shared" si="143"/>
        <v/>
      </c>
      <c r="H355" s="19" t="str">
        <f t="shared" si="166"/>
        <v/>
      </c>
      <c r="I355" s="19" t="str">
        <f t="shared" si="144"/>
        <v/>
      </c>
      <c r="J355" s="19" t="str">
        <f t="shared" si="145"/>
        <v/>
      </c>
      <c r="K355" s="19" t="str">
        <f t="shared" si="146"/>
        <v/>
      </c>
      <c r="L355" s="19" t="str">
        <f t="shared" si="147"/>
        <v/>
      </c>
      <c r="M355" s="19" t="str">
        <f t="shared" si="148"/>
        <v/>
      </c>
      <c r="N355" s="20" t="str">
        <f t="shared" si="149"/>
        <v/>
      </c>
      <c r="O355" s="19" t="str">
        <f t="shared" si="150"/>
        <v/>
      </c>
      <c r="P355" s="19" t="str">
        <f t="shared" si="151"/>
        <v/>
      </c>
      <c r="Q355" s="20" t="str">
        <f t="shared" si="152"/>
        <v/>
      </c>
      <c r="R355" s="19" t="str">
        <f t="shared" si="167"/>
        <v/>
      </c>
      <c r="S355" s="19" t="str">
        <f t="shared" si="153"/>
        <v/>
      </c>
      <c r="T355" s="19" t="str">
        <f t="shared" si="154"/>
        <v/>
      </c>
      <c r="U355" s="19" t="str">
        <f t="shared" si="155"/>
        <v/>
      </c>
      <c r="V355" s="19" t="str">
        <f t="shared" si="156"/>
        <v/>
      </c>
      <c r="W355" s="19" t="str">
        <f t="shared" si="157"/>
        <v/>
      </c>
      <c r="X355" s="19" t="str">
        <f t="shared" si="158"/>
        <v/>
      </c>
      <c r="Y355" s="19" t="str">
        <f t="shared" si="159"/>
        <v/>
      </c>
      <c r="Z355" s="19" t="str">
        <f t="shared" si="160"/>
        <v/>
      </c>
      <c r="AA355" s="19" t="str">
        <f t="shared" si="161"/>
        <v/>
      </c>
      <c r="AB355" s="19" t="str">
        <f t="shared" si="162"/>
        <v/>
      </c>
      <c r="AC355" s="19" t="str">
        <f t="shared" si="163"/>
        <v/>
      </c>
      <c r="AD355" s="19" t="str">
        <f t="shared" si="164"/>
        <v/>
      </c>
    </row>
    <row r="356" spans="2:30" ht="14.4">
      <c r="B356" s="19" t="str">
        <f>IF(ISBLANK(A356),"",_xlfn.XLOOKUP(LEFT(A356,6),'MKT name rule'!$B$2:$B$322,'MKT name rule'!$C$2:$C$322, "Not found"))</f>
        <v/>
      </c>
      <c r="C356" s="19" t="str">
        <f t="shared" si="165"/>
        <v/>
      </c>
      <c r="D356" s="19" t="str">
        <f t="shared" si="140"/>
        <v/>
      </c>
      <c r="E356" s="19" t="str">
        <f t="shared" si="141"/>
        <v/>
      </c>
      <c r="F356" s="19" t="str">
        <f t="shared" si="142"/>
        <v/>
      </c>
      <c r="G356" s="19" t="str">
        <f t="shared" si="143"/>
        <v/>
      </c>
      <c r="H356" s="19" t="str">
        <f t="shared" si="166"/>
        <v/>
      </c>
      <c r="I356" s="19" t="str">
        <f t="shared" si="144"/>
        <v/>
      </c>
      <c r="J356" s="19" t="str">
        <f t="shared" si="145"/>
        <v/>
      </c>
      <c r="K356" s="19" t="str">
        <f t="shared" si="146"/>
        <v/>
      </c>
      <c r="L356" s="19" t="str">
        <f t="shared" si="147"/>
        <v/>
      </c>
      <c r="M356" s="19" t="str">
        <f t="shared" si="148"/>
        <v/>
      </c>
      <c r="N356" s="20" t="str">
        <f t="shared" si="149"/>
        <v/>
      </c>
      <c r="O356" s="19" t="str">
        <f t="shared" si="150"/>
        <v/>
      </c>
      <c r="P356" s="19" t="str">
        <f t="shared" si="151"/>
        <v/>
      </c>
      <c r="Q356" s="20" t="str">
        <f t="shared" si="152"/>
        <v/>
      </c>
      <c r="R356" s="19" t="str">
        <f t="shared" si="167"/>
        <v/>
      </c>
      <c r="S356" s="19" t="str">
        <f t="shared" si="153"/>
        <v/>
      </c>
      <c r="T356" s="19" t="str">
        <f t="shared" si="154"/>
        <v/>
      </c>
      <c r="U356" s="19" t="str">
        <f t="shared" si="155"/>
        <v/>
      </c>
      <c r="V356" s="19" t="str">
        <f t="shared" si="156"/>
        <v/>
      </c>
      <c r="W356" s="19" t="str">
        <f t="shared" si="157"/>
        <v/>
      </c>
      <c r="X356" s="19" t="str">
        <f t="shared" si="158"/>
        <v/>
      </c>
      <c r="Y356" s="19" t="str">
        <f t="shared" si="159"/>
        <v/>
      </c>
      <c r="Z356" s="19" t="str">
        <f t="shared" si="160"/>
        <v/>
      </c>
      <c r="AA356" s="19" t="str">
        <f t="shared" si="161"/>
        <v/>
      </c>
      <c r="AB356" s="19" t="str">
        <f t="shared" si="162"/>
        <v/>
      </c>
      <c r="AC356" s="19" t="str">
        <f t="shared" si="163"/>
        <v/>
      </c>
      <c r="AD356" s="19" t="str">
        <f t="shared" si="164"/>
        <v/>
      </c>
    </row>
    <row r="357" spans="2:30" ht="14.4">
      <c r="B357" s="19" t="str">
        <f>IF(ISBLANK(A357),"",_xlfn.XLOOKUP(LEFT(A357,6),'MKT name rule'!$B$2:$B$322,'MKT name rule'!$C$2:$C$322, "Not found"))</f>
        <v/>
      </c>
      <c r="C357" s="19" t="str">
        <f t="shared" si="165"/>
        <v/>
      </c>
      <c r="D357" s="19" t="str">
        <f t="shared" si="140"/>
        <v/>
      </c>
      <c r="E357" s="19" t="str">
        <f t="shared" si="141"/>
        <v/>
      </c>
      <c r="F357" s="19" t="str">
        <f t="shared" si="142"/>
        <v/>
      </c>
      <c r="G357" s="19" t="str">
        <f t="shared" si="143"/>
        <v/>
      </c>
      <c r="H357" s="19" t="str">
        <f t="shared" si="166"/>
        <v/>
      </c>
      <c r="I357" s="19" t="str">
        <f t="shared" si="144"/>
        <v/>
      </c>
      <c r="J357" s="19" t="str">
        <f t="shared" si="145"/>
        <v/>
      </c>
      <c r="K357" s="19" t="str">
        <f t="shared" si="146"/>
        <v/>
      </c>
      <c r="L357" s="19" t="str">
        <f t="shared" si="147"/>
        <v/>
      </c>
      <c r="M357" s="19" t="str">
        <f t="shared" si="148"/>
        <v/>
      </c>
      <c r="N357" s="20" t="str">
        <f t="shared" si="149"/>
        <v/>
      </c>
      <c r="O357" s="19" t="str">
        <f t="shared" si="150"/>
        <v/>
      </c>
      <c r="P357" s="19" t="str">
        <f t="shared" si="151"/>
        <v/>
      </c>
      <c r="Q357" s="20" t="str">
        <f t="shared" si="152"/>
        <v/>
      </c>
      <c r="R357" s="19" t="str">
        <f t="shared" si="167"/>
        <v/>
      </c>
      <c r="S357" s="19" t="str">
        <f t="shared" si="153"/>
        <v/>
      </c>
      <c r="T357" s="19" t="str">
        <f t="shared" si="154"/>
        <v/>
      </c>
      <c r="U357" s="19" t="str">
        <f t="shared" si="155"/>
        <v/>
      </c>
      <c r="V357" s="19" t="str">
        <f t="shared" si="156"/>
        <v/>
      </c>
      <c r="W357" s="19" t="str">
        <f t="shared" si="157"/>
        <v/>
      </c>
      <c r="X357" s="19" t="str">
        <f t="shared" si="158"/>
        <v/>
      </c>
      <c r="Y357" s="19" t="str">
        <f t="shared" si="159"/>
        <v/>
      </c>
      <c r="Z357" s="19" t="str">
        <f t="shared" si="160"/>
        <v/>
      </c>
      <c r="AA357" s="19" t="str">
        <f t="shared" si="161"/>
        <v/>
      </c>
      <c r="AB357" s="19" t="str">
        <f t="shared" si="162"/>
        <v/>
      </c>
      <c r="AC357" s="19" t="str">
        <f t="shared" si="163"/>
        <v/>
      </c>
      <c r="AD357" s="19" t="str">
        <f t="shared" si="164"/>
        <v/>
      </c>
    </row>
    <row r="358" spans="2:30" ht="14.4">
      <c r="B358" s="19" t="str">
        <f>IF(ISBLANK(A358),"",_xlfn.XLOOKUP(LEFT(A358,6),'MKT name rule'!$B$2:$B$322,'MKT name rule'!$C$2:$C$322, "Not found"))</f>
        <v/>
      </c>
      <c r="C358" s="19" t="str">
        <f t="shared" si="165"/>
        <v/>
      </c>
      <c r="D358" s="19" t="str">
        <f t="shared" si="140"/>
        <v/>
      </c>
      <c r="E358" s="19" t="str">
        <f t="shared" si="141"/>
        <v/>
      </c>
      <c r="F358" s="19" t="str">
        <f t="shared" si="142"/>
        <v/>
      </c>
      <c r="G358" s="19" t="str">
        <f t="shared" si="143"/>
        <v/>
      </c>
      <c r="H358" s="19" t="str">
        <f t="shared" si="166"/>
        <v/>
      </c>
      <c r="I358" s="19" t="str">
        <f t="shared" si="144"/>
        <v/>
      </c>
      <c r="J358" s="19" t="str">
        <f t="shared" si="145"/>
        <v/>
      </c>
      <c r="K358" s="19" t="str">
        <f t="shared" si="146"/>
        <v/>
      </c>
      <c r="L358" s="19" t="str">
        <f t="shared" si="147"/>
        <v/>
      </c>
      <c r="M358" s="19" t="str">
        <f t="shared" si="148"/>
        <v/>
      </c>
      <c r="N358" s="20" t="str">
        <f t="shared" si="149"/>
        <v/>
      </c>
      <c r="O358" s="19" t="str">
        <f t="shared" si="150"/>
        <v/>
      </c>
      <c r="P358" s="19" t="str">
        <f t="shared" si="151"/>
        <v/>
      </c>
      <c r="Q358" s="20" t="str">
        <f t="shared" si="152"/>
        <v/>
      </c>
      <c r="R358" s="19" t="str">
        <f t="shared" si="167"/>
        <v/>
      </c>
      <c r="S358" s="19" t="str">
        <f t="shared" si="153"/>
        <v/>
      </c>
      <c r="T358" s="19" t="str">
        <f t="shared" si="154"/>
        <v/>
      </c>
      <c r="U358" s="19" t="str">
        <f t="shared" si="155"/>
        <v/>
      </c>
      <c r="V358" s="19" t="str">
        <f t="shared" si="156"/>
        <v/>
      </c>
      <c r="W358" s="19" t="str">
        <f t="shared" si="157"/>
        <v/>
      </c>
      <c r="X358" s="19" t="str">
        <f t="shared" si="158"/>
        <v/>
      </c>
      <c r="Y358" s="19" t="str">
        <f t="shared" si="159"/>
        <v/>
      </c>
      <c r="Z358" s="19" t="str">
        <f t="shared" si="160"/>
        <v/>
      </c>
      <c r="AA358" s="19" t="str">
        <f t="shared" si="161"/>
        <v/>
      </c>
      <c r="AB358" s="19" t="str">
        <f t="shared" si="162"/>
        <v/>
      </c>
      <c r="AC358" s="19" t="str">
        <f t="shared" si="163"/>
        <v/>
      </c>
      <c r="AD358" s="19" t="str">
        <f t="shared" si="164"/>
        <v/>
      </c>
    </row>
    <row r="359" spans="2:30" ht="14.4">
      <c r="B359" s="19" t="str">
        <f>IF(ISBLANK(A359),"",_xlfn.XLOOKUP(LEFT(A359,6),'MKT name rule'!$B$2:$B$322,'MKT name rule'!$C$2:$C$322, "Not found"))</f>
        <v/>
      </c>
      <c r="C359" s="19" t="str">
        <f t="shared" si="165"/>
        <v/>
      </c>
      <c r="D359" s="19" t="str">
        <f t="shared" si="140"/>
        <v/>
      </c>
      <c r="E359" s="19" t="str">
        <f t="shared" si="141"/>
        <v/>
      </c>
      <c r="F359" s="19" t="str">
        <f t="shared" si="142"/>
        <v/>
      </c>
      <c r="G359" s="19" t="str">
        <f t="shared" si="143"/>
        <v/>
      </c>
      <c r="H359" s="19" t="str">
        <f t="shared" si="166"/>
        <v/>
      </c>
      <c r="I359" s="19" t="str">
        <f t="shared" si="144"/>
        <v/>
      </c>
      <c r="J359" s="19" t="str">
        <f t="shared" si="145"/>
        <v/>
      </c>
      <c r="K359" s="19" t="str">
        <f t="shared" si="146"/>
        <v/>
      </c>
      <c r="L359" s="19" t="str">
        <f t="shared" si="147"/>
        <v/>
      </c>
      <c r="M359" s="19" t="str">
        <f t="shared" si="148"/>
        <v/>
      </c>
      <c r="N359" s="20" t="str">
        <f t="shared" si="149"/>
        <v/>
      </c>
      <c r="O359" s="19" t="str">
        <f t="shared" si="150"/>
        <v/>
      </c>
      <c r="P359" s="19" t="str">
        <f t="shared" si="151"/>
        <v/>
      </c>
      <c r="Q359" s="20" t="str">
        <f t="shared" si="152"/>
        <v/>
      </c>
      <c r="R359" s="19" t="str">
        <f t="shared" si="167"/>
        <v/>
      </c>
      <c r="S359" s="19" t="str">
        <f t="shared" si="153"/>
        <v/>
      </c>
      <c r="T359" s="19" t="str">
        <f t="shared" si="154"/>
        <v/>
      </c>
      <c r="U359" s="19" t="str">
        <f t="shared" si="155"/>
        <v/>
      </c>
      <c r="V359" s="19" t="str">
        <f t="shared" si="156"/>
        <v/>
      </c>
      <c r="W359" s="19" t="str">
        <f t="shared" si="157"/>
        <v/>
      </c>
      <c r="X359" s="19" t="str">
        <f t="shared" si="158"/>
        <v/>
      </c>
      <c r="Y359" s="19" t="str">
        <f t="shared" si="159"/>
        <v/>
      </c>
      <c r="Z359" s="19" t="str">
        <f t="shared" si="160"/>
        <v/>
      </c>
      <c r="AA359" s="19" t="str">
        <f t="shared" si="161"/>
        <v/>
      </c>
      <c r="AB359" s="19" t="str">
        <f t="shared" si="162"/>
        <v/>
      </c>
      <c r="AC359" s="19" t="str">
        <f t="shared" si="163"/>
        <v/>
      </c>
      <c r="AD359" s="19" t="str">
        <f t="shared" si="164"/>
        <v/>
      </c>
    </row>
    <row r="360" spans="2:30" ht="14.4">
      <c r="B360" s="19" t="str">
        <f>IF(ISBLANK(A360),"",_xlfn.XLOOKUP(LEFT(A360,6),'MKT name rule'!$B$2:$B$322,'MKT name rule'!$C$2:$C$322, "Not found"))</f>
        <v/>
      </c>
      <c r="C360" s="19" t="str">
        <f t="shared" si="165"/>
        <v/>
      </c>
      <c r="D360" s="19" t="str">
        <f t="shared" si="140"/>
        <v/>
      </c>
      <c r="E360" s="19" t="str">
        <f t="shared" si="141"/>
        <v/>
      </c>
      <c r="F360" s="19" t="str">
        <f t="shared" si="142"/>
        <v/>
      </c>
      <c r="G360" s="19" t="str">
        <f t="shared" si="143"/>
        <v/>
      </c>
      <c r="H360" s="19" t="str">
        <f t="shared" si="166"/>
        <v/>
      </c>
      <c r="I360" s="19" t="str">
        <f t="shared" si="144"/>
        <v/>
      </c>
      <c r="J360" s="19" t="str">
        <f t="shared" si="145"/>
        <v/>
      </c>
      <c r="K360" s="19" t="str">
        <f t="shared" si="146"/>
        <v/>
      </c>
      <c r="L360" s="19" t="str">
        <f t="shared" si="147"/>
        <v/>
      </c>
      <c r="M360" s="19" t="str">
        <f t="shared" si="148"/>
        <v/>
      </c>
      <c r="N360" s="20" t="str">
        <f t="shared" si="149"/>
        <v/>
      </c>
      <c r="O360" s="19" t="str">
        <f t="shared" si="150"/>
        <v/>
      </c>
      <c r="P360" s="19" t="str">
        <f t="shared" si="151"/>
        <v/>
      </c>
      <c r="Q360" s="20" t="str">
        <f t="shared" si="152"/>
        <v/>
      </c>
      <c r="R360" s="19" t="str">
        <f t="shared" si="167"/>
        <v/>
      </c>
      <c r="S360" s="19" t="str">
        <f t="shared" si="153"/>
        <v/>
      </c>
      <c r="T360" s="19" t="str">
        <f t="shared" si="154"/>
        <v/>
      </c>
      <c r="U360" s="19" t="str">
        <f t="shared" si="155"/>
        <v/>
      </c>
      <c r="V360" s="19" t="str">
        <f t="shared" si="156"/>
        <v/>
      </c>
      <c r="W360" s="19" t="str">
        <f t="shared" si="157"/>
        <v/>
      </c>
      <c r="X360" s="19" t="str">
        <f t="shared" si="158"/>
        <v/>
      </c>
      <c r="Y360" s="19" t="str">
        <f t="shared" si="159"/>
        <v/>
      </c>
      <c r="Z360" s="19" t="str">
        <f t="shared" si="160"/>
        <v/>
      </c>
      <c r="AA360" s="19" t="str">
        <f t="shared" si="161"/>
        <v/>
      </c>
      <c r="AB360" s="19" t="str">
        <f t="shared" si="162"/>
        <v/>
      </c>
      <c r="AC360" s="19" t="str">
        <f t="shared" si="163"/>
        <v/>
      </c>
      <c r="AD360" s="19" t="str">
        <f t="shared" si="164"/>
        <v/>
      </c>
    </row>
    <row r="361" spans="2:30" ht="14.4">
      <c r="B361" s="19" t="str">
        <f>IF(ISBLANK(A361),"",_xlfn.XLOOKUP(LEFT(A361,6),'MKT name rule'!$B$2:$B$322,'MKT name rule'!$C$2:$C$322, "Not found"))</f>
        <v/>
      </c>
      <c r="C361" s="19" t="str">
        <f t="shared" si="165"/>
        <v/>
      </c>
      <c r="D361" s="19" t="str">
        <f t="shared" si="140"/>
        <v/>
      </c>
      <c r="E361" s="19" t="str">
        <f t="shared" si="141"/>
        <v/>
      </c>
      <c r="F361" s="19" t="str">
        <f t="shared" si="142"/>
        <v/>
      </c>
      <c r="G361" s="19" t="str">
        <f t="shared" si="143"/>
        <v/>
      </c>
      <c r="H361" s="19" t="str">
        <f t="shared" si="166"/>
        <v/>
      </c>
      <c r="I361" s="19" t="str">
        <f t="shared" si="144"/>
        <v/>
      </c>
      <c r="J361" s="19" t="str">
        <f t="shared" si="145"/>
        <v/>
      </c>
      <c r="K361" s="19" t="str">
        <f t="shared" si="146"/>
        <v/>
      </c>
      <c r="L361" s="19" t="str">
        <f t="shared" si="147"/>
        <v/>
      </c>
      <c r="M361" s="19" t="str">
        <f t="shared" si="148"/>
        <v/>
      </c>
      <c r="N361" s="20" t="str">
        <f t="shared" si="149"/>
        <v/>
      </c>
      <c r="O361" s="19" t="str">
        <f t="shared" si="150"/>
        <v/>
      </c>
      <c r="P361" s="19" t="str">
        <f t="shared" si="151"/>
        <v/>
      </c>
      <c r="Q361" s="20" t="str">
        <f t="shared" si="152"/>
        <v/>
      </c>
      <c r="R361" s="19" t="str">
        <f t="shared" si="167"/>
        <v/>
      </c>
      <c r="S361" s="19" t="str">
        <f t="shared" si="153"/>
        <v/>
      </c>
      <c r="T361" s="19" t="str">
        <f t="shared" si="154"/>
        <v/>
      </c>
      <c r="U361" s="19" t="str">
        <f t="shared" si="155"/>
        <v/>
      </c>
      <c r="V361" s="19" t="str">
        <f t="shared" si="156"/>
        <v/>
      </c>
      <c r="W361" s="19" t="str">
        <f t="shared" si="157"/>
        <v/>
      </c>
      <c r="X361" s="19" t="str">
        <f t="shared" si="158"/>
        <v/>
      </c>
      <c r="Y361" s="19" t="str">
        <f t="shared" si="159"/>
        <v/>
      </c>
      <c r="Z361" s="19" t="str">
        <f t="shared" si="160"/>
        <v/>
      </c>
      <c r="AA361" s="19" t="str">
        <f t="shared" si="161"/>
        <v/>
      </c>
      <c r="AB361" s="19" t="str">
        <f t="shared" si="162"/>
        <v/>
      </c>
      <c r="AC361" s="19" t="str">
        <f t="shared" si="163"/>
        <v/>
      </c>
      <c r="AD361" s="19" t="str">
        <f t="shared" si="164"/>
        <v/>
      </c>
    </row>
    <row r="362" spans="2:30" ht="14.4">
      <c r="B362" s="19" t="str">
        <f>IF(ISBLANK(A362),"",_xlfn.XLOOKUP(LEFT(A362,6),'MKT name rule'!$B$2:$B$322,'MKT name rule'!$C$2:$C$322, "Not found"))</f>
        <v/>
      </c>
      <c r="C362" s="19" t="str">
        <f t="shared" si="165"/>
        <v/>
      </c>
      <c r="D362" s="19" t="str">
        <f t="shared" si="140"/>
        <v/>
      </c>
      <c r="E362" s="19" t="str">
        <f t="shared" si="141"/>
        <v/>
      </c>
      <c r="F362" s="19" t="str">
        <f t="shared" si="142"/>
        <v/>
      </c>
      <c r="G362" s="19" t="str">
        <f t="shared" si="143"/>
        <v/>
      </c>
      <c r="H362" s="19" t="str">
        <f t="shared" si="166"/>
        <v/>
      </c>
      <c r="I362" s="19" t="str">
        <f t="shared" si="144"/>
        <v/>
      </c>
      <c r="J362" s="19" t="str">
        <f t="shared" si="145"/>
        <v/>
      </c>
      <c r="K362" s="19" t="str">
        <f t="shared" si="146"/>
        <v/>
      </c>
      <c r="L362" s="19" t="str">
        <f t="shared" si="147"/>
        <v/>
      </c>
      <c r="M362" s="19" t="str">
        <f t="shared" si="148"/>
        <v/>
      </c>
      <c r="N362" s="20" t="str">
        <f t="shared" si="149"/>
        <v/>
      </c>
      <c r="O362" s="19" t="str">
        <f t="shared" si="150"/>
        <v/>
      </c>
      <c r="P362" s="19" t="str">
        <f t="shared" si="151"/>
        <v/>
      </c>
      <c r="Q362" s="20" t="str">
        <f t="shared" si="152"/>
        <v/>
      </c>
      <c r="R362" s="19" t="str">
        <f t="shared" si="167"/>
        <v/>
      </c>
      <c r="S362" s="19" t="str">
        <f t="shared" si="153"/>
        <v/>
      </c>
      <c r="T362" s="19" t="str">
        <f t="shared" si="154"/>
        <v/>
      </c>
      <c r="U362" s="19" t="str">
        <f t="shared" si="155"/>
        <v/>
      </c>
      <c r="V362" s="19" t="str">
        <f t="shared" si="156"/>
        <v/>
      </c>
      <c r="W362" s="19" t="str">
        <f t="shared" si="157"/>
        <v/>
      </c>
      <c r="X362" s="19" t="str">
        <f t="shared" si="158"/>
        <v/>
      </c>
      <c r="Y362" s="19" t="str">
        <f t="shared" si="159"/>
        <v/>
      </c>
      <c r="Z362" s="19" t="str">
        <f t="shared" si="160"/>
        <v/>
      </c>
      <c r="AA362" s="19" t="str">
        <f t="shared" si="161"/>
        <v/>
      </c>
      <c r="AB362" s="19" t="str">
        <f t="shared" si="162"/>
        <v/>
      </c>
      <c r="AC362" s="19" t="str">
        <f t="shared" si="163"/>
        <v/>
      </c>
      <c r="AD362" s="19" t="str">
        <f t="shared" si="164"/>
        <v/>
      </c>
    </row>
    <row r="363" spans="2:30" ht="14.4">
      <c r="B363" s="19" t="str">
        <f>IF(ISBLANK(A363),"",_xlfn.XLOOKUP(LEFT(A363,6),'MKT name rule'!$B$2:$B$322,'MKT name rule'!$C$2:$C$322, "Not found"))</f>
        <v/>
      </c>
      <c r="C363" s="19" t="str">
        <f t="shared" si="165"/>
        <v/>
      </c>
      <c r="D363" s="19" t="str">
        <f t="shared" si="140"/>
        <v/>
      </c>
      <c r="E363" s="19" t="str">
        <f t="shared" si="141"/>
        <v/>
      </c>
      <c r="F363" s="19" t="str">
        <f t="shared" si="142"/>
        <v/>
      </c>
      <c r="G363" s="19" t="str">
        <f t="shared" si="143"/>
        <v/>
      </c>
      <c r="H363" s="19" t="str">
        <f t="shared" si="166"/>
        <v/>
      </c>
      <c r="I363" s="19" t="str">
        <f t="shared" si="144"/>
        <v/>
      </c>
      <c r="J363" s="19" t="str">
        <f t="shared" si="145"/>
        <v/>
      </c>
      <c r="K363" s="19" t="str">
        <f t="shared" si="146"/>
        <v/>
      </c>
      <c r="L363" s="19" t="str">
        <f t="shared" si="147"/>
        <v/>
      </c>
      <c r="M363" s="19" t="str">
        <f t="shared" si="148"/>
        <v/>
      </c>
      <c r="N363" s="20" t="str">
        <f t="shared" si="149"/>
        <v/>
      </c>
      <c r="O363" s="19" t="str">
        <f t="shared" si="150"/>
        <v/>
      </c>
      <c r="P363" s="19" t="str">
        <f t="shared" si="151"/>
        <v/>
      </c>
      <c r="Q363" s="20" t="str">
        <f t="shared" si="152"/>
        <v/>
      </c>
      <c r="R363" s="19" t="str">
        <f t="shared" si="167"/>
        <v/>
      </c>
      <c r="S363" s="19" t="str">
        <f t="shared" si="153"/>
        <v/>
      </c>
      <c r="T363" s="19" t="str">
        <f t="shared" si="154"/>
        <v/>
      </c>
      <c r="U363" s="19" t="str">
        <f t="shared" si="155"/>
        <v/>
      </c>
      <c r="V363" s="19" t="str">
        <f t="shared" si="156"/>
        <v/>
      </c>
      <c r="W363" s="19" t="str">
        <f t="shared" si="157"/>
        <v/>
      </c>
      <c r="X363" s="19" t="str">
        <f t="shared" si="158"/>
        <v/>
      </c>
      <c r="Y363" s="19" t="str">
        <f t="shared" si="159"/>
        <v/>
      </c>
      <c r="Z363" s="19" t="str">
        <f t="shared" si="160"/>
        <v/>
      </c>
      <c r="AA363" s="19" t="str">
        <f t="shared" si="161"/>
        <v/>
      </c>
      <c r="AB363" s="19" t="str">
        <f t="shared" si="162"/>
        <v/>
      </c>
      <c r="AC363" s="19" t="str">
        <f t="shared" si="163"/>
        <v/>
      </c>
      <c r="AD363" s="19" t="str">
        <f t="shared" si="164"/>
        <v/>
      </c>
    </row>
    <row r="364" spans="2:30" ht="14.4">
      <c r="B364" s="19" t="str">
        <f>IF(ISBLANK(A364),"",_xlfn.XLOOKUP(LEFT(A364,6),'MKT name rule'!$B$2:$B$322,'MKT name rule'!$C$2:$C$322, "Not found"))</f>
        <v/>
      </c>
      <c r="C364" s="19" t="str">
        <f t="shared" si="165"/>
        <v/>
      </c>
      <c r="D364" s="19" t="str">
        <f t="shared" si="140"/>
        <v/>
      </c>
      <c r="E364" s="19" t="str">
        <f t="shared" si="141"/>
        <v/>
      </c>
      <c r="F364" s="19" t="str">
        <f t="shared" si="142"/>
        <v/>
      </c>
      <c r="G364" s="19" t="str">
        <f t="shared" si="143"/>
        <v/>
      </c>
      <c r="H364" s="19" t="str">
        <f t="shared" si="166"/>
        <v/>
      </c>
      <c r="I364" s="19" t="str">
        <f t="shared" si="144"/>
        <v/>
      </c>
      <c r="J364" s="19" t="str">
        <f t="shared" si="145"/>
        <v/>
      </c>
      <c r="K364" s="19" t="str">
        <f t="shared" si="146"/>
        <v/>
      </c>
      <c r="L364" s="19" t="str">
        <f t="shared" si="147"/>
        <v/>
      </c>
      <c r="M364" s="19" t="str">
        <f t="shared" si="148"/>
        <v/>
      </c>
      <c r="N364" s="20" t="str">
        <f t="shared" si="149"/>
        <v/>
      </c>
      <c r="O364" s="19" t="str">
        <f t="shared" si="150"/>
        <v/>
      </c>
      <c r="P364" s="19" t="str">
        <f t="shared" si="151"/>
        <v/>
      </c>
      <c r="Q364" s="20" t="str">
        <f t="shared" si="152"/>
        <v/>
      </c>
      <c r="R364" s="19" t="str">
        <f t="shared" si="167"/>
        <v/>
      </c>
      <c r="S364" s="19" t="str">
        <f t="shared" si="153"/>
        <v/>
      </c>
      <c r="T364" s="19" t="str">
        <f t="shared" si="154"/>
        <v/>
      </c>
      <c r="U364" s="19" t="str">
        <f t="shared" si="155"/>
        <v/>
      </c>
      <c r="V364" s="19" t="str">
        <f t="shared" si="156"/>
        <v/>
      </c>
      <c r="W364" s="19" t="str">
        <f t="shared" si="157"/>
        <v/>
      </c>
      <c r="X364" s="19" t="str">
        <f t="shared" si="158"/>
        <v/>
      </c>
      <c r="Y364" s="19" t="str">
        <f t="shared" si="159"/>
        <v/>
      </c>
      <c r="Z364" s="19" t="str">
        <f t="shared" si="160"/>
        <v/>
      </c>
      <c r="AA364" s="19" t="str">
        <f t="shared" si="161"/>
        <v/>
      </c>
      <c r="AB364" s="19" t="str">
        <f t="shared" si="162"/>
        <v/>
      </c>
      <c r="AC364" s="19" t="str">
        <f t="shared" si="163"/>
        <v/>
      </c>
      <c r="AD364" s="19" t="str">
        <f t="shared" si="164"/>
        <v/>
      </c>
    </row>
    <row r="365" spans="2:30" ht="14.4">
      <c r="B365" s="19" t="str">
        <f>IF(ISBLANK(A365),"",_xlfn.XLOOKUP(LEFT(A365,6),'MKT name rule'!$B$2:$B$322,'MKT name rule'!$C$2:$C$322, "Not found"))</f>
        <v/>
      </c>
      <c r="C365" s="19" t="str">
        <f t="shared" si="165"/>
        <v/>
      </c>
      <c r="D365" s="19" t="str">
        <f t="shared" si="140"/>
        <v/>
      </c>
      <c r="E365" s="19" t="str">
        <f t="shared" si="141"/>
        <v/>
      </c>
      <c r="F365" s="19" t="str">
        <f t="shared" si="142"/>
        <v/>
      </c>
      <c r="G365" s="19" t="str">
        <f t="shared" si="143"/>
        <v/>
      </c>
      <c r="H365" s="19" t="str">
        <f t="shared" si="166"/>
        <v/>
      </c>
      <c r="I365" s="19" t="str">
        <f t="shared" si="144"/>
        <v/>
      </c>
      <c r="J365" s="19" t="str">
        <f t="shared" si="145"/>
        <v/>
      </c>
      <c r="K365" s="19" t="str">
        <f t="shared" si="146"/>
        <v/>
      </c>
      <c r="L365" s="19" t="str">
        <f t="shared" si="147"/>
        <v/>
      </c>
      <c r="M365" s="19" t="str">
        <f t="shared" si="148"/>
        <v/>
      </c>
      <c r="N365" s="20" t="str">
        <f t="shared" si="149"/>
        <v/>
      </c>
      <c r="O365" s="19" t="str">
        <f t="shared" si="150"/>
        <v/>
      </c>
      <c r="P365" s="19" t="str">
        <f t="shared" si="151"/>
        <v/>
      </c>
      <c r="Q365" s="20" t="str">
        <f t="shared" si="152"/>
        <v/>
      </c>
      <c r="R365" s="19" t="str">
        <f t="shared" si="167"/>
        <v/>
      </c>
      <c r="S365" s="19" t="str">
        <f t="shared" si="153"/>
        <v/>
      </c>
      <c r="T365" s="19" t="str">
        <f t="shared" si="154"/>
        <v/>
      </c>
      <c r="U365" s="19" t="str">
        <f t="shared" si="155"/>
        <v/>
      </c>
      <c r="V365" s="19" t="str">
        <f t="shared" si="156"/>
        <v/>
      </c>
      <c r="W365" s="19" t="str">
        <f t="shared" si="157"/>
        <v/>
      </c>
      <c r="X365" s="19" t="str">
        <f t="shared" si="158"/>
        <v/>
      </c>
      <c r="Y365" s="19" t="str">
        <f t="shared" si="159"/>
        <v/>
      </c>
      <c r="Z365" s="19" t="str">
        <f t="shared" si="160"/>
        <v/>
      </c>
      <c r="AA365" s="19" t="str">
        <f t="shared" si="161"/>
        <v/>
      </c>
      <c r="AB365" s="19" t="str">
        <f t="shared" si="162"/>
        <v/>
      </c>
      <c r="AC365" s="19" t="str">
        <f t="shared" si="163"/>
        <v/>
      </c>
      <c r="AD365" s="19" t="str">
        <f t="shared" si="164"/>
        <v/>
      </c>
    </row>
    <row r="366" spans="2:30" ht="14.4">
      <c r="B366" s="19" t="str">
        <f>IF(ISBLANK(A366),"",_xlfn.XLOOKUP(LEFT(A366,6),'MKT name rule'!$B$2:$B$322,'MKT name rule'!$C$2:$C$322, "Not found"))</f>
        <v/>
      </c>
      <c r="C366" s="19" t="str">
        <f t="shared" si="165"/>
        <v/>
      </c>
      <c r="D366" s="19" t="str">
        <f t="shared" si="140"/>
        <v/>
      </c>
      <c r="E366" s="19" t="str">
        <f t="shared" si="141"/>
        <v/>
      </c>
      <c r="F366" s="19" t="str">
        <f t="shared" si="142"/>
        <v/>
      </c>
      <c r="G366" s="19" t="str">
        <f t="shared" si="143"/>
        <v/>
      </c>
      <c r="H366" s="19" t="str">
        <f t="shared" si="166"/>
        <v/>
      </c>
      <c r="I366" s="19" t="str">
        <f t="shared" si="144"/>
        <v/>
      </c>
      <c r="J366" s="19" t="str">
        <f t="shared" si="145"/>
        <v/>
      </c>
      <c r="K366" s="19" t="str">
        <f t="shared" si="146"/>
        <v/>
      </c>
      <c r="L366" s="19" t="str">
        <f t="shared" si="147"/>
        <v/>
      </c>
      <c r="M366" s="19" t="str">
        <f t="shared" si="148"/>
        <v/>
      </c>
      <c r="N366" s="20" t="str">
        <f t="shared" si="149"/>
        <v/>
      </c>
      <c r="O366" s="19" t="str">
        <f t="shared" si="150"/>
        <v/>
      </c>
      <c r="P366" s="19" t="str">
        <f t="shared" si="151"/>
        <v/>
      </c>
      <c r="Q366" s="20" t="str">
        <f t="shared" si="152"/>
        <v/>
      </c>
      <c r="R366" s="19" t="str">
        <f t="shared" si="167"/>
        <v/>
      </c>
      <c r="S366" s="19" t="str">
        <f t="shared" si="153"/>
        <v/>
      </c>
      <c r="T366" s="19" t="str">
        <f t="shared" si="154"/>
        <v/>
      </c>
      <c r="U366" s="19" t="str">
        <f t="shared" si="155"/>
        <v/>
      </c>
      <c r="V366" s="19" t="str">
        <f t="shared" si="156"/>
        <v/>
      </c>
      <c r="W366" s="19" t="str">
        <f t="shared" si="157"/>
        <v/>
      </c>
      <c r="X366" s="19" t="str">
        <f t="shared" si="158"/>
        <v/>
      </c>
      <c r="Y366" s="19" t="str">
        <f t="shared" si="159"/>
        <v/>
      </c>
      <c r="Z366" s="19" t="str">
        <f t="shared" si="160"/>
        <v/>
      </c>
      <c r="AA366" s="19" t="str">
        <f t="shared" si="161"/>
        <v/>
      </c>
      <c r="AB366" s="19" t="str">
        <f t="shared" si="162"/>
        <v/>
      </c>
      <c r="AC366" s="19" t="str">
        <f t="shared" si="163"/>
        <v/>
      </c>
      <c r="AD366" s="19" t="str">
        <f t="shared" si="164"/>
        <v/>
      </c>
    </row>
    <row r="367" spans="2:30" ht="14.4">
      <c r="B367" s="19" t="str">
        <f>IF(ISBLANK(A367),"",_xlfn.XLOOKUP(LEFT(A367,6),'MKT name rule'!$B$2:$B$322,'MKT name rule'!$C$2:$C$322, "Not found"))</f>
        <v/>
      </c>
      <c r="C367" s="19" t="str">
        <f t="shared" si="165"/>
        <v/>
      </c>
      <c r="D367" s="19" t="str">
        <f t="shared" si="140"/>
        <v/>
      </c>
      <c r="E367" s="19" t="str">
        <f t="shared" si="141"/>
        <v/>
      </c>
      <c r="F367" s="19" t="str">
        <f t="shared" si="142"/>
        <v/>
      </c>
      <c r="G367" s="19" t="str">
        <f t="shared" si="143"/>
        <v/>
      </c>
      <c r="H367" s="19" t="str">
        <f t="shared" si="166"/>
        <v/>
      </c>
      <c r="I367" s="19" t="str">
        <f t="shared" si="144"/>
        <v/>
      </c>
      <c r="J367" s="19" t="str">
        <f t="shared" si="145"/>
        <v/>
      </c>
      <c r="K367" s="19" t="str">
        <f t="shared" si="146"/>
        <v/>
      </c>
      <c r="L367" s="19" t="str">
        <f t="shared" si="147"/>
        <v/>
      </c>
      <c r="M367" s="19" t="str">
        <f t="shared" si="148"/>
        <v/>
      </c>
      <c r="N367" s="20" t="str">
        <f t="shared" si="149"/>
        <v/>
      </c>
      <c r="O367" s="19" t="str">
        <f t="shared" si="150"/>
        <v/>
      </c>
      <c r="P367" s="19" t="str">
        <f t="shared" si="151"/>
        <v/>
      </c>
      <c r="Q367" s="20" t="str">
        <f t="shared" si="152"/>
        <v/>
      </c>
      <c r="R367" s="19" t="str">
        <f t="shared" si="167"/>
        <v/>
      </c>
      <c r="S367" s="19" t="str">
        <f t="shared" si="153"/>
        <v/>
      </c>
      <c r="T367" s="19" t="str">
        <f t="shared" si="154"/>
        <v/>
      </c>
      <c r="U367" s="19" t="str">
        <f t="shared" si="155"/>
        <v/>
      </c>
      <c r="V367" s="19" t="str">
        <f t="shared" si="156"/>
        <v/>
      </c>
      <c r="W367" s="19" t="str">
        <f t="shared" si="157"/>
        <v/>
      </c>
      <c r="X367" s="19" t="str">
        <f t="shared" si="158"/>
        <v/>
      </c>
      <c r="Y367" s="19" t="str">
        <f t="shared" si="159"/>
        <v/>
      </c>
      <c r="Z367" s="19" t="str">
        <f t="shared" si="160"/>
        <v/>
      </c>
      <c r="AA367" s="19" t="str">
        <f t="shared" si="161"/>
        <v/>
      </c>
      <c r="AB367" s="19" t="str">
        <f t="shared" si="162"/>
        <v/>
      </c>
      <c r="AC367" s="19" t="str">
        <f t="shared" si="163"/>
        <v/>
      </c>
      <c r="AD367" s="19" t="str">
        <f t="shared" si="164"/>
        <v/>
      </c>
    </row>
    <row r="368" spans="2:30" ht="14.4">
      <c r="B368" s="19" t="str">
        <f>IF(ISBLANK(A368),"",_xlfn.XLOOKUP(LEFT(A368,6),'MKT name rule'!$B$2:$B$322,'MKT name rule'!$C$2:$C$322, "Not found"))</f>
        <v/>
      </c>
      <c r="C368" s="19" t="str">
        <f t="shared" si="165"/>
        <v/>
      </c>
      <c r="D368" s="19" t="str">
        <f t="shared" si="140"/>
        <v/>
      </c>
      <c r="E368" s="19" t="str">
        <f t="shared" si="141"/>
        <v/>
      </c>
      <c r="F368" s="19" t="str">
        <f t="shared" si="142"/>
        <v/>
      </c>
      <c r="G368" s="19" t="str">
        <f t="shared" si="143"/>
        <v/>
      </c>
      <c r="H368" s="19" t="str">
        <f t="shared" si="166"/>
        <v/>
      </c>
      <c r="I368" s="19" t="str">
        <f t="shared" si="144"/>
        <v/>
      </c>
      <c r="J368" s="19" t="str">
        <f t="shared" si="145"/>
        <v/>
      </c>
      <c r="K368" s="19" t="str">
        <f t="shared" si="146"/>
        <v/>
      </c>
      <c r="L368" s="19" t="str">
        <f t="shared" si="147"/>
        <v/>
      </c>
      <c r="M368" s="19" t="str">
        <f t="shared" si="148"/>
        <v/>
      </c>
      <c r="N368" s="20" t="str">
        <f t="shared" si="149"/>
        <v/>
      </c>
      <c r="O368" s="19" t="str">
        <f t="shared" si="150"/>
        <v/>
      </c>
      <c r="P368" s="19" t="str">
        <f t="shared" si="151"/>
        <v/>
      </c>
      <c r="Q368" s="20" t="str">
        <f t="shared" si="152"/>
        <v/>
      </c>
      <c r="R368" s="19" t="str">
        <f t="shared" si="167"/>
        <v/>
      </c>
      <c r="S368" s="19" t="str">
        <f t="shared" si="153"/>
        <v/>
      </c>
      <c r="T368" s="19" t="str">
        <f t="shared" si="154"/>
        <v/>
      </c>
      <c r="U368" s="19" t="str">
        <f t="shared" si="155"/>
        <v/>
      </c>
      <c r="V368" s="19" t="str">
        <f t="shared" si="156"/>
        <v/>
      </c>
      <c r="W368" s="19" t="str">
        <f t="shared" si="157"/>
        <v/>
      </c>
      <c r="X368" s="19" t="str">
        <f t="shared" si="158"/>
        <v/>
      </c>
      <c r="Y368" s="19" t="str">
        <f t="shared" si="159"/>
        <v/>
      </c>
      <c r="Z368" s="19" t="str">
        <f t="shared" si="160"/>
        <v/>
      </c>
      <c r="AA368" s="19" t="str">
        <f t="shared" si="161"/>
        <v/>
      </c>
      <c r="AB368" s="19" t="str">
        <f t="shared" si="162"/>
        <v/>
      </c>
      <c r="AC368" s="19" t="str">
        <f t="shared" si="163"/>
        <v/>
      </c>
      <c r="AD368" s="19" t="str">
        <f t="shared" si="164"/>
        <v/>
      </c>
    </row>
    <row r="369" spans="2:30" ht="14.4">
      <c r="B369" s="19" t="str">
        <f>IF(ISBLANK(A369),"",_xlfn.XLOOKUP(LEFT(A369,6),'MKT name rule'!$B$2:$B$322,'MKT name rule'!$C$2:$C$322, "Not found"))</f>
        <v/>
      </c>
      <c r="C369" s="19" t="str">
        <f t="shared" si="165"/>
        <v/>
      </c>
      <c r="D369" s="19" t="str">
        <f t="shared" si="140"/>
        <v/>
      </c>
      <c r="E369" s="19" t="str">
        <f t="shared" si="141"/>
        <v/>
      </c>
      <c r="F369" s="19" t="str">
        <f t="shared" si="142"/>
        <v/>
      </c>
      <c r="G369" s="19" t="str">
        <f t="shared" si="143"/>
        <v/>
      </c>
      <c r="H369" s="19" t="str">
        <f t="shared" si="166"/>
        <v/>
      </c>
      <c r="I369" s="19" t="str">
        <f t="shared" si="144"/>
        <v/>
      </c>
      <c r="J369" s="19" t="str">
        <f t="shared" si="145"/>
        <v/>
      </c>
      <c r="K369" s="19" t="str">
        <f t="shared" si="146"/>
        <v/>
      </c>
      <c r="L369" s="19" t="str">
        <f t="shared" si="147"/>
        <v/>
      </c>
      <c r="M369" s="19" t="str">
        <f t="shared" si="148"/>
        <v/>
      </c>
      <c r="N369" s="20" t="str">
        <f t="shared" si="149"/>
        <v/>
      </c>
      <c r="O369" s="19" t="str">
        <f t="shared" si="150"/>
        <v/>
      </c>
      <c r="P369" s="19" t="str">
        <f t="shared" si="151"/>
        <v/>
      </c>
      <c r="Q369" s="20" t="str">
        <f t="shared" si="152"/>
        <v/>
      </c>
      <c r="R369" s="19" t="str">
        <f t="shared" si="167"/>
        <v/>
      </c>
      <c r="S369" s="19" t="str">
        <f t="shared" si="153"/>
        <v/>
      </c>
      <c r="T369" s="19" t="str">
        <f t="shared" si="154"/>
        <v/>
      </c>
      <c r="U369" s="19" t="str">
        <f t="shared" si="155"/>
        <v/>
      </c>
      <c r="V369" s="19" t="str">
        <f t="shared" si="156"/>
        <v/>
      </c>
      <c r="W369" s="19" t="str">
        <f t="shared" si="157"/>
        <v/>
      </c>
      <c r="X369" s="19" t="str">
        <f t="shared" si="158"/>
        <v/>
      </c>
      <c r="Y369" s="19" t="str">
        <f t="shared" si="159"/>
        <v/>
      </c>
      <c r="Z369" s="19" t="str">
        <f t="shared" si="160"/>
        <v/>
      </c>
      <c r="AA369" s="19" t="str">
        <f t="shared" si="161"/>
        <v/>
      </c>
      <c r="AB369" s="19" t="str">
        <f t="shared" si="162"/>
        <v/>
      </c>
      <c r="AC369" s="19" t="str">
        <f t="shared" si="163"/>
        <v/>
      </c>
      <c r="AD369" s="19" t="str">
        <f t="shared" si="164"/>
        <v/>
      </c>
    </row>
    <row r="370" spans="2:30" ht="14.4">
      <c r="B370" s="19" t="str">
        <f>IF(ISBLANK(A370),"",_xlfn.XLOOKUP(LEFT(A370,6),'MKT name rule'!$B$2:$B$322,'MKT name rule'!$C$2:$C$322, "Not found"))</f>
        <v/>
      </c>
      <c r="C370" s="19" t="str">
        <f t="shared" si="165"/>
        <v/>
      </c>
      <c r="D370" s="19" t="str">
        <f t="shared" si="140"/>
        <v/>
      </c>
      <c r="E370" s="19" t="str">
        <f t="shared" si="141"/>
        <v/>
      </c>
      <c r="F370" s="19" t="str">
        <f t="shared" si="142"/>
        <v/>
      </c>
      <c r="G370" s="19" t="str">
        <f t="shared" si="143"/>
        <v/>
      </c>
      <c r="H370" s="19" t="str">
        <f t="shared" si="166"/>
        <v/>
      </c>
      <c r="I370" s="19" t="str">
        <f t="shared" si="144"/>
        <v/>
      </c>
      <c r="J370" s="19" t="str">
        <f t="shared" si="145"/>
        <v/>
      </c>
      <c r="K370" s="19" t="str">
        <f t="shared" si="146"/>
        <v/>
      </c>
      <c r="L370" s="19" t="str">
        <f t="shared" si="147"/>
        <v/>
      </c>
      <c r="M370" s="19" t="str">
        <f t="shared" si="148"/>
        <v/>
      </c>
      <c r="N370" s="20" t="str">
        <f t="shared" si="149"/>
        <v/>
      </c>
      <c r="O370" s="19" t="str">
        <f t="shared" si="150"/>
        <v/>
      </c>
      <c r="P370" s="19" t="str">
        <f t="shared" si="151"/>
        <v/>
      </c>
      <c r="Q370" s="20" t="str">
        <f t="shared" si="152"/>
        <v/>
      </c>
      <c r="R370" s="19" t="str">
        <f t="shared" si="167"/>
        <v/>
      </c>
      <c r="S370" s="19" t="str">
        <f t="shared" si="153"/>
        <v/>
      </c>
      <c r="T370" s="19" t="str">
        <f t="shared" si="154"/>
        <v/>
      </c>
      <c r="U370" s="19" t="str">
        <f t="shared" si="155"/>
        <v/>
      </c>
      <c r="V370" s="19" t="str">
        <f t="shared" si="156"/>
        <v/>
      </c>
      <c r="W370" s="19" t="str">
        <f t="shared" si="157"/>
        <v/>
      </c>
      <c r="X370" s="19" t="str">
        <f t="shared" si="158"/>
        <v/>
      </c>
      <c r="Y370" s="19" t="str">
        <f t="shared" si="159"/>
        <v/>
      </c>
      <c r="Z370" s="19" t="str">
        <f t="shared" si="160"/>
        <v/>
      </c>
      <c r="AA370" s="19" t="str">
        <f t="shared" si="161"/>
        <v/>
      </c>
      <c r="AB370" s="19" t="str">
        <f t="shared" si="162"/>
        <v/>
      </c>
      <c r="AC370" s="19" t="str">
        <f t="shared" si="163"/>
        <v/>
      </c>
      <c r="AD370" s="19" t="str">
        <f t="shared" si="164"/>
        <v/>
      </c>
    </row>
    <row r="371" spans="2:30" ht="14.4">
      <c r="B371" s="19" t="str">
        <f>IF(ISBLANK(A371),"",_xlfn.XLOOKUP(LEFT(A371,6),'MKT name rule'!$B$2:$B$322,'MKT name rule'!$C$2:$C$322, "Not found"))</f>
        <v/>
      </c>
      <c r="C371" s="19" t="str">
        <f t="shared" si="165"/>
        <v/>
      </c>
      <c r="D371" s="19" t="str">
        <f t="shared" si="140"/>
        <v/>
      </c>
      <c r="E371" s="19" t="str">
        <f t="shared" si="141"/>
        <v/>
      </c>
      <c r="F371" s="19" t="str">
        <f t="shared" si="142"/>
        <v/>
      </c>
      <c r="G371" s="19" t="str">
        <f t="shared" si="143"/>
        <v/>
      </c>
      <c r="H371" s="19" t="str">
        <f t="shared" si="166"/>
        <v/>
      </c>
      <c r="I371" s="19" t="str">
        <f t="shared" si="144"/>
        <v/>
      </c>
      <c r="J371" s="19" t="str">
        <f t="shared" si="145"/>
        <v/>
      </c>
      <c r="K371" s="19" t="str">
        <f t="shared" si="146"/>
        <v/>
      </c>
      <c r="L371" s="19" t="str">
        <f t="shared" si="147"/>
        <v/>
      </c>
      <c r="M371" s="19" t="str">
        <f t="shared" si="148"/>
        <v/>
      </c>
      <c r="N371" s="20" t="str">
        <f t="shared" si="149"/>
        <v/>
      </c>
      <c r="O371" s="19" t="str">
        <f t="shared" si="150"/>
        <v/>
      </c>
      <c r="P371" s="19" t="str">
        <f t="shared" si="151"/>
        <v/>
      </c>
      <c r="Q371" s="20" t="str">
        <f t="shared" si="152"/>
        <v/>
      </c>
      <c r="R371" s="19" t="str">
        <f t="shared" si="167"/>
        <v/>
      </c>
      <c r="S371" s="19" t="str">
        <f t="shared" si="153"/>
        <v/>
      </c>
      <c r="T371" s="19" t="str">
        <f t="shared" si="154"/>
        <v/>
      </c>
      <c r="U371" s="19" t="str">
        <f t="shared" si="155"/>
        <v/>
      </c>
      <c r="V371" s="19" t="str">
        <f t="shared" si="156"/>
        <v/>
      </c>
      <c r="W371" s="19" t="str">
        <f t="shared" si="157"/>
        <v/>
      </c>
      <c r="X371" s="19" t="str">
        <f t="shared" si="158"/>
        <v/>
      </c>
      <c r="Y371" s="19" t="str">
        <f t="shared" si="159"/>
        <v/>
      </c>
      <c r="Z371" s="19" t="str">
        <f t="shared" si="160"/>
        <v/>
      </c>
      <c r="AA371" s="19" t="str">
        <f t="shared" si="161"/>
        <v/>
      </c>
      <c r="AB371" s="19" t="str">
        <f t="shared" si="162"/>
        <v/>
      </c>
      <c r="AC371" s="19" t="str">
        <f t="shared" si="163"/>
        <v/>
      </c>
      <c r="AD371" s="19" t="str">
        <f t="shared" si="164"/>
        <v/>
      </c>
    </row>
    <row r="372" spans="2:30" ht="14.4">
      <c r="B372" s="19" t="str">
        <f>IF(ISBLANK(A372),"",_xlfn.XLOOKUP(LEFT(A372,6),'MKT name rule'!$B$2:$B$322,'MKT name rule'!$C$2:$C$322, "Not found"))</f>
        <v/>
      </c>
      <c r="C372" s="19" t="str">
        <f t="shared" si="165"/>
        <v/>
      </c>
      <c r="D372" s="19" t="str">
        <f t="shared" si="140"/>
        <v/>
      </c>
      <c r="E372" s="19" t="str">
        <f t="shared" si="141"/>
        <v/>
      </c>
      <c r="F372" s="19" t="str">
        <f t="shared" si="142"/>
        <v/>
      </c>
      <c r="G372" s="19" t="str">
        <f t="shared" si="143"/>
        <v/>
      </c>
      <c r="H372" s="19" t="str">
        <f t="shared" si="166"/>
        <v/>
      </c>
      <c r="I372" s="19" t="str">
        <f t="shared" si="144"/>
        <v/>
      </c>
      <c r="J372" s="19" t="str">
        <f t="shared" si="145"/>
        <v/>
      </c>
      <c r="K372" s="19" t="str">
        <f t="shared" si="146"/>
        <v/>
      </c>
      <c r="L372" s="19" t="str">
        <f t="shared" si="147"/>
        <v/>
      </c>
      <c r="M372" s="19" t="str">
        <f t="shared" si="148"/>
        <v/>
      </c>
      <c r="N372" s="20" t="str">
        <f t="shared" si="149"/>
        <v/>
      </c>
      <c r="O372" s="19" t="str">
        <f t="shared" si="150"/>
        <v/>
      </c>
      <c r="P372" s="19" t="str">
        <f t="shared" si="151"/>
        <v/>
      </c>
      <c r="Q372" s="20" t="str">
        <f t="shared" si="152"/>
        <v/>
      </c>
      <c r="R372" s="19" t="str">
        <f t="shared" si="167"/>
        <v/>
      </c>
      <c r="S372" s="19" t="str">
        <f t="shared" si="153"/>
        <v/>
      </c>
      <c r="T372" s="19" t="str">
        <f t="shared" si="154"/>
        <v/>
      </c>
      <c r="U372" s="19" t="str">
        <f t="shared" si="155"/>
        <v/>
      </c>
      <c r="V372" s="19" t="str">
        <f t="shared" si="156"/>
        <v/>
      </c>
      <c r="W372" s="19" t="str">
        <f t="shared" si="157"/>
        <v/>
      </c>
      <c r="X372" s="19" t="str">
        <f t="shared" si="158"/>
        <v/>
      </c>
      <c r="Y372" s="19" t="str">
        <f t="shared" si="159"/>
        <v/>
      </c>
      <c r="Z372" s="19" t="str">
        <f t="shared" si="160"/>
        <v/>
      </c>
      <c r="AA372" s="19" t="str">
        <f t="shared" si="161"/>
        <v/>
      </c>
      <c r="AB372" s="19" t="str">
        <f t="shared" si="162"/>
        <v/>
      </c>
      <c r="AC372" s="19" t="str">
        <f t="shared" si="163"/>
        <v/>
      </c>
      <c r="AD372" s="19" t="str">
        <f t="shared" si="164"/>
        <v/>
      </c>
    </row>
    <row r="373" spans="2:30" ht="14.4">
      <c r="B373" s="19" t="str">
        <f>IF(ISBLANK(A373),"",_xlfn.XLOOKUP(LEFT(A373,6),'MKT name rule'!$B$2:$B$322,'MKT name rule'!$C$2:$C$322, "Not found"))</f>
        <v/>
      </c>
      <c r="C373" s="19" t="str">
        <f t="shared" si="165"/>
        <v/>
      </c>
      <c r="D373" s="19" t="str">
        <f t="shared" si="140"/>
        <v/>
      </c>
      <c r="E373" s="19" t="str">
        <f t="shared" si="141"/>
        <v/>
      </c>
      <c r="F373" s="19" t="str">
        <f t="shared" si="142"/>
        <v/>
      </c>
      <c r="G373" s="19" t="str">
        <f t="shared" si="143"/>
        <v/>
      </c>
      <c r="H373" s="19" t="str">
        <f t="shared" si="166"/>
        <v/>
      </c>
      <c r="I373" s="19" t="str">
        <f t="shared" si="144"/>
        <v/>
      </c>
      <c r="J373" s="19" t="str">
        <f t="shared" si="145"/>
        <v/>
      </c>
      <c r="K373" s="19" t="str">
        <f t="shared" si="146"/>
        <v/>
      </c>
      <c r="L373" s="19" t="str">
        <f t="shared" si="147"/>
        <v/>
      </c>
      <c r="M373" s="19" t="str">
        <f t="shared" si="148"/>
        <v/>
      </c>
      <c r="N373" s="20" t="str">
        <f t="shared" si="149"/>
        <v/>
      </c>
      <c r="O373" s="19" t="str">
        <f t="shared" si="150"/>
        <v/>
      </c>
      <c r="P373" s="19" t="str">
        <f t="shared" si="151"/>
        <v/>
      </c>
      <c r="Q373" s="20" t="str">
        <f t="shared" si="152"/>
        <v/>
      </c>
      <c r="R373" s="19" t="str">
        <f t="shared" si="167"/>
        <v/>
      </c>
      <c r="S373" s="19" t="str">
        <f t="shared" si="153"/>
        <v/>
      </c>
      <c r="T373" s="19" t="str">
        <f t="shared" si="154"/>
        <v/>
      </c>
      <c r="U373" s="19" t="str">
        <f t="shared" si="155"/>
        <v/>
      </c>
      <c r="V373" s="19" t="str">
        <f t="shared" si="156"/>
        <v/>
      </c>
      <c r="W373" s="19" t="str">
        <f t="shared" si="157"/>
        <v/>
      </c>
      <c r="X373" s="19" t="str">
        <f t="shared" si="158"/>
        <v/>
      </c>
      <c r="Y373" s="19" t="str">
        <f t="shared" si="159"/>
        <v/>
      </c>
      <c r="Z373" s="19" t="str">
        <f t="shared" si="160"/>
        <v/>
      </c>
      <c r="AA373" s="19" t="str">
        <f t="shared" si="161"/>
        <v/>
      </c>
      <c r="AB373" s="19" t="str">
        <f t="shared" si="162"/>
        <v/>
      </c>
      <c r="AC373" s="19" t="str">
        <f t="shared" si="163"/>
        <v/>
      </c>
      <c r="AD373" s="19" t="str">
        <f t="shared" si="164"/>
        <v/>
      </c>
    </row>
    <row r="374" spans="2:30" ht="14.4">
      <c r="B374" s="19" t="str">
        <f>IF(ISBLANK(A374),"",_xlfn.XLOOKUP(LEFT(A374,6),'MKT name rule'!$B$2:$B$322,'MKT name rule'!$C$2:$C$322, "Not found"))</f>
        <v/>
      </c>
      <c r="C374" s="19" t="str">
        <f t="shared" si="165"/>
        <v/>
      </c>
      <c r="D374" s="19" t="str">
        <f t="shared" si="140"/>
        <v/>
      </c>
      <c r="E374" s="19" t="str">
        <f t="shared" si="141"/>
        <v/>
      </c>
      <c r="F374" s="19" t="str">
        <f t="shared" si="142"/>
        <v/>
      </c>
      <c r="G374" s="19" t="str">
        <f t="shared" si="143"/>
        <v/>
      </c>
      <c r="H374" s="19" t="str">
        <f t="shared" si="166"/>
        <v/>
      </c>
      <c r="I374" s="19" t="str">
        <f t="shared" si="144"/>
        <v/>
      </c>
      <c r="J374" s="19" t="str">
        <f t="shared" si="145"/>
        <v/>
      </c>
      <c r="K374" s="19" t="str">
        <f t="shared" si="146"/>
        <v/>
      </c>
      <c r="L374" s="19" t="str">
        <f t="shared" si="147"/>
        <v/>
      </c>
      <c r="M374" s="19" t="str">
        <f t="shared" si="148"/>
        <v/>
      </c>
      <c r="N374" s="20" t="str">
        <f t="shared" si="149"/>
        <v/>
      </c>
      <c r="O374" s="19" t="str">
        <f t="shared" si="150"/>
        <v/>
      </c>
      <c r="P374" s="19" t="str">
        <f t="shared" si="151"/>
        <v/>
      </c>
      <c r="Q374" s="20" t="str">
        <f t="shared" si="152"/>
        <v/>
      </c>
      <c r="R374" s="19" t="str">
        <f t="shared" si="167"/>
        <v/>
      </c>
      <c r="S374" s="19" t="str">
        <f t="shared" si="153"/>
        <v/>
      </c>
      <c r="T374" s="19" t="str">
        <f t="shared" si="154"/>
        <v/>
      </c>
      <c r="U374" s="19" t="str">
        <f t="shared" si="155"/>
        <v/>
      </c>
      <c r="V374" s="19" t="str">
        <f t="shared" si="156"/>
        <v/>
      </c>
      <c r="W374" s="19" t="str">
        <f t="shared" si="157"/>
        <v/>
      </c>
      <c r="X374" s="19" t="str">
        <f t="shared" si="158"/>
        <v/>
      </c>
      <c r="Y374" s="19" t="str">
        <f t="shared" si="159"/>
        <v/>
      </c>
      <c r="Z374" s="19" t="str">
        <f t="shared" si="160"/>
        <v/>
      </c>
      <c r="AA374" s="19" t="str">
        <f t="shared" si="161"/>
        <v/>
      </c>
      <c r="AB374" s="19" t="str">
        <f t="shared" si="162"/>
        <v/>
      </c>
      <c r="AC374" s="19" t="str">
        <f t="shared" si="163"/>
        <v/>
      </c>
      <c r="AD374" s="19" t="str">
        <f t="shared" si="164"/>
        <v/>
      </c>
    </row>
    <row r="375" spans="2:30" ht="14.4">
      <c r="B375" s="19" t="str">
        <f>IF(ISBLANK(A375),"",_xlfn.XLOOKUP(LEFT(A375,6),'MKT name rule'!$B$2:$B$322,'MKT name rule'!$C$2:$C$322, "Not found"))</f>
        <v/>
      </c>
      <c r="C375" s="19" t="str">
        <f t="shared" si="165"/>
        <v/>
      </c>
      <c r="D375" s="19" t="str">
        <f t="shared" si="140"/>
        <v/>
      </c>
      <c r="E375" s="19" t="str">
        <f t="shared" si="141"/>
        <v/>
      </c>
      <c r="F375" s="19" t="str">
        <f t="shared" si="142"/>
        <v/>
      </c>
      <c r="G375" s="19" t="str">
        <f t="shared" si="143"/>
        <v/>
      </c>
      <c r="H375" s="19" t="str">
        <f t="shared" si="166"/>
        <v/>
      </c>
      <c r="I375" s="19" t="str">
        <f t="shared" si="144"/>
        <v/>
      </c>
      <c r="J375" s="19" t="str">
        <f t="shared" si="145"/>
        <v/>
      </c>
      <c r="K375" s="19" t="str">
        <f t="shared" si="146"/>
        <v/>
      </c>
      <c r="L375" s="19" t="str">
        <f t="shared" si="147"/>
        <v/>
      </c>
      <c r="M375" s="19" t="str">
        <f t="shared" si="148"/>
        <v/>
      </c>
      <c r="N375" s="20" t="str">
        <f t="shared" si="149"/>
        <v/>
      </c>
      <c r="O375" s="19" t="str">
        <f t="shared" si="150"/>
        <v/>
      </c>
      <c r="P375" s="19" t="str">
        <f t="shared" si="151"/>
        <v/>
      </c>
      <c r="Q375" s="20" t="str">
        <f t="shared" si="152"/>
        <v/>
      </c>
      <c r="R375" s="19" t="str">
        <f t="shared" si="167"/>
        <v/>
      </c>
      <c r="S375" s="19" t="str">
        <f t="shared" si="153"/>
        <v/>
      </c>
      <c r="T375" s="19" t="str">
        <f t="shared" si="154"/>
        <v/>
      </c>
      <c r="U375" s="19" t="str">
        <f t="shared" si="155"/>
        <v/>
      </c>
      <c r="V375" s="19" t="str">
        <f t="shared" si="156"/>
        <v/>
      </c>
      <c r="W375" s="19" t="str">
        <f t="shared" si="157"/>
        <v/>
      </c>
      <c r="X375" s="19" t="str">
        <f t="shared" si="158"/>
        <v/>
      </c>
      <c r="Y375" s="19" t="str">
        <f t="shared" si="159"/>
        <v/>
      </c>
      <c r="Z375" s="19" t="str">
        <f t="shared" si="160"/>
        <v/>
      </c>
      <c r="AA375" s="19" t="str">
        <f t="shared" si="161"/>
        <v/>
      </c>
      <c r="AB375" s="19" t="str">
        <f t="shared" si="162"/>
        <v/>
      </c>
      <c r="AC375" s="19" t="str">
        <f t="shared" si="163"/>
        <v/>
      </c>
      <c r="AD375" s="19" t="str">
        <f t="shared" si="164"/>
        <v/>
      </c>
    </row>
    <row r="376" spans="2:30" ht="14.4">
      <c r="B376" s="19" t="str">
        <f>IF(ISBLANK(A376),"",_xlfn.XLOOKUP(LEFT(A376,6),'MKT name rule'!$B$2:$B$322,'MKT name rule'!$C$2:$C$322, "Not found"))</f>
        <v/>
      </c>
      <c r="C376" s="19" t="str">
        <f t="shared" si="165"/>
        <v/>
      </c>
      <c r="D376" s="19" t="str">
        <f t="shared" si="140"/>
        <v/>
      </c>
      <c r="E376" s="19" t="str">
        <f t="shared" si="141"/>
        <v/>
      </c>
      <c r="F376" s="19" t="str">
        <f t="shared" si="142"/>
        <v/>
      </c>
      <c r="G376" s="19" t="str">
        <f t="shared" si="143"/>
        <v/>
      </c>
      <c r="H376" s="19" t="str">
        <f t="shared" si="166"/>
        <v/>
      </c>
      <c r="I376" s="19" t="str">
        <f t="shared" si="144"/>
        <v/>
      </c>
      <c r="J376" s="19" t="str">
        <f t="shared" si="145"/>
        <v/>
      </c>
      <c r="K376" s="19" t="str">
        <f t="shared" si="146"/>
        <v/>
      </c>
      <c r="L376" s="19" t="str">
        <f t="shared" si="147"/>
        <v/>
      </c>
      <c r="M376" s="19" t="str">
        <f t="shared" si="148"/>
        <v/>
      </c>
      <c r="N376" s="20" t="str">
        <f t="shared" si="149"/>
        <v/>
      </c>
      <c r="O376" s="19" t="str">
        <f t="shared" si="150"/>
        <v/>
      </c>
      <c r="P376" s="19" t="str">
        <f t="shared" si="151"/>
        <v/>
      </c>
      <c r="Q376" s="20" t="str">
        <f t="shared" si="152"/>
        <v/>
      </c>
      <c r="R376" s="19" t="str">
        <f t="shared" si="167"/>
        <v/>
      </c>
      <c r="S376" s="19" t="str">
        <f t="shared" si="153"/>
        <v/>
      </c>
      <c r="T376" s="19" t="str">
        <f t="shared" si="154"/>
        <v/>
      </c>
      <c r="U376" s="19" t="str">
        <f t="shared" si="155"/>
        <v/>
      </c>
      <c r="V376" s="19" t="str">
        <f t="shared" si="156"/>
        <v/>
      </c>
      <c r="W376" s="19" t="str">
        <f t="shared" si="157"/>
        <v/>
      </c>
      <c r="X376" s="19" t="str">
        <f t="shared" si="158"/>
        <v/>
      </c>
      <c r="Y376" s="19" t="str">
        <f t="shared" si="159"/>
        <v/>
      </c>
      <c r="Z376" s="19" t="str">
        <f t="shared" si="160"/>
        <v/>
      </c>
      <c r="AA376" s="19" t="str">
        <f t="shared" si="161"/>
        <v/>
      </c>
      <c r="AB376" s="19" t="str">
        <f t="shared" si="162"/>
        <v/>
      </c>
      <c r="AC376" s="19" t="str">
        <f t="shared" si="163"/>
        <v/>
      </c>
      <c r="AD376" s="19" t="str">
        <f t="shared" si="164"/>
        <v/>
      </c>
    </row>
    <row r="377" spans="2:30" ht="14.4">
      <c r="B377" s="19" t="str">
        <f>IF(ISBLANK(A377),"",_xlfn.XLOOKUP(LEFT(A377,6),'MKT name rule'!$B$2:$B$322,'MKT name rule'!$C$2:$C$322, "Not found"))</f>
        <v/>
      </c>
      <c r="C377" s="19" t="str">
        <f t="shared" si="165"/>
        <v/>
      </c>
      <c r="D377" s="19" t="str">
        <f t="shared" si="140"/>
        <v/>
      </c>
      <c r="E377" s="19" t="str">
        <f t="shared" si="141"/>
        <v/>
      </c>
      <c r="F377" s="19" t="str">
        <f t="shared" si="142"/>
        <v/>
      </c>
      <c r="G377" s="19" t="str">
        <f t="shared" si="143"/>
        <v/>
      </c>
      <c r="H377" s="19" t="str">
        <f t="shared" si="166"/>
        <v/>
      </c>
      <c r="I377" s="19" t="str">
        <f t="shared" si="144"/>
        <v/>
      </c>
      <c r="J377" s="19" t="str">
        <f t="shared" si="145"/>
        <v/>
      </c>
      <c r="K377" s="19" t="str">
        <f t="shared" si="146"/>
        <v/>
      </c>
      <c r="L377" s="19" t="str">
        <f t="shared" si="147"/>
        <v/>
      </c>
      <c r="M377" s="19" t="str">
        <f t="shared" si="148"/>
        <v/>
      </c>
      <c r="N377" s="20" t="str">
        <f t="shared" si="149"/>
        <v/>
      </c>
      <c r="O377" s="19" t="str">
        <f t="shared" si="150"/>
        <v/>
      </c>
      <c r="P377" s="19" t="str">
        <f t="shared" si="151"/>
        <v/>
      </c>
      <c r="Q377" s="20" t="str">
        <f t="shared" si="152"/>
        <v/>
      </c>
      <c r="R377" s="19" t="str">
        <f t="shared" si="167"/>
        <v/>
      </c>
      <c r="S377" s="19" t="str">
        <f t="shared" si="153"/>
        <v/>
      </c>
      <c r="T377" s="19" t="str">
        <f t="shared" si="154"/>
        <v/>
      </c>
      <c r="U377" s="19" t="str">
        <f t="shared" si="155"/>
        <v/>
      </c>
      <c r="V377" s="19" t="str">
        <f t="shared" si="156"/>
        <v/>
      </c>
      <c r="W377" s="19" t="str">
        <f t="shared" si="157"/>
        <v/>
      </c>
      <c r="X377" s="19" t="str">
        <f t="shared" si="158"/>
        <v/>
      </c>
      <c r="Y377" s="19" t="str">
        <f t="shared" si="159"/>
        <v/>
      </c>
      <c r="Z377" s="19" t="str">
        <f t="shared" si="160"/>
        <v/>
      </c>
      <c r="AA377" s="19" t="str">
        <f t="shared" si="161"/>
        <v/>
      </c>
      <c r="AB377" s="19" t="str">
        <f t="shared" si="162"/>
        <v/>
      </c>
      <c r="AC377" s="19" t="str">
        <f t="shared" si="163"/>
        <v/>
      </c>
      <c r="AD377" s="19" t="str">
        <f t="shared" si="164"/>
        <v/>
      </c>
    </row>
    <row r="378" spans="2:30" ht="14.4">
      <c r="B378" s="19" t="str">
        <f>IF(ISBLANK(A378),"",_xlfn.XLOOKUP(LEFT(A378,6),'MKT name rule'!$B$2:$B$322,'MKT name rule'!$C$2:$C$322, "Not found"))</f>
        <v/>
      </c>
      <c r="C378" s="19" t="str">
        <f t="shared" si="165"/>
        <v/>
      </c>
      <c r="D378" s="19" t="str">
        <f t="shared" si="140"/>
        <v/>
      </c>
      <c r="E378" s="19" t="str">
        <f t="shared" si="141"/>
        <v/>
      </c>
      <c r="F378" s="19" t="str">
        <f t="shared" si="142"/>
        <v/>
      </c>
      <c r="G378" s="19" t="str">
        <f t="shared" si="143"/>
        <v/>
      </c>
      <c r="H378" s="19" t="str">
        <f t="shared" si="166"/>
        <v/>
      </c>
      <c r="I378" s="19" t="str">
        <f t="shared" si="144"/>
        <v/>
      </c>
      <c r="J378" s="19" t="str">
        <f t="shared" si="145"/>
        <v/>
      </c>
      <c r="K378" s="19" t="str">
        <f t="shared" si="146"/>
        <v/>
      </c>
      <c r="L378" s="19" t="str">
        <f t="shared" si="147"/>
        <v/>
      </c>
      <c r="M378" s="19" t="str">
        <f t="shared" si="148"/>
        <v/>
      </c>
      <c r="N378" s="20" t="str">
        <f t="shared" si="149"/>
        <v/>
      </c>
      <c r="O378" s="19" t="str">
        <f t="shared" si="150"/>
        <v/>
      </c>
      <c r="P378" s="19" t="str">
        <f t="shared" si="151"/>
        <v/>
      </c>
      <c r="Q378" s="20" t="str">
        <f t="shared" si="152"/>
        <v/>
      </c>
      <c r="R378" s="19" t="str">
        <f t="shared" si="167"/>
        <v/>
      </c>
      <c r="S378" s="19" t="str">
        <f t="shared" si="153"/>
        <v/>
      </c>
      <c r="T378" s="19" t="str">
        <f t="shared" si="154"/>
        <v/>
      </c>
      <c r="U378" s="19" t="str">
        <f t="shared" si="155"/>
        <v/>
      </c>
      <c r="V378" s="19" t="str">
        <f t="shared" si="156"/>
        <v/>
      </c>
      <c r="W378" s="19" t="str">
        <f t="shared" si="157"/>
        <v/>
      </c>
      <c r="X378" s="19" t="str">
        <f t="shared" si="158"/>
        <v/>
      </c>
      <c r="Y378" s="19" t="str">
        <f t="shared" si="159"/>
        <v/>
      </c>
      <c r="Z378" s="19" t="str">
        <f t="shared" si="160"/>
        <v/>
      </c>
      <c r="AA378" s="19" t="str">
        <f t="shared" si="161"/>
        <v/>
      </c>
      <c r="AB378" s="19" t="str">
        <f t="shared" si="162"/>
        <v/>
      </c>
      <c r="AC378" s="19" t="str">
        <f t="shared" si="163"/>
        <v/>
      </c>
      <c r="AD378" s="19" t="str">
        <f t="shared" si="164"/>
        <v/>
      </c>
    </row>
    <row r="379" spans="2:30" ht="14.4">
      <c r="B379" s="19" t="str">
        <f>IF(ISBLANK(A379),"",_xlfn.XLOOKUP(LEFT(A379,6),'MKT name rule'!$B$2:$B$322,'MKT name rule'!$C$2:$C$322, "Not found"))</f>
        <v/>
      </c>
      <c r="C379" s="19" t="str">
        <f t="shared" si="165"/>
        <v/>
      </c>
      <c r="D379" s="19" t="str">
        <f t="shared" si="140"/>
        <v/>
      </c>
      <c r="E379" s="19" t="str">
        <f t="shared" si="141"/>
        <v/>
      </c>
      <c r="F379" s="19" t="str">
        <f t="shared" si="142"/>
        <v/>
      </c>
      <c r="G379" s="19" t="str">
        <f t="shared" si="143"/>
        <v/>
      </c>
      <c r="H379" s="19" t="str">
        <f t="shared" si="166"/>
        <v/>
      </c>
      <c r="I379" s="19" t="str">
        <f t="shared" si="144"/>
        <v/>
      </c>
      <c r="J379" s="19" t="str">
        <f t="shared" si="145"/>
        <v/>
      </c>
      <c r="K379" s="19" t="str">
        <f t="shared" si="146"/>
        <v/>
      </c>
      <c r="L379" s="19" t="str">
        <f t="shared" si="147"/>
        <v/>
      </c>
      <c r="M379" s="19" t="str">
        <f t="shared" si="148"/>
        <v/>
      </c>
      <c r="N379" s="20" t="str">
        <f t="shared" si="149"/>
        <v/>
      </c>
      <c r="O379" s="19" t="str">
        <f t="shared" si="150"/>
        <v/>
      </c>
      <c r="P379" s="19" t="str">
        <f t="shared" si="151"/>
        <v/>
      </c>
      <c r="Q379" s="20" t="str">
        <f t="shared" si="152"/>
        <v/>
      </c>
      <c r="R379" s="19" t="str">
        <f t="shared" si="167"/>
        <v/>
      </c>
      <c r="S379" s="19" t="str">
        <f t="shared" si="153"/>
        <v/>
      </c>
      <c r="T379" s="19" t="str">
        <f t="shared" si="154"/>
        <v/>
      </c>
      <c r="U379" s="19" t="str">
        <f t="shared" si="155"/>
        <v/>
      </c>
      <c r="V379" s="19" t="str">
        <f t="shared" si="156"/>
        <v/>
      </c>
      <c r="W379" s="19" t="str">
        <f t="shared" si="157"/>
        <v/>
      </c>
      <c r="X379" s="19" t="str">
        <f t="shared" si="158"/>
        <v/>
      </c>
      <c r="Y379" s="19" t="str">
        <f t="shared" si="159"/>
        <v/>
      </c>
      <c r="Z379" s="19" t="str">
        <f t="shared" si="160"/>
        <v/>
      </c>
      <c r="AA379" s="19" t="str">
        <f t="shared" si="161"/>
        <v/>
      </c>
      <c r="AB379" s="19" t="str">
        <f t="shared" si="162"/>
        <v/>
      </c>
      <c r="AC379" s="19" t="str">
        <f t="shared" si="163"/>
        <v/>
      </c>
      <c r="AD379" s="19" t="str">
        <f t="shared" si="164"/>
        <v/>
      </c>
    </row>
    <row r="380" spans="2:30" ht="14.4">
      <c r="B380" s="19" t="str">
        <f>IF(ISBLANK(A380),"",_xlfn.XLOOKUP(LEFT(A380,6),'MKT name rule'!$B$2:$B$322,'MKT name rule'!$C$2:$C$322, "Not found"))</f>
        <v/>
      </c>
      <c r="C380" s="19" t="str">
        <f t="shared" si="165"/>
        <v/>
      </c>
      <c r="D380" s="19" t="str">
        <f t="shared" si="140"/>
        <v/>
      </c>
      <c r="E380" s="19" t="str">
        <f t="shared" si="141"/>
        <v/>
      </c>
      <c r="F380" s="19" t="str">
        <f t="shared" si="142"/>
        <v/>
      </c>
      <c r="G380" s="19" t="str">
        <f t="shared" si="143"/>
        <v/>
      </c>
      <c r="H380" s="19" t="str">
        <f t="shared" si="166"/>
        <v/>
      </c>
      <c r="I380" s="19" t="str">
        <f t="shared" si="144"/>
        <v/>
      </c>
      <c r="J380" s="19" t="str">
        <f t="shared" si="145"/>
        <v/>
      </c>
      <c r="K380" s="19" t="str">
        <f t="shared" si="146"/>
        <v/>
      </c>
      <c r="L380" s="19" t="str">
        <f t="shared" si="147"/>
        <v/>
      </c>
      <c r="M380" s="19" t="str">
        <f t="shared" si="148"/>
        <v/>
      </c>
      <c r="N380" s="20" t="str">
        <f t="shared" si="149"/>
        <v/>
      </c>
      <c r="O380" s="19" t="str">
        <f t="shared" si="150"/>
        <v/>
      </c>
      <c r="P380" s="19" t="str">
        <f t="shared" si="151"/>
        <v/>
      </c>
      <c r="Q380" s="20" t="str">
        <f t="shared" si="152"/>
        <v/>
      </c>
      <c r="R380" s="19" t="str">
        <f t="shared" si="167"/>
        <v/>
      </c>
      <c r="S380" s="19" t="str">
        <f t="shared" si="153"/>
        <v/>
      </c>
      <c r="T380" s="19" t="str">
        <f t="shared" si="154"/>
        <v/>
      </c>
      <c r="U380" s="19" t="str">
        <f t="shared" si="155"/>
        <v/>
      </c>
      <c r="V380" s="19" t="str">
        <f t="shared" si="156"/>
        <v/>
      </c>
      <c r="W380" s="19" t="str">
        <f t="shared" si="157"/>
        <v/>
      </c>
      <c r="X380" s="19" t="str">
        <f t="shared" si="158"/>
        <v/>
      </c>
      <c r="Y380" s="19" t="str">
        <f t="shared" si="159"/>
        <v/>
      </c>
      <c r="Z380" s="19" t="str">
        <f t="shared" si="160"/>
        <v/>
      </c>
      <c r="AA380" s="19" t="str">
        <f t="shared" si="161"/>
        <v/>
      </c>
      <c r="AB380" s="19" t="str">
        <f t="shared" si="162"/>
        <v/>
      </c>
      <c r="AC380" s="19" t="str">
        <f t="shared" si="163"/>
        <v/>
      </c>
      <c r="AD380" s="19" t="str">
        <f t="shared" si="164"/>
        <v/>
      </c>
    </row>
    <row r="381" spans="2:30" ht="14.4">
      <c r="B381" s="19" t="str">
        <f>IF(ISBLANK(A381),"",_xlfn.XLOOKUP(LEFT(A381,6),'MKT name rule'!$B$2:$B$322,'MKT name rule'!$C$2:$C$322, "Not found"))</f>
        <v/>
      </c>
      <c r="C381" s="19" t="str">
        <f t="shared" si="165"/>
        <v/>
      </c>
      <c r="D381" s="19" t="str">
        <f t="shared" si="140"/>
        <v/>
      </c>
      <c r="E381" s="19" t="str">
        <f t="shared" si="141"/>
        <v/>
      </c>
      <c r="F381" s="19" t="str">
        <f t="shared" si="142"/>
        <v/>
      </c>
      <c r="G381" s="19" t="str">
        <f t="shared" si="143"/>
        <v/>
      </c>
      <c r="H381" s="19" t="str">
        <f t="shared" si="166"/>
        <v/>
      </c>
      <c r="I381" s="19" t="str">
        <f t="shared" si="144"/>
        <v/>
      </c>
      <c r="J381" s="19" t="str">
        <f t="shared" si="145"/>
        <v/>
      </c>
      <c r="K381" s="19" t="str">
        <f t="shared" si="146"/>
        <v/>
      </c>
      <c r="L381" s="19" t="str">
        <f t="shared" si="147"/>
        <v/>
      </c>
      <c r="M381" s="19" t="str">
        <f t="shared" si="148"/>
        <v/>
      </c>
      <c r="N381" s="20" t="str">
        <f t="shared" si="149"/>
        <v/>
      </c>
      <c r="O381" s="19" t="str">
        <f t="shared" si="150"/>
        <v/>
      </c>
      <c r="P381" s="19" t="str">
        <f t="shared" si="151"/>
        <v/>
      </c>
      <c r="Q381" s="20" t="str">
        <f t="shared" si="152"/>
        <v/>
      </c>
      <c r="R381" s="19" t="str">
        <f t="shared" si="167"/>
        <v/>
      </c>
      <c r="S381" s="19" t="str">
        <f t="shared" si="153"/>
        <v/>
      </c>
      <c r="T381" s="19" t="str">
        <f t="shared" si="154"/>
        <v/>
      </c>
      <c r="U381" s="19" t="str">
        <f t="shared" si="155"/>
        <v/>
      </c>
      <c r="V381" s="19" t="str">
        <f t="shared" si="156"/>
        <v/>
      </c>
      <c r="W381" s="19" t="str">
        <f t="shared" si="157"/>
        <v/>
      </c>
      <c r="X381" s="19" t="str">
        <f t="shared" si="158"/>
        <v/>
      </c>
      <c r="Y381" s="19" t="str">
        <f t="shared" si="159"/>
        <v/>
      </c>
      <c r="Z381" s="19" t="str">
        <f t="shared" si="160"/>
        <v/>
      </c>
      <c r="AA381" s="19" t="str">
        <f t="shared" si="161"/>
        <v/>
      </c>
      <c r="AB381" s="19" t="str">
        <f t="shared" si="162"/>
        <v/>
      </c>
      <c r="AC381" s="19" t="str">
        <f t="shared" si="163"/>
        <v/>
      </c>
      <c r="AD381" s="19" t="str">
        <f t="shared" si="164"/>
        <v/>
      </c>
    </row>
    <row r="382" spans="2:30" ht="14.4">
      <c r="B382" s="19" t="str">
        <f>IF(ISBLANK(A382),"",_xlfn.XLOOKUP(LEFT(A382,6),'MKT name rule'!$B$2:$B$322,'MKT name rule'!$C$2:$C$322, "Not found"))</f>
        <v/>
      </c>
      <c r="C382" s="19" t="str">
        <f t="shared" si="165"/>
        <v/>
      </c>
      <c r="D382" s="19" t="str">
        <f t="shared" si="140"/>
        <v/>
      </c>
      <c r="E382" s="19" t="str">
        <f t="shared" si="141"/>
        <v/>
      </c>
      <c r="F382" s="19" t="str">
        <f t="shared" si="142"/>
        <v/>
      </c>
      <c r="G382" s="19" t="str">
        <f t="shared" si="143"/>
        <v/>
      </c>
      <c r="H382" s="19" t="str">
        <f t="shared" si="166"/>
        <v/>
      </c>
      <c r="I382" s="19" t="str">
        <f t="shared" si="144"/>
        <v/>
      </c>
      <c r="J382" s="19" t="str">
        <f t="shared" si="145"/>
        <v/>
      </c>
      <c r="K382" s="19" t="str">
        <f t="shared" si="146"/>
        <v/>
      </c>
      <c r="L382" s="19" t="str">
        <f t="shared" si="147"/>
        <v/>
      </c>
      <c r="M382" s="19" t="str">
        <f t="shared" si="148"/>
        <v/>
      </c>
      <c r="N382" s="20" t="str">
        <f t="shared" si="149"/>
        <v/>
      </c>
      <c r="O382" s="19" t="str">
        <f t="shared" si="150"/>
        <v/>
      </c>
      <c r="P382" s="19" t="str">
        <f t="shared" si="151"/>
        <v/>
      </c>
      <c r="Q382" s="20" t="str">
        <f t="shared" si="152"/>
        <v/>
      </c>
      <c r="R382" s="19" t="str">
        <f t="shared" si="167"/>
        <v/>
      </c>
      <c r="S382" s="19" t="str">
        <f t="shared" si="153"/>
        <v/>
      </c>
      <c r="T382" s="19" t="str">
        <f t="shared" si="154"/>
        <v/>
      </c>
      <c r="U382" s="19" t="str">
        <f t="shared" si="155"/>
        <v/>
      </c>
      <c r="V382" s="19" t="str">
        <f t="shared" si="156"/>
        <v/>
      </c>
      <c r="W382" s="19" t="str">
        <f t="shared" si="157"/>
        <v/>
      </c>
      <c r="X382" s="19" t="str">
        <f t="shared" si="158"/>
        <v/>
      </c>
      <c r="Y382" s="19" t="str">
        <f t="shared" si="159"/>
        <v/>
      </c>
      <c r="Z382" s="19" t="str">
        <f t="shared" si="160"/>
        <v/>
      </c>
      <c r="AA382" s="19" t="str">
        <f t="shared" si="161"/>
        <v/>
      </c>
      <c r="AB382" s="19" t="str">
        <f t="shared" si="162"/>
        <v/>
      </c>
      <c r="AC382" s="19" t="str">
        <f t="shared" si="163"/>
        <v/>
      </c>
      <c r="AD382" s="19" t="str">
        <f t="shared" si="164"/>
        <v/>
      </c>
    </row>
    <row r="383" spans="2:30" ht="14.4">
      <c r="B383" s="19" t="str">
        <f>IF(ISBLANK(A383),"",_xlfn.XLOOKUP(LEFT(A383,6),'MKT name rule'!$B$2:$B$322,'MKT name rule'!$C$2:$C$322, "Not found"))</f>
        <v/>
      </c>
      <c r="C383" s="19" t="str">
        <f t="shared" si="165"/>
        <v/>
      </c>
      <c r="D383" s="19" t="str">
        <f t="shared" si="140"/>
        <v/>
      </c>
      <c r="E383" s="19" t="str">
        <f t="shared" si="141"/>
        <v/>
      </c>
      <c r="F383" s="19" t="str">
        <f t="shared" si="142"/>
        <v/>
      </c>
      <c r="G383" s="19" t="str">
        <f t="shared" si="143"/>
        <v/>
      </c>
      <c r="H383" s="19" t="str">
        <f t="shared" si="166"/>
        <v/>
      </c>
      <c r="I383" s="19" t="str">
        <f t="shared" si="144"/>
        <v/>
      </c>
      <c r="J383" s="19" t="str">
        <f t="shared" si="145"/>
        <v/>
      </c>
      <c r="K383" s="19" t="str">
        <f t="shared" si="146"/>
        <v/>
      </c>
      <c r="L383" s="19" t="str">
        <f t="shared" si="147"/>
        <v/>
      </c>
      <c r="M383" s="19" t="str">
        <f t="shared" si="148"/>
        <v/>
      </c>
      <c r="N383" s="20" t="str">
        <f t="shared" si="149"/>
        <v/>
      </c>
      <c r="O383" s="19" t="str">
        <f t="shared" si="150"/>
        <v/>
      </c>
      <c r="P383" s="19" t="str">
        <f t="shared" si="151"/>
        <v/>
      </c>
      <c r="Q383" s="20" t="str">
        <f t="shared" si="152"/>
        <v/>
      </c>
      <c r="R383" s="19" t="str">
        <f t="shared" si="167"/>
        <v/>
      </c>
      <c r="S383" s="19" t="str">
        <f t="shared" si="153"/>
        <v/>
      </c>
      <c r="T383" s="19" t="str">
        <f t="shared" si="154"/>
        <v/>
      </c>
      <c r="U383" s="19" t="str">
        <f t="shared" si="155"/>
        <v/>
      </c>
      <c r="V383" s="19" t="str">
        <f t="shared" si="156"/>
        <v/>
      </c>
      <c r="W383" s="19" t="str">
        <f t="shared" si="157"/>
        <v/>
      </c>
      <c r="X383" s="19" t="str">
        <f t="shared" si="158"/>
        <v/>
      </c>
      <c r="Y383" s="19" t="str">
        <f t="shared" si="159"/>
        <v/>
      </c>
      <c r="Z383" s="19" t="str">
        <f t="shared" si="160"/>
        <v/>
      </c>
      <c r="AA383" s="19" t="str">
        <f t="shared" si="161"/>
        <v/>
      </c>
      <c r="AB383" s="19" t="str">
        <f t="shared" si="162"/>
        <v/>
      </c>
      <c r="AC383" s="19" t="str">
        <f t="shared" si="163"/>
        <v/>
      </c>
      <c r="AD383" s="19" t="str">
        <f t="shared" si="164"/>
        <v/>
      </c>
    </row>
    <row r="384" spans="2:30" ht="14.4">
      <c r="B384" s="19" t="str">
        <f>IF(ISBLANK(A384),"",_xlfn.XLOOKUP(LEFT(A384,6),'MKT name rule'!$B$2:$B$322,'MKT name rule'!$C$2:$C$322, "Not found"))</f>
        <v/>
      </c>
      <c r="C384" s="19" t="str">
        <f t="shared" si="165"/>
        <v/>
      </c>
      <c r="D384" s="19" t="str">
        <f t="shared" si="140"/>
        <v/>
      </c>
      <c r="E384" s="19" t="str">
        <f t="shared" si="141"/>
        <v/>
      </c>
      <c r="F384" s="19" t="str">
        <f t="shared" si="142"/>
        <v/>
      </c>
      <c r="G384" s="19" t="str">
        <f t="shared" si="143"/>
        <v/>
      </c>
      <c r="H384" s="19" t="str">
        <f t="shared" si="166"/>
        <v/>
      </c>
      <c r="I384" s="19" t="str">
        <f t="shared" si="144"/>
        <v/>
      </c>
      <c r="J384" s="19" t="str">
        <f t="shared" si="145"/>
        <v/>
      </c>
      <c r="K384" s="19" t="str">
        <f t="shared" si="146"/>
        <v/>
      </c>
      <c r="L384" s="19" t="str">
        <f t="shared" si="147"/>
        <v/>
      </c>
      <c r="M384" s="19" t="str">
        <f t="shared" si="148"/>
        <v/>
      </c>
      <c r="N384" s="20" t="str">
        <f t="shared" si="149"/>
        <v/>
      </c>
      <c r="O384" s="19" t="str">
        <f t="shared" si="150"/>
        <v/>
      </c>
      <c r="P384" s="19" t="str">
        <f t="shared" si="151"/>
        <v/>
      </c>
      <c r="Q384" s="20" t="str">
        <f t="shared" si="152"/>
        <v/>
      </c>
      <c r="R384" s="19" t="str">
        <f t="shared" si="167"/>
        <v/>
      </c>
      <c r="S384" s="19" t="str">
        <f t="shared" si="153"/>
        <v/>
      </c>
      <c r="T384" s="19" t="str">
        <f t="shared" si="154"/>
        <v/>
      </c>
      <c r="U384" s="19" t="str">
        <f t="shared" si="155"/>
        <v/>
      </c>
      <c r="V384" s="19" t="str">
        <f t="shared" si="156"/>
        <v/>
      </c>
      <c r="W384" s="19" t="str">
        <f t="shared" si="157"/>
        <v/>
      </c>
      <c r="X384" s="19" t="str">
        <f t="shared" si="158"/>
        <v/>
      </c>
      <c r="Y384" s="19" t="str">
        <f t="shared" si="159"/>
        <v/>
      </c>
      <c r="Z384" s="19" t="str">
        <f t="shared" si="160"/>
        <v/>
      </c>
      <c r="AA384" s="19" t="str">
        <f t="shared" si="161"/>
        <v/>
      </c>
      <c r="AB384" s="19" t="str">
        <f t="shared" si="162"/>
        <v/>
      </c>
      <c r="AC384" s="19" t="str">
        <f t="shared" si="163"/>
        <v/>
      </c>
      <c r="AD384" s="19" t="str">
        <f t="shared" si="164"/>
        <v/>
      </c>
    </row>
    <row r="385" spans="2:30" ht="14.4">
      <c r="B385" s="19" t="str">
        <f>IF(ISBLANK(A385),"",_xlfn.XLOOKUP(LEFT(A385,6),'MKT name rule'!$B$2:$B$322,'MKT name rule'!$C$2:$C$322, "Not found"))</f>
        <v/>
      </c>
      <c r="C385" s="19" t="str">
        <f t="shared" si="165"/>
        <v/>
      </c>
      <c r="D385" s="19" t="str">
        <f t="shared" si="140"/>
        <v/>
      </c>
      <c r="E385" s="19" t="str">
        <f t="shared" si="141"/>
        <v/>
      </c>
      <c r="F385" s="19" t="str">
        <f t="shared" si="142"/>
        <v/>
      </c>
      <c r="G385" s="19" t="str">
        <f t="shared" si="143"/>
        <v/>
      </c>
      <c r="H385" s="19" t="str">
        <f t="shared" si="166"/>
        <v/>
      </c>
      <c r="I385" s="19" t="str">
        <f t="shared" si="144"/>
        <v/>
      </c>
      <c r="J385" s="19" t="str">
        <f t="shared" si="145"/>
        <v/>
      </c>
      <c r="K385" s="19" t="str">
        <f t="shared" si="146"/>
        <v/>
      </c>
      <c r="L385" s="19" t="str">
        <f t="shared" si="147"/>
        <v/>
      </c>
      <c r="M385" s="19" t="str">
        <f t="shared" si="148"/>
        <v/>
      </c>
      <c r="N385" s="20" t="str">
        <f t="shared" si="149"/>
        <v/>
      </c>
      <c r="O385" s="19" t="str">
        <f t="shared" si="150"/>
        <v/>
      </c>
      <c r="P385" s="19" t="str">
        <f t="shared" si="151"/>
        <v/>
      </c>
      <c r="Q385" s="20" t="str">
        <f t="shared" si="152"/>
        <v/>
      </c>
      <c r="R385" s="19" t="str">
        <f t="shared" si="167"/>
        <v/>
      </c>
      <c r="S385" s="19" t="str">
        <f t="shared" si="153"/>
        <v/>
      </c>
      <c r="T385" s="19" t="str">
        <f t="shared" si="154"/>
        <v/>
      </c>
      <c r="U385" s="19" t="str">
        <f t="shared" si="155"/>
        <v/>
      </c>
      <c r="V385" s="19" t="str">
        <f t="shared" si="156"/>
        <v/>
      </c>
      <c r="W385" s="19" t="str">
        <f t="shared" si="157"/>
        <v/>
      </c>
      <c r="X385" s="19" t="str">
        <f t="shared" si="158"/>
        <v/>
      </c>
      <c r="Y385" s="19" t="str">
        <f t="shared" si="159"/>
        <v/>
      </c>
      <c r="Z385" s="19" t="str">
        <f t="shared" si="160"/>
        <v/>
      </c>
      <c r="AA385" s="19" t="str">
        <f t="shared" si="161"/>
        <v/>
      </c>
      <c r="AB385" s="19" t="str">
        <f t="shared" si="162"/>
        <v/>
      </c>
      <c r="AC385" s="19" t="str">
        <f t="shared" si="163"/>
        <v/>
      </c>
      <c r="AD385" s="19" t="str">
        <f t="shared" si="164"/>
        <v/>
      </c>
    </row>
    <row r="386" spans="2:30" ht="14.4">
      <c r="B386" s="19" t="str">
        <f>IF(ISBLANK(A386),"",_xlfn.XLOOKUP(LEFT(A386,6),'MKT name rule'!$B$2:$B$322,'MKT name rule'!$C$2:$C$322, "Not found"))</f>
        <v/>
      </c>
      <c r="C386" s="19" t="str">
        <f t="shared" si="165"/>
        <v/>
      </c>
      <c r="D386" s="19" t="str">
        <f t="shared" ref="D386:D449" si="168">IF(ISBLANK(A386),"",B386&amp;" ("&amp;Y386&amp;"/"&amp;AB386&amp;"/"&amp;AC386&amp;AA386&amp;"/"&amp;Z386&amp;"/"&amp;AD386&amp;")")</f>
        <v/>
      </c>
      <c r="E386" s="19" t="str">
        <f t="shared" ref="E386:E449" si="169">IF(
  ISBLANK(A386),
  "",
  TRIM(SUBSTITUTE(
    SUBSTITUTE(
      V386,
      MID(V386, FIND("(", V386), FIND(")", V386) - FIND("(", V386) + 1),
      ""
    ),
    "Processor", ""
  ))
)</f>
        <v/>
      </c>
      <c r="F386" s="19" t="str">
        <f t="shared" ref="F386:F449" si="170">IF(ISBLANK(A386), "", AL386)</f>
        <v/>
      </c>
      <c r="G386" s="19" t="str">
        <f t="shared" ref="G386:G449" si="171">IF(ISBLANK(A386),"",IF(ISNUMBER(SEARCH("Windows 11 Home",AM386)),"Windows 11 Home",IF(ISNUMBER(SEARCH("Windows 11 Pro",AM386)),"Windows 11 Pro",IF(ISNUMBER(SEARCH("Chrome",AM386)),"ChromeOS",""))))</f>
        <v/>
      </c>
      <c r="H386" s="19" t="str">
        <f t="shared" si="166"/>
        <v/>
      </c>
      <c r="I386" s="19" t="str">
        <f t="shared" ref="I386:I449" si="172">IF(ISBLANK(A386), "", IFERROR(INT(AW386) &amp; """", "Not Found"))</f>
        <v/>
      </c>
      <c r="J386" s="19" t="str">
        <f t="shared" ref="J386:J449" si="173">IF(ISBLANK(A386), "", AZ386)</f>
        <v/>
      </c>
      <c r="K386" s="19" t="str">
        <f t="shared" ref="K386:K449" si="174">IF(ISBLANK(A386), "", AY386)</f>
        <v/>
      </c>
      <c r="L386" s="19" t="str">
        <f t="shared" ref="L386:L449" si="175">IF(
  ISBLANK(A386),
  "",
  IF(
    ISNUMBER(SEARCH("(", AJ386)),
    TRIM(LEFT(AJ386, FIND("(", AJ386) - 1)),
    AJ386
  )
)</f>
        <v/>
      </c>
      <c r="M386" s="19" t="str">
        <f t="shared" ref="M386:M449" si="176">IF(ISBLANK(A386), "", AK386)</f>
        <v/>
      </c>
      <c r="N386" s="20" t="str">
        <f t="shared" ref="N386:N449" si="177">IF(ISBLANK(A386), "", AT386)</f>
        <v/>
      </c>
      <c r="O386" s="19" t="str">
        <f t="shared" ref="O386:O449" si="178">IF(ISBLANK(A386), "", BF386)</f>
        <v/>
      </c>
      <c r="P386" s="19" t="str">
        <f t="shared" ref="P386:P449" si="179">IF(ISBLANK(A386), "", TRIM(_xlfn.TEXTBEFORE(BH386, " (")))</f>
        <v/>
      </c>
      <c r="Q386" s="20" t="str">
        <f t="shared" ref="Q386:Q449" si="180">IF(ISBLANK(A386), "", AP386)</f>
        <v/>
      </c>
      <c r="R386" s="19" t="str">
        <f t="shared" si="167"/>
        <v/>
      </c>
      <c r="S386" s="19" t="str">
        <f t="shared" ref="S386:S449" si="181">IF(ISBLANK(A386), "", TRIM(LEFT(BI386, FIND(",", BI386) - 1)))</f>
        <v/>
      </c>
      <c r="T386" s="19" t="str">
        <f t="shared" ref="T386:T449" si="182">IF(ISBLANK(A386), "", IFERROR(_xlfn.TEXTBEFORE(BJ386, ", Output:"), "Not Found"))</f>
        <v/>
      </c>
      <c r="U386" s="19" t="str">
        <f t="shared" ref="U386:U449" si="183">IF(ISBLANK(A386), "", IF(BN386 = "N/A", "", BN386))</f>
        <v/>
      </c>
      <c r="V386" s="19" t="str">
        <f t="shared" ref="V386:V449" si="184">IF(ISBLANK(A386), "", AI386)</f>
        <v/>
      </c>
      <c r="W386" s="19" t="str">
        <f t="shared" ref="W386:W449" si="185">IF(
  ISBLANK(A386),
  "",
  LEFT(V386, SEARCH("processor", LOWER(V386)) - 1) &amp;
  MID(V386, SEARCH("processor", LOWER(V386)) + 10, FIND(" ", MID(V386, SEARCH("processor", LOWER(V386)) + 10, 20)) - 1)
)</f>
        <v/>
      </c>
      <c r="X386" s="19" t="str">
        <f t="shared" ref="X386:X449" si="186">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s="19" t="str">
        <f t="shared" ref="Y386:Y449" si="187">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s="19" t="str">
        <f t="shared" ref="Z386:Z449" si="188">IF(ISBLANK(A386), "",SUBSTITUTE(G386, "Windows", "Win"))</f>
        <v/>
      </c>
      <c r="AA386" s="19" t="str">
        <f t="shared" ref="AA386:AA449" si="189">IF(
  ISBLANK(F386),
  "",
  IF(
    ISNUMBER(SEARCH("RTX", F386)),
    "/" &amp; LEFT(MID(F386, SEARCH("RTX", F386), 15),
               IFERROR(SEARCH(" ", MID(F386, SEARCH("RTX", F386), 15), 6) - 1, 15)),
    ""
  )
)</f>
        <v/>
      </c>
      <c r="AB386" s="19" t="str">
        <f t="shared" ref="AB386:AB449" si="190">IF(
  ISBLANK(A386),
  "",
  TRIM(RIGHT(L386, LEN(L386) - FIND(" ", L386)))
)</f>
        <v/>
      </c>
      <c r="AC386" s="19" t="str">
        <f t="shared" ref="AC386:AC449" si="191">IF(ISBLANK(A386),"",LEFT(M386,FIND(" ",M386)-1))</f>
        <v/>
      </c>
      <c r="AD386" s="19" t="str">
        <f t="shared" ref="AD386:AD449" si="192">IF(ISBLANK(A386),"",IFERROR(_xlfn.TEXTBEFORE(A386, "-"), A386))</f>
        <v/>
      </c>
    </row>
    <row r="387" spans="2:30" ht="14.4">
      <c r="B387" s="19" t="str">
        <f>IF(ISBLANK(A387),"",_xlfn.XLOOKUP(LEFT(A387,6),'MKT name rule'!$B$2:$B$322,'MKT name rule'!$C$2:$C$322, "Not found"))</f>
        <v/>
      </c>
      <c r="C387" s="19" t="str">
        <f t="shared" ref="C387:C450" si="193">IF(ISBLANK(A387), "", AF387)</f>
        <v/>
      </c>
      <c r="D387" s="19" t="str">
        <f t="shared" si="168"/>
        <v/>
      </c>
      <c r="E387" s="19" t="str">
        <f t="shared" si="169"/>
        <v/>
      </c>
      <c r="F387" s="19" t="str">
        <f t="shared" si="170"/>
        <v/>
      </c>
      <c r="G387" s="19" t="str">
        <f t="shared" si="171"/>
        <v/>
      </c>
      <c r="H387" s="19" t="str">
        <f t="shared" ref="H387:H450" si="194">IF(ISBLANK(A387), "", AN387)</f>
        <v/>
      </c>
      <c r="I387" s="19" t="str">
        <f t="shared" si="172"/>
        <v/>
      </c>
      <c r="J387" s="19" t="str">
        <f t="shared" si="173"/>
        <v/>
      </c>
      <c r="K387" s="19" t="str">
        <f t="shared" si="174"/>
        <v/>
      </c>
      <c r="L387" s="19" t="str">
        <f t="shared" si="175"/>
        <v/>
      </c>
      <c r="M387" s="19" t="str">
        <f t="shared" si="176"/>
        <v/>
      </c>
      <c r="N387" s="20" t="str">
        <f t="shared" si="177"/>
        <v/>
      </c>
      <c r="O387" s="19" t="str">
        <f t="shared" si="178"/>
        <v/>
      </c>
      <c r="P387" s="19" t="str">
        <f t="shared" si="179"/>
        <v/>
      </c>
      <c r="Q387" s="20" t="str">
        <f t="shared" si="180"/>
        <v/>
      </c>
      <c r="R387" s="19" t="str">
        <f t="shared" ref="R387:R450" si="195">IF(ISBLANK(A387), "", IF(AV387="","Not included",AV387))</f>
        <v/>
      </c>
      <c r="S387" s="19" t="str">
        <f t="shared" si="181"/>
        <v/>
      </c>
      <c r="T387" s="19" t="str">
        <f t="shared" si="182"/>
        <v/>
      </c>
      <c r="U387" s="19" t="str">
        <f t="shared" si="183"/>
        <v/>
      </c>
      <c r="V387" s="19" t="str">
        <f t="shared" si="184"/>
        <v/>
      </c>
      <c r="W387" s="19" t="str">
        <f t="shared" si="185"/>
        <v/>
      </c>
      <c r="X387" s="19" t="str">
        <f t="shared" si="186"/>
        <v/>
      </c>
      <c r="Y387" s="19" t="str">
        <f t="shared" si="187"/>
        <v/>
      </c>
      <c r="Z387" s="19" t="str">
        <f t="shared" si="188"/>
        <v/>
      </c>
      <c r="AA387" s="19" t="str">
        <f t="shared" si="189"/>
        <v/>
      </c>
      <c r="AB387" s="19" t="str">
        <f t="shared" si="190"/>
        <v/>
      </c>
      <c r="AC387" s="19" t="str">
        <f t="shared" si="191"/>
        <v/>
      </c>
      <c r="AD387" s="19" t="str">
        <f t="shared" si="192"/>
        <v/>
      </c>
    </row>
    <row r="388" spans="2:30" ht="14.4">
      <c r="B388" s="19" t="str">
        <f>IF(ISBLANK(A388),"",_xlfn.XLOOKUP(LEFT(A388,6),'MKT name rule'!$B$2:$B$322,'MKT name rule'!$C$2:$C$322, "Not found"))</f>
        <v/>
      </c>
      <c r="C388" s="19" t="str">
        <f t="shared" si="193"/>
        <v/>
      </c>
      <c r="D388" s="19" t="str">
        <f t="shared" si="168"/>
        <v/>
      </c>
      <c r="E388" s="19" t="str">
        <f t="shared" si="169"/>
        <v/>
      </c>
      <c r="F388" s="19" t="str">
        <f t="shared" si="170"/>
        <v/>
      </c>
      <c r="G388" s="19" t="str">
        <f t="shared" si="171"/>
        <v/>
      </c>
      <c r="H388" s="19" t="str">
        <f t="shared" si="194"/>
        <v/>
      </c>
      <c r="I388" s="19" t="str">
        <f t="shared" si="172"/>
        <v/>
      </c>
      <c r="J388" s="19" t="str">
        <f t="shared" si="173"/>
        <v/>
      </c>
      <c r="K388" s="19" t="str">
        <f t="shared" si="174"/>
        <v/>
      </c>
      <c r="L388" s="19" t="str">
        <f t="shared" si="175"/>
        <v/>
      </c>
      <c r="M388" s="19" t="str">
        <f t="shared" si="176"/>
        <v/>
      </c>
      <c r="N388" s="20" t="str">
        <f t="shared" si="177"/>
        <v/>
      </c>
      <c r="O388" s="19" t="str">
        <f t="shared" si="178"/>
        <v/>
      </c>
      <c r="P388" s="19" t="str">
        <f t="shared" si="179"/>
        <v/>
      </c>
      <c r="Q388" s="20" t="str">
        <f t="shared" si="180"/>
        <v/>
      </c>
      <c r="R388" s="19" t="str">
        <f t="shared" si="195"/>
        <v/>
      </c>
      <c r="S388" s="19" t="str">
        <f t="shared" si="181"/>
        <v/>
      </c>
      <c r="T388" s="19" t="str">
        <f t="shared" si="182"/>
        <v/>
      </c>
      <c r="U388" s="19" t="str">
        <f t="shared" si="183"/>
        <v/>
      </c>
      <c r="V388" s="19" t="str">
        <f t="shared" si="184"/>
        <v/>
      </c>
      <c r="W388" s="19" t="str">
        <f t="shared" si="185"/>
        <v/>
      </c>
      <c r="X388" s="19" t="str">
        <f t="shared" si="186"/>
        <v/>
      </c>
      <c r="Y388" s="19" t="str">
        <f t="shared" si="187"/>
        <v/>
      </c>
      <c r="Z388" s="19" t="str">
        <f t="shared" si="188"/>
        <v/>
      </c>
      <c r="AA388" s="19" t="str">
        <f t="shared" si="189"/>
        <v/>
      </c>
      <c r="AB388" s="19" t="str">
        <f t="shared" si="190"/>
        <v/>
      </c>
      <c r="AC388" s="19" t="str">
        <f t="shared" si="191"/>
        <v/>
      </c>
      <c r="AD388" s="19" t="str">
        <f t="shared" si="192"/>
        <v/>
      </c>
    </row>
    <row r="389" spans="2:30" ht="14.4">
      <c r="B389" s="19" t="str">
        <f>IF(ISBLANK(A389),"",_xlfn.XLOOKUP(LEFT(A389,6),'MKT name rule'!$B$2:$B$322,'MKT name rule'!$C$2:$C$322, "Not found"))</f>
        <v/>
      </c>
      <c r="C389" s="19" t="str">
        <f t="shared" si="193"/>
        <v/>
      </c>
      <c r="D389" s="19" t="str">
        <f t="shared" si="168"/>
        <v/>
      </c>
      <c r="E389" s="19" t="str">
        <f t="shared" si="169"/>
        <v/>
      </c>
      <c r="F389" s="19" t="str">
        <f t="shared" si="170"/>
        <v/>
      </c>
      <c r="G389" s="19" t="str">
        <f t="shared" si="171"/>
        <v/>
      </c>
      <c r="H389" s="19" t="str">
        <f t="shared" si="194"/>
        <v/>
      </c>
      <c r="I389" s="19" t="str">
        <f t="shared" si="172"/>
        <v/>
      </c>
      <c r="J389" s="19" t="str">
        <f t="shared" si="173"/>
        <v/>
      </c>
      <c r="K389" s="19" t="str">
        <f t="shared" si="174"/>
        <v/>
      </c>
      <c r="L389" s="19" t="str">
        <f t="shared" si="175"/>
        <v/>
      </c>
      <c r="M389" s="19" t="str">
        <f t="shared" si="176"/>
        <v/>
      </c>
      <c r="N389" s="20" t="str">
        <f t="shared" si="177"/>
        <v/>
      </c>
      <c r="O389" s="19" t="str">
        <f t="shared" si="178"/>
        <v/>
      </c>
      <c r="P389" s="19" t="str">
        <f t="shared" si="179"/>
        <v/>
      </c>
      <c r="Q389" s="20" t="str">
        <f t="shared" si="180"/>
        <v/>
      </c>
      <c r="R389" s="19" t="str">
        <f t="shared" si="195"/>
        <v/>
      </c>
      <c r="S389" s="19" t="str">
        <f t="shared" si="181"/>
        <v/>
      </c>
      <c r="T389" s="19" t="str">
        <f t="shared" si="182"/>
        <v/>
      </c>
      <c r="U389" s="19" t="str">
        <f t="shared" si="183"/>
        <v/>
      </c>
      <c r="V389" s="19" t="str">
        <f t="shared" si="184"/>
        <v/>
      </c>
      <c r="W389" s="19" t="str">
        <f t="shared" si="185"/>
        <v/>
      </c>
      <c r="X389" s="19" t="str">
        <f t="shared" si="186"/>
        <v/>
      </c>
      <c r="Y389" s="19" t="str">
        <f t="shared" si="187"/>
        <v/>
      </c>
      <c r="Z389" s="19" t="str">
        <f t="shared" si="188"/>
        <v/>
      </c>
      <c r="AA389" s="19" t="str">
        <f t="shared" si="189"/>
        <v/>
      </c>
      <c r="AB389" s="19" t="str">
        <f t="shared" si="190"/>
        <v/>
      </c>
      <c r="AC389" s="19" t="str">
        <f t="shared" si="191"/>
        <v/>
      </c>
      <c r="AD389" s="19" t="str">
        <f t="shared" si="192"/>
        <v/>
      </c>
    </row>
    <row r="390" spans="2:30" ht="14.4">
      <c r="B390" s="19" t="str">
        <f>IF(ISBLANK(A390),"",_xlfn.XLOOKUP(LEFT(A390,6),'MKT name rule'!$B$2:$B$322,'MKT name rule'!$C$2:$C$322, "Not found"))</f>
        <v/>
      </c>
      <c r="C390" s="19" t="str">
        <f t="shared" si="193"/>
        <v/>
      </c>
      <c r="D390" s="19" t="str">
        <f t="shared" si="168"/>
        <v/>
      </c>
      <c r="E390" s="19" t="str">
        <f t="shared" si="169"/>
        <v/>
      </c>
      <c r="F390" s="19" t="str">
        <f t="shared" si="170"/>
        <v/>
      </c>
      <c r="G390" s="19" t="str">
        <f t="shared" si="171"/>
        <v/>
      </c>
      <c r="H390" s="19" t="str">
        <f t="shared" si="194"/>
        <v/>
      </c>
      <c r="I390" s="19" t="str">
        <f t="shared" si="172"/>
        <v/>
      </c>
      <c r="J390" s="19" t="str">
        <f t="shared" si="173"/>
        <v/>
      </c>
      <c r="K390" s="19" t="str">
        <f t="shared" si="174"/>
        <v/>
      </c>
      <c r="L390" s="19" t="str">
        <f t="shared" si="175"/>
        <v/>
      </c>
      <c r="M390" s="19" t="str">
        <f t="shared" si="176"/>
        <v/>
      </c>
      <c r="N390" s="20" t="str">
        <f t="shared" si="177"/>
        <v/>
      </c>
      <c r="O390" s="19" t="str">
        <f t="shared" si="178"/>
        <v/>
      </c>
      <c r="P390" s="19" t="str">
        <f t="shared" si="179"/>
        <v/>
      </c>
      <c r="Q390" s="20" t="str">
        <f t="shared" si="180"/>
        <v/>
      </c>
      <c r="R390" s="19" t="str">
        <f t="shared" si="195"/>
        <v/>
      </c>
      <c r="S390" s="19" t="str">
        <f t="shared" si="181"/>
        <v/>
      </c>
      <c r="T390" s="19" t="str">
        <f t="shared" si="182"/>
        <v/>
      </c>
      <c r="U390" s="19" t="str">
        <f t="shared" si="183"/>
        <v/>
      </c>
      <c r="V390" s="19" t="str">
        <f t="shared" si="184"/>
        <v/>
      </c>
      <c r="W390" s="19" t="str">
        <f t="shared" si="185"/>
        <v/>
      </c>
      <c r="X390" s="19" t="str">
        <f t="shared" si="186"/>
        <v/>
      </c>
      <c r="Y390" s="19" t="str">
        <f t="shared" si="187"/>
        <v/>
      </c>
      <c r="Z390" s="19" t="str">
        <f t="shared" si="188"/>
        <v/>
      </c>
      <c r="AA390" s="19" t="str">
        <f t="shared" si="189"/>
        <v/>
      </c>
      <c r="AB390" s="19" t="str">
        <f t="shared" si="190"/>
        <v/>
      </c>
      <c r="AC390" s="19" t="str">
        <f t="shared" si="191"/>
        <v/>
      </c>
      <c r="AD390" s="19" t="str">
        <f t="shared" si="192"/>
        <v/>
      </c>
    </row>
    <row r="391" spans="2:30" ht="14.4">
      <c r="B391" s="19" t="str">
        <f>IF(ISBLANK(A391),"",_xlfn.XLOOKUP(LEFT(A391,6),'MKT name rule'!$B$2:$B$322,'MKT name rule'!$C$2:$C$322, "Not found"))</f>
        <v/>
      </c>
      <c r="C391" s="19" t="str">
        <f t="shared" si="193"/>
        <v/>
      </c>
      <c r="D391" s="19" t="str">
        <f t="shared" si="168"/>
        <v/>
      </c>
      <c r="E391" s="19" t="str">
        <f t="shared" si="169"/>
        <v/>
      </c>
      <c r="F391" s="19" t="str">
        <f t="shared" si="170"/>
        <v/>
      </c>
      <c r="G391" s="19" t="str">
        <f t="shared" si="171"/>
        <v/>
      </c>
      <c r="H391" s="19" t="str">
        <f t="shared" si="194"/>
        <v/>
      </c>
      <c r="I391" s="19" t="str">
        <f t="shared" si="172"/>
        <v/>
      </c>
      <c r="J391" s="19" t="str">
        <f t="shared" si="173"/>
        <v/>
      </c>
      <c r="K391" s="19" t="str">
        <f t="shared" si="174"/>
        <v/>
      </c>
      <c r="L391" s="19" t="str">
        <f t="shared" si="175"/>
        <v/>
      </c>
      <c r="M391" s="19" t="str">
        <f t="shared" si="176"/>
        <v/>
      </c>
      <c r="N391" s="20" t="str">
        <f t="shared" si="177"/>
        <v/>
      </c>
      <c r="O391" s="19" t="str">
        <f t="shared" si="178"/>
        <v/>
      </c>
      <c r="P391" s="19" t="str">
        <f t="shared" si="179"/>
        <v/>
      </c>
      <c r="Q391" s="20" t="str">
        <f t="shared" si="180"/>
        <v/>
      </c>
      <c r="R391" s="19" t="str">
        <f t="shared" si="195"/>
        <v/>
      </c>
      <c r="S391" s="19" t="str">
        <f t="shared" si="181"/>
        <v/>
      </c>
      <c r="T391" s="19" t="str">
        <f t="shared" si="182"/>
        <v/>
      </c>
      <c r="U391" s="19" t="str">
        <f t="shared" si="183"/>
        <v/>
      </c>
      <c r="V391" s="19" t="str">
        <f t="shared" si="184"/>
        <v/>
      </c>
      <c r="W391" s="19" t="str">
        <f t="shared" si="185"/>
        <v/>
      </c>
      <c r="X391" s="19" t="str">
        <f t="shared" si="186"/>
        <v/>
      </c>
      <c r="Y391" s="19" t="str">
        <f t="shared" si="187"/>
        <v/>
      </c>
      <c r="Z391" s="19" t="str">
        <f t="shared" si="188"/>
        <v/>
      </c>
      <c r="AA391" s="19" t="str">
        <f t="shared" si="189"/>
        <v/>
      </c>
      <c r="AB391" s="19" t="str">
        <f t="shared" si="190"/>
        <v/>
      </c>
      <c r="AC391" s="19" t="str">
        <f t="shared" si="191"/>
        <v/>
      </c>
      <c r="AD391" s="19" t="str">
        <f t="shared" si="192"/>
        <v/>
      </c>
    </row>
    <row r="392" spans="2:30" ht="14.4">
      <c r="B392" s="19" t="str">
        <f>IF(ISBLANK(A392),"",_xlfn.XLOOKUP(LEFT(A392,6),'MKT name rule'!$B$2:$B$322,'MKT name rule'!$C$2:$C$322, "Not found"))</f>
        <v/>
      </c>
      <c r="C392" s="19" t="str">
        <f t="shared" si="193"/>
        <v/>
      </c>
      <c r="D392" s="19" t="str">
        <f t="shared" si="168"/>
        <v/>
      </c>
      <c r="E392" s="19" t="str">
        <f t="shared" si="169"/>
        <v/>
      </c>
      <c r="F392" s="19" t="str">
        <f t="shared" si="170"/>
        <v/>
      </c>
      <c r="G392" s="19" t="str">
        <f t="shared" si="171"/>
        <v/>
      </c>
      <c r="H392" s="19" t="str">
        <f t="shared" si="194"/>
        <v/>
      </c>
      <c r="I392" s="19" t="str">
        <f t="shared" si="172"/>
        <v/>
      </c>
      <c r="J392" s="19" t="str">
        <f t="shared" si="173"/>
        <v/>
      </c>
      <c r="K392" s="19" t="str">
        <f t="shared" si="174"/>
        <v/>
      </c>
      <c r="L392" s="19" t="str">
        <f t="shared" si="175"/>
        <v/>
      </c>
      <c r="M392" s="19" t="str">
        <f t="shared" si="176"/>
        <v/>
      </c>
      <c r="N392" s="20" t="str">
        <f t="shared" si="177"/>
        <v/>
      </c>
      <c r="O392" s="19" t="str">
        <f t="shared" si="178"/>
        <v/>
      </c>
      <c r="P392" s="19" t="str">
        <f t="shared" si="179"/>
        <v/>
      </c>
      <c r="Q392" s="20" t="str">
        <f t="shared" si="180"/>
        <v/>
      </c>
      <c r="R392" s="19" t="str">
        <f t="shared" si="195"/>
        <v/>
      </c>
      <c r="S392" s="19" t="str">
        <f t="shared" si="181"/>
        <v/>
      </c>
      <c r="T392" s="19" t="str">
        <f t="shared" si="182"/>
        <v/>
      </c>
      <c r="U392" s="19" t="str">
        <f t="shared" si="183"/>
        <v/>
      </c>
      <c r="V392" s="19" t="str">
        <f t="shared" si="184"/>
        <v/>
      </c>
      <c r="W392" s="19" t="str">
        <f t="shared" si="185"/>
        <v/>
      </c>
      <c r="X392" s="19" t="str">
        <f t="shared" si="186"/>
        <v/>
      </c>
      <c r="Y392" s="19" t="str">
        <f t="shared" si="187"/>
        <v/>
      </c>
      <c r="Z392" s="19" t="str">
        <f t="shared" si="188"/>
        <v/>
      </c>
      <c r="AA392" s="19" t="str">
        <f t="shared" si="189"/>
        <v/>
      </c>
      <c r="AB392" s="19" t="str">
        <f t="shared" si="190"/>
        <v/>
      </c>
      <c r="AC392" s="19" t="str">
        <f t="shared" si="191"/>
        <v/>
      </c>
      <c r="AD392" s="19" t="str">
        <f t="shared" si="192"/>
        <v/>
      </c>
    </row>
    <row r="393" spans="2:30" ht="14.4">
      <c r="B393" s="19" t="str">
        <f>IF(ISBLANK(A393),"",_xlfn.XLOOKUP(LEFT(A393,6),'MKT name rule'!$B$2:$B$322,'MKT name rule'!$C$2:$C$322, "Not found"))</f>
        <v/>
      </c>
      <c r="C393" s="19" t="str">
        <f t="shared" si="193"/>
        <v/>
      </c>
      <c r="D393" s="19" t="str">
        <f t="shared" si="168"/>
        <v/>
      </c>
      <c r="E393" s="19" t="str">
        <f t="shared" si="169"/>
        <v/>
      </c>
      <c r="F393" s="19" t="str">
        <f t="shared" si="170"/>
        <v/>
      </c>
      <c r="G393" s="19" t="str">
        <f t="shared" si="171"/>
        <v/>
      </c>
      <c r="H393" s="19" t="str">
        <f t="shared" si="194"/>
        <v/>
      </c>
      <c r="I393" s="19" t="str">
        <f t="shared" si="172"/>
        <v/>
      </c>
      <c r="J393" s="19" t="str">
        <f t="shared" si="173"/>
        <v/>
      </c>
      <c r="K393" s="19" t="str">
        <f t="shared" si="174"/>
        <v/>
      </c>
      <c r="L393" s="19" t="str">
        <f t="shared" si="175"/>
        <v/>
      </c>
      <c r="M393" s="19" t="str">
        <f t="shared" si="176"/>
        <v/>
      </c>
      <c r="N393" s="20" t="str">
        <f t="shared" si="177"/>
        <v/>
      </c>
      <c r="O393" s="19" t="str">
        <f t="shared" si="178"/>
        <v/>
      </c>
      <c r="P393" s="19" t="str">
        <f t="shared" si="179"/>
        <v/>
      </c>
      <c r="Q393" s="20" t="str">
        <f t="shared" si="180"/>
        <v/>
      </c>
      <c r="R393" s="19" t="str">
        <f t="shared" si="195"/>
        <v/>
      </c>
      <c r="S393" s="19" t="str">
        <f t="shared" si="181"/>
        <v/>
      </c>
      <c r="T393" s="19" t="str">
        <f t="shared" si="182"/>
        <v/>
      </c>
      <c r="U393" s="19" t="str">
        <f t="shared" si="183"/>
        <v/>
      </c>
      <c r="V393" s="19" t="str">
        <f t="shared" si="184"/>
        <v/>
      </c>
      <c r="W393" s="19" t="str">
        <f t="shared" si="185"/>
        <v/>
      </c>
      <c r="X393" s="19" t="str">
        <f t="shared" si="186"/>
        <v/>
      </c>
      <c r="Y393" s="19" t="str">
        <f t="shared" si="187"/>
        <v/>
      </c>
      <c r="Z393" s="19" t="str">
        <f t="shared" si="188"/>
        <v/>
      </c>
      <c r="AA393" s="19" t="str">
        <f t="shared" si="189"/>
        <v/>
      </c>
      <c r="AB393" s="19" t="str">
        <f t="shared" si="190"/>
        <v/>
      </c>
      <c r="AC393" s="19" t="str">
        <f t="shared" si="191"/>
        <v/>
      </c>
      <c r="AD393" s="19" t="str">
        <f t="shared" si="192"/>
        <v/>
      </c>
    </row>
    <row r="394" spans="2:30" ht="14.4">
      <c r="B394" s="19" t="str">
        <f>IF(ISBLANK(A394),"",_xlfn.XLOOKUP(LEFT(A394,6),'MKT name rule'!$B$2:$B$322,'MKT name rule'!$C$2:$C$322, "Not found"))</f>
        <v/>
      </c>
      <c r="C394" s="19" t="str">
        <f t="shared" si="193"/>
        <v/>
      </c>
      <c r="D394" s="19" t="str">
        <f t="shared" si="168"/>
        <v/>
      </c>
      <c r="E394" s="19" t="str">
        <f t="shared" si="169"/>
        <v/>
      </c>
      <c r="F394" s="19" t="str">
        <f t="shared" si="170"/>
        <v/>
      </c>
      <c r="G394" s="19" t="str">
        <f t="shared" si="171"/>
        <v/>
      </c>
      <c r="H394" s="19" t="str">
        <f t="shared" si="194"/>
        <v/>
      </c>
      <c r="I394" s="19" t="str">
        <f t="shared" si="172"/>
        <v/>
      </c>
      <c r="J394" s="19" t="str">
        <f t="shared" si="173"/>
        <v/>
      </c>
      <c r="K394" s="19" t="str">
        <f t="shared" si="174"/>
        <v/>
      </c>
      <c r="L394" s="19" t="str">
        <f t="shared" si="175"/>
        <v/>
      </c>
      <c r="M394" s="19" t="str">
        <f t="shared" si="176"/>
        <v/>
      </c>
      <c r="N394" s="20" t="str">
        <f t="shared" si="177"/>
        <v/>
      </c>
      <c r="O394" s="19" t="str">
        <f t="shared" si="178"/>
        <v/>
      </c>
      <c r="P394" s="19" t="str">
        <f t="shared" si="179"/>
        <v/>
      </c>
      <c r="Q394" s="20" t="str">
        <f t="shared" si="180"/>
        <v/>
      </c>
      <c r="R394" s="19" t="str">
        <f t="shared" si="195"/>
        <v/>
      </c>
      <c r="S394" s="19" t="str">
        <f t="shared" si="181"/>
        <v/>
      </c>
      <c r="T394" s="19" t="str">
        <f t="shared" si="182"/>
        <v/>
      </c>
      <c r="U394" s="19" t="str">
        <f t="shared" si="183"/>
        <v/>
      </c>
      <c r="V394" s="19" t="str">
        <f t="shared" si="184"/>
        <v/>
      </c>
      <c r="W394" s="19" t="str">
        <f t="shared" si="185"/>
        <v/>
      </c>
      <c r="X394" s="19" t="str">
        <f t="shared" si="186"/>
        <v/>
      </c>
      <c r="Y394" s="19" t="str">
        <f t="shared" si="187"/>
        <v/>
      </c>
      <c r="Z394" s="19" t="str">
        <f t="shared" si="188"/>
        <v/>
      </c>
      <c r="AA394" s="19" t="str">
        <f t="shared" si="189"/>
        <v/>
      </c>
      <c r="AB394" s="19" t="str">
        <f t="shared" si="190"/>
        <v/>
      </c>
      <c r="AC394" s="19" t="str">
        <f t="shared" si="191"/>
        <v/>
      </c>
      <c r="AD394" s="19" t="str">
        <f t="shared" si="192"/>
        <v/>
      </c>
    </row>
    <row r="395" spans="2:30" ht="14.4">
      <c r="B395" s="19" t="str">
        <f>IF(ISBLANK(A395),"",_xlfn.XLOOKUP(LEFT(A395,6),'MKT name rule'!$B$2:$B$322,'MKT name rule'!$C$2:$C$322, "Not found"))</f>
        <v/>
      </c>
      <c r="C395" s="19" t="str">
        <f t="shared" si="193"/>
        <v/>
      </c>
      <c r="D395" s="19" t="str">
        <f t="shared" si="168"/>
        <v/>
      </c>
      <c r="E395" s="19" t="str">
        <f t="shared" si="169"/>
        <v/>
      </c>
      <c r="F395" s="19" t="str">
        <f t="shared" si="170"/>
        <v/>
      </c>
      <c r="G395" s="19" t="str">
        <f t="shared" si="171"/>
        <v/>
      </c>
      <c r="H395" s="19" t="str">
        <f t="shared" si="194"/>
        <v/>
      </c>
      <c r="I395" s="19" t="str">
        <f t="shared" si="172"/>
        <v/>
      </c>
      <c r="J395" s="19" t="str">
        <f t="shared" si="173"/>
        <v/>
      </c>
      <c r="K395" s="19" t="str">
        <f t="shared" si="174"/>
        <v/>
      </c>
      <c r="L395" s="19" t="str">
        <f t="shared" si="175"/>
        <v/>
      </c>
      <c r="M395" s="19" t="str">
        <f t="shared" si="176"/>
        <v/>
      </c>
      <c r="N395" s="20" t="str">
        <f t="shared" si="177"/>
        <v/>
      </c>
      <c r="O395" s="19" t="str">
        <f t="shared" si="178"/>
        <v/>
      </c>
      <c r="P395" s="19" t="str">
        <f t="shared" si="179"/>
        <v/>
      </c>
      <c r="Q395" s="20" t="str">
        <f t="shared" si="180"/>
        <v/>
      </c>
      <c r="R395" s="19" t="str">
        <f t="shared" si="195"/>
        <v/>
      </c>
      <c r="S395" s="19" t="str">
        <f t="shared" si="181"/>
        <v/>
      </c>
      <c r="T395" s="19" t="str">
        <f t="shared" si="182"/>
        <v/>
      </c>
      <c r="U395" s="19" t="str">
        <f t="shared" si="183"/>
        <v/>
      </c>
      <c r="V395" s="19" t="str">
        <f t="shared" si="184"/>
        <v/>
      </c>
      <c r="W395" s="19" t="str">
        <f t="shared" si="185"/>
        <v/>
      </c>
      <c r="X395" s="19" t="str">
        <f t="shared" si="186"/>
        <v/>
      </c>
      <c r="Y395" s="19" t="str">
        <f t="shared" si="187"/>
        <v/>
      </c>
      <c r="Z395" s="19" t="str">
        <f t="shared" si="188"/>
        <v/>
      </c>
      <c r="AA395" s="19" t="str">
        <f t="shared" si="189"/>
        <v/>
      </c>
      <c r="AB395" s="19" t="str">
        <f t="shared" si="190"/>
        <v/>
      </c>
      <c r="AC395" s="19" t="str">
        <f t="shared" si="191"/>
        <v/>
      </c>
      <c r="AD395" s="19" t="str">
        <f t="shared" si="192"/>
        <v/>
      </c>
    </row>
    <row r="396" spans="2:30" ht="14.4">
      <c r="B396" s="19" t="str">
        <f>IF(ISBLANK(A396),"",_xlfn.XLOOKUP(LEFT(A396,6),'MKT name rule'!$B$2:$B$322,'MKT name rule'!$C$2:$C$322, "Not found"))</f>
        <v/>
      </c>
      <c r="C396" s="19" t="str">
        <f t="shared" si="193"/>
        <v/>
      </c>
      <c r="D396" s="19" t="str">
        <f t="shared" si="168"/>
        <v/>
      </c>
      <c r="E396" s="19" t="str">
        <f t="shared" si="169"/>
        <v/>
      </c>
      <c r="F396" s="19" t="str">
        <f t="shared" si="170"/>
        <v/>
      </c>
      <c r="G396" s="19" t="str">
        <f t="shared" si="171"/>
        <v/>
      </c>
      <c r="H396" s="19" t="str">
        <f t="shared" si="194"/>
        <v/>
      </c>
      <c r="I396" s="19" t="str">
        <f t="shared" si="172"/>
        <v/>
      </c>
      <c r="J396" s="19" t="str">
        <f t="shared" si="173"/>
        <v/>
      </c>
      <c r="K396" s="19" t="str">
        <f t="shared" si="174"/>
        <v/>
      </c>
      <c r="L396" s="19" t="str">
        <f t="shared" si="175"/>
        <v/>
      </c>
      <c r="M396" s="19" t="str">
        <f t="shared" si="176"/>
        <v/>
      </c>
      <c r="N396" s="20" t="str">
        <f t="shared" si="177"/>
        <v/>
      </c>
      <c r="O396" s="19" t="str">
        <f t="shared" si="178"/>
        <v/>
      </c>
      <c r="P396" s="19" t="str">
        <f t="shared" si="179"/>
        <v/>
      </c>
      <c r="Q396" s="20" t="str">
        <f t="shared" si="180"/>
        <v/>
      </c>
      <c r="R396" s="19" t="str">
        <f t="shared" si="195"/>
        <v/>
      </c>
      <c r="S396" s="19" t="str">
        <f t="shared" si="181"/>
        <v/>
      </c>
      <c r="T396" s="19" t="str">
        <f t="shared" si="182"/>
        <v/>
      </c>
      <c r="U396" s="19" t="str">
        <f t="shared" si="183"/>
        <v/>
      </c>
      <c r="V396" s="19" t="str">
        <f t="shared" si="184"/>
        <v/>
      </c>
      <c r="W396" s="19" t="str">
        <f t="shared" si="185"/>
        <v/>
      </c>
      <c r="X396" s="19" t="str">
        <f t="shared" si="186"/>
        <v/>
      </c>
      <c r="Y396" s="19" t="str">
        <f t="shared" si="187"/>
        <v/>
      </c>
      <c r="Z396" s="19" t="str">
        <f t="shared" si="188"/>
        <v/>
      </c>
      <c r="AA396" s="19" t="str">
        <f t="shared" si="189"/>
        <v/>
      </c>
      <c r="AB396" s="19" t="str">
        <f t="shared" si="190"/>
        <v/>
      </c>
      <c r="AC396" s="19" t="str">
        <f t="shared" si="191"/>
        <v/>
      </c>
      <c r="AD396" s="19" t="str">
        <f t="shared" si="192"/>
        <v/>
      </c>
    </row>
    <row r="397" spans="2:30" ht="14.4">
      <c r="B397" s="19" t="str">
        <f>IF(ISBLANK(A397),"",_xlfn.XLOOKUP(LEFT(A397,6),'MKT name rule'!$B$2:$B$322,'MKT name rule'!$C$2:$C$322, "Not found"))</f>
        <v/>
      </c>
      <c r="C397" s="19" t="str">
        <f t="shared" si="193"/>
        <v/>
      </c>
      <c r="D397" s="19" t="str">
        <f t="shared" si="168"/>
        <v/>
      </c>
      <c r="E397" s="19" t="str">
        <f t="shared" si="169"/>
        <v/>
      </c>
      <c r="F397" s="19" t="str">
        <f t="shared" si="170"/>
        <v/>
      </c>
      <c r="G397" s="19" t="str">
        <f t="shared" si="171"/>
        <v/>
      </c>
      <c r="H397" s="19" t="str">
        <f t="shared" si="194"/>
        <v/>
      </c>
      <c r="I397" s="19" t="str">
        <f t="shared" si="172"/>
        <v/>
      </c>
      <c r="J397" s="19" t="str">
        <f t="shared" si="173"/>
        <v/>
      </c>
      <c r="K397" s="19" t="str">
        <f t="shared" si="174"/>
        <v/>
      </c>
      <c r="L397" s="19" t="str">
        <f t="shared" si="175"/>
        <v/>
      </c>
      <c r="M397" s="19" t="str">
        <f t="shared" si="176"/>
        <v/>
      </c>
      <c r="N397" s="20" t="str">
        <f t="shared" si="177"/>
        <v/>
      </c>
      <c r="O397" s="19" t="str">
        <f t="shared" si="178"/>
        <v/>
      </c>
      <c r="P397" s="19" t="str">
        <f t="shared" si="179"/>
        <v/>
      </c>
      <c r="Q397" s="20" t="str">
        <f t="shared" si="180"/>
        <v/>
      </c>
      <c r="R397" s="19" t="str">
        <f t="shared" si="195"/>
        <v/>
      </c>
      <c r="S397" s="19" t="str">
        <f t="shared" si="181"/>
        <v/>
      </c>
      <c r="T397" s="19" t="str">
        <f t="shared" si="182"/>
        <v/>
      </c>
      <c r="U397" s="19" t="str">
        <f t="shared" si="183"/>
        <v/>
      </c>
      <c r="V397" s="19" t="str">
        <f t="shared" si="184"/>
        <v/>
      </c>
      <c r="W397" s="19" t="str">
        <f t="shared" si="185"/>
        <v/>
      </c>
      <c r="X397" s="19" t="str">
        <f t="shared" si="186"/>
        <v/>
      </c>
      <c r="Y397" s="19" t="str">
        <f t="shared" si="187"/>
        <v/>
      </c>
      <c r="Z397" s="19" t="str">
        <f t="shared" si="188"/>
        <v/>
      </c>
      <c r="AA397" s="19" t="str">
        <f t="shared" si="189"/>
        <v/>
      </c>
      <c r="AB397" s="19" t="str">
        <f t="shared" si="190"/>
        <v/>
      </c>
      <c r="AC397" s="19" t="str">
        <f t="shared" si="191"/>
        <v/>
      </c>
      <c r="AD397" s="19" t="str">
        <f t="shared" si="192"/>
        <v/>
      </c>
    </row>
    <row r="398" spans="2:30" ht="14.4">
      <c r="B398" s="19" t="str">
        <f>IF(ISBLANK(A398),"",_xlfn.XLOOKUP(LEFT(A398,6),'MKT name rule'!$B$2:$B$322,'MKT name rule'!$C$2:$C$322, "Not found"))</f>
        <v/>
      </c>
      <c r="C398" s="19" t="str">
        <f t="shared" si="193"/>
        <v/>
      </c>
      <c r="D398" s="19" t="str">
        <f t="shared" si="168"/>
        <v/>
      </c>
      <c r="E398" s="19" t="str">
        <f t="shared" si="169"/>
        <v/>
      </c>
      <c r="F398" s="19" t="str">
        <f t="shared" si="170"/>
        <v/>
      </c>
      <c r="G398" s="19" t="str">
        <f t="shared" si="171"/>
        <v/>
      </c>
      <c r="H398" s="19" t="str">
        <f t="shared" si="194"/>
        <v/>
      </c>
      <c r="I398" s="19" t="str">
        <f t="shared" si="172"/>
        <v/>
      </c>
      <c r="J398" s="19" t="str">
        <f t="shared" si="173"/>
        <v/>
      </c>
      <c r="K398" s="19" t="str">
        <f t="shared" si="174"/>
        <v/>
      </c>
      <c r="L398" s="19" t="str">
        <f t="shared" si="175"/>
        <v/>
      </c>
      <c r="M398" s="19" t="str">
        <f t="shared" si="176"/>
        <v/>
      </c>
      <c r="N398" s="20" t="str">
        <f t="shared" si="177"/>
        <v/>
      </c>
      <c r="O398" s="19" t="str">
        <f t="shared" si="178"/>
        <v/>
      </c>
      <c r="P398" s="19" t="str">
        <f t="shared" si="179"/>
        <v/>
      </c>
      <c r="Q398" s="20" t="str">
        <f t="shared" si="180"/>
        <v/>
      </c>
      <c r="R398" s="19" t="str">
        <f t="shared" si="195"/>
        <v/>
      </c>
      <c r="S398" s="19" t="str">
        <f t="shared" si="181"/>
        <v/>
      </c>
      <c r="T398" s="19" t="str">
        <f t="shared" si="182"/>
        <v/>
      </c>
      <c r="U398" s="19" t="str">
        <f t="shared" si="183"/>
        <v/>
      </c>
      <c r="V398" s="19" t="str">
        <f t="shared" si="184"/>
        <v/>
      </c>
      <c r="W398" s="19" t="str">
        <f t="shared" si="185"/>
        <v/>
      </c>
      <c r="X398" s="19" t="str">
        <f t="shared" si="186"/>
        <v/>
      </c>
      <c r="Y398" s="19" t="str">
        <f t="shared" si="187"/>
        <v/>
      </c>
      <c r="Z398" s="19" t="str">
        <f t="shared" si="188"/>
        <v/>
      </c>
      <c r="AA398" s="19" t="str">
        <f t="shared" si="189"/>
        <v/>
      </c>
      <c r="AB398" s="19" t="str">
        <f t="shared" si="190"/>
        <v/>
      </c>
      <c r="AC398" s="19" t="str">
        <f t="shared" si="191"/>
        <v/>
      </c>
      <c r="AD398" s="19" t="str">
        <f t="shared" si="192"/>
        <v/>
      </c>
    </row>
    <row r="399" spans="2:30" ht="14.4">
      <c r="B399" s="19" t="str">
        <f>IF(ISBLANK(A399),"",_xlfn.XLOOKUP(LEFT(A399,6),'MKT name rule'!$B$2:$B$322,'MKT name rule'!$C$2:$C$322, "Not found"))</f>
        <v/>
      </c>
      <c r="C399" s="19" t="str">
        <f t="shared" si="193"/>
        <v/>
      </c>
      <c r="D399" s="19" t="str">
        <f t="shared" si="168"/>
        <v/>
      </c>
      <c r="E399" s="19" t="str">
        <f t="shared" si="169"/>
        <v/>
      </c>
      <c r="F399" s="19" t="str">
        <f t="shared" si="170"/>
        <v/>
      </c>
      <c r="G399" s="19" t="str">
        <f t="shared" si="171"/>
        <v/>
      </c>
      <c r="H399" s="19" t="str">
        <f t="shared" si="194"/>
        <v/>
      </c>
      <c r="I399" s="19" t="str">
        <f t="shared" si="172"/>
        <v/>
      </c>
      <c r="J399" s="19" t="str">
        <f t="shared" si="173"/>
        <v/>
      </c>
      <c r="K399" s="19" t="str">
        <f t="shared" si="174"/>
        <v/>
      </c>
      <c r="L399" s="19" t="str">
        <f t="shared" si="175"/>
        <v/>
      </c>
      <c r="M399" s="19" t="str">
        <f t="shared" si="176"/>
        <v/>
      </c>
      <c r="N399" s="20" t="str">
        <f t="shared" si="177"/>
        <v/>
      </c>
      <c r="O399" s="19" t="str">
        <f t="shared" si="178"/>
        <v/>
      </c>
      <c r="P399" s="19" t="str">
        <f t="shared" si="179"/>
        <v/>
      </c>
      <c r="Q399" s="20" t="str">
        <f t="shared" si="180"/>
        <v/>
      </c>
      <c r="R399" s="19" t="str">
        <f t="shared" si="195"/>
        <v/>
      </c>
      <c r="S399" s="19" t="str">
        <f t="shared" si="181"/>
        <v/>
      </c>
      <c r="T399" s="19" t="str">
        <f t="shared" si="182"/>
        <v/>
      </c>
      <c r="U399" s="19" t="str">
        <f t="shared" si="183"/>
        <v/>
      </c>
      <c r="V399" s="19" t="str">
        <f t="shared" si="184"/>
        <v/>
      </c>
      <c r="W399" s="19" t="str">
        <f t="shared" si="185"/>
        <v/>
      </c>
      <c r="X399" s="19" t="str">
        <f t="shared" si="186"/>
        <v/>
      </c>
      <c r="Y399" s="19" t="str">
        <f t="shared" si="187"/>
        <v/>
      </c>
      <c r="Z399" s="19" t="str">
        <f t="shared" si="188"/>
        <v/>
      </c>
      <c r="AA399" s="19" t="str">
        <f t="shared" si="189"/>
        <v/>
      </c>
      <c r="AB399" s="19" t="str">
        <f t="shared" si="190"/>
        <v/>
      </c>
      <c r="AC399" s="19" t="str">
        <f t="shared" si="191"/>
        <v/>
      </c>
      <c r="AD399" s="19" t="str">
        <f t="shared" si="192"/>
        <v/>
      </c>
    </row>
    <row r="400" spans="2:30" ht="14.4">
      <c r="B400" s="19" t="str">
        <f>IF(ISBLANK(A400),"",_xlfn.XLOOKUP(LEFT(A400,6),'MKT name rule'!$B$2:$B$322,'MKT name rule'!$C$2:$C$322, "Not found"))</f>
        <v/>
      </c>
      <c r="C400" s="19" t="str">
        <f t="shared" si="193"/>
        <v/>
      </c>
      <c r="D400" s="19" t="str">
        <f t="shared" si="168"/>
        <v/>
      </c>
      <c r="E400" s="19" t="str">
        <f t="shared" si="169"/>
        <v/>
      </c>
      <c r="F400" s="19" t="str">
        <f t="shared" si="170"/>
        <v/>
      </c>
      <c r="G400" s="19" t="str">
        <f t="shared" si="171"/>
        <v/>
      </c>
      <c r="H400" s="19" t="str">
        <f t="shared" si="194"/>
        <v/>
      </c>
      <c r="I400" s="19" t="str">
        <f t="shared" si="172"/>
        <v/>
      </c>
      <c r="J400" s="19" t="str">
        <f t="shared" si="173"/>
        <v/>
      </c>
      <c r="K400" s="19" t="str">
        <f t="shared" si="174"/>
        <v/>
      </c>
      <c r="L400" s="19" t="str">
        <f t="shared" si="175"/>
        <v/>
      </c>
      <c r="M400" s="19" t="str">
        <f t="shared" si="176"/>
        <v/>
      </c>
      <c r="N400" s="20" t="str">
        <f t="shared" si="177"/>
        <v/>
      </c>
      <c r="O400" s="19" t="str">
        <f t="shared" si="178"/>
        <v/>
      </c>
      <c r="P400" s="19" t="str">
        <f t="shared" si="179"/>
        <v/>
      </c>
      <c r="Q400" s="20" t="str">
        <f t="shared" si="180"/>
        <v/>
      </c>
      <c r="R400" s="19" t="str">
        <f t="shared" si="195"/>
        <v/>
      </c>
      <c r="S400" s="19" t="str">
        <f t="shared" si="181"/>
        <v/>
      </c>
      <c r="T400" s="19" t="str">
        <f t="shared" si="182"/>
        <v/>
      </c>
      <c r="U400" s="19" t="str">
        <f t="shared" si="183"/>
        <v/>
      </c>
      <c r="V400" s="19" t="str">
        <f t="shared" si="184"/>
        <v/>
      </c>
      <c r="W400" s="19" t="str">
        <f t="shared" si="185"/>
        <v/>
      </c>
      <c r="X400" s="19" t="str">
        <f t="shared" si="186"/>
        <v/>
      </c>
      <c r="Y400" s="19" t="str">
        <f t="shared" si="187"/>
        <v/>
      </c>
      <c r="Z400" s="19" t="str">
        <f t="shared" si="188"/>
        <v/>
      </c>
      <c r="AA400" s="19" t="str">
        <f t="shared" si="189"/>
        <v/>
      </c>
      <c r="AB400" s="19" t="str">
        <f t="shared" si="190"/>
        <v/>
      </c>
      <c r="AC400" s="19" t="str">
        <f t="shared" si="191"/>
        <v/>
      </c>
      <c r="AD400" s="19" t="str">
        <f t="shared" si="192"/>
        <v/>
      </c>
    </row>
    <row r="401" spans="2:30" ht="14.4">
      <c r="B401" s="19" t="str">
        <f>IF(ISBLANK(A401),"",_xlfn.XLOOKUP(LEFT(A401,6),'MKT name rule'!$B$2:$B$322,'MKT name rule'!$C$2:$C$322, "Not found"))</f>
        <v/>
      </c>
      <c r="C401" s="19" t="str">
        <f t="shared" si="193"/>
        <v/>
      </c>
      <c r="D401" s="19" t="str">
        <f t="shared" si="168"/>
        <v/>
      </c>
      <c r="E401" s="19" t="str">
        <f t="shared" si="169"/>
        <v/>
      </c>
      <c r="F401" s="19" t="str">
        <f t="shared" si="170"/>
        <v/>
      </c>
      <c r="G401" s="19" t="str">
        <f t="shared" si="171"/>
        <v/>
      </c>
      <c r="H401" s="19" t="str">
        <f t="shared" si="194"/>
        <v/>
      </c>
      <c r="I401" s="19" t="str">
        <f t="shared" si="172"/>
        <v/>
      </c>
      <c r="J401" s="19" t="str">
        <f t="shared" si="173"/>
        <v/>
      </c>
      <c r="K401" s="19" t="str">
        <f t="shared" si="174"/>
        <v/>
      </c>
      <c r="L401" s="19" t="str">
        <f t="shared" si="175"/>
        <v/>
      </c>
      <c r="M401" s="19" t="str">
        <f t="shared" si="176"/>
        <v/>
      </c>
      <c r="N401" s="20" t="str">
        <f t="shared" si="177"/>
        <v/>
      </c>
      <c r="O401" s="19" t="str">
        <f t="shared" si="178"/>
        <v/>
      </c>
      <c r="P401" s="19" t="str">
        <f t="shared" si="179"/>
        <v/>
      </c>
      <c r="Q401" s="20" t="str">
        <f t="shared" si="180"/>
        <v/>
      </c>
      <c r="R401" s="19" t="str">
        <f t="shared" si="195"/>
        <v/>
      </c>
      <c r="S401" s="19" t="str">
        <f t="shared" si="181"/>
        <v/>
      </c>
      <c r="T401" s="19" t="str">
        <f t="shared" si="182"/>
        <v/>
      </c>
      <c r="U401" s="19" t="str">
        <f t="shared" si="183"/>
        <v/>
      </c>
      <c r="V401" s="19" t="str">
        <f t="shared" si="184"/>
        <v/>
      </c>
      <c r="W401" s="19" t="str">
        <f t="shared" si="185"/>
        <v/>
      </c>
      <c r="X401" s="19" t="str">
        <f t="shared" si="186"/>
        <v/>
      </c>
      <c r="Y401" s="19" t="str">
        <f t="shared" si="187"/>
        <v/>
      </c>
      <c r="Z401" s="19" t="str">
        <f t="shared" si="188"/>
        <v/>
      </c>
      <c r="AA401" s="19" t="str">
        <f t="shared" si="189"/>
        <v/>
      </c>
      <c r="AB401" s="19" t="str">
        <f t="shared" si="190"/>
        <v/>
      </c>
      <c r="AC401" s="19" t="str">
        <f t="shared" si="191"/>
        <v/>
      </c>
      <c r="AD401" s="19" t="str">
        <f t="shared" si="192"/>
        <v/>
      </c>
    </row>
    <row r="402" spans="2:30" ht="14.4">
      <c r="B402" s="19" t="str">
        <f>IF(ISBLANK(A402),"",_xlfn.XLOOKUP(LEFT(A402,6),'MKT name rule'!$B$2:$B$322,'MKT name rule'!$C$2:$C$322, "Not found"))</f>
        <v/>
      </c>
      <c r="C402" s="19" t="str">
        <f t="shared" si="193"/>
        <v/>
      </c>
      <c r="D402" s="19" t="str">
        <f t="shared" si="168"/>
        <v/>
      </c>
      <c r="E402" s="19" t="str">
        <f t="shared" si="169"/>
        <v/>
      </c>
      <c r="F402" s="19" t="str">
        <f t="shared" si="170"/>
        <v/>
      </c>
      <c r="G402" s="19" t="str">
        <f t="shared" si="171"/>
        <v/>
      </c>
      <c r="H402" s="19" t="str">
        <f t="shared" si="194"/>
        <v/>
      </c>
      <c r="I402" s="19" t="str">
        <f t="shared" si="172"/>
        <v/>
      </c>
      <c r="J402" s="19" t="str">
        <f t="shared" si="173"/>
        <v/>
      </c>
      <c r="K402" s="19" t="str">
        <f t="shared" si="174"/>
        <v/>
      </c>
      <c r="L402" s="19" t="str">
        <f t="shared" si="175"/>
        <v/>
      </c>
      <c r="M402" s="19" t="str">
        <f t="shared" si="176"/>
        <v/>
      </c>
      <c r="N402" s="20" t="str">
        <f t="shared" si="177"/>
        <v/>
      </c>
      <c r="O402" s="19" t="str">
        <f t="shared" si="178"/>
        <v/>
      </c>
      <c r="P402" s="19" t="str">
        <f t="shared" si="179"/>
        <v/>
      </c>
      <c r="Q402" s="20" t="str">
        <f t="shared" si="180"/>
        <v/>
      </c>
      <c r="R402" s="19" t="str">
        <f t="shared" si="195"/>
        <v/>
      </c>
      <c r="S402" s="19" t="str">
        <f t="shared" si="181"/>
        <v/>
      </c>
      <c r="T402" s="19" t="str">
        <f t="shared" si="182"/>
        <v/>
      </c>
      <c r="U402" s="19" t="str">
        <f t="shared" si="183"/>
        <v/>
      </c>
      <c r="V402" s="19" t="str">
        <f t="shared" si="184"/>
        <v/>
      </c>
      <c r="W402" s="19" t="str">
        <f t="shared" si="185"/>
        <v/>
      </c>
      <c r="X402" s="19" t="str">
        <f t="shared" si="186"/>
        <v/>
      </c>
      <c r="Y402" s="19" t="str">
        <f t="shared" si="187"/>
        <v/>
      </c>
      <c r="Z402" s="19" t="str">
        <f t="shared" si="188"/>
        <v/>
      </c>
      <c r="AA402" s="19" t="str">
        <f t="shared" si="189"/>
        <v/>
      </c>
      <c r="AB402" s="19" t="str">
        <f t="shared" si="190"/>
        <v/>
      </c>
      <c r="AC402" s="19" t="str">
        <f t="shared" si="191"/>
        <v/>
      </c>
      <c r="AD402" s="19" t="str">
        <f t="shared" si="192"/>
        <v/>
      </c>
    </row>
    <row r="403" spans="2:30" ht="14.4">
      <c r="B403" s="19" t="str">
        <f>IF(ISBLANK(A403),"",_xlfn.XLOOKUP(LEFT(A403,6),'MKT name rule'!$B$2:$B$322,'MKT name rule'!$C$2:$C$322, "Not found"))</f>
        <v/>
      </c>
      <c r="C403" s="19" t="str">
        <f t="shared" si="193"/>
        <v/>
      </c>
      <c r="D403" s="19" t="str">
        <f t="shared" si="168"/>
        <v/>
      </c>
      <c r="E403" s="19" t="str">
        <f t="shared" si="169"/>
        <v/>
      </c>
      <c r="F403" s="19" t="str">
        <f t="shared" si="170"/>
        <v/>
      </c>
      <c r="G403" s="19" t="str">
        <f t="shared" si="171"/>
        <v/>
      </c>
      <c r="H403" s="19" t="str">
        <f t="shared" si="194"/>
        <v/>
      </c>
      <c r="I403" s="19" t="str">
        <f t="shared" si="172"/>
        <v/>
      </c>
      <c r="J403" s="19" t="str">
        <f t="shared" si="173"/>
        <v/>
      </c>
      <c r="K403" s="19" t="str">
        <f t="shared" si="174"/>
        <v/>
      </c>
      <c r="L403" s="19" t="str">
        <f t="shared" si="175"/>
        <v/>
      </c>
      <c r="M403" s="19" t="str">
        <f t="shared" si="176"/>
        <v/>
      </c>
      <c r="N403" s="20" t="str">
        <f t="shared" si="177"/>
        <v/>
      </c>
      <c r="O403" s="19" t="str">
        <f t="shared" si="178"/>
        <v/>
      </c>
      <c r="P403" s="19" t="str">
        <f t="shared" si="179"/>
        <v/>
      </c>
      <c r="Q403" s="20" t="str">
        <f t="shared" si="180"/>
        <v/>
      </c>
      <c r="R403" s="19" t="str">
        <f t="shared" si="195"/>
        <v/>
      </c>
      <c r="S403" s="19" t="str">
        <f t="shared" si="181"/>
        <v/>
      </c>
      <c r="T403" s="19" t="str">
        <f t="shared" si="182"/>
        <v/>
      </c>
      <c r="U403" s="19" t="str">
        <f t="shared" si="183"/>
        <v/>
      </c>
      <c r="V403" s="19" t="str">
        <f t="shared" si="184"/>
        <v/>
      </c>
      <c r="W403" s="19" t="str">
        <f t="shared" si="185"/>
        <v/>
      </c>
      <c r="X403" s="19" t="str">
        <f t="shared" si="186"/>
        <v/>
      </c>
      <c r="Y403" s="19" t="str">
        <f t="shared" si="187"/>
        <v/>
      </c>
      <c r="Z403" s="19" t="str">
        <f t="shared" si="188"/>
        <v/>
      </c>
      <c r="AA403" s="19" t="str">
        <f t="shared" si="189"/>
        <v/>
      </c>
      <c r="AB403" s="19" t="str">
        <f t="shared" si="190"/>
        <v/>
      </c>
      <c r="AC403" s="19" t="str">
        <f t="shared" si="191"/>
        <v/>
      </c>
      <c r="AD403" s="19" t="str">
        <f t="shared" si="192"/>
        <v/>
      </c>
    </row>
    <row r="404" spans="2:30" ht="14.4">
      <c r="B404" s="19" t="str">
        <f>IF(ISBLANK(A404),"",_xlfn.XLOOKUP(LEFT(A404,6),'MKT name rule'!$B$2:$B$322,'MKT name rule'!$C$2:$C$322, "Not found"))</f>
        <v/>
      </c>
      <c r="C404" s="19" t="str">
        <f t="shared" si="193"/>
        <v/>
      </c>
      <c r="D404" s="19" t="str">
        <f t="shared" si="168"/>
        <v/>
      </c>
      <c r="E404" s="19" t="str">
        <f t="shared" si="169"/>
        <v/>
      </c>
      <c r="F404" s="19" t="str">
        <f t="shared" si="170"/>
        <v/>
      </c>
      <c r="G404" s="19" t="str">
        <f t="shared" si="171"/>
        <v/>
      </c>
      <c r="H404" s="19" t="str">
        <f t="shared" si="194"/>
        <v/>
      </c>
      <c r="I404" s="19" t="str">
        <f t="shared" si="172"/>
        <v/>
      </c>
      <c r="J404" s="19" t="str">
        <f t="shared" si="173"/>
        <v/>
      </c>
      <c r="K404" s="19" t="str">
        <f t="shared" si="174"/>
        <v/>
      </c>
      <c r="L404" s="19" t="str">
        <f t="shared" si="175"/>
        <v/>
      </c>
      <c r="M404" s="19" t="str">
        <f t="shared" si="176"/>
        <v/>
      </c>
      <c r="N404" s="20" t="str">
        <f t="shared" si="177"/>
        <v/>
      </c>
      <c r="O404" s="19" t="str">
        <f t="shared" si="178"/>
        <v/>
      </c>
      <c r="P404" s="19" t="str">
        <f t="shared" si="179"/>
        <v/>
      </c>
      <c r="Q404" s="20" t="str">
        <f t="shared" si="180"/>
        <v/>
      </c>
      <c r="R404" s="19" t="str">
        <f t="shared" si="195"/>
        <v/>
      </c>
      <c r="S404" s="19" t="str">
        <f t="shared" si="181"/>
        <v/>
      </c>
      <c r="T404" s="19" t="str">
        <f t="shared" si="182"/>
        <v/>
      </c>
      <c r="U404" s="19" t="str">
        <f t="shared" si="183"/>
        <v/>
      </c>
      <c r="V404" s="19" t="str">
        <f t="shared" si="184"/>
        <v/>
      </c>
      <c r="W404" s="19" t="str">
        <f t="shared" si="185"/>
        <v/>
      </c>
      <c r="X404" s="19" t="str">
        <f t="shared" si="186"/>
        <v/>
      </c>
      <c r="Y404" s="19" t="str">
        <f t="shared" si="187"/>
        <v/>
      </c>
      <c r="Z404" s="19" t="str">
        <f t="shared" si="188"/>
        <v/>
      </c>
      <c r="AA404" s="19" t="str">
        <f t="shared" si="189"/>
        <v/>
      </c>
      <c r="AB404" s="19" t="str">
        <f t="shared" si="190"/>
        <v/>
      </c>
      <c r="AC404" s="19" t="str">
        <f t="shared" si="191"/>
        <v/>
      </c>
      <c r="AD404" s="19" t="str">
        <f t="shared" si="192"/>
        <v/>
      </c>
    </row>
    <row r="405" spans="2:30" ht="14.4">
      <c r="B405" s="19" t="str">
        <f>IF(ISBLANK(A405),"",_xlfn.XLOOKUP(LEFT(A405,6),'MKT name rule'!$B$2:$B$322,'MKT name rule'!$C$2:$C$322, "Not found"))</f>
        <v/>
      </c>
      <c r="C405" s="19" t="str">
        <f t="shared" si="193"/>
        <v/>
      </c>
      <c r="D405" s="19" t="str">
        <f t="shared" si="168"/>
        <v/>
      </c>
      <c r="E405" s="19" t="str">
        <f t="shared" si="169"/>
        <v/>
      </c>
      <c r="F405" s="19" t="str">
        <f t="shared" si="170"/>
        <v/>
      </c>
      <c r="G405" s="19" t="str">
        <f t="shared" si="171"/>
        <v/>
      </c>
      <c r="H405" s="19" t="str">
        <f t="shared" si="194"/>
        <v/>
      </c>
      <c r="I405" s="19" t="str">
        <f t="shared" si="172"/>
        <v/>
      </c>
      <c r="J405" s="19" t="str">
        <f t="shared" si="173"/>
        <v/>
      </c>
      <c r="K405" s="19" t="str">
        <f t="shared" si="174"/>
        <v/>
      </c>
      <c r="L405" s="19" t="str">
        <f t="shared" si="175"/>
        <v/>
      </c>
      <c r="M405" s="19" t="str">
        <f t="shared" si="176"/>
        <v/>
      </c>
      <c r="N405" s="20" t="str">
        <f t="shared" si="177"/>
        <v/>
      </c>
      <c r="O405" s="19" t="str">
        <f t="shared" si="178"/>
        <v/>
      </c>
      <c r="P405" s="19" t="str">
        <f t="shared" si="179"/>
        <v/>
      </c>
      <c r="Q405" s="20" t="str">
        <f t="shared" si="180"/>
        <v/>
      </c>
      <c r="R405" s="19" t="str">
        <f t="shared" si="195"/>
        <v/>
      </c>
      <c r="S405" s="19" t="str">
        <f t="shared" si="181"/>
        <v/>
      </c>
      <c r="T405" s="19" t="str">
        <f t="shared" si="182"/>
        <v/>
      </c>
      <c r="U405" s="19" t="str">
        <f t="shared" si="183"/>
        <v/>
      </c>
      <c r="V405" s="19" t="str">
        <f t="shared" si="184"/>
        <v/>
      </c>
      <c r="W405" s="19" t="str">
        <f t="shared" si="185"/>
        <v/>
      </c>
      <c r="X405" s="19" t="str">
        <f t="shared" si="186"/>
        <v/>
      </c>
      <c r="Y405" s="19" t="str">
        <f t="shared" si="187"/>
        <v/>
      </c>
      <c r="Z405" s="19" t="str">
        <f t="shared" si="188"/>
        <v/>
      </c>
      <c r="AA405" s="19" t="str">
        <f t="shared" si="189"/>
        <v/>
      </c>
      <c r="AB405" s="19" t="str">
        <f t="shared" si="190"/>
        <v/>
      </c>
      <c r="AC405" s="19" t="str">
        <f t="shared" si="191"/>
        <v/>
      </c>
      <c r="AD405" s="19" t="str">
        <f t="shared" si="192"/>
        <v/>
      </c>
    </row>
    <row r="406" spans="2:30" ht="14.4">
      <c r="B406" s="19" t="str">
        <f>IF(ISBLANK(A406),"",_xlfn.XLOOKUP(LEFT(A406,6),'MKT name rule'!$B$2:$B$322,'MKT name rule'!$C$2:$C$322, "Not found"))</f>
        <v/>
      </c>
      <c r="C406" s="19" t="str">
        <f t="shared" si="193"/>
        <v/>
      </c>
      <c r="D406" s="19" t="str">
        <f t="shared" si="168"/>
        <v/>
      </c>
      <c r="E406" s="19" t="str">
        <f t="shared" si="169"/>
        <v/>
      </c>
      <c r="F406" s="19" t="str">
        <f t="shared" si="170"/>
        <v/>
      </c>
      <c r="G406" s="19" t="str">
        <f t="shared" si="171"/>
        <v/>
      </c>
      <c r="H406" s="19" t="str">
        <f t="shared" si="194"/>
        <v/>
      </c>
      <c r="I406" s="19" t="str">
        <f t="shared" si="172"/>
        <v/>
      </c>
      <c r="J406" s="19" t="str">
        <f t="shared" si="173"/>
        <v/>
      </c>
      <c r="K406" s="19" t="str">
        <f t="shared" si="174"/>
        <v/>
      </c>
      <c r="L406" s="19" t="str">
        <f t="shared" si="175"/>
        <v/>
      </c>
      <c r="M406" s="19" t="str">
        <f t="shared" si="176"/>
        <v/>
      </c>
      <c r="N406" s="20" t="str">
        <f t="shared" si="177"/>
        <v/>
      </c>
      <c r="O406" s="19" t="str">
        <f t="shared" si="178"/>
        <v/>
      </c>
      <c r="P406" s="19" t="str">
        <f t="shared" si="179"/>
        <v/>
      </c>
      <c r="Q406" s="20" t="str">
        <f t="shared" si="180"/>
        <v/>
      </c>
      <c r="R406" s="19" t="str">
        <f t="shared" si="195"/>
        <v/>
      </c>
      <c r="S406" s="19" t="str">
        <f t="shared" si="181"/>
        <v/>
      </c>
      <c r="T406" s="19" t="str">
        <f t="shared" si="182"/>
        <v/>
      </c>
      <c r="U406" s="19" t="str">
        <f t="shared" si="183"/>
        <v/>
      </c>
      <c r="V406" s="19" t="str">
        <f t="shared" si="184"/>
        <v/>
      </c>
      <c r="W406" s="19" t="str">
        <f t="shared" si="185"/>
        <v/>
      </c>
      <c r="X406" s="19" t="str">
        <f t="shared" si="186"/>
        <v/>
      </c>
      <c r="Y406" s="19" t="str">
        <f t="shared" si="187"/>
        <v/>
      </c>
      <c r="Z406" s="19" t="str">
        <f t="shared" si="188"/>
        <v/>
      </c>
      <c r="AA406" s="19" t="str">
        <f t="shared" si="189"/>
        <v/>
      </c>
      <c r="AB406" s="19" t="str">
        <f t="shared" si="190"/>
        <v/>
      </c>
      <c r="AC406" s="19" t="str">
        <f t="shared" si="191"/>
        <v/>
      </c>
      <c r="AD406" s="19" t="str">
        <f t="shared" si="192"/>
        <v/>
      </c>
    </row>
    <row r="407" spans="2:30" ht="14.4">
      <c r="B407" s="19" t="str">
        <f>IF(ISBLANK(A407),"",_xlfn.XLOOKUP(LEFT(A407,6),'MKT name rule'!$B$2:$B$322,'MKT name rule'!$C$2:$C$322, "Not found"))</f>
        <v/>
      </c>
      <c r="C407" s="19" t="str">
        <f t="shared" si="193"/>
        <v/>
      </c>
      <c r="D407" s="19" t="str">
        <f t="shared" si="168"/>
        <v/>
      </c>
      <c r="E407" s="19" t="str">
        <f t="shared" si="169"/>
        <v/>
      </c>
      <c r="F407" s="19" t="str">
        <f t="shared" si="170"/>
        <v/>
      </c>
      <c r="G407" s="19" t="str">
        <f t="shared" si="171"/>
        <v/>
      </c>
      <c r="H407" s="19" t="str">
        <f t="shared" si="194"/>
        <v/>
      </c>
      <c r="I407" s="19" t="str">
        <f t="shared" si="172"/>
        <v/>
      </c>
      <c r="J407" s="19" t="str">
        <f t="shared" si="173"/>
        <v/>
      </c>
      <c r="K407" s="19" t="str">
        <f t="shared" si="174"/>
        <v/>
      </c>
      <c r="L407" s="19" t="str">
        <f t="shared" si="175"/>
        <v/>
      </c>
      <c r="M407" s="19" t="str">
        <f t="shared" si="176"/>
        <v/>
      </c>
      <c r="N407" s="20" t="str">
        <f t="shared" si="177"/>
        <v/>
      </c>
      <c r="O407" s="19" t="str">
        <f t="shared" si="178"/>
        <v/>
      </c>
      <c r="P407" s="19" t="str">
        <f t="shared" si="179"/>
        <v/>
      </c>
      <c r="Q407" s="20" t="str">
        <f t="shared" si="180"/>
        <v/>
      </c>
      <c r="R407" s="19" t="str">
        <f t="shared" si="195"/>
        <v/>
      </c>
      <c r="S407" s="19" t="str">
        <f t="shared" si="181"/>
        <v/>
      </c>
      <c r="T407" s="19" t="str">
        <f t="shared" si="182"/>
        <v/>
      </c>
      <c r="U407" s="19" t="str">
        <f t="shared" si="183"/>
        <v/>
      </c>
      <c r="V407" s="19" t="str">
        <f t="shared" si="184"/>
        <v/>
      </c>
      <c r="W407" s="19" t="str">
        <f t="shared" si="185"/>
        <v/>
      </c>
      <c r="X407" s="19" t="str">
        <f t="shared" si="186"/>
        <v/>
      </c>
      <c r="Y407" s="19" t="str">
        <f t="shared" si="187"/>
        <v/>
      </c>
      <c r="Z407" s="19" t="str">
        <f t="shared" si="188"/>
        <v/>
      </c>
      <c r="AA407" s="19" t="str">
        <f t="shared" si="189"/>
        <v/>
      </c>
      <c r="AB407" s="19" t="str">
        <f t="shared" si="190"/>
        <v/>
      </c>
      <c r="AC407" s="19" t="str">
        <f t="shared" si="191"/>
        <v/>
      </c>
      <c r="AD407" s="19" t="str">
        <f t="shared" si="192"/>
        <v/>
      </c>
    </row>
    <row r="408" spans="2:30" ht="14.4">
      <c r="B408" s="19" t="str">
        <f>IF(ISBLANK(A408),"",_xlfn.XLOOKUP(LEFT(A408,6),'MKT name rule'!$B$2:$B$322,'MKT name rule'!$C$2:$C$322, "Not found"))</f>
        <v/>
      </c>
      <c r="C408" s="19" t="str">
        <f t="shared" si="193"/>
        <v/>
      </c>
      <c r="D408" s="19" t="str">
        <f t="shared" si="168"/>
        <v/>
      </c>
      <c r="E408" s="19" t="str">
        <f t="shared" si="169"/>
        <v/>
      </c>
      <c r="F408" s="19" t="str">
        <f t="shared" si="170"/>
        <v/>
      </c>
      <c r="G408" s="19" t="str">
        <f t="shared" si="171"/>
        <v/>
      </c>
      <c r="H408" s="19" t="str">
        <f t="shared" si="194"/>
        <v/>
      </c>
      <c r="I408" s="19" t="str">
        <f t="shared" si="172"/>
        <v/>
      </c>
      <c r="J408" s="19" t="str">
        <f t="shared" si="173"/>
        <v/>
      </c>
      <c r="K408" s="19" t="str">
        <f t="shared" si="174"/>
        <v/>
      </c>
      <c r="L408" s="19" t="str">
        <f t="shared" si="175"/>
        <v/>
      </c>
      <c r="M408" s="19" t="str">
        <f t="shared" si="176"/>
        <v/>
      </c>
      <c r="N408" s="20" t="str">
        <f t="shared" si="177"/>
        <v/>
      </c>
      <c r="O408" s="19" t="str">
        <f t="shared" si="178"/>
        <v/>
      </c>
      <c r="P408" s="19" t="str">
        <f t="shared" si="179"/>
        <v/>
      </c>
      <c r="Q408" s="20" t="str">
        <f t="shared" si="180"/>
        <v/>
      </c>
      <c r="R408" s="19" t="str">
        <f t="shared" si="195"/>
        <v/>
      </c>
      <c r="S408" s="19" t="str">
        <f t="shared" si="181"/>
        <v/>
      </c>
      <c r="T408" s="19" t="str">
        <f t="shared" si="182"/>
        <v/>
      </c>
      <c r="U408" s="19" t="str">
        <f t="shared" si="183"/>
        <v/>
      </c>
      <c r="V408" s="19" t="str">
        <f t="shared" si="184"/>
        <v/>
      </c>
      <c r="W408" s="19" t="str">
        <f t="shared" si="185"/>
        <v/>
      </c>
      <c r="X408" s="19" t="str">
        <f t="shared" si="186"/>
        <v/>
      </c>
      <c r="Y408" s="19" t="str">
        <f t="shared" si="187"/>
        <v/>
      </c>
      <c r="Z408" s="19" t="str">
        <f t="shared" si="188"/>
        <v/>
      </c>
      <c r="AA408" s="19" t="str">
        <f t="shared" si="189"/>
        <v/>
      </c>
      <c r="AB408" s="19" t="str">
        <f t="shared" si="190"/>
        <v/>
      </c>
      <c r="AC408" s="19" t="str">
        <f t="shared" si="191"/>
        <v/>
      </c>
      <c r="AD408" s="19" t="str">
        <f t="shared" si="192"/>
        <v/>
      </c>
    </row>
    <row r="409" spans="2:30" ht="14.4">
      <c r="B409" s="19" t="str">
        <f>IF(ISBLANK(A409),"",_xlfn.XLOOKUP(LEFT(A409,6),'MKT name rule'!$B$2:$B$322,'MKT name rule'!$C$2:$C$322, "Not found"))</f>
        <v/>
      </c>
      <c r="C409" s="19" t="str">
        <f t="shared" si="193"/>
        <v/>
      </c>
      <c r="D409" s="19" t="str">
        <f t="shared" si="168"/>
        <v/>
      </c>
      <c r="E409" s="19" t="str">
        <f t="shared" si="169"/>
        <v/>
      </c>
      <c r="F409" s="19" t="str">
        <f t="shared" si="170"/>
        <v/>
      </c>
      <c r="G409" s="19" t="str">
        <f t="shared" si="171"/>
        <v/>
      </c>
      <c r="H409" s="19" t="str">
        <f t="shared" si="194"/>
        <v/>
      </c>
      <c r="I409" s="19" t="str">
        <f t="shared" si="172"/>
        <v/>
      </c>
      <c r="J409" s="19" t="str">
        <f t="shared" si="173"/>
        <v/>
      </c>
      <c r="K409" s="19" t="str">
        <f t="shared" si="174"/>
        <v/>
      </c>
      <c r="L409" s="19" t="str">
        <f t="shared" si="175"/>
        <v/>
      </c>
      <c r="M409" s="19" t="str">
        <f t="shared" si="176"/>
        <v/>
      </c>
      <c r="N409" s="20" t="str">
        <f t="shared" si="177"/>
        <v/>
      </c>
      <c r="O409" s="19" t="str">
        <f t="shared" si="178"/>
        <v/>
      </c>
      <c r="P409" s="19" t="str">
        <f t="shared" si="179"/>
        <v/>
      </c>
      <c r="Q409" s="20" t="str">
        <f t="shared" si="180"/>
        <v/>
      </c>
      <c r="R409" s="19" t="str">
        <f t="shared" si="195"/>
        <v/>
      </c>
      <c r="S409" s="19" t="str">
        <f t="shared" si="181"/>
        <v/>
      </c>
      <c r="T409" s="19" t="str">
        <f t="shared" si="182"/>
        <v/>
      </c>
      <c r="U409" s="19" t="str">
        <f t="shared" si="183"/>
        <v/>
      </c>
      <c r="V409" s="19" t="str">
        <f t="shared" si="184"/>
        <v/>
      </c>
      <c r="W409" s="19" t="str">
        <f t="shared" si="185"/>
        <v/>
      </c>
      <c r="X409" s="19" t="str">
        <f t="shared" si="186"/>
        <v/>
      </c>
      <c r="Y409" s="19" t="str">
        <f t="shared" si="187"/>
        <v/>
      </c>
      <c r="Z409" s="19" t="str">
        <f t="shared" si="188"/>
        <v/>
      </c>
      <c r="AA409" s="19" t="str">
        <f t="shared" si="189"/>
        <v/>
      </c>
      <c r="AB409" s="19" t="str">
        <f t="shared" si="190"/>
        <v/>
      </c>
      <c r="AC409" s="19" t="str">
        <f t="shared" si="191"/>
        <v/>
      </c>
      <c r="AD409" s="19" t="str">
        <f t="shared" si="192"/>
        <v/>
      </c>
    </row>
    <row r="410" spans="2:30" ht="14.4">
      <c r="B410" s="19" t="str">
        <f>IF(ISBLANK(A410),"",_xlfn.XLOOKUP(LEFT(A410,6),'MKT name rule'!$B$2:$B$322,'MKT name rule'!$C$2:$C$322, "Not found"))</f>
        <v/>
      </c>
      <c r="C410" s="19" t="str">
        <f t="shared" si="193"/>
        <v/>
      </c>
      <c r="D410" s="19" t="str">
        <f t="shared" si="168"/>
        <v/>
      </c>
      <c r="E410" s="19" t="str">
        <f t="shared" si="169"/>
        <v/>
      </c>
      <c r="F410" s="19" t="str">
        <f t="shared" si="170"/>
        <v/>
      </c>
      <c r="G410" s="19" t="str">
        <f t="shared" si="171"/>
        <v/>
      </c>
      <c r="H410" s="19" t="str">
        <f t="shared" si="194"/>
        <v/>
      </c>
      <c r="I410" s="19" t="str">
        <f t="shared" si="172"/>
        <v/>
      </c>
      <c r="J410" s="19" t="str">
        <f t="shared" si="173"/>
        <v/>
      </c>
      <c r="K410" s="19" t="str">
        <f t="shared" si="174"/>
        <v/>
      </c>
      <c r="L410" s="19" t="str">
        <f t="shared" si="175"/>
        <v/>
      </c>
      <c r="M410" s="19" t="str">
        <f t="shared" si="176"/>
        <v/>
      </c>
      <c r="N410" s="20" t="str">
        <f t="shared" si="177"/>
        <v/>
      </c>
      <c r="O410" s="19" t="str">
        <f t="shared" si="178"/>
        <v/>
      </c>
      <c r="P410" s="19" t="str">
        <f t="shared" si="179"/>
        <v/>
      </c>
      <c r="Q410" s="20" t="str">
        <f t="shared" si="180"/>
        <v/>
      </c>
      <c r="R410" s="19" t="str">
        <f t="shared" si="195"/>
        <v/>
      </c>
      <c r="S410" s="19" t="str">
        <f t="shared" si="181"/>
        <v/>
      </c>
      <c r="T410" s="19" t="str">
        <f t="shared" si="182"/>
        <v/>
      </c>
      <c r="U410" s="19" t="str">
        <f t="shared" si="183"/>
        <v/>
      </c>
      <c r="V410" s="19" t="str">
        <f t="shared" si="184"/>
        <v/>
      </c>
      <c r="W410" s="19" t="str">
        <f t="shared" si="185"/>
        <v/>
      </c>
      <c r="X410" s="19" t="str">
        <f t="shared" si="186"/>
        <v/>
      </c>
      <c r="Y410" s="19" t="str">
        <f t="shared" si="187"/>
        <v/>
      </c>
      <c r="Z410" s="19" t="str">
        <f t="shared" si="188"/>
        <v/>
      </c>
      <c r="AA410" s="19" t="str">
        <f t="shared" si="189"/>
        <v/>
      </c>
      <c r="AB410" s="19" t="str">
        <f t="shared" si="190"/>
        <v/>
      </c>
      <c r="AC410" s="19" t="str">
        <f t="shared" si="191"/>
        <v/>
      </c>
      <c r="AD410" s="19" t="str">
        <f t="shared" si="192"/>
        <v/>
      </c>
    </row>
    <row r="411" spans="2:30" ht="14.4">
      <c r="B411" s="19" t="str">
        <f>IF(ISBLANK(A411),"",_xlfn.XLOOKUP(LEFT(A411,6),'MKT name rule'!$B$2:$B$322,'MKT name rule'!$C$2:$C$322, "Not found"))</f>
        <v/>
      </c>
      <c r="C411" s="19" t="str">
        <f t="shared" si="193"/>
        <v/>
      </c>
      <c r="D411" s="19" t="str">
        <f t="shared" si="168"/>
        <v/>
      </c>
      <c r="E411" s="19" t="str">
        <f t="shared" si="169"/>
        <v/>
      </c>
      <c r="F411" s="19" t="str">
        <f t="shared" si="170"/>
        <v/>
      </c>
      <c r="G411" s="19" t="str">
        <f t="shared" si="171"/>
        <v/>
      </c>
      <c r="H411" s="19" t="str">
        <f t="shared" si="194"/>
        <v/>
      </c>
      <c r="I411" s="19" t="str">
        <f t="shared" si="172"/>
        <v/>
      </c>
      <c r="J411" s="19" t="str">
        <f t="shared" si="173"/>
        <v/>
      </c>
      <c r="K411" s="19" t="str">
        <f t="shared" si="174"/>
        <v/>
      </c>
      <c r="L411" s="19" t="str">
        <f t="shared" si="175"/>
        <v/>
      </c>
      <c r="M411" s="19" t="str">
        <f t="shared" si="176"/>
        <v/>
      </c>
      <c r="N411" s="20" t="str">
        <f t="shared" si="177"/>
        <v/>
      </c>
      <c r="O411" s="19" t="str">
        <f t="shared" si="178"/>
        <v/>
      </c>
      <c r="P411" s="19" t="str">
        <f t="shared" si="179"/>
        <v/>
      </c>
      <c r="Q411" s="20" t="str">
        <f t="shared" si="180"/>
        <v/>
      </c>
      <c r="R411" s="19" t="str">
        <f t="shared" si="195"/>
        <v/>
      </c>
      <c r="S411" s="19" t="str">
        <f t="shared" si="181"/>
        <v/>
      </c>
      <c r="T411" s="19" t="str">
        <f t="shared" si="182"/>
        <v/>
      </c>
      <c r="U411" s="19" t="str">
        <f t="shared" si="183"/>
        <v/>
      </c>
      <c r="V411" s="19" t="str">
        <f t="shared" si="184"/>
        <v/>
      </c>
      <c r="W411" s="19" t="str">
        <f t="shared" si="185"/>
        <v/>
      </c>
      <c r="X411" s="19" t="str">
        <f t="shared" si="186"/>
        <v/>
      </c>
      <c r="Y411" s="19" t="str">
        <f t="shared" si="187"/>
        <v/>
      </c>
      <c r="Z411" s="19" t="str">
        <f t="shared" si="188"/>
        <v/>
      </c>
      <c r="AA411" s="19" t="str">
        <f t="shared" si="189"/>
        <v/>
      </c>
      <c r="AB411" s="19" t="str">
        <f t="shared" si="190"/>
        <v/>
      </c>
      <c r="AC411" s="19" t="str">
        <f t="shared" si="191"/>
        <v/>
      </c>
      <c r="AD411" s="19" t="str">
        <f t="shared" si="192"/>
        <v/>
      </c>
    </row>
    <row r="412" spans="2:30" ht="14.4">
      <c r="B412" s="19" t="str">
        <f>IF(ISBLANK(A412),"",_xlfn.XLOOKUP(LEFT(A412,6),'MKT name rule'!$B$2:$B$322,'MKT name rule'!$C$2:$C$322, "Not found"))</f>
        <v/>
      </c>
      <c r="C412" s="19" t="str">
        <f t="shared" si="193"/>
        <v/>
      </c>
      <c r="D412" s="19" t="str">
        <f t="shared" si="168"/>
        <v/>
      </c>
      <c r="E412" s="19" t="str">
        <f t="shared" si="169"/>
        <v/>
      </c>
      <c r="F412" s="19" t="str">
        <f t="shared" si="170"/>
        <v/>
      </c>
      <c r="G412" s="19" t="str">
        <f t="shared" si="171"/>
        <v/>
      </c>
      <c r="H412" s="19" t="str">
        <f t="shared" si="194"/>
        <v/>
      </c>
      <c r="I412" s="19" t="str">
        <f t="shared" si="172"/>
        <v/>
      </c>
      <c r="J412" s="19" t="str">
        <f t="shared" si="173"/>
        <v/>
      </c>
      <c r="K412" s="19" t="str">
        <f t="shared" si="174"/>
        <v/>
      </c>
      <c r="L412" s="19" t="str">
        <f t="shared" si="175"/>
        <v/>
      </c>
      <c r="M412" s="19" t="str">
        <f t="shared" si="176"/>
        <v/>
      </c>
      <c r="N412" s="20" t="str">
        <f t="shared" si="177"/>
        <v/>
      </c>
      <c r="O412" s="19" t="str">
        <f t="shared" si="178"/>
        <v/>
      </c>
      <c r="P412" s="19" t="str">
        <f t="shared" si="179"/>
        <v/>
      </c>
      <c r="Q412" s="20" t="str">
        <f t="shared" si="180"/>
        <v/>
      </c>
      <c r="R412" s="19" t="str">
        <f t="shared" si="195"/>
        <v/>
      </c>
      <c r="S412" s="19" t="str">
        <f t="shared" si="181"/>
        <v/>
      </c>
      <c r="T412" s="19" t="str">
        <f t="shared" si="182"/>
        <v/>
      </c>
      <c r="U412" s="19" t="str">
        <f t="shared" si="183"/>
        <v/>
      </c>
      <c r="V412" s="19" t="str">
        <f t="shared" si="184"/>
        <v/>
      </c>
      <c r="W412" s="19" t="str">
        <f t="shared" si="185"/>
        <v/>
      </c>
      <c r="X412" s="19" t="str">
        <f t="shared" si="186"/>
        <v/>
      </c>
      <c r="Y412" s="19" t="str">
        <f t="shared" si="187"/>
        <v/>
      </c>
      <c r="Z412" s="19" t="str">
        <f t="shared" si="188"/>
        <v/>
      </c>
      <c r="AA412" s="19" t="str">
        <f t="shared" si="189"/>
        <v/>
      </c>
      <c r="AB412" s="19" t="str">
        <f t="shared" si="190"/>
        <v/>
      </c>
      <c r="AC412" s="19" t="str">
        <f t="shared" si="191"/>
        <v/>
      </c>
      <c r="AD412" s="19" t="str">
        <f t="shared" si="192"/>
        <v/>
      </c>
    </row>
    <row r="413" spans="2:30" ht="14.4">
      <c r="B413" s="19" t="str">
        <f>IF(ISBLANK(A413),"",_xlfn.XLOOKUP(LEFT(A413,6),'MKT name rule'!$B$2:$B$322,'MKT name rule'!$C$2:$C$322, "Not found"))</f>
        <v/>
      </c>
      <c r="C413" s="19" t="str">
        <f t="shared" si="193"/>
        <v/>
      </c>
      <c r="D413" s="19" t="str">
        <f t="shared" si="168"/>
        <v/>
      </c>
      <c r="E413" s="19" t="str">
        <f t="shared" si="169"/>
        <v/>
      </c>
      <c r="F413" s="19" t="str">
        <f t="shared" si="170"/>
        <v/>
      </c>
      <c r="G413" s="19" t="str">
        <f t="shared" si="171"/>
        <v/>
      </c>
      <c r="H413" s="19" t="str">
        <f t="shared" si="194"/>
        <v/>
      </c>
      <c r="I413" s="19" t="str">
        <f t="shared" si="172"/>
        <v/>
      </c>
      <c r="J413" s="19" t="str">
        <f t="shared" si="173"/>
        <v/>
      </c>
      <c r="K413" s="19" t="str">
        <f t="shared" si="174"/>
        <v/>
      </c>
      <c r="L413" s="19" t="str">
        <f t="shared" si="175"/>
        <v/>
      </c>
      <c r="M413" s="19" t="str">
        <f t="shared" si="176"/>
        <v/>
      </c>
      <c r="N413" s="20" t="str">
        <f t="shared" si="177"/>
        <v/>
      </c>
      <c r="O413" s="19" t="str">
        <f t="shared" si="178"/>
        <v/>
      </c>
      <c r="P413" s="19" t="str">
        <f t="shared" si="179"/>
        <v/>
      </c>
      <c r="Q413" s="20" t="str">
        <f t="shared" si="180"/>
        <v/>
      </c>
      <c r="R413" s="19" t="str">
        <f t="shared" si="195"/>
        <v/>
      </c>
      <c r="S413" s="19" t="str">
        <f t="shared" si="181"/>
        <v/>
      </c>
      <c r="T413" s="19" t="str">
        <f t="shared" si="182"/>
        <v/>
      </c>
      <c r="U413" s="19" t="str">
        <f t="shared" si="183"/>
        <v/>
      </c>
      <c r="V413" s="19" t="str">
        <f t="shared" si="184"/>
        <v/>
      </c>
      <c r="W413" s="19" t="str">
        <f t="shared" si="185"/>
        <v/>
      </c>
      <c r="X413" s="19" t="str">
        <f t="shared" si="186"/>
        <v/>
      </c>
      <c r="Y413" s="19" t="str">
        <f t="shared" si="187"/>
        <v/>
      </c>
      <c r="Z413" s="19" t="str">
        <f t="shared" si="188"/>
        <v/>
      </c>
      <c r="AA413" s="19" t="str">
        <f t="shared" si="189"/>
        <v/>
      </c>
      <c r="AB413" s="19" t="str">
        <f t="shared" si="190"/>
        <v/>
      </c>
      <c r="AC413" s="19" t="str">
        <f t="shared" si="191"/>
        <v/>
      </c>
      <c r="AD413" s="19" t="str">
        <f t="shared" si="192"/>
        <v/>
      </c>
    </row>
    <row r="414" spans="2:30" ht="14.4">
      <c r="B414" s="19" t="str">
        <f>IF(ISBLANK(A414),"",_xlfn.XLOOKUP(LEFT(A414,6),'MKT name rule'!$B$2:$B$322,'MKT name rule'!$C$2:$C$322, "Not found"))</f>
        <v/>
      </c>
      <c r="C414" s="19" t="str">
        <f t="shared" si="193"/>
        <v/>
      </c>
      <c r="D414" s="19" t="str">
        <f t="shared" si="168"/>
        <v/>
      </c>
      <c r="E414" s="19" t="str">
        <f t="shared" si="169"/>
        <v/>
      </c>
      <c r="F414" s="19" t="str">
        <f t="shared" si="170"/>
        <v/>
      </c>
      <c r="G414" s="19" t="str">
        <f t="shared" si="171"/>
        <v/>
      </c>
      <c r="H414" s="19" t="str">
        <f t="shared" si="194"/>
        <v/>
      </c>
      <c r="I414" s="19" t="str">
        <f t="shared" si="172"/>
        <v/>
      </c>
      <c r="J414" s="19" t="str">
        <f t="shared" si="173"/>
        <v/>
      </c>
      <c r="K414" s="19" t="str">
        <f t="shared" si="174"/>
        <v/>
      </c>
      <c r="L414" s="19" t="str">
        <f t="shared" si="175"/>
        <v/>
      </c>
      <c r="M414" s="19" t="str">
        <f t="shared" si="176"/>
        <v/>
      </c>
      <c r="N414" s="20" t="str">
        <f t="shared" si="177"/>
        <v/>
      </c>
      <c r="O414" s="19" t="str">
        <f t="shared" si="178"/>
        <v/>
      </c>
      <c r="P414" s="19" t="str">
        <f t="shared" si="179"/>
        <v/>
      </c>
      <c r="Q414" s="20" t="str">
        <f t="shared" si="180"/>
        <v/>
      </c>
      <c r="R414" s="19" t="str">
        <f t="shared" si="195"/>
        <v/>
      </c>
      <c r="S414" s="19" t="str">
        <f t="shared" si="181"/>
        <v/>
      </c>
      <c r="T414" s="19" t="str">
        <f t="shared" si="182"/>
        <v/>
      </c>
      <c r="U414" s="19" t="str">
        <f t="shared" si="183"/>
        <v/>
      </c>
      <c r="V414" s="19" t="str">
        <f t="shared" si="184"/>
        <v/>
      </c>
      <c r="W414" s="19" t="str">
        <f t="shared" si="185"/>
        <v/>
      </c>
      <c r="X414" s="19" t="str">
        <f t="shared" si="186"/>
        <v/>
      </c>
      <c r="Y414" s="19" t="str">
        <f t="shared" si="187"/>
        <v/>
      </c>
      <c r="Z414" s="19" t="str">
        <f t="shared" si="188"/>
        <v/>
      </c>
      <c r="AA414" s="19" t="str">
        <f t="shared" si="189"/>
        <v/>
      </c>
      <c r="AB414" s="19" t="str">
        <f t="shared" si="190"/>
        <v/>
      </c>
      <c r="AC414" s="19" t="str">
        <f t="shared" si="191"/>
        <v/>
      </c>
      <c r="AD414" s="19" t="str">
        <f t="shared" si="192"/>
        <v/>
      </c>
    </row>
    <row r="415" spans="2:30" ht="14.4">
      <c r="B415" s="19" t="str">
        <f>IF(ISBLANK(A415),"",_xlfn.XLOOKUP(LEFT(A415,6),'MKT name rule'!$B$2:$B$322,'MKT name rule'!$C$2:$C$322, "Not found"))</f>
        <v/>
      </c>
      <c r="C415" s="19" t="str">
        <f t="shared" si="193"/>
        <v/>
      </c>
      <c r="D415" s="19" t="str">
        <f t="shared" si="168"/>
        <v/>
      </c>
      <c r="E415" s="19" t="str">
        <f t="shared" si="169"/>
        <v/>
      </c>
      <c r="F415" s="19" t="str">
        <f t="shared" si="170"/>
        <v/>
      </c>
      <c r="G415" s="19" t="str">
        <f t="shared" si="171"/>
        <v/>
      </c>
      <c r="H415" s="19" t="str">
        <f t="shared" si="194"/>
        <v/>
      </c>
      <c r="I415" s="19" t="str">
        <f t="shared" si="172"/>
        <v/>
      </c>
      <c r="J415" s="19" t="str">
        <f t="shared" si="173"/>
        <v/>
      </c>
      <c r="K415" s="19" t="str">
        <f t="shared" si="174"/>
        <v/>
      </c>
      <c r="L415" s="19" t="str">
        <f t="shared" si="175"/>
        <v/>
      </c>
      <c r="M415" s="19" t="str">
        <f t="shared" si="176"/>
        <v/>
      </c>
      <c r="N415" s="20" t="str">
        <f t="shared" si="177"/>
        <v/>
      </c>
      <c r="O415" s="19" t="str">
        <f t="shared" si="178"/>
        <v/>
      </c>
      <c r="P415" s="19" t="str">
        <f t="shared" si="179"/>
        <v/>
      </c>
      <c r="Q415" s="20" t="str">
        <f t="shared" si="180"/>
        <v/>
      </c>
      <c r="R415" s="19" t="str">
        <f t="shared" si="195"/>
        <v/>
      </c>
      <c r="S415" s="19" t="str">
        <f t="shared" si="181"/>
        <v/>
      </c>
      <c r="T415" s="19" t="str">
        <f t="shared" si="182"/>
        <v/>
      </c>
      <c r="U415" s="19" t="str">
        <f t="shared" si="183"/>
        <v/>
      </c>
      <c r="V415" s="19" t="str">
        <f t="shared" si="184"/>
        <v/>
      </c>
      <c r="W415" s="19" t="str">
        <f t="shared" si="185"/>
        <v/>
      </c>
      <c r="X415" s="19" t="str">
        <f t="shared" si="186"/>
        <v/>
      </c>
      <c r="Y415" s="19" t="str">
        <f t="shared" si="187"/>
        <v/>
      </c>
      <c r="Z415" s="19" t="str">
        <f t="shared" si="188"/>
        <v/>
      </c>
      <c r="AA415" s="19" t="str">
        <f t="shared" si="189"/>
        <v/>
      </c>
      <c r="AB415" s="19" t="str">
        <f t="shared" si="190"/>
        <v/>
      </c>
      <c r="AC415" s="19" t="str">
        <f t="shared" si="191"/>
        <v/>
      </c>
      <c r="AD415" s="19" t="str">
        <f t="shared" si="192"/>
        <v/>
      </c>
    </row>
    <row r="416" spans="2:30" ht="14.4">
      <c r="B416" s="19" t="str">
        <f>IF(ISBLANK(A416),"",_xlfn.XLOOKUP(LEFT(A416,6),'MKT name rule'!$B$2:$B$322,'MKT name rule'!$C$2:$C$322, "Not found"))</f>
        <v/>
      </c>
      <c r="C416" s="19" t="str">
        <f t="shared" si="193"/>
        <v/>
      </c>
      <c r="D416" s="19" t="str">
        <f t="shared" si="168"/>
        <v/>
      </c>
      <c r="E416" s="19" t="str">
        <f t="shared" si="169"/>
        <v/>
      </c>
      <c r="F416" s="19" t="str">
        <f t="shared" si="170"/>
        <v/>
      </c>
      <c r="G416" s="19" t="str">
        <f t="shared" si="171"/>
        <v/>
      </c>
      <c r="H416" s="19" t="str">
        <f t="shared" si="194"/>
        <v/>
      </c>
      <c r="I416" s="19" t="str">
        <f t="shared" si="172"/>
        <v/>
      </c>
      <c r="J416" s="19" t="str">
        <f t="shared" si="173"/>
        <v/>
      </c>
      <c r="K416" s="19" t="str">
        <f t="shared" si="174"/>
        <v/>
      </c>
      <c r="L416" s="19" t="str">
        <f t="shared" si="175"/>
        <v/>
      </c>
      <c r="M416" s="19" t="str">
        <f t="shared" si="176"/>
        <v/>
      </c>
      <c r="N416" s="20" t="str">
        <f t="shared" si="177"/>
        <v/>
      </c>
      <c r="O416" s="19" t="str">
        <f t="shared" si="178"/>
        <v/>
      </c>
      <c r="P416" s="19" t="str">
        <f t="shared" si="179"/>
        <v/>
      </c>
      <c r="Q416" s="20" t="str">
        <f t="shared" si="180"/>
        <v/>
      </c>
      <c r="R416" s="19" t="str">
        <f t="shared" si="195"/>
        <v/>
      </c>
      <c r="S416" s="19" t="str">
        <f t="shared" si="181"/>
        <v/>
      </c>
      <c r="T416" s="19" t="str">
        <f t="shared" si="182"/>
        <v/>
      </c>
      <c r="U416" s="19" t="str">
        <f t="shared" si="183"/>
        <v/>
      </c>
      <c r="V416" s="19" t="str">
        <f t="shared" si="184"/>
        <v/>
      </c>
      <c r="W416" s="19" t="str">
        <f t="shared" si="185"/>
        <v/>
      </c>
      <c r="X416" s="19" t="str">
        <f t="shared" si="186"/>
        <v/>
      </c>
      <c r="Y416" s="19" t="str">
        <f t="shared" si="187"/>
        <v/>
      </c>
      <c r="Z416" s="19" t="str">
        <f t="shared" si="188"/>
        <v/>
      </c>
      <c r="AA416" s="19" t="str">
        <f t="shared" si="189"/>
        <v/>
      </c>
      <c r="AB416" s="19" t="str">
        <f t="shared" si="190"/>
        <v/>
      </c>
      <c r="AC416" s="19" t="str">
        <f t="shared" si="191"/>
        <v/>
      </c>
      <c r="AD416" s="19" t="str">
        <f t="shared" si="192"/>
        <v/>
      </c>
    </row>
    <row r="417" spans="2:30" ht="14.4">
      <c r="B417" s="19" t="str">
        <f>IF(ISBLANK(A417),"",_xlfn.XLOOKUP(LEFT(A417,6),'MKT name rule'!$B$2:$B$322,'MKT name rule'!$C$2:$C$322, "Not found"))</f>
        <v/>
      </c>
      <c r="C417" s="19" t="str">
        <f t="shared" si="193"/>
        <v/>
      </c>
      <c r="D417" s="19" t="str">
        <f t="shared" si="168"/>
        <v/>
      </c>
      <c r="E417" s="19" t="str">
        <f t="shared" si="169"/>
        <v/>
      </c>
      <c r="F417" s="19" t="str">
        <f t="shared" si="170"/>
        <v/>
      </c>
      <c r="G417" s="19" t="str">
        <f t="shared" si="171"/>
        <v/>
      </c>
      <c r="H417" s="19" t="str">
        <f t="shared" si="194"/>
        <v/>
      </c>
      <c r="I417" s="19" t="str">
        <f t="shared" si="172"/>
        <v/>
      </c>
      <c r="J417" s="19" t="str">
        <f t="shared" si="173"/>
        <v/>
      </c>
      <c r="K417" s="19" t="str">
        <f t="shared" si="174"/>
        <v/>
      </c>
      <c r="L417" s="19" t="str">
        <f t="shared" si="175"/>
        <v/>
      </c>
      <c r="M417" s="19" t="str">
        <f t="shared" si="176"/>
        <v/>
      </c>
      <c r="N417" s="20" t="str">
        <f t="shared" si="177"/>
        <v/>
      </c>
      <c r="O417" s="19" t="str">
        <f t="shared" si="178"/>
        <v/>
      </c>
      <c r="P417" s="19" t="str">
        <f t="shared" si="179"/>
        <v/>
      </c>
      <c r="Q417" s="20" t="str">
        <f t="shared" si="180"/>
        <v/>
      </c>
      <c r="R417" s="19" t="str">
        <f t="shared" si="195"/>
        <v/>
      </c>
      <c r="S417" s="19" t="str">
        <f t="shared" si="181"/>
        <v/>
      </c>
      <c r="T417" s="19" t="str">
        <f t="shared" si="182"/>
        <v/>
      </c>
      <c r="U417" s="19" t="str">
        <f t="shared" si="183"/>
        <v/>
      </c>
      <c r="V417" s="19" t="str">
        <f t="shared" si="184"/>
        <v/>
      </c>
      <c r="W417" s="19" t="str">
        <f t="shared" si="185"/>
        <v/>
      </c>
      <c r="X417" s="19" t="str">
        <f t="shared" si="186"/>
        <v/>
      </c>
      <c r="Y417" s="19" t="str">
        <f t="shared" si="187"/>
        <v/>
      </c>
      <c r="Z417" s="19" t="str">
        <f t="shared" si="188"/>
        <v/>
      </c>
      <c r="AA417" s="19" t="str">
        <f t="shared" si="189"/>
        <v/>
      </c>
      <c r="AB417" s="19" t="str">
        <f t="shared" si="190"/>
        <v/>
      </c>
      <c r="AC417" s="19" t="str">
        <f t="shared" si="191"/>
        <v/>
      </c>
      <c r="AD417" s="19" t="str">
        <f t="shared" si="192"/>
        <v/>
      </c>
    </row>
    <row r="418" spans="2:30" ht="14.4">
      <c r="B418" s="19" t="str">
        <f>IF(ISBLANK(A418),"",_xlfn.XLOOKUP(LEFT(A418,6),'MKT name rule'!$B$2:$B$322,'MKT name rule'!$C$2:$C$322, "Not found"))</f>
        <v/>
      </c>
      <c r="C418" s="19" t="str">
        <f t="shared" si="193"/>
        <v/>
      </c>
      <c r="D418" s="19" t="str">
        <f t="shared" si="168"/>
        <v/>
      </c>
      <c r="E418" s="19" t="str">
        <f t="shared" si="169"/>
        <v/>
      </c>
      <c r="F418" s="19" t="str">
        <f t="shared" si="170"/>
        <v/>
      </c>
      <c r="G418" s="19" t="str">
        <f t="shared" si="171"/>
        <v/>
      </c>
      <c r="H418" s="19" t="str">
        <f t="shared" si="194"/>
        <v/>
      </c>
      <c r="I418" s="19" t="str">
        <f t="shared" si="172"/>
        <v/>
      </c>
      <c r="J418" s="19" t="str">
        <f t="shared" si="173"/>
        <v/>
      </c>
      <c r="K418" s="19" t="str">
        <f t="shared" si="174"/>
        <v/>
      </c>
      <c r="L418" s="19" t="str">
        <f t="shared" si="175"/>
        <v/>
      </c>
      <c r="M418" s="19" t="str">
        <f t="shared" si="176"/>
        <v/>
      </c>
      <c r="N418" s="20" t="str">
        <f t="shared" si="177"/>
        <v/>
      </c>
      <c r="O418" s="19" t="str">
        <f t="shared" si="178"/>
        <v/>
      </c>
      <c r="P418" s="19" t="str">
        <f t="shared" si="179"/>
        <v/>
      </c>
      <c r="Q418" s="20" t="str">
        <f t="shared" si="180"/>
        <v/>
      </c>
      <c r="R418" s="19" t="str">
        <f t="shared" si="195"/>
        <v/>
      </c>
      <c r="S418" s="19" t="str">
        <f t="shared" si="181"/>
        <v/>
      </c>
      <c r="T418" s="19" t="str">
        <f t="shared" si="182"/>
        <v/>
      </c>
      <c r="U418" s="19" t="str">
        <f t="shared" si="183"/>
        <v/>
      </c>
      <c r="V418" s="19" t="str">
        <f t="shared" si="184"/>
        <v/>
      </c>
      <c r="W418" s="19" t="str">
        <f t="shared" si="185"/>
        <v/>
      </c>
      <c r="X418" s="19" t="str">
        <f t="shared" si="186"/>
        <v/>
      </c>
      <c r="Y418" s="19" t="str">
        <f t="shared" si="187"/>
        <v/>
      </c>
      <c r="Z418" s="19" t="str">
        <f t="shared" si="188"/>
        <v/>
      </c>
      <c r="AA418" s="19" t="str">
        <f t="shared" si="189"/>
        <v/>
      </c>
      <c r="AB418" s="19" t="str">
        <f t="shared" si="190"/>
        <v/>
      </c>
      <c r="AC418" s="19" t="str">
        <f t="shared" si="191"/>
        <v/>
      </c>
      <c r="AD418" s="19" t="str">
        <f t="shared" si="192"/>
        <v/>
      </c>
    </row>
    <row r="419" spans="2:30" ht="14.4">
      <c r="B419" s="19" t="str">
        <f>IF(ISBLANK(A419),"",_xlfn.XLOOKUP(LEFT(A419,6),'MKT name rule'!$B$2:$B$322,'MKT name rule'!$C$2:$C$322, "Not found"))</f>
        <v/>
      </c>
      <c r="C419" s="19" t="str">
        <f t="shared" si="193"/>
        <v/>
      </c>
      <c r="D419" s="19" t="str">
        <f t="shared" si="168"/>
        <v/>
      </c>
      <c r="E419" s="19" t="str">
        <f t="shared" si="169"/>
        <v/>
      </c>
      <c r="F419" s="19" t="str">
        <f t="shared" si="170"/>
        <v/>
      </c>
      <c r="G419" s="19" t="str">
        <f t="shared" si="171"/>
        <v/>
      </c>
      <c r="H419" s="19" t="str">
        <f t="shared" si="194"/>
        <v/>
      </c>
      <c r="I419" s="19" t="str">
        <f t="shared" si="172"/>
        <v/>
      </c>
      <c r="J419" s="19" t="str">
        <f t="shared" si="173"/>
        <v/>
      </c>
      <c r="K419" s="19" t="str">
        <f t="shared" si="174"/>
        <v/>
      </c>
      <c r="L419" s="19" t="str">
        <f t="shared" si="175"/>
        <v/>
      </c>
      <c r="M419" s="19" t="str">
        <f t="shared" si="176"/>
        <v/>
      </c>
      <c r="N419" s="20" t="str">
        <f t="shared" si="177"/>
        <v/>
      </c>
      <c r="O419" s="19" t="str">
        <f t="shared" si="178"/>
        <v/>
      </c>
      <c r="P419" s="19" t="str">
        <f t="shared" si="179"/>
        <v/>
      </c>
      <c r="Q419" s="20" t="str">
        <f t="shared" si="180"/>
        <v/>
      </c>
      <c r="R419" s="19" t="str">
        <f t="shared" si="195"/>
        <v/>
      </c>
      <c r="S419" s="19" t="str">
        <f t="shared" si="181"/>
        <v/>
      </c>
      <c r="T419" s="19" t="str">
        <f t="shared" si="182"/>
        <v/>
      </c>
      <c r="U419" s="19" t="str">
        <f t="shared" si="183"/>
        <v/>
      </c>
      <c r="V419" s="19" t="str">
        <f t="shared" si="184"/>
        <v/>
      </c>
      <c r="W419" s="19" t="str">
        <f t="shared" si="185"/>
        <v/>
      </c>
      <c r="X419" s="19" t="str">
        <f t="shared" si="186"/>
        <v/>
      </c>
      <c r="Y419" s="19" t="str">
        <f t="shared" si="187"/>
        <v/>
      </c>
      <c r="Z419" s="19" t="str">
        <f t="shared" si="188"/>
        <v/>
      </c>
      <c r="AA419" s="19" t="str">
        <f t="shared" si="189"/>
        <v/>
      </c>
      <c r="AB419" s="19" t="str">
        <f t="shared" si="190"/>
        <v/>
      </c>
      <c r="AC419" s="19" t="str">
        <f t="shared" si="191"/>
        <v/>
      </c>
      <c r="AD419" s="19" t="str">
        <f t="shared" si="192"/>
        <v/>
      </c>
    </row>
    <row r="420" spans="2:30" ht="14.4">
      <c r="B420" s="19" t="str">
        <f>IF(ISBLANK(A420),"",_xlfn.XLOOKUP(LEFT(A420,6),'MKT name rule'!$B$2:$B$322,'MKT name rule'!$C$2:$C$322, "Not found"))</f>
        <v/>
      </c>
      <c r="C420" s="19" t="str">
        <f t="shared" si="193"/>
        <v/>
      </c>
      <c r="D420" s="19" t="str">
        <f t="shared" si="168"/>
        <v/>
      </c>
      <c r="E420" s="19" t="str">
        <f t="shared" si="169"/>
        <v/>
      </c>
      <c r="F420" s="19" t="str">
        <f t="shared" si="170"/>
        <v/>
      </c>
      <c r="G420" s="19" t="str">
        <f t="shared" si="171"/>
        <v/>
      </c>
      <c r="H420" s="19" t="str">
        <f t="shared" si="194"/>
        <v/>
      </c>
      <c r="I420" s="19" t="str">
        <f t="shared" si="172"/>
        <v/>
      </c>
      <c r="J420" s="19" t="str">
        <f t="shared" si="173"/>
        <v/>
      </c>
      <c r="K420" s="19" t="str">
        <f t="shared" si="174"/>
        <v/>
      </c>
      <c r="L420" s="19" t="str">
        <f t="shared" si="175"/>
        <v/>
      </c>
      <c r="M420" s="19" t="str">
        <f t="shared" si="176"/>
        <v/>
      </c>
      <c r="N420" s="20" t="str">
        <f t="shared" si="177"/>
        <v/>
      </c>
      <c r="O420" s="19" t="str">
        <f t="shared" si="178"/>
        <v/>
      </c>
      <c r="P420" s="19" t="str">
        <f t="shared" si="179"/>
        <v/>
      </c>
      <c r="Q420" s="20" t="str">
        <f t="shared" si="180"/>
        <v/>
      </c>
      <c r="R420" s="19" t="str">
        <f t="shared" si="195"/>
        <v/>
      </c>
      <c r="S420" s="19" t="str">
        <f t="shared" si="181"/>
        <v/>
      </c>
      <c r="T420" s="19" t="str">
        <f t="shared" si="182"/>
        <v/>
      </c>
      <c r="U420" s="19" t="str">
        <f t="shared" si="183"/>
        <v/>
      </c>
      <c r="V420" s="19" t="str">
        <f t="shared" si="184"/>
        <v/>
      </c>
      <c r="W420" s="19" t="str">
        <f t="shared" si="185"/>
        <v/>
      </c>
      <c r="X420" s="19" t="str">
        <f t="shared" si="186"/>
        <v/>
      </c>
      <c r="Y420" s="19" t="str">
        <f t="shared" si="187"/>
        <v/>
      </c>
      <c r="Z420" s="19" t="str">
        <f t="shared" si="188"/>
        <v/>
      </c>
      <c r="AA420" s="19" t="str">
        <f t="shared" si="189"/>
        <v/>
      </c>
      <c r="AB420" s="19" t="str">
        <f t="shared" si="190"/>
        <v/>
      </c>
      <c r="AC420" s="19" t="str">
        <f t="shared" si="191"/>
        <v/>
      </c>
      <c r="AD420" s="19" t="str">
        <f t="shared" si="192"/>
        <v/>
      </c>
    </row>
    <row r="421" spans="2:30" ht="14.4">
      <c r="B421" s="19" t="str">
        <f>IF(ISBLANK(A421),"",_xlfn.XLOOKUP(LEFT(A421,6),'MKT name rule'!$B$2:$B$322,'MKT name rule'!$C$2:$C$322, "Not found"))</f>
        <v/>
      </c>
      <c r="C421" s="19" t="str">
        <f t="shared" si="193"/>
        <v/>
      </c>
      <c r="D421" s="19" t="str">
        <f t="shared" si="168"/>
        <v/>
      </c>
      <c r="E421" s="19" t="str">
        <f t="shared" si="169"/>
        <v/>
      </c>
      <c r="F421" s="19" t="str">
        <f t="shared" si="170"/>
        <v/>
      </c>
      <c r="G421" s="19" t="str">
        <f t="shared" si="171"/>
        <v/>
      </c>
      <c r="H421" s="19" t="str">
        <f t="shared" si="194"/>
        <v/>
      </c>
      <c r="I421" s="19" t="str">
        <f t="shared" si="172"/>
        <v/>
      </c>
      <c r="J421" s="19" t="str">
        <f t="shared" si="173"/>
        <v/>
      </c>
      <c r="K421" s="19" t="str">
        <f t="shared" si="174"/>
        <v/>
      </c>
      <c r="L421" s="19" t="str">
        <f t="shared" si="175"/>
        <v/>
      </c>
      <c r="M421" s="19" t="str">
        <f t="shared" si="176"/>
        <v/>
      </c>
      <c r="N421" s="20" t="str">
        <f t="shared" si="177"/>
        <v/>
      </c>
      <c r="O421" s="19" t="str">
        <f t="shared" si="178"/>
        <v/>
      </c>
      <c r="P421" s="19" t="str">
        <f t="shared" si="179"/>
        <v/>
      </c>
      <c r="Q421" s="20" t="str">
        <f t="shared" si="180"/>
        <v/>
      </c>
      <c r="R421" s="19" t="str">
        <f t="shared" si="195"/>
        <v/>
      </c>
      <c r="S421" s="19" t="str">
        <f t="shared" si="181"/>
        <v/>
      </c>
      <c r="T421" s="19" t="str">
        <f t="shared" si="182"/>
        <v/>
      </c>
      <c r="U421" s="19" t="str">
        <f t="shared" si="183"/>
        <v/>
      </c>
      <c r="V421" s="19" t="str">
        <f t="shared" si="184"/>
        <v/>
      </c>
      <c r="W421" s="19" t="str">
        <f t="shared" si="185"/>
        <v/>
      </c>
      <c r="X421" s="19" t="str">
        <f t="shared" si="186"/>
        <v/>
      </c>
      <c r="Y421" s="19" t="str">
        <f t="shared" si="187"/>
        <v/>
      </c>
      <c r="Z421" s="19" t="str">
        <f t="shared" si="188"/>
        <v/>
      </c>
      <c r="AA421" s="19" t="str">
        <f t="shared" si="189"/>
        <v/>
      </c>
      <c r="AB421" s="19" t="str">
        <f t="shared" si="190"/>
        <v/>
      </c>
      <c r="AC421" s="19" t="str">
        <f t="shared" si="191"/>
        <v/>
      </c>
      <c r="AD421" s="19" t="str">
        <f t="shared" si="192"/>
        <v/>
      </c>
    </row>
    <row r="422" spans="2:30" ht="14.4">
      <c r="B422" s="19" t="str">
        <f>IF(ISBLANK(A422),"",_xlfn.XLOOKUP(LEFT(A422,6),'MKT name rule'!$B$2:$B$322,'MKT name rule'!$C$2:$C$322, "Not found"))</f>
        <v/>
      </c>
      <c r="C422" s="19" t="str">
        <f t="shared" si="193"/>
        <v/>
      </c>
      <c r="D422" s="19" t="str">
        <f t="shared" si="168"/>
        <v/>
      </c>
      <c r="E422" s="19" t="str">
        <f t="shared" si="169"/>
        <v/>
      </c>
      <c r="F422" s="19" t="str">
        <f t="shared" si="170"/>
        <v/>
      </c>
      <c r="G422" s="19" t="str">
        <f t="shared" si="171"/>
        <v/>
      </c>
      <c r="H422" s="19" t="str">
        <f t="shared" si="194"/>
        <v/>
      </c>
      <c r="I422" s="19" t="str">
        <f t="shared" si="172"/>
        <v/>
      </c>
      <c r="J422" s="19" t="str">
        <f t="shared" si="173"/>
        <v/>
      </c>
      <c r="K422" s="19" t="str">
        <f t="shared" si="174"/>
        <v/>
      </c>
      <c r="L422" s="19" t="str">
        <f t="shared" si="175"/>
        <v/>
      </c>
      <c r="M422" s="19" t="str">
        <f t="shared" si="176"/>
        <v/>
      </c>
      <c r="N422" s="20" t="str">
        <f t="shared" si="177"/>
        <v/>
      </c>
      <c r="O422" s="19" t="str">
        <f t="shared" si="178"/>
        <v/>
      </c>
      <c r="P422" s="19" t="str">
        <f t="shared" si="179"/>
        <v/>
      </c>
      <c r="Q422" s="20" t="str">
        <f t="shared" si="180"/>
        <v/>
      </c>
      <c r="R422" s="19" t="str">
        <f t="shared" si="195"/>
        <v/>
      </c>
      <c r="S422" s="19" t="str">
        <f t="shared" si="181"/>
        <v/>
      </c>
      <c r="T422" s="19" t="str">
        <f t="shared" si="182"/>
        <v/>
      </c>
      <c r="U422" s="19" t="str">
        <f t="shared" si="183"/>
        <v/>
      </c>
      <c r="V422" s="19" t="str">
        <f t="shared" si="184"/>
        <v/>
      </c>
      <c r="W422" s="19" t="str">
        <f t="shared" si="185"/>
        <v/>
      </c>
      <c r="X422" s="19" t="str">
        <f t="shared" si="186"/>
        <v/>
      </c>
      <c r="Y422" s="19" t="str">
        <f t="shared" si="187"/>
        <v/>
      </c>
      <c r="Z422" s="19" t="str">
        <f t="shared" si="188"/>
        <v/>
      </c>
      <c r="AA422" s="19" t="str">
        <f t="shared" si="189"/>
        <v/>
      </c>
      <c r="AB422" s="19" t="str">
        <f t="shared" si="190"/>
        <v/>
      </c>
      <c r="AC422" s="19" t="str">
        <f t="shared" si="191"/>
        <v/>
      </c>
      <c r="AD422" s="19" t="str">
        <f t="shared" si="192"/>
        <v/>
      </c>
    </row>
    <row r="423" spans="2:30" ht="14.4">
      <c r="B423" s="19" t="str">
        <f>IF(ISBLANK(A423),"",_xlfn.XLOOKUP(LEFT(A423,6),'MKT name rule'!$B$2:$B$322,'MKT name rule'!$C$2:$C$322, "Not found"))</f>
        <v/>
      </c>
      <c r="C423" s="19" t="str">
        <f t="shared" si="193"/>
        <v/>
      </c>
      <c r="D423" s="19" t="str">
        <f t="shared" si="168"/>
        <v/>
      </c>
      <c r="E423" s="19" t="str">
        <f t="shared" si="169"/>
        <v/>
      </c>
      <c r="F423" s="19" t="str">
        <f t="shared" si="170"/>
        <v/>
      </c>
      <c r="G423" s="19" t="str">
        <f t="shared" si="171"/>
        <v/>
      </c>
      <c r="H423" s="19" t="str">
        <f t="shared" si="194"/>
        <v/>
      </c>
      <c r="I423" s="19" t="str">
        <f t="shared" si="172"/>
        <v/>
      </c>
      <c r="J423" s="19" t="str">
        <f t="shared" si="173"/>
        <v/>
      </c>
      <c r="K423" s="19" t="str">
        <f t="shared" si="174"/>
        <v/>
      </c>
      <c r="L423" s="19" t="str">
        <f t="shared" si="175"/>
        <v/>
      </c>
      <c r="M423" s="19" t="str">
        <f t="shared" si="176"/>
        <v/>
      </c>
      <c r="N423" s="20" t="str">
        <f t="shared" si="177"/>
        <v/>
      </c>
      <c r="O423" s="19" t="str">
        <f t="shared" si="178"/>
        <v/>
      </c>
      <c r="P423" s="19" t="str">
        <f t="shared" si="179"/>
        <v/>
      </c>
      <c r="Q423" s="20" t="str">
        <f t="shared" si="180"/>
        <v/>
      </c>
      <c r="R423" s="19" t="str">
        <f t="shared" si="195"/>
        <v/>
      </c>
      <c r="S423" s="19" t="str">
        <f t="shared" si="181"/>
        <v/>
      </c>
      <c r="T423" s="19" t="str">
        <f t="shared" si="182"/>
        <v/>
      </c>
      <c r="U423" s="19" t="str">
        <f t="shared" si="183"/>
        <v/>
      </c>
      <c r="V423" s="19" t="str">
        <f t="shared" si="184"/>
        <v/>
      </c>
      <c r="W423" s="19" t="str">
        <f t="shared" si="185"/>
        <v/>
      </c>
      <c r="X423" s="19" t="str">
        <f t="shared" si="186"/>
        <v/>
      </c>
      <c r="Y423" s="19" t="str">
        <f t="shared" si="187"/>
        <v/>
      </c>
      <c r="Z423" s="19" t="str">
        <f t="shared" si="188"/>
        <v/>
      </c>
      <c r="AA423" s="19" t="str">
        <f t="shared" si="189"/>
        <v/>
      </c>
      <c r="AB423" s="19" t="str">
        <f t="shared" si="190"/>
        <v/>
      </c>
      <c r="AC423" s="19" t="str">
        <f t="shared" si="191"/>
        <v/>
      </c>
      <c r="AD423" s="19" t="str">
        <f t="shared" si="192"/>
        <v/>
      </c>
    </row>
    <row r="424" spans="2:30" ht="14.4">
      <c r="B424" s="19" t="str">
        <f>IF(ISBLANK(A424),"",_xlfn.XLOOKUP(LEFT(A424,6),'MKT name rule'!$B$2:$B$322,'MKT name rule'!$C$2:$C$322, "Not found"))</f>
        <v/>
      </c>
      <c r="C424" s="19" t="str">
        <f t="shared" si="193"/>
        <v/>
      </c>
      <c r="D424" s="19" t="str">
        <f t="shared" si="168"/>
        <v/>
      </c>
      <c r="E424" s="19" t="str">
        <f t="shared" si="169"/>
        <v/>
      </c>
      <c r="F424" s="19" t="str">
        <f t="shared" si="170"/>
        <v/>
      </c>
      <c r="G424" s="19" t="str">
        <f t="shared" si="171"/>
        <v/>
      </c>
      <c r="H424" s="19" t="str">
        <f t="shared" si="194"/>
        <v/>
      </c>
      <c r="I424" s="19" t="str">
        <f t="shared" si="172"/>
        <v/>
      </c>
      <c r="J424" s="19" t="str">
        <f t="shared" si="173"/>
        <v/>
      </c>
      <c r="K424" s="19" t="str">
        <f t="shared" si="174"/>
        <v/>
      </c>
      <c r="L424" s="19" t="str">
        <f t="shared" si="175"/>
        <v/>
      </c>
      <c r="M424" s="19" t="str">
        <f t="shared" si="176"/>
        <v/>
      </c>
      <c r="N424" s="20" t="str">
        <f t="shared" si="177"/>
        <v/>
      </c>
      <c r="O424" s="19" t="str">
        <f t="shared" si="178"/>
        <v/>
      </c>
      <c r="P424" s="19" t="str">
        <f t="shared" si="179"/>
        <v/>
      </c>
      <c r="Q424" s="20" t="str">
        <f t="shared" si="180"/>
        <v/>
      </c>
      <c r="R424" s="19" t="str">
        <f t="shared" si="195"/>
        <v/>
      </c>
      <c r="S424" s="19" t="str">
        <f t="shared" si="181"/>
        <v/>
      </c>
      <c r="T424" s="19" t="str">
        <f t="shared" si="182"/>
        <v/>
      </c>
      <c r="U424" s="19" t="str">
        <f t="shared" si="183"/>
        <v/>
      </c>
      <c r="V424" s="19" t="str">
        <f t="shared" si="184"/>
        <v/>
      </c>
      <c r="W424" s="19" t="str">
        <f t="shared" si="185"/>
        <v/>
      </c>
      <c r="X424" s="19" t="str">
        <f t="shared" si="186"/>
        <v/>
      </c>
      <c r="Y424" s="19" t="str">
        <f t="shared" si="187"/>
        <v/>
      </c>
      <c r="Z424" s="19" t="str">
        <f t="shared" si="188"/>
        <v/>
      </c>
      <c r="AA424" s="19" t="str">
        <f t="shared" si="189"/>
        <v/>
      </c>
      <c r="AB424" s="19" t="str">
        <f t="shared" si="190"/>
        <v/>
      </c>
      <c r="AC424" s="19" t="str">
        <f t="shared" si="191"/>
        <v/>
      </c>
      <c r="AD424" s="19" t="str">
        <f t="shared" si="192"/>
        <v/>
      </c>
    </row>
    <row r="425" spans="2:30" ht="14.4">
      <c r="B425" s="19" t="str">
        <f>IF(ISBLANK(A425),"",_xlfn.XLOOKUP(LEFT(A425,6),'MKT name rule'!$B$2:$B$322,'MKT name rule'!$C$2:$C$322, "Not found"))</f>
        <v/>
      </c>
      <c r="C425" s="19" t="str">
        <f t="shared" si="193"/>
        <v/>
      </c>
      <c r="D425" s="19" t="str">
        <f t="shared" si="168"/>
        <v/>
      </c>
      <c r="E425" s="19" t="str">
        <f t="shared" si="169"/>
        <v/>
      </c>
      <c r="F425" s="19" t="str">
        <f t="shared" si="170"/>
        <v/>
      </c>
      <c r="G425" s="19" t="str">
        <f t="shared" si="171"/>
        <v/>
      </c>
      <c r="H425" s="19" t="str">
        <f t="shared" si="194"/>
        <v/>
      </c>
      <c r="I425" s="19" t="str">
        <f t="shared" si="172"/>
        <v/>
      </c>
      <c r="J425" s="19" t="str">
        <f t="shared" si="173"/>
        <v/>
      </c>
      <c r="K425" s="19" t="str">
        <f t="shared" si="174"/>
        <v/>
      </c>
      <c r="L425" s="19" t="str">
        <f t="shared" si="175"/>
        <v/>
      </c>
      <c r="M425" s="19" t="str">
        <f t="shared" si="176"/>
        <v/>
      </c>
      <c r="N425" s="20" t="str">
        <f t="shared" si="177"/>
        <v/>
      </c>
      <c r="O425" s="19" t="str">
        <f t="shared" si="178"/>
        <v/>
      </c>
      <c r="P425" s="19" t="str">
        <f t="shared" si="179"/>
        <v/>
      </c>
      <c r="Q425" s="20" t="str">
        <f t="shared" si="180"/>
        <v/>
      </c>
      <c r="R425" s="19" t="str">
        <f t="shared" si="195"/>
        <v/>
      </c>
      <c r="S425" s="19" t="str">
        <f t="shared" si="181"/>
        <v/>
      </c>
      <c r="T425" s="19" t="str">
        <f t="shared" si="182"/>
        <v/>
      </c>
      <c r="U425" s="19" t="str">
        <f t="shared" si="183"/>
        <v/>
      </c>
      <c r="V425" s="19" t="str">
        <f t="shared" si="184"/>
        <v/>
      </c>
      <c r="W425" s="19" t="str">
        <f t="shared" si="185"/>
        <v/>
      </c>
      <c r="X425" s="19" t="str">
        <f t="shared" si="186"/>
        <v/>
      </c>
      <c r="Y425" s="19" t="str">
        <f t="shared" si="187"/>
        <v/>
      </c>
      <c r="Z425" s="19" t="str">
        <f t="shared" si="188"/>
        <v/>
      </c>
      <c r="AA425" s="19" t="str">
        <f t="shared" si="189"/>
        <v/>
      </c>
      <c r="AB425" s="19" t="str">
        <f t="shared" si="190"/>
        <v/>
      </c>
      <c r="AC425" s="19" t="str">
        <f t="shared" si="191"/>
        <v/>
      </c>
      <c r="AD425" s="19" t="str">
        <f t="shared" si="192"/>
        <v/>
      </c>
    </row>
    <row r="426" spans="2:30" ht="14.4">
      <c r="B426" s="19" t="str">
        <f>IF(ISBLANK(A426),"",_xlfn.XLOOKUP(LEFT(A426,6),'MKT name rule'!$B$2:$B$322,'MKT name rule'!$C$2:$C$322, "Not found"))</f>
        <v/>
      </c>
      <c r="C426" s="19" t="str">
        <f t="shared" si="193"/>
        <v/>
      </c>
      <c r="D426" s="19" t="str">
        <f t="shared" si="168"/>
        <v/>
      </c>
      <c r="E426" s="19" t="str">
        <f t="shared" si="169"/>
        <v/>
      </c>
      <c r="F426" s="19" t="str">
        <f t="shared" si="170"/>
        <v/>
      </c>
      <c r="G426" s="19" t="str">
        <f t="shared" si="171"/>
        <v/>
      </c>
      <c r="H426" s="19" t="str">
        <f t="shared" si="194"/>
        <v/>
      </c>
      <c r="I426" s="19" t="str">
        <f t="shared" si="172"/>
        <v/>
      </c>
      <c r="J426" s="19" t="str">
        <f t="shared" si="173"/>
        <v/>
      </c>
      <c r="K426" s="19" t="str">
        <f t="shared" si="174"/>
        <v/>
      </c>
      <c r="L426" s="19" t="str">
        <f t="shared" si="175"/>
        <v/>
      </c>
      <c r="M426" s="19" t="str">
        <f t="shared" si="176"/>
        <v/>
      </c>
      <c r="N426" s="20" t="str">
        <f t="shared" si="177"/>
        <v/>
      </c>
      <c r="O426" s="19" t="str">
        <f t="shared" si="178"/>
        <v/>
      </c>
      <c r="P426" s="19" t="str">
        <f t="shared" si="179"/>
        <v/>
      </c>
      <c r="Q426" s="20" t="str">
        <f t="shared" si="180"/>
        <v/>
      </c>
      <c r="R426" s="19" t="str">
        <f t="shared" si="195"/>
        <v/>
      </c>
      <c r="S426" s="19" t="str">
        <f t="shared" si="181"/>
        <v/>
      </c>
      <c r="T426" s="19" t="str">
        <f t="shared" si="182"/>
        <v/>
      </c>
      <c r="U426" s="19" t="str">
        <f t="shared" si="183"/>
        <v/>
      </c>
      <c r="V426" s="19" t="str">
        <f t="shared" si="184"/>
        <v/>
      </c>
      <c r="W426" s="19" t="str">
        <f t="shared" si="185"/>
        <v/>
      </c>
      <c r="X426" s="19" t="str">
        <f t="shared" si="186"/>
        <v/>
      </c>
      <c r="Y426" s="19" t="str">
        <f t="shared" si="187"/>
        <v/>
      </c>
      <c r="Z426" s="19" t="str">
        <f t="shared" si="188"/>
        <v/>
      </c>
      <c r="AA426" s="19" t="str">
        <f t="shared" si="189"/>
        <v/>
      </c>
      <c r="AB426" s="19" t="str">
        <f t="shared" si="190"/>
        <v/>
      </c>
      <c r="AC426" s="19" t="str">
        <f t="shared" si="191"/>
        <v/>
      </c>
      <c r="AD426" s="19" t="str">
        <f t="shared" si="192"/>
        <v/>
      </c>
    </row>
    <row r="427" spans="2:30" ht="14.4">
      <c r="B427" s="19" t="str">
        <f>IF(ISBLANK(A427),"",_xlfn.XLOOKUP(LEFT(A427,6),'MKT name rule'!$B$2:$B$322,'MKT name rule'!$C$2:$C$322, "Not found"))</f>
        <v/>
      </c>
      <c r="C427" s="19" t="str">
        <f t="shared" si="193"/>
        <v/>
      </c>
      <c r="D427" s="19" t="str">
        <f t="shared" si="168"/>
        <v/>
      </c>
      <c r="E427" s="19" t="str">
        <f t="shared" si="169"/>
        <v/>
      </c>
      <c r="F427" s="19" t="str">
        <f t="shared" si="170"/>
        <v/>
      </c>
      <c r="G427" s="19" t="str">
        <f t="shared" si="171"/>
        <v/>
      </c>
      <c r="H427" s="19" t="str">
        <f t="shared" si="194"/>
        <v/>
      </c>
      <c r="I427" s="19" t="str">
        <f t="shared" si="172"/>
        <v/>
      </c>
      <c r="J427" s="19" t="str">
        <f t="shared" si="173"/>
        <v/>
      </c>
      <c r="K427" s="19" t="str">
        <f t="shared" si="174"/>
        <v/>
      </c>
      <c r="L427" s="19" t="str">
        <f t="shared" si="175"/>
        <v/>
      </c>
      <c r="M427" s="19" t="str">
        <f t="shared" si="176"/>
        <v/>
      </c>
      <c r="N427" s="20" t="str">
        <f t="shared" si="177"/>
        <v/>
      </c>
      <c r="O427" s="19" t="str">
        <f t="shared" si="178"/>
        <v/>
      </c>
      <c r="P427" s="19" t="str">
        <f t="shared" si="179"/>
        <v/>
      </c>
      <c r="Q427" s="20" t="str">
        <f t="shared" si="180"/>
        <v/>
      </c>
      <c r="R427" s="19" t="str">
        <f t="shared" si="195"/>
        <v/>
      </c>
      <c r="S427" s="19" t="str">
        <f t="shared" si="181"/>
        <v/>
      </c>
      <c r="T427" s="19" t="str">
        <f t="shared" si="182"/>
        <v/>
      </c>
      <c r="U427" s="19" t="str">
        <f t="shared" si="183"/>
        <v/>
      </c>
      <c r="V427" s="19" t="str">
        <f t="shared" si="184"/>
        <v/>
      </c>
      <c r="W427" s="19" t="str">
        <f t="shared" si="185"/>
        <v/>
      </c>
      <c r="X427" s="19" t="str">
        <f t="shared" si="186"/>
        <v/>
      </c>
      <c r="Y427" s="19" t="str">
        <f t="shared" si="187"/>
        <v/>
      </c>
      <c r="Z427" s="19" t="str">
        <f t="shared" si="188"/>
        <v/>
      </c>
      <c r="AA427" s="19" t="str">
        <f t="shared" si="189"/>
        <v/>
      </c>
      <c r="AB427" s="19" t="str">
        <f t="shared" si="190"/>
        <v/>
      </c>
      <c r="AC427" s="19" t="str">
        <f t="shared" si="191"/>
        <v/>
      </c>
      <c r="AD427" s="19" t="str">
        <f t="shared" si="192"/>
        <v/>
      </c>
    </row>
    <row r="428" spans="2:30" ht="14.4">
      <c r="B428" s="19" t="str">
        <f>IF(ISBLANK(A428),"",_xlfn.XLOOKUP(LEFT(A428,6),'MKT name rule'!$B$2:$B$322,'MKT name rule'!$C$2:$C$322, "Not found"))</f>
        <v/>
      </c>
      <c r="C428" s="19" t="str">
        <f t="shared" si="193"/>
        <v/>
      </c>
      <c r="D428" s="19" t="str">
        <f t="shared" si="168"/>
        <v/>
      </c>
      <c r="E428" s="19" t="str">
        <f t="shared" si="169"/>
        <v/>
      </c>
      <c r="F428" s="19" t="str">
        <f t="shared" si="170"/>
        <v/>
      </c>
      <c r="G428" s="19" t="str">
        <f t="shared" si="171"/>
        <v/>
      </c>
      <c r="H428" s="19" t="str">
        <f t="shared" si="194"/>
        <v/>
      </c>
      <c r="I428" s="19" t="str">
        <f t="shared" si="172"/>
        <v/>
      </c>
      <c r="J428" s="19" t="str">
        <f t="shared" si="173"/>
        <v/>
      </c>
      <c r="K428" s="19" t="str">
        <f t="shared" si="174"/>
        <v/>
      </c>
      <c r="L428" s="19" t="str">
        <f t="shared" si="175"/>
        <v/>
      </c>
      <c r="M428" s="19" t="str">
        <f t="shared" si="176"/>
        <v/>
      </c>
      <c r="N428" s="20" t="str">
        <f t="shared" si="177"/>
        <v/>
      </c>
      <c r="O428" s="19" t="str">
        <f t="shared" si="178"/>
        <v/>
      </c>
      <c r="P428" s="19" t="str">
        <f t="shared" si="179"/>
        <v/>
      </c>
      <c r="Q428" s="20" t="str">
        <f t="shared" si="180"/>
        <v/>
      </c>
      <c r="R428" s="19" t="str">
        <f t="shared" si="195"/>
        <v/>
      </c>
      <c r="S428" s="19" t="str">
        <f t="shared" si="181"/>
        <v/>
      </c>
      <c r="T428" s="19" t="str">
        <f t="shared" si="182"/>
        <v/>
      </c>
      <c r="U428" s="19" t="str">
        <f t="shared" si="183"/>
        <v/>
      </c>
      <c r="V428" s="19" t="str">
        <f t="shared" si="184"/>
        <v/>
      </c>
      <c r="W428" s="19" t="str">
        <f t="shared" si="185"/>
        <v/>
      </c>
      <c r="X428" s="19" t="str">
        <f t="shared" si="186"/>
        <v/>
      </c>
      <c r="Y428" s="19" t="str">
        <f t="shared" si="187"/>
        <v/>
      </c>
      <c r="Z428" s="19" t="str">
        <f t="shared" si="188"/>
        <v/>
      </c>
      <c r="AA428" s="19" t="str">
        <f t="shared" si="189"/>
        <v/>
      </c>
      <c r="AB428" s="19" t="str">
        <f t="shared" si="190"/>
        <v/>
      </c>
      <c r="AC428" s="19" t="str">
        <f t="shared" si="191"/>
        <v/>
      </c>
      <c r="AD428" s="19" t="str">
        <f t="shared" si="192"/>
        <v/>
      </c>
    </row>
    <row r="429" spans="2:30" ht="14.4">
      <c r="B429" s="19" t="str">
        <f>IF(ISBLANK(A429),"",_xlfn.XLOOKUP(LEFT(A429,6),'MKT name rule'!$B$2:$B$322,'MKT name rule'!$C$2:$C$322, "Not found"))</f>
        <v/>
      </c>
      <c r="C429" s="19" t="str">
        <f t="shared" si="193"/>
        <v/>
      </c>
      <c r="D429" s="19" t="str">
        <f t="shared" si="168"/>
        <v/>
      </c>
      <c r="E429" s="19" t="str">
        <f t="shared" si="169"/>
        <v/>
      </c>
      <c r="F429" s="19" t="str">
        <f t="shared" si="170"/>
        <v/>
      </c>
      <c r="G429" s="19" t="str">
        <f t="shared" si="171"/>
        <v/>
      </c>
      <c r="H429" s="19" t="str">
        <f t="shared" si="194"/>
        <v/>
      </c>
      <c r="I429" s="19" t="str">
        <f t="shared" si="172"/>
        <v/>
      </c>
      <c r="J429" s="19" t="str">
        <f t="shared" si="173"/>
        <v/>
      </c>
      <c r="K429" s="19" t="str">
        <f t="shared" si="174"/>
        <v/>
      </c>
      <c r="L429" s="19" t="str">
        <f t="shared" si="175"/>
        <v/>
      </c>
      <c r="M429" s="19" t="str">
        <f t="shared" si="176"/>
        <v/>
      </c>
      <c r="N429" s="20" t="str">
        <f t="shared" si="177"/>
        <v/>
      </c>
      <c r="O429" s="19" t="str">
        <f t="shared" si="178"/>
        <v/>
      </c>
      <c r="P429" s="19" t="str">
        <f t="shared" si="179"/>
        <v/>
      </c>
      <c r="Q429" s="20" t="str">
        <f t="shared" si="180"/>
        <v/>
      </c>
      <c r="R429" s="19" t="str">
        <f t="shared" si="195"/>
        <v/>
      </c>
      <c r="S429" s="19" t="str">
        <f t="shared" si="181"/>
        <v/>
      </c>
      <c r="T429" s="19" t="str">
        <f t="shared" si="182"/>
        <v/>
      </c>
      <c r="U429" s="19" t="str">
        <f t="shared" si="183"/>
        <v/>
      </c>
      <c r="V429" s="19" t="str">
        <f t="shared" si="184"/>
        <v/>
      </c>
      <c r="W429" s="19" t="str">
        <f t="shared" si="185"/>
        <v/>
      </c>
      <c r="X429" s="19" t="str">
        <f t="shared" si="186"/>
        <v/>
      </c>
      <c r="Y429" s="19" t="str">
        <f t="shared" si="187"/>
        <v/>
      </c>
      <c r="Z429" s="19" t="str">
        <f t="shared" si="188"/>
        <v/>
      </c>
      <c r="AA429" s="19" t="str">
        <f t="shared" si="189"/>
        <v/>
      </c>
      <c r="AB429" s="19" t="str">
        <f t="shared" si="190"/>
        <v/>
      </c>
      <c r="AC429" s="19" t="str">
        <f t="shared" si="191"/>
        <v/>
      </c>
      <c r="AD429" s="19" t="str">
        <f t="shared" si="192"/>
        <v/>
      </c>
    </row>
    <row r="430" spans="2:30" ht="14.4">
      <c r="B430" s="19" t="str">
        <f>IF(ISBLANK(A430),"",_xlfn.XLOOKUP(LEFT(A430,6),'MKT name rule'!$B$2:$B$322,'MKT name rule'!$C$2:$C$322, "Not found"))</f>
        <v/>
      </c>
      <c r="C430" s="19" t="str">
        <f t="shared" si="193"/>
        <v/>
      </c>
      <c r="D430" s="19" t="str">
        <f t="shared" si="168"/>
        <v/>
      </c>
      <c r="E430" s="19" t="str">
        <f t="shared" si="169"/>
        <v/>
      </c>
      <c r="F430" s="19" t="str">
        <f t="shared" si="170"/>
        <v/>
      </c>
      <c r="G430" s="19" t="str">
        <f t="shared" si="171"/>
        <v/>
      </c>
      <c r="H430" s="19" t="str">
        <f t="shared" si="194"/>
        <v/>
      </c>
      <c r="I430" s="19" t="str">
        <f t="shared" si="172"/>
        <v/>
      </c>
      <c r="J430" s="19" t="str">
        <f t="shared" si="173"/>
        <v/>
      </c>
      <c r="K430" s="19" t="str">
        <f t="shared" si="174"/>
        <v/>
      </c>
      <c r="L430" s="19" t="str">
        <f t="shared" si="175"/>
        <v/>
      </c>
      <c r="M430" s="19" t="str">
        <f t="shared" si="176"/>
        <v/>
      </c>
      <c r="N430" s="20" t="str">
        <f t="shared" si="177"/>
        <v/>
      </c>
      <c r="O430" s="19" t="str">
        <f t="shared" si="178"/>
        <v/>
      </c>
      <c r="P430" s="19" t="str">
        <f t="shared" si="179"/>
        <v/>
      </c>
      <c r="Q430" s="20" t="str">
        <f t="shared" si="180"/>
        <v/>
      </c>
      <c r="R430" s="19" t="str">
        <f t="shared" si="195"/>
        <v/>
      </c>
      <c r="S430" s="19" t="str">
        <f t="shared" si="181"/>
        <v/>
      </c>
      <c r="T430" s="19" t="str">
        <f t="shared" si="182"/>
        <v/>
      </c>
      <c r="U430" s="19" t="str">
        <f t="shared" si="183"/>
        <v/>
      </c>
      <c r="V430" s="19" t="str">
        <f t="shared" si="184"/>
        <v/>
      </c>
      <c r="W430" s="19" t="str">
        <f t="shared" si="185"/>
        <v/>
      </c>
      <c r="X430" s="19" t="str">
        <f t="shared" si="186"/>
        <v/>
      </c>
      <c r="Y430" s="19" t="str">
        <f t="shared" si="187"/>
        <v/>
      </c>
      <c r="Z430" s="19" t="str">
        <f t="shared" si="188"/>
        <v/>
      </c>
      <c r="AA430" s="19" t="str">
        <f t="shared" si="189"/>
        <v/>
      </c>
      <c r="AB430" s="19" t="str">
        <f t="shared" si="190"/>
        <v/>
      </c>
      <c r="AC430" s="19" t="str">
        <f t="shared" si="191"/>
        <v/>
      </c>
      <c r="AD430" s="19" t="str">
        <f t="shared" si="192"/>
        <v/>
      </c>
    </row>
    <row r="431" spans="2:30" ht="14.4">
      <c r="B431" s="19" t="str">
        <f>IF(ISBLANK(A431),"",_xlfn.XLOOKUP(LEFT(A431,6),'MKT name rule'!$B$2:$B$322,'MKT name rule'!$C$2:$C$322, "Not found"))</f>
        <v/>
      </c>
      <c r="C431" s="19" t="str">
        <f t="shared" si="193"/>
        <v/>
      </c>
      <c r="D431" s="19" t="str">
        <f t="shared" si="168"/>
        <v/>
      </c>
      <c r="E431" s="19" t="str">
        <f t="shared" si="169"/>
        <v/>
      </c>
      <c r="F431" s="19" t="str">
        <f t="shared" si="170"/>
        <v/>
      </c>
      <c r="G431" s="19" t="str">
        <f t="shared" si="171"/>
        <v/>
      </c>
      <c r="H431" s="19" t="str">
        <f t="shared" si="194"/>
        <v/>
      </c>
      <c r="I431" s="19" t="str">
        <f t="shared" si="172"/>
        <v/>
      </c>
      <c r="J431" s="19" t="str">
        <f t="shared" si="173"/>
        <v/>
      </c>
      <c r="K431" s="19" t="str">
        <f t="shared" si="174"/>
        <v/>
      </c>
      <c r="L431" s="19" t="str">
        <f t="shared" si="175"/>
        <v/>
      </c>
      <c r="M431" s="19" t="str">
        <f t="shared" si="176"/>
        <v/>
      </c>
      <c r="N431" s="20" t="str">
        <f t="shared" si="177"/>
        <v/>
      </c>
      <c r="O431" s="19" t="str">
        <f t="shared" si="178"/>
        <v/>
      </c>
      <c r="P431" s="19" t="str">
        <f t="shared" si="179"/>
        <v/>
      </c>
      <c r="Q431" s="20" t="str">
        <f t="shared" si="180"/>
        <v/>
      </c>
      <c r="R431" s="19" t="str">
        <f t="shared" si="195"/>
        <v/>
      </c>
      <c r="S431" s="19" t="str">
        <f t="shared" si="181"/>
        <v/>
      </c>
      <c r="T431" s="19" t="str">
        <f t="shared" si="182"/>
        <v/>
      </c>
      <c r="U431" s="19" t="str">
        <f t="shared" si="183"/>
        <v/>
      </c>
      <c r="V431" s="19" t="str">
        <f t="shared" si="184"/>
        <v/>
      </c>
      <c r="W431" s="19" t="str">
        <f t="shared" si="185"/>
        <v/>
      </c>
      <c r="X431" s="19" t="str">
        <f t="shared" si="186"/>
        <v/>
      </c>
      <c r="Y431" s="19" t="str">
        <f t="shared" si="187"/>
        <v/>
      </c>
      <c r="Z431" s="19" t="str">
        <f t="shared" si="188"/>
        <v/>
      </c>
      <c r="AA431" s="19" t="str">
        <f t="shared" si="189"/>
        <v/>
      </c>
      <c r="AB431" s="19" t="str">
        <f t="shared" si="190"/>
        <v/>
      </c>
      <c r="AC431" s="19" t="str">
        <f t="shared" si="191"/>
        <v/>
      </c>
      <c r="AD431" s="19" t="str">
        <f t="shared" si="192"/>
        <v/>
      </c>
    </row>
    <row r="432" spans="2:30" ht="14.4">
      <c r="B432" s="19" t="str">
        <f>IF(ISBLANK(A432),"",_xlfn.XLOOKUP(LEFT(A432,6),'MKT name rule'!$B$2:$B$322,'MKT name rule'!$C$2:$C$322, "Not found"))</f>
        <v/>
      </c>
      <c r="C432" s="19" t="str">
        <f t="shared" si="193"/>
        <v/>
      </c>
      <c r="D432" s="19" t="str">
        <f t="shared" si="168"/>
        <v/>
      </c>
      <c r="E432" s="19" t="str">
        <f t="shared" si="169"/>
        <v/>
      </c>
      <c r="F432" s="19" t="str">
        <f t="shared" si="170"/>
        <v/>
      </c>
      <c r="G432" s="19" t="str">
        <f t="shared" si="171"/>
        <v/>
      </c>
      <c r="H432" s="19" t="str">
        <f t="shared" si="194"/>
        <v/>
      </c>
      <c r="I432" s="19" t="str">
        <f t="shared" si="172"/>
        <v/>
      </c>
      <c r="J432" s="19" t="str">
        <f t="shared" si="173"/>
        <v/>
      </c>
      <c r="K432" s="19" t="str">
        <f t="shared" si="174"/>
        <v/>
      </c>
      <c r="L432" s="19" t="str">
        <f t="shared" si="175"/>
        <v/>
      </c>
      <c r="M432" s="19" t="str">
        <f t="shared" si="176"/>
        <v/>
      </c>
      <c r="N432" s="20" t="str">
        <f t="shared" si="177"/>
        <v/>
      </c>
      <c r="O432" s="19" t="str">
        <f t="shared" si="178"/>
        <v/>
      </c>
      <c r="P432" s="19" t="str">
        <f t="shared" si="179"/>
        <v/>
      </c>
      <c r="Q432" s="20" t="str">
        <f t="shared" si="180"/>
        <v/>
      </c>
      <c r="R432" s="19" t="str">
        <f t="shared" si="195"/>
        <v/>
      </c>
      <c r="S432" s="19" t="str">
        <f t="shared" si="181"/>
        <v/>
      </c>
      <c r="T432" s="19" t="str">
        <f t="shared" si="182"/>
        <v/>
      </c>
      <c r="U432" s="19" t="str">
        <f t="shared" si="183"/>
        <v/>
      </c>
      <c r="V432" s="19" t="str">
        <f t="shared" si="184"/>
        <v/>
      </c>
      <c r="W432" s="19" t="str">
        <f t="shared" si="185"/>
        <v/>
      </c>
      <c r="X432" s="19" t="str">
        <f t="shared" si="186"/>
        <v/>
      </c>
      <c r="Y432" s="19" t="str">
        <f t="shared" si="187"/>
        <v/>
      </c>
      <c r="Z432" s="19" t="str">
        <f t="shared" si="188"/>
        <v/>
      </c>
      <c r="AA432" s="19" t="str">
        <f t="shared" si="189"/>
        <v/>
      </c>
      <c r="AB432" s="19" t="str">
        <f t="shared" si="190"/>
        <v/>
      </c>
      <c r="AC432" s="19" t="str">
        <f t="shared" si="191"/>
        <v/>
      </c>
      <c r="AD432" s="19" t="str">
        <f t="shared" si="192"/>
        <v/>
      </c>
    </row>
    <row r="433" spans="2:30" ht="14.4">
      <c r="B433" s="19" t="str">
        <f>IF(ISBLANK(A433),"",_xlfn.XLOOKUP(LEFT(A433,6),'MKT name rule'!$B$2:$B$322,'MKT name rule'!$C$2:$C$322, "Not found"))</f>
        <v/>
      </c>
      <c r="C433" s="19" t="str">
        <f t="shared" si="193"/>
        <v/>
      </c>
      <c r="D433" s="19" t="str">
        <f t="shared" si="168"/>
        <v/>
      </c>
      <c r="E433" s="19" t="str">
        <f t="shared" si="169"/>
        <v/>
      </c>
      <c r="F433" s="19" t="str">
        <f t="shared" si="170"/>
        <v/>
      </c>
      <c r="G433" s="19" t="str">
        <f t="shared" si="171"/>
        <v/>
      </c>
      <c r="H433" s="19" t="str">
        <f t="shared" si="194"/>
        <v/>
      </c>
      <c r="I433" s="19" t="str">
        <f t="shared" si="172"/>
        <v/>
      </c>
      <c r="J433" s="19" t="str">
        <f t="shared" si="173"/>
        <v/>
      </c>
      <c r="K433" s="19" t="str">
        <f t="shared" si="174"/>
        <v/>
      </c>
      <c r="L433" s="19" t="str">
        <f t="shared" si="175"/>
        <v/>
      </c>
      <c r="M433" s="19" t="str">
        <f t="shared" si="176"/>
        <v/>
      </c>
      <c r="N433" s="20" t="str">
        <f t="shared" si="177"/>
        <v/>
      </c>
      <c r="O433" s="19" t="str">
        <f t="shared" si="178"/>
        <v/>
      </c>
      <c r="P433" s="19" t="str">
        <f t="shared" si="179"/>
        <v/>
      </c>
      <c r="Q433" s="20" t="str">
        <f t="shared" si="180"/>
        <v/>
      </c>
      <c r="R433" s="19" t="str">
        <f t="shared" si="195"/>
        <v/>
      </c>
      <c r="S433" s="19" t="str">
        <f t="shared" si="181"/>
        <v/>
      </c>
      <c r="T433" s="19" t="str">
        <f t="shared" si="182"/>
        <v/>
      </c>
      <c r="U433" s="19" t="str">
        <f t="shared" si="183"/>
        <v/>
      </c>
      <c r="V433" s="19" t="str">
        <f t="shared" si="184"/>
        <v/>
      </c>
      <c r="W433" s="19" t="str">
        <f t="shared" si="185"/>
        <v/>
      </c>
      <c r="X433" s="19" t="str">
        <f t="shared" si="186"/>
        <v/>
      </c>
      <c r="Y433" s="19" t="str">
        <f t="shared" si="187"/>
        <v/>
      </c>
      <c r="Z433" s="19" t="str">
        <f t="shared" si="188"/>
        <v/>
      </c>
      <c r="AA433" s="19" t="str">
        <f t="shared" si="189"/>
        <v/>
      </c>
      <c r="AB433" s="19" t="str">
        <f t="shared" si="190"/>
        <v/>
      </c>
      <c r="AC433" s="19" t="str">
        <f t="shared" si="191"/>
        <v/>
      </c>
      <c r="AD433" s="19" t="str">
        <f t="shared" si="192"/>
        <v/>
      </c>
    </row>
    <row r="434" spans="2:30" ht="14.4">
      <c r="B434" s="19" t="str">
        <f>IF(ISBLANK(A434),"",_xlfn.XLOOKUP(LEFT(A434,6),'MKT name rule'!$B$2:$B$322,'MKT name rule'!$C$2:$C$322, "Not found"))</f>
        <v/>
      </c>
      <c r="C434" s="19" t="str">
        <f t="shared" si="193"/>
        <v/>
      </c>
      <c r="D434" s="19" t="str">
        <f t="shared" si="168"/>
        <v/>
      </c>
      <c r="E434" s="19" t="str">
        <f t="shared" si="169"/>
        <v/>
      </c>
      <c r="F434" s="19" t="str">
        <f t="shared" si="170"/>
        <v/>
      </c>
      <c r="G434" s="19" t="str">
        <f t="shared" si="171"/>
        <v/>
      </c>
      <c r="H434" s="19" t="str">
        <f t="shared" si="194"/>
        <v/>
      </c>
      <c r="I434" s="19" t="str">
        <f t="shared" si="172"/>
        <v/>
      </c>
      <c r="J434" s="19" t="str">
        <f t="shared" si="173"/>
        <v/>
      </c>
      <c r="K434" s="19" t="str">
        <f t="shared" si="174"/>
        <v/>
      </c>
      <c r="L434" s="19" t="str">
        <f t="shared" si="175"/>
        <v/>
      </c>
      <c r="M434" s="19" t="str">
        <f t="shared" si="176"/>
        <v/>
      </c>
      <c r="N434" s="20" t="str">
        <f t="shared" si="177"/>
        <v/>
      </c>
      <c r="O434" s="19" t="str">
        <f t="shared" si="178"/>
        <v/>
      </c>
      <c r="P434" s="19" t="str">
        <f t="shared" si="179"/>
        <v/>
      </c>
      <c r="Q434" s="20" t="str">
        <f t="shared" si="180"/>
        <v/>
      </c>
      <c r="R434" s="19" t="str">
        <f t="shared" si="195"/>
        <v/>
      </c>
      <c r="S434" s="19" t="str">
        <f t="shared" si="181"/>
        <v/>
      </c>
      <c r="T434" s="19" t="str">
        <f t="shared" si="182"/>
        <v/>
      </c>
      <c r="U434" s="19" t="str">
        <f t="shared" si="183"/>
        <v/>
      </c>
      <c r="V434" s="19" t="str">
        <f t="shared" si="184"/>
        <v/>
      </c>
      <c r="W434" s="19" t="str">
        <f t="shared" si="185"/>
        <v/>
      </c>
      <c r="X434" s="19" t="str">
        <f t="shared" si="186"/>
        <v/>
      </c>
      <c r="Y434" s="19" t="str">
        <f t="shared" si="187"/>
        <v/>
      </c>
      <c r="Z434" s="19" t="str">
        <f t="shared" si="188"/>
        <v/>
      </c>
      <c r="AA434" s="19" t="str">
        <f t="shared" si="189"/>
        <v/>
      </c>
      <c r="AB434" s="19" t="str">
        <f t="shared" si="190"/>
        <v/>
      </c>
      <c r="AC434" s="19" t="str">
        <f t="shared" si="191"/>
        <v/>
      </c>
      <c r="AD434" s="19" t="str">
        <f t="shared" si="192"/>
        <v/>
      </c>
    </row>
    <row r="435" spans="2:30" ht="14.4">
      <c r="B435" s="19" t="str">
        <f>IF(ISBLANK(A435),"",_xlfn.XLOOKUP(LEFT(A435,6),'MKT name rule'!$B$2:$B$322,'MKT name rule'!$C$2:$C$322, "Not found"))</f>
        <v/>
      </c>
      <c r="C435" s="19" t="str">
        <f t="shared" si="193"/>
        <v/>
      </c>
      <c r="D435" s="19" t="str">
        <f t="shared" si="168"/>
        <v/>
      </c>
      <c r="E435" s="19" t="str">
        <f t="shared" si="169"/>
        <v/>
      </c>
      <c r="F435" s="19" t="str">
        <f t="shared" si="170"/>
        <v/>
      </c>
      <c r="G435" s="19" t="str">
        <f t="shared" si="171"/>
        <v/>
      </c>
      <c r="H435" s="19" t="str">
        <f t="shared" si="194"/>
        <v/>
      </c>
      <c r="I435" s="19" t="str">
        <f t="shared" si="172"/>
        <v/>
      </c>
      <c r="J435" s="19" t="str">
        <f t="shared" si="173"/>
        <v/>
      </c>
      <c r="K435" s="19" t="str">
        <f t="shared" si="174"/>
        <v/>
      </c>
      <c r="L435" s="19" t="str">
        <f t="shared" si="175"/>
        <v/>
      </c>
      <c r="M435" s="19" t="str">
        <f t="shared" si="176"/>
        <v/>
      </c>
      <c r="N435" s="20" t="str">
        <f t="shared" si="177"/>
        <v/>
      </c>
      <c r="O435" s="19" t="str">
        <f t="shared" si="178"/>
        <v/>
      </c>
      <c r="P435" s="19" t="str">
        <f t="shared" si="179"/>
        <v/>
      </c>
      <c r="Q435" s="20" t="str">
        <f t="shared" si="180"/>
        <v/>
      </c>
      <c r="R435" s="19" t="str">
        <f t="shared" si="195"/>
        <v/>
      </c>
      <c r="S435" s="19" t="str">
        <f t="shared" si="181"/>
        <v/>
      </c>
      <c r="T435" s="19" t="str">
        <f t="shared" si="182"/>
        <v/>
      </c>
      <c r="U435" s="19" t="str">
        <f t="shared" si="183"/>
        <v/>
      </c>
      <c r="V435" s="19" t="str">
        <f t="shared" si="184"/>
        <v/>
      </c>
      <c r="W435" s="19" t="str">
        <f t="shared" si="185"/>
        <v/>
      </c>
      <c r="X435" s="19" t="str">
        <f t="shared" si="186"/>
        <v/>
      </c>
      <c r="Y435" s="19" t="str">
        <f t="shared" si="187"/>
        <v/>
      </c>
      <c r="Z435" s="19" t="str">
        <f t="shared" si="188"/>
        <v/>
      </c>
      <c r="AA435" s="19" t="str">
        <f t="shared" si="189"/>
        <v/>
      </c>
      <c r="AB435" s="19" t="str">
        <f t="shared" si="190"/>
        <v/>
      </c>
      <c r="AC435" s="19" t="str">
        <f t="shared" si="191"/>
        <v/>
      </c>
      <c r="AD435" s="19" t="str">
        <f t="shared" si="192"/>
        <v/>
      </c>
    </row>
    <row r="436" spans="2:30" ht="14.4">
      <c r="B436" s="19" t="str">
        <f>IF(ISBLANK(A436),"",_xlfn.XLOOKUP(LEFT(A436,6),'MKT name rule'!$B$2:$B$322,'MKT name rule'!$C$2:$C$322, "Not found"))</f>
        <v/>
      </c>
      <c r="C436" s="19" t="str">
        <f t="shared" si="193"/>
        <v/>
      </c>
      <c r="D436" s="19" t="str">
        <f t="shared" si="168"/>
        <v/>
      </c>
      <c r="E436" s="19" t="str">
        <f t="shared" si="169"/>
        <v/>
      </c>
      <c r="F436" s="19" t="str">
        <f t="shared" si="170"/>
        <v/>
      </c>
      <c r="G436" s="19" t="str">
        <f t="shared" si="171"/>
        <v/>
      </c>
      <c r="H436" s="19" t="str">
        <f t="shared" si="194"/>
        <v/>
      </c>
      <c r="I436" s="19" t="str">
        <f t="shared" si="172"/>
        <v/>
      </c>
      <c r="J436" s="19" t="str">
        <f t="shared" si="173"/>
        <v/>
      </c>
      <c r="K436" s="19" t="str">
        <f t="shared" si="174"/>
        <v/>
      </c>
      <c r="L436" s="19" t="str">
        <f t="shared" si="175"/>
        <v/>
      </c>
      <c r="M436" s="19" t="str">
        <f t="shared" si="176"/>
        <v/>
      </c>
      <c r="N436" s="20" t="str">
        <f t="shared" si="177"/>
        <v/>
      </c>
      <c r="O436" s="19" t="str">
        <f t="shared" si="178"/>
        <v/>
      </c>
      <c r="P436" s="19" t="str">
        <f t="shared" si="179"/>
        <v/>
      </c>
      <c r="Q436" s="20" t="str">
        <f t="shared" si="180"/>
        <v/>
      </c>
      <c r="R436" s="19" t="str">
        <f t="shared" si="195"/>
        <v/>
      </c>
      <c r="S436" s="19" t="str">
        <f t="shared" si="181"/>
        <v/>
      </c>
      <c r="T436" s="19" t="str">
        <f t="shared" si="182"/>
        <v/>
      </c>
      <c r="U436" s="19" t="str">
        <f t="shared" si="183"/>
        <v/>
      </c>
      <c r="V436" s="19" t="str">
        <f t="shared" si="184"/>
        <v/>
      </c>
      <c r="W436" s="19" t="str">
        <f t="shared" si="185"/>
        <v/>
      </c>
      <c r="X436" s="19" t="str">
        <f t="shared" si="186"/>
        <v/>
      </c>
      <c r="Y436" s="19" t="str">
        <f t="shared" si="187"/>
        <v/>
      </c>
      <c r="Z436" s="19" t="str">
        <f t="shared" si="188"/>
        <v/>
      </c>
      <c r="AA436" s="19" t="str">
        <f t="shared" si="189"/>
        <v/>
      </c>
      <c r="AB436" s="19" t="str">
        <f t="shared" si="190"/>
        <v/>
      </c>
      <c r="AC436" s="19" t="str">
        <f t="shared" si="191"/>
        <v/>
      </c>
      <c r="AD436" s="19" t="str">
        <f t="shared" si="192"/>
        <v/>
      </c>
    </row>
    <row r="437" spans="2:30" ht="14.4">
      <c r="B437" s="19" t="str">
        <f>IF(ISBLANK(A437),"",_xlfn.XLOOKUP(LEFT(A437,6),'MKT name rule'!$B$2:$B$322,'MKT name rule'!$C$2:$C$322, "Not found"))</f>
        <v/>
      </c>
      <c r="C437" s="19" t="str">
        <f t="shared" si="193"/>
        <v/>
      </c>
      <c r="D437" s="19" t="str">
        <f t="shared" si="168"/>
        <v/>
      </c>
      <c r="E437" s="19" t="str">
        <f t="shared" si="169"/>
        <v/>
      </c>
      <c r="F437" s="19" t="str">
        <f t="shared" si="170"/>
        <v/>
      </c>
      <c r="G437" s="19" t="str">
        <f t="shared" si="171"/>
        <v/>
      </c>
      <c r="H437" s="19" t="str">
        <f t="shared" si="194"/>
        <v/>
      </c>
      <c r="I437" s="19" t="str">
        <f t="shared" si="172"/>
        <v/>
      </c>
      <c r="J437" s="19" t="str">
        <f t="shared" si="173"/>
        <v/>
      </c>
      <c r="K437" s="19" t="str">
        <f t="shared" si="174"/>
        <v/>
      </c>
      <c r="L437" s="19" t="str">
        <f t="shared" si="175"/>
        <v/>
      </c>
      <c r="M437" s="19" t="str">
        <f t="shared" si="176"/>
        <v/>
      </c>
      <c r="N437" s="20" t="str">
        <f t="shared" si="177"/>
        <v/>
      </c>
      <c r="O437" s="19" t="str">
        <f t="shared" si="178"/>
        <v/>
      </c>
      <c r="P437" s="19" t="str">
        <f t="shared" si="179"/>
        <v/>
      </c>
      <c r="Q437" s="20" t="str">
        <f t="shared" si="180"/>
        <v/>
      </c>
      <c r="R437" s="19" t="str">
        <f t="shared" si="195"/>
        <v/>
      </c>
      <c r="S437" s="19" t="str">
        <f t="shared" si="181"/>
        <v/>
      </c>
      <c r="T437" s="19" t="str">
        <f t="shared" si="182"/>
        <v/>
      </c>
      <c r="U437" s="19" t="str">
        <f t="shared" si="183"/>
        <v/>
      </c>
      <c r="V437" s="19" t="str">
        <f t="shared" si="184"/>
        <v/>
      </c>
      <c r="W437" s="19" t="str">
        <f t="shared" si="185"/>
        <v/>
      </c>
      <c r="X437" s="19" t="str">
        <f t="shared" si="186"/>
        <v/>
      </c>
      <c r="Y437" s="19" t="str">
        <f t="shared" si="187"/>
        <v/>
      </c>
      <c r="Z437" s="19" t="str">
        <f t="shared" si="188"/>
        <v/>
      </c>
      <c r="AA437" s="19" t="str">
        <f t="shared" si="189"/>
        <v/>
      </c>
      <c r="AB437" s="19" t="str">
        <f t="shared" si="190"/>
        <v/>
      </c>
      <c r="AC437" s="19" t="str">
        <f t="shared" si="191"/>
        <v/>
      </c>
      <c r="AD437" s="19" t="str">
        <f t="shared" si="192"/>
        <v/>
      </c>
    </row>
    <row r="438" spans="2:30" ht="14.4">
      <c r="B438" s="19" t="str">
        <f>IF(ISBLANK(A438),"",_xlfn.XLOOKUP(LEFT(A438,6),'MKT name rule'!$B$2:$B$322,'MKT name rule'!$C$2:$C$322, "Not found"))</f>
        <v/>
      </c>
      <c r="C438" s="19" t="str">
        <f t="shared" si="193"/>
        <v/>
      </c>
      <c r="D438" s="19" t="str">
        <f t="shared" si="168"/>
        <v/>
      </c>
      <c r="E438" s="19" t="str">
        <f t="shared" si="169"/>
        <v/>
      </c>
      <c r="F438" s="19" t="str">
        <f t="shared" si="170"/>
        <v/>
      </c>
      <c r="G438" s="19" t="str">
        <f t="shared" si="171"/>
        <v/>
      </c>
      <c r="H438" s="19" t="str">
        <f t="shared" si="194"/>
        <v/>
      </c>
      <c r="I438" s="19" t="str">
        <f t="shared" si="172"/>
        <v/>
      </c>
      <c r="J438" s="19" t="str">
        <f t="shared" si="173"/>
        <v/>
      </c>
      <c r="K438" s="19" t="str">
        <f t="shared" si="174"/>
        <v/>
      </c>
      <c r="L438" s="19" t="str">
        <f t="shared" si="175"/>
        <v/>
      </c>
      <c r="M438" s="19" t="str">
        <f t="shared" si="176"/>
        <v/>
      </c>
      <c r="N438" s="20" t="str">
        <f t="shared" si="177"/>
        <v/>
      </c>
      <c r="O438" s="19" t="str">
        <f t="shared" si="178"/>
        <v/>
      </c>
      <c r="P438" s="19" t="str">
        <f t="shared" si="179"/>
        <v/>
      </c>
      <c r="Q438" s="20" t="str">
        <f t="shared" si="180"/>
        <v/>
      </c>
      <c r="R438" s="19" t="str">
        <f t="shared" si="195"/>
        <v/>
      </c>
      <c r="S438" s="19" t="str">
        <f t="shared" si="181"/>
        <v/>
      </c>
      <c r="T438" s="19" t="str">
        <f t="shared" si="182"/>
        <v/>
      </c>
      <c r="U438" s="19" t="str">
        <f t="shared" si="183"/>
        <v/>
      </c>
      <c r="V438" s="19" t="str">
        <f t="shared" si="184"/>
        <v/>
      </c>
      <c r="W438" s="19" t="str">
        <f t="shared" si="185"/>
        <v/>
      </c>
      <c r="X438" s="19" t="str">
        <f t="shared" si="186"/>
        <v/>
      </c>
      <c r="Y438" s="19" t="str">
        <f t="shared" si="187"/>
        <v/>
      </c>
      <c r="Z438" s="19" t="str">
        <f t="shared" si="188"/>
        <v/>
      </c>
      <c r="AA438" s="19" t="str">
        <f t="shared" si="189"/>
        <v/>
      </c>
      <c r="AB438" s="19" t="str">
        <f t="shared" si="190"/>
        <v/>
      </c>
      <c r="AC438" s="19" t="str">
        <f t="shared" si="191"/>
        <v/>
      </c>
      <c r="AD438" s="19" t="str">
        <f t="shared" si="192"/>
        <v/>
      </c>
    </row>
    <row r="439" spans="2:30" ht="14.4">
      <c r="B439" s="19" t="str">
        <f>IF(ISBLANK(A439),"",_xlfn.XLOOKUP(LEFT(A439,6),'MKT name rule'!$B$2:$B$322,'MKT name rule'!$C$2:$C$322, "Not found"))</f>
        <v/>
      </c>
      <c r="C439" s="19" t="str">
        <f t="shared" si="193"/>
        <v/>
      </c>
      <c r="D439" s="19" t="str">
        <f t="shared" si="168"/>
        <v/>
      </c>
      <c r="E439" s="19" t="str">
        <f t="shared" si="169"/>
        <v/>
      </c>
      <c r="F439" s="19" t="str">
        <f t="shared" si="170"/>
        <v/>
      </c>
      <c r="G439" s="19" t="str">
        <f t="shared" si="171"/>
        <v/>
      </c>
      <c r="H439" s="19" t="str">
        <f t="shared" si="194"/>
        <v/>
      </c>
      <c r="I439" s="19" t="str">
        <f t="shared" si="172"/>
        <v/>
      </c>
      <c r="J439" s="19" t="str">
        <f t="shared" si="173"/>
        <v/>
      </c>
      <c r="K439" s="19" t="str">
        <f t="shared" si="174"/>
        <v/>
      </c>
      <c r="L439" s="19" t="str">
        <f t="shared" si="175"/>
        <v/>
      </c>
      <c r="M439" s="19" t="str">
        <f t="shared" si="176"/>
        <v/>
      </c>
      <c r="N439" s="20" t="str">
        <f t="shared" si="177"/>
        <v/>
      </c>
      <c r="O439" s="19" t="str">
        <f t="shared" si="178"/>
        <v/>
      </c>
      <c r="P439" s="19" t="str">
        <f t="shared" si="179"/>
        <v/>
      </c>
      <c r="Q439" s="20" t="str">
        <f t="shared" si="180"/>
        <v/>
      </c>
      <c r="R439" s="19" t="str">
        <f t="shared" si="195"/>
        <v/>
      </c>
      <c r="S439" s="19" t="str">
        <f t="shared" si="181"/>
        <v/>
      </c>
      <c r="T439" s="19" t="str">
        <f t="shared" si="182"/>
        <v/>
      </c>
      <c r="U439" s="19" t="str">
        <f t="shared" si="183"/>
        <v/>
      </c>
      <c r="V439" s="19" t="str">
        <f t="shared" si="184"/>
        <v/>
      </c>
      <c r="W439" s="19" t="str">
        <f t="shared" si="185"/>
        <v/>
      </c>
      <c r="X439" s="19" t="str">
        <f t="shared" si="186"/>
        <v/>
      </c>
      <c r="Y439" s="19" t="str">
        <f t="shared" si="187"/>
        <v/>
      </c>
      <c r="Z439" s="19" t="str">
        <f t="shared" si="188"/>
        <v/>
      </c>
      <c r="AA439" s="19" t="str">
        <f t="shared" si="189"/>
        <v/>
      </c>
      <c r="AB439" s="19" t="str">
        <f t="shared" si="190"/>
        <v/>
      </c>
      <c r="AC439" s="19" t="str">
        <f t="shared" si="191"/>
        <v/>
      </c>
      <c r="AD439" s="19" t="str">
        <f t="shared" si="192"/>
        <v/>
      </c>
    </row>
    <row r="440" spans="2:30" ht="14.4">
      <c r="B440" s="19" t="str">
        <f>IF(ISBLANK(A440),"",_xlfn.XLOOKUP(LEFT(A440,6),'MKT name rule'!$B$2:$B$322,'MKT name rule'!$C$2:$C$322, "Not found"))</f>
        <v/>
      </c>
      <c r="C440" s="19" t="str">
        <f t="shared" si="193"/>
        <v/>
      </c>
      <c r="D440" s="19" t="str">
        <f t="shared" si="168"/>
        <v/>
      </c>
      <c r="E440" s="19" t="str">
        <f t="shared" si="169"/>
        <v/>
      </c>
      <c r="F440" s="19" t="str">
        <f t="shared" si="170"/>
        <v/>
      </c>
      <c r="G440" s="19" t="str">
        <f t="shared" si="171"/>
        <v/>
      </c>
      <c r="H440" s="19" t="str">
        <f t="shared" si="194"/>
        <v/>
      </c>
      <c r="I440" s="19" t="str">
        <f t="shared" si="172"/>
        <v/>
      </c>
      <c r="J440" s="19" t="str">
        <f t="shared" si="173"/>
        <v/>
      </c>
      <c r="K440" s="19" t="str">
        <f t="shared" si="174"/>
        <v/>
      </c>
      <c r="L440" s="19" t="str">
        <f t="shared" si="175"/>
        <v/>
      </c>
      <c r="M440" s="19" t="str">
        <f t="shared" si="176"/>
        <v/>
      </c>
      <c r="N440" s="20" t="str">
        <f t="shared" si="177"/>
        <v/>
      </c>
      <c r="O440" s="19" t="str">
        <f t="shared" si="178"/>
        <v/>
      </c>
      <c r="P440" s="19" t="str">
        <f t="shared" si="179"/>
        <v/>
      </c>
      <c r="Q440" s="20" t="str">
        <f t="shared" si="180"/>
        <v/>
      </c>
      <c r="R440" s="19" t="str">
        <f t="shared" si="195"/>
        <v/>
      </c>
      <c r="S440" s="19" t="str">
        <f t="shared" si="181"/>
        <v/>
      </c>
      <c r="T440" s="19" t="str">
        <f t="shared" si="182"/>
        <v/>
      </c>
      <c r="U440" s="19" t="str">
        <f t="shared" si="183"/>
        <v/>
      </c>
      <c r="V440" s="19" t="str">
        <f t="shared" si="184"/>
        <v/>
      </c>
      <c r="W440" s="19" t="str">
        <f t="shared" si="185"/>
        <v/>
      </c>
      <c r="X440" s="19" t="str">
        <f t="shared" si="186"/>
        <v/>
      </c>
      <c r="Y440" s="19" t="str">
        <f t="shared" si="187"/>
        <v/>
      </c>
      <c r="Z440" s="19" t="str">
        <f t="shared" si="188"/>
        <v/>
      </c>
      <c r="AA440" s="19" t="str">
        <f t="shared" si="189"/>
        <v/>
      </c>
      <c r="AB440" s="19" t="str">
        <f t="shared" si="190"/>
        <v/>
      </c>
      <c r="AC440" s="19" t="str">
        <f t="shared" si="191"/>
        <v/>
      </c>
      <c r="AD440" s="19" t="str">
        <f t="shared" si="192"/>
        <v/>
      </c>
    </row>
    <row r="441" spans="2:30" ht="14.4">
      <c r="B441" s="19" t="str">
        <f>IF(ISBLANK(A441),"",_xlfn.XLOOKUP(LEFT(A441,6),'MKT name rule'!$B$2:$B$322,'MKT name rule'!$C$2:$C$322, "Not found"))</f>
        <v/>
      </c>
      <c r="C441" s="19" t="str">
        <f t="shared" si="193"/>
        <v/>
      </c>
      <c r="D441" s="19" t="str">
        <f t="shared" si="168"/>
        <v/>
      </c>
      <c r="E441" s="19" t="str">
        <f t="shared" si="169"/>
        <v/>
      </c>
      <c r="F441" s="19" t="str">
        <f t="shared" si="170"/>
        <v/>
      </c>
      <c r="G441" s="19" t="str">
        <f t="shared" si="171"/>
        <v/>
      </c>
      <c r="H441" s="19" t="str">
        <f t="shared" si="194"/>
        <v/>
      </c>
      <c r="I441" s="19" t="str">
        <f t="shared" si="172"/>
        <v/>
      </c>
      <c r="J441" s="19" t="str">
        <f t="shared" si="173"/>
        <v/>
      </c>
      <c r="K441" s="19" t="str">
        <f t="shared" si="174"/>
        <v/>
      </c>
      <c r="L441" s="19" t="str">
        <f t="shared" si="175"/>
        <v/>
      </c>
      <c r="M441" s="19" t="str">
        <f t="shared" si="176"/>
        <v/>
      </c>
      <c r="N441" s="20" t="str">
        <f t="shared" si="177"/>
        <v/>
      </c>
      <c r="O441" s="19" t="str">
        <f t="shared" si="178"/>
        <v/>
      </c>
      <c r="P441" s="19" t="str">
        <f t="shared" si="179"/>
        <v/>
      </c>
      <c r="Q441" s="20" t="str">
        <f t="shared" si="180"/>
        <v/>
      </c>
      <c r="R441" s="19" t="str">
        <f t="shared" si="195"/>
        <v/>
      </c>
      <c r="S441" s="19" t="str">
        <f t="shared" si="181"/>
        <v/>
      </c>
      <c r="T441" s="19" t="str">
        <f t="shared" si="182"/>
        <v/>
      </c>
      <c r="U441" s="19" t="str">
        <f t="shared" si="183"/>
        <v/>
      </c>
      <c r="V441" s="19" t="str">
        <f t="shared" si="184"/>
        <v/>
      </c>
      <c r="W441" s="19" t="str">
        <f t="shared" si="185"/>
        <v/>
      </c>
      <c r="X441" s="19" t="str">
        <f t="shared" si="186"/>
        <v/>
      </c>
      <c r="Y441" s="19" t="str">
        <f t="shared" si="187"/>
        <v/>
      </c>
      <c r="Z441" s="19" t="str">
        <f t="shared" si="188"/>
        <v/>
      </c>
      <c r="AA441" s="19" t="str">
        <f t="shared" si="189"/>
        <v/>
      </c>
      <c r="AB441" s="19" t="str">
        <f t="shared" si="190"/>
        <v/>
      </c>
      <c r="AC441" s="19" t="str">
        <f t="shared" si="191"/>
        <v/>
      </c>
      <c r="AD441" s="19" t="str">
        <f t="shared" si="192"/>
        <v/>
      </c>
    </row>
    <row r="442" spans="2:30" ht="14.4">
      <c r="B442" s="19" t="str">
        <f>IF(ISBLANK(A442),"",_xlfn.XLOOKUP(LEFT(A442,6),'MKT name rule'!$B$2:$B$322,'MKT name rule'!$C$2:$C$322, "Not found"))</f>
        <v/>
      </c>
      <c r="C442" s="19" t="str">
        <f t="shared" si="193"/>
        <v/>
      </c>
      <c r="D442" s="19" t="str">
        <f t="shared" si="168"/>
        <v/>
      </c>
      <c r="E442" s="19" t="str">
        <f t="shared" si="169"/>
        <v/>
      </c>
      <c r="F442" s="19" t="str">
        <f t="shared" si="170"/>
        <v/>
      </c>
      <c r="G442" s="19" t="str">
        <f t="shared" si="171"/>
        <v/>
      </c>
      <c r="H442" s="19" t="str">
        <f t="shared" si="194"/>
        <v/>
      </c>
      <c r="I442" s="19" t="str">
        <f t="shared" si="172"/>
        <v/>
      </c>
      <c r="J442" s="19" t="str">
        <f t="shared" si="173"/>
        <v/>
      </c>
      <c r="K442" s="19" t="str">
        <f t="shared" si="174"/>
        <v/>
      </c>
      <c r="L442" s="19" t="str">
        <f t="shared" si="175"/>
        <v/>
      </c>
      <c r="M442" s="19" t="str">
        <f t="shared" si="176"/>
        <v/>
      </c>
      <c r="N442" s="20" t="str">
        <f t="shared" si="177"/>
        <v/>
      </c>
      <c r="O442" s="19" t="str">
        <f t="shared" si="178"/>
        <v/>
      </c>
      <c r="P442" s="19" t="str">
        <f t="shared" si="179"/>
        <v/>
      </c>
      <c r="Q442" s="20" t="str">
        <f t="shared" si="180"/>
        <v/>
      </c>
      <c r="R442" s="19" t="str">
        <f t="shared" si="195"/>
        <v/>
      </c>
      <c r="S442" s="19" t="str">
        <f t="shared" si="181"/>
        <v/>
      </c>
      <c r="T442" s="19" t="str">
        <f t="shared" si="182"/>
        <v/>
      </c>
      <c r="U442" s="19" t="str">
        <f t="shared" si="183"/>
        <v/>
      </c>
      <c r="V442" s="19" t="str">
        <f t="shared" si="184"/>
        <v/>
      </c>
      <c r="W442" s="19" t="str">
        <f t="shared" si="185"/>
        <v/>
      </c>
      <c r="X442" s="19" t="str">
        <f t="shared" si="186"/>
        <v/>
      </c>
      <c r="Y442" s="19" t="str">
        <f t="shared" si="187"/>
        <v/>
      </c>
      <c r="Z442" s="19" t="str">
        <f t="shared" si="188"/>
        <v/>
      </c>
      <c r="AA442" s="19" t="str">
        <f t="shared" si="189"/>
        <v/>
      </c>
      <c r="AB442" s="19" t="str">
        <f t="shared" si="190"/>
        <v/>
      </c>
      <c r="AC442" s="19" t="str">
        <f t="shared" si="191"/>
        <v/>
      </c>
      <c r="AD442" s="19" t="str">
        <f t="shared" si="192"/>
        <v/>
      </c>
    </row>
    <row r="443" spans="2:30" ht="14.4">
      <c r="B443" s="19" t="str">
        <f>IF(ISBLANK(A443),"",_xlfn.XLOOKUP(LEFT(A443,6),'MKT name rule'!$B$2:$B$322,'MKT name rule'!$C$2:$C$322, "Not found"))</f>
        <v/>
      </c>
      <c r="C443" s="19" t="str">
        <f t="shared" si="193"/>
        <v/>
      </c>
      <c r="D443" s="19" t="str">
        <f t="shared" si="168"/>
        <v/>
      </c>
      <c r="E443" s="19" t="str">
        <f t="shared" si="169"/>
        <v/>
      </c>
      <c r="F443" s="19" t="str">
        <f t="shared" si="170"/>
        <v/>
      </c>
      <c r="G443" s="19" t="str">
        <f t="shared" si="171"/>
        <v/>
      </c>
      <c r="H443" s="19" t="str">
        <f t="shared" si="194"/>
        <v/>
      </c>
      <c r="I443" s="19" t="str">
        <f t="shared" si="172"/>
        <v/>
      </c>
      <c r="J443" s="19" t="str">
        <f t="shared" si="173"/>
        <v/>
      </c>
      <c r="K443" s="19" t="str">
        <f t="shared" si="174"/>
        <v/>
      </c>
      <c r="L443" s="19" t="str">
        <f t="shared" si="175"/>
        <v/>
      </c>
      <c r="M443" s="19" t="str">
        <f t="shared" si="176"/>
        <v/>
      </c>
      <c r="N443" s="20" t="str">
        <f t="shared" si="177"/>
        <v/>
      </c>
      <c r="O443" s="19" t="str">
        <f t="shared" si="178"/>
        <v/>
      </c>
      <c r="P443" s="19" t="str">
        <f t="shared" si="179"/>
        <v/>
      </c>
      <c r="Q443" s="20" t="str">
        <f t="shared" si="180"/>
        <v/>
      </c>
      <c r="R443" s="19" t="str">
        <f t="shared" si="195"/>
        <v/>
      </c>
      <c r="S443" s="19" t="str">
        <f t="shared" si="181"/>
        <v/>
      </c>
      <c r="T443" s="19" t="str">
        <f t="shared" si="182"/>
        <v/>
      </c>
      <c r="U443" s="19" t="str">
        <f t="shared" si="183"/>
        <v/>
      </c>
      <c r="V443" s="19" t="str">
        <f t="shared" si="184"/>
        <v/>
      </c>
      <c r="W443" s="19" t="str">
        <f t="shared" si="185"/>
        <v/>
      </c>
      <c r="X443" s="19" t="str">
        <f t="shared" si="186"/>
        <v/>
      </c>
      <c r="Y443" s="19" t="str">
        <f t="shared" si="187"/>
        <v/>
      </c>
      <c r="Z443" s="19" t="str">
        <f t="shared" si="188"/>
        <v/>
      </c>
      <c r="AA443" s="19" t="str">
        <f t="shared" si="189"/>
        <v/>
      </c>
      <c r="AB443" s="19" t="str">
        <f t="shared" si="190"/>
        <v/>
      </c>
      <c r="AC443" s="19" t="str">
        <f t="shared" si="191"/>
        <v/>
      </c>
      <c r="AD443" s="19" t="str">
        <f t="shared" si="192"/>
        <v/>
      </c>
    </row>
    <row r="444" spans="2:30" ht="14.4">
      <c r="B444" s="19" t="str">
        <f>IF(ISBLANK(A444),"",_xlfn.XLOOKUP(LEFT(A444,6),'MKT name rule'!$B$2:$B$322,'MKT name rule'!$C$2:$C$322, "Not found"))</f>
        <v/>
      </c>
      <c r="C444" s="19" t="str">
        <f t="shared" si="193"/>
        <v/>
      </c>
      <c r="D444" s="19" t="str">
        <f t="shared" si="168"/>
        <v/>
      </c>
      <c r="E444" s="19" t="str">
        <f t="shared" si="169"/>
        <v/>
      </c>
      <c r="F444" s="19" t="str">
        <f t="shared" si="170"/>
        <v/>
      </c>
      <c r="G444" s="19" t="str">
        <f t="shared" si="171"/>
        <v/>
      </c>
      <c r="H444" s="19" t="str">
        <f t="shared" si="194"/>
        <v/>
      </c>
      <c r="I444" s="19" t="str">
        <f t="shared" si="172"/>
        <v/>
      </c>
      <c r="J444" s="19" t="str">
        <f t="shared" si="173"/>
        <v/>
      </c>
      <c r="K444" s="19" t="str">
        <f t="shared" si="174"/>
        <v/>
      </c>
      <c r="L444" s="19" t="str">
        <f t="shared" si="175"/>
        <v/>
      </c>
      <c r="M444" s="19" t="str">
        <f t="shared" si="176"/>
        <v/>
      </c>
      <c r="N444" s="20" t="str">
        <f t="shared" si="177"/>
        <v/>
      </c>
      <c r="O444" s="19" t="str">
        <f t="shared" si="178"/>
        <v/>
      </c>
      <c r="P444" s="19" t="str">
        <f t="shared" si="179"/>
        <v/>
      </c>
      <c r="Q444" s="20" t="str">
        <f t="shared" si="180"/>
        <v/>
      </c>
      <c r="R444" s="19" t="str">
        <f t="shared" si="195"/>
        <v/>
      </c>
      <c r="S444" s="19" t="str">
        <f t="shared" si="181"/>
        <v/>
      </c>
      <c r="T444" s="19" t="str">
        <f t="shared" si="182"/>
        <v/>
      </c>
      <c r="U444" s="19" t="str">
        <f t="shared" si="183"/>
        <v/>
      </c>
      <c r="V444" s="19" t="str">
        <f t="shared" si="184"/>
        <v/>
      </c>
      <c r="W444" s="19" t="str">
        <f t="shared" si="185"/>
        <v/>
      </c>
      <c r="X444" s="19" t="str">
        <f t="shared" si="186"/>
        <v/>
      </c>
      <c r="Y444" s="19" t="str">
        <f t="shared" si="187"/>
        <v/>
      </c>
      <c r="Z444" s="19" t="str">
        <f t="shared" si="188"/>
        <v/>
      </c>
      <c r="AA444" s="19" t="str">
        <f t="shared" si="189"/>
        <v/>
      </c>
      <c r="AB444" s="19" t="str">
        <f t="shared" si="190"/>
        <v/>
      </c>
      <c r="AC444" s="19" t="str">
        <f t="shared" si="191"/>
        <v/>
      </c>
      <c r="AD444" s="19" t="str">
        <f t="shared" si="192"/>
        <v/>
      </c>
    </row>
    <row r="445" spans="2:30" ht="14.4">
      <c r="B445" s="19" t="str">
        <f>IF(ISBLANK(A445),"",_xlfn.XLOOKUP(LEFT(A445,6),'MKT name rule'!$B$2:$B$322,'MKT name rule'!$C$2:$C$322, "Not found"))</f>
        <v/>
      </c>
      <c r="C445" s="19" t="str">
        <f t="shared" si="193"/>
        <v/>
      </c>
      <c r="D445" s="19" t="str">
        <f t="shared" si="168"/>
        <v/>
      </c>
      <c r="E445" s="19" t="str">
        <f t="shared" si="169"/>
        <v/>
      </c>
      <c r="F445" s="19" t="str">
        <f t="shared" si="170"/>
        <v/>
      </c>
      <c r="G445" s="19" t="str">
        <f t="shared" si="171"/>
        <v/>
      </c>
      <c r="H445" s="19" t="str">
        <f t="shared" si="194"/>
        <v/>
      </c>
      <c r="I445" s="19" t="str">
        <f t="shared" si="172"/>
        <v/>
      </c>
      <c r="J445" s="19" t="str">
        <f t="shared" si="173"/>
        <v/>
      </c>
      <c r="K445" s="19" t="str">
        <f t="shared" si="174"/>
        <v/>
      </c>
      <c r="L445" s="19" t="str">
        <f t="shared" si="175"/>
        <v/>
      </c>
      <c r="M445" s="19" t="str">
        <f t="shared" si="176"/>
        <v/>
      </c>
      <c r="N445" s="20" t="str">
        <f t="shared" si="177"/>
        <v/>
      </c>
      <c r="O445" s="19" t="str">
        <f t="shared" si="178"/>
        <v/>
      </c>
      <c r="P445" s="19" t="str">
        <f t="shared" si="179"/>
        <v/>
      </c>
      <c r="Q445" s="20" t="str">
        <f t="shared" si="180"/>
        <v/>
      </c>
      <c r="R445" s="19" t="str">
        <f t="shared" si="195"/>
        <v/>
      </c>
      <c r="S445" s="19" t="str">
        <f t="shared" si="181"/>
        <v/>
      </c>
      <c r="T445" s="19" t="str">
        <f t="shared" si="182"/>
        <v/>
      </c>
      <c r="U445" s="19" t="str">
        <f t="shared" si="183"/>
        <v/>
      </c>
      <c r="V445" s="19" t="str">
        <f t="shared" si="184"/>
        <v/>
      </c>
      <c r="W445" s="19" t="str">
        <f t="shared" si="185"/>
        <v/>
      </c>
      <c r="X445" s="19" t="str">
        <f t="shared" si="186"/>
        <v/>
      </c>
      <c r="Y445" s="19" t="str">
        <f t="shared" si="187"/>
        <v/>
      </c>
      <c r="Z445" s="19" t="str">
        <f t="shared" si="188"/>
        <v/>
      </c>
      <c r="AA445" s="19" t="str">
        <f t="shared" si="189"/>
        <v/>
      </c>
      <c r="AB445" s="19" t="str">
        <f t="shared" si="190"/>
        <v/>
      </c>
      <c r="AC445" s="19" t="str">
        <f t="shared" si="191"/>
        <v/>
      </c>
      <c r="AD445" s="19" t="str">
        <f t="shared" si="192"/>
        <v/>
      </c>
    </row>
    <row r="446" spans="2:30" ht="14.4">
      <c r="B446" s="19" t="str">
        <f>IF(ISBLANK(A446),"",_xlfn.XLOOKUP(LEFT(A446,6),'MKT name rule'!$B$2:$B$322,'MKT name rule'!$C$2:$C$322, "Not found"))</f>
        <v/>
      </c>
      <c r="C446" s="19" t="str">
        <f t="shared" si="193"/>
        <v/>
      </c>
      <c r="D446" s="19" t="str">
        <f t="shared" si="168"/>
        <v/>
      </c>
      <c r="E446" s="19" t="str">
        <f t="shared" si="169"/>
        <v/>
      </c>
      <c r="F446" s="19" t="str">
        <f t="shared" si="170"/>
        <v/>
      </c>
      <c r="G446" s="19" t="str">
        <f t="shared" si="171"/>
        <v/>
      </c>
      <c r="H446" s="19" t="str">
        <f t="shared" si="194"/>
        <v/>
      </c>
      <c r="I446" s="19" t="str">
        <f t="shared" si="172"/>
        <v/>
      </c>
      <c r="J446" s="19" t="str">
        <f t="shared" si="173"/>
        <v/>
      </c>
      <c r="K446" s="19" t="str">
        <f t="shared" si="174"/>
        <v/>
      </c>
      <c r="L446" s="19" t="str">
        <f t="shared" si="175"/>
        <v/>
      </c>
      <c r="M446" s="19" t="str">
        <f t="shared" si="176"/>
        <v/>
      </c>
      <c r="N446" s="20" t="str">
        <f t="shared" si="177"/>
        <v/>
      </c>
      <c r="O446" s="19" t="str">
        <f t="shared" si="178"/>
        <v/>
      </c>
      <c r="P446" s="19" t="str">
        <f t="shared" si="179"/>
        <v/>
      </c>
      <c r="Q446" s="20" t="str">
        <f t="shared" si="180"/>
        <v/>
      </c>
      <c r="R446" s="19" t="str">
        <f t="shared" si="195"/>
        <v/>
      </c>
      <c r="S446" s="19" t="str">
        <f t="shared" si="181"/>
        <v/>
      </c>
      <c r="T446" s="19" t="str">
        <f t="shared" si="182"/>
        <v/>
      </c>
      <c r="U446" s="19" t="str">
        <f t="shared" si="183"/>
        <v/>
      </c>
      <c r="V446" s="19" t="str">
        <f t="shared" si="184"/>
        <v/>
      </c>
      <c r="W446" s="19" t="str">
        <f t="shared" si="185"/>
        <v/>
      </c>
      <c r="X446" s="19" t="str">
        <f t="shared" si="186"/>
        <v/>
      </c>
      <c r="Y446" s="19" t="str">
        <f t="shared" si="187"/>
        <v/>
      </c>
      <c r="Z446" s="19" t="str">
        <f t="shared" si="188"/>
        <v/>
      </c>
      <c r="AA446" s="19" t="str">
        <f t="shared" si="189"/>
        <v/>
      </c>
      <c r="AB446" s="19" t="str">
        <f t="shared" si="190"/>
        <v/>
      </c>
      <c r="AC446" s="19" t="str">
        <f t="shared" si="191"/>
        <v/>
      </c>
      <c r="AD446" s="19" t="str">
        <f t="shared" si="192"/>
        <v/>
      </c>
    </row>
    <row r="447" spans="2:30" ht="14.4">
      <c r="B447" s="19" t="str">
        <f>IF(ISBLANK(A447),"",_xlfn.XLOOKUP(LEFT(A447,6),'MKT name rule'!$B$2:$B$322,'MKT name rule'!$C$2:$C$322, "Not found"))</f>
        <v/>
      </c>
      <c r="C447" s="19" t="str">
        <f t="shared" si="193"/>
        <v/>
      </c>
      <c r="D447" s="19" t="str">
        <f t="shared" si="168"/>
        <v/>
      </c>
      <c r="E447" s="19" t="str">
        <f t="shared" si="169"/>
        <v/>
      </c>
      <c r="F447" s="19" t="str">
        <f t="shared" si="170"/>
        <v/>
      </c>
      <c r="G447" s="19" t="str">
        <f t="shared" si="171"/>
        <v/>
      </c>
      <c r="H447" s="19" t="str">
        <f t="shared" si="194"/>
        <v/>
      </c>
      <c r="I447" s="19" t="str">
        <f t="shared" si="172"/>
        <v/>
      </c>
      <c r="J447" s="19" t="str">
        <f t="shared" si="173"/>
        <v/>
      </c>
      <c r="K447" s="19" t="str">
        <f t="shared" si="174"/>
        <v/>
      </c>
      <c r="L447" s="19" t="str">
        <f t="shared" si="175"/>
        <v/>
      </c>
      <c r="M447" s="19" t="str">
        <f t="shared" si="176"/>
        <v/>
      </c>
      <c r="N447" s="20" t="str">
        <f t="shared" si="177"/>
        <v/>
      </c>
      <c r="O447" s="19" t="str">
        <f t="shared" si="178"/>
        <v/>
      </c>
      <c r="P447" s="19" t="str">
        <f t="shared" si="179"/>
        <v/>
      </c>
      <c r="Q447" s="20" t="str">
        <f t="shared" si="180"/>
        <v/>
      </c>
      <c r="R447" s="19" t="str">
        <f t="shared" si="195"/>
        <v/>
      </c>
      <c r="S447" s="19" t="str">
        <f t="shared" si="181"/>
        <v/>
      </c>
      <c r="T447" s="19" t="str">
        <f t="shared" si="182"/>
        <v/>
      </c>
      <c r="U447" s="19" t="str">
        <f t="shared" si="183"/>
        <v/>
      </c>
      <c r="V447" s="19" t="str">
        <f t="shared" si="184"/>
        <v/>
      </c>
      <c r="W447" s="19" t="str">
        <f t="shared" si="185"/>
        <v/>
      </c>
      <c r="X447" s="19" t="str">
        <f t="shared" si="186"/>
        <v/>
      </c>
      <c r="Y447" s="19" t="str">
        <f t="shared" si="187"/>
        <v/>
      </c>
      <c r="Z447" s="19" t="str">
        <f t="shared" si="188"/>
        <v/>
      </c>
      <c r="AA447" s="19" t="str">
        <f t="shared" si="189"/>
        <v/>
      </c>
      <c r="AB447" s="19" t="str">
        <f t="shared" si="190"/>
        <v/>
      </c>
      <c r="AC447" s="19" t="str">
        <f t="shared" si="191"/>
        <v/>
      </c>
      <c r="AD447" s="19" t="str">
        <f t="shared" si="192"/>
        <v/>
      </c>
    </row>
    <row r="448" spans="2:30" ht="14.4">
      <c r="B448" s="19" t="str">
        <f>IF(ISBLANK(A448),"",_xlfn.XLOOKUP(LEFT(A448,6),'MKT name rule'!$B$2:$B$322,'MKT name rule'!$C$2:$C$322, "Not found"))</f>
        <v/>
      </c>
      <c r="C448" s="19" t="str">
        <f t="shared" si="193"/>
        <v/>
      </c>
      <c r="D448" s="19" t="str">
        <f t="shared" si="168"/>
        <v/>
      </c>
      <c r="E448" s="19" t="str">
        <f t="shared" si="169"/>
        <v/>
      </c>
      <c r="F448" s="19" t="str">
        <f t="shared" si="170"/>
        <v/>
      </c>
      <c r="G448" s="19" t="str">
        <f t="shared" si="171"/>
        <v/>
      </c>
      <c r="H448" s="19" t="str">
        <f t="shared" si="194"/>
        <v/>
      </c>
      <c r="I448" s="19" t="str">
        <f t="shared" si="172"/>
        <v/>
      </c>
      <c r="J448" s="19" t="str">
        <f t="shared" si="173"/>
        <v/>
      </c>
      <c r="K448" s="19" t="str">
        <f t="shared" si="174"/>
        <v/>
      </c>
      <c r="L448" s="19" t="str">
        <f t="shared" si="175"/>
        <v/>
      </c>
      <c r="M448" s="19" t="str">
        <f t="shared" si="176"/>
        <v/>
      </c>
      <c r="N448" s="20" t="str">
        <f t="shared" si="177"/>
        <v/>
      </c>
      <c r="O448" s="19" t="str">
        <f t="shared" si="178"/>
        <v/>
      </c>
      <c r="P448" s="19" t="str">
        <f t="shared" si="179"/>
        <v/>
      </c>
      <c r="Q448" s="20" t="str">
        <f t="shared" si="180"/>
        <v/>
      </c>
      <c r="R448" s="19" t="str">
        <f t="shared" si="195"/>
        <v/>
      </c>
      <c r="S448" s="19" t="str">
        <f t="shared" si="181"/>
        <v/>
      </c>
      <c r="T448" s="19" t="str">
        <f t="shared" si="182"/>
        <v/>
      </c>
      <c r="U448" s="19" t="str">
        <f t="shared" si="183"/>
        <v/>
      </c>
      <c r="V448" s="19" t="str">
        <f t="shared" si="184"/>
        <v/>
      </c>
      <c r="W448" s="19" t="str">
        <f t="shared" si="185"/>
        <v/>
      </c>
      <c r="X448" s="19" t="str">
        <f t="shared" si="186"/>
        <v/>
      </c>
      <c r="Y448" s="19" t="str">
        <f t="shared" si="187"/>
        <v/>
      </c>
      <c r="Z448" s="19" t="str">
        <f t="shared" si="188"/>
        <v/>
      </c>
      <c r="AA448" s="19" t="str">
        <f t="shared" si="189"/>
        <v/>
      </c>
      <c r="AB448" s="19" t="str">
        <f t="shared" si="190"/>
        <v/>
      </c>
      <c r="AC448" s="19" t="str">
        <f t="shared" si="191"/>
        <v/>
      </c>
      <c r="AD448" s="19" t="str">
        <f t="shared" si="192"/>
        <v/>
      </c>
    </row>
    <row r="449" spans="2:30" ht="14.4">
      <c r="B449" s="19" t="str">
        <f>IF(ISBLANK(A449),"",_xlfn.XLOOKUP(LEFT(A449,6),'MKT name rule'!$B$2:$B$322,'MKT name rule'!$C$2:$C$322, "Not found"))</f>
        <v/>
      </c>
      <c r="C449" s="19" t="str">
        <f t="shared" si="193"/>
        <v/>
      </c>
      <c r="D449" s="19" t="str">
        <f t="shared" si="168"/>
        <v/>
      </c>
      <c r="E449" s="19" t="str">
        <f t="shared" si="169"/>
        <v/>
      </c>
      <c r="F449" s="19" t="str">
        <f t="shared" si="170"/>
        <v/>
      </c>
      <c r="G449" s="19" t="str">
        <f t="shared" si="171"/>
        <v/>
      </c>
      <c r="H449" s="19" t="str">
        <f t="shared" si="194"/>
        <v/>
      </c>
      <c r="I449" s="19" t="str">
        <f t="shared" si="172"/>
        <v/>
      </c>
      <c r="J449" s="19" t="str">
        <f t="shared" si="173"/>
        <v/>
      </c>
      <c r="K449" s="19" t="str">
        <f t="shared" si="174"/>
        <v/>
      </c>
      <c r="L449" s="19" t="str">
        <f t="shared" si="175"/>
        <v/>
      </c>
      <c r="M449" s="19" t="str">
        <f t="shared" si="176"/>
        <v/>
      </c>
      <c r="N449" s="20" t="str">
        <f t="shared" si="177"/>
        <v/>
      </c>
      <c r="O449" s="19" t="str">
        <f t="shared" si="178"/>
        <v/>
      </c>
      <c r="P449" s="19" t="str">
        <f t="shared" si="179"/>
        <v/>
      </c>
      <c r="Q449" s="20" t="str">
        <f t="shared" si="180"/>
        <v/>
      </c>
      <c r="R449" s="19" t="str">
        <f t="shared" si="195"/>
        <v/>
      </c>
      <c r="S449" s="19" t="str">
        <f t="shared" si="181"/>
        <v/>
      </c>
      <c r="T449" s="19" t="str">
        <f t="shared" si="182"/>
        <v/>
      </c>
      <c r="U449" s="19" t="str">
        <f t="shared" si="183"/>
        <v/>
      </c>
      <c r="V449" s="19" t="str">
        <f t="shared" si="184"/>
        <v/>
      </c>
      <c r="W449" s="19" t="str">
        <f t="shared" si="185"/>
        <v/>
      </c>
      <c r="X449" s="19" t="str">
        <f t="shared" si="186"/>
        <v/>
      </c>
      <c r="Y449" s="19" t="str">
        <f t="shared" si="187"/>
        <v/>
      </c>
      <c r="Z449" s="19" t="str">
        <f t="shared" si="188"/>
        <v/>
      </c>
      <c r="AA449" s="19" t="str">
        <f t="shared" si="189"/>
        <v/>
      </c>
      <c r="AB449" s="19" t="str">
        <f t="shared" si="190"/>
        <v/>
      </c>
      <c r="AC449" s="19" t="str">
        <f t="shared" si="191"/>
        <v/>
      </c>
      <c r="AD449" s="19" t="str">
        <f t="shared" si="192"/>
        <v/>
      </c>
    </row>
    <row r="450" spans="2:30" ht="14.4">
      <c r="B450" s="19" t="str">
        <f>IF(ISBLANK(A450),"",_xlfn.XLOOKUP(LEFT(A450,6),'MKT name rule'!$B$2:$B$322,'MKT name rule'!$C$2:$C$322, "Not found"))</f>
        <v/>
      </c>
      <c r="C450" s="19" t="str">
        <f t="shared" si="193"/>
        <v/>
      </c>
      <c r="D450" s="19" t="str">
        <f t="shared" ref="D450:D500" si="196">IF(ISBLANK(A450),"",B450&amp;" ("&amp;Y450&amp;"/"&amp;AB450&amp;"/"&amp;AC450&amp;AA450&amp;"/"&amp;Z450&amp;"/"&amp;AD450&amp;")")</f>
        <v/>
      </c>
      <c r="E450" s="19" t="str">
        <f t="shared" ref="E450:E500" si="197">IF(
  ISBLANK(A450),
  "",
  TRIM(SUBSTITUTE(
    SUBSTITUTE(
      V450,
      MID(V450, FIND("(", V450), FIND(")", V450) - FIND("(", V450) + 1),
      ""
    ),
    "Processor", ""
  ))
)</f>
        <v/>
      </c>
      <c r="F450" s="19" t="str">
        <f t="shared" ref="F450:F500" si="198">IF(ISBLANK(A450), "", AL450)</f>
        <v/>
      </c>
      <c r="G450" s="19" t="str">
        <f t="shared" ref="G450:G500" si="199">IF(ISBLANK(A450),"",IF(ISNUMBER(SEARCH("Windows 11 Home",AM450)),"Windows 11 Home",IF(ISNUMBER(SEARCH("Windows 11 Pro",AM450)),"Windows 11 Pro",IF(ISNUMBER(SEARCH("Chrome",AM450)),"ChromeOS",""))))</f>
        <v/>
      </c>
      <c r="H450" s="19" t="str">
        <f t="shared" si="194"/>
        <v/>
      </c>
      <c r="I450" s="19" t="str">
        <f t="shared" ref="I450:I500" si="200">IF(ISBLANK(A450), "", IFERROR(INT(AW450) &amp; """", "Not Found"))</f>
        <v/>
      </c>
      <c r="J450" s="19" t="str">
        <f t="shared" ref="J450:J500" si="201">IF(ISBLANK(A450), "", AZ450)</f>
        <v/>
      </c>
      <c r="K450" s="19" t="str">
        <f t="shared" ref="K450:K500" si="202">IF(ISBLANK(A450), "", AY450)</f>
        <v/>
      </c>
      <c r="L450" s="19" t="str">
        <f t="shared" ref="L450:L500" si="203">IF(
  ISBLANK(A450),
  "",
  IF(
    ISNUMBER(SEARCH("(", AJ450)),
    TRIM(LEFT(AJ450, FIND("(", AJ450) - 1)),
    AJ450
  )
)</f>
        <v/>
      </c>
      <c r="M450" s="19" t="str">
        <f t="shared" ref="M450:M500" si="204">IF(ISBLANK(A450), "", AK450)</f>
        <v/>
      </c>
      <c r="N450" s="20" t="str">
        <f t="shared" ref="N450:N500" si="205">IF(ISBLANK(A450), "", AT450)</f>
        <v/>
      </c>
      <c r="O450" s="19" t="str">
        <f t="shared" ref="O450:O500" si="206">IF(ISBLANK(A450), "", BF450)</f>
        <v/>
      </c>
      <c r="P450" s="19" t="str">
        <f t="shared" ref="P450:P500" si="207">IF(ISBLANK(A450), "", TRIM(_xlfn.TEXTBEFORE(BH450, " (")))</f>
        <v/>
      </c>
      <c r="Q450" s="20" t="str">
        <f t="shared" ref="Q450:Q500" si="208">IF(ISBLANK(A450), "", AP450)</f>
        <v/>
      </c>
      <c r="R450" s="19" t="str">
        <f t="shared" si="195"/>
        <v/>
      </c>
      <c r="S450" s="19" t="str">
        <f t="shared" ref="S450:S500" si="209">IF(ISBLANK(A450), "", TRIM(LEFT(BI450, FIND(",", BI450) - 1)))</f>
        <v/>
      </c>
      <c r="T450" s="19" t="str">
        <f t="shared" ref="T450:T500" si="210">IF(ISBLANK(A450), "", IFERROR(_xlfn.TEXTBEFORE(BJ450, ", Output:"), "Not Found"))</f>
        <v/>
      </c>
      <c r="U450" s="19" t="str">
        <f t="shared" ref="U450:U500" si="211">IF(ISBLANK(A450), "", IF(BN450 = "N/A", "", BN450))</f>
        <v/>
      </c>
      <c r="V450" s="19" t="str">
        <f t="shared" ref="V450:V500" si="212">IF(ISBLANK(A450), "", AI450)</f>
        <v/>
      </c>
      <c r="W450" s="19" t="str">
        <f t="shared" ref="W450:W500" si="213">IF(
  ISBLANK(A450),
  "",
  LEFT(V450, SEARCH("processor", LOWER(V450)) - 1) &amp;
  MID(V450, SEARCH("processor", LOWER(V450)) + 10, FIND(" ", MID(V450, SEARCH("processor", LOWER(V450)) + 10, 20)) - 1)
)</f>
        <v/>
      </c>
      <c r="X450" s="19" t="str">
        <f t="shared" ref="X450:X500" si="214">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s="19" t="str">
        <f t="shared" ref="Y450:Y500" si="215">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s="19" t="str">
        <f t="shared" ref="Z450:Z500" si="216">IF(ISBLANK(A450), "",SUBSTITUTE(G450, "Windows", "Win"))</f>
        <v/>
      </c>
      <c r="AA450" s="19" t="str">
        <f t="shared" ref="AA450:AA500" si="217">IF(
  ISBLANK(F450),
  "",
  IF(
    ISNUMBER(SEARCH("RTX", F450)),
    "/" &amp; LEFT(MID(F450, SEARCH("RTX", F450), 15),
               IFERROR(SEARCH(" ", MID(F450, SEARCH("RTX", F450), 15), 6) - 1, 15)),
    ""
  )
)</f>
        <v/>
      </c>
      <c r="AB450" s="19" t="str">
        <f t="shared" ref="AB450:AB500" si="218">IF(
  ISBLANK(A450),
  "",
  TRIM(RIGHT(L450, LEN(L450) - FIND(" ", L450)))
)</f>
        <v/>
      </c>
      <c r="AC450" s="19" t="str">
        <f t="shared" ref="AC450:AC500" si="219">IF(ISBLANK(A450),"",LEFT(M450,FIND(" ",M450)-1))</f>
        <v/>
      </c>
      <c r="AD450" s="19" t="str">
        <f t="shared" ref="AD450:AD500" si="220">IF(ISBLANK(A450),"",IFERROR(_xlfn.TEXTBEFORE(A450, "-"), A450))</f>
        <v/>
      </c>
    </row>
    <row r="451" spans="2:30" ht="14.4">
      <c r="B451" s="19" t="str">
        <f>IF(ISBLANK(A451),"",_xlfn.XLOOKUP(LEFT(A451,6),'MKT name rule'!$B$2:$B$322,'MKT name rule'!$C$2:$C$322, "Not found"))</f>
        <v/>
      </c>
      <c r="C451" s="19" t="str">
        <f t="shared" ref="C451:C500" si="221">IF(ISBLANK(A451), "", AF451)</f>
        <v/>
      </c>
      <c r="D451" s="19" t="str">
        <f t="shared" si="196"/>
        <v/>
      </c>
      <c r="E451" s="19" t="str">
        <f t="shared" si="197"/>
        <v/>
      </c>
      <c r="F451" s="19" t="str">
        <f t="shared" si="198"/>
        <v/>
      </c>
      <c r="G451" s="19" t="str">
        <f t="shared" si="199"/>
        <v/>
      </c>
      <c r="H451" s="19" t="str">
        <f t="shared" ref="H451:H500" si="222">IF(ISBLANK(A451), "", AN451)</f>
        <v/>
      </c>
      <c r="I451" s="19" t="str">
        <f t="shared" si="200"/>
        <v/>
      </c>
      <c r="J451" s="19" t="str">
        <f t="shared" si="201"/>
        <v/>
      </c>
      <c r="K451" s="19" t="str">
        <f t="shared" si="202"/>
        <v/>
      </c>
      <c r="L451" s="19" t="str">
        <f t="shared" si="203"/>
        <v/>
      </c>
      <c r="M451" s="19" t="str">
        <f t="shared" si="204"/>
        <v/>
      </c>
      <c r="N451" s="20" t="str">
        <f t="shared" si="205"/>
        <v/>
      </c>
      <c r="O451" s="19" t="str">
        <f t="shared" si="206"/>
        <v/>
      </c>
      <c r="P451" s="19" t="str">
        <f t="shared" si="207"/>
        <v/>
      </c>
      <c r="Q451" s="20" t="str">
        <f t="shared" si="208"/>
        <v/>
      </c>
      <c r="R451" s="19" t="str">
        <f t="shared" ref="R451:R500" si="223">IF(ISBLANK(A451), "", IF(AV451="","Not included",AV451))</f>
        <v/>
      </c>
      <c r="S451" s="19" t="str">
        <f t="shared" si="209"/>
        <v/>
      </c>
      <c r="T451" s="19" t="str">
        <f t="shared" si="210"/>
        <v/>
      </c>
      <c r="U451" s="19" t="str">
        <f t="shared" si="211"/>
        <v/>
      </c>
      <c r="V451" s="19" t="str">
        <f t="shared" si="212"/>
        <v/>
      </c>
      <c r="W451" s="19" t="str">
        <f t="shared" si="213"/>
        <v/>
      </c>
      <c r="X451" s="19" t="str">
        <f t="shared" si="214"/>
        <v/>
      </c>
      <c r="Y451" s="19" t="str">
        <f t="shared" si="215"/>
        <v/>
      </c>
      <c r="Z451" s="19" t="str">
        <f t="shared" si="216"/>
        <v/>
      </c>
      <c r="AA451" s="19" t="str">
        <f t="shared" si="217"/>
        <v/>
      </c>
      <c r="AB451" s="19" t="str">
        <f t="shared" si="218"/>
        <v/>
      </c>
      <c r="AC451" s="19" t="str">
        <f t="shared" si="219"/>
        <v/>
      </c>
      <c r="AD451" s="19" t="str">
        <f t="shared" si="220"/>
        <v/>
      </c>
    </row>
    <row r="452" spans="2:30" ht="14.4">
      <c r="B452" s="19" t="str">
        <f>IF(ISBLANK(A452),"",_xlfn.XLOOKUP(LEFT(A452,6),'MKT name rule'!$B$2:$B$322,'MKT name rule'!$C$2:$C$322, "Not found"))</f>
        <v/>
      </c>
      <c r="C452" s="19" t="str">
        <f t="shared" si="221"/>
        <v/>
      </c>
      <c r="D452" s="19" t="str">
        <f t="shared" si="196"/>
        <v/>
      </c>
      <c r="E452" s="19" t="str">
        <f t="shared" si="197"/>
        <v/>
      </c>
      <c r="F452" s="19" t="str">
        <f t="shared" si="198"/>
        <v/>
      </c>
      <c r="G452" s="19" t="str">
        <f t="shared" si="199"/>
        <v/>
      </c>
      <c r="H452" s="19" t="str">
        <f t="shared" si="222"/>
        <v/>
      </c>
      <c r="I452" s="19" t="str">
        <f t="shared" si="200"/>
        <v/>
      </c>
      <c r="J452" s="19" t="str">
        <f t="shared" si="201"/>
        <v/>
      </c>
      <c r="K452" s="19" t="str">
        <f t="shared" si="202"/>
        <v/>
      </c>
      <c r="L452" s="19" t="str">
        <f t="shared" si="203"/>
        <v/>
      </c>
      <c r="M452" s="19" t="str">
        <f t="shared" si="204"/>
        <v/>
      </c>
      <c r="N452" s="20" t="str">
        <f t="shared" si="205"/>
        <v/>
      </c>
      <c r="O452" s="19" t="str">
        <f t="shared" si="206"/>
        <v/>
      </c>
      <c r="P452" s="19" t="str">
        <f t="shared" si="207"/>
        <v/>
      </c>
      <c r="Q452" s="20" t="str">
        <f t="shared" si="208"/>
        <v/>
      </c>
      <c r="R452" s="19" t="str">
        <f t="shared" si="223"/>
        <v/>
      </c>
      <c r="S452" s="19" t="str">
        <f t="shared" si="209"/>
        <v/>
      </c>
      <c r="T452" s="19" t="str">
        <f t="shared" si="210"/>
        <v/>
      </c>
      <c r="U452" s="19" t="str">
        <f t="shared" si="211"/>
        <v/>
      </c>
      <c r="V452" s="19" t="str">
        <f t="shared" si="212"/>
        <v/>
      </c>
      <c r="W452" s="19" t="str">
        <f t="shared" si="213"/>
        <v/>
      </c>
      <c r="X452" s="19" t="str">
        <f t="shared" si="214"/>
        <v/>
      </c>
      <c r="Y452" s="19" t="str">
        <f t="shared" si="215"/>
        <v/>
      </c>
      <c r="Z452" s="19" t="str">
        <f t="shared" si="216"/>
        <v/>
      </c>
      <c r="AA452" s="19" t="str">
        <f t="shared" si="217"/>
        <v/>
      </c>
      <c r="AB452" s="19" t="str">
        <f t="shared" si="218"/>
        <v/>
      </c>
      <c r="AC452" s="19" t="str">
        <f t="shared" si="219"/>
        <v/>
      </c>
      <c r="AD452" s="19" t="str">
        <f t="shared" si="220"/>
        <v/>
      </c>
    </row>
    <row r="453" spans="2:30" ht="14.4">
      <c r="B453" s="19" t="str">
        <f>IF(ISBLANK(A453),"",_xlfn.XLOOKUP(LEFT(A453,6),'MKT name rule'!$B$2:$B$322,'MKT name rule'!$C$2:$C$322, "Not found"))</f>
        <v/>
      </c>
      <c r="C453" s="19" t="str">
        <f t="shared" si="221"/>
        <v/>
      </c>
      <c r="D453" s="19" t="str">
        <f t="shared" si="196"/>
        <v/>
      </c>
      <c r="E453" s="19" t="str">
        <f t="shared" si="197"/>
        <v/>
      </c>
      <c r="F453" s="19" t="str">
        <f t="shared" si="198"/>
        <v/>
      </c>
      <c r="G453" s="19" t="str">
        <f t="shared" si="199"/>
        <v/>
      </c>
      <c r="H453" s="19" t="str">
        <f t="shared" si="222"/>
        <v/>
      </c>
      <c r="I453" s="19" t="str">
        <f t="shared" si="200"/>
        <v/>
      </c>
      <c r="J453" s="19" t="str">
        <f t="shared" si="201"/>
        <v/>
      </c>
      <c r="K453" s="19" t="str">
        <f t="shared" si="202"/>
        <v/>
      </c>
      <c r="L453" s="19" t="str">
        <f t="shared" si="203"/>
        <v/>
      </c>
      <c r="M453" s="19" t="str">
        <f t="shared" si="204"/>
        <v/>
      </c>
      <c r="N453" s="20" t="str">
        <f t="shared" si="205"/>
        <v/>
      </c>
      <c r="O453" s="19" t="str">
        <f t="shared" si="206"/>
        <v/>
      </c>
      <c r="P453" s="19" t="str">
        <f t="shared" si="207"/>
        <v/>
      </c>
      <c r="Q453" s="20" t="str">
        <f t="shared" si="208"/>
        <v/>
      </c>
      <c r="R453" s="19" t="str">
        <f t="shared" si="223"/>
        <v/>
      </c>
      <c r="S453" s="19" t="str">
        <f t="shared" si="209"/>
        <v/>
      </c>
      <c r="T453" s="19" t="str">
        <f t="shared" si="210"/>
        <v/>
      </c>
      <c r="U453" s="19" t="str">
        <f t="shared" si="211"/>
        <v/>
      </c>
      <c r="V453" s="19" t="str">
        <f t="shared" si="212"/>
        <v/>
      </c>
      <c r="W453" s="19" t="str">
        <f t="shared" si="213"/>
        <v/>
      </c>
      <c r="X453" s="19" t="str">
        <f t="shared" si="214"/>
        <v/>
      </c>
      <c r="Y453" s="19" t="str">
        <f t="shared" si="215"/>
        <v/>
      </c>
      <c r="Z453" s="19" t="str">
        <f t="shared" si="216"/>
        <v/>
      </c>
      <c r="AA453" s="19" t="str">
        <f t="shared" si="217"/>
        <v/>
      </c>
      <c r="AB453" s="19" t="str">
        <f t="shared" si="218"/>
        <v/>
      </c>
      <c r="AC453" s="19" t="str">
        <f t="shared" si="219"/>
        <v/>
      </c>
      <c r="AD453" s="19" t="str">
        <f t="shared" si="220"/>
        <v/>
      </c>
    </row>
    <row r="454" spans="2:30" ht="14.4">
      <c r="B454" s="19" t="str">
        <f>IF(ISBLANK(A454),"",_xlfn.XLOOKUP(LEFT(A454,6),'MKT name rule'!$B$2:$B$322,'MKT name rule'!$C$2:$C$322, "Not found"))</f>
        <v/>
      </c>
      <c r="C454" s="19" t="str">
        <f t="shared" si="221"/>
        <v/>
      </c>
      <c r="D454" s="19" t="str">
        <f t="shared" si="196"/>
        <v/>
      </c>
      <c r="E454" s="19" t="str">
        <f t="shared" si="197"/>
        <v/>
      </c>
      <c r="F454" s="19" t="str">
        <f t="shared" si="198"/>
        <v/>
      </c>
      <c r="G454" s="19" t="str">
        <f t="shared" si="199"/>
        <v/>
      </c>
      <c r="H454" s="19" t="str">
        <f t="shared" si="222"/>
        <v/>
      </c>
      <c r="I454" s="19" t="str">
        <f t="shared" si="200"/>
        <v/>
      </c>
      <c r="J454" s="19" t="str">
        <f t="shared" si="201"/>
        <v/>
      </c>
      <c r="K454" s="19" t="str">
        <f t="shared" si="202"/>
        <v/>
      </c>
      <c r="L454" s="19" t="str">
        <f t="shared" si="203"/>
        <v/>
      </c>
      <c r="M454" s="19" t="str">
        <f t="shared" si="204"/>
        <v/>
      </c>
      <c r="N454" s="20" t="str">
        <f t="shared" si="205"/>
        <v/>
      </c>
      <c r="O454" s="19" t="str">
        <f t="shared" si="206"/>
        <v/>
      </c>
      <c r="P454" s="19" t="str">
        <f t="shared" si="207"/>
        <v/>
      </c>
      <c r="Q454" s="20" t="str">
        <f t="shared" si="208"/>
        <v/>
      </c>
      <c r="R454" s="19" t="str">
        <f t="shared" si="223"/>
        <v/>
      </c>
      <c r="S454" s="19" t="str">
        <f t="shared" si="209"/>
        <v/>
      </c>
      <c r="T454" s="19" t="str">
        <f t="shared" si="210"/>
        <v/>
      </c>
      <c r="U454" s="19" t="str">
        <f t="shared" si="211"/>
        <v/>
      </c>
      <c r="V454" s="19" t="str">
        <f t="shared" si="212"/>
        <v/>
      </c>
      <c r="W454" s="19" t="str">
        <f t="shared" si="213"/>
        <v/>
      </c>
      <c r="X454" s="19" t="str">
        <f t="shared" si="214"/>
        <v/>
      </c>
      <c r="Y454" s="19" t="str">
        <f t="shared" si="215"/>
        <v/>
      </c>
      <c r="Z454" s="19" t="str">
        <f t="shared" si="216"/>
        <v/>
      </c>
      <c r="AA454" s="19" t="str">
        <f t="shared" si="217"/>
        <v/>
      </c>
      <c r="AB454" s="19" t="str">
        <f t="shared" si="218"/>
        <v/>
      </c>
      <c r="AC454" s="19" t="str">
        <f t="shared" si="219"/>
        <v/>
      </c>
      <c r="AD454" s="19" t="str">
        <f t="shared" si="220"/>
        <v/>
      </c>
    </row>
    <row r="455" spans="2:30" ht="14.4">
      <c r="B455" s="19" t="str">
        <f>IF(ISBLANK(A455),"",_xlfn.XLOOKUP(LEFT(A455,6),'MKT name rule'!$B$2:$B$322,'MKT name rule'!$C$2:$C$322, "Not found"))</f>
        <v/>
      </c>
      <c r="C455" s="19" t="str">
        <f t="shared" si="221"/>
        <v/>
      </c>
      <c r="D455" s="19" t="str">
        <f t="shared" si="196"/>
        <v/>
      </c>
      <c r="E455" s="19" t="str">
        <f t="shared" si="197"/>
        <v/>
      </c>
      <c r="F455" s="19" t="str">
        <f t="shared" si="198"/>
        <v/>
      </c>
      <c r="G455" s="19" t="str">
        <f t="shared" si="199"/>
        <v/>
      </c>
      <c r="H455" s="19" t="str">
        <f t="shared" si="222"/>
        <v/>
      </c>
      <c r="I455" s="19" t="str">
        <f t="shared" si="200"/>
        <v/>
      </c>
      <c r="J455" s="19" t="str">
        <f t="shared" si="201"/>
        <v/>
      </c>
      <c r="K455" s="19" t="str">
        <f t="shared" si="202"/>
        <v/>
      </c>
      <c r="L455" s="19" t="str">
        <f t="shared" si="203"/>
        <v/>
      </c>
      <c r="M455" s="19" t="str">
        <f t="shared" si="204"/>
        <v/>
      </c>
      <c r="N455" s="20" t="str">
        <f t="shared" si="205"/>
        <v/>
      </c>
      <c r="O455" s="19" t="str">
        <f t="shared" si="206"/>
        <v/>
      </c>
      <c r="P455" s="19" t="str">
        <f t="shared" si="207"/>
        <v/>
      </c>
      <c r="Q455" s="20" t="str">
        <f t="shared" si="208"/>
        <v/>
      </c>
      <c r="R455" s="19" t="str">
        <f t="shared" si="223"/>
        <v/>
      </c>
      <c r="S455" s="19" t="str">
        <f t="shared" si="209"/>
        <v/>
      </c>
      <c r="T455" s="19" t="str">
        <f t="shared" si="210"/>
        <v/>
      </c>
      <c r="U455" s="19" t="str">
        <f t="shared" si="211"/>
        <v/>
      </c>
      <c r="V455" s="19" t="str">
        <f t="shared" si="212"/>
        <v/>
      </c>
      <c r="W455" s="19" t="str">
        <f t="shared" si="213"/>
        <v/>
      </c>
      <c r="X455" s="19" t="str">
        <f t="shared" si="214"/>
        <v/>
      </c>
      <c r="Y455" s="19" t="str">
        <f t="shared" si="215"/>
        <v/>
      </c>
      <c r="Z455" s="19" t="str">
        <f t="shared" si="216"/>
        <v/>
      </c>
      <c r="AA455" s="19" t="str">
        <f t="shared" si="217"/>
        <v/>
      </c>
      <c r="AB455" s="19" t="str">
        <f t="shared" si="218"/>
        <v/>
      </c>
      <c r="AC455" s="19" t="str">
        <f t="shared" si="219"/>
        <v/>
      </c>
      <c r="AD455" s="19" t="str">
        <f t="shared" si="220"/>
        <v/>
      </c>
    </row>
    <row r="456" spans="2:30" ht="14.4">
      <c r="B456" s="19" t="str">
        <f>IF(ISBLANK(A456),"",_xlfn.XLOOKUP(LEFT(A456,6),'MKT name rule'!$B$2:$B$322,'MKT name rule'!$C$2:$C$322, "Not found"))</f>
        <v/>
      </c>
      <c r="C456" s="19" t="str">
        <f t="shared" si="221"/>
        <v/>
      </c>
      <c r="D456" s="19" t="str">
        <f t="shared" si="196"/>
        <v/>
      </c>
      <c r="E456" s="19" t="str">
        <f t="shared" si="197"/>
        <v/>
      </c>
      <c r="F456" s="19" t="str">
        <f t="shared" si="198"/>
        <v/>
      </c>
      <c r="G456" s="19" t="str">
        <f t="shared" si="199"/>
        <v/>
      </c>
      <c r="H456" s="19" t="str">
        <f t="shared" si="222"/>
        <v/>
      </c>
      <c r="I456" s="19" t="str">
        <f t="shared" si="200"/>
        <v/>
      </c>
      <c r="J456" s="19" t="str">
        <f t="shared" si="201"/>
        <v/>
      </c>
      <c r="K456" s="19" t="str">
        <f t="shared" si="202"/>
        <v/>
      </c>
      <c r="L456" s="19" t="str">
        <f t="shared" si="203"/>
        <v/>
      </c>
      <c r="M456" s="19" t="str">
        <f t="shared" si="204"/>
        <v/>
      </c>
      <c r="N456" s="20" t="str">
        <f t="shared" si="205"/>
        <v/>
      </c>
      <c r="O456" s="19" t="str">
        <f t="shared" si="206"/>
        <v/>
      </c>
      <c r="P456" s="19" t="str">
        <f t="shared" si="207"/>
        <v/>
      </c>
      <c r="Q456" s="20" t="str">
        <f t="shared" si="208"/>
        <v/>
      </c>
      <c r="R456" s="19" t="str">
        <f t="shared" si="223"/>
        <v/>
      </c>
      <c r="S456" s="19" t="str">
        <f t="shared" si="209"/>
        <v/>
      </c>
      <c r="T456" s="19" t="str">
        <f t="shared" si="210"/>
        <v/>
      </c>
      <c r="U456" s="19" t="str">
        <f t="shared" si="211"/>
        <v/>
      </c>
      <c r="V456" s="19" t="str">
        <f t="shared" si="212"/>
        <v/>
      </c>
      <c r="W456" s="19" t="str">
        <f t="shared" si="213"/>
        <v/>
      </c>
      <c r="X456" s="19" t="str">
        <f t="shared" si="214"/>
        <v/>
      </c>
      <c r="Y456" s="19" t="str">
        <f t="shared" si="215"/>
        <v/>
      </c>
      <c r="Z456" s="19" t="str">
        <f t="shared" si="216"/>
        <v/>
      </c>
      <c r="AA456" s="19" t="str">
        <f t="shared" si="217"/>
        <v/>
      </c>
      <c r="AB456" s="19" t="str">
        <f t="shared" si="218"/>
        <v/>
      </c>
      <c r="AC456" s="19" t="str">
        <f t="shared" si="219"/>
        <v/>
      </c>
      <c r="AD456" s="19" t="str">
        <f t="shared" si="220"/>
        <v/>
      </c>
    </row>
    <row r="457" spans="2:30" ht="14.4">
      <c r="B457" s="19" t="str">
        <f>IF(ISBLANK(A457),"",_xlfn.XLOOKUP(LEFT(A457,6),'MKT name rule'!$B$2:$B$322,'MKT name rule'!$C$2:$C$322, "Not found"))</f>
        <v/>
      </c>
      <c r="C457" s="19" t="str">
        <f t="shared" si="221"/>
        <v/>
      </c>
      <c r="D457" s="19" t="str">
        <f t="shared" si="196"/>
        <v/>
      </c>
      <c r="E457" s="19" t="str">
        <f t="shared" si="197"/>
        <v/>
      </c>
      <c r="F457" s="19" t="str">
        <f t="shared" si="198"/>
        <v/>
      </c>
      <c r="G457" s="19" t="str">
        <f t="shared" si="199"/>
        <v/>
      </c>
      <c r="H457" s="19" t="str">
        <f t="shared" si="222"/>
        <v/>
      </c>
      <c r="I457" s="19" t="str">
        <f t="shared" si="200"/>
        <v/>
      </c>
      <c r="J457" s="19" t="str">
        <f t="shared" si="201"/>
        <v/>
      </c>
      <c r="K457" s="19" t="str">
        <f t="shared" si="202"/>
        <v/>
      </c>
      <c r="L457" s="19" t="str">
        <f t="shared" si="203"/>
        <v/>
      </c>
      <c r="M457" s="19" t="str">
        <f t="shared" si="204"/>
        <v/>
      </c>
      <c r="N457" s="20" t="str">
        <f t="shared" si="205"/>
        <v/>
      </c>
      <c r="O457" s="19" t="str">
        <f t="shared" si="206"/>
        <v/>
      </c>
      <c r="P457" s="19" t="str">
        <f t="shared" si="207"/>
        <v/>
      </c>
      <c r="Q457" s="20" t="str">
        <f t="shared" si="208"/>
        <v/>
      </c>
      <c r="R457" s="19" t="str">
        <f t="shared" si="223"/>
        <v/>
      </c>
      <c r="S457" s="19" t="str">
        <f t="shared" si="209"/>
        <v/>
      </c>
      <c r="T457" s="19" t="str">
        <f t="shared" si="210"/>
        <v/>
      </c>
      <c r="U457" s="19" t="str">
        <f t="shared" si="211"/>
        <v/>
      </c>
      <c r="V457" s="19" t="str">
        <f t="shared" si="212"/>
        <v/>
      </c>
      <c r="W457" s="19" t="str">
        <f t="shared" si="213"/>
        <v/>
      </c>
      <c r="X457" s="19" t="str">
        <f t="shared" si="214"/>
        <v/>
      </c>
      <c r="Y457" s="19" t="str">
        <f t="shared" si="215"/>
        <v/>
      </c>
      <c r="Z457" s="19" t="str">
        <f t="shared" si="216"/>
        <v/>
      </c>
      <c r="AA457" s="19" t="str">
        <f t="shared" si="217"/>
        <v/>
      </c>
      <c r="AB457" s="19" t="str">
        <f t="shared" si="218"/>
        <v/>
      </c>
      <c r="AC457" s="19" t="str">
        <f t="shared" si="219"/>
        <v/>
      </c>
      <c r="AD457" s="19" t="str">
        <f t="shared" si="220"/>
        <v/>
      </c>
    </row>
    <row r="458" spans="2:30" ht="14.4">
      <c r="B458" s="19" t="str">
        <f>IF(ISBLANK(A458),"",_xlfn.XLOOKUP(LEFT(A458,6),'MKT name rule'!$B$2:$B$322,'MKT name rule'!$C$2:$C$322, "Not found"))</f>
        <v/>
      </c>
      <c r="C458" s="19" t="str">
        <f t="shared" si="221"/>
        <v/>
      </c>
      <c r="D458" s="19" t="str">
        <f t="shared" si="196"/>
        <v/>
      </c>
      <c r="E458" s="19" t="str">
        <f t="shared" si="197"/>
        <v/>
      </c>
      <c r="F458" s="19" t="str">
        <f t="shared" si="198"/>
        <v/>
      </c>
      <c r="G458" s="19" t="str">
        <f t="shared" si="199"/>
        <v/>
      </c>
      <c r="H458" s="19" t="str">
        <f t="shared" si="222"/>
        <v/>
      </c>
      <c r="I458" s="19" t="str">
        <f t="shared" si="200"/>
        <v/>
      </c>
      <c r="J458" s="19" t="str">
        <f t="shared" si="201"/>
        <v/>
      </c>
      <c r="K458" s="19" t="str">
        <f t="shared" si="202"/>
        <v/>
      </c>
      <c r="L458" s="19" t="str">
        <f t="shared" si="203"/>
        <v/>
      </c>
      <c r="M458" s="19" t="str">
        <f t="shared" si="204"/>
        <v/>
      </c>
      <c r="N458" s="20" t="str">
        <f t="shared" si="205"/>
        <v/>
      </c>
      <c r="O458" s="19" t="str">
        <f t="shared" si="206"/>
        <v/>
      </c>
      <c r="P458" s="19" t="str">
        <f t="shared" si="207"/>
        <v/>
      </c>
      <c r="Q458" s="20" t="str">
        <f t="shared" si="208"/>
        <v/>
      </c>
      <c r="R458" s="19" t="str">
        <f t="shared" si="223"/>
        <v/>
      </c>
      <c r="S458" s="19" t="str">
        <f t="shared" si="209"/>
        <v/>
      </c>
      <c r="T458" s="19" t="str">
        <f t="shared" si="210"/>
        <v/>
      </c>
      <c r="U458" s="19" t="str">
        <f t="shared" si="211"/>
        <v/>
      </c>
      <c r="V458" s="19" t="str">
        <f t="shared" si="212"/>
        <v/>
      </c>
      <c r="W458" s="19" t="str">
        <f t="shared" si="213"/>
        <v/>
      </c>
      <c r="X458" s="19" t="str">
        <f t="shared" si="214"/>
        <v/>
      </c>
      <c r="Y458" s="19" t="str">
        <f t="shared" si="215"/>
        <v/>
      </c>
      <c r="Z458" s="19" t="str">
        <f t="shared" si="216"/>
        <v/>
      </c>
      <c r="AA458" s="19" t="str">
        <f t="shared" si="217"/>
        <v/>
      </c>
      <c r="AB458" s="19" t="str">
        <f t="shared" si="218"/>
        <v/>
      </c>
      <c r="AC458" s="19" t="str">
        <f t="shared" si="219"/>
        <v/>
      </c>
      <c r="AD458" s="19" t="str">
        <f t="shared" si="220"/>
        <v/>
      </c>
    </row>
    <row r="459" spans="2:30" ht="14.4">
      <c r="B459" s="19" t="str">
        <f>IF(ISBLANK(A459),"",_xlfn.XLOOKUP(LEFT(A459,6),'MKT name rule'!$B$2:$B$322,'MKT name rule'!$C$2:$C$322, "Not found"))</f>
        <v/>
      </c>
      <c r="C459" s="19" t="str">
        <f t="shared" si="221"/>
        <v/>
      </c>
      <c r="D459" s="19" t="str">
        <f t="shared" si="196"/>
        <v/>
      </c>
      <c r="E459" s="19" t="str">
        <f t="shared" si="197"/>
        <v/>
      </c>
      <c r="F459" s="19" t="str">
        <f t="shared" si="198"/>
        <v/>
      </c>
      <c r="G459" s="19" t="str">
        <f t="shared" si="199"/>
        <v/>
      </c>
      <c r="H459" s="19" t="str">
        <f t="shared" si="222"/>
        <v/>
      </c>
      <c r="I459" s="19" t="str">
        <f t="shared" si="200"/>
        <v/>
      </c>
      <c r="J459" s="19" t="str">
        <f t="shared" si="201"/>
        <v/>
      </c>
      <c r="K459" s="19" t="str">
        <f t="shared" si="202"/>
        <v/>
      </c>
      <c r="L459" s="19" t="str">
        <f t="shared" si="203"/>
        <v/>
      </c>
      <c r="M459" s="19" t="str">
        <f t="shared" si="204"/>
        <v/>
      </c>
      <c r="N459" s="20" t="str">
        <f t="shared" si="205"/>
        <v/>
      </c>
      <c r="O459" s="19" t="str">
        <f t="shared" si="206"/>
        <v/>
      </c>
      <c r="P459" s="19" t="str">
        <f t="shared" si="207"/>
        <v/>
      </c>
      <c r="Q459" s="20" t="str">
        <f t="shared" si="208"/>
        <v/>
      </c>
      <c r="R459" s="19" t="str">
        <f t="shared" si="223"/>
        <v/>
      </c>
      <c r="S459" s="19" t="str">
        <f t="shared" si="209"/>
        <v/>
      </c>
      <c r="T459" s="19" t="str">
        <f t="shared" si="210"/>
        <v/>
      </c>
      <c r="U459" s="19" t="str">
        <f t="shared" si="211"/>
        <v/>
      </c>
      <c r="V459" s="19" t="str">
        <f t="shared" si="212"/>
        <v/>
      </c>
      <c r="W459" s="19" t="str">
        <f t="shared" si="213"/>
        <v/>
      </c>
      <c r="X459" s="19" t="str">
        <f t="shared" si="214"/>
        <v/>
      </c>
      <c r="Y459" s="19" t="str">
        <f t="shared" si="215"/>
        <v/>
      </c>
      <c r="Z459" s="19" t="str">
        <f t="shared" si="216"/>
        <v/>
      </c>
      <c r="AA459" s="19" t="str">
        <f t="shared" si="217"/>
        <v/>
      </c>
      <c r="AB459" s="19" t="str">
        <f t="shared" si="218"/>
        <v/>
      </c>
      <c r="AC459" s="19" t="str">
        <f t="shared" si="219"/>
        <v/>
      </c>
      <c r="AD459" s="19" t="str">
        <f t="shared" si="220"/>
        <v/>
      </c>
    </row>
    <row r="460" spans="2:30" ht="14.4">
      <c r="B460" s="19" t="str">
        <f>IF(ISBLANK(A460),"",_xlfn.XLOOKUP(LEFT(A460,6),'MKT name rule'!$B$2:$B$322,'MKT name rule'!$C$2:$C$322, "Not found"))</f>
        <v/>
      </c>
      <c r="C460" s="19" t="str">
        <f t="shared" si="221"/>
        <v/>
      </c>
      <c r="D460" s="19" t="str">
        <f t="shared" si="196"/>
        <v/>
      </c>
      <c r="E460" s="19" t="str">
        <f t="shared" si="197"/>
        <v/>
      </c>
      <c r="F460" s="19" t="str">
        <f t="shared" si="198"/>
        <v/>
      </c>
      <c r="G460" s="19" t="str">
        <f t="shared" si="199"/>
        <v/>
      </c>
      <c r="H460" s="19" t="str">
        <f t="shared" si="222"/>
        <v/>
      </c>
      <c r="I460" s="19" t="str">
        <f t="shared" si="200"/>
        <v/>
      </c>
      <c r="J460" s="19" t="str">
        <f t="shared" si="201"/>
        <v/>
      </c>
      <c r="K460" s="19" t="str">
        <f t="shared" si="202"/>
        <v/>
      </c>
      <c r="L460" s="19" t="str">
        <f t="shared" si="203"/>
        <v/>
      </c>
      <c r="M460" s="19" t="str">
        <f t="shared" si="204"/>
        <v/>
      </c>
      <c r="N460" s="20" t="str">
        <f t="shared" si="205"/>
        <v/>
      </c>
      <c r="O460" s="19" t="str">
        <f t="shared" si="206"/>
        <v/>
      </c>
      <c r="P460" s="19" t="str">
        <f t="shared" si="207"/>
        <v/>
      </c>
      <c r="Q460" s="20" t="str">
        <f t="shared" si="208"/>
        <v/>
      </c>
      <c r="R460" s="19" t="str">
        <f t="shared" si="223"/>
        <v/>
      </c>
      <c r="S460" s="19" t="str">
        <f t="shared" si="209"/>
        <v/>
      </c>
      <c r="T460" s="19" t="str">
        <f t="shared" si="210"/>
        <v/>
      </c>
      <c r="U460" s="19" t="str">
        <f t="shared" si="211"/>
        <v/>
      </c>
      <c r="V460" s="19" t="str">
        <f t="shared" si="212"/>
        <v/>
      </c>
      <c r="W460" s="19" t="str">
        <f t="shared" si="213"/>
        <v/>
      </c>
      <c r="X460" s="19" t="str">
        <f t="shared" si="214"/>
        <v/>
      </c>
      <c r="Y460" s="19" t="str">
        <f t="shared" si="215"/>
        <v/>
      </c>
      <c r="Z460" s="19" t="str">
        <f t="shared" si="216"/>
        <v/>
      </c>
      <c r="AA460" s="19" t="str">
        <f t="shared" si="217"/>
        <v/>
      </c>
      <c r="AB460" s="19" t="str">
        <f t="shared" si="218"/>
        <v/>
      </c>
      <c r="AC460" s="19" t="str">
        <f t="shared" si="219"/>
        <v/>
      </c>
      <c r="AD460" s="19" t="str">
        <f t="shared" si="220"/>
        <v/>
      </c>
    </row>
    <row r="461" spans="2:30" ht="14.4">
      <c r="B461" s="19" t="str">
        <f>IF(ISBLANK(A461),"",_xlfn.XLOOKUP(LEFT(A461,6),'MKT name rule'!$B$2:$B$322,'MKT name rule'!$C$2:$C$322, "Not found"))</f>
        <v/>
      </c>
      <c r="C461" s="19" t="str">
        <f t="shared" si="221"/>
        <v/>
      </c>
      <c r="D461" s="19" t="str">
        <f t="shared" si="196"/>
        <v/>
      </c>
      <c r="E461" s="19" t="str">
        <f t="shared" si="197"/>
        <v/>
      </c>
      <c r="F461" s="19" t="str">
        <f t="shared" si="198"/>
        <v/>
      </c>
      <c r="G461" s="19" t="str">
        <f t="shared" si="199"/>
        <v/>
      </c>
      <c r="H461" s="19" t="str">
        <f t="shared" si="222"/>
        <v/>
      </c>
      <c r="I461" s="19" t="str">
        <f t="shared" si="200"/>
        <v/>
      </c>
      <c r="J461" s="19" t="str">
        <f t="shared" si="201"/>
        <v/>
      </c>
      <c r="K461" s="19" t="str">
        <f t="shared" si="202"/>
        <v/>
      </c>
      <c r="L461" s="19" t="str">
        <f t="shared" si="203"/>
        <v/>
      </c>
      <c r="M461" s="19" t="str">
        <f t="shared" si="204"/>
        <v/>
      </c>
      <c r="N461" s="20" t="str">
        <f t="shared" si="205"/>
        <v/>
      </c>
      <c r="O461" s="19" t="str">
        <f t="shared" si="206"/>
        <v/>
      </c>
      <c r="P461" s="19" t="str">
        <f t="shared" si="207"/>
        <v/>
      </c>
      <c r="Q461" s="20" t="str">
        <f t="shared" si="208"/>
        <v/>
      </c>
      <c r="R461" s="19" t="str">
        <f t="shared" si="223"/>
        <v/>
      </c>
      <c r="S461" s="19" t="str">
        <f t="shared" si="209"/>
        <v/>
      </c>
      <c r="T461" s="19" t="str">
        <f t="shared" si="210"/>
        <v/>
      </c>
      <c r="U461" s="19" t="str">
        <f t="shared" si="211"/>
        <v/>
      </c>
      <c r="V461" s="19" t="str">
        <f t="shared" si="212"/>
        <v/>
      </c>
      <c r="W461" s="19" t="str">
        <f t="shared" si="213"/>
        <v/>
      </c>
      <c r="X461" s="19" t="str">
        <f t="shared" si="214"/>
        <v/>
      </c>
      <c r="Y461" s="19" t="str">
        <f t="shared" si="215"/>
        <v/>
      </c>
      <c r="Z461" s="19" t="str">
        <f t="shared" si="216"/>
        <v/>
      </c>
      <c r="AA461" s="19" t="str">
        <f t="shared" si="217"/>
        <v/>
      </c>
      <c r="AB461" s="19" t="str">
        <f t="shared" si="218"/>
        <v/>
      </c>
      <c r="AC461" s="19" t="str">
        <f t="shared" si="219"/>
        <v/>
      </c>
      <c r="AD461" s="19" t="str">
        <f t="shared" si="220"/>
        <v/>
      </c>
    </row>
    <row r="462" spans="2:30" ht="14.4">
      <c r="B462" s="19" t="str">
        <f>IF(ISBLANK(A462),"",_xlfn.XLOOKUP(LEFT(A462,6),'MKT name rule'!$B$2:$B$322,'MKT name rule'!$C$2:$C$322, "Not found"))</f>
        <v/>
      </c>
      <c r="C462" s="19" t="str">
        <f t="shared" si="221"/>
        <v/>
      </c>
      <c r="D462" s="19" t="str">
        <f t="shared" si="196"/>
        <v/>
      </c>
      <c r="E462" s="19" t="str">
        <f t="shared" si="197"/>
        <v/>
      </c>
      <c r="F462" s="19" t="str">
        <f t="shared" si="198"/>
        <v/>
      </c>
      <c r="G462" s="19" t="str">
        <f t="shared" si="199"/>
        <v/>
      </c>
      <c r="H462" s="19" t="str">
        <f t="shared" si="222"/>
        <v/>
      </c>
      <c r="I462" s="19" t="str">
        <f t="shared" si="200"/>
        <v/>
      </c>
      <c r="J462" s="19" t="str">
        <f t="shared" si="201"/>
        <v/>
      </c>
      <c r="K462" s="19" t="str">
        <f t="shared" si="202"/>
        <v/>
      </c>
      <c r="L462" s="19" t="str">
        <f t="shared" si="203"/>
        <v/>
      </c>
      <c r="M462" s="19" t="str">
        <f t="shared" si="204"/>
        <v/>
      </c>
      <c r="N462" s="20" t="str">
        <f t="shared" si="205"/>
        <v/>
      </c>
      <c r="O462" s="19" t="str">
        <f t="shared" si="206"/>
        <v/>
      </c>
      <c r="P462" s="19" t="str">
        <f t="shared" si="207"/>
        <v/>
      </c>
      <c r="Q462" s="20" t="str">
        <f t="shared" si="208"/>
        <v/>
      </c>
      <c r="R462" s="19" t="str">
        <f t="shared" si="223"/>
        <v/>
      </c>
      <c r="S462" s="19" t="str">
        <f t="shared" si="209"/>
        <v/>
      </c>
      <c r="T462" s="19" t="str">
        <f t="shared" si="210"/>
        <v/>
      </c>
      <c r="U462" s="19" t="str">
        <f t="shared" si="211"/>
        <v/>
      </c>
      <c r="V462" s="19" t="str">
        <f t="shared" si="212"/>
        <v/>
      </c>
      <c r="W462" s="19" t="str">
        <f t="shared" si="213"/>
        <v/>
      </c>
      <c r="X462" s="19" t="str">
        <f t="shared" si="214"/>
        <v/>
      </c>
      <c r="Y462" s="19" t="str">
        <f t="shared" si="215"/>
        <v/>
      </c>
      <c r="Z462" s="19" t="str">
        <f t="shared" si="216"/>
        <v/>
      </c>
      <c r="AA462" s="19" t="str">
        <f t="shared" si="217"/>
        <v/>
      </c>
      <c r="AB462" s="19" t="str">
        <f t="shared" si="218"/>
        <v/>
      </c>
      <c r="AC462" s="19" t="str">
        <f t="shared" si="219"/>
        <v/>
      </c>
      <c r="AD462" s="19" t="str">
        <f t="shared" si="220"/>
        <v/>
      </c>
    </row>
    <row r="463" spans="2:30" ht="14.4">
      <c r="B463" s="19" t="str">
        <f>IF(ISBLANK(A463),"",_xlfn.XLOOKUP(LEFT(A463,6),'MKT name rule'!$B$2:$B$322,'MKT name rule'!$C$2:$C$322, "Not found"))</f>
        <v/>
      </c>
      <c r="C463" s="19" t="str">
        <f t="shared" si="221"/>
        <v/>
      </c>
      <c r="D463" s="19" t="str">
        <f t="shared" si="196"/>
        <v/>
      </c>
      <c r="E463" s="19" t="str">
        <f t="shared" si="197"/>
        <v/>
      </c>
      <c r="F463" s="19" t="str">
        <f t="shared" si="198"/>
        <v/>
      </c>
      <c r="G463" s="19" t="str">
        <f t="shared" si="199"/>
        <v/>
      </c>
      <c r="H463" s="19" t="str">
        <f t="shared" si="222"/>
        <v/>
      </c>
      <c r="I463" s="19" t="str">
        <f t="shared" si="200"/>
        <v/>
      </c>
      <c r="J463" s="19" t="str">
        <f t="shared" si="201"/>
        <v/>
      </c>
      <c r="K463" s="19" t="str">
        <f t="shared" si="202"/>
        <v/>
      </c>
      <c r="L463" s="19" t="str">
        <f t="shared" si="203"/>
        <v/>
      </c>
      <c r="M463" s="19" t="str">
        <f t="shared" si="204"/>
        <v/>
      </c>
      <c r="N463" s="20" t="str">
        <f t="shared" si="205"/>
        <v/>
      </c>
      <c r="O463" s="19" t="str">
        <f t="shared" si="206"/>
        <v/>
      </c>
      <c r="P463" s="19" t="str">
        <f t="shared" si="207"/>
        <v/>
      </c>
      <c r="Q463" s="20" t="str">
        <f t="shared" si="208"/>
        <v/>
      </c>
      <c r="R463" s="19" t="str">
        <f t="shared" si="223"/>
        <v/>
      </c>
      <c r="S463" s="19" t="str">
        <f t="shared" si="209"/>
        <v/>
      </c>
      <c r="T463" s="19" t="str">
        <f t="shared" si="210"/>
        <v/>
      </c>
      <c r="U463" s="19" t="str">
        <f t="shared" si="211"/>
        <v/>
      </c>
      <c r="V463" s="19" t="str">
        <f t="shared" si="212"/>
        <v/>
      </c>
      <c r="W463" s="19" t="str">
        <f t="shared" si="213"/>
        <v/>
      </c>
      <c r="X463" s="19" t="str">
        <f t="shared" si="214"/>
        <v/>
      </c>
      <c r="Y463" s="19" t="str">
        <f t="shared" si="215"/>
        <v/>
      </c>
      <c r="Z463" s="19" t="str">
        <f t="shared" si="216"/>
        <v/>
      </c>
      <c r="AA463" s="19" t="str">
        <f t="shared" si="217"/>
        <v/>
      </c>
      <c r="AB463" s="19" t="str">
        <f t="shared" si="218"/>
        <v/>
      </c>
      <c r="AC463" s="19" t="str">
        <f t="shared" si="219"/>
        <v/>
      </c>
      <c r="AD463" s="19" t="str">
        <f t="shared" si="220"/>
        <v/>
      </c>
    </row>
    <row r="464" spans="2:30" ht="14.4">
      <c r="B464" s="19" t="str">
        <f>IF(ISBLANK(A464),"",_xlfn.XLOOKUP(LEFT(A464,6),'MKT name rule'!$B$2:$B$322,'MKT name rule'!$C$2:$C$322, "Not found"))</f>
        <v/>
      </c>
      <c r="C464" s="19" t="str">
        <f t="shared" si="221"/>
        <v/>
      </c>
      <c r="D464" s="19" t="str">
        <f t="shared" si="196"/>
        <v/>
      </c>
      <c r="E464" s="19" t="str">
        <f t="shared" si="197"/>
        <v/>
      </c>
      <c r="F464" s="19" t="str">
        <f t="shared" si="198"/>
        <v/>
      </c>
      <c r="G464" s="19" t="str">
        <f t="shared" si="199"/>
        <v/>
      </c>
      <c r="H464" s="19" t="str">
        <f t="shared" si="222"/>
        <v/>
      </c>
      <c r="I464" s="19" t="str">
        <f t="shared" si="200"/>
        <v/>
      </c>
      <c r="J464" s="19" t="str">
        <f t="shared" si="201"/>
        <v/>
      </c>
      <c r="K464" s="19" t="str">
        <f t="shared" si="202"/>
        <v/>
      </c>
      <c r="L464" s="19" t="str">
        <f t="shared" si="203"/>
        <v/>
      </c>
      <c r="M464" s="19" t="str">
        <f t="shared" si="204"/>
        <v/>
      </c>
      <c r="N464" s="20" t="str">
        <f t="shared" si="205"/>
        <v/>
      </c>
      <c r="O464" s="19" t="str">
        <f t="shared" si="206"/>
        <v/>
      </c>
      <c r="P464" s="19" t="str">
        <f t="shared" si="207"/>
        <v/>
      </c>
      <c r="Q464" s="20" t="str">
        <f t="shared" si="208"/>
        <v/>
      </c>
      <c r="R464" s="19" t="str">
        <f t="shared" si="223"/>
        <v/>
      </c>
      <c r="S464" s="19" t="str">
        <f t="shared" si="209"/>
        <v/>
      </c>
      <c r="T464" s="19" t="str">
        <f t="shared" si="210"/>
        <v/>
      </c>
      <c r="U464" s="19" t="str">
        <f t="shared" si="211"/>
        <v/>
      </c>
      <c r="V464" s="19" t="str">
        <f t="shared" si="212"/>
        <v/>
      </c>
      <c r="W464" s="19" t="str">
        <f t="shared" si="213"/>
        <v/>
      </c>
      <c r="X464" s="19" t="str">
        <f t="shared" si="214"/>
        <v/>
      </c>
      <c r="Y464" s="19" t="str">
        <f t="shared" si="215"/>
        <v/>
      </c>
      <c r="Z464" s="19" t="str">
        <f t="shared" si="216"/>
        <v/>
      </c>
      <c r="AA464" s="19" t="str">
        <f t="shared" si="217"/>
        <v/>
      </c>
      <c r="AB464" s="19" t="str">
        <f t="shared" si="218"/>
        <v/>
      </c>
      <c r="AC464" s="19" t="str">
        <f t="shared" si="219"/>
        <v/>
      </c>
      <c r="AD464" s="19" t="str">
        <f t="shared" si="220"/>
        <v/>
      </c>
    </row>
    <row r="465" spans="2:30" ht="14.4">
      <c r="B465" s="19" t="str">
        <f>IF(ISBLANK(A465),"",_xlfn.XLOOKUP(LEFT(A465,6),'MKT name rule'!$B$2:$B$322,'MKT name rule'!$C$2:$C$322, "Not found"))</f>
        <v/>
      </c>
      <c r="C465" s="19" t="str">
        <f t="shared" si="221"/>
        <v/>
      </c>
      <c r="D465" s="19" t="str">
        <f t="shared" si="196"/>
        <v/>
      </c>
      <c r="E465" s="19" t="str">
        <f t="shared" si="197"/>
        <v/>
      </c>
      <c r="F465" s="19" t="str">
        <f t="shared" si="198"/>
        <v/>
      </c>
      <c r="G465" s="19" t="str">
        <f t="shared" si="199"/>
        <v/>
      </c>
      <c r="H465" s="19" t="str">
        <f t="shared" si="222"/>
        <v/>
      </c>
      <c r="I465" s="19" t="str">
        <f t="shared" si="200"/>
        <v/>
      </c>
      <c r="J465" s="19" t="str">
        <f t="shared" si="201"/>
        <v/>
      </c>
      <c r="K465" s="19" t="str">
        <f t="shared" si="202"/>
        <v/>
      </c>
      <c r="L465" s="19" t="str">
        <f t="shared" si="203"/>
        <v/>
      </c>
      <c r="M465" s="19" t="str">
        <f t="shared" si="204"/>
        <v/>
      </c>
      <c r="N465" s="20" t="str">
        <f t="shared" si="205"/>
        <v/>
      </c>
      <c r="O465" s="19" t="str">
        <f t="shared" si="206"/>
        <v/>
      </c>
      <c r="P465" s="19" t="str">
        <f t="shared" si="207"/>
        <v/>
      </c>
      <c r="Q465" s="20" t="str">
        <f t="shared" si="208"/>
        <v/>
      </c>
      <c r="R465" s="19" t="str">
        <f t="shared" si="223"/>
        <v/>
      </c>
      <c r="S465" s="19" t="str">
        <f t="shared" si="209"/>
        <v/>
      </c>
      <c r="T465" s="19" t="str">
        <f t="shared" si="210"/>
        <v/>
      </c>
      <c r="U465" s="19" t="str">
        <f t="shared" si="211"/>
        <v/>
      </c>
      <c r="V465" s="19" t="str">
        <f t="shared" si="212"/>
        <v/>
      </c>
      <c r="W465" s="19" t="str">
        <f t="shared" si="213"/>
        <v/>
      </c>
      <c r="X465" s="19" t="str">
        <f t="shared" si="214"/>
        <v/>
      </c>
      <c r="Y465" s="19" t="str">
        <f t="shared" si="215"/>
        <v/>
      </c>
      <c r="Z465" s="19" t="str">
        <f t="shared" si="216"/>
        <v/>
      </c>
      <c r="AA465" s="19" t="str">
        <f t="shared" si="217"/>
        <v/>
      </c>
      <c r="AB465" s="19" t="str">
        <f t="shared" si="218"/>
        <v/>
      </c>
      <c r="AC465" s="19" t="str">
        <f t="shared" si="219"/>
        <v/>
      </c>
      <c r="AD465" s="19" t="str">
        <f t="shared" si="220"/>
        <v/>
      </c>
    </row>
    <row r="466" spans="2:30" ht="14.4">
      <c r="B466" s="19" t="str">
        <f>IF(ISBLANK(A466),"",_xlfn.XLOOKUP(LEFT(A466,6),'MKT name rule'!$B$2:$B$322,'MKT name rule'!$C$2:$C$322, "Not found"))</f>
        <v/>
      </c>
      <c r="C466" s="19" t="str">
        <f t="shared" si="221"/>
        <v/>
      </c>
      <c r="D466" s="19" t="str">
        <f t="shared" si="196"/>
        <v/>
      </c>
      <c r="E466" s="19" t="str">
        <f t="shared" si="197"/>
        <v/>
      </c>
      <c r="F466" s="19" t="str">
        <f t="shared" si="198"/>
        <v/>
      </c>
      <c r="G466" s="19" t="str">
        <f t="shared" si="199"/>
        <v/>
      </c>
      <c r="H466" s="19" t="str">
        <f t="shared" si="222"/>
        <v/>
      </c>
      <c r="I466" s="19" t="str">
        <f t="shared" si="200"/>
        <v/>
      </c>
      <c r="J466" s="19" t="str">
        <f t="shared" si="201"/>
        <v/>
      </c>
      <c r="K466" s="19" t="str">
        <f t="shared" si="202"/>
        <v/>
      </c>
      <c r="L466" s="19" t="str">
        <f t="shared" si="203"/>
        <v/>
      </c>
      <c r="M466" s="19" t="str">
        <f t="shared" si="204"/>
        <v/>
      </c>
      <c r="N466" s="20" t="str">
        <f t="shared" si="205"/>
        <v/>
      </c>
      <c r="O466" s="19" t="str">
        <f t="shared" si="206"/>
        <v/>
      </c>
      <c r="P466" s="19" t="str">
        <f t="shared" si="207"/>
        <v/>
      </c>
      <c r="Q466" s="20" t="str">
        <f t="shared" si="208"/>
        <v/>
      </c>
      <c r="R466" s="19" t="str">
        <f t="shared" si="223"/>
        <v/>
      </c>
      <c r="S466" s="19" t="str">
        <f t="shared" si="209"/>
        <v/>
      </c>
      <c r="T466" s="19" t="str">
        <f t="shared" si="210"/>
        <v/>
      </c>
      <c r="U466" s="19" t="str">
        <f t="shared" si="211"/>
        <v/>
      </c>
      <c r="V466" s="19" t="str">
        <f t="shared" si="212"/>
        <v/>
      </c>
      <c r="W466" s="19" t="str">
        <f t="shared" si="213"/>
        <v/>
      </c>
      <c r="X466" s="19" t="str">
        <f t="shared" si="214"/>
        <v/>
      </c>
      <c r="Y466" s="19" t="str">
        <f t="shared" si="215"/>
        <v/>
      </c>
      <c r="Z466" s="19" t="str">
        <f t="shared" si="216"/>
        <v/>
      </c>
      <c r="AA466" s="19" t="str">
        <f t="shared" si="217"/>
        <v/>
      </c>
      <c r="AB466" s="19" t="str">
        <f t="shared" si="218"/>
        <v/>
      </c>
      <c r="AC466" s="19" t="str">
        <f t="shared" si="219"/>
        <v/>
      </c>
      <c r="AD466" s="19" t="str">
        <f t="shared" si="220"/>
        <v/>
      </c>
    </row>
    <row r="467" spans="2:30" ht="14.4">
      <c r="B467" s="19" t="str">
        <f>IF(ISBLANK(A467),"",_xlfn.XLOOKUP(LEFT(A467,6),'MKT name rule'!$B$2:$B$322,'MKT name rule'!$C$2:$C$322, "Not found"))</f>
        <v/>
      </c>
      <c r="C467" s="19" t="str">
        <f t="shared" si="221"/>
        <v/>
      </c>
      <c r="D467" s="19" t="str">
        <f t="shared" si="196"/>
        <v/>
      </c>
      <c r="E467" s="19" t="str">
        <f t="shared" si="197"/>
        <v/>
      </c>
      <c r="F467" s="19" t="str">
        <f t="shared" si="198"/>
        <v/>
      </c>
      <c r="G467" s="19" t="str">
        <f t="shared" si="199"/>
        <v/>
      </c>
      <c r="H467" s="19" t="str">
        <f t="shared" si="222"/>
        <v/>
      </c>
      <c r="I467" s="19" t="str">
        <f t="shared" si="200"/>
        <v/>
      </c>
      <c r="J467" s="19" t="str">
        <f t="shared" si="201"/>
        <v/>
      </c>
      <c r="K467" s="19" t="str">
        <f t="shared" si="202"/>
        <v/>
      </c>
      <c r="L467" s="19" t="str">
        <f t="shared" si="203"/>
        <v/>
      </c>
      <c r="M467" s="19" t="str">
        <f t="shared" si="204"/>
        <v/>
      </c>
      <c r="N467" s="20" t="str">
        <f t="shared" si="205"/>
        <v/>
      </c>
      <c r="O467" s="19" t="str">
        <f t="shared" si="206"/>
        <v/>
      </c>
      <c r="P467" s="19" t="str">
        <f t="shared" si="207"/>
        <v/>
      </c>
      <c r="Q467" s="20" t="str">
        <f t="shared" si="208"/>
        <v/>
      </c>
      <c r="R467" s="19" t="str">
        <f t="shared" si="223"/>
        <v/>
      </c>
      <c r="S467" s="19" t="str">
        <f t="shared" si="209"/>
        <v/>
      </c>
      <c r="T467" s="19" t="str">
        <f t="shared" si="210"/>
        <v/>
      </c>
      <c r="U467" s="19" t="str">
        <f t="shared" si="211"/>
        <v/>
      </c>
      <c r="V467" s="19" t="str">
        <f t="shared" si="212"/>
        <v/>
      </c>
      <c r="W467" s="19" t="str">
        <f t="shared" si="213"/>
        <v/>
      </c>
      <c r="X467" s="19" t="str">
        <f t="shared" si="214"/>
        <v/>
      </c>
      <c r="Y467" s="19" t="str">
        <f t="shared" si="215"/>
        <v/>
      </c>
      <c r="Z467" s="19" t="str">
        <f t="shared" si="216"/>
        <v/>
      </c>
      <c r="AA467" s="19" t="str">
        <f t="shared" si="217"/>
        <v/>
      </c>
      <c r="AB467" s="19" t="str">
        <f t="shared" si="218"/>
        <v/>
      </c>
      <c r="AC467" s="19" t="str">
        <f t="shared" si="219"/>
        <v/>
      </c>
      <c r="AD467" s="19" t="str">
        <f t="shared" si="220"/>
        <v/>
      </c>
    </row>
    <row r="468" spans="2:30" ht="14.4">
      <c r="B468" s="19" t="str">
        <f>IF(ISBLANK(A468),"",_xlfn.XLOOKUP(LEFT(A468,6),'MKT name rule'!$B$2:$B$322,'MKT name rule'!$C$2:$C$322, "Not found"))</f>
        <v/>
      </c>
      <c r="C468" s="19" t="str">
        <f t="shared" si="221"/>
        <v/>
      </c>
      <c r="D468" s="19" t="str">
        <f t="shared" si="196"/>
        <v/>
      </c>
      <c r="E468" s="19" t="str">
        <f t="shared" si="197"/>
        <v/>
      </c>
      <c r="F468" s="19" t="str">
        <f t="shared" si="198"/>
        <v/>
      </c>
      <c r="G468" s="19" t="str">
        <f t="shared" si="199"/>
        <v/>
      </c>
      <c r="H468" s="19" t="str">
        <f t="shared" si="222"/>
        <v/>
      </c>
      <c r="I468" s="19" t="str">
        <f t="shared" si="200"/>
        <v/>
      </c>
      <c r="J468" s="19" t="str">
        <f t="shared" si="201"/>
        <v/>
      </c>
      <c r="K468" s="19" t="str">
        <f t="shared" si="202"/>
        <v/>
      </c>
      <c r="L468" s="19" t="str">
        <f t="shared" si="203"/>
        <v/>
      </c>
      <c r="M468" s="19" t="str">
        <f t="shared" si="204"/>
        <v/>
      </c>
      <c r="N468" s="20" t="str">
        <f t="shared" si="205"/>
        <v/>
      </c>
      <c r="O468" s="19" t="str">
        <f t="shared" si="206"/>
        <v/>
      </c>
      <c r="P468" s="19" t="str">
        <f t="shared" si="207"/>
        <v/>
      </c>
      <c r="Q468" s="20" t="str">
        <f t="shared" si="208"/>
        <v/>
      </c>
      <c r="R468" s="19" t="str">
        <f t="shared" si="223"/>
        <v/>
      </c>
      <c r="S468" s="19" t="str">
        <f t="shared" si="209"/>
        <v/>
      </c>
      <c r="T468" s="19" t="str">
        <f t="shared" si="210"/>
        <v/>
      </c>
      <c r="U468" s="19" t="str">
        <f t="shared" si="211"/>
        <v/>
      </c>
      <c r="V468" s="19" t="str">
        <f t="shared" si="212"/>
        <v/>
      </c>
      <c r="W468" s="19" t="str">
        <f t="shared" si="213"/>
        <v/>
      </c>
      <c r="X468" s="19" t="str">
        <f t="shared" si="214"/>
        <v/>
      </c>
      <c r="Y468" s="19" t="str">
        <f t="shared" si="215"/>
        <v/>
      </c>
      <c r="Z468" s="19" t="str">
        <f t="shared" si="216"/>
        <v/>
      </c>
      <c r="AA468" s="19" t="str">
        <f t="shared" si="217"/>
        <v/>
      </c>
      <c r="AB468" s="19" t="str">
        <f t="shared" si="218"/>
        <v/>
      </c>
      <c r="AC468" s="19" t="str">
        <f t="shared" si="219"/>
        <v/>
      </c>
      <c r="AD468" s="19" t="str">
        <f t="shared" si="220"/>
        <v/>
      </c>
    </row>
    <row r="469" spans="2:30" ht="14.4">
      <c r="B469" s="19" t="str">
        <f>IF(ISBLANK(A469),"",_xlfn.XLOOKUP(LEFT(A469,6),'MKT name rule'!$B$2:$B$322,'MKT name rule'!$C$2:$C$322, "Not found"))</f>
        <v/>
      </c>
      <c r="C469" s="19" t="str">
        <f t="shared" si="221"/>
        <v/>
      </c>
      <c r="D469" s="19" t="str">
        <f t="shared" si="196"/>
        <v/>
      </c>
      <c r="E469" s="19" t="str">
        <f t="shared" si="197"/>
        <v/>
      </c>
      <c r="F469" s="19" t="str">
        <f t="shared" si="198"/>
        <v/>
      </c>
      <c r="G469" s="19" t="str">
        <f t="shared" si="199"/>
        <v/>
      </c>
      <c r="H469" s="19" t="str">
        <f t="shared" si="222"/>
        <v/>
      </c>
      <c r="I469" s="19" t="str">
        <f t="shared" si="200"/>
        <v/>
      </c>
      <c r="J469" s="19" t="str">
        <f t="shared" si="201"/>
        <v/>
      </c>
      <c r="K469" s="19" t="str">
        <f t="shared" si="202"/>
        <v/>
      </c>
      <c r="L469" s="19" t="str">
        <f t="shared" si="203"/>
        <v/>
      </c>
      <c r="M469" s="19" t="str">
        <f t="shared" si="204"/>
        <v/>
      </c>
      <c r="N469" s="20" t="str">
        <f t="shared" si="205"/>
        <v/>
      </c>
      <c r="O469" s="19" t="str">
        <f t="shared" si="206"/>
        <v/>
      </c>
      <c r="P469" s="19" t="str">
        <f t="shared" si="207"/>
        <v/>
      </c>
      <c r="Q469" s="20" t="str">
        <f t="shared" si="208"/>
        <v/>
      </c>
      <c r="R469" s="19" t="str">
        <f t="shared" si="223"/>
        <v/>
      </c>
      <c r="S469" s="19" t="str">
        <f t="shared" si="209"/>
        <v/>
      </c>
      <c r="T469" s="19" t="str">
        <f t="shared" si="210"/>
        <v/>
      </c>
      <c r="U469" s="19" t="str">
        <f t="shared" si="211"/>
        <v/>
      </c>
      <c r="V469" s="19" t="str">
        <f t="shared" si="212"/>
        <v/>
      </c>
      <c r="W469" s="19" t="str">
        <f t="shared" si="213"/>
        <v/>
      </c>
      <c r="X469" s="19" t="str">
        <f t="shared" si="214"/>
        <v/>
      </c>
      <c r="Y469" s="19" t="str">
        <f t="shared" si="215"/>
        <v/>
      </c>
      <c r="Z469" s="19" t="str">
        <f t="shared" si="216"/>
        <v/>
      </c>
      <c r="AA469" s="19" t="str">
        <f t="shared" si="217"/>
        <v/>
      </c>
      <c r="AB469" s="19" t="str">
        <f t="shared" si="218"/>
        <v/>
      </c>
      <c r="AC469" s="19" t="str">
        <f t="shared" si="219"/>
        <v/>
      </c>
      <c r="AD469" s="19" t="str">
        <f t="shared" si="220"/>
        <v/>
      </c>
    </row>
    <row r="470" spans="2:30" ht="14.4">
      <c r="B470" s="19" t="str">
        <f>IF(ISBLANK(A470),"",_xlfn.XLOOKUP(LEFT(A470,6),'MKT name rule'!$B$2:$B$322,'MKT name rule'!$C$2:$C$322, "Not found"))</f>
        <v/>
      </c>
      <c r="C470" s="19" t="str">
        <f t="shared" si="221"/>
        <v/>
      </c>
      <c r="D470" s="19" t="str">
        <f t="shared" si="196"/>
        <v/>
      </c>
      <c r="E470" s="19" t="str">
        <f t="shared" si="197"/>
        <v/>
      </c>
      <c r="F470" s="19" t="str">
        <f t="shared" si="198"/>
        <v/>
      </c>
      <c r="G470" s="19" t="str">
        <f t="shared" si="199"/>
        <v/>
      </c>
      <c r="H470" s="19" t="str">
        <f t="shared" si="222"/>
        <v/>
      </c>
      <c r="I470" s="19" t="str">
        <f t="shared" si="200"/>
        <v/>
      </c>
      <c r="J470" s="19" t="str">
        <f t="shared" si="201"/>
        <v/>
      </c>
      <c r="K470" s="19" t="str">
        <f t="shared" si="202"/>
        <v/>
      </c>
      <c r="L470" s="19" t="str">
        <f t="shared" si="203"/>
        <v/>
      </c>
      <c r="M470" s="19" t="str">
        <f t="shared" si="204"/>
        <v/>
      </c>
      <c r="N470" s="20" t="str">
        <f t="shared" si="205"/>
        <v/>
      </c>
      <c r="O470" s="19" t="str">
        <f t="shared" si="206"/>
        <v/>
      </c>
      <c r="P470" s="19" t="str">
        <f t="shared" si="207"/>
        <v/>
      </c>
      <c r="Q470" s="20" t="str">
        <f t="shared" si="208"/>
        <v/>
      </c>
      <c r="R470" s="19" t="str">
        <f t="shared" si="223"/>
        <v/>
      </c>
      <c r="S470" s="19" t="str">
        <f t="shared" si="209"/>
        <v/>
      </c>
      <c r="T470" s="19" t="str">
        <f t="shared" si="210"/>
        <v/>
      </c>
      <c r="U470" s="19" t="str">
        <f t="shared" si="211"/>
        <v/>
      </c>
      <c r="V470" s="19" t="str">
        <f t="shared" si="212"/>
        <v/>
      </c>
      <c r="W470" s="19" t="str">
        <f t="shared" si="213"/>
        <v/>
      </c>
      <c r="X470" s="19" t="str">
        <f t="shared" si="214"/>
        <v/>
      </c>
      <c r="Y470" s="19" t="str">
        <f t="shared" si="215"/>
        <v/>
      </c>
      <c r="Z470" s="19" t="str">
        <f t="shared" si="216"/>
        <v/>
      </c>
      <c r="AA470" s="19" t="str">
        <f t="shared" si="217"/>
        <v/>
      </c>
      <c r="AB470" s="19" t="str">
        <f t="shared" si="218"/>
        <v/>
      </c>
      <c r="AC470" s="19" t="str">
        <f t="shared" si="219"/>
        <v/>
      </c>
      <c r="AD470" s="19" t="str">
        <f t="shared" si="220"/>
        <v/>
      </c>
    </row>
    <row r="471" spans="2:30" ht="14.4">
      <c r="B471" s="19" t="str">
        <f>IF(ISBLANK(A471),"",_xlfn.XLOOKUP(LEFT(A471,6),'MKT name rule'!$B$2:$B$322,'MKT name rule'!$C$2:$C$322, "Not found"))</f>
        <v/>
      </c>
      <c r="C471" s="19" t="str">
        <f t="shared" si="221"/>
        <v/>
      </c>
      <c r="D471" s="19" t="str">
        <f t="shared" si="196"/>
        <v/>
      </c>
      <c r="E471" s="19" t="str">
        <f t="shared" si="197"/>
        <v/>
      </c>
      <c r="F471" s="19" t="str">
        <f t="shared" si="198"/>
        <v/>
      </c>
      <c r="G471" s="19" t="str">
        <f t="shared" si="199"/>
        <v/>
      </c>
      <c r="H471" s="19" t="str">
        <f t="shared" si="222"/>
        <v/>
      </c>
      <c r="I471" s="19" t="str">
        <f t="shared" si="200"/>
        <v/>
      </c>
      <c r="J471" s="19" t="str">
        <f t="shared" si="201"/>
        <v/>
      </c>
      <c r="K471" s="19" t="str">
        <f t="shared" si="202"/>
        <v/>
      </c>
      <c r="L471" s="19" t="str">
        <f t="shared" si="203"/>
        <v/>
      </c>
      <c r="M471" s="19" t="str">
        <f t="shared" si="204"/>
        <v/>
      </c>
      <c r="N471" s="20" t="str">
        <f t="shared" si="205"/>
        <v/>
      </c>
      <c r="O471" s="19" t="str">
        <f t="shared" si="206"/>
        <v/>
      </c>
      <c r="P471" s="19" t="str">
        <f t="shared" si="207"/>
        <v/>
      </c>
      <c r="Q471" s="20" t="str">
        <f t="shared" si="208"/>
        <v/>
      </c>
      <c r="R471" s="19" t="str">
        <f t="shared" si="223"/>
        <v/>
      </c>
      <c r="S471" s="19" t="str">
        <f t="shared" si="209"/>
        <v/>
      </c>
      <c r="T471" s="19" t="str">
        <f t="shared" si="210"/>
        <v/>
      </c>
      <c r="U471" s="19" t="str">
        <f t="shared" si="211"/>
        <v/>
      </c>
      <c r="V471" s="19" t="str">
        <f t="shared" si="212"/>
        <v/>
      </c>
      <c r="W471" s="19" t="str">
        <f t="shared" si="213"/>
        <v/>
      </c>
      <c r="X471" s="19" t="str">
        <f t="shared" si="214"/>
        <v/>
      </c>
      <c r="Y471" s="19" t="str">
        <f t="shared" si="215"/>
        <v/>
      </c>
      <c r="Z471" s="19" t="str">
        <f t="shared" si="216"/>
        <v/>
      </c>
      <c r="AA471" s="19" t="str">
        <f t="shared" si="217"/>
        <v/>
      </c>
      <c r="AB471" s="19" t="str">
        <f t="shared" si="218"/>
        <v/>
      </c>
      <c r="AC471" s="19" t="str">
        <f t="shared" si="219"/>
        <v/>
      </c>
      <c r="AD471" s="19" t="str">
        <f t="shared" si="220"/>
        <v/>
      </c>
    </row>
    <row r="472" spans="2:30" ht="14.4">
      <c r="B472" s="19" t="str">
        <f>IF(ISBLANK(A472),"",_xlfn.XLOOKUP(LEFT(A472,6),'MKT name rule'!$B$2:$B$322,'MKT name rule'!$C$2:$C$322, "Not found"))</f>
        <v/>
      </c>
      <c r="C472" s="19" t="str">
        <f t="shared" si="221"/>
        <v/>
      </c>
      <c r="D472" s="19" t="str">
        <f t="shared" si="196"/>
        <v/>
      </c>
      <c r="E472" s="19" t="str">
        <f t="shared" si="197"/>
        <v/>
      </c>
      <c r="F472" s="19" t="str">
        <f t="shared" si="198"/>
        <v/>
      </c>
      <c r="G472" s="19" t="str">
        <f t="shared" si="199"/>
        <v/>
      </c>
      <c r="H472" s="19" t="str">
        <f t="shared" si="222"/>
        <v/>
      </c>
      <c r="I472" s="19" t="str">
        <f t="shared" si="200"/>
        <v/>
      </c>
      <c r="J472" s="19" t="str">
        <f t="shared" si="201"/>
        <v/>
      </c>
      <c r="K472" s="19" t="str">
        <f t="shared" si="202"/>
        <v/>
      </c>
      <c r="L472" s="19" t="str">
        <f t="shared" si="203"/>
        <v/>
      </c>
      <c r="M472" s="19" t="str">
        <f t="shared" si="204"/>
        <v/>
      </c>
      <c r="N472" s="20" t="str">
        <f t="shared" si="205"/>
        <v/>
      </c>
      <c r="O472" s="19" t="str">
        <f t="shared" si="206"/>
        <v/>
      </c>
      <c r="P472" s="19" t="str">
        <f t="shared" si="207"/>
        <v/>
      </c>
      <c r="Q472" s="20" t="str">
        <f t="shared" si="208"/>
        <v/>
      </c>
      <c r="R472" s="19" t="str">
        <f t="shared" si="223"/>
        <v/>
      </c>
      <c r="S472" s="19" t="str">
        <f t="shared" si="209"/>
        <v/>
      </c>
      <c r="T472" s="19" t="str">
        <f t="shared" si="210"/>
        <v/>
      </c>
      <c r="U472" s="19" t="str">
        <f t="shared" si="211"/>
        <v/>
      </c>
      <c r="V472" s="19" t="str">
        <f t="shared" si="212"/>
        <v/>
      </c>
      <c r="W472" s="19" t="str">
        <f t="shared" si="213"/>
        <v/>
      </c>
      <c r="X472" s="19" t="str">
        <f t="shared" si="214"/>
        <v/>
      </c>
      <c r="Y472" s="19" t="str">
        <f t="shared" si="215"/>
        <v/>
      </c>
      <c r="Z472" s="19" t="str">
        <f t="shared" si="216"/>
        <v/>
      </c>
      <c r="AA472" s="19" t="str">
        <f t="shared" si="217"/>
        <v/>
      </c>
      <c r="AB472" s="19" t="str">
        <f t="shared" si="218"/>
        <v/>
      </c>
      <c r="AC472" s="19" t="str">
        <f t="shared" si="219"/>
        <v/>
      </c>
      <c r="AD472" s="19" t="str">
        <f t="shared" si="220"/>
        <v/>
      </c>
    </row>
    <row r="473" spans="2:30" ht="14.4">
      <c r="B473" s="19" t="str">
        <f>IF(ISBLANK(A473),"",_xlfn.XLOOKUP(LEFT(A473,6),'MKT name rule'!$B$2:$B$322,'MKT name rule'!$C$2:$C$322, "Not found"))</f>
        <v/>
      </c>
      <c r="C473" s="19" t="str">
        <f t="shared" si="221"/>
        <v/>
      </c>
      <c r="D473" s="19" t="str">
        <f t="shared" si="196"/>
        <v/>
      </c>
      <c r="E473" s="19" t="str">
        <f t="shared" si="197"/>
        <v/>
      </c>
      <c r="F473" s="19" t="str">
        <f t="shared" si="198"/>
        <v/>
      </c>
      <c r="G473" s="19" t="str">
        <f t="shared" si="199"/>
        <v/>
      </c>
      <c r="H473" s="19" t="str">
        <f t="shared" si="222"/>
        <v/>
      </c>
      <c r="I473" s="19" t="str">
        <f t="shared" si="200"/>
        <v/>
      </c>
      <c r="J473" s="19" t="str">
        <f t="shared" si="201"/>
        <v/>
      </c>
      <c r="K473" s="19" t="str">
        <f t="shared" si="202"/>
        <v/>
      </c>
      <c r="L473" s="19" t="str">
        <f t="shared" si="203"/>
        <v/>
      </c>
      <c r="M473" s="19" t="str">
        <f t="shared" si="204"/>
        <v/>
      </c>
      <c r="N473" s="20" t="str">
        <f t="shared" si="205"/>
        <v/>
      </c>
      <c r="O473" s="19" t="str">
        <f t="shared" si="206"/>
        <v/>
      </c>
      <c r="P473" s="19" t="str">
        <f t="shared" si="207"/>
        <v/>
      </c>
      <c r="Q473" s="20" t="str">
        <f t="shared" si="208"/>
        <v/>
      </c>
      <c r="R473" s="19" t="str">
        <f t="shared" si="223"/>
        <v/>
      </c>
      <c r="S473" s="19" t="str">
        <f t="shared" si="209"/>
        <v/>
      </c>
      <c r="T473" s="19" t="str">
        <f t="shared" si="210"/>
        <v/>
      </c>
      <c r="U473" s="19" t="str">
        <f t="shared" si="211"/>
        <v/>
      </c>
      <c r="V473" s="19" t="str">
        <f t="shared" si="212"/>
        <v/>
      </c>
      <c r="W473" s="19" t="str">
        <f t="shared" si="213"/>
        <v/>
      </c>
      <c r="X473" s="19" t="str">
        <f t="shared" si="214"/>
        <v/>
      </c>
      <c r="Y473" s="19" t="str">
        <f t="shared" si="215"/>
        <v/>
      </c>
      <c r="Z473" s="19" t="str">
        <f t="shared" si="216"/>
        <v/>
      </c>
      <c r="AA473" s="19" t="str">
        <f t="shared" si="217"/>
        <v/>
      </c>
      <c r="AB473" s="19" t="str">
        <f t="shared" si="218"/>
        <v/>
      </c>
      <c r="AC473" s="19" t="str">
        <f t="shared" si="219"/>
        <v/>
      </c>
      <c r="AD473" s="19" t="str">
        <f t="shared" si="220"/>
        <v/>
      </c>
    </row>
    <row r="474" spans="2:30" ht="14.4">
      <c r="B474" s="19" t="str">
        <f>IF(ISBLANK(A474),"",_xlfn.XLOOKUP(LEFT(A474,6),'MKT name rule'!$B$2:$B$322,'MKT name rule'!$C$2:$C$322, "Not found"))</f>
        <v/>
      </c>
      <c r="C474" s="19" t="str">
        <f t="shared" si="221"/>
        <v/>
      </c>
      <c r="D474" s="19" t="str">
        <f t="shared" si="196"/>
        <v/>
      </c>
      <c r="E474" s="19" t="str">
        <f t="shared" si="197"/>
        <v/>
      </c>
      <c r="F474" s="19" t="str">
        <f t="shared" si="198"/>
        <v/>
      </c>
      <c r="G474" s="19" t="str">
        <f t="shared" si="199"/>
        <v/>
      </c>
      <c r="H474" s="19" t="str">
        <f t="shared" si="222"/>
        <v/>
      </c>
      <c r="I474" s="19" t="str">
        <f t="shared" si="200"/>
        <v/>
      </c>
      <c r="J474" s="19" t="str">
        <f t="shared" si="201"/>
        <v/>
      </c>
      <c r="K474" s="19" t="str">
        <f t="shared" si="202"/>
        <v/>
      </c>
      <c r="L474" s="19" t="str">
        <f t="shared" si="203"/>
        <v/>
      </c>
      <c r="M474" s="19" t="str">
        <f t="shared" si="204"/>
        <v/>
      </c>
      <c r="N474" s="20" t="str">
        <f t="shared" si="205"/>
        <v/>
      </c>
      <c r="O474" s="19" t="str">
        <f t="shared" si="206"/>
        <v/>
      </c>
      <c r="P474" s="19" t="str">
        <f t="shared" si="207"/>
        <v/>
      </c>
      <c r="Q474" s="20" t="str">
        <f t="shared" si="208"/>
        <v/>
      </c>
      <c r="R474" s="19" t="str">
        <f t="shared" si="223"/>
        <v/>
      </c>
      <c r="S474" s="19" t="str">
        <f t="shared" si="209"/>
        <v/>
      </c>
      <c r="T474" s="19" t="str">
        <f t="shared" si="210"/>
        <v/>
      </c>
      <c r="U474" s="19" t="str">
        <f t="shared" si="211"/>
        <v/>
      </c>
      <c r="V474" s="19" t="str">
        <f t="shared" si="212"/>
        <v/>
      </c>
      <c r="W474" s="19" t="str">
        <f t="shared" si="213"/>
        <v/>
      </c>
      <c r="X474" s="19" t="str">
        <f t="shared" si="214"/>
        <v/>
      </c>
      <c r="Y474" s="19" t="str">
        <f t="shared" si="215"/>
        <v/>
      </c>
      <c r="Z474" s="19" t="str">
        <f t="shared" si="216"/>
        <v/>
      </c>
      <c r="AA474" s="19" t="str">
        <f t="shared" si="217"/>
        <v/>
      </c>
      <c r="AB474" s="19" t="str">
        <f t="shared" si="218"/>
        <v/>
      </c>
      <c r="AC474" s="19" t="str">
        <f t="shared" si="219"/>
        <v/>
      </c>
      <c r="AD474" s="19" t="str">
        <f t="shared" si="220"/>
        <v/>
      </c>
    </row>
    <row r="475" spans="2:30" ht="14.4">
      <c r="B475" s="19" t="str">
        <f>IF(ISBLANK(A475),"",_xlfn.XLOOKUP(LEFT(A475,6),'MKT name rule'!$B$2:$B$322,'MKT name rule'!$C$2:$C$322, "Not found"))</f>
        <v/>
      </c>
      <c r="C475" s="19" t="str">
        <f t="shared" si="221"/>
        <v/>
      </c>
      <c r="D475" s="19" t="str">
        <f t="shared" si="196"/>
        <v/>
      </c>
      <c r="E475" s="19" t="str">
        <f t="shared" si="197"/>
        <v/>
      </c>
      <c r="F475" s="19" t="str">
        <f t="shared" si="198"/>
        <v/>
      </c>
      <c r="G475" s="19" t="str">
        <f t="shared" si="199"/>
        <v/>
      </c>
      <c r="H475" s="19" t="str">
        <f t="shared" si="222"/>
        <v/>
      </c>
      <c r="I475" s="19" t="str">
        <f t="shared" si="200"/>
        <v/>
      </c>
      <c r="J475" s="19" t="str">
        <f t="shared" si="201"/>
        <v/>
      </c>
      <c r="K475" s="19" t="str">
        <f t="shared" si="202"/>
        <v/>
      </c>
      <c r="L475" s="19" t="str">
        <f t="shared" si="203"/>
        <v/>
      </c>
      <c r="M475" s="19" t="str">
        <f t="shared" si="204"/>
        <v/>
      </c>
      <c r="N475" s="20" t="str">
        <f t="shared" si="205"/>
        <v/>
      </c>
      <c r="O475" s="19" t="str">
        <f t="shared" si="206"/>
        <v/>
      </c>
      <c r="P475" s="19" t="str">
        <f t="shared" si="207"/>
        <v/>
      </c>
      <c r="Q475" s="20" t="str">
        <f t="shared" si="208"/>
        <v/>
      </c>
      <c r="R475" s="19" t="str">
        <f t="shared" si="223"/>
        <v/>
      </c>
      <c r="S475" s="19" t="str">
        <f t="shared" si="209"/>
        <v/>
      </c>
      <c r="T475" s="19" t="str">
        <f t="shared" si="210"/>
        <v/>
      </c>
      <c r="U475" s="19" t="str">
        <f t="shared" si="211"/>
        <v/>
      </c>
      <c r="V475" s="19" t="str">
        <f t="shared" si="212"/>
        <v/>
      </c>
      <c r="W475" s="19" t="str">
        <f t="shared" si="213"/>
        <v/>
      </c>
      <c r="X475" s="19" t="str">
        <f t="shared" si="214"/>
        <v/>
      </c>
      <c r="Y475" s="19" t="str">
        <f t="shared" si="215"/>
        <v/>
      </c>
      <c r="Z475" s="19" t="str">
        <f t="shared" si="216"/>
        <v/>
      </c>
      <c r="AA475" s="19" t="str">
        <f t="shared" si="217"/>
        <v/>
      </c>
      <c r="AB475" s="19" t="str">
        <f t="shared" si="218"/>
        <v/>
      </c>
      <c r="AC475" s="19" t="str">
        <f t="shared" si="219"/>
        <v/>
      </c>
      <c r="AD475" s="19" t="str">
        <f t="shared" si="220"/>
        <v/>
      </c>
    </row>
    <row r="476" spans="2:30" ht="14.4">
      <c r="B476" s="19" t="str">
        <f>IF(ISBLANK(A476),"",_xlfn.XLOOKUP(LEFT(A476,6),'MKT name rule'!$B$2:$B$322,'MKT name rule'!$C$2:$C$322, "Not found"))</f>
        <v/>
      </c>
      <c r="C476" s="19" t="str">
        <f t="shared" si="221"/>
        <v/>
      </c>
      <c r="D476" s="19" t="str">
        <f t="shared" si="196"/>
        <v/>
      </c>
      <c r="E476" s="19" t="str">
        <f t="shared" si="197"/>
        <v/>
      </c>
      <c r="F476" s="19" t="str">
        <f t="shared" si="198"/>
        <v/>
      </c>
      <c r="G476" s="19" t="str">
        <f t="shared" si="199"/>
        <v/>
      </c>
      <c r="H476" s="19" t="str">
        <f t="shared" si="222"/>
        <v/>
      </c>
      <c r="I476" s="19" t="str">
        <f t="shared" si="200"/>
        <v/>
      </c>
      <c r="J476" s="19" t="str">
        <f t="shared" si="201"/>
        <v/>
      </c>
      <c r="K476" s="19" t="str">
        <f t="shared" si="202"/>
        <v/>
      </c>
      <c r="L476" s="19" t="str">
        <f t="shared" si="203"/>
        <v/>
      </c>
      <c r="M476" s="19" t="str">
        <f t="shared" si="204"/>
        <v/>
      </c>
      <c r="N476" s="20" t="str">
        <f t="shared" si="205"/>
        <v/>
      </c>
      <c r="O476" s="19" t="str">
        <f t="shared" si="206"/>
        <v/>
      </c>
      <c r="P476" s="19" t="str">
        <f t="shared" si="207"/>
        <v/>
      </c>
      <c r="Q476" s="20" t="str">
        <f t="shared" si="208"/>
        <v/>
      </c>
      <c r="R476" s="19" t="str">
        <f t="shared" si="223"/>
        <v/>
      </c>
      <c r="S476" s="19" t="str">
        <f t="shared" si="209"/>
        <v/>
      </c>
      <c r="T476" s="19" t="str">
        <f t="shared" si="210"/>
        <v/>
      </c>
      <c r="U476" s="19" t="str">
        <f t="shared" si="211"/>
        <v/>
      </c>
      <c r="V476" s="19" t="str">
        <f t="shared" si="212"/>
        <v/>
      </c>
      <c r="W476" s="19" t="str">
        <f t="shared" si="213"/>
        <v/>
      </c>
      <c r="X476" s="19" t="str">
        <f t="shared" si="214"/>
        <v/>
      </c>
      <c r="Y476" s="19" t="str">
        <f t="shared" si="215"/>
        <v/>
      </c>
      <c r="Z476" s="19" t="str">
        <f t="shared" si="216"/>
        <v/>
      </c>
      <c r="AA476" s="19" t="str">
        <f t="shared" si="217"/>
        <v/>
      </c>
      <c r="AB476" s="19" t="str">
        <f t="shared" si="218"/>
        <v/>
      </c>
      <c r="AC476" s="19" t="str">
        <f t="shared" si="219"/>
        <v/>
      </c>
      <c r="AD476" s="19" t="str">
        <f t="shared" si="220"/>
        <v/>
      </c>
    </row>
    <row r="477" spans="2:30" ht="14.4">
      <c r="B477" s="19" t="str">
        <f>IF(ISBLANK(A477),"",_xlfn.XLOOKUP(LEFT(A477,6),'MKT name rule'!$B$2:$B$322,'MKT name rule'!$C$2:$C$322, "Not found"))</f>
        <v/>
      </c>
      <c r="C477" s="19" t="str">
        <f t="shared" si="221"/>
        <v/>
      </c>
      <c r="D477" s="19" t="str">
        <f t="shared" si="196"/>
        <v/>
      </c>
      <c r="E477" s="19" t="str">
        <f t="shared" si="197"/>
        <v/>
      </c>
      <c r="F477" s="19" t="str">
        <f t="shared" si="198"/>
        <v/>
      </c>
      <c r="G477" s="19" t="str">
        <f t="shared" si="199"/>
        <v/>
      </c>
      <c r="H477" s="19" t="str">
        <f t="shared" si="222"/>
        <v/>
      </c>
      <c r="I477" s="19" t="str">
        <f t="shared" si="200"/>
        <v/>
      </c>
      <c r="J477" s="19" t="str">
        <f t="shared" si="201"/>
        <v/>
      </c>
      <c r="K477" s="19" t="str">
        <f t="shared" si="202"/>
        <v/>
      </c>
      <c r="L477" s="19" t="str">
        <f t="shared" si="203"/>
        <v/>
      </c>
      <c r="M477" s="19" t="str">
        <f t="shared" si="204"/>
        <v/>
      </c>
      <c r="N477" s="20" t="str">
        <f t="shared" si="205"/>
        <v/>
      </c>
      <c r="O477" s="19" t="str">
        <f t="shared" si="206"/>
        <v/>
      </c>
      <c r="P477" s="19" t="str">
        <f t="shared" si="207"/>
        <v/>
      </c>
      <c r="Q477" s="20" t="str">
        <f t="shared" si="208"/>
        <v/>
      </c>
      <c r="R477" s="19" t="str">
        <f t="shared" si="223"/>
        <v/>
      </c>
      <c r="S477" s="19" t="str">
        <f t="shared" si="209"/>
        <v/>
      </c>
      <c r="T477" s="19" t="str">
        <f t="shared" si="210"/>
        <v/>
      </c>
      <c r="U477" s="19" t="str">
        <f t="shared" si="211"/>
        <v/>
      </c>
      <c r="V477" s="19" t="str">
        <f t="shared" si="212"/>
        <v/>
      </c>
      <c r="W477" s="19" t="str">
        <f t="shared" si="213"/>
        <v/>
      </c>
      <c r="X477" s="19" t="str">
        <f t="shared" si="214"/>
        <v/>
      </c>
      <c r="Y477" s="19" t="str">
        <f t="shared" si="215"/>
        <v/>
      </c>
      <c r="Z477" s="19" t="str">
        <f t="shared" si="216"/>
        <v/>
      </c>
      <c r="AA477" s="19" t="str">
        <f t="shared" si="217"/>
        <v/>
      </c>
      <c r="AB477" s="19" t="str">
        <f t="shared" si="218"/>
        <v/>
      </c>
      <c r="AC477" s="19" t="str">
        <f t="shared" si="219"/>
        <v/>
      </c>
      <c r="AD477" s="19" t="str">
        <f t="shared" si="220"/>
        <v/>
      </c>
    </row>
    <row r="478" spans="2:30" ht="14.4">
      <c r="B478" s="19" t="str">
        <f>IF(ISBLANK(A478),"",_xlfn.XLOOKUP(LEFT(A478,6),'MKT name rule'!$B$2:$B$322,'MKT name rule'!$C$2:$C$322, "Not found"))</f>
        <v/>
      </c>
      <c r="C478" s="19" t="str">
        <f t="shared" si="221"/>
        <v/>
      </c>
      <c r="D478" s="19" t="str">
        <f t="shared" si="196"/>
        <v/>
      </c>
      <c r="E478" s="19" t="str">
        <f t="shared" si="197"/>
        <v/>
      </c>
      <c r="F478" s="19" t="str">
        <f t="shared" si="198"/>
        <v/>
      </c>
      <c r="G478" s="19" t="str">
        <f t="shared" si="199"/>
        <v/>
      </c>
      <c r="H478" s="19" t="str">
        <f t="shared" si="222"/>
        <v/>
      </c>
      <c r="I478" s="19" t="str">
        <f t="shared" si="200"/>
        <v/>
      </c>
      <c r="J478" s="19" t="str">
        <f t="shared" si="201"/>
        <v/>
      </c>
      <c r="K478" s="19" t="str">
        <f t="shared" si="202"/>
        <v/>
      </c>
      <c r="L478" s="19" t="str">
        <f t="shared" si="203"/>
        <v/>
      </c>
      <c r="M478" s="19" t="str">
        <f t="shared" si="204"/>
        <v/>
      </c>
      <c r="N478" s="20" t="str">
        <f t="shared" si="205"/>
        <v/>
      </c>
      <c r="O478" s="19" t="str">
        <f t="shared" si="206"/>
        <v/>
      </c>
      <c r="P478" s="19" t="str">
        <f t="shared" si="207"/>
        <v/>
      </c>
      <c r="Q478" s="20" t="str">
        <f t="shared" si="208"/>
        <v/>
      </c>
      <c r="R478" s="19" t="str">
        <f t="shared" si="223"/>
        <v/>
      </c>
      <c r="S478" s="19" t="str">
        <f t="shared" si="209"/>
        <v/>
      </c>
      <c r="T478" s="19" t="str">
        <f t="shared" si="210"/>
        <v/>
      </c>
      <c r="U478" s="19" t="str">
        <f t="shared" si="211"/>
        <v/>
      </c>
      <c r="V478" s="19" t="str">
        <f t="shared" si="212"/>
        <v/>
      </c>
      <c r="W478" s="19" t="str">
        <f t="shared" si="213"/>
        <v/>
      </c>
      <c r="X478" s="19" t="str">
        <f t="shared" si="214"/>
        <v/>
      </c>
      <c r="Y478" s="19" t="str">
        <f t="shared" si="215"/>
        <v/>
      </c>
      <c r="Z478" s="19" t="str">
        <f t="shared" si="216"/>
        <v/>
      </c>
      <c r="AA478" s="19" t="str">
        <f t="shared" si="217"/>
        <v/>
      </c>
      <c r="AB478" s="19" t="str">
        <f t="shared" si="218"/>
        <v/>
      </c>
      <c r="AC478" s="19" t="str">
        <f t="shared" si="219"/>
        <v/>
      </c>
      <c r="AD478" s="19" t="str">
        <f t="shared" si="220"/>
        <v/>
      </c>
    </row>
    <row r="479" spans="2:30" ht="14.4">
      <c r="B479" s="19" t="str">
        <f>IF(ISBLANK(A479),"",_xlfn.XLOOKUP(LEFT(A479,6),'MKT name rule'!$B$2:$B$322,'MKT name rule'!$C$2:$C$322, "Not found"))</f>
        <v/>
      </c>
      <c r="C479" s="19" t="str">
        <f t="shared" si="221"/>
        <v/>
      </c>
      <c r="D479" s="19" t="str">
        <f t="shared" si="196"/>
        <v/>
      </c>
      <c r="E479" s="19" t="str">
        <f t="shared" si="197"/>
        <v/>
      </c>
      <c r="F479" s="19" t="str">
        <f t="shared" si="198"/>
        <v/>
      </c>
      <c r="G479" s="19" t="str">
        <f t="shared" si="199"/>
        <v/>
      </c>
      <c r="H479" s="19" t="str">
        <f t="shared" si="222"/>
        <v/>
      </c>
      <c r="I479" s="19" t="str">
        <f t="shared" si="200"/>
        <v/>
      </c>
      <c r="J479" s="19" t="str">
        <f t="shared" si="201"/>
        <v/>
      </c>
      <c r="K479" s="19" t="str">
        <f t="shared" si="202"/>
        <v/>
      </c>
      <c r="L479" s="19" t="str">
        <f t="shared" si="203"/>
        <v/>
      </c>
      <c r="M479" s="19" t="str">
        <f t="shared" si="204"/>
        <v/>
      </c>
      <c r="N479" s="20" t="str">
        <f t="shared" si="205"/>
        <v/>
      </c>
      <c r="O479" s="19" t="str">
        <f t="shared" si="206"/>
        <v/>
      </c>
      <c r="P479" s="19" t="str">
        <f t="shared" si="207"/>
        <v/>
      </c>
      <c r="Q479" s="20" t="str">
        <f t="shared" si="208"/>
        <v/>
      </c>
      <c r="R479" s="19" t="str">
        <f t="shared" si="223"/>
        <v/>
      </c>
      <c r="S479" s="19" t="str">
        <f t="shared" si="209"/>
        <v/>
      </c>
      <c r="T479" s="19" t="str">
        <f t="shared" si="210"/>
        <v/>
      </c>
      <c r="U479" s="19" t="str">
        <f t="shared" si="211"/>
        <v/>
      </c>
      <c r="V479" s="19" t="str">
        <f t="shared" si="212"/>
        <v/>
      </c>
      <c r="W479" s="19" t="str">
        <f t="shared" si="213"/>
        <v/>
      </c>
      <c r="X479" s="19" t="str">
        <f t="shared" si="214"/>
        <v/>
      </c>
      <c r="Y479" s="19" t="str">
        <f t="shared" si="215"/>
        <v/>
      </c>
      <c r="Z479" s="19" t="str">
        <f t="shared" si="216"/>
        <v/>
      </c>
      <c r="AA479" s="19" t="str">
        <f t="shared" si="217"/>
        <v/>
      </c>
      <c r="AB479" s="19" t="str">
        <f t="shared" si="218"/>
        <v/>
      </c>
      <c r="AC479" s="19" t="str">
        <f t="shared" si="219"/>
        <v/>
      </c>
      <c r="AD479" s="19" t="str">
        <f t="shared" si="220"/>
        <v/>
      </c>
    </row>
    <row r="480" spans="2:30" ht="14.4">
      <c r="B480" s="19" t="str">
        <f>IF(ISBLANK(A480),"",_xlfn.XLOOKUP(LEFT(A480,6),'MKT name rule'!$B$2:$B$322,'MKT name rule'!$C$2:$C$322, "Not found"))</f>
        <v/>
      </c>
      <c r="C480" s="19" t="str">
        <f t="shared" si="221"/>
        <v/>
      </c>
      <c r="D480" s="19" t="str">
        <f t="shared" si="196"/>
        <v/>
      </c>
      <c r="E480" s="19" t="str">
        <f t="shared" si="197"/>
        <v/>
      </c>
      <c r="F480" s="19" t="str">
        <f t="shared" si="198"/>
        <v/>
      </c>
      <c r="G480" s="19" t="str">
        <f t="shared" si="199"/>
        <v/>
      </c>
      <c r="H480" s="19" t="str">
        <f t="shared" si="222"/>
        <v/>
      </c>
      <c r="I480" s="19" t="str">
        <f t="shared" si="200"/>
        <v/>
      </c>
      <c r="J480" s="19" t="str">
        <f t="shared" si="201"/>
        <v/>
      </c>
      <c r="K480" s="19" t="str">
        <f t="shared" si="202"/>
        <v/>
      </c>
      <c r="L480" s="19" t="str">
        <f t="shared" si="203"/>
        <v/>
      </c>
      <c r="M480" s="19" t="str">
        <f t="shared" si="204"/>
        <v/>
      </c>
      <c r="N480" s="20" t="str">
        <f t="shared" si="205"/>
        <v/>
      </c>
      <c r="O480" s="19" t="str">
        <f t="shared" si="206"/>
        <v/>
      </c>
      <c r="P480" s="19" t="str">
        <f t="shared" si="207"/>
        <v/>
      </c>
      <c r="Q480" s="20" t="str">
        <f t="shared" si="208"/>
        <v/>
      </c>
      <c r="R480" s="19" t="str">
        <f t="shared" si="223"/>
        <v/>
      </c>
      <c r="S480" s="19" t="str">
        <f t="shared" si="209"/>
        <v/>
      </c>
      <c r="T480" s="19" t="str">
        <f t="shared" si="210"/>
        <v/>
      </c>
      <c r="U480" s="19" t="str">
        <f t="shared" si="211"/>
        <v/>
      </c>
      <c r="V480" s="19" t="str">
        <f t="shared" si="212"/>
        <v/>
      </c>
      <c r="W480" s="19" t="str">
        <f t="shared" si="213"/>
        <v/>
      </c>
      <c r="X480" s="19" t="str">
        <f t="shared" si="214"/>
        <v/>
      </c>
      <c r="Y480" s="19" t="str">
        <f t="shared" si="215"/>
        <v/>
      </c>
      <c r="Z480" s="19" t="str">
        <f t="shared" si="216"/>
        <v/>
      </c>
      <c r="AA480" s="19" t="str">
        <f t="shared" si="217"/>
        <v/>
      </c>
      <c r="AB480" s="19" t="str">
        <f t="shared" si="218"/>
        <v/>
      </c>
      <c r="AC480" s="19" t="str">
        <f t="shared" si="219"/>
        <v/>
      </c>
      <c r="AD480" s="19" t="str">
        <f t="shared" si="220"/>
        <v/>
      </c>
    </row>
    <row r="481" spans="2:30" ht="14.4">
      <c r="B481" s="19" t="str">
        <f>IF(ISBLANK(A481),"",_xlfn.XLOOKUP(LEFT(A481,6),'MKT name rule'!$B$2:$B$322,'MKT name rule'!$C$2:$C$322, "Not found"))</f>
        <v/>
      </c>
      <c r="C481" s="19" t="str">
        <f t="shared" si="221"/>
        <v/>
      </c>
      <c r="D481" s="19" t="str">
        <f t="shared" si="196"/>
        <v/>
      </c>
      <c r="E481" s="19" t="str">
        <f t="shared" si="197"/>
        <v/>
      </c>
      <c r="F481" s="19" t="str">
        <f t="shared" si="198"/>
        <v/>
      </c>
      <c r="G481" s="19" t="str">
        <f t="shared" si="199"/>
        <v/>
      </c>
      <c r="H481" s="19" t="str">
        <f t="shared" si="222"/>
        <v/>
      </c>
      <c r="I481" s="19" t="str">
        <f t="shared" si="200"/>
        <v/>
      </c>
      <c r="J481" s="19" t="str">
        <f t="shared" si="201"/>
        <v/>
      </c>
      <c r="K481" s="19" t="str">
        <f t="shared" si="202"/>
        <v/>
      </c>
      <c r="L481" s="19" t="str">
        <f t="shared" si="203"/>
        <v/>
      </c>
      <c r="M481" s="19" t="str">
        <f t="shared" si="204"/>
        <v/>
      </c>
      <c r="N481" s="20" t="str">
        <f t="shared" si="205"/>
        <v/>
      </c>
      <c r="O481" s="19" t="str">
        <f t="shared" si="206"/>
        <v/>
      </c>
      <c r="P481" s="19" t="str">
        <f t="shared" si="207"/>
        <v/>
      </c>
      <c r="Q481" s="20" t="str">
        <f t="shared" si="208"/>
        <v/>
      </c>
      <c r="R481" s="19" t="str">
        <f t="shared" si="223"/>
        <v/>
      </c>
      <c r="S481" s="19" t="str">
        <f t="shared" si="209"/>
        <v/>
      </c>
      <c r="T481" s="19" t="str">
        <f t="shared" si="210"/>
        <v/>
      </c>
      <c r="U481" s="19" t="str">
        <f t="shared" si="211"/>
        <v/>
      </c>
      <c r="V481" s="19" t="str">
        <f t="shared" si="212"/>
        <v/>
      </c>
      <c r="W481" s="19" t="str">
        <f t="shared" si="213"/>
        <v/>
      </c>
      <c r="X481" s="19" t="str">
        <f t="shared" si="214"/>
        <v/>
      </c>
      <c r="Y481" s="19" t="str">
        <f t="shared" si="215"/>
        <v/>
      </c>
      <c r="Z481" s="19" t="str">
        <f t="shared" si="216"/>
        <v/>
      </c>
      <c r="AA481" s="19" t="str">
        <f t="shared" si="217"/>
        <v/>
      </c>
      <c r="AB481" s="19" t="str">
        <f t="shared" si="218"/>
        <v/>
      </c>
      <c r="AC481" s="19" t="str">
        <f t="shared" si="219"/>
        <v/>
      </c>
      <c r="AD481" s="19" t="str">
        <f t="shared" si="220"/>
        <v/>
      </c>
    </row>
    <row r="482" spans="2:30" ht="14.4">
      <c r="B482" s="19" t="str">
        <f>IF(ISBLANK(A482),"",_xlfn.XLOOKUP(LEFT(A482,6),'MKT name rule'!$B$2:$B$322,'MKT name rule'!$C$2:$C$322, "Not found"))</f>
        <v/>
      </c>
      <c r="C482" s="19" t="str">
        <f t="shared" si="221"/>
        <v/>
      </c>
      <c r="D482" s="19" t="str">
        <f t="shared" si="196"/>
        <v/>
      </c>
      <c r="E482" s="19" t="str">
        <f t="shared" si="197"/>
        <v/>
      </c>
      <c r="F482" s="19" t="str">
        <f t="shared" si="198"/>
        <v/>
      </c>
      <c r="G482" s="19" t="str">
        <f t="shared" si="199"/>
        <v/>
      </c>
      <c r="H482" s="19" t="str">
        <f t="shared" si="222"/>
        <v/>
      </c>
      <c r="I482" s="19" t="str">
        <f t="shared" si="200"/>
        <v/>
      </c>
      <c r="J482" s="19" t="str">
        <f t="shared" si="201"/>
        <v/>
      </c>
      <c r="K482" s="19" t="str">
        <f t="shared" si="202"/>
        <v/>
      </c>
      <c r="L482" s="19" t="str">
        <f t="shared" si="203"/>
        <v/>
      </c>
      <c r="M482" s="19" t="str">
        <f t="shared" si="204"/>
        <v/>
      </c>
      <c r="N482" s="20" t="str">
        <f t="shared" si="205"/>
        <v/>
      </c>
      <c r="O482" s="19" t="str">
        <f t="shared" si="206"/>
        <v/>
      </c>
      <c r="P482" s="19" t="str">
        <f t="shared" si="207"/>
        <v/>
      </c>
      <c r="Q482" s="20" t="str">
        <f t="shared" si="208"/>
        <v/>
      </c>
      <c r="R482" s="19" t="str">
        <f t="shared" si="223"/>
        <v/>
      </c>
      <c r="S482" s="19" t="str">
        <f t="shared" si="209"/>
        <v/>
      </c>
      <c r="T482" s="19" t="str">
        <f t="shared" si="210"/>
        <v/>
      </c>
      <c r="U482" s="19" t="str">
        <f t="shared" si="211"/>
        <v/>
      </c>
      <c r="V482" s="19" t="str">
        <f t="shared" si="212"/>
        <v/>
      </c>
      <c r="W482" s="19" t="str">
        <f t="shared" si="213"/>
        <v/>
      </c>
      <c r="X482" s="19" t="str">
        <f t="shared" si="214"/>
        <v/>
      </c>
      <c r="Y482" s="19" t="str">
        <f t="shared" si="215"/>
        <v/>
      </c>
      <c r="Z482" s="19" t="str">
        <f t="shared" si="216"/>
        <v/>
      </c>
      <c r="AA482" s="19" t="str">
        <f t="shared" si="217"/>
        <v/>
      </c>
      <c r="AB482" s="19" t="str">
        <f t="shared" si="218"/>
        <v/>
      </c>
      <c r="AC482" s="19" t="str">
        <f t="shared" si="219"/>
        <v/>
      </c>
      <c r="AD482" s="19" t="str">
        <f t="shared" si="220"/>
        <v/>
      </c>
    </row>
    <row r="483" spans="2:30" ht="14.4">
      <c r="B483" s="19" t="str">
        <f>IF(ISBLANK(A483),"",_xlfn.XLOOKUP(LEFT(A483,6),'MKT name rule'!$B$2:$B$322,'MKT name rule'!$C$2:$C$322, "Not found"))</f>
        <v/>
      </c>
      <c r="C483" s="19" t="str">
        <f t="shared" si="221"/>
        <v/>
      </c>
      <c r="D483" s="19" t="str">
        <f t="shared" si="196"/>
        <v/>
      </c>
      <c r="E483" s="19" t="str">
        <f t="shared" si="197"/>
        <v/>
      </c>
      <c r="F483" s="19" t="str">
        <f t="shared" si="198"/>
        <v/>
      </c>
      <c r="G483" s="19" t="str">
        <f t="shared" si="199"/>
        <v/>
      </c>
      <c r="H483" s="19" t="str">
        <f t="shared" si="222"/>
        <v/>
      </c>
      <c r="I483" s="19" t="str">
        <f t="shared" si="200"/>
        <v/>
      </c>
      <c r="J483" s="19" t="str">
        <f t="shared" si="201"/>
        <v/>
      </c>
      <c r="K483" s="19" t="str">
        <f t="shared" si="202"/>
        <v/>
      </c>
      <c r="L483" s="19" t="str">
        <f t="shared" si="203"/>
        <v/>
      </c>
      <c r="M483" s="19" t="str">
        <f t="shared" si="204"/>
        <v/>
      </c>
      <c r="N483" s="20" t="str">
        <f t="shared" si="205"/>
        <v/>
      </c>
      <c r="O483" s="19" t="str">
        <f t="shared" si="206"/>
        <v/>
      </c>
      <c r="P483" s="19" t="str">
        <f t="shared" si="207"/>
        <v/>
      </c>
      <c r="Q483" s="20" t="str">
        <f t="shared" si="208"/>
        <v/>
      </c>
      <c r="R483" s="19" t="str">
        <f t="shared" si="223"/>
        <v/>
      </c>
      <c r="S483" s="19" t="str">
        <f t="shared" si="209"/>
        <v/>
      </c>
      <c r="T483" s="19" t="str">
        <f t="shared" si="210"/>
        <v/>
      </c>
      <c r="U483" s="19" t="str">
        <f t="shared" si="211"/>
        <v/>
      </c>
      <c r="V483" s="19" t="str">
        <f t="shared" si="212"/>
        <v/>
      </c>
      <c r="W483" s="19" t="str">
        <f t="shared" si="213"/>
        <v/>
      </c>
      <c r="X483" s="19" t="str">
        <f t="shared" si="214"/>
        <v/>
      </c>
      <c r="Y483" s="19" t="str">
        <f t="shared" si="215"/>
        <v/>
      </c>
      <c r="Z483" s="19" t="str">
        <f t="shared" si="216"/>
        <v/>
      </c>
      <c r="AA483" s="19" t="str">
        <f t="shared" si="217"/>
        <v/>
      </c>
      <c r="AB483" s="19" t="str">
        <f t="shared" si="218"/>
        <v/>
      </c>
      <c r="AC483" s="19" t="str">
        <f t="shared" si="219"/>
        <v/>
      </c>
      <c r="AD483" s="19" t="str">
        <f t="shared" si="220"/>
        <v/>
      </c>
    </row>
    <row r="484" spans="2:30" ht="14.4">
      <c r="B484" s="19" t="str">
        <f>IF(ISBLANK(A484),"",_xlfn.XLOOKUP(LEFT(A484,6),'MKT name rule'!$B$2:$B$322,'MKT name rule'!$C$2:$C$322, "Not found"))</f>
        <v/>
      </c>
      <c r="C484" s="19" t="str">
        <f t="shared" si="221"/>
        <v/>
      </c>
      <c r="D484" s="19" t="str">
        <f t="shared" si="196"/>
        <v/>
      </c>
      <c r="E484" s="19" t="str">
        <f t="shared" si="197"/>
        <v/>
      </c>
      <c r="F484" s="19" t="str">
        <f t="shared" si="198"/>
        <v/>
      </c>
      <c r="G484" s="19" t="str">
        <f t="shared" si="199"/>
        <v/>
      </c>
      <c r="H484" s="19" t="str">
        <f t="shared" si="222"/>
        <v/>
      </c>
      <c r="I484" s="19" t="str">
        <f t="shared" si="200"/>
        <v/>
      </c>
      <c r="J484" s="19" t="str">
        <f t="shared" si="201"/>
        <v/>
      </c>
      <c r="K484" s="19" t="str">
        <f t="shared" si="202"/>
        <v/>
      </c>
      <c r="L484" s="19" t="str">
        <f t="shared" si="203"/>
        <v/>
      </c>
      <c r="M484" s="19" t="str">
        <f t="shared" si="204"/>
        <v/>
      </c>
      <c r="N484" s="20" t="str">
        <f t="shared" si="205"/>
        <v/>
      </c>
      <c r="O484" s="19" t="str">
        <f t="shared" si="206"/>
        <v/>
      </c>
      <c r="P484" s="19" t="str">
        <f t="shared" si="207"/>
        <v/>
      </c>
      <c r="Q484" s="20" t="str">
        <f t="shared" si="208"/>
        <v/>
      </c>
      <c r="R484" s="19" t="str">
        <f t="shared" si="223"/>
        <v/>
      </c>
      <c r="S484" s="19" t="str">
        <f t="shared" si="209"/>
        <v/>
      </c>
      <c r="T484" s="19" t="str">
        <f t="shared" si="210"/>
        <v/>
      </c>
      <c r="U484" s="19" t="str">
        <f t="shared" si="211"/>
        <v/>
      </c>
      <c r="V484" s="19" t="str">
        <f t="shared" si="212"/>
        <v/>
      </c>
      <c r="W484" s="19" t="str">
        <f t="shared" si="213"/>
        <v/>
      </c>
      <c r="X484" s="19" t="str">
        <f t="shared" si="214"/>
        <v/>
      </c>
      <c r="Y484" s="19" t="str">
        <f t="shared" si="215"/>
        <v/>
      </c>
      <c r="Z484" s="19" t="str">
        <f t="shared" si="216"/>
        <v/>
      </c>
      <c r="AA484" s="19" t="str">
        <f t="shared" si="217"/>
        <v/>
      </c>
      <c r="AB484" s="19" t="str">
        <f t="shared" si="218"/>
        <v/>
      </c>
      <c r="AC484" s="19" t="str">
        <f t="shared" si="219"/>
        <v/>
      </c>
      <c r="AD484" s="19" t="str">
        <f t="shared" si="220"/>
        <v/>
      </c>
    </row>
    <row r="485" spans="2:30" ht="14.4">
      <c r="B485" s="19" t="str">
        <f>IF(ISBLANK(A485),"",_xlfn.XLOOKUP(LEFT(A485,6),'MKT name rule'!$B$2:$B$322,'MKT name rule'!$C$2:$C$322, "Not found"))</f>
        <v/>
      </c>
      <c r="C485" s="19" t="str">
        <f t="shared" si="221"/>
        <v/>
      </c>
      <c r="D485" s="19" t="str">
        <f t="shared" si="196"/>
        <v/>
      </c>
      <c r="E485" s="19" t="str">
        <f t="shared" si="197"/>
        <v/>
      </c>
      <c r="F485" s="19" t="str">
        <f t="shared" si="198"/>
        <v/>
      </c>
      <c r="G485" s="19" t="str">
        <f t="shared" si="199"/>
        <v/>
      </c>
      <c r="H485" s="19" t="str">
        <f t="shared" si="222"/>
        <v/>
      </c>
      <c r="I485" s="19" t="str">
        <f t="shared" si="200"/>
        <v/>
      </c>
      <c r="J485" s="19" t="str">
        <f t="shared" si="201"/>
        <v/>
      </c>
      <c r="K485" s="19" t="str">
        <f t="shared" si="202"/>
        <v/>
      </c>
      <c r="L485" s="19" t="str">
        <f t="shared" si="203"/>
        <v/>
      </c>
      <c r="M485" s="19" t="str">
        <f t="shared" si="204"/>
        <v/>
      </c>
      <c r="N485" s="20" t="str">
        <f t="shared" si="205"/>
        <v/>
      </c>
      <c r="O485" s="19" t="str">
        <f t="shared" si="206"/>
        <v/>
      </c>
      <c r="P485" s="19" t="str">
        <f t="shared" si="207"/>
        <v/>
      </c>
      <c r="Q485" s="20" t="str">
        <f t="shared" si="208"/>
        <v/>
      </c>
      <c r="R485" s="19" t="str">
        <f t="shared" si="223"/>
        <v/>
      </c>
      <c r="S485" s="19" t="str">
        <f t="shared" si="209"/>
        <v/>
      </c>
      <c r="T485" s="19" t="str">
        <f t="shared" si="210"/>
        <v/>
      </c>
      <c r="U485" s="19" t="str">
        <f t="shared" si="211"/>
        <v/>
      </c>
      <c r="V485" s="19" t="str">
        <f t="shared" si="212"/>
        <v/>
      </c>
      <c r="W485" s="19" t="str">
        <f t="shared" si="213"/>
        <v/>
      </c>
      <c r="X485" s="19" t="str">
        <f t="shared" si="214"/>
        <v/>
      </c>
      <c r="Y485" s="19" t="str">
        <f t="shared" si="215"/>
        <v/>
      </c>
      <c r="Z485" s="19" t="str">
        <f t="shared" si="216"/>
        <v/>
      </c>
      <c r="AA485" s="19" t="str">
        <f t="shared" si="217"/>
        <v/>
      </c>
      <c r="AB485" s="19" t="str">
        <f t="shared" si="218"/>
        <v/>
      </c>
      <c r="AC485" s="19" t="str">
        <f t="shared" si="219"/>
        <v/>
      </c>
      <c r="AD485" s="19" t="str">
        <f t="shared" si="220"/>
        <v/>
      </c>
    </row>
    <row r="486" spans="2:30" ht="14.4">
      <c r="B486" s="19" t="str">
        <f>IF(ISBLANK(A486),"",_xlfn.XLOOKUP(LEFT(A486,6),'MKT name rule'!$B$2:$B$322,'MKT name rule'!$C$2:$C$322, "Not found"))</f>
        <v/>
      </c>
      <c r="C486" s="19" t="str">
        <f t="shared" si="221"/>
        <v/>
      </c>
      <c r="D486" s="19" t="str">
        <f t="shared" si="196"/>
        <v/>
      </c>
      <c r="E486" s="19" t="str">
        <f t="shared" si="197"/>
        <v/>
      </c>
      <c r="F486" s="19" t="str">
        <f t="shared" si="198"/>
        <v/>
      </c>
      <c r="G486" s="19" t="str">
        <f t="shared" si="199"/>
        <v/>
      </c>
      <c r="H486" s="19" t="str">
        <f t="shared" si="222"/>
        <v/>
      </c>
      <c r="I486" s="19" t="str">
        <f t="shared" si="200"/>
        <v/>
      </c>
      <c r="J486" s="19" t="str">
        <f t="shared" si="201"/>
        <v/>
      </c>
      <c r="K486" s="19" t="str">
        <f t="shared" si="202"/>
        <v/>
      </c>
      <c r="L486" s="19" t="str">
        <f t="shared" si="203"/>
        <v/>
      </c>
      <c r="M486" s="19" t="str">
        <f t="shared" si="204"/>
        <v/>
      </c>
      <c r="N486" s="20" t="str">
        <f t="shared" si="205"/>
        <v/>
      </c>
      <c r="O486" s="19" t="str">
        <f t="shared" si="206"/>
        <v/>
      </c>
      <c r="P486" s="19" t="str">
        <f t="shared" si="207"/>
        <v/>
      </c>
      <c r="Q486" s="20" t="str">
        <f t="shared" si="208"/>
        <v/>
      </c>
      <c r="R486" s="19" t="str">
        <f t="shared" si="223"/>
        <v/>
      </c>
      <c r="S486" s="19" t="str">
        <f t="shared" si="209"/>
        <v/>
      </c>
      <c r="T486" s="19" t="str">
        <f t="shared" si="210"/>
        <v/>
      </c>
      <c r="U486" s="19" t="str">
        <f t="shared" si="211"/>
        <v/>
      </c>
      <c r="V486" s="19" t="str">
        <f t="shared" si="212"/>
        <v/>
      </c>
      <c r="W486" s="19" t="str">
        <f t="shared" si="213"/>
        <v/>
      </c>
      <c r="X486" s="19" t="str">
        <f t="shared" si="214"/>
        <v/>
      </c>
      <c r="Y486" s="19" t="str">
        <f t="shared" si="215"/>
        <v/>
      </c>
      <c r="Z486" s="19" t="str">
        <f t="shared" si="216"/>
        <v/>
      </c>
      <c r="AA486" s="19" t="str">
        <f t="shared" si="217"/>
        <v/>
      </c>
      <c r="AB486" s="19" t="str">
        <f t="shared" si="218"/>
        <v/>
      </c>
      <c r="AC486" s="19" t="str">
        <f t="shared" si="219"/>
        <v/>
      </c>
      <c r="AD486" s="19" t="str">
        <f t="shared" si="220"/>
        <v/>
      </c>
    </row>
    <row r="487" spans="2:30" ht="14.4">
      <c r="B487" s="19" t="str">
        <f>IF(ISBLANK(A487),"",_xlfn.XLOOKUP(LEFT(A487,6),'MKT name rule'!$B$2:$B$322,'MKT name rule'!$C$2:$C$322, "Not found"))</f>
        <v/>
      </c>
      <c r="C487" s="19" t="str">
        <f t="shared" si="221"/>
        <v/>
      </c>
      <c r="D487" s="19" t="str">
        <f t="shared" si="196"/>
        <v/>
      </c>
      <c r="E487" s="19" t="str">
        <f t="shared" si="197"/>
        <v/>
      </c>
      <c r="F487" s="19" t="str">
        <f t="shared" si="198"/>
        <v/>
      </c>
      <c r="G487" s="19" t="str">
        <f t="shared" si="199"/>
        <v/>
      </c>
      <c r="H487" s="19" t="str">
        <f t="shared" si="222"/>
        <v/>
      </c>
      <c r="I487" s="19" t="str">
        <f t="shared" si="200"/>
        <v/>
      </c>
      <c r="J487" s="19" t="str">
        <f t="shared" si="201"/>
        <v/>
      </c>
      <c r="K487" s="19" t="str">
        <f t="shared" si="202"/>
        <v/>
      </c>
      <c r="L487" s="19" t="str">
        <f t="shared" si="203"/>
        <v/>
      </c>
      <c r="M487" s="19" t="str">
        <f t="shared" si="204"/>
        <v/>
      </c>
      <c r="N487" s="20" t="str">
        <f t="shared" si="205"/>
        <v/>
      </c>
      <c r="O487" s="19" t="str">
        <f t="shared" si="206"/>
        <v/>
      </c>
      <c r="P487" s="19" t="str">
        <f t="shared" si="207"/>
        <v/>
      </c>
      <c r="Q487" s="20" t="str">
        <f t="shared" si="208"/>
        <v/>
      </c>
      <c r="R487" s="19" t="str">
        <f t="shared" si="223"/>
        <v/>
      </c>
      <c r="S487" s="19" t="str">
        <f t="shared" si="209"/>
        <v/>
      </c>
      <c r="T487" s="19" t="str">
        <f t="shared" si="210"/>
        <v/>
      </c>
      <c r="U487" s="19" t="str">
        <f t="shared" si="211"/>
        <v/>
      </c>
      <c r="V487" s="19" t="str">
        <f t="shared" si="212"/>
        <v/>
      </c>
      <c r="W487" s="19" t="str">
        <f t="shared" si="213"/>
        <v/>
      </c>
      <c r="X487" s="19" t="str">
        <f t="shared" si="214"/>
        <v/>
      </c>
      <c r="Y487" s="19" t="str">
        <f t="shared" si="215"/>
        <v/>
      </c>
      <c r="Z487" s="19" t="str">
        <f t="shared" si="216"/>
        <v/>
      </c>
      <c r="AA487" s="19" t="str">
        <f t="shared" si="217"/>
        <v/>
      </c>
      <c r="AB487" s="19" t="str">
        <f t="shared" si="218"/>
        <v/>
      </c>
      <c r="AC487" s="19" t="str">
        <f t="shared" si="219"/>
        <v/>
      </c>
      <c r="AD487" s="19" t="str">
        <f t="shared" si="220"/>
        <v/>
      </c>
    </row>
    <row r="488" spans="2:30" ht="14.4">
      <c r="B488" s="19" t="str">
        <f>IF(ISBLANK(A488),"",_xlfn.XLOOKUP(LEFT(A488,6),'MKT name rule'!$B$2:$B$322,'MKT name rule'!$C$2:$C$322, "Not found"))</f>
        <v/>
      </c>
      <c r="C488" s="19" t="str">
        <f t="shared" si="221"/>
        <v/>
      </c>
      <c r="D488" s="19" t="str">
        <f t="shared" si="196"/>
        <v/>
      </c>
      <c r="E488" s="19" t="str">
        <f t="shared" si="197"/>
        <v/>
      </c>
      <c r="F488" s="19" t="str">
        <f t="shared" si="198"/>
        <v/>
      </c>
      <c r="G488" s="19" t="str">
        <f t="shared" si="199"/>
        <v/>
      </c>
      <c r="H488" s="19" t="str">
        <f t="shared" si="222"/>
        <v/>
      </c>
      <c r="I488" s="19" t="str">
        <f t="shared" si="200"/>
        <v/>
      </c>
      <c r="J488" s="19" t="str">
        <f t="shared" si="201"/>
        <v/>
      </c>
      <c r="K488" s="19" t="str">
        <f t="shared" si="202"/>
        <v/>
      </c>
      <c r="L488" s="19" t="str">
        <f t="shared" si="203"/>
        <v/>
      </c>
      <c r="M488" s="19" t="str">
        <f t="shared" si="204"/>
        <v/>
      </c>
      <c r="N488" s="20" t="str">
        <f t="shared" si="205"/>
        <v/>
      </c>
      <c r="O488" s="19" t="str">
        <f t="shared" si="206"/>
        <v/>
      </c>
      <c r="P488" s="19" t="str">
        <f t="shared" si="207"/>
        <v/>
      </c>
      <c r="Q488" s="20" t="str">
        <f t="shared" si="208"/>
        <v/>
      </c>
      <c r="R488" s="19" t="str">
        <f t="shared" si="223"/>
        <v/>
      </c>
      <c r="S488" s="19" t="str">
        <f t="shared" si="209"/>
        <v/>
      </c>
      <c r="T488" s="19" t="str">
        <f t="shared" si="210"/>
        <v/>
      </c>
      <c r="U488" s="19" t="str">
        <f t="shared" si="211"/>
        <v/>
      </c>
      <c r="V488" s="19" t="str">
        <f t="shared" si="212"/>
        <v/>
      </c>
      <c r="W488" s="19" t="str">
        <f t="shared" si="213"/>
        <v/>
      </c>
      <c r="X488" s="19" t="str">
        <f t="shared" si="214"/>
        <v/>
      </c>
      <c r="Y488" s="19" t="str">
        <f t="shared" si="215"/>
        <v/>
      </c>
      <c r="Z488" s="19" t="str">
        <f t="shared" si="216"/>
        <v/>
      </c>
      <c r="AA488" s="19" t="str">
        <f t="shared" si="217"/>
        <v/>
      </c>
      <c r="AB488" s="19" t="str">
        <f t="shared" si="218"/>
        <v/>
      </c>
      <c r="AC488" s="19" t="str">
        <f t="shared" si="219"/>
        <v/>
      </c>
      <c r="AD488" s="19" t="str">
        <f t="shared" si="220"/>
        <v/>
      </c>
    </row>
    <row r="489" spans="2:30" ht="14.4">
      <c r="B489" s="19" t="str">
        <f>IF(ISBLANK(A489),"",_xlfn.XLOOKUP(LEFT(A489,6),'MKT name rule'!$B$2:$B$322,'MKT name rule'!$C$2:$C$322, "Not found"))</f>
        <v/>
      </c>
      <c r="C489" s="19" t="str">
        <f t="shared" si="221"/>
        <v/>
      </c>
      <c r="D489" s="19" t="str">
        <f t="shared" si="196"/>
        <v/>
      </c>
      <c r="E489" s="19" t="str">
        <f t="shared" si="197"/>
        <v/>
      </c>
      <c r="F489" s="19" t="str">
        <f t="shared" si="198"/>
        <v/>
      </c>
      <c r="G489" s="19" t="str">
        <f t="shared" si="199"/>
        <v/>
      </c>
      <c r="H489" s="19" t="str">
        <f t="shared" si="222"/>
        <v/>
      </c>
      <c r="I489" s="19" t="str">
        <f t="shared" si="200"/>
        <v/>
      </c>
      <c r="J489" s="19" t="str">
        <f t="shared" si="201"/>
        <v/>
      </c>
      <c r="K489" s="19" t="str">
        <f t="shared" si="202"/>
        <v/>
      </c>
      <c r="L489" s="19" t="str">
        <f t="shared" si="203"/>
        <v/>
      </c>
      <c r="M489" s="19" t="str">
        <f t="shared" si="204"/>
        <v/>
      </c>
      <c r="N489" s="20" t="str">
        <f t="shared" si="205"/>
        <v/>
      </c>
      <c r="O489" s="19" t="str">
        <f t="shared" si="206"/>
        <v/>
      </c>
      <c r="P489" s="19" t="str">
        <f t="shared" si="207"/>
        <v/>
      </c>
      <c r="Q489" s="20" t="str">
        <f t="shared" si="208"/>
        <v/>
      </c>
      <c r="R489" s="19" t="str">
        <f t="shared" si="223"/>
        <v/>
      </c>
      <c r="S489" s="19" t="str">
        <f t="shared" si="209"/>
        <v/>
      </c>
      <c r="T489" s="19" t="str">
        <f t="shared" si="210"/>
        <v/>
      </c>
      <c r="U489" s="19" t="str">
        <f t="shared" si="211"/>
        <v/>
      </c>
      <c r="V489" s="19" t="str">
        <f t="shared" si="212"/>
        <v/>
      </c>
      <c r="W489" s="19" t="str">
        <f t="shared" si="213"/>
        <v/>
      </c>
      <c r="X489" s="19" t="str">
        <f t="shared" si="214"/>
        <v/>
      </c>
      <c r="Y489" s="19" t="str">
        <f t="shared" si="215"/>
        <v/>
      </c>
      <c r="Z489" s="19" t="str">
        <f t="shared" si="216"/>
        <v/>
      </c>
      <c r="AA489" s="19" t="str">
        <f t="shared" si="217"/>
        <v/>
      </c>
      <c r="AB489" s="19" t="str">
        <f t="shared" si="218"/>
        <v/>
      </c>
      <c r="AC489" s="19" t="str">
        <f t="shared" si="219"/>
        <v/>
      </c>
      <c r="AD489" s="19" t="str">
        <f t="shared" si="220"/>
        <v/>
      </c>
    </row>
    <row r="490" spans="2:30" ht="14.4">
      <c r="B490" s="19" t="str">
        <f>IF(ISBLANK(A490),"",_xlfn.XLOOKUP(LEFT(A490,6),'MKT name rule'!$B$2:$B$322,'MKT name rule'!$C$2:$C$322, "Not found"))</f>
        <v/>
      </c>
      <c r="C490" s="19" t="str">
        <f t="shared" si="221"/>
        <v/>
      </c>
      <c r="D490" s="19" t="str">
        <f t="shared" si="196"/>
        <v/>
      </c>
      <c r="E490" s="19" t="str">
        <f t="shared" si="197"/>
        <v/>
      </c>
      <c r="F490" s="19" t="str">
        <f t="shared" si="198"/>
        <v/>
      </c>
      <c r="G490" s="19" t="str">
        <f t="shared" si="199"/>
        <v/>
      </c>
      <c r="H490" s="19" t="str">
        <f t="shared" si="222"/>
        <v/>
      </c>
      <c r="I490" s="19" t="str">
        <f t="shared" si="200"/>
        <v/>
      </c>
      <c r="J490" s="19" t="str">
        <f t="shared" si="201"/>
        <v/>
      </c>
      <c r="K490" s="19" t="str">
        <f t="shared" si="202"/>
        <v/>
      </c>
      <c r="L490" s="19" t="str">
        <f t="shared" si="203"/>
        <v/>
      </c>
      <c r="M490" s="19" t="str">
        <f t="shared" si="204"/>
        <v/>
      </c>
      <c r="N490" s="20" t="str">
        <f t="shared" si="205"/>
        <v/>
      </c>
      <c r="O490" s="19" t="str">
        <f t="shared" si="206"/>
        <v/>
      </c>
      <c r="P490" s="19" t="str">
        <f t="shared" si="207"/>
        <v/>
      </c>
      <c r="Q490" s="20" t="str">
        <f t="shared" si="208"/>
        <v/>
      </c>
      <c r="R490" s="19" t="str">
        <f t="shared" si="223"/>
        <v/>
      </c>
      <c r="S490" s="19" t="str">
        <f t="shared" si="209"/>
        <v/>
      </c>
      <c r="T490" s="19" t="str">
        <f t="shared" si="210"/>
        <v/>
      </c>
      <c r="U490" s="19" t="str">
        <f t="shared" si="211"/>
        <v/>
      </c>
      <c r="V490" s="19" t="str">
        <f t="shared" si="212"/>
        <v/>
      </c>
      <c r="W490" s="19" t="str">
        <f t="shared" si="213"/>
        <v/>
      </c>
      <c r="X490" s="19" t="str">
        <f t="shared" si="214"/>
        <v/>
      </c>
      <c r="Y490" s="19" t="str">
        <f t="shared" si="215"/>
        <v/>
      </c>
      <c r="Z490" s="19" t="str">
        <f t="shared" si="216"/>
        <v/>
      </c>
      <c r="AA490" s="19" t="str">
        <f t="shared" si="217"/>
        <v/>
      </c>
      <c r="AB490" s="19" t="str">
        <f t="shared" si="218"/>
        <v/>
      </c>
      <c r="AC490" s="19" t="str">
        <f t="shared" si="219"/>
        <v/>
      </c>
      <c r="AD490" s="19" t="str">
        <f t="shared" si="220"/>
        <v/>
      </c>
    </row>
    <row r="491" spans="2:30" ht="14.4">
      <c r="B491" s="19" t="str">
        <f>IF(ISBLANK(A491),"",_xlfn.XLOOKUP(LEFT(A491,6),'MKT name rule'!$B$2:$B$322,'MKT name rule'!$C$2:$C$322, "Not found"))</f>
        <v/>
      </c>
      <c r="C491" s="19" t="str">
        <f t="shared" si="221"/>
        <v/>
      </c>
      <c r="D491" s="19" t="str">
        <f t="shared" si="196"/>
        <v/>
      </c>
      <c r="E491" s="19" t="str">
        <f t="shared" si="197"/>
        <v/>
      </c>
      <c r="F491" s="19" t="str">
        <f t="shared" si="198"/>
        <v/>
      </c>
      <c r="G491" s="19" t="str">
        <f t="shared" si="199"/>
        <v/>
      </c>
      <c r="H491" s="19" t="str">
        <f t="shared" si="222"/>
        <v/>
      </c>
      <c r="I491" s="19" t="str">
        <f t="shared" si="200"/>
        <v/>
      </c>
      <c r="J491" s="19" t="str">
        <f t="shared" si="201"/>
        <v/>
      </c>
      <c r="K491" s="19" t="str">
        <f t="shared" si="202"/>
        <v/>
      </c>
      <c r="L491" s="19" t="str">
        <f t="shared" si="203"/>
        <v/>
      </c>
      <c r="M491" s="19" t="str">
        <f t="shared" si="204"/>
        <v/>
      </c>
      <c r="N491" s="20" t="str">
        <f t="shared" si="205"/>
        <v/>
      </c>
      <c r="O491" s="19" t="str">
        <f t="shared" si="206"/>
        <v/>
      </c>
      <c r="P491" s="19" t="str">
        <f t="shared" si="207"/>
        <v/>
      </c>
      <c r="Q491" s="20" t="str">
        <f t="shared" si="208"/>
        <v/>
      </c>
      <c r="R491" s="19" t="str">
        <f t="shared" si="223"/>
        <v/>
      </c>
      <c r="S491" s="19" t="str">
        <f t="shared" si="209"/>
        <v/>
      </c>
      <c r="T491" s="19" t="str">
        <f t="shared" si="210"/>
        <v/>
      </c>
      <c r="U491" s="19" t="str">
        <f t="shared" si="211"/>
        <v/>
      </c>
      <c r="V491" s="19" t="str">
        <f t="shared" si="212"/>
        <v/>
      </c>
      <c r="W491" s="19" t="str">
        <f t="shared" si="213"/>
        <v/>
      </c>
      <c r="X491" s="19" t="str">
        <f t="shared" si="214"/>
        <v/>
      </c>
      <c r="Y491" s="19" t="str">
        <f t="shared" si="215"/>
        <v/>
      </c>
      <c r="Z491" s="19" t="str">
        <f t="shared" si="216"/>
        <v/>
      </c>
      <c r="AA491" s="19" t="str">
        <f t="shared" si="217"/>
        <v/>
      </c>
      <c r="AB491" s="19" t="str">
        <f t="shared" si="218"/>
        <v/>
      </c>
      <c r="AC491" s="19" t="str">
        <f t="shared" si="219"/>
        <v/>
      </c>
      <c r="AD491" s="19" t="str">
        <f t="shared" si="220"/>
        <v/>
      </c>
    </row>
    <row r="492" spans="2:30" ht="14.4">
      <c r="B492" s="19" t="str">
        <f>IF(ISBLANK(A492),"",_xlfn.XLOOKUP(LEFT(A492,6),'MKT name rule'!$B$2:$B$322,'MKT name rule'!$C$2:$C$322, "Not found"))</f>
        <v/>
      </c>
      <c r="C492" s="19" t="str">
        <f t="shared" si="221"/>
        <v/>
      </c>
      <c r="D492" s="19" t="str">
        <f t="shared" si="196"/>
        <v/>
      </c>
      <c r="E492" s="19" t="str">
        <f t="shared" si="197"/>
        <v/>
      </c>
      <c r="F492" s="19" t="str">
        <f t="shared" si="198"/>
        <v/>
      </c>
      <c r="G492" s="19" t="str">
        <f t="shared" si="199"/>
        <v/>
      </c>
      <c r="H492" s="19" t="str">
        <f t="shared" si="222"/>
        <v/>
      </c>
      <c r="I492" s="19" t="str">
        <f t="shared" si="200"/>
        <v/>
      </c>
      <c r="J492" s="19" t="str">
        <f t="shared" si="201"/>
        <v/>
      </c>
      <c r="K492" s="19" t="str">
        <f t="shared" si="202"/>
        <v/>
      </c>
      <c r="L492" s="19" t="str">
        <f t="shared" si="203"/>
        <v/>
      </c>
      <c r="M492" s="19" t="str">
        <f t="shared" si="204"/>
        <v/>
      </c>
      <c r="N492" s="20" t="str">
        <f t="shared" si="205"/>
        <v/>
      </c>
      <c r="O492" s="19" t="str">
        <f t="shared" si="206"/>
        <v/>
      </c>
      <c r="P492" s="19" t="str">
        <f t="shared" si="207"/>
        <v/>
      </c>
      <c r="Q492" s="20" t="str">
        <f t="shared" si="208"/>
        <v/>
      </c>
      <c r="R492" s="19" t="str">
        <f t="shared" si="223"/>
        <v/>
      </c>
      <c r="S492" s="19" t="str">
        <f t="shared" si="209"/>
        <v/>
      </c>
      <c r="T492" s="19" t="str">
        <f t="shared" si="210"/>
        <v/>
      </c>
      <c r="U492" s="19" t="str">
        <f t="shared" si="211"/>
        <v/>
      </c>
      <c r="V492" s="19" t="str">
        <f t="shared" si="212"/>
        <v/>
      </c>
      <c r="W492" s="19" t="str">
        <f t="shared" si="213"/>
        <v/>
      </c>
      <c r="X492" s="19" t="str">
        <f t="shared" si="214"/>
        <v/>
      </c>
      <c r="Y492" s="19" t="str">
        <f t="shared" si="215"/>
        <v/>
      </c>
      <c r="Z492" s="19" t="str">
        <f t="shared" si="216"/>
        <v/>
      </c>
      <c r="AA492" s="19" t="str">
        <f t="shared" si="217"/>
        <v/>
      </c>
      <c r="AB492" s="19" t="str">
        <f t="shared" si="218"/>
        <v/>
      </c>
      <c r="AC492" s="19" t="str">
        <f t="shared" si="219"/>
        <v/>
      </c>
      <c r="AD492" s="19" t="str">
        <f t="shared" si="220"/>
        <v/>
      </c>
    </row>
    <row r="493" spans="2:30" ht="14.4">
      <c r="B493" s="19" t="str">
        <f>IF(ISBLANK(A493),"",_xlfn.XLOOKUP(LEFT(A493,6),'MKT name rule'!$B$2:$B$322,'MKT name rule'!$C$2:$C$322, "Not found"))</f>
        <v/>
      </c>
      <c r="C493" s="19" t="str">
        <f t="shared" si="221"/>
        <v/>
      </c>
      <c r="D493" s="19" t="str">
        <f t="shared" si="196"/>
        <v/>
      </c>
      <c r="E493" s="19" t="str">
        <f t="shared" si="197"/>
        <v/>
      </c>
      <c r="F493" s="19" t="str">
        <f t="shared" si="198"/>
        <v/>
      </c>
      <c r="G493" s="19" t="str">
        <f t="shared" si="199"/>
        <v/>
      </c>
      <c r="H493" s="19" t="str">
        <f t="shared" si="222"/>
        <v/>
      </c>
      <c r="I493" s="19" t="str">
        <f t="shared" si="200"/>
        <v/>
      </c>
      <c r="J493" s="19" t="str">
        <f t="shared" si="201"/>
        <v/>
      </c>
      <c r="K493" s="19" t="str">
        <f t="shared" si="202"/>
        <v/>
      </c>
      <c r="L493" s="19" t="str">
        <f t="shared" si="203"/>
        <v/>
      </c>
      <c r="M493" s="19" t="str">
        <f t="shared" si="204"/>
        <v/>
      </c>
      <c r="N493" s="20" t="str">
        <f t="shared" si="205"/>
        <v/>
      </c>
      <c r="O493" s="19" t="str">
        <f t="shared" si="206"/>
        <v/>
      </c>
      <c r="P493" s="19" t="str">
        <f t="shared" si="207"/>
        <v/>
      </c>
      <c r="Q493" s="20" t="str">
        <f t="shared" si="208"/>
        <v/>
      </c>
      <c r="R493" s="19" t="str">
        <f t="shared" si="223"/>
        <v/>
      </c>
      <c r="S493" s="19" t="str">
        <f t="shared" si="209"/>
        <v/>
      </c>
      <c r="T493" s="19" t="str">
        <f t="shared" si="210"/>
        <v/>
      </c>
      <c r="U493" s="19" t="str">
        <f t="shared" si="211"/>
        <v/>
      </c>
      <c r="V493" s="19" t="str">
        <f t="shared" si="212"/>
        <v/>
      </c>
      <c r="W493" s="19" t="str">
        <f t="shared" si="213"/>
        <v/>
      </c>
      <c r="X493" s="19" t="str">
        <f t="shared" si="214"/>
        <v/>
      </c>
      <c r="Y493" s="19" t="str">
        <f t="shared" si="215"/>
        <v/>
      </c>
      <c r="Z493" s="19" t="str">
        <f t="shared" si="216"/>
        <v/>
      </c>
      <c r="AA493" s="19" t="str">
        <f t="shared" si="217"/>
        <v/>
      </c>
      <c r="AB493" s="19" t="str">
        <f t="shared" si="218"/>
        <v/>
      </c>
      <c r="AC493" s="19" t="str">
        <f t="shared" si="219"/>
        <v/>
      </c>
      <c r="AD493" s="19" t="str">
        <f t="shared" si="220"/>
        <v/>
      </c>
    </row>
    <row r="494" spans="2:30" ht="14.4">
      <c r="B494" s="19" t="str">
        <f>IF(ISBLANK(A494),"",_xlfn.XLOOKUP(LEFT(A494,6),'MKT name rule'!$B$2:$B$322,'MKT name rule'!$C$2:$C$322, "Not found"))</f>
        <v/>
      </c>
      <c r="C494" s="19" t="str">
        <f t="shared" si="221"/>
        <v/>
      </c>
      <c r="D494" s="19" t="str">
        <f t="shared" si="196"/>
        <v/>
      </c>
      <c r="E494" s="19" t="str">
        <f t="shared" si="197"/>
        <v/>
      </c>
      <c r="F494" s="19" t="str">
        <f t="shared" si="198"/>
        <v/>
      </c>
      <c r="G494" s="19" t="str">
        <f t="shared" si="199"/>
        <v/>
      </c>
      <c r="H494" s="19" t="str">
        <f t="shared" si="222"/>
        <v/>
      </c>
      <c r="I494" s="19" t="str">
        <f t="shared" si="200"/>
        <v/>
      </c>
      <c r="J494" s="19" t="str">
        <f t="shared" si="201"/>
        <v/>
      </c>
      <c r="K494" s="19" t="str">
        <f t="shared" si="202"/>
        <v/>
      </c>
      <c r="L494" s="19" t="str">
        <f t="shared" si="203"/>
        <v/>
      </c>
      <c r="M494" s="19" t="str">
        <f t="shared" si="204"/>
        <v/>
      </c>
      <c r="N494" s="20" t="str">
        <f t="shared" si="205"/>
        <v/>
      </c>
      <c r="O494" s="19" t="str">
        <f t="shared" si="206"/>
        <v/>
      </c>
      <c r="P494" s="19" t="str">
        <f t="shared" si="207"/>
        <v/>
      </c>
      <c r="Q494" s="20" t="str">
        <f t="shared" si="208"/>
        <v/>
      </c>
      <c r="R494" s="19" t="str">
        <f t="shared" si="223"/>
        <v/>
      </c>
      <c r="S494" s="19" t="str">
        <f t="shared" si="209"/>
        <v/>
      </c>
      <c r="T494" s="19" t="str">
        <f t="shared" si="210"/>
        <v/>
      </c>
      <c r="U494" s="19" t="str">
        <f t="shared" si="211"/>
        <v/>
      </c>
      <c r="V494" s="19" t="str">
        <f t="shared" si="212"/>
        <v/>
      </c>
      <c r="W494" s="19" t="str">
        <f t="shared" si="213"/>
        <v/>
      </c>
      <c r="X494" s="19" t="str">
        <f t="shared" si="214"/>
        <v/>
      </c>
      <c r="Y494" s="19" t="str">
        <f t="shared" si="215"/>
        <v/>
      </c>
      <c r="Z494" s="19" t="str">
        <f t="shared" si="216"/>
        <v/>
      </c>
      <c r="AA494" s="19" t="str">
        <f t="shared" si="217"/>
        <v/>
      </c>
      <c r="AB494" s="19" t="str">
        <f t="shared" si="218"/>
        <v/>
      </c>
      <c r="AC494" s="19" t="str">
        <f t="shared" si="219"/>
        <v/>
      </c>
      <c r="AD494" s="19" t="str">
        <f t="shared" si="220"/>
        <v/>
      </c>
    </row>
    <row r="495" spans="2:30" ht="14.4">
      <c r="B495" s="19" t="str">
        <f>IF(ISBLANK(A495),"",_xlfn.XLOOKUP(LEFT(A495,6),'MKT name rule'!$B$2:$B$322,'MKT name rule'!$C$2:$C$322, "Not found"))</f>
        <v/>
      </c>
      <c r="C495" s="19" t="str">
        <f t="shared" si="221"/>
        <v/>
      </c>
      <c r="D495" s="19" t="str">
        <f t="shared" si="196"/>
        <v/>
      </c>
      <c r="E495" s="19" t="str">
        <f t="shared" si="197"/>
        <v/>
      </c>
      <c r="F495" s="19" t="str">
        <f t="shared" si="198"/>
        <v/>
      </c>
      <c r="G495" s="19" t="str">
        <f t="shared" si="199"/>
        <v/>
      </c>
      <c r="H495" s="19" t="str">
        <f t="shared" si="222"/>
        <v/>
      </c>
      <c r="I495" s="19" t="str">
        <f t="shared" si="200"/>
        <v/>
      </c>
      <c r="J495" s="19" t="str">
        <f t="shared" si="201"/>
        <v/>
      </c>
      <c r="K495" s="19" t="str">
        <f t="shared" si="202"/>
        <v/>
      </c>
      <c r="L495" s="19" t="str">
        <f t="shared" si="203"/>
        <v/>
      </c>
      <c r="M495" s="19" t="str">
        <f t="shared" si="204"/>
        <v/>
      </c>
      <c r="N495" s="20" t="str">
        <f t="shared" si="205"/>
        <v/>
      </c>
      <c r="O495" s="19" t="str">
        <f t="shared" si="206"/>
        <v/>
      </c>
      <c r="P495" s="19" t="str">
        <f t="shared" si="207"/>
        <v/>
      </c>
      <c r="Q495" s="20" t="str">
        <f t="shared" si="208"/>
        <v/>
      </c>
      <c r="R495" s="19" t="str">
        <f t="shared" si="223"/>
        <v/>
      </c>
      <c r="S495" s="19" t="str">
        <f t="shared" si="209"/>
        <v/>
      </c>
      <c r="T495" s="19" t="str">
        <f t="shared" si="210"/>
        <v/>
      </c>
      <c r="U495" s="19" t="str">
        <f t="shared" si="211"/>
        <v/>
      </c>
      <c r="V495" s="19" t="str">
        <f t="shared" si="212"/>
        <v/>
      </c>
      <c r="W495" s="19" t="str">
        <f t="shared" si="213"/>
        <v/>
      </c>
      <c r="X495" s="19" t="str">
        <f t="shared" si="214"/>
        <v/>
      </c>
      <c r="Y495" s="19" t="str">
        <f t="shared" si="215"/>
        <v/>
      </c>
      <c r="Z495" s="19" t="str">
        <f t="shared" si="216"/>
        <v/>
      </c>
      <c r="AA495" s="19" t="str">
        <f t="shared" si="217"/>
        <v/>
      </c>
      <c r="AB495" s="19" t="str">
        <f t="shared" si="218"/>
        <v/>
      </c>
      <c r="AC495" s="19" t="str">
        <f t="shared" si="219"/>
        <v/>
      </c>
      <c r="AD495" s="19" t="str">
        <f t="shared" si="220"/>
        <v/>
      </c>
    </row>
    <row r="496" spans="2:30" ht="14.4">
      <c r="B496" s="19" t="str">
        <f>IF(ISBLANK(A496),"",_xlfn.XLOOKUP(LEFT(A496,6),'MKT name rule'!$B$2:$B$322,'MKT name rule'!$C$2:$C$322, "Not found"))</f>
        <v/>
      </c>
      <c r="C496" s="19" t="str">
        <f t="shared" si="221"/>
        <v/>
      </c>
      <c r="D496" s="19" t="str">
        <f t="shared" si="196"/>
        <v/>
      </c>
      <c r="E496" s="19" t="str">
        <f t="shared" si="197"/>
        <v/>
      </c>
      <c r="F496" s="19" t="str">
        <f t="shared" si="198"/>
        <v/>
      </c>
      <c r="G496" s="19" t="str">
        <f t="shared" si="199"/>
        <v/>
      </c>
      <c r="H496" s="19" t="str">
        <f t="shared" si="222"/>
        <v/>
      </c>
      <c r="I496" s="19" t="str">
        <f t="shared" si="200"/>
        <v/>
      </c>
      <c r="J496" s="19" t="str">
        <f t="shared" si="201"/>
        <v/>
      </c>
      <c r="K496" s="19" t="str">
        <f t="shared" si="202"/>
        <v/>
      </c>
      <c r="L496" s="19" t="str">
        <f t="shared" si="203"/>
        <v/>
      </c>
      <c r="M496" s="19" t="str">
        <f t="shared" si="204"/>
        <v/>
      </c>
      <c r="N496" s="20" t="str">
        <f t="shared" si="205"/>
        <v/>
      </c>
      <c r="O496" s="19" t="str">
        <f t="shared" si="206"/>
        <v/>
      </c>
      <c r="P496" s="19" t="str">
        <f t="shared" si="207"/>
        <v/>
      </c>
      <c r="Q496" s="20" t="str">
        <f t="shared" si="208"/>
        <v/>
      </c>
      <c r="R496" s="19" t="str">
        <f t="shared" si="223"/>
        <v/>
      </c>
      <c r="S496" s="19" t="str">
        <f t="shared" si="209"/>
        <v/>
      </c>
      <c r="T496" s="19" t="str">
        <f t="shared" si="210"/>
        <v/>
      </c>
      <c r="U496" s="19" t="str">
        <f t="shared" si="211"/>
        <v/>
      </c>
      <c r="V496" s="19" t="str">
        <f t="shared" si="212"/>
        <v/>
      </c>
      <c r="W496" s="19" t="str">
        <f t="shared" si="213"/>
        <v/>
      </c>
      <c r="X496" s="19" t="str">
        <f t="shared" si="214"/>
        <v/>
      </c>
      <c r="Y496" s="19" t="str">
        <f t="shared" si="215"/>
        <v/>
      </c>
      <c r="Z496" s="19" t="str">
        <f t="shared" si="216"/>
        <v/>
      </c>
      <c r="AA496" s="19" t="str">
        <f t="shared" si="217"/>
        <v/>
      </c>
      <c r="AB496" s="19" t="str">
        <f t="shared" si="218"/>
        <v/>
      </c>
      <c r="AC496" s="19" t="str">
        <f t="shared" si="219"/>
        <v/>
      </c>
      <c r="AD496" s="19" t="str">
        <f t="shared" si="220"/>
        <v/>
      </c>
    </row>
    <row r="497" spans="2:30" ht="14.4">
      <c r="B497" s="19" t="str">
        <f>IF(ISBLANK(A497),"",_xlfn.XLOOKUP(LEFT(A497,6),'MKT name rule'!$B$2:$B$322,'MKT name rule'!$C$2:$C$322, "Not found"))</f>
        <v/>
      </c>
      <c r="C497" s="19" t="str">
        <f t="shared" si="221"/>
        <v/>
      </c>
      <c r="D497" s="19" t="str">
        <f t="shared" si="196"/>
        <v/>
      </c>
      <c r="E497" s="19" t="str">
        <f t="shared" si="197"/>
        <v/>
      </c>
      <c r="F497" s="19" t="str">
        <f t="shared" si="198"/>
        <v/>
      </c>
      <c r="G497" s="19" t="str">
        <f t="shared" si="199"/>
        <v/>
      </c>
      <c r="H497" s="19" t="str">
        <f t="shared" si="222"/>
        <v/>
      </c>
      <c r="I497" s="19" t="str">
        <f t="shared" si="200"/>
        <v/>
      </c>
      <c r="J497" s="19" t="str">
        <f t="shared" si="201"/>
        <v/>
      </c>
      <c r="K497" s="19" t="str">
        <f t="shared" si="202"/>
        <v/>
      </c>
      <c r="L497" s="19" t="str">
        <f t="shared" si="203"/>
        <v/>
      </c>
      <c r="M497" s="19" t="str">
        <f t="shared" si="204"/>
        <v/>
      </c>
      <c r="N497" s="20" t="str">
        <f t="shared" si="205"/>
        <v/>
      </c>
      <c r="O497" s="19" t="str">
        <f t="shared" si="206"/>
        <v/>
      </c>
      <c r="P497" s="19" t="str">
        <f t="shared" si="207"/>
        <v/>
      </c>
      <c r="Q497" s="20" t="str">
        <f t="shared" si="208"/>
        <v/>
      </c>
      <c r="R497" s="19" t="str">
        <f t="shared" si="223"/>
        <v/>
      </c>
      <c r="S497" s="19" t="str">
        <f t="shared" si="209"/>
        <v/>
      </c>
      <c r="T497" s="19" t="str">
        <f t="shared" si="210"/>
        <v/>
      </c>
      <c r="U497" s="19" t="str">
        <f t="shared" si="211"/>
        <v/>
      </c>
      <c r="V497" s="19" t="str">
        <f t="shared" si="212"/>
        <v/>
      </c>
      <c r="W497" s="19" t="str">
        <f t="shared" si="213"/>
        <v/>
      </c>
      <c r="X497" s="19" t="str">
        <f t="shared" si="214"/>
        <v/>
      </c>
      <c r="Y497" s="19" t="str">
        <f t="shared" si="215"/>
        <v/>
      </c>
      <c r="Z497" s="19" t="str">
        <f t="shared" si="216"/>
        <v/>
      </c>
      <c r="AA497" s="19" t="str">
        <f t="shared" si="217"/>
        <v/>
      </c>
      <c r="AB497" s="19" t="str">
        <f t="shared" si="218"/>
        <v/>
      </c>
      <c r="AC497" s="19" t="str">
        <f t="shared" si="219"/>
        <v/>
      </c>
      <c r="AD497" s="19" t="str">
        <f t="shared" si="220"/>
        <v/>
      </c>
    </row>
    <row r="498" spans="2:30" ht="14.4">
      <c r="B498" s="19" t="str">
        <f>IF(ISBLANK(A498),"",_xlfn.XLOOKUP(LEFT(A498,6),'MKT name rule'!$B$2:$B$322,'MKT name rule'!$C$2:$C$322, "Not found"))</f>
        <v/>
      </c>
      <c r="C498" s="19" t="str">
        <f t="shared" si="221"/>
        <v/>
      </c>
      <c r="D498" s="19" t="str">
        <f t="shared" si="196"/>
        <v/>
      </c>
      <c r="E498" s="19" t="str">
        <f t="shared" si="197"/>
        <v/>
      </c>
      <c r="F498" s="19" t="str">
        <f t="shared" si="198"/>
        <v/>
      </c>
      <c r="G498" s="19" t="str">
        <f t="shared" si="199"/>
        <v/>
      </c>
      <c r="H498" s="19" t="str">
        <f t="shared" si="222"/>
        <v/>
      </c>
      <c r="I498" s="19" t="str">
        <f t="shared" si="200"/>
        <v/>
      </c>
      <c r="J498" s="19" t="str">
        <f t="shared" si="201"/>
        <v/>
      </c>
      <c r="K498" s="19" t="str">
        <f t="shared" si="202"/>
        <v/>
      </c>
      <c r="L498" s="19" t="str">
        <f t="shared" si="203"/>
        <v/>
      </c>
      <c r="M498" s="19" t="str">
        <f t="shared" si="204"/>
        <v/>
      </c>
      <c r="N498" s="20" t="str">
        <f t="shared" si="205"/>
        <v/>
      </c>
      <c r="O498" s="19" t="str">
        <f t="shared" si="206"/>
        <v/>
      </c>
      <c r="P498" s="19" t="str">
        <f t="shared" si="207"/>
        <v/>
      </c>
      <c r="Q498" s="20" t="str">
        <f t="shared" si="208"/>
        <v/>
      </c>
      <c r="R498" s="19" t="str">
        <f t="shared" si="223"/>
        <v/>
      </c>
      <c r="S498" s="19" t="str">
        <f t="shared" si="209"/>
        <v/>
      </c>
      <c r="T498" s="19" t="str">
        <f t="shared" si="210"/>
        <v/>
      </c>
      <c r="U498" s="19" t="str">
        <f t="shared" si="211"/>
        <v/>
      </c>
      <c r="V498" s="19" t="str">
        <f t="shared" si="212"/>
        <v/>
      </c>
      <c r="W498" s="19" t="str">
        <f t="shared" si="213"/>
        <v/>
      </c>
      <c r="X498" s="19" t="str">
        <f t="shared" si="214"/>
        <v/>
      </c>
      <c r="Y498" s="19" t="str">
        <f t="shared" si="215"/>
        <v/>
      </c>
      <c r="Z498" s="19" t="str">
        <f t="shared" si="216"/>
        <v/>
      </c>
      <c r="AA498" s="19" t="str">
        <f t="shared" si="217"/>
        <v/>
      </c>
      <c r="AB498" s="19" t="str">
        <f t="shared" si="218"/>
        <v/>
      </c>
      <c r="AC498" s="19" t="str">
        <f t="shared" si="219"/>
        <v/>
      </c>
      <c r="AD498" s="19" t="str">
        <f t="shared" si="220"/>
        <v/>
      </c>
    </row>
    <row r="499" spans="2:30" ht="14.4">
      <c r="B499" s="19" t="str">
        <f>IF(ISBLANK(A499),"",_xlfn.XLOOKUP(LEFT(A499,6),'MKT name rule'!$B$2:$B$322,'MKT name rule'!$C$2:$C$322, "Not found"))</f>
        <v/>
      </c>
      <c r="C499" s="19" t="str">
        <f t="shared" si="221"/>
        <v/>
      </c>
      <c r="D499" s="19" t="str">
        <f t="shared" si="196"/>
        <v/>
      </c>
      <c r="E499" s="19" t="str">
        <f t="shared" si="197"/>
        <v/>
      </c>
      <c r="F499" s="19" t="str">
        <f t="shared" si="198"/>
        <v/>
      </c>
      <c r="G499" s="19" t="str">
        <f t="shared" si="199"/>
        <v/>
      </c>
      <c r="H499" s="19" t="str">
        <f t="shared" si="222"/>
        <v/>
      </c>
      <c r="I499" s="19" t="str">
        <f t="shared" si="200"/>
        <v/>
      </c>
      <c r="J499" s="19" t="str">
        <f t="shared" si="201"/>
        <v/>
      </c>
      <c r="K499" s="19" t="str">
        <f t="shared" si="202"/>
        <v/>
      </c>
      <c r="L499" s="19" t="str">
        <f t="shared" si="203"/>
        <v/>
      </c>
      <c r="M499" s="19" t="str">
        <f t="shared" si="204"/>
        <v/>
      </c>
      <c r="N499" s="20" t="str">
        <f t="shared" si="205"/>
        <v/>
      </c>
      <c r="O499" s="19" t="str">
        <f t="shared" si="206"/>
        <v/>
      </c>
      <c r="P499" s="19" t="str">
        <f t="shared" si="207"/>
        <v/>
      </c>
      <c r="Q499" s="20" t="str">
        <f t="shared" si="208"/>
        <v/>
      </c>
      <c r="R499" s="19" t="str">
        <f t="shared" si="223"/>
        <v/>
      </c>
      <c r="S499" s="19" t="str">
        <f t="shared" si="209"/>
        <v/>
      </c>
      <c r="T499" s="19" t="str">
        <f t="shared" si="210"/>
        <v/>
      </c>
      <c r="U499" s="19" t="str">
        <f t="shared" si="211"/>
        <v/>
      </c>
      <c r="V499" s="19" t="str">
        <f t="shared" si="212"/>
        <v/>
      </c>
      <c r="W499" s="19" t="str">
        <f t="shared" si="213"/>
        <v/>
      </c>
      <c r="X499" s="19" t="str">
        <f t="shared" si="214"/>
        <v/>
      </c>
      <c r="Y499" s="19" t="str">
        <f t="shared" si="215"/>
        <v/>
      </c>
      <c r="Z499" s="19" t="str">
        <f t="shared" si="216"/>
        <v/>
      </c>
      <c r="AA499" s="19" t="str">
        <f t="shared" si="217"/>
        <v/>
      </c>
      <c r="AB499" s="19" t="str">
        <f t="shared" si="218"/>
        <v/>
      </c>
      <c r="AC499" s="19" t="str">
        <f t="shared" si="219"/>
        <v/>
      </c>
      <c r="AD499" s="19" t="str">
        <f t="shared" si="220"/>
        <v/>
      </c>
    </row>
    <row r="500" spans="2:30" ht="14.4">
      <c r="B500" s="19" t="str">
        <f>IF(ISBLANK(A500),"",_xlfn.XLOOKUP(LEFT(A500,6),'MKT name rule'!$B$2:$B$322,'MKT name rule'!$C$2:$C$322, "Not found"))</f>
        <v/>
      </c>
      <c r="C500" s="19" t="str">
        <f t="shared" si="221"/>
        <v/>
      </c>
      <c r="D500" s="19" t="str">
        <f t="shared" si="196"/>
        <v/>
      </c>
      <c r="E500" s="19" t="str">
        <f t="shared" si="197"/>
        <v/>
      </c>
      <c r="F500" s="19" t="str">
        <f t="shared" si="198"/>
        <v/>
      </c>
      <c r="G500" s="19" t="str">
        <f t="shared" si="199"/>
        <v/>
      </c>
      <c r="H500" s="19" t="str">
        <f t="shared" si="222"/>
        <v/>
      </c>
      <c r="I500" s="19" t="str">
        <f t="shared" si="200"/>
        <v/>
      </c>
      <c r="J500" s="19" t="str">
        <f t="shared" si="201"/>
        <v/>
      </c>
      <c r="K500" s="19" t="str">
        <f t="shared" si="202"/>
        <v/>
      </c>
      <c r="L500" s="19" t="str">
        <f t="shared" si="203"/>
        <v/>
      </c>
      <c r="M500" s="19" t="str">
        <f t="shared" si="204"/>
        <v/>
      </c>
      <c r="N500" s="20" t="str">
        <f t="shared" si="205"/>
        <v/>
      </c>
      <c r="O500" s="19" t="str">
        <f t="shared" si="206"/>
        <v/>
      </c>
      <c r="P500" s="19" t="str">
        <f t="shared" si="207"/>
        <v/>
      </c>
      <c r="Q500" s="20" t="str">
        <f t="shared" si="208"/>
        <v/>
      </c>
      <c r="R500" s="19" t="str">
        <f t="shared" si="223"/>
        <v/>
      </c>
      <c r="S500" s="19" t="str">
        <f t="shared" si="209"/>
        <v/>
      </c>
      <c r="T500" s="19" t="str">
        <f t="shared" si="210"/>
        <v/>
      </c>
      <c r="U500" s="19" t="str">
        <f t="shared" si="211"/>
        <v/>
      </c>
      <c r="V500" s="19" t="str">
        <f t="shared" si="212"/>
        <v/>
      </c>
      <c r="W500" s="19" t="str">
        <f t="shared" si="213"/>
        <v/>
      </c>
      <c r="X500" s="19" t="str">
        <f t="shared" si="214"/>
        <v/>
      </c>
      <c r="Y500" s="19" t="str">
        <f t="shared" si="215"/>
        <v/>
      </c>
      <c r="Z500" s="19" t="str">
        <f t="shared" si="216"/>
        <v/>
      </c>
      <c r="AA500" s="19" t="str">
        <f t="shared" si="217"/>
        <v/>
      </c>
      <c r="AB500" s="19" t="str">
        <f t="shared" si="218"/>
        <v/>
      </c>
      <c r="AC500" s="19" t="str">
        <f t="shared" si="219"/>
        <v/>
      </c>
      <c r="AD500" s="19" t="str">
        <f t="shared" si="220"/>
        <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1F36-D941-452A-842B-B88F7407BCD2}">
  <dimension ref="A1:CI2000"/>
  <sheetViews>
    <sheetView zoomScale="80" zoomScaleNormal="80" workbookViewId="0">
      <pane xSplit="1" ySplit="1" topLeftCell="B154" activePane="bottomRight" state="frozen"/>
      <selection pane="topRight"/>
      <selection pane="bottomLeft"/>
      <selection pane="bottomRight" activeCell="B92" sqref="B2:B92"/>
    </sheetView>
  </sheetViews>
  <sheetFormatPr defaultRowHeight="15" customHeight="1" zeroHeight="1"/>
  <cols>
    <col min="1" max="1" width="20.6640625" customWidth="1"/>
    <col min="2" max="2" width="15.33203125" customWidth="1"/>
    <col min="3" max="3" width="28.33203125" customWidth="1"/>
    <col min="4" max="4" width="60.5546875" customWidth="1"/>
    <col min="5" max="5" width="20.33203125" customWidth="1"/>
    <col min="6" max="6" width="16.109375" customWidth="1"/>
    <col min="7" max="8" width="23.33203125" customWidth="1"/>
    <col min="9" max="9" width="11.6640625" customWidth="1"/>
    <col min="10" max="10" width="27.33203125" customWidth="1"/>
    <col min="11" max="11" width="11.33203125" bestFit="1" customWidth="1"/>
    <col min="12" max="12" width="11.6640625" bestFit="1" customWidth="1"/>
    <col min="13" max="13" width="10.5546875" bestFit="1" customWidth="1"/>
    <col min="14" max="14" width="16.109375" customWidth="1"/>
    <col min="15" max="15" width="18.88671875" customWidth="1"/>
    <col min="16" max="16" width="26.6640625" customWidth="1"/>
    <col min="17" max="17" width="26.88671875" customWidth="1"/>
    <col min="18" max="18" width="24.33203125" customWidth="1"/>
    <col min="19" max="19" width="14" customWidth="1"/>
    <col min="20" max="20" width="22.88671875" customWidth="1"/>
    <col min="21" max="21" width="37.6640625" customWidth="1"/>
    <col min="22" max="22" width="14" customWidth="1"/>
    <col min="24" max="24" width="13.109375" customWidth="1"/>
    <col min="25" max="25" width="12.88671875" customWidth="1"/>
    <col min="27" max="27" width="14.109375" customWidth="1"/>
    <col min="28" max="28" width="8" customWidth="1"/>
    <col min="29" max="29" width="9.109375" customWidth="1"/>
    <col min="32" max="32" width="13.33203125" customWidth="1"/>
    <col min="33" max="33" width="17.33203125" customWidth="1"/>
    <col min="34" max="87" width="22.109375" customWidth="1"/>
  </cols>
  <sheetData>
    <row r="1" spans="1:87" ht="28.8">
      <c r="A1" s="25" t="s">
        <v>79</v>
      </c>
      <c r="B1" s="25" t="s">
        <v>2358</v>
      </c>
      <c r="C1" s="25" t="s">
        <v>2356</v>
      </c>
      <c r="D1" s="25" t="s">
        <v>36</v>
      </c>
      <c r="E1" s="25" t="s">
        <v>2359</v>
      </c>
      <c r="F1" s="25" t="s">
        <v>38</v>
      </c>
      <c r="G1" s="25" t="s">
        <v>39</v>
      </c>
      <c r="H1" s="25" t="s">
        <v>1535</v>
      </c>
      <c r="I1" s="25" t="s">
        <v>40</v>
      </c>
      <c r="J1" s="25" t="s">
        <v>41</v>
      </c>
      <c r="K1" s="25" t="s">
        <v>42</v>
      </c>
      <c r="L1" s="25" t="s">
        <v>2368</v>
      </c>
      <c r="M1" s="26" t="s">
        <v>2369</v>
      </c>
      <c r="N1" s="25" t="s">
        <v>45</v>
      </c>
      <c r="O1" s="25" t="s">
        <v>2370</v>
      </c>
      <c r="P1" s="25" t="s">
        <v>47</v>
      </c>
      <c r="Q1" s="25" t="s">
        <v>48</v>
      </c>
      <c r="R1" s="25" t="s">
        <v>49</v>
      </c>
      <c r="S1" s="25" t="s">
        <v>50</v>
      </c>
      <c r="T1" s="25" t="s">
        <v>51</v>
      </c>
      <c r="U1" s="25" t="s">
        <v>52</v>
      </c>
      <c r="V1" s="25" t="s">
        <v>2360</v>
      </c>
      <c r="W1" s="25" t="s">
        <v>2361</v>
      </c>
      <c r="X1" s="25" t="s">
        <v>2362</v>
      </c>
      <c r="Y1" s="25" t="s">
        <v>2363</v>
      </c>
      <c r="Z1" s="25" t="s">
        <v>39</v>
      </c>
      <c r="AA1" s="25" t="s">
        <v>2371</v>
      </c>
      <c r="AB1" s="25" t="s">
        <v>43</v>
      </c>
      <c r="AC1" s="25" t="s">
        <v>44</v>
      </c>
      <c r="AD1" s="26" t="s">
        <v>2372</v>
      </c>
      <c r="AE1" s="26" t="s">
        <v>2373</v>
      </c>
      <c r="AF1" s="25" t="s">
        <v>2366</v>
      </c>
      <c r="AG1" s="42" t="s">
        <v>2367</v>
      </c>
      <c r="AH1" t="s">
        <v>1528</v>
      </c>
      <c r="AI1" t="s">
        <v>1529</v>
      </c>
      <c r="AJ1" t="s">
        <v>2374</v>
      </c>
      <c r="AK1" t="s">
        <v>2375</v>
      </c>
      <c r="AL1" t="s">
        <v>2376</v>
      </c>
      <c r="AM1" t="s">
        <v>1530</v>
      </c>
      <c r="AN1" t="s">
        <v>2377</v>
      </c>
      <c r="AO1" t="s">
        <v>40</v>
      </c>
      <c r="AP1" t="s">
        <v>1544</v>
      </c>
      <c r="AQ1" t="s">
        <v>2378</v>
      </c>
      <c r="AR1" t="s">
        <v>42</v>
      </c>
      <c r="AS1" t="s">
        <v>2379</v>
      </c>
      <c r="AT1" t="s">
        <v>1548</v>
      </c>
      <c r="AU1" t="s">
        <v>2380</v>
      </c>
      <c r="AV1" t="s">
        <v>2381</v>
      </c>
      <c r="AW1" t="s">
        <v>2382</v>
      </c>
      <c r="AX1" t="s">
        <v>2383</v>
      </c>
      <c r="AY1" t="s">
        <v>2384</v>
      </c>
      <c r="AZ1" t="s">
        <v>1545</v>
      </c>
      <c r="BA1" t="s">
        <v>1547</v>
      </c>
      <c r="BB1" t="s">
        <v>2385</v>
      </c>
      <c r="BC1" t="s">
        <v>2386</v>
      </c>
      <c r="BD1" t="s">
        <v>2387</v>
      </c>
      <c r="BE1" t="s">
        <v>2388</v>
      </c>
      <c r="BF1" t="s">
        <v>2389</v>
      </c>
      <c r="BG1" t="s">
        <v>2390</v>
      </c>
      <c r="BH1" t="s">
        <v>2391</v>
      </c>
      <c r="BI1" t="s">
        <v>1533</v>
      </c>
      <c r="BJ1" t="s">
        <v>1537</v>
      </c>
      <c r="BK1" t="s">
        <v>2392</v>
      </c>
      <c r="BL1" t="s">
        <v>2393</v>
      </c>
      <c r="BM1" t="s">
        <v>2394</v>
      </c>
      <c r="BN1" t="s">
        <v>1538</v>
      </c>
      <c r="BO1" t="s">
        <v>2395</v>
      </c>
      <c r="BP1" t="s">
        <v>2396</v>
      </c>
      <c r="BQ1" t="s">
        <v>1539</v>
      </c>
      <c r="BR1" t="s">
        <v>1534</v>
      </c>
      <c r="BS1" t="s">
        <v>1535</v>
      </c>
      <c r="BT1" t="s">
        <v>1552</v>
      </c>
      <c r="BU1" t="s">
        <v>2397</v>
      </c>
      <c r="BV1" t="s">
        <v>2398</v>
      </c>
      <c r="BW1" t="s">
        <v>1551</v>
      </c>
      <c r="BX1" t="s">
        <v>2370</v>
      </c>
      <c r="BY1" t="s">
        <v>52</v>
      </c>
      <c r="BZ1" t="s">
        <v>1554</v>
      </c>
      <c r="CA1" t="s">
        <v>2399</v>
      </c>
      <c r="CB1" t="s">
        <v>2400</v>
      </c>
      <c r="CC1" t="s">
        <v>2401</v>
      </c>
      <c r="CD1" t="s">
        <v>2402</v>
      </c>
      <c r="CE1" t="s">
        <v>1557</v>
      </c>
      <c r="CF1" t="s">
        <v>2403</v>
      </c>
      <c r="CG1" t="s">
        <v>2404</v>
      </c>
      <c r="CH1" t="s">
        <v>2405</v>
      </c>
      <c r="CI1" t="s">
        <v>2406</v>
      </c>
    </row>
    <row r="2" spans="1:87" ht="14.4">
      <c r="A2" t="str" cm="1">
        <f t="array" ref="A2:A164">_xlfn._xlws.FILTER(AI2:AI500,AH2:AH500 &lt;&gt; "")</f>
        <v>P440VAK-B3820W</v>
      </c>
      <c r="B2" s="19" t="str">
        <f>IF(ISBLANK(A2),"",_xlfn.XLOOKUP(LEFT(A2,5),'MKT name rule'!$B$2:$B$322,'MKT name rule'!$C$2:$C$322, "Not found"))</f>
        <v>ASUS ExpertCenter P400</v>
      </c>
      <c r="C2" s="19" t="str">
        <f>IF(ISBLANK(A2), "", AH2)</f>
        <v>90PT03X5-M00PT0</v>
      </c>
      <c r="D2" t="str">
        <f t="shared" ref="D2:D65" si="0">IF(ISBLANK(A2),"",B2&amp;" ("&amp;Y2&amp;"/"&amp;AB2&amp;"/"&amp;AC2&amp;AA2&amp;"/"&amp;Z2&amp;"/"&amp;AF2&amp;")")</f>
        <v>ASUS ExpertCenter P400 (i3-1315U/8GB/256GB/Win 11 Home/P440VAK)</v>
      </c>
      <c r="E2" t="str">
        <f t="shared" ref="E2:E65" si="1">IF(
  ISBLANK(A2),
  "",
  TRIM(SUBSTITUTE(
    SUBSTITUTE(
      V2,
      MID(V2, FIND("(", V2), FIND(")", V2) - FIND("(", V2) + 1),
      ""
    ),
    "Processor", ""
  ))
)</f>
        <v>Intel® Core™ i3-1315U 1.2 GHz</v>
      </c>
      <c r="F2" t="str">
        <f t="shared" ref="F2:F65" si="2">IF(ISBLANK(A2), "", BF2)</f>
        <v>Intel® Graphics</v>
      </c>
      <c r="G2" t="str">
        <f t="shared" ref="G2:G33" si="3">IF(ISBLANK(A2),"",IF(ISNUMBER(SEARCH("Windows 11 Home",BR2)),"Windows 11 Home",IF(ISNUMBER(SEARCH("Windows 11 Pro",BR2)),"Windows 11 Pro",IF(ISNUMBER(SEARCH("Chrome",BR2)),"ChromeOS",""))))</f>
        <v>Windows 11 Home</v>
      </c>
      <c r="H2" t="str">
        <f>IF(ISBLANK(A2), "", BS2)</f>
        <v>1-month trial for new Microsoft 365 customers. Credit card required.</v>
      </c>
      <c r="I2" t="str">
        <f t="shared" ref="I2:I65" si="4">IF(ISBLANK(A2), "", SUBSTITUTE(AO2, "-inch", """"))</f>
        <v>23.8"</v>
      </c>
      <c r="J2" t="str">
        <f t="shared" ref="J2:J65" si="5">IF(ISBLANK(A2), "", AP2)</f>
        <v>FHD (1920 x 1080) 16:9</v>
      </c>
      <c r="K2" t="str">
        <f t="shared" ref="K2:K65" si="6">IF(ISBLANK(A2), "", AR2)</f>
        <v>250nits</v>
      </c>
      <c r="L2" s="1" t="str">
        <f t="shared" ref="L2:L65" si="7">IF(ISBLANK(A2), "", BH2)</f>
        <v>DDR5 8GB</v>
      </c>
      <c r="M2" t="str">
        <f t="shared" ref="M2:M65" si="8">IF(ISBLANK(A2), "", BI2)</f>
        <v>256GB M.2 NVMe™ PCIe® 4.0 SSD</v>
      </c>
      <c r="N2" t="str">
        <f t="shared" ref="N2:N65" si="9">IF(
  AND(LEN(TRIM(AD2))=0, LEN(TRIM(AE2))=0),
  "",
  IF(LEN(TRIM(AD2))&gt;0, "Side:" &amp; CHAR(10) &amp; AD2 &amp; CHAR(10) &amp; CHAR(10), "") &amp;
  IF(LEN(TRIM(AE2))&gt;0, "Back:" &amp; CHAR(10) &amp; AE2, "")
)</f>
        <v>Side:
1x Kensington lock
1x 3.5mm combo audio jack
1x USB 2.0 Type-A
Back:
1x DC-in
1x RJ45 Gigabit Ethernet
1x HDMI out 1.4
1x USB 3.2 Gen 1 Type-C
3x USB 3.2 Gen 1 Type-A</v>
      </c>
      <c r="O2" t="str">
        <f t="shared" ref="O2:O65" si="10">IF(ISBLANK(A2), "", _xlfn.TEXTBEFORE(BX2, " ("))</f>
        <v>06.90 kg</v>
      </c>
      <c r="P2" t="str">
        <f t="shared" ref="P2:P65" si="11">IF(ISBLANK(A2), "", TRIM(_xlfn.TEXTBEFORE(BW2, " (")))</f>
        <v>54.1 x 41.6 x 1.7 ~ 21.0 cm</v>
      </c>
      <c r="Q2" t="str">
        <f t="shared" ref="Q2:Q65" si="12">IF(ISBLANK(A2), "", BJ2)</f>
        <v>2x DDR5 SO-DIMM slot</v>
      </c>
      <c r="R2" t="str">
        <f t="shared" ref="R2:R65" si="13">IF(ISBLANK(A2), "", CD2)</f>
        <v>Wired black keyboard (USB)
Wired optical mouse (USB)</v>
      </c>
      <c r="S2" t="str">
        <f t="shared" ref="S2:S65" si="14">IF(ISBLANK(A2),"","No Battery")</f>
        <v>No Battery</v>
      </c>
      <c r="T2" t="str">
        <f t="shared" ref="T2:T65" si="15">IF(ISBLANK(A2), "", IFERROR(_xlfn.TEXTBEFORE(BT2, ", Output:"), "Not Found"))</f>
        <v>ø4.5, 90W AC Adapter</v>
      </c>
      <c r="U2" t="str">
        <f t="shared" ref="U2:U65" si="16">IF(ISBLANK(A2), "", IF(BY2 = "N/A", "", BY2))</f>
        <v>BIOS Booting User Password Protection
HDD User Password Protection and Security
Kensington Security Slot™(7x 3mm)</v>
      </c>
      <c r="V2" t="str">
        <f t="shared" ref="V2:V65" si="17">IF(ISBLANK(A2), "", BC2)</f>
        <v>Intel® Core™ i3-1315U Processor 1.2 GHz (10M Cache, up to 4.5 GHz, 6 cores)</v>
      </c>
      <c r="W2" t="str">
        <f t="shared" ref="W2:W65" si="18">IF(
  ISBLANK(A2),
  "",
  LEFT(V2, SEARCH("processor", LOWER(V2)) - 1) &amp;
  MID(V2, SEARCH("processor", LOWER(V2)) + 10, FIND(" ", MID(V2, SEARCH("processor", LOWER(V2)) + 10, 20)) - 1)
)</f>
        <v>Intel® Core™ i3-1315U 1.2</v>
      </c>
      <c r="X2" t="str">
        <f t="shared" ref="X2:X65" si="19">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i3-1315U</v>
      </c>
      <c r="Y2" t="str">
        <f t="shared" ref="Y2:Y65" si="20">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i3-1315U</v>
      </c>
      <c r="Z2" t="str">
        <f t="shared" ref="Z2:Z65" si="21">IF(ISBLANK(A2), "",SUBSTITUTE(G2, "Windows", "Win"))</f>
        <v>Win 11 Home</v>
      </c>
      <c r="AA2" t="str">
        <f t="shared" ref="AA2:AA65" si="22">IF(
  ISBLANK(F2),
  "",
  IF(
    ISNUMBER(SEARCH("RTX", F2)),
    "/" &amp; LEFT(MID(F2, SEARCH("RTX", F2), 15),
               IFERROR(SEARCH(" ", MID(F2, SEARCH("RTX", F2), 15), 6) - 1, 15)),
    ""
  )
)</f>
        <v/>
      </c>
      <c r="AB2" t="str">
        <f t="shared" ref="AB2:AB65" si="23">IF(
  ISBLANK(A2),
  "",
  TRIM(RIGHT(BH2, LEN(BH2) - FIND(" ", BH2)))
)</f>
        <v>8GB</v>
      </c>
      <c r="AC2" t="str">
        <f t="shared" ref="AC2:AC65" si="24">IF(ISBLANK(A2),"",LEFT(M2,FIND(" ",M2)-1))</f>
        <v>256GB</v>
      </c>
      <c r="AD2" t="str">
        <f t="shared" ref="AD2:AD65" si="25">IF(ISBLANK(A2), "", BU2)</f>
        <v>1x Kensington lock
1x 3.5mm combo audio jack
1x USB 2.0 Type-A</v>
      </c>
      <c r="AE2" t="str">
        <f t="shared" ref="AE2:AE65" si="26">IF(ISBLANK(A2), "", BV2)</f>
        <v>1x DC-in
1x RJ45 Gigabit Ethernet
1x HDMI out 1.4
1x USB 3.2 Gen 1 Type-C
3x USB 3.2 Gen 1 Type-A</v>
      </c>
      <c r="AF2" t="str">
        <f t="shared" ref="AF2:AF65" si="27">IF(ISBLANK(A2),"",IFERROR(_xlfn.TEXTBEFORE(A2, "-"), A2))</f>
        <v>P440VAK</v>
      </c>
      <c r="AG2" s="27"/>
      <c r="AH2" t="str" cm="1">
        <f t="array" ref="AH2:CI164">_xlfn._xlws.FILTER('RAW.KSP.LInk'!H3:BI1739, LEFT('RAW.KSP.LInk'!H3:H1739, 4) = "90PT")</f>
        <v>90PT03X5-M00PT0</v>
      </c>
      <c r="AI2" t="str">
        <v>P440VAK-B3820W</v>
      </c>
      <c r="AJ2" t="str">
        <v>4711387957653</v>
      </c>
      <c r="AK2" t="str">
        <v>Intel® Core™ i3-1315U Processor 1.2 GHz (10M Cache, up to 4.5 GHz, 6 cores)</v>
      </c>
      <c r="AL2" t="str">
        <v>2.202</v>
      </c>
      <c r="AM2" t="str">
        <v>VSPT03X3-BU0180</v>
      </c>
      <c r="AN2" t="str">
        <v>Black</v>
      </c>
      <c r="AO2" t="str">
        <v>23.8-inch</v>
      </c>
      <c r="AP2" t="str">
        <v>FHD (1920 x 1080) 16:9</v>
      </c>
      <c r="AQ2" t="str">
        <v>LCD</v>
      </c>
      <c r="AR2" t="str">
        <v>250nits</v>
      </c>
      <c r="AS2" t="str">
        <v>sRGB: 100%</v>
      </c>
      <c r="AT2" t="str">
        <v>178/178</v>
      </c>
      <c r="AU2" t="str">
        <v>14/25</v>
      </c>
      <c r="AV2" t="str">
        <v>100Hz</v>
      </c>
      <c r="AW2" t="str">
        <v>1000:1</v>
      </c>
      <c r="AX2" t="str">
        <v>93 %</v>
      </c>
      <c r="AY2" t="str">
        <v>Wide view</v>
      </c>
      <c r="AZ2" t="str">
        <v>Anti-glare display</v>
      </c>
      <c r="BA2" t="str">
        <v>Non-touch screen</v>
      </c>
      <c r="BB2" t="str">
        <v>Normal Stand</v>
      </c>
      <c r="BC2" t="str">
        <v>Intel® Core™ i3-1315U Processor 1.2 GHz (10M Cache, up to 4.5 GHz, 6 cores)</v>
      </c>
      <c r="BD2" t="str">
        <v>N/A</v>
      </c>
      <c r="BE2" t="str">
        <v>N/A</v>
      </c>
      <c r="BF2" t="str">
        <v>Intel® Graphics</v>
      </c>
      <c r="BG2" t="str">
        <v>8GB DDR5 SO-DIMM</v>
      </c>
      <c r="BH2" t="str">
        <v>DDR5 8GB</v>
      </c>
      <c r="BI2" t="str">
        <v>256GB M.2 NVMe™ PCIe® 4.0 SSD</v>
      </c>
      <c r="BJ2" t="str">
        <v>2x DDR5 SO-DIMM slot</v>
      </c>
      <c r="BK2" t="str">
        <v>Not available</v>
      </c>
      <c r="BL2" t="str">
        <v>Wi-Fi 6(802.11ax) (Dual band) 2*2 + Bluetooth® 5.4 Wireless Card</v>
      </c>
      <c r="BM2" t="str">
        <v>Realtek RTL8111H 10/100/1000 Mbps</v>
      </c>
      <c r="BN2" t="str">
        <v>1080p FHD camera</v>
      </c>
      <c r="BO2" t="str">
        <v>With privacy shutter</v>
      </c>
      <c r="BP2" t="str">
        <v>N/A</v>
      </c>
      <c r="BQ2" t="str">
        <v>Built-in array microphone
Built-in speakers</v>
      </c>
      <c r="BR2" t="str">
        <v>Windows 11 Home</v>
      </c>
      <c r="BS2" t="str">
        <v>1-month trial for new Microsoft 365 customers. Credit card required.</v>
      </c>
      <c r="BT2" t="str">
        <v>ø4.5, 90W AC Adapter, Output: 19V DC, 4.74A, 90W, Input: 100~240V AC 50/60Hz universal</v>
      </c>
      <c r="BU2" t="str">
        <v>1x Kensington lock
1x 3.5mm combo audio jack
1x USB 2.0 Type-A</v>
      </c>
      <c r="BV2" t="str">
        <v>1x DC-in
1x RJ45 Gigabit Ethernet
1x HDMI out 1.4
1x USB 3.2 Gen 1 Type-C
3x USB 3.2 Gen 1 Type-A</v>
      </c>
      <c r="BW2" t="str">
        <v>54.1 x 41.6 x 1.7 ~ 21.0 cm (21.30" x 16.38" x 0.67" ~ 8.27")</v>
      </c>
      <c r="BX2" t="str">
        <v>06.90 kg (15.21 lbs)</v>
      </c>
      <c r="BY2" t="str">
        <v>BIOS Booting User Password Protection
HDD User Password Protection and Security
Kensington Security Slot™(7x 3mm)</v>
      </c>
      <c r="BZ2" t="str">
        <v>McAfee® 30 days free trial</v>
      </c>
      <c r="CA2" t="str">
        <v>Trusted Platform Module (TPM) 2.0</v>
      </c>
      <c r="CB2" t="str">
        <v>MyASUS
ASUS Business Manager
AI ExpertMeet (AI features need devices with 12GB RAM or more)</v>
      </c>
      <c r="CC2" t="str">
        <v>System diagnosis
Fan Profile
Splendid
AppDeals
Link to MyASUS</v>
      </c>
      <c r="CD2" t="str">
        <v>Wired black keyboard (USB)
Wired optical mouse (USB)</v>
      </c>
      <c r="CE2" t="str">
        <v>EPEAT Gold
Energy star 8.0
REACH
RoHS</v>
      </c>
      <c r="CF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 t="str">
        <v>65% PCR recycled plastic rear cover</v>
      </c>
      <c r="CH2" t="str">
        <v>65% PCR recycled plastic base cover</v>
      </c>
      <c r="CI2" t="str">
        <v>55%</v>
      </c>
    </row>
    <row r="3" spans="1:87" ht="14.4">
      <c r="A3" t="str">
        <v>P440VAK-B3850W</v>
      </c>
      <c r="B3" s="19" t="str">
        <f>IF(ISBLANK(A3),"",_xlfn.XLOOKUP(LEFT(A3,5),'MKT name rule'!$B$2:$B$322,'MKT name rule'!$C$2:$C$322, "Not found"))</f>
        <v>ASUS ExpertCenter P400</v>
      </c>
      <c r="C3" s="19" t="str">
        <f t="shared" ref="C3:C66" si="28">IF(ISBLANK(A3), "", AH3)</f>
        <v>90PT03X5-M01380</v>
      </c>
      <c r="D3" t="str">
        <f t="shared" si="0"/>
        <v>ASUS ExpertCenter P400 (i3-1315U/8GB/512GB/Win 11 Home/P440VAK)</v>
      </c>
      <c r="E3" t="str">
        <f t="shared" si="1"/>
        <v>Intel® Core™ i3-1315U 1.2 GHz</v>
      </c>
      <c r="F3" t="str">
        <f t="shared" si="2"/>
        <v>Intel® Graphics</v>
      </c>
      <c r="G3" t="str">
        <f t="shared" si="3"/>
        <v>Windows 11 Home</v>
      </c>
      <c r="H3" t="str">
        <f t="shared" ref="H3:H66" si="29">IF(ISBLANK(A3), "", BS3)</f>
        <v>1-month trial for new Microsoft 365 customers. Credit card required.</v>
      </c>
      <c r="I3" t="str">
        <f t="shared" si="4"/>
        <v>23.8"</v>
      </c>
      <c r="J3" t="str">
        <f t="shared" si="5"/>
        <v>FHD (1920 x 1080) 16:9</v>
      </c>
      <c r="K3" t="str">
        <f t="shared" si="6"/>
        <v>250nits</v>
      </c>
      <c r="L3" s="1" t="str">
        <f t="shared" si="7"/>
        <v>DDR5 8GB</v>
      </c>
      <c r="M3" t="str">
        <f t="shared" si="8"/>
        <v>512GB M.2 NVMe™ PCIe® 4.0 SSD</v>
      </c>
      <c r="N3" t="str">
        <f t="shared" si="9"/>
        <v>Side:
1x Kensington lock
1x 3.5mm combo audio jack
1x USB 2.0 Type-A
Back:
1x DC-in
1x RJ45 Gigabit Ethernet
1x HDMI out 1.4
1x USB 3.2 Gen 1 Type-C
3x USB 3.2 Gen 1 Type-A</v>
      </c>
      <c r="O3" t="str">
        <f t="shared" si="10"/>
        <v>06.90 kg</v>
      </c>
      <c r="P3" t="str">
        <f t="shared" si="11"/>
        <v>54.1 x 41.6 x 1.7 ~ 21.0 cm</v>
      </c>
      <c r="Q3" t="str">
        <f t="shared" si="12"/>
        <v>2x DDR5 SO-DIMM slot</v>
      </c>
      <c r="R3" t="str">
        <f t="shared" si="13"/>
        <v>Wired black keyboard (USB)
Wired optical mouse (USB)</v>
      </c>
      <c r="S3" t="str">
        <f t="shared" si="14"/>
        <v>No Battery</v>
      </c>
      <c r="T3" t="str">
        <f t="shared" si="15"/>
        <v>ø4.5, 90W AC Adapter</v>
      </c>
      <c r="U3" t="str">
        <f t="shared" si="16"/>
        <v>BIOS Booting User Password Protection
HDD User Password Protection and Security
Kensington Security Slot™(7x 3mm)</v>
      </c>
      <c r="V3" t="str">
        <f t="shared" si="17"/>
        <v>Intel® Core™ i3-1315U Processor 1.2 GHz (10M Cache, up to 4.5 GHz, 6 cores)</v>
      </c>
      <c r="W3" t="str">
        <f t="shared" si="18"/>
        <v>Intel® Core™ i3-1315U 1.2</v>
      </c>
      <c r="X3" t="str">
        <f t="shared" si="19"/>
        <v>i3-1315U</v>
      </c>
      <c r="Y3" t="str">
        <f t="shared" si="20"/>
        <v>i3-1315U</v>
      </c>
      <c r="Z3" t="str">
        <f t="shared" si="21"/>
        <v>Win 11 Home</v>
      </c>
      <c r="AA3" t="str">
        <f t="shared" si="22"/>
        <v/>
      </c>
      <c r="AB3" t="str">
        <f t="shared" si="23"/>
        <v>8GB</v>
      </c>
      <c r="AC3" t="str">
        <f t="shared" si="24"/>
        <v>512GB</v>
      </c>
      <c r="AD3" t="str">
        <f t="shared" si="25"/>
        <v>1x Kensington lock
1x 3.5mm combo audio jack
1x USB 2.0 Type-A</v>
      </c>
      <c r="AE3" t="str">
        <f t="shared" si="26"/>
        <v>1x DC-in
1x RJ45 Gigabit Ethernet
1x HDMI out 1.4
1x USB 3.2 Gen 1 Type-C
3x USB 3.2 Gen 1 Type-A</v>
      </c>
      <c r="AF3" t="str">
        <f t="shared" si="27"/>
        <v>P440VAK</v>
      </c>
      <c r="AG3" s="27"/>
      <c r="AH3" t="str">
        <v>90PT03X5-M01380</v>
      </c>
      <c r="AI3" t="str">
        <v>P440VAK-B3850W</v>
      </c>
      <c r="AJ3" t="str">
        <v>4711387957660</v>
      </c>
      <c r="AK3" t="str">
        <v>197105957664</v>
      </c>
      <c r="AL3" t="str">
        <v>2.202</v>
      </c>
      <c r="AM3" t="str">
        <v>VSPT03X3-BU0180</v>
      </c>
      <c r="AN3" t="str">
        <v>Black</v>
      </c>
      <c r="AO3" t="str">
        <v>23.8-inch</v>
      </c>
      <c r="AP3" t="str">
        <v>FHD (1920 x 1080) 16:9</v>
      </c>
      <c r="AQ3" t="str">
        <v>LCD</v>
      </c>
      <c r="AR3" t="str">
        <v>250nits</v>
      </c>
      <c r="AS3" t="str">
        <v>sRGB: 100%</v>
      </c>
      <c r="AT3" t="str">
        <v>178/178</v>
      </c>
      <c r="AU3" t="str">
        <v>14/25</v>
      </c>
      <c r="AV3" t="str">
        <v>100Hz</v>
      </c>
      <c r="AW3" t="str">
        <v>1000:1</v>
      </c>
      <c r="AX3" t="str">
        <v>93 %</v>
      </c>
      <c r="AY3" t="str">
        <v>Wide view</v>
      </c>
      <c r="AZ3" t="str">
        <v>Anti-glare display</v>
      </c>
      <c r="BA3" t="str">
        <v>Non-touch screen</v>
      </c>
      <c r="BB3" t="str">
        <v>Normal Stand</v>
      </c>
      <c r="BC3" t="str">
        <v>Intel® Core™ i3-1315U Processor 1.2 GHz (10M Cache, up to 4.5 GHz, 6 cores)</v>
      </c>
      <c r="BD3" t="str">
        <v>N/A</v>
      </c>
      <c r="BE3" t="str">
        <v>N/A</v>
      </c>
      <c r="BF3" t="str">
        <v>Intel® Graphics</v>
      </c>
      <c r="BG3" t="str">
        <v>8GB DDR5 SO-DIMM</v>
      </c>
      <c r="BH3" t="str">
        <v>DDR5 8GB</v>
      </c>
      <c r="BI3" t="str">
        <v>512GB M.2 NVMe™ PCIe® 4.0 SSD</v>
      </c>
      <c r="BJ3" t="str">
        <v>2x DDR5 SO-DIMM slot</v>
      </c>
      <c r="BK3" t="str">
        <v>Not available</v>
      </c>
      <c r="BL3" t="str">
        <v>Wi-Fi 6(802.11ax) (Dual band) 2*2 + Bluetooth® 5.4 Wireless Card</v>
      </c>
      <c r="BM3" t="str">
        <v>Realtek RTL8111H 10/100/1000 Mbps</v>
      </c>
      <c r="BN3" t="str">
        <v>1080p FHD camera</v>
      </c>
      <c r="BO3" t="str">
        <v>With privacy shutter</v>
      </c>
      <c r="BP3" t="str">
        <v>N/A</v>
      </c>
      <c r="BQ3" t="str">
        <v>Built-in array microphone
Built-in speakers</v>
      </c>
      <c r="BR3" t="str">
        <v>Windows 11 Home - ASUS recommends Windows 11 Pro for business</v>
      </c>
      <c r="BS3" t="str">
        <v>1-month trial for new Microsoft 365 customers. Credit card required.</v>
      </c>
      <c r="BT3" t="str">
        <v>ø4.5, 90W AC Adapter, Output: 19V DC, 4.74A, 90W, Input: 100~240V AC 50/60Hz universal</v>
      </c>
      <c r="BU3" t="str">
        <v>1x Kensington lock
1x 3.5mm combo audio jack
1x USB 2.0 Type-A</v>
      </c>
      <c r="BV3" t="str">
        <v>1x DC-in
1x RJ45 Gigabit Ethernet
1x HDMI out 1.4
1x USB 3.2 Gen 1 Type-C
3x USB 3.2 Gen 1 Type-A</v>
      </c>
      <c r="BW3" t="str">
        <v>54.1 x 41.6 x 1.7 ~ 21.0 cm (21.30" x 16.38" x 0.67" ~ 8.27")</v>
      </c>
      <c r="BX3" t="str">
        <v>06.90 kg (15.21 lbs)</v>
      </c>
      <c r="BY3" t="str">
        <v>BIOS Booting User Password Protection
HDD User Password Protection and Security
Kensington Security Slot™(7x 3mm)</v>
      </c>
      <c r="BZ3" t="str">
        <v>McAfee® 30 days free trial</v>
      </c>
      <c r="CA3" t="str">
        <v>Trusted Platform Module (TPM) 2.0</v>
      </c>
      <c r="CB3" t="str">
        <v>MyASUS
ASUS Business Manager
AI ExpertMeet (AI features need devices with 12GB RAM or more)</v>
      </c>
      <c r="CC3" t="str">
        <v>System diagnosis
Fan Profile
Splendid
AppDeals
Link to MyASUS</v>
      </c>
      <c r="CD3" t="str">
        <v>Wired black keyboard (USB)
Wired optical mouse (USB)</v>
      </c>
      <c r="CE3" t="str">
        <v>EPEAT Gold
Energy star 8.0
REACH
RoHS</v>
      </c>
      <c r="CF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 t="str">
        <v>65% PCR recycled plastic rear cover</v>
      </c>
      <c r="CH3" t="str">
        <v>65% PCR recycled plastic base cover</v>
      </c>
      <c r="CI3" t="str">
        <v>55%</v>
      </c>
    </row>
    <row r="4" spans="1:87" ht="14.4">
      <c r="A4" t="str">
        <v>P440VAK-B3850WS</v>
      </c>
      <c r="B4" s="19" t="str">
        <f>IF(ISBLANK(A4),"",_xlfn.XLOOKUP(LEFT(A4,5),'MKT name rule'!$B$2:$B$322,'MKT name rule'!$C$2:$C$322, "Not found"))</f>
        <v>ASUS ExpertCenter P400</v>
      </c>
      <c r="C4" s="19" t="str">
        <f t="shared" si="28"/>
        <v>90PT03X5-M01390</v>
      </c>
      <c r="D4" t="str">
        <f t="shared" si="0"/>
        <v>ASUS ExpertCenter P400 (i3-1315U/8GB/512GB/Win 11 Home/P440VAK)</v>
      </c>
      <c r="E4" t="str">
        <f t="shared" si="1"/>
        <v>Intel® Core™ i3-1315U 1.2 GHz</v>
      </c>
      <c r="F4" t="str">
        <f t="shared" si="2"/>
        <v>Intel® Graphics</v>
      </c>
      <c r="G4" t="str">
        <f t="shared" si="3"/>
        <v>Windows 11 Home</v>
      </c>
      <c r="H4" t="str">
        <f t="shared" si="29"/>
        <v>Microsoft Office Home 2024_x000D_
Microsoft 365 Basic</v>
      </c>
      <c r="I4" t="str">
        <f t="shared" si="4"/>
        <v>23.8"</v>
      </c>
      <c r="J4" t="str">
        <f t="shared" si="5"/>
        <v>FHD (1920 x 1080) 16:9</v>
      </c>
      <c r="K4" t="str">
        <f t="shared" si="6"/>
        <v>250nits</v>
      </c>
      <c r="L4" s="1" t="str">
        <f t="shared" si="7"/>
        <v>DDR5 8GB</v>
      </c>
      <c r="M4" t="str">
        <f t="shared" si="8"/>
        <v>512GB M.2 NVMe™ PCIe® 4.0 SSD</v>
      </c>
      <c r="N4" t="str">
        <f t="shared" si="9"/>
        <v>Side:
1x Kensington lock
1x 3.5mm combo audio jack
1x USB 2.0 Type-A
Back:
1x DC-in
1x RJ45 Gigabit Ethernet
1x HDMI out 1.4
1x USB 3.2 Gen 1 Type-C
3x USB 3.2 Gen 1 Type-A</v>
      </c>
      <c r="O4" t="str">
        <f t="shared" si="10"/>
        <v>06.90 kg</v>
      </c>
      <c r="P4" t="str">
        <f t="shared" si="11"/>
        <v>54.1 x 41.6 x 1.7 ~ 21.0 cm</v>
      </c>
      <c r="Q4" t="str">
        <f t="shared" si="12"/>
        <v>2x DDR5 SO-DIMM slot</v>
      </c>
      <c r="R4" t="str">
        <f t="shared" si="13"/>
        <v>Wired black keyboard (USB)
Wired optical mouse (USB)</v>
      </c>
      <c r="S4" t="str">
        <f t="shared" si="14"/>
        <v>No Battery</v>
      </c>
      <c r="T4" t="str">
        <f t="shared" si="15"/>
        <v>ø4.5, 90W AC Adapter</v>
      </c>
      <c r="U4" t="str">
        <f t="shared" si="16"/>
        <v>BIOS Booting User Password Protection
HDD User Password Protection and Security
Kensington Security Slot™(7x 3mm)</v>
      </c>
      <c r="V4" t="str">
        <f t="shared" si="17"/>
        <v>Intel® Core™ i3-1315U Processor 1.2 GHz (10M Cache, up to 4.5 GHz, 6 cores)</v>
      </c>
      <c r="W4" t="str">
        <f t="shared" si="18"/>
        <v>Intel® Core™ i3-1315U 1.2</v>
      </c>
      <c r="X4" t="str">
        <f t="shared" si="19"/>
        <v>i3-1315U</v>
      </c>
      <c r="Y4" t="str">
        <f t="shared" si="20"/>
        <v>i3-1315U</v>
      </c>
      <c r="Z4" t="str">
        <f t="shared" si="21"/>
        <v>Win 11 Home</v>
      </c>
      <c r="AA4" t="str">
        <f t="shared" si="22"/>
        <v/>
      </c>
      <c r="AB4" t="str">
        <f t="shared" si="23"/>
        <v>8GB</v>
      </c>
      <c r="AC4" t="str">
        <f t="shared" si="24"/>
        <v>512GB</v>
      </c>
      <c r="AD4" t="str">
        <f t="shared" si="25"/>
        <v>1x Kensington lock
1x 3.5mm combo audio jack
1x USB 2.0 Type-A</v>
      </c>
      <c r="AE4" t="str">
        <f t="shared" si="26"/>
        <v>1x DC-in
1x RJ45 Gigabit Ethernet
1x HDMI out 1.4
1x USB 3.2 Gen 1 Type-C
3x USB 3.2 Gen 1 Type-A</v>
      </c>
      <c r="AF4" t="str">
        <f t="shared" si="27"/>
        <v>P440VAK</v>
      </c>
      <c r="AG4" s="27"/>
      <c r="AH4" t="str">
        <v>90PT03X5-M01390</v>
      </c>
      <c r="AI4" t="str">
        <v>P440VAK-B3850WS</v>
      </c>
      <c r="AJ4" t="str">
        <v>4711636034395</v>
      </c>
      <c r="AK4" t="str">
        <v>199291034396</v>
      </c>
      <c r="AL4" t="str">
        <v>2.202</v>
      </c>
      <c r="AM4" t="str">
        <v>VSPT03X3-BU0180</v>
      </c>
      <c r="AN4" t="str">
        <v>Black</v>
      </c>
      <c r="AO4" t="str">
        <v>23.8-inch</v>
      </c>
      <c r="AP4" t="str">
        <v>FHD (1920 x 1080) 16:9</v>
      </c>
      <c r="AQ4" t="str">
        <v>LCD</v>
      </c>
      <c r="AR4" t="str">
        <v>250nits</v>
      </c>
      <c r="AS4" t="str">
        <v>sRGB: 100%</v>
      </c>
      <c r="AT4" t="str">
        <v>178/178</v>
      </c>
      <c r="AU4" t="str">
        <v>14/25</v>
      </c>
      <c r="AV4" t="str">
        <v>100Hz</v>
      </c>
      <c r="AW4" t="str">
        <v>1000:1</v>
      </c>
      <c r="AX4" t="str">
        <v>93 %</v>
      </c>
      <c r="AY4" t="str">
        <v>Wide view</v>
      </c>
      <c r="AZ4" t="str">
        <v>Anti-glare display</v>
      </c>
      <c r="BA4" t="str">
        <v>Non-touch screen</v>
      </c>
      <c r="BB4" t="str">
        <v>Normal Stand</v>
      </c>
      <c r="BC4" t="str">
        <v>Intel® Core™ i3-1315U Processor 1.2 GHz (10M Cache, up to 4.5 GHz, 6 cores)</v>
      </c>
      <c r="BD4" t="str">
        <v>N/A</v>
      </c>
      <c r="BE4" t="str">
        <v>N/A</v>
      </c>
      <c r="BF4" t="str">
        <v>Intel® Graphics</v>
      </c>
      <c r="BG4" t="str">
        <v>8GB DDR5 SO-DIMM</v>
      </c>
      <c r="BH4" t="str">
        <v>DDR5 8GB</v>
      </c>
      <c r="BI4" t="str">
        <v>512GB M.2 NVMe™ PCIe® 4.0 SSD</v>
      </c>
      <c r="BJ4" t="str">
        <v>2x DDR5 SO-DIMM slot</v>
      </c>
      <c r="BK4" t="str">
        <v>Not available</v>
      </c>
      <c r="BL4" t="str">
        <v>Wi-Fi 6(802.11ax) (Dual band) 2*2 + Bluetooth® 5.4 Wireless Card</v>
      </c>
      <c r="BM4" t="str">
        <v>Realtek RTL8111H 10/100/1000 Mbps</v>
      </c>
      <c r="BN4" t="str">
        <v>1080p FHD camera</v>
      </c>
      <c r="BO4" t="str">
        <v>With privacy shutter</v>
      </c>
      <c r="BP4" t="str">
        <v>N/A</v>
      </c>
      <c r="BQ4" t="str">
        <v>Built-in array microphone
Built-in speakers</v>
      </c>
      <c r="BR4" t="str">
        <v>Windows 11 Home - ASUS recommends Windows 11 Pro for business</v>
      </c>
      <c r="BS4" t="str">
        <v>Microsoft Office Home 2024_x000D_
Microsoft 365 Basic</v>
      </c>
      <c r="BT4" t="str">
        <v>ø4.5, 90W AC Adapter, Output: 19V DC, 4.74A, 90W, Input: 100~240V AC 50/60Hz universal</v>
      </c>
      <c r="BU4" t="str">
        <v>1x Kensington lock
1x 3.5mm combo audio jack
1x USB 2.0 Type-A</v>
      </c>
      <c r="BV4" t="str">
        <v>1x DC-in
1x RJ45 Gigabit Ethernet
1x HDMI out 1.4
1x USB 3.2 Gen 1 Type-C
3x USB 3.2 Gen 1 Type-A</v>
      </c>
      <c r="BW4" t="str">
        <v>54.1 x 41.6 x 1.7 ~ 21.0 cm (21.30" x 16.38" x 0.67" ~ 8.27")</v>
      </c>
      <c r="BX4" t="str">
        <v>06.90 kg (15.21 lbs)</v>
      </c>
      <c r="BY4" t="str">
        <v>BIOS Booting User Password Protection
HDD User Password Protection and Security
Kensington Security Slot™(7x 3mm)</v>
      </c>
      <c r="BZ4" t="str">
        <v>McAfee® 30 days free trial</v>
      </c>
      <c r="CA4" t="str">
        <v>Trusted Platform Module (TPM) 2.0</v>
      </c>
      <c r="CB4" t="str">
        <v>MyASUS
ASUS Business Manager
AI ExpertMeet (AI features need devices with 12GB RAM or more)</v>
      </c>
      <c r="CC4" t="str">
        <v>System diagnosis
Fan Profile
Splendid
AppDeals
Link to MyASUS</v>
      </c>
      <c r="CD4" t="str">
        <v>Wired black keyboard (USB)
Wired optical mouse (USB)</v>
      </c>
      <c r="CE4" t="str">
        <v>EPEAT Gold
Energy star 8.0
REACH
RoHS</v>
      </c>
      <c r="CF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 t="str">
        <v>65% PCR recycled plastic rear cover</v>
      </c>
      <c r="CH4" t="str">
        <v>65% PCR recycled plastic base cover</v>
      </c>
      <c r="CI4" t="str">
        <v>55%</v>
      </c>
    </row>
    <row r="5" spans="1:87" ht="14.4">
      <c r="A5" t="str">
        <v>P440VAK-B5850WS</v>
      </c>
      <c r="B5" s="19" t="str">
        <f>IF(ISBLANK(A5),"",_xlfn.XLOOKUP(LEFT(A5,5),'MKT name rule'!$B$2:$B$322,'MKT name rule'!$C$2:$C$322, "Not found"))</f>
        <v>ASUS ExpertCenter P400</v>
      </c>
      <c r="C5" s="19" t="str">
        <f t="shared" si="28"/>
        <v>90PT03X5-M013A0</v>
      </c>
      <c r="D5" t="str">
        <f t="shared" si="0"/>
        <v>ASUS ExpertCenter P400 (i5-13420H/8GB/512GB/Win 11 Home/P440VAK)</v>
      </c>
      <c r="E5" t="str">
        <f t="shared" si="1"/>
        <v>Intel® Core™ i5-13420H 2.1 GHz</v>
      </c>
      <c r="F5" t="str">
        <f t="shared" si="2"/>
        <v>Intel® UHD Graphics</v>
      </c>
      <c r="G5" t="str">
        <f t="shared" si="3"/>
        <v>Windows 11 Home</v>
      </c>
      <c r="H5" t="str">
        <f t="shared" si="29"/>
        <v>Microsoft Office Home 2024_x000D_
Microsoft 365 Basic</v>
      </c>
      <c r="I5" t="str">
        <f t="shared" si="4"/>
        <v>23.8"</v>
      </c>
      <c r="J5" t="str">
        <f t="shared" si="5"/>
        <v>FHD (1920 x 1080) 16:9</v>
      </c>
      <c r="K5" t="str">
        <f t="shared" si="6"/>
        <v>250nits</v>
      </c>
      <c r="L5" s="1" t="str">
        <f t="shared" si="7"/>
        <v>DDR5 8GB</v>
      </c>
      <c r="M5" t="str">
        <f t="shared" si="8"/>
        <v>512GB M.2 NVMe™ PCIe® 4.0 SSD</v>
      </c>
      <c r="N5" t="str">
        <f t="shared" si="9"/>
        <v>Side:
1x Kensington lock
1x 3.5mm combo audio jack
1x USB 2.0 Type-A
Back:
1x DC-in
1x RJ45 Gigabit Ethernet
1x HDMI in 1.4
1x HDMI out 1.4
1x USB 3.2 Gen 1 Type-C
3x USB 3.2 Gen 1 Type-A</v>
      </c>
      <c r="O5" t="str">
        <f t="shared" si="10"/>
        <v>06.90 kg</v>
      </c>
      <c r="P5" t="str">
        <f t="shared" si="11"/>
        <v>54.1 x 41.6 x 1.7 ~ 21.0 cm</v>
      </c>
      <c r="Q5" t="str">
        <f t="shared" si="12"/>
        <v>2x DDR5 SO-DIMM slot</v>
      </c>
      <c r="R5" t="str">
        <f t="shared" si="13"/>
        <v>Wired black keyboard (USB)
Wired optical mouse (USB)</v>
      </c>
      <c r="S5" t="str">
        <f t="shared" si="14"/>
        <v>No Battery</v>
      </c>
      <c r="T5" t="str">
        <f t="shared" si="15"/>
        <v>ø4.5, 120W AC Adapter</v>
      </c>
      <c r="U5" t="str">
        <f t="shared" si="16"/>
        <v>BIOS Booting User Password Protection
HDD User Password Protection and Security
Kensington Security Slot™(7x 3mm)</v>
      </c>
      <c r="V5" t="str">
        <f t="shared" si="17"/>
        <v>Intel® Core™ i5-13420H Processor 2.1 GHz (12MB Cache, up to 4.6 GHz, 8 cores, 12 Threads)</v>
      </c>
      <c r="W5" t="str">
        <f t="shared" si="18"/>
        <v>Intel® Core™ i5-13420H 2.1</v>
      </c>
      <c r="X5" t="str">
        <f t="shared" si="19"/>
        <v>i5-13420H</v>
      </c>
      <c r="Y5" t="str">
        <f t="shared" si="20"/>
        <v>i5-13420H</v>
      </c>
      <c r="Z5" t="str">
        <f t="shared" si="21"/>
        <v>Win 11 Home</v>
      </c>
      <c r="AA5" t="str">
        <f t="shared" si="22"/>
        <v/>
      </c>
      <c r="AB5" t="str">
        <f t="shared" si="23"/>
        <v>8GB</v>
      </c>
      <c r="AC5" t="str">
        <f t="shared" si="24"/>
        <v>512GB</v>
      </c>
      <c r="AD5" t="str">
        <f t="shared" si="25"/>
        <v>1x Kensington lock
1x 3.5mm combo audio jack
1x USB 2.0 Type-A</v>
      </c>
      <c r="AE5" t="str">
        <f t="shared" si="26"/>
        <v>1x DC-in
1x RJ45 Gigabit Ethernet
1x HDMI in 1.4
1x HDMI out 1.4
1x USB 3.2 Gen 1 Type-C
3x USB 3.2 Gen 1 Type-A</v>
      </c>
      <c r="AF5" t="str">
        <f t="shared" si="27"/>
        <v>P440VAK</v>
      </c>
      <c r="AG5" s="27"/>
      <c r="AH5" t="str">
        <v>90PT03X5-M013A0</v>
      </c>
      <c r="AI5" t="str">
        <v>P440VAK-B5850WS</v>
      </c>
      <c r="AJ5" t="str">
        <v>4711387957608</v>
      </c>
      <c r="AK5" t="str">
        <v>197105957602</v>
      </c>
      <c r="AL5" t="str">
        <v>2.202</v>
      </c>
      <c r="AM5" t="str">
        <v>VSPT03X3-BU0060</v>
      </c>
      <c r="AN5" t="str">
        <v>Black</v>
      </c>
      <c r="AO5" t="str">
        <v>23.8-inch</v>
      </c>
      <c r="AP5" t="str">
        <v>FHD (1920 x 1080) 16:9</v>
      </c>
      <c r="AQ5" t="str">
        <v>LCD</v>
      </c>
      <c r="AR5" t="str">
        <v>250nits</v>
      </c>
      <c r="AS5" t="str">
        <v>sRGB: 100%</v>
      </c>
      <c r="AT5" t="str">
        <v>178/178</v>
      </c>
      <c r="AU5" t="str">
        <v>14/25</v>
      </c>
      <c r="AV5" t="str">
        <v>100Hz</v>
      </c>
      <c r="AW5" t="str">
        <v>1000:1</v>
      </c>
      <c r="AX5" t="str">
        <v>93 %</v>
      </c>
      <c r="AY5" t="str">
        <v>Wide view</v>
      </c>
      <c r="AZ5" t="str">
        <v>Anti-glare display</v>
      </c>
      <c r="BA5" t="str">
        <v>Non-touch screen</v>
      </c>
      <c r="BB5" t="str">
        <v>Normal Stand</v>
      </c>
      <c r="BC5" t="str">
        <v>Intel® Core™ i5-13420H Processor 2.1 GHz (12MB Cache, up to 4.6 GHz, 8 cores, 12 Threads)</v>
      </c>
      <c r="BD5" t="str">
        <v>N/A</v>
      </c>
      <c r="BE5" t="str">
        <v>N/A</v>
      </c>
      <c r="BF5" t="str">
        <v>Intel® UHD Graphics</v>
      </c>
      <c r="BG5" t="str">
        <v>8GB DDR5 SO-DIMM</v>
      </c>
      <c r="BH5" t="str">
        <v>DDR5 8GB</v>
      </c>
      <c r="BI5" t="str">
        <v>512GB M.2 NVMe™ PCIe® 4.0 SSD</v>
      </c>
      <c r="BJ5" t="str">
        <v>2x DDR5 SO-DIMM slot</v>
      </c>
      <c r="BK5" t="str">
        <v>Not available</v>
      </c>
      <c r="BL5" t="str">
        <v>Wi-Fi 6(802.11ax) (Dual band) 2*2 + Bluetooth® 5.4 Wireless Card</v>
      </c>
      <c r="BM5" t="str">
        <v>Realtek RTL8111H 10/100/1000 Mbps</v>
      </c>
      <c r="BN5" t="str">
        <v>1080p FHD camera</v>
      </c>
      <c r="BO5" t="str">
        <v>With privacy shutter</v>
      </c>
      <c r="BP5" t="str">
        <v>N/A</v>
      </c>
      <c r="BQ5" t="str">
        <v>Built-in array microphone
Built-in speakers</v>
      </c>
      <c r="BR5" t="str">
        <v>Windows 11 Home - ASUS recommends Windows 11 Pro for business</v>
      </c>
      <c r="BS5" t="str">
        <v>Microsoft Office Home 2024_x000D_
Microsoft 365 Basic</v>
      </c>
      <c r="BT5" t="str">
        <v>ø4.5, 120W AC Adapter, Output: 20V DC, 6.0A, 120W, Input: 100~240V AC 50/60Hz universal</v>
      </c>
      <c r="BU5" t="str">
        <v>1x Kensington lock
1x 3.5mm combo audio jack
1x USB 2.0 Type-A</v>
      </c>
      <c r="BV5" t="str">
        <v>1x DC-in
1x RJ45 Gigabit Ethernet
1x HDMI in 1.4
1x HDMI out 1.4
1x USB 3.2 Gen 1 Type-C
3x USB 3.2 Gen 1 Type-A</v>
      </c>
      <c r="BW5" t="str">
        <v>54.1 x 41.6 x 1.7 ~ 21.0 cm (21.30" x 16.38" x 0.67" ~ 8.27")</v>
      </c>
      <c r="BX5" t="str">
        <v>06.90 kg (15.21 lbs)</v>
      </c>
      <c r="BY5" t="str">
        <v>BIOS Booting User Password Protection
HDD User Password Protection and Security
Kensington Security Slot™(7x 3mm)</v>
      </c>
      <c r="BZ5" t="str">
        <v>McAfee® 30 days free trial</v>
      </c>
      <c r="CA5" t="str">
        <v>Trusted Platform Module (TPM) 2.0</v>
      </c>
      <c r="CB5" t="str">
        <v>MyASUS
ASUS Business Manager
AI ExpertMeet (AI features need devices with 12GB RAM or more)</v>
      </c>
      <c r="CC5" t="str">
        <v>System diagnosis
Fan Profile
Splendid
AppDeals
Link to MyASUS</v>
      </c>
      <c r="CD5" t="str">
        <v>Wired black keyboard (USB)
Wired optical mouse (USB)</v>
      </c>
      <c r="CE5" t="str">
        <v>EPEAT Gold
Energy star 8.0
REACH
RoHS</v>
      </c>
      <c r="CF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 t="str">
        <v>65% PCR recycled plastic rear cover</v>
      </c>
      <c r="CH5" t="str">
        <v>65% PCR recycled plastic base cover</v>
      </c>
      <c r="CI5" t="str">
        <v>55%</v>
      </c>
    </row>
    <row r="6" spans="1:87" ht="14.4">
      <c r="A6" t="str">
        <v>P440VAK-B5150WS</v>
      </c>
      <c r="B6" s="19" t="str">
        <f>IF(ISBLANK(A6),"",_xlfn.XLOOKUP(LEFT(A6,5),'MKT name rule'!$B$2:$B$322,'MKT name rule'!$C$2:$C$322, "Not found"))</f>
        <v>ASUS ExpertCenter P400</v>
      </c>
      <c r="C6" s="19" t="str">
        <f t="shared" si="28"/>
        <v>90PT03X5-M013B0</v>
      </c>
      <c r="D6" t="str">
        <f t="shared" si="0"/>
        <v>ASUS ExpertCenter P400 (i5-13420H/16GB/512GB/Win 11 Home/P440VAK)</v>
      </c>
      <c r="E6" t="str">
        <f t="shared" si="1"/>
        <v>Intel® Core™ i5-13420H 2.1 GHz</v>
      </c>
      <c r="F6" t="str">
        <f t="shared" si="2"/>
        <v>Intel® UHD Graphics</v>
      </c>
      <c r="G6" t="str">
        <f t="shared" si="3"/>
        <v>Windows 11 Home</v>
      </c>
      <c r="H6" t="str">
        <f t="shared" si="29"/>
        <v>Microsoft Office Home 2024_x000D_
Microsoft 365 Basic</v>
      </c>
      <c r="I6" t="str">
        <f t="shared" si="4"/>
        <v>23.8"</v>
      </c>
      <c r="J6" t="str">
        <f t="shared" si="5"/>
        <v>FHD (1920 x 1080) 16:9</v>
      </c>
      <c r="K6" t="str">
        <f t="shared" si="6"/>
        <v>250nits</v>
      </c>
      <c r="L6" s="1" t="str">
        <f t="shared" si="7"/>
        <v>DDR5 16GB</v>
      </c>
      <c r="M6" t="str">
        <f t="shared" si="8"/>
        <v>512GB M.2 NVMe™ PCIe® 4.0 SSD</v>
      </c>
      <c r="N6" t="str">
        <f t="shared" si="9"/>
        <v>Side:
1x Kensington lock
1x 3.5mm combo audio jack
1x USB 2.0 Type-A
Back:
1x DC-in
1x RJ45 Gigabit Ethernet
1x HDMI in 1.4
1x HDMI out 1.4
1x USB 3.2 Gen 1 Type-C
3x USB 3.2 Gen 1 Type-A</v>
      </c>
      <c r="O6" t="str">
        <f t="shared" si="10"/>
        <v>06.90 kg</v>
      </c>
      <c r="P6" t="str">
        <f t="shared" si="11"/>
        <v>54.1 x 41.6 x 1.7 ~ 21.0 cm</v>
      </c>
      <c r="Q6" t="str">
        <f t="shared" si="12"/>
        <v>2x DDR5 SO-DIMM slot</v>
      </c>
      <c r="R6" t="str">
        <f t="shared" si="13"/>
        <v>Wired black keyboard (USB)
Wired optical mouse (USB)</v>
      </c>
      <c r="S6" t="str">
        <f t="shared" si="14"/>
        <v>No Battery</v>
      </c>
      <c r="T6" t="str">
        <f t="shared" si="15"/>
        <v>ø4.5, 120W AC Adapter</v>
      </c>
      <c r="U6" t="str">
        <f t="shared" si="16"/>
        <v>BIOS Booting User Password Protection
HDD User Password Protection and Security
Kensington Security Slot™(7x 3mm)</v>
      </c>
      <c r="V6" t="str">
        <f t="shared" si="17"/>
        <v>Intel® Core™ i5-13420H Processor 2.1 GHz (12MB Cache, up to 4.6 GHz, 8 cores, 12 Threads)</v>
      </c>
      <c r="W6" t="str">
        <f t="shared" si="18"/>
        <v>Intel® Core™ i5-13420H 2.1</v>
      </c>
      <c r="X6" t="str">
        <f t="shared" si="19"/>
        <v>i5-13420H</v>
      </c>
      <c r="Y6" t="str">
        <f t="shared" si="20"/>
        <v>i5-13420H</v>
      </c>
      <c r="Z6" t="str">
        <f t="shared" si="21"/>
        <v>Win 11 Home</v>
      </c>
      <c r="AA6" t="str">
        <f t="shared" si="22"/>
        <v/>
      </c>
      <c r="AB6" t="str">
        <f t="shared" si="23"/>
        <v>16GB</v>
      </c>
      <c r="AC6" t="str">
        <f t="shared" si="24"/>
        <v>512GB</v>
      </c>
      <c r="AD6" t="str">
        <f t="shared" si="25"/>
        <v>1x Kensington lock
1x 3.5mm combo audio jack
1x USB 2.0 Type-A</v>
      </c>
      <c r="AE6" t="str">
        <f t="shared" si="26"/>
        <v>1x DC-in
1x RJ45 Gigabit Ethernet
1x HDMI in 1.4
1x HDMI out 1.4
1x USB 3.2 Gen 1 Type-C
3x USB 3.2 Gen 1 Type-A</v>
      </c>
      <c r="AF6" t="str">
        <f t="shared" si="27"/>
        <v>P440VAK</v>
      </c>
      <c r="AG6" s="27"/>
      <c r="AH6" t="str">
        <v>90PT03X5-M013B0</v>
      </c>
      <c r="AI6" t="str">
        <v>P440VAK-B5150WS</v>
      </c>
      <c r="AJ6" t="str">
        <v/>
      </c>
      <c r="AK6" t="str">
        <v/>
      </c>
      <c r="AL6" t="str">
        <v>2.25</v>
      </c>
      <c r="AM6" t="str">
        <v>VSPT03X3-BU0060</v>
      </c>
      <c r="AN6" t="str">
        <v>Black</v>
      </c>
      <c r="AO6" t="str">
        <v>23.8-inch</v>
      </c>
      <c r="AP6" t="str">
        <v>FHD (1920 x 1080) 16:9</v>
      </c>
      <c r="AQ6" t="str">
        <v>LCD</v>
      </c>
      <c r="AR6" t="str">
        <v>250nits</v>
      </c>
      <c r="AS6" t="str">
        <v>sRGB: 100%</v>
      </c>
      <c r="AT6" t="str">
        <v>178/178</v>
      </c>
      <c r="AU6" t="str">
        <v>14/25</v>
      </c>
      <c r="AV6" t="str">
        <v>100Hz</v>
      </c>
      <c r="AW6" t="str">
        <v>1000:1</v>
      </c>
      <c r="AX6" t="str">
        <v>93 %</v>
      </c>
      <c r="AY6" t="str">
        <v>Wide view</v>
      </c>
      <c r="AZ6" t="str">
        <v>Anti-glare display</v>
      </c>
      <c r="BA6" t="str">
        <v>Non-touch screen</v>
      </c>
      <c r="BB6" t="str">
        <v>Normal Stand</v>
      </c>
      <c r="BC6" t="str">
        <v>Intel® Core™ i5-13420H Processor 2.1 GHz (12MB Cache, up to 4.6 GHz, 8 cores, 12 Threads)</v>
      </c>
      <c r="BD6" t="str">
        <v>N/A</v>
      </c>
      <c r="BE6" t="str">
        <v>N/A</v>
      </c>
      <c r="BF6" t="str">
        <v>Intel® UHD Graphics</v>
      </c>
      <c r="BG6" t="str">
        <v>16GB DDR5 SO-DIMM</v>
      </c>
      <c r="BH6" t="str">
        <v>DDR5 16GB</v>
      </c>
      <c r="BI6" t="str">
        <v>512GB M.2 NVMe™ PCIe® 4.0 SSD</v>
      </c>
      <c r="BJ6" t="str">
        <v>2x DDR5 SO-DIMM slot</v>
      </c>
      <c r="BK6" t="str">
        <v>Not available</v>
      </c>
      <c r="BL6" t="str">
        <v>Wi-Fi 6(802.11ax) (Dual band) 2*2 + Bluetooth® 5.4 Wireless Card</v>
      </c>
      <c r="BM6" t="str">
        <v>Realtek RTL8111H 10/100/1000 Mbps</v>
      </c>
      <c r="BN6" t="str">
        <v>1080p FHD camera</v>
      </c>
      <c r="BO6" t="str">
        <v>With privacy shutter</v>
      </c>
      <c r="BP6" t="str">
        <v>N/A</v>
      </c>
      <c r="BQ6" t="str">
        <v>Built-in array microphone
Built-in speakers</v>
      </c>
      <c r="BR6" t="str">
        <v>Windows 11 Home - ASUS recommends Windows 11 Pro for business</v>
      </c>
      <c r="BS6" t="str">
        <v>Microsoft Office Home 2024_x000D_
Microsoft 365 Basic</v>
      </c>
      <c r="BT6" t="str">
        <v>ø4.5, 120W AC Adapter, Output: 20V DC, 6.0A, 120W, Input: 100~240V AC 50/60Hz universal</v>
      </c>
      <c r="BU6" t="str">
        <v>1x Kensington lock
1x 3.5mm combo audio jack
1x USB 2.0 Type-A</v>
      </c>
      <c r="BV6" t="str">
        <v>1x DC-in
1x RJ45 Gigabit Ethernet
1x HDMI in 1.4
1x HDMI out 1.4
1x USB 3.2 Gen 1 Type-C
3x USB 3.2 Gen 1 Type-A</v>
      </c>
      <c r="BW6" t="str">
        <v>54.1 x 41.6 x 1.7 ~ 21.0 cm (21.30" x 16.38" x 0.67" ~ 8.27")</v>
      </c>
      <c r="BX6" t="str">
        <v>06.90 kg (15.21 lbs)</v>
      </c>
      <c r="BY6" t="str">
        <v>BIOS Booting User Password Protection
HDD User Password Protection and Security
Kensington Security Slot™(7x 3mm)</v>
      </c>
      <c r="BZ6" t="str">
        <v>McAfee® 30 days free trial</v>
      </c>
      <c r="CA6" t="str">
        <v>Trusted Platform Module (TPM) 2.0</v>
      </c>
      <c r="CB6" t="str">
        <v>MyASUS
ASUS Business Manager
AI ExpertMeet (AI features need devices with 12GB RAM or more)</v>
      </c>
      <c r="CC6" t="str">
        <v>System diagnosis
Fan Profile
Splendid
AppDeals
Link to MyASUS</v>
      </c>
      <c r="CD6" t="str">
        <v>Wired black keyboard (USB)
Wired optical mouse (USB)</v>
      </c>
      <c r="CE6" t="str">
        <v>EPEAT Gold
Energy star 8.0
REACH
RoHS</v>
      </c>
      <c r="CF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 t="str">
        <v>65% PCR recycled plastic rear cover</v>
      </c>
      <c r="CH6" t="str">
        <v>65% PCR recycled plastic base cover</v>
      </c>
      <c r="CI6" t="str">
        <v>55%</v>
      </c>
    </row>
    <row r="7" spans="1:87" ht="14.4">
      <c r="A7" t="str">
        <v>P440VAK-B7150WS</v>
      </c>
      <c r="B7" s="19" t="str">
        <f>IF(ISBLANK(A7),"",_xlfn.XLOOKUP(LEFT(A7,5),'MKT name rule'!$B$2:$B$322,'MKT name rule'!$C$2:$C$322, "Not found"))</f>
        <v>ASUS ExpertCenter P400</v>
      </c>
      <c r="C7" s="19" t="str">
        <f t="shared" si="28"/>
        <v>90PT03X5-M013C0</v>
      </c>
      <c r="D7" t="str">
        <f t="shared" si="0"/>
        <v>ASUS ExpertCenter P400 (i7-13620H/16GB/512GB/Win 11 Home/P440VAK)</v>
      </c>
      <c r="E7" t="str">
        <f t="shared" si="1"/>
        <v>Intel® Core™ i7-13620H 2.4 GHz</v>
      </c>
      <c r="F7" t="str">
        <f t="shared" si="2"/>
        <v>Intel® UHD Graphics</v>
      </c>
      <c r="G7" t="str">
        <f t="shared" si="3"/>
        <v>Windows 11 Home</v>
      </c>
      <c r="H7" t="str">
        <f t="shared" si="29"/>
        <v>Microsoft Office Home 2024_x000D_
Microsoft 365 Basic</v>
      </c>
      <c r="I7" t="str">
        <f t="shared" si="4"/>
        <v>23.8"</v>
      </c>
      <c r="J7" t="str">
        <f t="shared" si="5"/>
        <v>FHD (1920 x 1080) 16:9</v>
      </c>
      <c r="K7" t="str">
        <f t="shared" si="6"/>
        <v>250nits</v>
      </c>
      <c r="L7" s="1" t="str">
        <f t="shared" si="7"/>
        <v>DDR5 16GB</v>
      </c>
      <c r="M7" t="str">
        <f t="shared" si="8"/>
        <v>512GB M.2 NVMe™ PCIe® 4.0 SSD</v>
      </c>
      <c r="N7" t="str">
        <f t="shared" si="9"/>
        <v>Side:
1x Kensington lock
1x 3.5mm combo audio jack
1x USB 2.0 Type-A
Back:
1x DC-in
1x RJ45 Gigabit Ethernet
1x HDMI in 1.4
1x HDMI out 1.4
1x USB 3.2 Gen 1 Type-C
3x USB 3.2 Gen 1 Type-A</v>
      </c>
      <c r="O7" t="str">
        <f t="shared" si="10"/>
        <v>06.90 kg</v>
      </c>
      <c r="P7" t="str">
        <f t="shared" si="11"/>
        <v>54.1 x 41.6 x 1.7 ~ 21.0 cm</v>
      </c>
      <c r="Q7" t="str">
        <f t="shared" si="12"/>
        <v>2x DDR5 SO-DIMM slot</v>
      </c>
      <c r="R7" t="str">
        <f t="shared" si="13"/>
        <v>Wired black keyboard (USB)
Wired optical mouse (USB)</v>
      </c>
      <c r="S7" t="str">
        <f t="shared" si="14"/>
        <v>No Battery</v>
      </c>
      <c r="T7" t="str">
        <f t="shared" si="15"/>
        <v>ø4.5, 120W AC Adapter</v>
      </c>
      <c r="U7" t="str">
        <f t="shared" si="16"/>
        <v>BIOS Booting User Password Protection
HDD User Password Protection and Security
Kensington Security Slot™(7x 3mm)</v>
      </c>
      <c r="V7" t="str">
        <f t="shared" si="17"/>
        <v>Intel® Core™ i7-13620H Processor 2.4 GHz (24MB Cache, up to 4.9 GHz, 10 cores, 16 Threads)</v>
      </c>
      <c r="W7" t="str">
        <f t="shared" si="18"/>
        <v>Intel® Core™ i7-13620H 2.4</v>
      </c>
      <c r="X7" t="str">
        <f t="shared" si="19"/>
        <v>i7-13620H</v>
      </c>
      <c r="Y7" t="str">
        <f t="shared" si="20"/>
        <v>i7-13620H</v>
      </c>
      <c r="Z7" t="str">
        <f t="shared" si="21"/>
        <v>Win 11 Home</v>
      </c>
      <c r="AA7" t="str">
        <f t="shared" si="22"/>
        <v/>
      </c>
      <c r="AB7" t="str">
        <f t="shared" si="23"/>
        <v>16GB</v>
      </c>
      <c r="AC7" t="str">
        <f t="shared" si="24"/>
        <v>512GB</v>
      </c>
      <c r="AD7" t="str">
        <f t="shared" si="25"/>
        <v>1x Kensington lock
1x 3.5mm combo audio jack
1x USB 2.0 Type-A</v>
      </c>
      <c r="AE7" t="str">
        <f t="shared" si="26"/>
        <v>1x DC-in
1x RJ45 Gigabit Ethernet
1x HDMI in 1.4
1x HDMI out 1.4
1x USB 3.2 Gen 1 Type-C
3x USB 3.2 Gen 1 Type-A</v>
      </c>
      <c r="AF7" t="str">
        <f t="shared" si="27"/>
        <v>P440VAK</v>
      </c>
      <c r="AG7" s="27"/>
      <c r="AH7" t="str">
        <v>90PT03X5-M013C0</v>
      </c>
      <c r="AI7" t="str">
        <v>P440VAK-B7150WS</v>
      </c>
      <c r="AJ7" t="str">
        <v/>
      </c>
      <c r="AK7" t="str">
        <v/>
      </c>
      <c r="AL7" t="str">
        <v>2.25</v>
      </c>
      <c r="AM7" t="str">
        <v>VSPT03X3-BU0060</v>
      </c>
      <c r="AN7" t="str">
        <v>Black</v>
      </c>
      <c r="AO7" t="str">
        <v>23.8-inch</v>
      </c>
      <c r="AP7" t="str">
        <v>FHD (1920 x 1080) 16:9</v>
      </c>
      <c r="AQ7" t="str">
        <v>LCD</v>
      </c>
      <c r="AR7" t="str">
        <v>250nits</v>
      </c>
      <c r="AS7" t="str">
        <v>sRGB: 100%</v>
      </c>
      <c r="AT7" t="str">
        <v>178/178</v>
      </c>
      <c r="AU7" t="str">
        <v>14/25</v>
      </c>
      <c r="AV7" t="str">
        <v>100Hz</v>
      </c>
      <c r="AW7" t="str">
        <v>1000:1</v>
      </c>
      <c r="AX7" t="str">
        <v>93 %</v>
      </c>
      <c r="AY7" t="str">
        <v>Wide view</v>
      </c>
      <c r="AZ7" t="str">
        <v>Anti-glare display</v>
      </c>
      <c r="BA7" t="str">
        <v>Non-touch screen</v>
      </c>
      <c r="BB7" t="str">
        <v>Normal Stand</v>
      </c>
      <c r="BC7" t="str">
        <v>Intel® Core™ i7-13620H Processor 2.4 GHz (24MB Cache, up to 4.9 GHz, 10 cores, 16 Threads)</v>
      </c>
      <c r="BD7" t="str">
        <v>N/A</v>
      </c>
      <c r="BE7" t="str">
        <v>N/A</v>
      </c>
      <c r="BF7" t="str">
        <v>Intel® UHD Graphics</v>
      </c>
      <c r="BG7" t="str">
        <v>16GB DDR5 SO-DIMM</v>
      </c>
      <c r="BH7" t="str">
        <v>DDR5 16GB</v>
      </c>
      <c r="BI7" t="str">
        <v>512GB M.2 NVMe™ PCIe® 4.0 SSD</v>
      </c>
      <c r="BJ7" t="str">
        <v>2x DDR5 SO-DIMM slot</v>
      </c>
      <c r="BK7" t="str">
        <v>Not available</v>
      </c>
      <c r="BL7" t="str">
        <v>Wi-Fi 6(802.11ax) (Dual band) 2*2 + Bluetooth® 5.4 Wireless Card</v>
      </c>
      <c r="BM7" t="str">
        <v>Realtek RTL8111H 10/100/1000 Mbps</v>
      </c>
      <c r="BN7" t="str">
        <v>1080p FHD camera</v>
      </c>
      <c r="BO7" t="str">
        <v>With privacy shutter</v>
      </c>
      <c r="BP7" t="str">
        <v>N/A</v>
      </c>
      <c r="BQ7" t="str">
        <v>Built-in array microphone
Built-in speakers</v>
      </c>
      <c r="BR7" t="str">
        <v>Windows 11 Home - ASUS recommends Windows 11 Pro for business</v>
      </c>
      <c r="BS7" t="str">
        <v>Microsoft Office Home 2024_x000D_
Microsoft 365 Basic</v>
      </c>
      <c r="BT7" t="str">
        <v>ø4.5, 120W AC Adapter, Output: 20V DC, 6.0A, 120W, Input: 100~240V AC 50/60Hz universal</v>
      </c>
      <c r="BU7" t="str">
        <v>1x Kensington lock
1x 3.5mm combo audio jack
1x USB 2.0 Type-A</v>
      </c>
      <c r="BV7" t="str">
        <v>1x DC-in
1x RJ45 Gigabit Ethernet
1x HDMI in 1.4
1x HDMI out 1.4
1x USB 3.2 Gen 1 Type-C
3x USB 3.2 Gen 1 Type-A</v>
      </c>
      <c r="BW7" t="str">
        <v>54.1 x 41.6 x 1.7 ~ 21.0 cm (21.30" x 16.38" x 0.67" ~ 8.27")</v>
      </c>
      <c r="BX7" t="str">
        <v>06.90 kg (15.21 lbs)</v>
      </c>
      <c r="BY7" t="str">
        <v>BIOS Booting User Password Protection
HDD User Password Protection and Security
Kensington Security Slot™(7x 3mm)</v>
      </c>
      <c r="BZ7" t="str">
        <v>McAfee® 30 days free trial</v>
      </c>
      <c r="CA7" t="str">
        <v>Trusted Platform Module (TPM) 2.0</v>
      </c>
      <c r="CB7" t="str">
        <v>MyASUS
ASUS Business Manager
AI ExpertMeet (AI features need devices with 12GB RAM or more)</v>
      </c>
      <c r="CC7" t="str">
        <v>System diagnosis
Fan Profile
Splendid
AppDeals
Link to MyASUS</v>
      </c>
      <c r="CD7" t="str">
        <v>Wired black keyboard (USB)
Wired optical mouse (USB)</v>
      </c>
      <c r="CE7" t="str">
        <v>EPEAT Gold
Energy star 8.0
REACH
RoHS</v>
      </c>
      <c r="CF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 t="str">
        <v>65% PCR recycled plastic rear cover</v>
      </c>
      <c r="CH7" t="str">
        <v>65% PCR recycled plastic base cover</v>
      </c>
      <c r="CI7" t="str">
        <v>55%</v>
      </c>
    </row>
    <row r="8" spans="1:87" ht="14.4">
      <c r="A8" t="str">
        <v>P440VAK-B7850WS</v>
      </c>
      <c r="B8" s="19" t="str">
        <f>IF(ISBLANK(A8),"",_xlfn.XLOOKUP(LEFT(A8,5),'MKT name rule'!$B$2:$B$322,'MKT name rule'!$C$2:$C$322, "Not found"))</f>
        <v>ASUS ExpertCenter P400</v>
      </c>
      <c r="C8" s="19" t="str">
        <f t="shared" si="28"/>
        <v>90PT03X5-M013D0</v>
      </c>
      <c r="D8" t="str">
        <f t="shared" si="0"/>
        <v>ASUS ExpertCenter P400 (i7-13620H/8GB/512GB/Win 11 Home/P440VAK)</v>
      </c>
      <c r="E8" t="str">
        <f t="shared" si="1"/>
        <v>Intel® Core™ i7-13620H 2.4 GHz</v>
      </c>
      <c r="F8" t="str">
        <f t="shared" si="2"/>
        <v>Intel® UHD Graphics</v>
      </c>
      <c r="G8" t="str">
        <f t="shared" si="3"/>
        <v>Windows 11 Home</v>
      </c>
      <c r="H8" t="str">
        <f t="shared" si="29"/>
        <v>Microsoft Office Home 2024_x000D_
Microsoft 365 Basic</v>
      </c>
      <c r="I8" t="str">
        <f t="shared" si="4"/>
        <v>23.8"</v>
      </c>
      <c r="J8" t="str">
        <f t="shared" si="5"/>
        <v>FHD (1920 x 1080) 16:9</v>
      </c>
      <c r="K8" t="str">
        <f t="shared" si="6"/>
        <v>250nits</v>
      </c>
      <c r="L8" s="1" t="str">
        <f t="shared" si="7"/>
        <v>DDR5 8GB</v>
      </c>
      <c r="M8" t="str">
        <f t="shared" si="8"/>
        <v>512GB M.2 NVMe™ PCIe® 4.0 SSD</v>
      </c>
      <c r="N8" t="str">
        <f t="shared" si="9"/>
        <v>Side:
1x Kensington lock
1x 3.5mm combo audio jack
1x USB 2.0 Type-A
Back:
1x DC-in
1x RJ45 Gigabit Ethernet
1x HDMI in 1.4
1x HDMI out 1.4
1x USB 3.2 Gen 1 Type-C
3x USB 3.2 Gen 1 Type-A</v>
      </c>
      <c r="O8" t="str">
        <f t="shared" si="10"/>
        <v>06.90 kg</v>
      </c>
      <c r="P8" t="str">
        <f t="shared" si="11"/>
        <v>54.1 x 41.6 x 1.7 ~ 21.0 cm</v>
      </c>
      <c r="Q8" t="str">
        <f t="shared" si="12"/>
        <v>2x DDR5 SO-DIMM slot</v>
      </c>
      <c r="R8" t="str">
        <f t="shared" si="13"/>
        <v>Wired black keyboard (USB)
Wired optical mouse (USB)</v>
      </c>
      <c r="S8" t="str">
        <f t="shared" si="14"/>
        <v>No Battery</v>
      </c>
      <c r="T8" t="str">
        <f t="shared" si="15"/>
        <v>ø4.5, 120W AC Adapter</v>
      </c>
      <c r="U8" t="str">
        <f t="shared" si="16"/>
        <v>BIOS Booting User Password Protection
HDD User Password Protection and Security
Kensington Security Slot™(7x 3mm)</v>
      </c>
      <c r="V8" t="str">
        <f t="shared" si="17"/>
        <v>Intel® Core™ i7-13620H Processor 2.4 GHz (24MB Cache, up to 4.9 GHz, 10 cores, 16 Threads)</v>
      </c>
      <c r="W8" t="str">
        <f t="shared" si="18"/>
        <v>Intel® Core™ i7-13620H 2.4</v>
      </c>
      <c r="X8" t="str">
        <f t="shared" si="19"/>
        <v>i7-13620H</v>
      </c>
      <c r="Y8" t="str">
        <f t="shared" si="20"/>
        <v>i7-13620H</v>
      </c>
      <c r="Z8" t="str">
        <f t="shared" si="21"/>
        <v>Win 11 Home</v>
      </c>
      <c r="AA8" t="str">
        <f t="shared" si="22"/>
        <v/>
      </c>
      <c r="AB8" t="str">
        <f t="shared" si="23"/>
        <v>8GB</v>
      </c>
      <c r="AC8" t="str">
        <f t="shared" si="24"/>
        <v>512GB</v>
      </c>
      <c r="AD8" t="str">
        <f t="shared" si="25"/>
        <v>1x Kensington lock
1x 3.5mm combo audio jack
1x USB 2.0 Type-A</v>
      </c>
      <c r="AE8" t="str">
        <f t="shared" si="26"/>
        <v>1x DC-in
1x RJ45 Gigabit Ethernet
1x HDMI in 1.4
1x HDMI out 1.4
1x USB 3.2 Gen 1 Type-C
3x USB 3.2 Gen 1 Type-A</v>
      </c>
      <c r="AF8" t="str">
        <f t="shared" si="27"/>
        <v>P440VAK</v>
      </c>
      <c r="AG8" s="27"/>
      <c r="AH8" t="str">
        <v>90PT03X5-M013D0</v>
      </c>
      <c r="AI8" t="str">
        <v>P440VAK-B7850WS</v>
      </c>
      <c r="AJ8" t="str">
        <v>4711387957615</v>
      </c>
      <c r="AK8" t="str">
        <v>197105957619</v>
      </c>
      <c r="AL8" t="str">
        <v>2.202</v>
      </c>
      <c r="AM8" t="str">
        <v>VSPT03X3-BU0060</v>
      </c>
      <c r="AN8" t="str">
        <v>Black</v>
      </c>
      <c r="AO8" t="str">
        <v>23.8-inch</v>
      </c>
      <c r="AP8" t="str">
        <v>FHD (1920 x 1080) 16:9</v>
      </c>
      <c r="AQ8" t="str">
        <v>LCD</v>
      </c>
      <c r="AR8" t="str">
        <v>250nits</v>
      </c>
      <c r="AS8" t="str">
        <v>sRGB: 100%</v>
      </c>
      <c r="AT8" t="str">
        <v>178/178</v>
      </c>
      <c r="AU8" t="str">
        <v>14/25</v>
      </c>
      <c r="AV8" t="str">
        <v>100Hz</v>
      </c>
      <c r="AW8" t="str">
        <v>1000:1</v>
      </c>
      <c r="AX8" t="str">
        <v>93 %</v>
      </c>
      <c r="AY8" t="str">
        <v>Wide view</v>
      </c>
      <c r="AZ8" t="str">
        <v>Anti-glare display</v>
      </c>
      <c r="BA8" t="str">
        <v>Non-touch screen</v>
      </c>
      <c r="BB8" t="str">
        <v>Normal Stand</v>
      </c>
      <c r="BC8" t="str">
        <v>Intel® Core™ i7-13620H Processor 2.4 GHz (24MB Cache, up to 4.9 GHz, 10 cores, 16 Threads)</v>
      </c>
      <c r="BD8" t="str">
        <v>N/A</v>
      </c>
      <c r="BE8" t="str">
        <v>N/A</v>
      </c>
      <c r="BF8" t="str">
        <v>Intel® UHD Graphics</v>
      </c>
      <c r="BG8" t="str">
        <v>8GB DDR5 SO-DIMM</v>
      </c>
      <c r="BH8" t="str">
        <v>DDR5 8GB</v>
      </c>
      <c r="BI8" t="str">
        <v>512GB M.2 NVMe™ PCIe® 4.0 SSD</v>
      </c>
      <c r="BJ8" t="str">
        <v>2x DDR5 SO-DIMM slot</v>
      </c>
      <c r="BK8" t="str">
        <v>Not available</v>
      </c>
      <c r="BL8" t="str">
        <v>Wi-Fi 6(802.11ax) (Dual band) 2*2 + Bluetooth® 5.4 Wireless Card</v>
      </c>
      <c r="BM8" t="str">
        <v>Realtek RTL8111H 10/100/1000 Mbps</v>
      </c>
      <c r="BN8" t="str">
        <v>1080p FHD camera</v>
      </c>
      <c r="BO8" t="str">
        <v>With privacy shutter</v>
      </c>
      <c r="BP8" t="str">
        <v>N/A</v>
      </c>
      <c r="BQ8" t="str">
        <v>Built-in array microphone
Built-in speakers</v>
      </c>
      <c r="BR8" t="str">
        <v>Windows 11 Home - ASUS recommends Windows 11 Pro for business</v>
      </c>
      <c r="BS8" t="str">
        <v>Microsoft Office Home 2024_x000D_
Microsoft 365 Basic</v>
      </c>
      <c r="BT8" t="str">
        <v>ø4.5, 120W AC Adapter, Output: 20V DC, 6.0A, 120W, Input: 100~240V AC 50/60Hz universal</v>
      </c>
      <c r="BU8" t="str">
        <v>1x Kensington lock
1x 3.5mm combo audio jack
1x USB 2.0 Type-A</v>
      </c>
      <c r="BV8" t="str">
        <v>1x DC-in
1x RJ45 Gigabit Ethernet
1x HDMI in 1.4
1x HDMI out 1.4
1x USB 3.2 Gen 1 Type-C
3x USB 3.2 Gen 1 Type-A</v>
      </c>
      <c r="BW8" t="str">
        <v>54.1 x 41.6 x 1.7 ~ 21.0 cm (21.30" x 16.38" x 0.67" ~ 8.27")</v>
      </c>
      <c r="BX8" t="str">
        <v>06.90 kg (15.21 lbs)</v>
      </c>
      <c r="BY8" t="str">
        <v>BIOS Booting User Password Protection
HDD User Password Protection and Security
Kensington Security Slot™(7x 3mm)</v>
      </c>
      <c r="BZ8" t="str">
        <v>McAfee® 30 days free trial</v>
      </c>
      <c r="CA8" t="str">
        <v>Trusted Platform Module (TPM) 2.0</v>
      </c>
      <c r="CB8" t="str">
        <v>MyASUS
ASUS Business Manager
AI ExpertMeet (AI features need devices with 12GB RAM or more)</v>
      </c>
      <c r="CC8" t="str">
        <v>System diagnosis
Fan Profile
Splendid
AppDeals
Link to MyASUS</v>
      </c>
      <c r="CD8" t="str">
        <v>Wired black keyboard (USB)
Wired optical mouse (USB)</v>
      </c>
      <c r="CE8" t="str">
        <v>EPEAT Gold
Energy star 8.0
REACH
RoHS</v>
      </c>
      <c r="CF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 t="str">
        <v>65% PCR recycled plastic rear cover</v>
      </c>
      <c r="CH8" t="str">
        <v>65% PCR recycled plastic base cover</v>
      </c>
      <c r="CI8" t="str">
        <v>55%</v>
      </c>
    </row>
    <row r="9" spans="1:87" ht="14.4">
      <c r="A9" t="str">
        <v>P440VAT-B5850WS</v>
      </c>
      <c r="B9" s="19" t="str">
        <f>IF(ISBLANK(A9),"",_xlfn.XLOOKUP(LEFT(A9,5),'MKT name rule'!$B$2:$B$322,'MKT name rule'!$C$2:$C$322, "Not found"))</f>
        <v>ASUS ExpertCenter P400</v>
      </c>
      <c r="C9" s="19" t="str">
        <f t="shared" si="28"/>
        <v>90PT03X5-M013E0</v>
      </c>
      <c r="D9" t="str">
        <f t="shared" si="0"/>
        <v>ASUS ExpertCenter P400 (i5-13420H/8GB/512GB/Win 11 Home/P440VAT)</v>
      </c>
      <c r="E9" t="str">
        <f t="shared" si="1"/>
        <v>Intel® Core™ i5-13420H 2.1 GHz</v>
      </c>
      <c r="F9" t="str">
        <f t="shared" si="2"/>
        <v>Intel® UHD Graphics</v>
      </c>
      <c r="G9" t="str">
        <f t="shared" si="3"/>
        <v>Windows 11 Home</v>
      </c>
      <c r="H9" t="str">
        <f t="shared" si="29"/>
        <v>Microsoft Office Home 2024_x000D_
Microsoft 365 Basic</v>
      </c>
      <c r="I9" t="str">
        <f t="shared" si="4"/>
        <v>23.8"</v>
      </c>
      <c r="J9" t="str">
        <f t="shared" si="5"/>
        <v>FHD (1920 x 1080) 16:9</v>
      </c>
      <c r="K9" t="str">
        <f t="shared" si="6"/>
        <v>250nits</v>
      </c>
      <c r="L9" s="1" t="str">
        <f t="shared" si="7"/>
        <v>DDR5 8GB</v>
      </c>
      <c r="M9" t="str">
        <f t="shared" si="8"/>
        <v>512GB M.2 NVMe™ PCIe® 4.0 SSD</v>
      </c>
      <c r="N9" t="str">
        <f t="shared" si="9"/>
        <v>Side:
1x Kensington lock
1x 3.5mm combo audio jack
1x USB 2.0 Type-A
Back:
1x DC-in
1x RJ45 Gigabit Ethernet
1x HDMI in 1.4
1x HDMI out 1.4
1x USB 3.2 Gen 1 Type-C
3x USB 3.2 Gen 1 Type-A</v>
      </c>
      <c r="O9" t="str">
        <f t="shared" si="10"/>
        <v>06.90 kg</v>
      </c>
      <c r="P9" t="str">
        <f t="shared" si="11"/>
        <v>54.1 x 41.6 x 1.7 ~ 21.0 cm</v>
      </c>
      <c r="Q9" t="str">
        <f t="shared" si="12"/>
        <v>2x DDR5 SO-DIMM slot</v>
      </c>
      <c r="R9" t="str">
        <f t="shared" si="13"/>
        <v>Wired black keyboard (USB)
Wired optical mouse (USB)</v>
      </c>
      <c r="S9" t="str">
        <f t="shared" si="14"/>
        <v>No Battery</v>
      </c>
      <c r="T9" t="str">
        <f t="shared" si="15"/>
        <v>ø4.5, 120W AC Adapter</v>
      </c>
      <c r="U9" t="str">
        <f t="shared" si="16"/>
        <v>BIOS Booting User Password Protection
HDD User Password Protection and Security
Kensington Security Slot™(7x 3mm)</v>
      </c>
      <c r="V9" t="str">
        <f t="shared" si="17"/>
        <v>Intel® Core™ i5-13420H Processor 2.1 GHz (12MB Cache, up to 4.6 GHz, 8 cores, 12 Threads)</v>
      </c>
      <c r="W9" t="str">
        <f t="shared" si="18"/>
        <v>Intel® Core™ i5-13420H 2.1</v>
      </c>
      <c r="X9" t="str">
        <f t="shared" si="19"/>
        <v>i5-13420H</v>
      </c>
      <c r="Y9" t="str">
        <f t="shared" si="20"/>
        <v>i5-13420H</v>
      </c>
      <c r="Z9" t="str">
        <f t="shared" si="21"/>
        <v>Win 11 Home</v>
      </c>
      <c r="AA9" t="str">
        <f t="shared" si="22"/>
        <v/>
      </c>
      <c r="AB9" t="str">
        <f t="shared" si="23"/>
        <v>8GB</v>
      </c>
      <c r="AC9" t="str">
        <f t="shared" si="24"/>
        <v>512GB</v>
      </c>
      <c r="AD9" t="str">
        <f t="shared" si="25"/>
        <v>1x Kensington lock
1x 3.5mm combo audio jack
1x USB 2.0 Type-A</v>
      </c>
      <c r="AE9" t="str">
        <f t="shared" si="26"/>
        <v>1x DC-in
1x RJ45 Gigabit Ethernet
1x HDMI in 1.4
1x HDMI out 1.4
1x USB 3.2 Gen 1 Type-C
3x USB 3.2 Gen 1 Type-A</v>
      </c>
      <c r="AF9" t="str">
        <f t="shared" si="27"/>
        <v>P440VAT</v>
      </c>
      <c r="AG9" s="27"/>
      <c r="AH9" t="str">
        <v>90PT03X5-M013E0</v>
      </c>
      <c r="AI9" t="str">
        <v>P440VAT-B5850WS</v>
      </c>
      <c r="AJ9" t="str">
        <v>4711636034753</v>
      </c>
      <c r="AK9" t="str">
        <v>199291034754</v>
      </c>
      <c r="AL9" t="str">
        <v>1.982</v>
      </c>
      <c r="AM9" t="str">
        <v>VSPT03X3-BU0080</v>
      </c>
      <c r="AN9" t="str">
        <v>Black</v>
      </c>
      <c r="AO9" t="str">
        <v>23.8-inch</v>
      </c>
      <c r="AP9" t="str">
        <v>FHD (1920 x 1080) 16:9</v>
      </c>
      <c r="AQ9" t="str">
        <v>LCD</v>
      </c>
      <c r="AR9" t="str">
        <v>250nits</v>
      </c>
      <c r="AS9" t="str">
        <v>sRGB: 100%</v>
      </c>
      <c r="AT9" t="str">
        <v>178/178</v>
      </c>
      <c r="AU9" t="str">
        <v>14/25</v>
      </c>
      <c r="AV9" t="str">
        <v>75Hz</v>
      </c>
      <c r="AW9" t="str">
        <v>1000:1</v>
      </c>
      <c r="AX9" t="str">
        <v>93 %</v>
      </c>
      <c r="AY9" t="str">
        <v>Wide view</v>
      </c>
      <c r="AZ9" t="str">
        <v>Anti-glare display</v>
      </c>
      <c r="BA9" t="str">
        <v>Touch screen</v>
      </c>
      <c r="BB9" t="str">
        <v>Normal Stand</v>
      </c>
      <c r="BC9" t="str">
        <v>Intel® Core™ i5-13420H Processor 2.1 GHz (12MB Cache, up to 4.6 GHz, 8 cores, 12 Threads)</v>
      </c>
      <c r="BD9" t="str">
        <v>N/A</v>
      </c>
      <c r="BE9" t="str">
        <v>N/A</v>
      </c>
      <c r="BF9" t="str">
        <v>Intel® UHD Graphics</v>
      </c>
      <c r="BG9" t="str">
        <v>8GB DDR5 SO-DIMM</v>
      </c>
      <c r="BH9" t="str">
        <v>DDR5 8GB</v>
      </c>
      <c r="BI9" t="str">
        <v>512GB M.2 NVMe™ PCIe® 4.0 SSD</v>
      </c>
      <c r="BJ9" t="str">
        <v>2x DDR5 SO-DIMM slot</v>
      </c>
      <c r="BK9" t="str">
        <v>Not available</v>
      </c>
      <c r="BL9" t="str">
        <v>Wi-Fi 6(802.11ax) (Dual band) 2*2 + Bluetooth® 5.4 Wireless Card</v>
      </c>
      <c r="BM9" t="str">
        <v>Realtek RTL8111H 10/100/1000 Mbps</v>
      </c>
      <c r="BN9" t="str">
        <v>1080p FHD camera</v>
      </c>
      <c r="BO9" t="str">
        <v>With privacy shutter</v>
      </c>
      <c r="BP9" t="str">
        <v>N/A</v>
      </c>
      <c r="BQ9" t="str">
        <v>Built-in array microphone
Built-in speakers</v>
      </c>
      <c r="BR9" t="str">
        <v>Windows 11 Home - ASUS recommends Windows 11 Pro for business</v>
      </c>
      <c r="BS9" t="str">
        <v>Microsoft Office Home 2024_x000D_
Microsoft 365 Basic</v>
      </c>
      <c r="BT9" t="str">
        <v>ø4.5, 120W AC Adapter, Output: 20V DC, 6.0A, 120W, Input: 100~240V AC 50/60Hz universal</v>
      </c>
      <c r="BU9" t="str">
        <v>1x Kensington lock
1x 3.5mm combo audio jack
1x USB 2.0 Type-A</v>
      </c>
      <c r="BV9" t="str">
        <v>1x DC-in
1x RJ45 Gigabit Ethernet
1x HDMI in 1.4
1x HDMI out 1.4
1x USB 3.2 Gen 1 Type-C
3x USB 3.2 Gen 1 Type-A</v>
      </c>
      <c r="BW9" t="str">
        <v>54.1 x 41.6 x 1.7 ~ 21.0 cm (21.30" x 16.38" x 0.67" ~ 8.27")</v>
      </c>
      <c r="BX9" t="str">
        <v>06.90 kg (15.21 lbs)</v>
      </c>
      <c r="BY9" t="str">
        <v>BIOS Booting User Password Protection
HDD User Password Protection and Security
Kensington Security Slot™(7x 3mm)</v>
      </c>
      <c r="BZ9" t="str">
        <v>McAfee® 30 days free trial</v>
      </c>
      <c r="CA9" t="str">
        <v>Trusted Platform Module (TPM) 2.0</v>
      </c>
      <c r="CB9" t="str">
        <v>MyASUS
ASUS Business Manager
AI ExpertMeet (AI features need devices with 12GB RAM or more)</v>
      </c>
      <c r="CC9" t="str">
        <v>System diagnosis
Fan Profile
Splendid
AppDeals
Link to MyASUS</v>
      </c>
      <c r="CD9" t="str">
        <v>Wired black keyboard (USB)
Wired optical mouse (USB)</v>
      </c>
      <c r="CE9" t="str">
        <v>EPEAT Gold
Energy star 8.0
REACH
RoHS</v>
      </c>
      <c r="CF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9" t="str">
        <v>65% PCR recycled plastic rear cover</v>
      </c>
      <c r="CH9" t="str">
        <v>65% PCR recycled plastic base cover</v>
      </c>
      <c r="CI9" t="str">
        <v>55%</v>
      </c>
    </row>
    <row r="10" spans="1:87" ht="14.4">
      <c r="A10" t="str">
        <v>P440VAT-B7150WS</v>
      </c>
      <c r="B10" s="19" t="str">
        <f>IF(ISBLANK(A10),"",_xlfn.XLOOKUP(LEFT(A10,5),'MKT name rule'!$B$2:$B$322,'MKT name rule'!$C$2:$C$322, "Not found"))</f>
        <v>ASUS ExpertCenter P400</v>
      </c>
      <c r="C10" s="19" t="str">
        <f t="shared" si="28"/>
        <v>90PT03X5-M013F0</v>
      </c>
      <c r="D10" t="str">
        <f t="shared" si="0"/>
        <v>ASUS ExpertCenter P400 (i7-13620H/16GB/512GB/Win 11 Home/P440VAT)</v>
      </c>
      <c r="E10" t="str">
        <f t="shared" si="1"/>
        <v>Intel® Core™ i7-13620H 2.4 GHz</v>
      </c>
      <c r="F10" t="str">
        <f t="shared" si="2"/>
        <v>Intel® UHD Graphics</v>
      </c>
      <c r="G10" t="str">
        <f t="shared" si="3"/>
        <v>Windows 11 Home</v>
      </c>
      <c r="H10" t="str">
        <f t="shared" si="29"/>
        <v>Microsoft Office Home 2024_x000D_
Microsoft 365 Basic</v>
      </c>
      <c r="I10" t="str">
        <f t="shared" si="4"/>
        <v>23.8"</v>
      </c>
      <c r="J10" t="str">
        <f t="shared" si="5"/>
        <v>FHD (1920 x 1080) 16:9</v>
      </c>
      <c r="K10" t="str">
        <f t="shared" si="6"/>
        <v>250nits</v>
      </c>
      <c r="L10" s="1" t="str">
        <f t="shared" si="7"/>
        <v>DDR5 16GB</v>
      </c>
      <c r="M10" t="str">
        <f t="shared" si="8"/>
        <v>512GB M.2 NVMe™ PCIe® 4.0 SSD</v>
      </c>
      <c r="N10" t="str">
        <f t="shared" si="9"/>
        <v>Side:
1x Kensington lock
1x 3.5mm combo audio jack
1x USB 2.0 Type-A
Back:
1x DC-in
1x RJ45 Gigabit Ethernet
1x HDMI in 1.4
1x HDMI out 1.4
1x USB 3.2 Gen 1 Type-C
3x USB 3.2 Gen 1 Type-A</v>
      </c>
      <c r="O10" t="str">
        <f t="shared" si="10"/>
        <v>06.90 kg</v>
      </c>
      <c r="P10" t="str">
        <f t="shared" si="11"/>
        <v>54.1 x 41.6 x 1.7 ~ 21.0 cm</v>
      </c>
      <c r="Q10" t="str">
        <f t="shared" si="12"/>
        <v>2x DDR5 SO-DIMM slot</v>
      </c>
      <c r="R10" t="str">
        <f t="shared" si="13"/>
        <v>Wired black keyboard (USB)
Wired optical mouse (USB)</v>
      </c>
      <c r="S10" t="str">
        <f t="shared" si="14"/>
        <v>No Battery</v>
      </c>
      <c r="T10" t="str">
        <f t="shared" si="15"/>
        <v>ø4.5, 120W AC Adapter</v>
      </c>
      <c r="U10" t="str">
        <f t="shared" si="16"/>
        <v>BIOS Booting User Password Protection
HDD User Password Protection and Security
Kensington Security Slot™(7x 3mm)</v>
      </c>
      <c r="V10" t="str">
        <f t="shared" si="17"/>
        <v>Intel® Core™ i7-13620H Processor 2.4 GHz (24MB Cache, up to 4.9 GHz, 10 cores, 16 Threads)</v>
      </c>
      <c r="W10" t="str">
        <f t="shared" si="18"/>
        <v>Intel® Core™ i7-13620H 2.4</v>
      </c>
      <c r="X10" t="str">
        <f t="shared" si="19"/>
        <v>i7-13620H</v>
      </c>
      <c r="Y10" t="str">
        <f t="shared" si="20"/>
        <v>i7-13620H</v>
      </c>
      <c r="Z10" t="str">
        <f t="shared" si="21"/>
        <v>Win 11 Home</v>
      </c>
      <c r="AA10" t="str">
        <f t="shared" si="22"/>
        <v/>
      </c>
      <c r="AB10" t="str">
        <f t="shared" si="23"/>
        <v>16GB</v>
      </c>
      <c r="AC10" t="str">
        <f t="shared" si="24"/>
        <v>512GB</v>
      </c>
      <c r="AD10" t="str">
        <f t="shared" si="25"/>
        <v>1x Kensington lock
1x 3.5mm combo audio jack
1x USB 2.0 Type-A</v>
      </c>
      <c r="AE10" t="str">
        <f t="shared" si="26"/>
        <v>1x DC-in
1x RJ45 Gigabit Ethernet
1x HDMI in 1.4
1x HDMI out 1.4
1x USB 3.2 Gen 1 Type-C
3x USB 3.2 Gen 1 Type-A</v>
      </c>
      <c r="AF10" t="str">
        <f t="shared" si="27"/>
        <v>P440VAT</v>
      </c>
      <c r="AG10" s="27"/>
      <c r="AH10" t="str">
        <v>90PT03X5-M013F0</v>
      </c>
      <c r="AI10" t="str">
        <v>P440VAT-B7150WS</v>
      </c>
      <c r="AJ10" t="str">
        <v/>
      </c>
      <c r="AK10" t="str">
        <v/>
      </c>
      <c r="AL10" t="str">
        <v>2.03</v>
      </c>
      <c r="AM10" t="str">
        <v>VSPT03X3-BU0080</v>
      </c>
      <c r="AN10" t="str">
        <v>Black</v>
      </c>
      <c r="AO10" t="str">
        <v>23.8-inch</v>
      </c>
      <c r="AP10" t="str">
        <v>FHD (1920 x 1080) 16:9</v>
      </c>
      <c r="AQ10" t="str">
        <v>LCD</v>
      </c>
      <c r="AR10" t="str">
        <v>250nits</v>
      </c>
      <c r="AS10" t="str">
        <v>sRGB: 100%</v>
      </c>
      <c r="AT10" t="str">
        <v>178/178</v>
      </c>
      <c r="AU10" t="str">
        <v>14/25</v>
      </c>
      <c r="AV10" t="str">
        <v>75Hz</v>
      </c>
      <c r="AW10" t="str">
        <v>1000:1</v>
      </c>
      <c r="AX10" t="str">
        <v>93 %</v>
      </c>
      <c r="AY10" t="str">
        <v>Wide view</v>
      </c>
      <c r="AZ10" t="str">
        <v>Anti-glare display</v>
      </c>
      <c r="BA10" t="str">
        <v>Touch screen</v>
      </c>
      <c r="BB10" t="str">
        <v>Normal Stand</v>
      </c>
      <c r="BC10" t="str">
        <v>Intel® Core™ i7-13620H Processor 2.4 GHz (24MB Cache, up to 4.9 GHz, 10 cores, 16 Threads)</v>
      </c>
      <c r="BD10" t="str">
        <v>N/A</v>
      </c>
      <c r="BE10" t="str">
        <v>N/A</v>
      </c>
      <c r="BF10" t="str">
        <v>Intel® UHD Graphics</v>
      </c>
      <c r="BG10" t="str">
        <v>16GB DDR5 SO-DIMM</v>
      </c>
      <c r="BH10" t="str">
        <v>DDR5 16GB</v>
      </c>
      <c r="BI10" t="str">
        <v>512GB M.2 NVMe™ PCIe® 4.0 SSD</v>
      </c>
      <c r="BJ10" t="str">
        <v>2x DDR5 SO-DIMM slot</v>
      </c>
      <c r="BK10" t="str">
        <v>Not available</v>
      </c>
      <c r="BL10" t="str">
        <v>Wi-Fi 6(802.11ax) (Dual band) 2*2 + Bluetooth® 5.4 Wireless Card</v>
      </c>
      <c r="BM10" t="str">
        <v>Realtek RTL8111H 10/100/1000 Mbps</v>
      </c>
      <c r="BN10" t="str">
        <v>1080p FHD camera</v>
      </c>
      <c r="BO10" t="str">
        <v>With privacy shutter</v>
      </c>
      <c r="BP10" t="str">
        <v>N/A</v>
      </c>
      <c r="BQ10" t="str">
        <v>Built-in array microphone
Built-in speakers</v>
      </c>
      <c r="BR10" t="str">
        <v>Windows 11 Home - ASUS recommends Windows 11 Pro for business</v>
      </c>
      <c r="BS10" t="str">
        <v>Microsoft Office Home 2024_x000D_
Microsoft 365 Basic</v>
      </c>
      <c r="BT10" t="str">
        <v>ø4.5, 120W AC Adapter, Output: 20V DC, 6.0A, 120W, Input: 100~240V AC 50/60Hz universal</v>
      </c>
      <c r="BU10" t="str">
        <v>1x Kensington lock
1x 3.5mm combo audio jack
1x USB 2.0 Type-A</v>
      </c>
      <c r="BV10" t="str">
        <v>1x DC-in
1x RJ45 Gigabit Ethernet
1x HDMI in 1.4
1x HDMI out 1.4
1x USB 3.2 Gen 1 Type-C
3x USB 3.2 Gen 1 Type-A</v>
      </c>
      <c r="BW10" t="str">
        <v>54.1 x 41.6 x 1.7 ~ 21.0 cm (21.30" x 16.38" x 0.67" ~ 8.27")</v>
      </c>
      <c r="BX10" t="str">
        <v>06.90 kg (15.21 lbs)</v>
      </c>
      <c r="BY10" t="str">
        <v>BIOS Booting User Password Protection
HDD User Password Protection and Security
Kensington Security Slot™(7x 3mm)</v>
      </c>
      <c r="BZ10" t="str">
        <v>McAfee® 30 days free trial</v>
      </c>
      <c r="CA10" t="str">
        <v>Trusted Platform Module (TPM) 2.0</v>
      </c>
      <c r="CB10" t="str">
        <v>MyASUS
ASUS Business Manager
AI ExpertMeet (AI features need devices with 12GB RAM or more)</v>
      </c>
      <c r="CC10" t="str">
        <v>System diagnosis
Fan Profile
Splendid
AppDeals
Link to MyASUS</v>
      </c>
      <c r="CD10" t="str">
        <v>Wired black keyboard (USB)
Wired optical mouse (USB)</v>
      </c>
      <c r="CE10" t="str">
        <v>EPEAT Gold
Energy star 8.0
REACH
RoHS</v>
      </c>
      <c r="CF1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0" t="str">
        <v>65% PCR recycled plastic rear cover</v>
      </c>
      <c r="CH10" t="str">
        <v>65% PCR recycled plastic base cover</v>
      </c>
      <c r="CI10" t="str">
        <v>55%</v>
      </c>
    </row>
    <row r="11" spans="1:87" ht="14.4">
      <c r="A11" t="str">
        <v>P440VAT-B5150WS</v>
      </c>
      <c r="B11" s="19" t="str">
        <f>IF(ISBLANK(A11),"",_xlfn.XLOOKUP(LEFT(A11,5),'MKT name rule'!$B$2:$B$322,'MKT name rule'!$C$2:$C$322, "Not found"))</f>
        <v>ASUS ExpertCenter P400</v>
      </c>
      <c r="C11" s="19" t="str">
        <f t="shared" si="28"/>
        <v>90PT03X5-M015N0</v>
      </c>
      <c r="D11" t="str">
        <f t="shared" si="0"/>
        <v>ASUS ExpertCenter P400 (i5-13420H/16GB/512GB/Win 11 Home/P440VAT)</v>
      </c>
      <c r="E11" t="str">
        <f t="shared" si="1"/>
        <v>Intel® Core™ i5-13420H 2.1 GHz</v>
      </c>
      <c r="F11" t="str">
        <f t="shared" si="2"/>
        <v>Intel® UHD Graphics</v>
      </c>
      <c r="G11" t="str">
        <f t="shared" si="3"/>
        <v>Windows 11 Home</v>
      </c>
      <c r="H11" t="str">
        <f t="shared" si="29"/>
        <v>Microsoft Office Home 2024_x000D_
Microsoft 365 Basic</v>
      </c>
      <c r="I11" t="str">
        <f t="shared" si="4"/>
        <v>23.8"</v>
      </c>
      <c r="J11" t="str">
        <f t="shared" si="5"/>
        <v>FHD (1920 x 1080) 16:9</v>
      </c>
      <c r="K11" t="str">
        <f t="shared" si="6"/>
        <v>250nits</v>
      </c>
      <c r="L11" s="1" t="str">
        <f t="shared" si="7"/>
        <v>DDR5 16GB</v>
      </c>
      <c r="M11" t="str">
        <f t="shared" si="8"/>
        <v>512GB M.2 NVMe™ PCIe® 4.0 SSD</v>
      </c>
      <c r="N11" t="str">
        <f t="shared" si="9"/>
        <v>Side:
1x Kensington lock
1x 3.5mm combo audio jack
1x USB 2.0 Type-A
Back:
1x DC-in
1x RJ45 Gigabit Ethernet
1x HDMI in 1.4
1x HDMI out 1.4
1x USB 3.2 Gen 1 Type-C
3x USB 3.2 Gen 1 Type-A</v>
      </c>
      <c r="O11" t="str">
        <f t="shared" si="10"/>
        <v>06.90 kg</v>
      </c>
      <c r="P11" t="str">
        <f t="shared" si="11"/>
        <v>54.1 x 41.6 x 1.7 ~ 21.0 cm</v>
      </c>
      <c r="Q11" t="str">
        <f t="shared" si="12"/>
        <v>2x DDR5 SO-DIMM slot</v>
      </c>
      <c r="R11" t="str">
        <f t="shared" si="13"/>
        <v>Wired black keyboard (USB)
Wired optical mouse (USB)</v>
      </c>
      <c r="S11" t="str">
        <f t="shared" si="14"/>
        <v>No Battery</v>
      </c>
      <c r="T11" t="str">
        <f t="shared" si="15"/>
        <v>ø4.5, 120W AC Adapter</v>
      </c>
      <c r="U11" t="str">
        <f t="shared" si="16"/>
        <v>BIOS Booting User Password Protection
HDD User Password Protection and Security
Kensington Security Slot™(7x 3mm)</v>
      </c>
      <c r="V11" t="str">
        <f t="shared" si="17"/>
        <v>Intel® Core™ i5-13420H Processor 2.1 GHz (12MB Cache, up to 4.6 GHz, 8 cores, 12 Threads)</v>
      </c>
      <c r="W11" t="str">
        <f t="shared" si="18"/>
        <v>Intel® Core™ i5-13420H 2.1</v>
      </c>
      <c r="X11" t="str">
        <f t="shared" si="19"/>
        <v>i5-13420H</v>
      </c>
      <c r="Y11" t="str">
        <f t="shared" si="20"/>
        <v>i5-13420H</v>
      </c>
      <c r="Z11" t="str">
        <f t="shared" si="21"/>
        <v>Win 11 Home</v>
      </c>
      <c r="AA11" t="str">
        <f t="shared" si="22"/>
        <v/>
      </c>
      <c r="AB11" t="str">
        <f t="shared" si="23"/>
        <v>16GB</v>
      </c>
      <c r="AC11" t="str">
        <f t="shared" si="24"/>
        <v>512GB</v>
      </c>
      <c r="AD11" t="str">
        <f t="shared" si="25"/>
        <v>1x Kensington lock
1x 3.5mm combo audio jack
1x USB 2.0 Type-A</v>
      </c>
      <c r="AE11" t="str">
        <f t="shared" si="26"/>
        <v>1x DC-in
1x RJ45 Gigabit Ethernet
1x HDMI in 1.4
1x HDMI out 1.4
1x USB 3.2 Gen 1 Type-C
3x USB 3.2 Gen 1 Type-A</v>
      </c>
      <c r="AF11" t="str">
        <f t="shared" si="27"/>
        <v>P440VAT</v>
      </c>
      <c r="AG11" s="27"/>
      <c r="AH11" t="str">
        <v>90PT03X5-M015N0</v>
      </c>
      <c r="AI11" t="str">
        <v>P440VAT-B5150WS</v>
      </c>
      <c r="AJ11" t="str">
        <v/>
      </c>
      <c r="AK11" t="str">
        <v/>
      </c>
      <c r="AL11" t="str">
        <v>2.03</v>
      </c>
      <c r="AM11" t="str">
        <v>VSPT03X3-BU0080</v>
      </c>
      <c r="AN11" t="str">
        <v>Black</v>
      </c>
      <c r="AO11" t="str">
        <v>23.8-inch</v>
      </c>
      <c r="AP11" t="str">
        <v>FHD (1920 x 1080) 16:9</v>
      </c>
      <c r="AQ11" t="str">
        <v>LCD</v>
      </c>
      <c r="AR11" t="str">
        <v>250nits</v>
      </c>
      <c r="AS11" t="str">
        <v>sRGB: 100%</v>
      </c>
      <c r="AT11" t="str">
        <v>178/178</v>
      </c>
      <c r="AU11" t="str">
        <v>14/25</v>
      </c>
      <c r="AV11" t="str">
        <v>75Hz</v>
      </c>
      <c r="AW11" t="str">
        <v>1000:1</v>
      </c>
      <c r="AX11" t="str">
        <v>93 %</v>
      </c>
      <c r="AY11" t="str">
        <v>Wide view</v>
      </c>
      <c r="AZ11" t="str">
        <v>Anti-glare display</v>
      </c>
      <c r="BA11" t="str">
        <v>Touch screen</v>
      </c>
      <c r="BB11" t="str">
        <v>Normal Stand</v>
      </c>
      <c r="BC11" t="str">
        <v>Intel® Core™ i5-13420H Processor 2.1 GHz (12MB Cache, up to 4.6 GHz, 8 cores, 12 Threads)</v>
      </c>
      <c r="BD11" t="str">
        <v>N/A</v>
      </c>
      <c r="BE11" t="str">
        <v>N/A</v>
      </c>
      <c r="BF11" t="str">
        <v>Intel® UHD Graphics</v>
      </c>
      <c r="BG11" t="str">
        <v>16GB DDR5 SO-DIMM</v>
      </c>
      <c r="BH11" t="str">
        <v>DDR5 16GB</v>
      </c>
      <c r="BI11" t="str">
        <v>512GB M.2 NVMe™ PCIe® 4.0 SSD</v>
      </c>
      <c r="BJ11" t="str">
        <v>2x DDR5 SO-DIMM slot</v>
      </c>
      <c r="BK11" t="str">
        <v>Not available</v>
      </c>
      <c r="BL11" t="str">
        <v>Wi-Fi 6(802.11ax) (Dual band) 2*2 + Bluetooth® 5.4 Wireless Card</v>
      </c>
      <c r="BM11" t="str">
        <v>Realtek RTL8111H 10/100/1000 Mbps</v>
      </c>
      <c r="BN11" t="str">
        <v>1080p FHD camera</v>
      </c>
      <c r="BO11" t="str">
        <v>With privacy shutter</v>
      </c>
      <c r="BP11" t="str">
        <v>N/A</v>
      </c>
      <c r="BQ11" t="str">
        <v>Built-in array microphone
Built-in speakers</v>
      </c>
      <c r="BR11" t="str">
        <v>Windows 11 Home - ASUS recommends Windows 11 Pro for business</v>
      </c>
      <c r="BS11" t="str">
        <v>Microsoft Office Home 2024_x000D_
Microsoft 365 Basic</v>
      </c>
      <c r="BT11" t="str">
        <v>ø4.5, 120W AC Adapter, Output: 20V DC, 6.0A, 120W, Input: 100~240V AC 50/60Hz universal</v>
      </c>
      <c r="BU11" t="str">
        <v>1x Kensington lock
1x 3.5mm combo audio jack
1x USB 2.0 Type-A</v>
      </c>
      <c r="BV11" t="str">
        <v>1x DC-in
1x RJ45 Gigabit Ethernet
1x HDMI in 1.4
1x HDMI out 1.4
1x USB 3.2 Gen 1 Type-C
3x USB 3.2 Gen 1 Type-A</v>
      </c>
      <c r="BW11" t="str">
        <v>54.1 x 41.6 x 1.7 ~ 21.0 cm (21.30" x 16.38" x 0.67" ~ 8.27")</v>
      </c>
      <c r="BX11" t="str">
        <v>06.90 kg (15.21 lbs)</v>
      </c>
      <c r="BY11" t="str">
        <v>BIOS Booting User Password Protection
HDD User Password Protection and Security
Kensington Security Slot™(7x 3mm)</v>
      </c>
      <c r="BZ11" t="str">
        <v>McAfee® 30 days free trial</v>
      </c>
      <c r="CA11" t="str">
        <v>Trusted Platform Module (TPM) 2.0</v>
      </c>
      <c r="CB11" t="str">
        <v>MyASUS
ASUS Business Manager
AI ExpertMeet (AI features need devices with 12GB RAM or more)</v>
      </c>
      <c r="CC11" t="str">
        <v>System diagnosis
Fan Profile
Splendid
AppDeals
Link to MyASUS</v>
      </c>
      <c r="CD11" t="str">
        <v>Wired black keyboard (USB)
Wired optical mouse (USB)</v>
      </c>
      <c r="CE11" t="str">
        <v>EPEAT Gold
Energy star 8.0
REACH
RoHS</v>
      </c>
      <c r="CF1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1" t="str">
        <v>65% PCR recycled plastic rear cover</v>
      </c>
      <c r="CH11" t="str">
        <v>65% PCR recycled plastic base cover</v>
      </c>
      <c r="CI11" t="str">
        <v>55%</v>
      </c>
    </row>
    <row r="12" spans="1:87" ht="14.4">
      <c r="A12" t="str">
        <v>P470VAT-B7150WS</v>
      </c>
      <c r="B12" s="19" t="str">
        <f>IF(ISBLANK(A12),"",_xlfn.XLOOKUP(LEFT(A12,5),'MKT name rule'!$B$2:$B$322,'MKT name rule'!$C$2:$C$322, "Not found"))</f>
        <v>ASUS ExpertCenter P400</v>
      </c>
      <c r="C12" s="19" t="str">
        <f t="shared" si="28"/>
        <v>90PT03W5-M00MW0</v>
      </c>
      <c r="D12" t="str">
        <f t="shared" si="0"/>
        <v>ASUS ExpertCenter P400 (i7-13620H/16GB/512GB/Win 11 Home/P470VAT)</v>
      </c>
      <c r="E12" t="str">
        <f t="shared" si="1"/>
        <v>Intel® Core™ i7-13620H 2.4 GHz</v>
      </c>
      <c r="F12" t="str">
        <f t="shared" si="2"/>
        <v>Intel® UHD Graphics</v>
      </c>
      <c r="G12" t="str">
        <f t="shared" si="3"/>
        <v>Windows 11 Home</v>
      </c>
      <c r="H12" t="str">
        <f t="shared" si="29"/>
        <v>Microsoft Office Home 2024_x000D_
Microsoft 365 Basic</v>
      </c>
      <c r="I12" t="str">
        <f t="shared" si="4"/>
        <v>27.0"</v>
      </c>
      <c r="J12" t="str">
        <f t="shared" si="5"/>
        <v>FHD (1920 x 1080) 16:9</v>
      </c>
      <c r="K12" t="str">
        <f t="shared" si="6"/>
        <v>300nits</v>
      </c>
      <c r="L12" s="1" t="str">
        <f t="shared" si="7"/>
        <v>DDR5 16GB</v>
      </c>
      <c r="M12" t="str">
        <f t="shared" si="8"/>
        <v>512GB M.2 NVMe™ PCIe® 4.0 SSD</v>
      </c>
      <c r="N12" t="str">
        <f t="shared" si="9"/>
        <v>Side:
1x Kensington lock
1x 3.5mm combo audio jack
1x USB 2.0 Type-A
Back:
1x DC-in
1x RJ45 Gigabit Ethernet
1x HDMI in 1.4
1x HDMI out 1.4
1x USB 3.2 Gen 1 Type-C
3x USB 3.2 Gen 1 Type-A</v>
      </c>
      <c r="O12" t="str">
        <f t="shared" si="10"/>
        <v>09.00 kg</v>
      </c>
      <c r="P12" t="str">
        <f t="shared" si="11"/>
        <v>61.3 x 44.7 x 1.7 ~ 21.0 cm</v>
      </c>
      <c r="Q12" t="str">
        <f t="shared" si="12"/>
        <v>2x DDR5 SO-DIMM slot</v>
      </c>
      <c r="R12" t="str">
        <f t="shared" si="13"/>
        <v>Wired black keyboard (USB)
Wired optical mouse (USB)</v>
      </c>
      <c r="S12" t="str">
        <f t="shared" si="14"/>
        <v>No Battery</v>
      </c>
      <c r="T12" t="str">
        <f t="shared" si="15"/>
        <v>ø4.5, 120W AC Adapter</v>
      </c>
      <c r="U12" t="str">
        <f t="shared" si="16"/>
        <v>BIOS Booting User Password Protection
HDD User Password Protection and Security
Kensington Security Slot™(7x 3mm)</v>
      </c>
      <c r="V12" t="str">
        <f t="shared" si="17"/>
        <v>Intel® Core™ i7-13620H Processor 2.4 GHz (24MB Cache, up to 4.9 GHz, 10 cores, 16 Threads)</v>
      </c>
      <c r="W12" t="str">
        <f t="shared" si="18"/>
        <v>Intel® Core™ i7-13620H 2.4</v>
      </c>
      <c r="X12" t="str">
        <f t="shared" si="19"/>
        <v>i7-13620H</v>
      </c>
      <c r="Y12" t="str">
        <f t="shared" si="20"/>
        <v>i7-13620H</v>
      </c>
      <c r="Z12" t="str">
        <f t="shared" si="21"/>
        <v>Win 11 Home</v>
      </c>
      <c r="AA12" t="str">
        <f t="shared" si="22"/>
        <v/>
      </c>
      <c r="AB12" t="str">
        <f t="shared" si="23"/>
        <v>16GB</v>
      </c>
      <c r="AC12" t="str">
        <f t="shared" si="24"/>
        <v>512GB</v>
      </c>
      <c r="AD12" t="str">
        <f t="shared" si="25"/>
        <v>1x Kensington lock
1x 3.5mm combo audio jack
1x USB 2.0 Type-A</v>
      </c>
      <c r="AE12" t="str">
        <f t="shared" si="26"/>
        <v>1x DC-in
1x RJ45 Gigabit Ethernet
1x HDMI in 1.4
1x HDMI out 1.4
1x USB 3.2 Gen 1 Type-C
3x USB 3.2 Gen 1 Type-A</v>
      </c>
      <c r="AF12" t="str">
        <f t="shared" si="27"/>
        <v>P470VAT</v>
      </c>
      <c r="AG12" s="27"/>
      <c r="AH12" t="str">
        <v>90PT03W5-M00MW0</v>
      </c>
      <c r="AI12" t="str">
        <v>P470VAT-B7150WS</v>
      </c>
      <c r="AJ12" t="str">
        <v>4711636034784</v>
      </c>
      <c r="AK12" t="str">
        <v>199291034785</v>
      </c>
      <c r="AL12" t="str">
        <v>3.262</v>
      </c>
      <c r="AM12" t="str">
        <v>VSPT03W3-BU0080</v>
      </c>
      <c r="AN12" t="str">
        <v>Black</v>
      </c>
      <c r="AO12" t="str">
        <v>27.0-inch</v>
      </c>
      <c r="AP12" t="str">
        <v>FHD (1920 x 1080) 16:9</v>
      </c>
      <c r="AQ12" t="str">
        <v>LCD</v>
      </c>
      <c r="AR12" t="str">
        <v>300nits</v>
      </c>
      <c r="AS12" t="str">
        <v>sRGB: 100%</v>
      </c>
      <c r="AT12" t="str">
        <v>178/178</v>
      </c>
      <c r="AU12" t="str">
        <v>14/25</v>
      </c>
      <c r="AV12" t="str">
        <v>75Hz</v>
      </c>
      <c r="AW12" t="str">
        <v>1000:1</v>
      </c>
      <c r="AX12" t="str">
        <v>93 %</v>
      </c>
      <c r="AY12" t="str">
        <v>Wide view</v>
      </c>
      <c r="AZ12" t="str">
        <v>Anti-glare display</v>
      </c>
      <c r="BA12" t="str">
        <v>Touch screen</v>
      </c>
      <c r="BB12" t="str">
        <v>Normal Stand</v>
      </c>
      <c r="BC12" t="str">
        <v>Intel® Core™ i7-13620H Processor 2.4 GHz (24MB Cache, up to 4.9 GHz, 10 cores, 16 Threads)</v>
      </c>
      <c r="BD12" t="str">
        <v>N/A</v>
      </c>
      <c r="BE12" t="str">
        <v>N/A</v>
      </c>
      <c r="BF12" t="str">
        <v>Intel® UHD Graphics</v>
      </c>
      <c r="BG12" t="str">
        <v>16GB DDR5 SO-DIMM</v>
      </c>
      <c r="BH12" t="str">
        <v>DDR5 16GB</v>
      </c>
      <c r="BI12" t="str">
        <v>512GB M.2 NVMe™ PCIe® 4.0 SSD</v>
      </c>
      <c r="BJ12" t="str">
        <v>2x DDR5 SO-DIMM slot</v>
      </c>
      <c r="BK12" t="str">
        <v>Not available</v>
      </c>
      <c r="BL12" t="str">
        <v>Wi-Fi 6E(802.11ax) (Dual band) 2*2 + Bluetooth® 5.4 Wireless Card</v>
      </c>
      <c r="BM12" t="str">
        <v>Realtek RTL8111H 10/100/1000 Mbps</v>
      </c>
      <c r="BN12" t="str">
        <v>1080p FHD camera</v>
      </c>
      <c r="BO12" t="str">
        <v>With privacy shutter</v>
      </c>
      <c r="BP12" t="str">
        <v>N/A</v>
      </c>
      <c r="BQ12" t="str">
        <v>Built-in array microphone
Built-in speakers</v>
      </c>
      <c r="BR12" t="str">
        <v>Windows 11 Home - ASUS recommends Windows 11 Pro for business</v>
      </c>
      <c r="BS12" t="str">
        <v>Microsoft Office Home 2024_x000D_
Microsoft 365 Basic</v>
      </c>
      <c r="BT12" t="str">
        <v>ø4.5, 120W AC Adapter, Output: 20V DC, 6.0A, 120W, Input: 100~240V AC 50/60Hz universal</v>
      </c>
      <c r="BU12" t="str">
        <v>1x Kensington lock
1x 3.5mm combo audio jack
1x USB 2.0 Type-A</v>
      </c>
      <c r="BV12" t="str">
        <v>1x DC-in
1x RJ45 Gigabit Ethernet
1x HDMI in 1.4
1x HDMI out 1.4
1x USB 3.2 Gen 1 Type-C
3x USB 3.2 Gen 1 Type-A</v>
      </c>
      <c r="BW12" t="str">
        <v>61.3 x 44.7 x 1.7 ~ 21.0 cm (24.13" x 17.60" x 0.67" ~ 8.27")</v>
      </c>
      <c r="BX12" t="str">
        <v>09.00 kg (19.84 lbs)</v>
      </c>
      <c r="BY12" t="str">
        <v>BIOS Booting User Password Protection
HDD User Password Protection and Security
Kensington Security Slot™(7x 3mm)</v>
      </c>
      <c r="BZ12" t="str">
        <v>McAfee® 30 days free trial</v>
      </c>
      <c r="CA12" t="str">
        <v>Trusted Platform Module (TPM) 2.0</v>
      </c>
      <c r="CB12" t="str">
        <v>MyASUS
ASUS Business Manager
AI ExpertMeet (AI features need devices with 12GB RAM or more)</v>
      </c>
      <c r="CC12" t="str">
        <v>System diagnosis
Fan Profile
Splendid
AppDeals
Link to MyASUS</v>
      </c>
      <c r="CD12" t="str">
        <v>Wired black keyboard (USB)
Wired optical mouse (USB)</v>
      </c>
      <c r="CE12" t="str">
        <v>EPEAT Gold
Energy star 8.0
REACH
RoHS</v>
      </c>
      <c r="CF1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2" t="str">
        <v>65% PCR recycled plastic rear cover</v>
      </c>
      <c r="CH12" t="str">
        <v>65% PCR recycled plastic base cover</v>
      </c>
      <c r="CI12" t="str">
        <v>55%</v>
      </c>
    </row>
    <row r="13" spans="1:87" ht="14.4">
      <c r="A13" t="str">
        <v>P470VAK-B7150WS</v>
      </c>
      <c r="B13" s="19" t="str">
        <f>IF(ISBLANK(A13),"",_xlfn.XLOOKUP(LEFT(A13,5),'MKT name rule'!$B$2:$B$322,'MKT name rule'!$C$2:$C$322, "Not found"))</f>
        <v>ASUS ExpertCenter P400</v>
      </c>
      <c r="C13" s="19" t="str">
        <f t="shared" si="28"/>
        <v>90PT03W5-M00PA0</v>
      </c>
      <c r="D13" t="str">
        <f t="shared" si="0"/>
        <v>ASUS ExpertCenter P400 (i7-13620H/16GB/512GB/Win 11 Home/P470VAK)</v>
      </c>
      <c r="E13" t="str">
        <f t="shared" si="1"/>
        <v>Intel® Core™ i7-13620H 2.4 GHz</v>
      </c>
      <c r="F13" t="str">
        <f t="shared" si="2"/>
        <v>Intel® UHD Graphics</v>
      </c>
      <c r="G13" t="str">
        <f t="shared" si="3"/>
        <v>Windows 11 Home</v>
      </c>
      <c r="H13" t="str">
        <f t="shared" si="29"/>
        <v>Microsoft Office Home 2024_x000D_
Microsoft 365 Basic</v>
      </c>
      <c r="I13" t="str">
        <f t="shared" si="4"/>
        <v>27.0"</v>
      </c>
      <c r="J13" t="str">
        <f t="shared" si="5"/>
        <v>FHD (1920 x 1080) 16:9</v>
      </c>
      <c r="K13" t="str">
        <f t="shared" si="6"/>
        <v>300nits</v>
      </c>
      <c r="L13" s="1" t="str">
        <f t="shared" si="7"/>
        <v>DDR5 16GB</v>
      </c>
      <c r="M13" t="str">
        <f t="shared" si="8"/>
        <v>512GB M.2 NVMe™ PCIe® 4.0 SSD</v>
      </c>
      <c r="N13" t="str">
        <f t="shared" si="9"/>
        <v>Side:
1x Kensington lock
1x 3.5mm combo audio jack
1x USB 2.0 Type-A
Back:
1x DC-in
1x RJ45 Gigabit Ethernet
1x HDMI in 1.4
1x HDMI out 1.4
1x USB 3.2 Gen 1 Type-C
3x USB 3.2 Gen 1 Type-A</v>
      </c>
      <c r="O13" t="str">
        <f t="shared" si="10"/>
        <v>09.00 kg</v>
      </c>
      <c r="P13" t="str">
        <f t="shared" si="11"/>
        <v>61.3 x 44.7 x 1.7 ~ 21.0 cm</v>
      </c>
      <c r="Q13" t="str">
        <f t="shared" si="12"/>
        <v>2x DDR5 SO-DIMM slot</v>
      </c>
      <c r="R13" t="str">
        <f t="shared" si="13"/>
        <v>Wired black keyboard (USB)
Wired optical mouse (USB)</v>
      </c>
      <c r="S13" t="str">
        <f t="shared" si="14"/>
        <v>No Battery</v>
      </c>
      <c r="T13" t="str">
        <f t="shared" si="15"/>
        <v>ø4.5, 120W AC Adapter</v>
      </c>
      <c r="U13" t="str">
        <f t="shared" si="16"/>
        <v>BIOS Booting User Password Protection
HDD User Password Protection and Security
Kensington Security Slot™(7x 3mm)</v>
      </c>
      <c r="V13" t="str">
        <f t="shared" si="17"/>
        <v>Intel® Core™ i7-13620H Processor 2.4 GHz (24MB Cache, up to 4.9 GHz, 10 cores, 16 Threads)</v>
      </c>
      <c r="W13" t="str">
        <f t="shared" si="18"/>
        <v>Intel® Core™ i7-13620H 2.4</v>
      </c>
      <c r="X13" t="str">
        <f t="shared" si="19"/>
        <v>i7-13620H</v>
      </c>
      <c r="Y13" t="str">
        <f t="shared" si="20"/>
        <v>i7-13620H</v>
      </c>
      <c r="Z13" t="str">
        <f t="shared" si="21"/>
        <v>Win 11 Home</v>
      </c>
      <c r="AA13" t="str">
        <f t="shared" si="22"/>
        <v/>
      </c>
      <c r="AB13" t="str">
        <f t="shared" si="23"/>
        <v>16GB</v>
      </c>
      <c r="AC13" t="str">
        <f t="shared" si="24"/>
        <v>512GB</v>
      </c>
      <c r="AD13" t="str">
        <f t="shared" si="25"/>
        <v>1x Kensington lock
1x 3.5mm combo audio jack
1x USB 2.0 Type-A</v>
      </c>
      <c r="AE13" t="str">
        <f t="shared" si="26"/>
        <v>1x DC-in
1x RJ45 Gigabit Ethernet
1x HDMI in 1.4
1x HDMI out 1.4
1x USB 3.2 Gen 1 Type-C
3x USB 3.2 Gen 1 Type-A</v>
      </c>
      <c r="AF13" t="str">
        <f t="shared" si="27"/>
        <v>P470VAK</v>
      </c>
      <c r="AG13" s="27"/>
      <c r="AH13" t="str">
        <v>90PT03W5-M00PA0</v>
      </c>
      <c r="AI13" t="str">
        <v>P470VAK-B7150WS</v>
      </c>
      <c r="AJ13" t="str">
        <v>4711387957592</v>
      </c>
      <c r="AK13" t="str">
        <v>197105957596</v>
      </c>
      <c r="AL13" t="str">
        <v>3.102</v>
      </c>
      <c r="AM13" t="str">
        <v>VSPT03W3-BU0060</v>
      </c>
      <c r="AN13" t="str">
        <v>Black</v>
      </c>
      <c r="AO13" t="str">
        <v>27.0-inch</v>
      </c>
      <c r="AP13" t="str">
        <v>FHD (1920 x 1080) 16:9</v>
      </c>
      <c r="AQ13" t="str">
        <v>LCD</v>
      </c>
      <c r="AR13" t="str">
        <v>300nits</v>
      </c>
      <c r="AS13" t="str">
        <v>sRGB: 100%</v>
      </c>
      <c r="AT13" t="str">
        <v>178/178</v>
      </c>
      <c r="AU13" t="str">
        <v>14/25</v>
      </c>
      <c r="AV13" t="str">
        <v>100Hz</v>
      </c>
      <c r="AW13" t="str">
        <v>1000:1</v>
      </c>
      <c r="AX13" t="str">
        <v>93 %</v>
      </c>
      <c r="AY13" t="str">
        <v>Wide view</v>
      </c>
      <c r="AZ13" t="str">
        <v>Anti-glare display</v>
      </c>
      <c r="BA13" t="str">
        <v>Non-touch screen</v>
      </c>
      <c r="BB13" t="str">
        <v>Normal Stand</v>
      </c>
      <c r="BC13" t="str">
        <v>Intel® Core™ i7-13620H Processor 2.4 GHz (24MB Cache, up to 4.9 GHz, 10 cores, 16 Threads)</v>
      </c>
      <c r="BD13" t="str">
        <v>N/A</v>
      </c>
      <c r="BE13" t="str">
        <v>N/A</v>
      </c>
      <c r="BF13" t="str">
        <v>Intel® UHD Graphics</v>
      </c>
      <c r="BG13" t="str">
        <v>16GB DDR5 SO-DIMM</v>
      </c>
      <c r="BH13" t="str">
        <v>DDR5 16GB</v>
      </c>
      <c r="BI13" t="str">
        <v>512GB M.2 NVMe™ PCIe® 4.0 SSD</v>
      </c>
      <c r="BJ13" t="str">
        <v>2x DDR5 SO-DIMM slot</v>
      </c>
      <c r="BK13" t="str">
        <v>Not available</v>
      </c>
      <c r="BL13" t="str">
        <v>Wi-Fi 6E(802.11ax) (Dual band) 2*2 + Bluetooth® 5.4 Wireless Card</v>
      </c>
      <c r="BM13" t="str">
        <v>Realtek RTL8111H 10/100/1000 Mbps</v>
      </c>
      <c r="BN13" t="str">
        <v>1080p FHD camera</v>
      </c>
      <c r="BO13" t="str">
        <v>With privacy shutter</v>
      </c>
      <c r="BP13" t="str">
        <v>N/A</v>
      </c>
      <c r="BQ13" t="str">
        <v>Built-in array microphone
Built-in speakers</v>
      </c>
      <c r="BR13" t="str">
        <v>Windows 11 Home - ASUS recommends Windows 11 Pro for business</v>
      </c>
      <c r="BS13" t="str">
        <v>Microsoft Office Home 2024_x000D_
Microsoft 365 Basic</v>
      </c>
      <c r="BT13" t="str">
        <v>ø4.5, 120W AC Adapter, Output: 20V DC, 6.0A, 120W, Input: 100~240V AC 50/60Hz universal</v>
      </c>
      <c r="BU13" t="str">
        <v>1x Kensington lock
1x 3.5mm combo audio jack
1x USB 2.0 Type-A</v>
      </c>
      <c r="BV13" t="str">
        <v>1x DC-in
1x RJ45 Gigabit Ethernet
1x HDMI in 1.4
1x HDMI out 1.4
1x USB 3.2 Gen 1 Type-C
3x USB 3.2 Gen 1 Type-A</v>
      </c>
      <c r="BW13" t="str">
        <v>61.3 x 44.7 x 1.7 ~ 21.0 cm (24.13" x 17.60" x 0.67" ~ 8.27")</v>
      </c>
      <c r="BX13" t="str">
        <v>09.00 kg (19.84 lbs)</v>
      </c>
      <c r="BY13" t="str">
        <v>BIOS Booting User Password Protection
HDD User Password Protection and Security
Kensington Security Slot™(7x 3mm)</v>
      </c>
      <c r="BZ13" t="str">
        <v>McAfee® 30 days free trial</v>
      </c>
      <c r="CA13" t="str">
        <v>Trusted Platform Module (TPM) 2.0</v>
      </c>
      <c r="CB13" t="str">
        <v>MyASUS
ASUS Business Manager
AI ExpertMeet (AI features need devices with 12GB RAM or more)</v>
      </c>
      <c r="CC13" t="str">
        <v>System diagnosis
Fan Profile
Splendid
AppDeals
Link to MyASUS</v>
      </c>
      <c r="CD13" t="str">
        <v>Wired black keyboard (USB)
Wired optical mouse (USB)</v>
      </c>
      <c r="CE13" t="str">
        <v>EPEAT Gold
Energy star 8.0
REACH
RoHS</v>
      </c>
      <c r="CF1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3" t="str">
        <v>65% PCR recycled plastic rear cover</v>
      </c>
      <c r="CH13" t="str">
        <v>65% PCR recycled plastic base cover</v>
      </c>
      <c r="CI13" t="str">
        <v>55%</v>
      </c>
    </row>
    <row r="14" spans="1:87" ht="14.4">
      <c r="A14" t="str">
        <v>P470VAK-B5150WS</v>
      </c>
      <c r="B14" s="19" t="str">
        <f>IF(ISBLANK(A14),"",_xlfn.XLOOKUP(LEFT(A14,5),'MKT name rule'!$B$2:$B$322,'MKT name rule'!$C$2:$C$322, "Not found"))</f>
        <v>ASUS ExpertCenter P400</v>
      </c>
      <c r="C14" s="19" t="str">
        <f t="shared" si="28"/>
        <v>90PT03W5-M00PB0</v>
      </c>
      <c r="D14" t="str">
        <f t="shared" si="0"/>
        <v>ASUS ExpertCenter P400 (i5-13420H/16GB/512GB/Win 11 Home/P470VAK)</v>
      </c>
      <c r="E14" t="str">
        <f t="shared" si="1"/>
        <v>Intel® Core™ i5-13420H 2.1 GHz</v>
      </c>
      <c r="F14" t="str">
        <f t="shared" si="2"/>
        <v>Intel® UHD Graphics</v>
      </c>
      <c r="G14" t="str">
        <f t="shared" si="3"/>
        <v>Windows 11 Home</v>
      </c>
      <c r="H14" t="str">
        <f t="shared" si="29"/>
        <v>Microsoft Office Home 2024_x000D_
Microsoft 365 Basic</v>
      </c>
      <c r="I14" t="str">
        <f t="shared" si="4"/>
        <v>27.0"</v>
      </c>
      <c r="J14" t="str">
        <f t="shared" si="5"/>
        <v>FHD (1920 x 1080) 16:9</v>
      </c>
      <c r="K14" t="str">
        <f t="shared" si="6"/>
        <v>300nits</v>
      </c>
      <c r="L14" s="1" t="str">
        <f t="shared" si="7"/>
        <v>DDR5 16GB</v>
      </c>
      <c r="M14" t="str">
        <f t="shared" si="8"/>
        <v>512GB M.2 NVMe™ PCIe® 4.0 SSD</v>
      </c>
      <c r="N14" t="str">
        <f t="shared" si="9"/>
        <v>Side:
1x Kensington lock
1x 3.5mm combo audio jack
1x USB 2.0 Type-A
Back:
1x DC-in
1x RJ45 Gigabit Ethernet
1x HDMI in 1.4
1x HDMI out 1.4
1x USB 3.2 Gen 1 Type-C
3x USB 3.2 Gen 1 Type-A</v>
      </c>
      <c r="O14" t="str">
        <f t="shared" si="10"/>
        <v>09.00 kg</v>
      </c>
      <c r="P14" t="str">
        <f t="shared" si="11"/>
        <v>61.3 x 44.7 x 1.7 ~ 21.0 cm</v>
      </c>
      <c r="Q14" t="str">
        <f t="shared" si="12"/>
        <v>2x DDR5 SO-DIMM slot</v>
      </c>
      <c r="R14" t="str">
        <f t="shared" si="13"/>
        <v>Wired black keyboard (USB)
Wired optical mouse (USB)</v>
      </c>
      <c r="S14" t="str">
        <f t="shared" si="14"/>
        <v>No Battery</v>
      </c>
      <c r="T14" t="str">
        <f t="shared" si="15"/>
        <v>ø4.5, 120W AC Adapter</v>
      </c>
      <c r="U14" t="str">
        <f t="shared" si="16"/>
        <v>BIOS Booting User Password Protection
HDD User Password Protection and Security
Kensington Security Slot™(7x 3mm)</v>
      </c>
      <c r="V14" t="str">
        <f t="shared" si="17"/>
        <v>Intel® Core™ i5-13420H Processor 2.1 GHz (12MB Cache, up to 4.6 GHz, 8 cores, 12 Threads)</v>
      </c>
      <c r="W14" t="str">
        <f t="shared" si="18"/>
        <v>Intel® Core™ i5-13420H 2.1</v>
      </c>
      <c r="X14" t="str">
        <f t="shared" si="19"/>
        <v>i5-13420H</v>
      </c>
      <c r="Y14" t="str">
        <f t="shared" si="20"/>
        <v>i5-13420H</v>
      </c>
      <c r="Z14" t="str">
        <f t="shared" si="21"/>
        <v>Win 11 Home</v>
      </c>
      <c r="AA14" t="str">
        <f t="shared" si="22"/>
        <v/>
      </c>
      <c r="AB14" t="str">
        <f t="shared" si="23"/>
        <v>16GB</v>
      </c>
      <c r="AC14" t="str">
        <f t="shared" si="24"/>
        <v>512GB</v>
      </c>
      <c r="AD14" t="str">
        <f t="shared" si="25"/>
        <v>1x Kensington lock
1x 3.5mm combo audio jack
1x USB 2.0 Type-A</v>
      </c>
      <c r="AE14" t="str">
        <f t="shared" si="26"/>
        <v>1x DC-in
1x RJ45 Gigabit Ethernet
1x HDMI in 1.4
1x HDMI out 1.4
1x USB 3.2 Gen 1 Type-C
3x USB 3.2 Gen 1 Type-A</v>
      </c>
      <c r="AF14" t="str">
        <f t="shared" si="27"/>
        <v>P470VAK</v>
      </c>
      <c r="AG14" s="27"/>
      <c r="AH14" t="str">
        <v>90PT03W5-M00PB0</v>
      </c>
      <c r="AI14" t="str">
        <v>P470VAK-B5150WS</v>
      </c>
      <c r="AJ14" t="str">
        <v/>
      </c>
      <c r="AK14" t="str">
        <v/>
      </c>
      <c r="AL14" t="str">
        <v>3.15</v>
      </c>
      <c r="AM14" t="str">
        <v>VSPT03W3-BU0060</v>
      </c>
      <c r="AN14" t="str">
        <v>Black</v>
      </c>
      <c r="AO14" t="str">
        <v>27.0-inch</v>
      </c>
      <c r="AP14" t="str">
        <v>FHD (1920 x 1080) 16:9</v>
      </c>
      <c r="AQ14" t="str">
        <v>LCD</v>
      </c>
      <c r="AR14" t="str">
        <v>300nits</v>
      </c>
      <c r="AS14" t="str">
        <v>sRGB: 100%</v>
      </c>
      <c r="AT14" t="str">
        <v>178/178</v>
      </c>
      <c r="AU14" t="str">
        <v>14/25</v>
      </c>
      <c r="AV14" t="str">
        <v>100Hz</v>
      </c>
      <c r="AW14" t="str">
        <v>1000:1</v>
      </c>
      <c r="AX14" t="str">
        <v>93 %</v>
      </c>
      <c r="AY14" t="str">
        <v>Wide view</v>
      </c>
      <c r="AZ14" t="str">
        <v>Anti-glare display</v>
      </c>
      <c r="BA14" t="str">
        <v>Non-touch screen</v>
      </c>
      <c r="BB14" t="str">
        <v>Normal Stand</v>
      </c>
      <c r="BC14" t="str">
        <v>Intel® Core™ i5-13420H Processor 2.1 GHz (12MB Cache, up to 4.6 GHz, 8 cores, 12 Threads)</v>
      </c>
      <c r="BD14" t="str">
        <v>N/A</v>
      </c>
      <c r="BE14" t="str">
        <v>N/A</v>
      </c>
      <c r="BF14" t="str">
        <v>Intel® UHD Graphics</v>
      </c>
      <c r="BG14" t="str">
        <v>16GB DDR5 SO-DIMM</v>
      </c>
      <c r="BH14" t="str">
        <v>DDR5 16GB</v>
      </c>
      <c r="BI14" t="str">
        <v>512GB M.2 NVMe™ PCIe® 4.0 SSD</v>
      </c>
      <c r="BJ14" t="str">
        <v>2x DDR5 SO-DIMM slot</v>
      </c>
      <c r="BK14" t="str">
        <v>Not available</v>
      </c>
      <c r="BL14" t="str">
        <v>Wi-Fi 6E(802.11ax) (Dual band) 2*2 + Bluetooth® 5.4 Wireless Card</v>
      </c>
      <c r="BM14" t="str">
        <v>Realtek RTL8111H 10/100/1000 Mbps</v>
      </c>
      <c r="BN14" t="str">
        <v>1080p FHD camera</v>
      </c>
      <c r="BO14" t="str">
        <v>With privacy shutter</v>
      </c>
      <c r="BP14" t="str">
        <v>N/A</v>
      </c>
      <c r="BQ14" t="str">
        <v>Built-in array microphone
Built-in speakers</v>
      </c>
      <c r="BR14" t="str">
        <v>Windows 11 Home - ASUS recommends Windows 11 Pro for business</v>
      </c>
      <c r="BS14" t="str">
        <v>Microsoft Office Home 2024_x000D_
Microsoft 365 Basic</v>
      </c>
      <c r="BT14" t="str">
        <v>ø4.5, 120W AC Adapter, Output: 20V DC, 6.0A, 120W, Input: 100~240V AC 50/60Hz universal</v>
      </c>
      <c r="BU14" t="str">
        <v>1x Kensington lock
1x 3.5mm combo audio jack
1x USB 2.0 Type-A</v>
      </c>
      <c r="BV14" t="str">
        <v>1x DC-in
1x RJ45 Gigabit Ethernet
1x HDMI in 1.4
1x HDMI out 1.4
1x USB 3.2 Gen 1 Type-C
3x USB 3.2 Gen 1 Type-A</v>
      </c>
      <c r="BW14" t="str">
        <v>61.3 x 44.7 x 1.7 ~ 21.0 cm (24.13" x 17.60" x 0.67" ~ 8.27")</v>
      </c>
      <c r="BX14" t="str">
        <v>09.00 kg (19.84 lbs)</v>
      </c>
      <c r="BY14" t="str">
        <v>BIOS Booting User Password Protection
HDD User Password Protection and Security
Kensington Security Slot™(7x 3mm)</v>
      </c>
      <c r="BZ14" t="str">
        <v>McAfee® 30 days free trial</v>
      </c>
      <c r="CA14" t="str">
        <v>Trusted Platform Module (TPM) 2.0</v>
      </c>
      <c r="CB14" t="str">
        <v>MyASUS
ASUS Business Manager
AI ExpertMeet (AI features need devices with 12GB RAM or more)</v>
      </c>
      <c r="CC14" t="str">
        <v>System diagnosis
Fan Profile
Splendid
AppDeals
Link to MyASUS</v>
      </c>
      <c r="CD14" t="str">
        <v>Wired black keyboard (USB)
Wired optical mouse (USB)</v>
      </c>
      <c r="CE14" t="str">
        <v>EPEAT Gold
Energy star 8.0
REACH
RoHS</v>
      </c>
      <c r="CF1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4" t="str">
        <v>65% PCR recycled plastic rear cover</v>
      </c>
      <c r="CH14" t="str">
        <v>65% PCR recycled plastic base cover</v>
      </c>
      <c r="CI14" t="str">
        <v>55%</v>
      </c>
    </row>
    <row r="15" spans="1:87" ht="14.4">
      <c r="A15" t="str">
        <v>P470VAT-B7310WSH</v>
      </c>
      <c r="B15" s="19" t="str">
        <f>IF(ISBLANK(A15),"",_xlfn.XLOOKUP(LEFT(A15,5),'MKT name rule'!$B$2:$B$322,'MKT name rule'!$C$2:$C$322, "Not found"))</f>
        <v>ASUS ExpertCenter P400</v>
      </c>
      <c r="C15" s="19" t="str">
        <f t="shared" si="28"/>
        <v>90PT03W6-M00PC0</v>
      </c>
      <c r="D15" t="str">
        <f t="shared" si="0"/>
        <v>ASUS ExpertCenter P400 (i7-13620H/32GB/1TB/Win 11 Home/P470VAT)</v>
      </c>
      <c r="E15" t="str">
        <f t="shared" si="1"/>
        <v>Intel® Core™ i7-13620H 2.4 GHz</v>
      </c>
      <c r="F15" t="str">
        <f t="shared" si="2"/>
        <v>Intel® UHD Graphics</v>
      </c>
      <c r="G15" t="str">
        <f t="shared" si="3"/>
        <v>Windows 11 Home</v>
      </c>
      <c r="H15" t="str">
        <f t="shared" si="29"/>
        <v>Microsoft Office Home 2024_x000D_
Microsoft 365 Basic</v>
      </c>
      <c r="I15" t="str">
        <f t="shared" si="4"/>
        <v>27.0"</v>
      </c>
      <c r="J15" t="str">
        <f t="shared" si="5"/>
        <v>FHD (1920 x 1080) 16:9</v>
      </c>
      <c r="K15" t="str">
        <f t="shared" si="6"/>
        <v>300nits</v>
      </c>
      <c r="L15" s="1" t="str">
        <f t="shared" si="7"/>
        <v>DDR5 32GB</v>
      </c>
      <c r="M15" t="str">
        <f t="shared" si="8"/>
        <v>1TB M.2 NVMe™ PCIe® 4.0 SSD</v>
      </c>
      <c r="N15" t="str">
        <f t="shared" si="9"/>
        <v>Side:
1x Kensington lock
1x 3.5mm combo audio jack
1x USB 2.0 Type-A
Back:
1x DC-in
1x RJ45 Gigabit Ethernet
1x HDMI in 1.4
1x HDMI out 1.4
1x USB 3.2 Gen 1 Type-C
3x USB 3.2 Gen 1 Type-A</v>
      </c>
      <c r="O15" t="str">
        <f t="shared" si="10"/>
        <v>09.00 kg</v>
      </c>
      <c r="P15" t="str">
        <f t="shared" si="11"/>
        <v>61.3 x 44.7 x 1.7 ~ 21.0 cm</v>
      </c>
      <c r="Q15" t="str">
        <f t="shared" si="12"/>
        <v>2x DDR5 SO-DIMM slot</v>
      </c>
      <c r="R15" t="str">
        <f t="shared" si="13"/>
        <v>Wired black keyboard (USB)
Wired optical mouse (USB)</v>
      </c>
      <c r="S15" t="str">
        <f t="shared" si="14"/>
        <v>No Battery</v>
      </c>
      <c r="T15" t="str">
        <f t="shared" si="15"/>
        <v>ø4.5, 120W AC Adapter</v>
      </c>
      <c r="U15" t="str">
        <f t="shared" si="16"/>
        <v>BIOS Booting User Password Protection
HDD User Password Protection and Security
Kensington Security Slot™(7x 3mm)</v>
      </c>
      <c r="V15" t="str">
        <f t="shared" si="17"/>
        <v>Intel® Core™ i7-13620H Processor 2.4 GHz (24MB Cache, up to 4.9 GHz, 10 cores, 16 Threads)</v>
      </c>
      <c r="W15" t="str">
        <f t="shared" si="18"/>
        <v>Intel® Core™ i7-13620H 2.4</v>
      </c>
      <c r="X15" t="str">
        <f t="shared" si="19"/>
        <v>i7-13620H</v>
      </c>
      <c r="Y15" t="str">
        <f t="shared" si="20"/>
        <v>i7-13620H</v>
      </c>
      <c r="Z15" t="str">
        <f t="shared" si="21"/>
        <v>Win 11 Home</v>
      </c>
      <c r="AA15" t="str">
        <f t="shared" si="22"/>
        <v/>
      </c>
      <c r="AB15" t="str">
        <f t="shared" si="23"/>
        <v>32GB</v>
      </c>
      <c r="AC15" t="str">
        <f t="shared" si="24"/>
        <v>1TB</v>
      </c>
      <c r="AD15" t="str">
        <f t="shared" si="25"/>
        <v>1x Kensington lock
1x 3.5mm combo audio jack
1x USB 2.0 Type-A</v>
      </c>
      <c r="AE15" t="str">
        <f t="shared" si="26"/>
        <v>1x DC-in
1x RJ45 Gigabit Ethernet
1x HDMI in 1.4
1x HDMI out 1.4
1x USB 3.2 Gen 1 Type-C
3x USB 3.2 Gen 1 Type-A</v>
      </c>
      <c r="AF15" t="str">
        <f t="shared" si="27"/>
        <v>P470VAT</v>
      </c>
      <c r="AG15" s="27"/>
      <c r="AH15" t="str">
        <v>90PT03W6-M00PC0</v>
      </c>
      <c r="AI15" t="str">
        <v>P470VAT-B7310WSH</v>
      </c>
      <c r="AJ15" t="str">
        <v/>
      </c>
      <c r="AK15">
        <v>0</v>
      </c>
      <c r="AL15" t="str">
        <v>3.31</v>
      </c>
      <c r="AM15" t="str">
        <v>VSPT03W3-BU0160</v>
      </c>
      <c r="AN15" t="str">
        <v>Black</v>
      </c>
      <c r="AO15" t="str">
        <v>27.0-inch</v>
      </c>
      <c r="AP15" t="str">
        <v>FHD (1920 x 1080) 16:9</v>
      </c>
      <c r="AQ15" t="str">
        <v>LCD</v>
      </c>
      <c r="AR15" t="str">
        <v>300nits</v>
      </c>
      <c r="AS15" t="str">
        <v>sRGB: 100%</v>
      </c>
      <c r="AT15" t="str">
        <v>178/178</v>
      </c>
      <c r="AU15" t="str">
        <v>14/25</v>
      </c>
      <c r="AV15" t="str">
        <v>75Hz</v>
      </c>
      <c r="AW15" t="str">
        <v>1000:1</v>
      </c>
      <c r="AX15" t="str">
        <v>93 %</v>
      </c>
      <c r="AY15" t="str">
        <v>Wide view</v>
      </c>
      <c r="AZ15" t="str">
        <v>Anti-glare display</v>
      </c>
      <c r="BA15" t="str">
        <v>Touch screen</v>
      </c>
      <c r="BB15" t="str">
        <v>HAS stand with VESA supported</v>
      </c>
      <c r="BC15" t="str">
        <v>Intel® Core™ i7-13620H Processor 2.4 GHz (24MB Cache, up to 4.9 GHz, 10 cores, 16 Threads)</v>
      </c>
      <c r="BD15" t="str">
        <v>N/A</v>
      </c>
      <c r="BE15" t="str">
        <v>N/A</v>
      </c>
      <c r="BF15" t="str">
        <v>Intel® UHD Graphics</v>
      </c>
      <c r="BG15" t="str">
        <v>16GB DDR5 SO-DIMM *2</v>
      </c>
      <c r="BH15" t="str">
        <v>DDR5 32GB</v>
      </c>
      <c r="BI15" t="str">
        <v>1TB M.2 NVMe™ PCIe® 4.0 SSD</v>
      </c>
      <c r="BJ15" t="str">
        <v>2x DDR5 SO-DIMM slot</v>
      </c>
      <c r="BK15" t="str">
        <v>Not available</v>
      </c>
      <c r="BL15" t="str">
        <v>Wi-Fi 6E(802.11ax) (Dual band) 2*2 + Bluetooth® 5.4 Wireless Card</v>
      </c>
      <c r="BM15" t="str">
        <v>Realtek RTL8111H 10/100/1000 Mbps</v>
      </c>
      <c r="BN15" t="str">
        <v>1080p FHD camera</v>
      </c>
      <c r="BO15" t="str">
        <v>With privacy shutter</v>
      </c>
      <c r="BP15" t="str">
        <v>N/A</v>
      </c>
      <c r="BQ15" t="str">
        <v>Built-in array microphone
Built-in speakers</v>
      </c>
      <c r="BR15" t="str">
        <v>Windows 11 Home - ASUS recommends Windows 11 Pro for business</v>
      </c>
      <c r="BS15" t="str">
        <v>Microsoft Office Home 2024_x000D_
Microsoft 365 Basic</v>
      </c>
      <c r="BT15" t="str">
        <v>ø4.5, 120W AC Adapter, Output: 20V DC, 6.0A, 120W, Input: 100~240V AC 50/60Hz universal</v>
      </c>
      <c r="BU15" t="str">
        <v>1x Kensington lock
1x 3.5mm combo audio jack
1x USB 2.0 Type-A</v>
      </c>
      <c r="BV15" t="str">
        <v>1x DC-in
1x RJ45 Gigabit Ethernet
1x HDMI in 1.4
1x HDMI out 1.4
1x USB 3.2 Gen 1 Type-C
3x USB 3.2 Gen 1 Type-A</v>
      </c>
      <c r="BW15" t="str">
        <v>61.3 x 44.7 x 1.7 ~ 21.0 cm (24.13" x 17.60" x 0.67" ~ 8.27")</v>
      </c>
      <c r="BX15" t="str">
        <v>09.00 kg (19.84 lbs)</v>
      </c>
      <c r="BY15" t="str">
        <v>BIOS Booting User Password Protection
HDD User Password Protection and Security
Kensington Security Slot™(7x 3mm)</v>
      </c>
      <c r="BZ15" t="str">
        <v>McAfee® 30 days free trial</v>
      </c>
      <c r="CA15" t="str">
        <v>Trusted Platform Module (TPM) 2.0</v>
      </c>
      <c r="CB15" t="str">
        <v>MyASUS
ASUS Business Manager
AI ExpertMeet (AI features need devices with 12GB RAM or more)</v>
      </c>
      <c r="CC15" t="str">
        <v>System diagnosis
Fan Profile
Splendid
AppDeals
Link to MyASUS</v>
      </c>
      <c r="CD15" t="str">
        <v>Wired black keyboard (USB)
Wired optical mouse (USB)</v>
      </c>
      <c r="CE15" t="str">
        <v>EPEAT Gold
Energy star 8.0
REACH
RoHS</v>
      </c>
      <c r="CF1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5" t="str">
        <v>65% PCR recycled plastic rear cover</v>
      </c>
      <c r="CH15" t="str">
        <v>65% PCR recycled plastic base cover</v>
      </c>
      <c r="CI15" t="str">
        <v>55%</v>
      </c>
    </row>
    <row r="16" spans="1:87" ht="14.4">
      <c r="A16" t="str">
        <v>P440VAT-B7850WS</v>
      </c>
      <c r="B16" s="19" t="str">
        <f>IF(ISBLANK(A16),"",_xlfn.XLOOKUP(LEFT(A16,5),'MKT name rule'!$B$2:$B$322,'MKT name rule'!$C$2:$C$322, "Not found"))</f>
        <v>ASUS ExpertCenter P400</v>
      </c>
      <c r="C16" s="19" t="str">
        <f t="shared" si="28"/>
        <v>90PT03X5-M01L20</v>
      </c>
      <c r="D16" t="str">
        <f t="shared" si="0"/>
        <v>ASUS ExpertCenter P400 (i7-13620H/8GB/512GB/Win 11 Home/P440VAT)</v>
      </c>
      <c r="E16" t="str">
        <f t="shared" si="1"/>
        <v>Intel® Core™ i7-13620H 2.4 GHz</v>
      </c>
      <c r="F16" t="str">
        <f t="shared" si="2"/>
        <v>Intel® UHD Graphics</v>
      </c>
      <c r="G16" t="str">
        <f t="shared" si="3"/>
        <v>Windows 11 Home</v>
      </c>
      <c r="H16" t="str">
        <f t="shared" si="29"/>
        <v>Microsoft Office Home 2024_x000D_
Microsoft 365 Basic</v>
      </c>
      <c r="I16" t="str">
        <f t="shared" si="4"/>
        <v>23.8"</v>
      </c>
      <c r="J16" t="str">
        <f t="shared" si="5"/>
        <v>FHD (1920 x 1080) 16:9</v>
      </c>
      <c r="K16" t="str">
        <f t="shared" si="6"/>
        <v>250nits</v>
      </c>
      <c r="L16" s="1" t="str">
        <f t="shared" si="7"/>
        <v>DDR5 8GB</v>
      </c>
      <c r="M16" t="str">
        <f t="shared" si="8"/>
        <v>512GB M.2 NVMe™ PCIe® 4.0 SSD</v>
      </c>
      <c r="N16" t="str">
        <f t="shared" si="9"/>
        <v>Side:
1x Kensington lock
1x 3.5mm combo audio jack
1x USB 2.0 Type-A
Back:
1x DC-in
1x RJ45 Gigabit Ethernet
1x HDMI in 1.4
1x HDMI out 1.4
1x USB 3.2 Gen 1 Type-C
3x USB 3.2 Gen 1 Type-A</v>
      </c>
      <c r="O16" t="str">
        <f t="shared" si="10"/>
        <v>06.90 kg</v>
      </c>
      <c r="P16" t="str">
        <f t="shared" si="11"/>
        <v>54.1 x 41.6 x 1.7 ~ 21.0 cm</v>
      </c>
      <c r="Q16" t="str">
        <f t="shared" si="12"/>
        <v>2x DDR5 SO-DIMM slot</v>
      </c>
      <c r="R16" t="str">
        <f t="shared" si="13"/>
        <v>Wired black keyboard (USB)
Wired optical mouse (USB)</v>
      </c>
      <c r="S16" t="str">
        <f t="shared" si="14"/>
        <v>No Battery</v>
      </c>
      <c r="T16" t="str">
        <f t="shared" si="15"/>
        <v>ø4.5, 120W AC Adapter</v>
      </c>
      <c r="U16" t="str">
        <f t="shared" si="16"/>
        <v>BIOS Booting User Password Protection
HDD User Password Protection and Security
Kensington Security Slot™(7x 3mm)</v>
      </c>
      <c r="V16" t="str">
        <f t="shared" si="17"/>
        <v>Intel® Core™ i7-13620H Processor 2.4 GHz (24MB Cache, up to 4.9 GHz, 10 cores, 16 Threads)</v>
      </c>
      <c r="W16" t="str">
        <f t="shared" si="18"/>
        <v>Intel® Core™ i7-13620H 2.4</v>
      </c>
      <c r="X16" t="str">
        <f t="shared" si="19"/>
        <v>i7-13620H</v>
      </c>
      <c r="Y16" t="str">
        <f t="shared" si="20"/>
        <v>i7-13620H</v>
      </c>
      <c r="Z16" t="str">
        <f t="shared" si="21"/>
        <v>Win 11 Home</v>
      </c>
      <c r="AA16" t="str">
        <f t="shared" si="22"/>
        <v/>
      </c>
      <c r="AB16" t="str">
        <f t="shared" si="23"/>
        <v>8GB</v>
      </c>
      <c r="AC16" t="str">
        <f t="shared" si="24"/>
        <v>512GB</v>
      </c>
      <c r="AD16" t="str">
        <f t="shared" si="25"/>
        <v>1x Kensington lock
1x 3.5mm combo audio jack
1x USB 2.0 Type-A</v>
      </c>
      <c r="AE16" t="str">
        <f t="shared" si="26"/>
        <v>1x DC-in
1x RJ45 Gigabit Ethernet
1x HDMI in 1.4
1x HDMI out 1.4
1x USB 3.2 Gen 1 Type-C
3x USB 3.2 Gen 1 Type-A</v>
      </c>
      <c r="AF16" t="str">
        <f t="shared" si="27"/>
        <v>P440VAT</v>
      </c>
      <c r="AG16" s="27"/>
      <c r="AH16" t="str">
        <v>90PT03X5-M01L20</v>
      </c>
      <c r="AI16" t="str">
        <v>P440VAT-B7850WS</v>
      </c>
      <c r="AJ16" t="str">
        <v>4711636034760</v>
      </c>
      <c r="AK16" t="str">
        <v>199291034761</v>
      </c>
      <c r="AL16" t="str">
        <v>1.982</v>
      </c>
      <c r="AM16" t="str">
        <v>VSPT03X3-BU0080</v>
      </c>
      <c r="AN16" t="str">
        <v>Black</v>
      </c>
      <c r="AO16" t="str">
        <v>23.8-inch</v>
      </c>
      <c r="AP16" t="str">
        <v>FHD (1920 x 1080) 16:9</v>
      </c>
      <c r="AQ16" t="str">
        <v>LCD</v>
      </c>
      <c r="AR16" t="str">
        <v>250nits</v>
      </c>
      <c r="AS16" t="str">
        <v>sRGB: 100%</v>
      </c>
      <c r="AT16" t="str">
        <v>178/178</v>
      </c>
      <c r="AU16" t="str">
        <v>14/25</v>
      </c>
      <c r="AV16" t="str">
        <v>75Hz</v>
      </c>
      <c r="AW16" t="str">
        <v>1000:1</v>
      </c>
      <c r="AX16" t="str">
        <v>93 %</v>
      </c>
      <c r="AY16" t="str">
        <v>Wide view</v>
      </c>
      <c r="AZ16" t="str">
        <v>Anti-glare display</v>
      </c>
      <c r="BA16" t="str">
        <v>Touch screen</v>
      </c>
      <c r="BB16" t="str">
        <v>Normal Stand</v>
      </c>
      <c r="BC16" t="str">
        <v>Intel® Core™ i7-13620H Processor 2.4 GHz (24MB Cache, up to 4.9 GHz, 10 cores, 16 Threads)</v>
      </c>
      <c r="BD16" t="str">
        <v>N/A</v>
      </c>
      <c r="BE16" t="str">
        <v>N/A</v>
      </c>
      <c r="BF16" t="str">
        <v>Intel® UHD Graphics</v>
      </c>
      <c r="BG16" t="str">
        <v>8GB DDR5 SO-DIMM</v>
      </c>
      <c r="BH16" t="str">
        <v>DDR5 8GB</v>
      </c>
      <c r="BI16" t="str">
        <v>512GB M.2 NVMe™ PCIe® 4.0 SSD</v>
      </c>
      <c r="BJ16" t="str">
        <v>2x DDR5 SO-DIMM slot</v>
      </c>
      <c r="BK16" t="str">
        <v>Not available</v>
      </c>
      <c r="BL16" t="str">
        <v>Wi-Fi 6(802.11ax) (Dual band) 2*2 + Bluetooth® 5.4 Wireless Card</v>
      </c>
      <c r="BM16" t="str">
        <v>Realtek RTL8111H 10/100/1000 Mbps</v>
      </c>
      <c r="BN16" t="str">
        <v>1080p FHD camera</v>
      </c>
      <c r="BO16" t="str">
        <v>With privacy shutter</v>
      </c>
      <c r="BP16" t="str">
        <v>N/A</v>
      </c>
      <c r="BQ16" t="str">
        <v>Built-in array microphone
Built-in speakers</v>
      </c>
      <c r="BR16" t="str">
        <v>Windows 11 Home - ASUS recommends Windows 11 Pro for business</v>
      </c>
      <c r="BS16" t="str">
        <v>Microsoft Office Home 2024_x000D_
Microsoft 365 Basic</v>
      </c>
      <c r="BT16" t="str">
        <v>ø4.5, 120W AC Adapter, Output: 20V DC, 6.0A, 120W, Input: 100~240V AC 50/60Hz universal</v>
      </c>
      <c r="BU16" t="str">
        <v>1x Kensington lock
1x 3.5mm combo audio jack
1x USB 2.0 Type-A</v>
      </c>
      <c r="BV16" t="str">
        <v>1x DC-in
1x RJ45 Gigabit Ethernet
1x HDMI in 1.4
1x HDMI out 1.4
1x USB 3.2 Gen 1 Type-C
3x USB 3.2 Gen 1 Type-A</v>
      </c>
      <c r="BW16" t="str">
        <v>54.1 x 41.6 x 1.7 ~ 21.0 cm (21.30" x 16.38" x 0.67" ~ 8.27")</v>
      </c>
      <c r="BX16" t="str">
        <v>06.90 kg (15.21 lbs)</v>
      </c>
      <c r="BY16" t="str">
        <v>BIOS Booting User Password Protection
HDD User Password Protection and Security
Kensington Security Slot™(7x 3mm)</v>
      </c>
      <c r="BZ16" t="str">
        <v>McAfee® 30 days free trial</v>
      </c>
      <c r="CA16" t="str">
        <v>Trusted Platform Module (TPM) 2.0</v>
      </c>
      <c r="CB16" t="str">
        <v>MyASUS
ASUS Business Manager
AI ExpertMeet (AI features need devices with 12GB RAM or more)</v>
      </c>
      <c r="CC16" t="str">
        <v>System diagnosis
Fan Profile
Splendid
AppDeals
Link to MyASUS</v>
      </c>
      <c r="CD16" t="str">
        <v>Wired black keyboard (USB)
Wired optical mouse (USB)</v>
      </c>
      <c r="CE16" t="str">
        <v>EPEAT Gold
Energy star 8.0
REACH
RoHS</v>
      </c>
      <c r="CF1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6" t="str">
        <v>65% PCR recycled plastic rear cover</v>
      </c>
      <c r="CH16" t="str">
        <v>65% PCR recycled plastic base cover</v>
      </c>
      <c r="CI16" t="str">
        <v>55%</v>
      </c>
    </row>
    <row r="17" spans="1:87" ht="14.4">
      <c r="A17" t="str">
        <v>P440VAK-W5850WS</v>
      </c>
      <c r="B17" s="19" t="str">
        <f>IF(ISBLANK(A17),"",_xlfn.XLOOKUP(LEFT(A17,5),'MKT name rule'!$B$2:$B$322,'MKT name rule'!$C$2:$C$322, "Not found"))</f>
        <v>ASUS ExpertCenter P400</v>
      </c>
      <c r="C17" s="19" t="str">
        <f t="shared" si="28"/>
        <v>90PT03X7-M025H0</v>
      </c>
      <c r="D17" t="str">
        <f t="shared" si="0"/>
        <v>ASUS ExpertCenter P400 (i5-13420H/8GB/512GB/Win 11 Home/P440VAK)</v>
      </c>
      <c r="E17" t="str">
        <f t="shared" si="1"/>
        <v>Intel® Core™ i5-13420H 2.1 GHz</v>
      </c>
      <c r="F17" t="str">
        <f t="shared" si="2"/>
        <v>Intel® UHD Graphics</v>
      </c>
      <c r="G17" t="str">
        <f t="shared" si="3"/>
        <v>Windows 11 Home</v>
      </c>
      <c r="H17" t="str">
        <f t="shared" si="29"/>
        <v>Microsoft Office Home 2024_x000D_
Microsoft 365 Basic</v>
      </c>
      <c r="I17" t="str">
        <f t="shared" si="4"/>
        <v>23.8"</v>
      </c>
      <c r="J17" t="str">
        <f t="shared" si="5"/>
        <v>FHD (1920 x 1080) 16:9</v>
      </c>
      <c r="K17" t="str">
        <f t="shared" si="6"/>
        <v>250nits</v>
      </c>
      <c r="L17" s="1" t="str">
        <f t="shared" si="7"/>
        <v>DDR5 8GB</v>
      </c>
      <c r="M17" t="str">
        <f t="shared" si="8"/>
        <v>512GB M.2 NVMe™ PCIe® 4.0 SSD</v>
      </c>
      <c r="N17" t="str">
        <f t="shared" si="9"/>
        <v>Side:
1x Kensington lock
1x 3.5mm combo audio jack
1x USB 2.0 Type-A
Back:
1x DC-in
1x RJ45 Gigabit Ethernet
1x HDMI in 1.4
1x HDMI out 1.4
1x USB 3.2 Gen 1 Type-C
3x USB 3.2 Gen 1 Type-A</v>
      </c>
      <c r="O17" t="str">
        <f t="shared" si="10"/>
        <v>06.90 kg</v>
      </c>
      <c r="P17" t="str">
        <f t="shared" si="11"/>
        <v>54.1 x 41.6 x 1.7 ~ 21.0 cm</v>
      </c>
      <c r="Q17" t="str">
        <f t="shared" si="12"/>
        <v>2x DDR5 SO-DIMM slot</v>
      </c>
      <c r="R17" t="str">
        <f t="shared" si="13"/>
        <v>Wireless sandstone white keyboard
Wireless optical mouse</v>
      </c>
      <c r="S17" t="str">
        <f t="shared" si="14"/>
        <v>No Battery</v>
      </c>
      <c r="T17" t="str">
        <f t="shared" si="15"/>
        <v>ø4.5, 120W AC Adapter</v>
      </c>
      <c r="U17" t="str">
        <f t="shared" si="16"/>
        <v>BIOS Booting User Password Protection
HDD User Password Protection and Security
Kensington Security Slot™(7x 3mm)</v>
      </c>
      <c r="V17" t="str">
        <f t="shared" si="17"/>
        <v>Intel® Core™ i5-13420H Processor 2.1 GHz (12MB Cache, up to 4.6 GHz, 8 cores, 12 Threads)</v>
      </c>
      <c r="W17" t="str">
        <f t="shared" si="18"/>
        <v>Intel® Core™ i5-13420H 2.1</v>
      </c>
      <c r="X17" t="str">
        <f t="shared" si="19"/>
        <v>i5-13420H</v>
      </c>
      <c r="Y17" t="str">
        <f t="shared" si="20"/>
        <v>i5-13420H</v>
      </c>
      <c r="Z17" t="str">
        <f t="shared" si="21"/>
        <v>Win 11 Home</v>
      </c>
      <c r="AA17" t="str">
        <f t="shared" si="22"/>
        <v/>
      </c>
      <c r="AB17" t="str">
        <f t="shared" si="23"/>
        <v>8GB</v>
      </c>
      <c r="AC17" t="str">
        <f t="shared" si="24"/>
        <v>512GB</v>
      </c>
      <c r="AD17" t="str">
        <f t="shared" si="25"/>
        <v>1x Kensington lock
1x 3.5mm combo audio jack
1x USB 2.0 Type-A</v>
      </c>
      <c r="AE17" t="str">
        <f t="shared" si="26"/>
        <v>1x DC-in
1x RJ45 Gigabit Ethernet
1x HDMI in 1.4
1x HDMI out 1.4
1x USB 3.2 Gen 1 Type-C
3x USB 3.2 Gen 1 Type-A</v>
      </c>
      <c r="AF17" t="str">
        <f t="shared" si="27"/>
        <v>P440VAK</v>
      </c>
      <c r="AG17" s="27"/>
      <c r="AH17" t="str">
        <v>90PT03X7-M025H0</v>
      </c>
      <c r="AI17" t="str">
        <v>P440VAK-W5850WS</v>
      </c>
      <c r="AJ17" t="str">
        <v/>
      </c>
      <c r="AK17" t="str">
        <v/>
      </c>
      <c r="AL17" t="str">
        <v>6.852</v>
      </c>
      <c r="AM17" t="str">
        <v>VSPT03X4-BU0060</v>
      </c>
      <c r="AN17" t="str">
        <v>White</v>
      </c>
      <c r="AO17" t="str">
        <v>23.8-inch</v>
      </c>
      <c r="AP17" t="str">
        <v>FHD (1920 x 1080) 16:9</v>
      </c>
      <c r="AQ17" t="str">
        <v>LCD</v>
      </c>
      <c r="AR17" t="str">
        <v>250nits</v>
      </c>
      <c r="AS17" t="str">
        <v>sRGB: 100%</v>
      </c>
      <c r="AT17" t="str">
        <v>178/178</v>
      </c>
      <c r="AU17" t="str">
        <v>14/25</v>
      </c>
      <c r="AV17" t="str">
        <v>100Hz</v>
      </c>
      <c r="AW17" t="str">
        <v>1000:1</v>
      </c>
      <c r="AX17" t="str">
        <v>93 %</v>
      </c>
      <c r="AY17" t="str">
        <v>Wide view</v>
      </c>
      <c r="AZ17" t="str">
        <v>Anti-glare display</v>
      </c>
      <c r="BA17" t="str">
        <v>Non-touch screen</v>
      </c>
      <c r="BB17" t="str">
        <v>Normal Stand</v>
      </c>
      <c r="BC17" t="str">
        <v>Intel® Core™ i5-13420H Processor 2.1 GHz (12MB Cache, up to 4.6 GHz, 8 cores, 12 Threads)</v>
      </c>
      <c r="BD17" t="str">
        <v>N/A</v>
      </c>
      <c r="BE17" t="str">
        <v>N/A</v>
      </c>
      <c r="BF17" t="str">
        <v>Intel® UHD Graphics</v>
      </c>
      <c r="BG17" t="str">
        <v>8GB DDR5 SO-DIMM</v>
      </c>
      <c r="BH17" t="str">
        <v>DDR5 8GB</v>
      </c>
      <c r="BI17" t="str">
        <v>512GB M.2 NVMe™ PCIe® 4.0 SSD</v>
      </c>
      <c r="BJ17" t="str">
        <v>2x DDR5 SO-DIMM slot</v>
      </c>
      <c r="BK17" t="str">
        <v>Not available</v>
      </c>
      <c r="BL17" t="str">
        <v>Wi-Fi 6(802.11ax) (Dual band) 2*2 + Bluetooth® 5.4 Wireless Card</v>
      </c>
      <c r="BM17" t="str">
        <v>Realtek RTL8111H 10/100/1000 Mbps</v>
      </c>
      <c r="BN17" t="str">
        <v>1080p FHD camera</v>
      </c>
      <c r="BO17" t="str">
        <v>With privacy shutter</v>
      </c>
      <c r="BP17" t="str">
        <v>N/A</v>
      </c>
      <c r="BQ17" t="str">
        <v>Built-in array microphone
Built-in speakers</v>
      </c>
      <c r="BR17" t="str">
        <v>Windows 11 Home - ASUS recommends Windows 11 Pro for business</v>
      </c>
      <c r="BS17" t="str">
        <v>Microsoft Office Home 2024_x000D_
Microsoft 365 Basic</v>
      </c>
      <c r="BT17" t="str">
        <v>ø4.5, 120W AC Adapter, Output: 20V DC, 6.0A, 120W, Input: 100~240V AC 50/60Hz universal</v>
      </c>
      <c r="BU17" t="str">
        <v>1x Kensington lock
1x 3.5mm combo audio jack
1x USB 2.0 Type-A</v>
      </c>
      <c r="BV17" t="str">
        <v>1x DC-in
1x RJ45 Gigabit Ethernet
1x HDMI in 1.4
1x HDMI out 1.4
1x USB 3.2 Gen 1 Type-C
3x USB 3.2 Gen 1 Type-A</v>
      </c>
      <c r="BW17" t="str">
        <v>54.1 x 41.6 x 1.7 ~ 21.0 cm (21.30" x 16.38" x 0.67" ~ 8.27")</v>
      </c>
      <c r="BX17" t="str">
        <v>06.90 kg (15.21 lbs)</v>
      </c>
      <c r="BY17" t="str">
        <v>BIOS Booting User Password Protection
HDD User Password Protection and Security
Kensington Security Slot™(7x 3mm)</v>
      </c>
      <c r="BZ17" t="str">
        <v>McAfee® 30 days free trial</v>
      </c>
      <c r="CA17" t="str">
        <v>Trusted Platform Module (TPM) 2.0</v>
      </c>
      <c r="CB17" t="str">
        <v>MyASUS
ASUS Business Manager
AI ExpertMeet (AI features need devices with 12GB RAM or more)</v>
      </c>
      <c r="CC17" t="str">
        <v>System diagnosis
Fan Profile
Splendid
AppDeals
Link to MyASUS</v>
      </c>
      <c r="CD17" t="str">
        <v>Wireless sandstone white keyboard
Wireless optical mouse</v>
      </c>
      <c r="CE17" t="str">
        <v>EPEAT Gold
Energy star 8.0
REACH
RoHS</v>
      </c>
      <c r="CF1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7" t="str">
        <v>65% PCR recycled plastic rear cover</v>
      </c>
      <c r="CH17" t="str">
        <v>65% PCR recycled plastic base cover</v>
      </c>
      <c r="CI17" t="str">
        <v>55%</v>
      </c>
    </row>
    <row r="18" spans="1:87" ht="14.4">
      <c r="A18" t="str">
        <v>P470VAK-B5850WS</v>
      </c>
      <c r="B18" s="19" t="str">
        <f>IF(ISBLANK(A18),"",_xlfn.XLOOKUP(LEFT(A18,5),'MKT name rule'!$B$2:$B$322,'MKT name rule'!$C$2:$C$322, "Not found"))</f>
        <v>ASUS ExpertCenter P400</v>
      </c>
      <c r="C18" s="19" t="str">
        <f t="shared" si="28"/>
        <v>90PT03W5-M00Z30</v>
      </c>
      <c r="D18" t="str">
        <f t="shared" si="0"/>
        <v>ASUS ExpertCenter P400 (i5-13420H/8GB/512GB/Win 11 Home/P470VAK)</v>
      </c>
      <c r="E18" t="str">
        <f t="shared" si="1"/>
        <v>Intel® Core™ i5-13420H 2.1 GHz</v>
      </c>
      <c r="F18" t="str">
        <f t="shared" si="2"/>
        <v>Intel® UHD Graphics</v>
      </c>
      <c r="G18" t="str">
        <f t="shared" si="3"/>
        <v>Windows 11 Home</v>
      </c>
      <c r="H18" t="str">
        <f t="shared" si="29"/>
        <v>Microsoft Office Home 2024_x000D_
Microsoft 365 Basic</v>
      </c>
      <c r="I18" t="str">
        <f t="shared" si="4"/>
        <v>27.0"</v>
      </c>
      <c r="J18" t="str">
        <f t="shared" si="5"/>
        <v>FHD (1920 x 1080) 16:9</v>
      </c>
      <c r="K18" t="str">
        <f t="shared" si="6"/>
        <v>300nits</v>
      </c>
      <c r="L18" s="1" t="str">
        <f t="shared" si="7"/>
        <v>DDR5 8GB</v>
      </c>
      <c r="M18" t="str">
        <f t="shared" si="8"/>
        <v>512GB M.2 NVMe™ PCIe® 4.0 SSD</v>
      </c>
      <c r="N18" t="str">
        <f t="shared" si="9"/>
        <v>Side:
1x Kensington lock
1x 3.5mm combo audio jack
1x USB 2.0 Type-A
Back:
1x DC-in
1x RJ45 Gigabit Ethernet
1x HDMI in 1.4
1x HDMI out 1.4
1x USB 3.2 Gen 1 Type-C
3x USB 3.2 Gen 1 Type-A</v>
      </c>
      <c r="O18" t="str">
        <f t="shared" si="10"/>
        <v>09.00 kg</v>
      </c>
      <c r="P18" t="str">
        <f t="shared" si="11"/>
        <v>61.3 x 44.7 x 1.7 ~ 21.0 cm</v>
      </c>
      <c r="Q18" t="str">
        <f t="shared" si="12"/>
        <v>2x DDR5 SO-DIMM slot</v>
      </c>
      <c r="R18" t="str">
        <f t="shared" si="13"/>
        <v>Wired black keyboard (USB)
Wired optical mouse (USB)</v>
      </c>
      <c r="S18" t="str">
        <f t="shared" si="14"/>
        <v>No Battery</v>
      </c>
      <c r="T18" t="str">
        <f t="shared" si="15"/>
        <v>ø4.5, 120W AC Adapter</v>
      </c>
      <c r="U18" t="str">
        <f t="shared" si="16"/>
        <v>BIOS Booting User Password Protection
HDD User Password Protection and Security
Kensington Security Slot™(7x 3mm)</v>
      </c>
      <c r="V18" t="str">
        <f t="shared" si="17"/>
        <v>Intel® Core™ i5-13420H Processor 2.1 GHz (12MB Cache, up to 4.6 GHz, 8 cores, 12 Threads)</v>
      </c>
      <c r="W18" t="str">
        <f t="shared" si="18"/>
        <v>Intel® Core™ i5-13420H 2.1</v>
      </c>
      <c r="X18" t="str">
        <f t="shared" si="19"/>
        <v>i5-13420H</v>
      </c>
      <c r="Y18" t="str">
        <f t="shared" si="20"/>
        <v>i5-13420H</v>
      </c>
      <c r="Z18" t="str">
        <f t="shared" si="21"/>
        <v>Win 11 Home</v>
      </c>
      <c r="AA18" t="str">
        <f t="shared" si="22"/>
        <v/>
      </c>
      <c r="AB18" t="str">
        <f t="shared" si="23"/>
        <v>8GB</v>
      </c>
      <c r="AC18" t="str">
        <f t="shared" si="24"/>
        <v>512GB</v>
      </c>
      <c r="AD18" t="str">
        <f t="shared" si="25"/>
        <v>1x Kensington lock
1x 3.5mm combo audio jack
1x USB 2.0 Type-A</v>
      </c>
      <c r="AE18" t="str">
        <f t="shared" si="26"/>
        <v>1x DC-in
1x RJ45 Gigabit Ethernet
1x HDMI in 1.4
1x HDMI out 1.4
1x USB 3.2 Gen 1 Type-C
3x USB 3.2 Gen 1 Type-A</v>
      </c>
      <c r="AF18" t="str">
        <f t="shared" si="27"/>
        <v>P470VAK</v>
      </c>
      <c r="AG18" s="27"/>
      <c r="AH18" t="str">
        <v>90PT03W5-M00Z30</v>
      </c>
      <c r="AI18" t="str">
        <v>P470VAK-B5850WS</v>
      </c>
      <c r="AJ18" t="str">
        <v>4711636050975</v>
      </c>
      <c r="AK18" t="str">
        <v>199291050976</v>
      </c>
      <c r="AL18" t="str">
        <v>3.102</v>
      </c>
      <c r="AM18" t="str">
        <v>VSPT03W3-BU0060</v>
      </c>
      <c r="AN18" t="str">
        <v>Black</v>
      </c>
      <c r="AO18" t="str">
        <v>27.0-inch</v>
      </c>
      <c r="AP18" t="str">
        <v>FHD (1920 x 1080) 16:9</v>
      </c>
      <c r="AQ18" t="str">
        <v>LCD</v>
      </c>
      <c r="AR18" t="str">
        <v>300nits</v>
      </c>
      <c r="AS18" t="str">
        <v>sRGB: 100%</v>
      </c>
      <c r="AT18" t="str">
        <v>178/178</v>
      </c>
      <c r="AU18" t="str">
        <v>14/25</v>
      </c>
      <c r="AV18" t="str">
        <v>100Hz</v>
      </c>
      <c r="AW18" t="str">
        <v>1000:1</v>
      </c>
      <c r="AX18" t="str">
        <v>93 %</v>
      </c>
      <c r="AY18" t="str">
        <v>Wide view</v>
      </c>
      <c r="AZ18" t="str">
        <v>Anti-glare display</v>
      </c>
      <c r="BA18" t="str">
        <v>Non-touch screen</v>
      </c>
      <c r="BB18" t="str">
        <v>Normal Stand</v>
      </c>
      <c r="BC18" t="str">
        <v>Intel® Core™ i5-13420H Processor 2.1 GHz (12MB Cache, up to 4.6 GHz, 8 cores, 12 Threads)</v>
      </c>
      <c r="BD18" t="str">
        <v>N/A</v>
      </c>
      <c r="BE18" t="str">
        <v>N/A</v>
      </c>
      <c r="BF18" t="str">
        <v>Intel® UHD Graphics</v>
      </c>
      <c r="BG18" t="str">
        <v>8GB DDR5 SO-DIMM</v>
      </c>
      <c r="BH18" t="str">
        <v>DDR5 8GB</v>
      </c>
      <c r="BI18" t="str">
        <v>512GB M.2 NVMe™ PCIe® 4.0 SSD</v>
      </c>
      <c r="BJ18" t="str">
        <v>2x DDR5 SO-DIMM slot</v>
      </c>
      <c r="BK18" t="str">
        <v>Not available</v>
      </c>
      <c r="BL18" t="str">
        <v>Wi-Fi 6E(802.11ax) (Dual band) 2*2 + Bluetooth® 5.4 Wireless Card</v>
      </c>
      <c r="BM18" t="str">
        <v>Realtek RTL8111H 10/100/1000 Mbps</v>
      </c>
      <c r="BN18" t="str">
        <v>1080p FHD camera</v>
      </c>
      <c r="BO18" t="str">
        <v>With privacy shutter</v>
      </c>
      <c r="BP18" t="str">
        <v>N/A</v>
      </c>
      <c r="BQ18" t="str">
        <v>Built-in array microphone
Built-in speakers</v>
      </c>
      <c r="BR18" t="str">
        <v>Windows 11 Home - ASUS recommends Windows 11 Pro for business</v>
      </c>
      <c r="BS18" t="str">
        <v>Microsoft Office Home 2024_x000D_
Microsoft 365 Basic</v>
      </c>
      <c r="BT18" t="str">
        <v>ø4.5, 120W AC Adapter, Output: 20V DC, 6.0A, 120W, Input: 100~240V AC 50/60Hz universal</v>
      </c>
      <c r="BU18" t="str">
        <v>1x Kensington lock
1x 3.5mm combo audio jack
1x USB 2.0 Type-A</v>
      </c>
      <c r="BV18" t="str">
        <v>1x DC-in
1x RJ45 Gigabit Ethernet
1x HDMI in 1.4
1x HDMI out 1.4
1x USB 3.2 Gen 1 Type-C
3x USB 3.2 Gen 1 Type-A</v>
      </c>
      <c r="BW18" t="str">
        <v>61.3 x 44.7 x 1.7 ~ 21.0 cm (24.13" x 17.60" x 0.67" ~ 8.27")</v>
      </c>
      <c r="BX18" t="str">
        <v>09.00 kg (19.84 lbs)</v>
      </c>
      <c r="BY18" t="str">
        <v>BIOS Booting User Password Protection
HDD User Password Protection and Security
Kensington Security Slot™(7x 3mm)</v>
      </c>
      <c r="BZ18" t="str">
        <v>McAfee® 30 days free trial</v>
      </c>
      <c r="CA18" t="str">
        <v>Trusted Platform Module (TPM) 2.0</v>
      </c>
      <c r="CB18" t="str">
        <v>MyASUS
ASUS Business Manager
AI ExpertMeet (AI features need devices with 12GB RAM or more)</v>
      </c>
      <c r="CC18" t="str">
        <v>System diagnosis
Fan Profile
Splendid
AppDeals
Link to MyASUS</v>
      </c>
      <c r="CD18" t="str">
        <v>Wired black keyboard (USB)
Wired optical mouse (USB)</v>
      </c>
      <c r="CE18" t="str">
        <v>EPEAT Gold
Energy star 8.0
REACH
RoHS</v>
      </c>
      <c r="CF1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8" t="str">
        <v>65% PCR recycled plastic rear cover</v>
      </c>
      <c r="CH18" t="str">
        <v>65% PCR recycled plastic base cover</v>
      </c>
      <c r="CI18" t="str">
        <v>55%</v>
      </c>
    </row>
    <row r="19" spans="1:87" ht="14.4">
      <c r="A19" t="str">
        <v>P470VAK-B7850WS</v>
      </c>
      <c r="B19" s="19" t="str">
        <f>IF(ISBLANK(A19),"",_xlfn.XLOOKUP(LEFT(A19,5),'MKT name rule'!$B$2:$B$322,'MKT name rule'!$C$2:$C$322, "Not found"))</f>
        <v>ASUS ExpertCenter P400</v>
      </c>
      <c r="C19" s="19" t="str">
        <f t="shared" si="28"/>
        <v>90PT03W5-M00Z40</v>
      </c>
      <c r="D19" t="str">
        <f t="shared" si="0"/>
        <v>ASUS ExpertCenter P400 (i7-13620H/8GB/512GB/Win 11 Home/P470VAK)</v>
      </c>
      <c r="E19" t="str">
        <f t="shared" si="1"/>
        <v>Intel® Core™ i7-13620H 2.4 GHz</v>
      </c>
      <c r="F19" t="str">
        <f t="shared" si="2"/>
        <v>Intel® UHD Graphics</v>
      </c>
      <c r="G19" t="str">
        <f t="shared" si="3"/>
        <v>Windows 11 Home</v>
      </c>
      <c r="H19" t="str">
        <f t="shared" si="29"/>
        <v>Microsoft Office Home 2024_x000D_
Microsoft 365 Basic</v>
      </c>
      <c r="I19" t="str">
        <f t="shared" si="4"/>
        <v>27.0"</v>
      </c>
      <c r="J19" t="str">
        <f t="shared" si="5"/>
        <v>FHD (1920 x 1080) 16:9</v>
      </c>
      <c r="K19" t="str">
        <f t="shared" si="6"/>
        <v>300nits</v>
      </c>
      <c r="L19" s="1" t="str">
        <f t="shared" si="7"/>
        <v>DDR5 8GB</v>
      </c>
      <c r="M19" t="str">
        <f t="shared" si="8"/>
        <v>512GB M.2 NVMe™ PCIe® 4.0 SSD</v>
      </c>
      <c r="N19" t="str">
        <f t="shared" si="9"/>
        <v>Side:
1x Kensington lock
1x 3.5mm combo audio jack
1x USB 2.0 Type-A
Back:
1x DC-in
1x RJ45 Gigabit Ethernet
1x HDMI in 1.4
1x HDMI out 1.4
1x USB 3.2 Gen 1 Type-C
3x USB 3.2 Gen 1 Type-A</v>
      </c>
      <c r="O19" t="str">
        <f t="shared" si="10"/>
        <v>09.00 kg</v>
      </c>
      <c r="P19" t="str">
        <f t="shared" si="11"/>
        <v>61.3 x 44.7 x 1.7 ~ 21.0 cm</v>
      </c>
      <c r="Q19" t="str">
        <f t="shared" si="12"/>
        <v>2x DDR5 SO-DIMM slot</v>
      </c>
      <c r="R19" t="str">
        <f t="shared" si="13"/>
        <v>Wired black keyboard (USB)
Wired optical mouse (USB)</v>
      </c>
      <c r="S19" t="str">
        <f t="shared" si="14"/>
        <v>No Battery</v>
      </c>
      <c r="T19" t="str">
        <f t="shared" si="15"/>
        <v>ø4.5, 120W AC Adapter</v>
      </c>
      <c r="U19" t="str">
        <f t="shared" si="16"/>
        <v>BIOS Booting User Password Protection
HDD User Password Protection and Security
Kensington Security Slot™(7x 3mm)</v>
      </c>
      <c r="V19" t="str">
        <f t="shared" si="17"/>
        <v>Intel® Core™ i7-13620H Processor 2.4 GHz (24MB Cache, up to 4.9 GHz, 10 cores, 16 Threads)</v>
      </c>
      <c r="W19" t="str">
        <f t="shared" si="18"/>
        <v>Intel® Core™ i7-13620H 2.4</v>
      </c>
      <c r="X19" t="str">
        <f t="shared" si="19"/>
        <v>i7-13620H</v>
      </c>
      <c r="Y19" t="str">
        <f t="shared" si="20"/>
        <v>i7-13620H</v>
      </c>
      <c r="Z19" t="str">
        <f t="shared" si="21"/>
        <v>Win 11 Home</v>
      </c>
      <c r="AA19" t="str">
        <f t="shared" si="22"/>
        <v/>
      </c>
      <c r="AB19" t="str">
        <f t="shared" si="23"/>
        <v>8GB</v>
      </c>
      <c r="AC19" t="str">
        <f t="shared" si="24"/>
        <v>512GB</v>
      </c>
      <c r="AD19" t="str">
        <f t="shared" si="25"/>
        <v>1x Kensington lock
1x 3.5mm combo audio jack
1x USB 2.0 Type-A</v>
      </c>
      <c r="AE19" t="str">
        <f t="shared" si="26"/>
        <v>1x DC-in
1x RJ45 Gigabit Ethernet
1x HDMI in 1.4
1x HDMI out 1.4
1x USB 3.2 Gen 1 Type-C
3x USB 3.2 Gen 1 Type-A</v>
      </c>
      <c r="AF19" t="str">
        <f t="shared" si="27"/>
        <v>P470VAK</v>
      </c>
      <c r="AG19" s="27"/>
      <c r="AH19" t="str">
        <v>90PT03W5-M00Z40</v>
      </c>
      <c r="AI19" t="str">
        <v>P470VAK-B7850WS</v>
      </c>
      <c r="AJ19" t="str">
        <v/>
      </c>
      <c r="AK19" t="str">
        <v/>
      </c>
      <c r="AL19" t="str">
        <v>3.15</v>
      </c>
      <c r="AM19" t="str">
        <v>VSPT03W3-BU0060</v>
      </c>
      <c r="AN19" t="str">
        <v>Black</v>
      </c>
      <c r="AO19" t="str">
        <v>27.0-inch</v>
      </c>
      <c r="AP19" t="str">
        <v>FHD (1920 x 1080) 16:9</v>
      </c>
      <c r="AQ19" t="str">
        <v>LCD</v>
      </c>
      <c r="AR19" t="str">
        <v>300nits</v>
      </c>
      <c r="AS19" t="str">
        <v>sRGB: 100%</v>
      </c>
      <c r="AT19" t="str">
        <v>178/178</v>
      </c>
      <c r="AU19" t="str">
        <v>14/25</v>
      </c>
      <c r="AV19" t="str">
        <v>100Hz</v>
      </c>
      <c r="AW19" t="str">
        <v>1000:1</v>
      </c>
      <c r="AX19" t="str">
        <v>93 %</v>
      </c>
      <c r="AY19" t="str">
        <v>Wide view</v>
      </c>
      <c r="AZ19" t="str">
        <v>Anti-glare display</v>
      </c>
      <c r="BA19" t="str">
        <v>Non-touch screen</v>
      </c>
      <c r="BB19" t="str">
        <v>Normal Stand</v>
      </c>
      <c r="BC19" t="str">
        <v>Intel® Core™ i7-13620H Processor 2.4 GHz (24MB Cache, up to 4.9 GHz, 10 cores, 16 Threads)</v>
      </c>
      <c r="BD19" t="str">
        <v>N/A</v>
      </c>
      <c r="BE19" t="str">
        <v>N/A</v>
      </c>
      <c r="BF19" t="str">
        <v>Intel® UHD Graphics</v>
      </c>
      <c r="BG19" t="str">
        <v>8GB DDR5 SO-DIMM</v>
      </c>
      <c r="BH19" t="str">
        <v>DDR5 8GB</v>
      </c>
      <c r="BI19" t="str">
        <v>512GB M.2 NVMe™ PCIe® 4.0 SSD</v>
      </c>
      <c r="BJ19" t="str">
        <v>2x DDR5 SO-DIMM slot</v>
      </c>
      <c r="BK19" t="str">
        <v>Not available</v>
      </c>
      <c r="BL19" t="str">
        <v>Wi-Fi 6E(802.11ax) (Dual band) 2*2 + Bluetooth® 5.4 Wireless Card</v>
      </c>
      <c r="BM19" t="str">
        <v>Realtek RTL8111H 10/100/1000 Mbps</v>
      </c>
      <c r="BN19" t="str">
        <v>1080p FHD camera</v>
      </c>
      <c r="BO19" t="str">
        <v>With privacy shutter</v>
      </c>
      <c r="BP19" t="str">
        <v>N/A</v>
      </c>
      <c r="BQ19" t="str">
        <v>Built-in array microphone
Built-in speakers</v>
      </c>
      <c r="BR19" t="str">
        <v>Windows 11 Home - ASUS recommends Windows 11 Pro for business</v>
      </c>
      <c r="BS19" t="str">
        <v>Microsoft Office Home 2024_x000D_
Microsoft 365 Basic</v>
      </c>
      <c r="BT19" t="str">
        <v>ø4.5, 120W AC Adapter, Output: 20V DC, 6.0A, 120W, Input: 100~240V AC 50/60Hz universal</v>
      </c>
      <c r="BU19" t="str">
        <v>1x Kensington lock
1x 3.5mm combo audio jack
1x USB 2.0 Type-A</v>
      </c>
      <c r="BV19" t="str">
        <v>1x DC-in
1x RJ45 Gigabit Ethernet
1x HDMI in 1.4
1x HDMI out 1.4
1x USB 3.2 Gen 1 Type-C
3x USB 3.2 Gen 1 Type-A</v>
      </c>
      <c r="BW19" t="str">
        <v>61.3 x 44.7 x 1.7 ~ 21.0 cm (24.13" x 17.60" x 0.67" ~ 8.27")</v>
      </c>
      <c r="BX19" t="str">
        <v>09.00 kg (19.84 lbs)</v>
      </c>
      <c r="BY19" t="str">
        <v>BIOS Booting User Password Protection
HDD User Password Protection and Security
Kensington Security Slot™(7x 3mm)</v>
      </c>
      <c r="BZ19" t="str">
        <v>McAfee® 30 days free trial</v>
      </c>
      <c r="CA19" t="str">
        <v>Trusted Platform Module (TPM) 2.0</v>
      </c>
      <c r="CB19" t="str">
        <v>MyASUS
ASUS Business Manager
AI ExpertMeet (AI features need devices with 12GB RAM or more)</v>
      </c>
      <c r="CC19" t="str">
        <v>System diagnosis
Fan Profile
Splendid
AppDeals
Link to MyASUS</v>
      </c>
      <c r="CD19" t="str">
        <v>Wired black keyboard (USB)
Wired optical mouse (USB)</v>
      </c>
      <c r="CE19" t="str">
        <v>EPEAT Gold
Energy star 8.0
REACH
RoHS</v>
      </c>
      <c r="CF1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9" t="str">
        <v>65% PCR recycled plastic rear cover</v>
      </c>
      <c r="CH19" t="str">
        <v>65% PCR recycled plastic base cover</v>
      </c>
      <c r="CI19" t="str">
        <v>55%</v>
      </c>
    </row>
    <row r="20" spans="1:87" ht="14.4">
      <c r="A20" t="str">
        <v>P470VAT-B7110WS</v>
      </c>
      <c r="B20" s="19" t="str">
        <f>IF(ISBLANK(A20),"",_xlfn.XLOOKUP(LEFT(A20,5),'MKT name rule'!$B$2:$B$322,'MKT name rule'!$C$2:$C$322, "Not found"))</f>
        <v>ASUS ExpertCenter P400</v>
      </c>
      <c r="C20" s="19" t="str">
        <f t="shared" si="28"/>
        <v>90PT03W5-M00Z60</v>
      </c>
      <c r="D20" t="str">
        <f t="shared" si="0"/>
        <v>ASUS ExpertCenter P400 (i7-13620H/16GB/1TB/Win 11 Home/P470VAT)</v>
      </c>
      <c r="E20" t="str">
        <f t="shared" si="1"/>
        <v>Intel® Core™ i7-13620H 2.4 GHz</v>
      </c>
      <c r="F20" t="str">
        <f t="shared" si="2"/>
        <v>Intel® UHD Graphics</v>
      </c>
      <c r="G20" t="str">
        <f t="shared" si="3"/>
        <v>Windows 11 Home</v>
      </c>
      <c r="H20" t="str">
        <f t="shared" si="29"/>
        <v>Microsoft Office Home 2024_x000D_
Microsoft 365 Basic</v>
      </c>
      <c r="I20" t="str">
        <f t="shared" si="4"/>
        <v>27.0"</v>
      </c>
      <c r="J20" t="str">
        <f t="shared" si="5"/>
        <v>FHD (1920 x 1080) 16:9</v>
      </c>
      <c r="K20" t="str">
        <f t="shared" si="6"/>
        <v>300nits</v>
      </c>
      <c r="L20" s="1" t="str">
        <f t="shared" si="7"/>
        <v>DDR5 16GB</v>
      </c>
      <c r="M20" t="str">
        <f t="shared" si="8"/>
        <v>1TB M.2 NVMe™ PCIe® 4.0 SSD</v>
      </c>
      <c r="N20" t="str">
        <f t="shared" si="9"/>
        <v>Side:
1x Kensington lock
1x 3.5mm combo audio jack
1x USB 2.0 Type-A
Back:
1x DC-in
1x RJ45 Gigabit Ethernet
1x HDMI in 1.4
1x HDMI out 1.4
1x USB 3.2 Gen 1 Type-C
3x USB 3.2 Gen 1 Type-A</v>
      </c>
      <c r="O20" t="str">
        <f t="shared" si="10"/>
        <v>09.00 kg</v>
      </c>
      <c r="P20" t="str">
        <f t="shared" si="11"/>
        <v>61.3 x 44.7 x 1.7 ~ 21.0 cm</v>
      </c>
      <c r="Q20" t="str">
        <f t="shared" si="12"/>
        <v>2x DDR5 SO-DIMM slot</v>
      </c>
      <c r="R20" t="str">
        <f t="shared" si="13"/>
        <v>Wired black keyboard (USB)
Wired optical mouse (USB)</v>
      </c>
      <c r="S20" t="str">
        <f t="shared" si="14"/>
        <v>No Battery</v>
      </c>
      <c r="T20" t="str">
        <f t="shared" si="15"/>
        <v>ø4.5, 120W AC Adapter</v>
      </c>
      <c r="U20" t="str">
        <f t="shared" si="16"/>
        <v>BIOS Booting User Password Protection
HDD User Password Protection and Security
Kensington Security Slot™(7x 3mm)</v>
      </c>
      <c r="V20" t="str">
        <f t="shared" si="17"/>
        <v>Intel® Core™ i7-13620H Processor 2.4 GHz (24MB Cache, up to 4.9 GHz, 10 cores, 16 Threads)</v>
      </c>
      <c r="W20" t="str">
        <f t="shared" si="18"/>
        <v>Intel® Core™ i7-13620H 2.4</v>
      </c>
      <c r="X20" t="str">
        <f t="shared" si="19"/>
        <v>i7-13620H</v>
      </c>
      <c r="Y20" t="str">
        <f t="shared" si="20"/>
        <v>i7-13620H</v>
      </c>
      <c r="Z20" t="str">
        <f t="shared" si="21"/>
        <v>Win 11 Home</v>
      </c>
      <c r="AA20" t="str">
        <f t="shared" si="22"/>
        <v/>
      </c>
      <c r="AB20" t="str">
        <f t="shared" si="23"/>
        <v>16GB</v>
      </c>
      <c r="AC20" t="str">
        <f t="shared" si="24"/>
        <v>1TB</v>
      </c>
      <c r="AD20" t="str">
        <f t="shared" si="25"/>
        <v>1x Kensington lock
1x 3.5mm combo audio jack
1x USB 2.0 Type-A</v>
      </c>
      <c r="AE20" t="str">
        <f t="shared" si="26"/>
        <v>1x DC-in
1x RJ45 Gigabit Ethernet
1x HDMI in 1.4
1x HDMI out 1.4
1x USB 3.2 Gen 1 Type-C
3x USB 3.2 Gen 1 Type-A</v>
      </c>
      <c r="AF20" t="str">
        <f t="shared" si="27"/>
        <v>P470VAT</v>
      </c>
      <c r="AG20" s="27"/>
      <c r="AH20" t="str">
        <v>90PT03W5-M00Z60</v>
      </c>
      <c r="AI20" t="str">
        <v>P470VAT-B7110WS</v>
      </c>
      <c r="AJ20" t="str">
        <v/>
      </c>
      <c r="AK20" t="str">
        <v/>
      </c>
      <c r="AL20" t="str">
        <v>3.31</v>
      </c>
      <c r="AM20" t="str">
        <v>VSPT03W3-BU0080</v>
      </c>
      <c r="AN20" t="str">
        <v>Black</v>
      </c>
      <c r="AO20" t="str">
        <v>27.0-inch</v>
      </c>
      <c r="AP20" t="str">
        <v>FHD (1920 x 1080) 16:9</v>
      </c>
      <c r="AQ20" t="str">
        <v>LCD</v>
      </c>
      <c r="AR20" t="str">
        <v>300nits</v>
      </c>
      <c r="AS20" t="str">
        <v>sRGB: 100%</v>
      </c>
      <c r="AT20" t="str">
        <v>178/178</v>
      </c>
      <c r="AU20" t="str">
        <v>14/25</v>
      </c>
      <c r="AV20" t="str">
        <v>75Hz</v>
      </c>
      <c r="AW20" t="str">
        <v>1000:1</v>
      </c>
      <c r="AX20" t="str">
        <v>93 %</v>
      </c>
      <c r="AY20" t="str">
        <v>Wide view</v>
      </c>
      <c r="AZ20" t="str">
        <v>Anti-glare display</v>
      </c>
      <c r="BA20" t="str">
        <v>Touch screen</v>
      </c>
      <c r="BB20" t="str">
        <v>Normal Stand</v>
      </c>
      <c r="BC20" t="str">
        <v>Intel® Core™ i7-13620H Processor 2.4 GHz (24MB Cache, up to 4.9 GHz, 10 cores, 16 Threads)</v>
      </c>
      <c r="BD20" t="str">
        <v>N/A</v>
      </c>
      <c r="BE20" t="str">
        <v>N/A</v>
      </c>
      <c r="BF20" t="str">
        <v>Intel® UHD Graphics</v>
      </c>
      <c r="BG20" t="str">
        <v>16GB DDR5 SO-DIMM</v>
      </c>
      <c r="BH20" t="str">
        <v>DDR5 16GB</v>
      </c>
      <c r="BI20" t="str">
        <v>1TB M.2 NVMe™ PCIe® 4.0 SSD</v>
      </c>
      <c r="BJ20" t="str">
        <v>2x DDR5 SO-DIMM slot</v>
      </c>
      <c r="BK20" t="str">
        <v>Not available</v>
      </c>
      <c r="BL20" t="str">
        <v>Wi-Fi 6E(802.11ax) (Dual band) 2*2 + Bluetooth® 5.4 Wireless Card</v>
      </c>
      <c r="BM20" t="str">
        <v>Realtek RTL8111H 10/100/1000 Mbps</v>
      </c>
      <c r="BN20" t="str">
        <v>1080p FHD camera</v>
      </c>
      <c r="BO20" t="str">
        <v>With privacy shutter</v>
      </c>
      <c r="BP20" t="str">
        <v>N/A</v>
      </c>
      <c r="BQ20" t="str">
        <v>Built-in array microphone
Built-in speakers</v>
      </c>
      <c r="BR20" t="str">
        <v>Windows 11 Home - ASUS recommends Windows 11 Pro for business</v>
      </c>
      <c r="BS20" t="str">
        <v>Microsoft Office Home 2024_x000D_
Microsoft 365 Basic</v>
      </c>
      <c r="BT20" t="str">
        <v>ø4.5, 120W AC Adapter, Output: 20V DC, 6.0A, 120W, Input: 100~240V AC 50/60Hz universal</v>
      </c>
      <c r="BU20" t="str">
        <v>1x Kensington lock
1x 3.5mm combo audio jack
1x USB 2.0 Type-A</v>
      </c>
      <c r="BV20" t="str">
        <v>1x DC-in
1x RJ45 Gigabit Ethernet
1x HDMI in 1.4
1x HDMI out 1.4
1x USB 3.2 Gen 1 Type-C
3x USB 3.2 Gen 1 Type-A</v>
      </c>
      <c r="BW20" t="str">
        <v>61.3 x 44.7 x 1.7 ~ 21.0 cm (24.13" x 17.60" x 0.67" ~ 8.27")</v>
      </c>
      <c r="BX20" t="str">
        <v>09.00 kg (19.84 lbs)</v>
      </c>
      <c r="BY20" t="str">
        <v>BIOS Booting User Password Protection
HDD User Password Protection and Security
Kensington Security Slot™(7x 3mm)</v>
      </c>
      <c r="BZ20" t="str">
        <v>McAfee® 30 days free trial</v>
      </c>
      <c r="CA20" t="str">
        <v>Trusted Platform Module (TPM) 2.0</v>
      </c>
      <c r="CB20" t="str">
        <v>MyASUS
ASUS Business Manager
AI ExpertMeet (AI features need devices with 12GB RAM or more)</v>
      </c>
      <c r="CC20" t="str">
        <v>System diagnosis
Fan Profile
Splendid
AppDeals
Link to MyASUS</v>
      </c>
      <c r="CD20" t="str">
        <v>Wired black keyboard (USB)
Wired optical mouse (USB)</v>
      </c>
      <c r="CE20" t="str">
        <v>EPEAT Gold
Energy star 8.0
REACH
RoHS</v>
      </c>
      <c r="CF2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0" t="str">
        <v>65% PCR recycled plastic rear cover</v>
      </c>
      <c r="CH20" t="str">
        <v>65% PCR recycled plastic base cover</v>
      </c>
      <c r="CI20" t="str">
        <v>55%</v>
      </c>
    </row>
    <row r="21" spans="1:87" ht="14.4">
      <c r="A21" t="str">
        <v>P470VAT-B7850WS</v>
      </c>
      <c r="B21" s="19" t="str">
        <f>IF(ISBLANK(A21),"",_xlfn.XLOOKUP(LEFT(A21,5),'MKT name rule'!$B$2:$B$322,'MKT name rule'!$C$2:$C$322, "Not found"))</f>
        <v>ASUS ExpertCenter P400</v>
      </c>
      <c r="C21" s="19" t="str">
        <f t="shared" si="28"/>
        <v>90PT03W5-M00Z70</v>
      </c>
      <c r="D21" t="str">
        <f t="shared" si="0"/>
        <v>ASUS ExpertCenter P400 (i7-13620H/8GB/512GB/Win 11 Home/P470VAT)</v>
      </c>
      <c r="E21" t="str">
        <f t="shared" si="1"/>
        <v>Intel® Core™ i7-13620H 2.4 GHz</v>
      </c>
      <c r="F21" t="str">
        <f t="shared" si="2"/>
        <v>Intel® UHD Graphics</v>
      </c>
      <c r="G21" t="str">
        <f t="shared" si="3"/>
        <v>Windows 11 Home</v>
      </c>
      <c r="H21" t="str">
        <f t="shared" si="29"/>
        <v>Microsoft Office Home 2024_x000D_
Microsoft 365 Basic</v>
      </c>
      <c r="I21" t="str">
        <f t="shared" si="4"/>
        <v>27.0"</v>
      </c>
      <c r="J21" t="str">
        <f t="shared" si="5"/>
        <v>FHD (1920 x 1080) 16:9</v>
      </c>
      <c r="K21" t="str">
        <f t="shared" si="6"/>
        <v>300nits</v>
      </c>
      <c r="L21" s="1" t="str">
        <f t="shared" si="7"/>
        <v>DDR5 8GB</v>
      </c>
      <c r="M21" t="str">
        <f t="shared" si="8"/>
        <v>512GB M.2 NVMe™ PCIe® 4.0 SSD</v>
      </c>
      <c r="N21" t="str">
        <f t="shared" si="9"/>
        <v>Side:
1x Kensington lock
1x 3.5mm combo audio jack
1x USB 2.0 Type-A
Back:
1x DC-in
1x RJ45 Gigabit Ethernet
1x HDMI in 1.4
1x HDMI out 1.4
1x USB 3.2 Gen 1 Type-C
3x USB 3.2 Gen 1 Type-A</v>
      </c>
      <c r="O21" t="str">
        <f t="shared" si="10"/>
        <v>09.00 kg</v>
      </c>
      <c r="P21" t="str">
        <f t="shared" si="11"/>
        <v>61.3 x 44.7 x 1.7 ~ 21.0 cm</v>
      </c>
      <c r="Q21" t="str">
        <f t="shared" si="12"/>
        <v>2x DDR5 SO-DIMM slot</v>
      </c>
      <c r="R21" t="str">
        <f t="shared" si="13"/>
        <v>Wired black keyboard (USB)
Wired optical mouse (USB)</v>
      </c>
      <c r="S21" t="str">
        <f t="shared" si="14"/>
        <v>No Battery</v>
      </c>
      <c r="T21" t="str">
        <f t="shared" si="15"/>
        <v>ø4.5, 120W AC Adapter</v>
      </c>
      <c r="U21" t="str">
        <f t="shared" si="16"/>
        <v>BIOS Booting User Password Protection
HDD User Password Protection and Security
Kensington Security Slot™(7x 3mm)</v>
      </c>
      <c r="V21" t="str">
        <f t="shared" si="17"/>
        <v>Intel® Core™ i7-13620H Processor 2.4 GHz (24MB Cache, up to 4.9 GHz, 10 cores, 16 Threads)</v>
      </c>
      <c r="W21" t="str">
        <f t="shared" si="18"/>
        <v>Intel® Core™ i7-13620H 2.4</v>
      </c>
      <c r="X21" t="str">
        <f t="shared" si="19"/>
        <v>i7-13620H</v>
      </c>
      <c r="Y21" t="str">
        <f t="shared" si="20"/>
        <v>i7-13620H</v>
      </c>
      <c r="Z21" t="str">
        <f t="shared" si="21"/>
        <v>Win 11 Home</v>
      </c>
      <c r="AA21" t="str">
        <f t="shared" si="22"/>
        <v/>
      </c>
      <c r="AB21" t="str">
        <f t="shared" si="23"/>
        <v>8GB</v>
      </c>
      <c r="AC21" t="str">
        <f t="shared" si="24"/>
        <v>512GB</v>
      </c>
      <c r="AD21" t="str">
        <f t="shared" si="25"/>
        <v>1x Kensington lock
1x 3.5mm combo audio jack
1x USB 2.0 Type-A</v>
      </c>
      <c r="AE21" t="str">
        <f t="shared" si="26"/>
        <v>1x DC-in
1x RJ45 Gigabit Ethernet
1x HDMI in 1.4
1x HDMI out 1.4
1x USB 3.2 Gen 1 Type-C
3x USB 3.2 Gen 1 Type-A</v>
      </c>
      <c r="AF21" t="str">
        <f t="shared" si="27"/>
        <v>P470VAT</v>
      </c>
      <c r="AG21" s="27"/>
      <c r="AH21" t="str">
        <v>90PT03W5-M00Z70</v>
      </c>
      <c r="AI21" t="str">
        <v>P470VAT-B7850WS</v>
      </c>
      <c r="AJ21" t="str">
        <v/>
      </c>
      <c r="AK21" t="str">
        <v/>
      </c>
      <c r="AL21" t="str">
        <v>3.31</v>
      </c>
      <c r="AM21" t="str">
        <v>VSPT03W3-BU0080</v>
      </c>
      <c r="AN21" t="str">
        <v>Black</v>
      </c>
      <c r="AO21" t="str">
        <v>27.0-inch</v>
      </c>
      <c r="AP21" t="str">
        <v>FHD (1920 x 1080) 16:9</v>
      </c>
      <c r="AQ21" t="str">
        <v>LCD</v>
      </c>
      <c r="AR21" t="str">
        <v>300nits</v>
      </c>
      <c r="AS21" t="str">
        <v>sRGB: 100%</v>
      </c>
      <c r="AT21" t="str">
        <v>178/178</v>
      </c>
      <c r="AU21" t="str">
        <v>14/25</v>
      </c>
      <c r="AV21" t="str">
        <v>75Hz</v>
      </c>
      <c r="AW21" t="str">
        <v>1000:1</v>
      </c>
      <c r="AX21" t="str">
        <v>93 %</v>
      </c>
      <c r="AY21" t="str">
        <v>Wide view</v>
      </c>
      <c r="AZ21" t="str">
        <v>Anti-glare display</v>
      </c>
      <c r="BA21" t="str">
        <v>Touch screen</v>
      </c>
      <c r="BB21" t="str">
        <v>Normal Stand</v>
      </c>
      <c r="BC21" t="str">
        <v>Intel® Core™ i7-13620H Processor 2.4 GHz (24MB Cache, up to 4.9 GHz, 10 cores, 16 Threads)</v>
      </c>
      <c r="BD21" t="str">
        <v>N/A</v>
      </c>
      <c r="BE21" t="str">
        <v>N/A</v>
      </c>
      <c r="BF21" t="str">
        <v>Intel® UHD Graphics</v>
      </c>
      <c r="BG21" t="str">
        <v>8GB DDR5 SO-DIMM</v>
      </c>
      <c r="BH21" t="str">
        <v>DDR5 8GB</v>
      </c>
      <c r="BI21" t="str">
        <v>512GB M.2 NVMe™ PCIe® 4.0 SSD</v>
      </c>
      <c r="BJ21" t="str">
        <v>2x DDR5 SO-DIMM slot</v>
      </c>
      <c r="BK21" t="str">
        <v>Not available</v>
      </c>
      <c r="BL21" t="str">
        <v>Wi-Fi 6E(802.11ax) (Dual band) 2*2 + Bluetooth® 5.4 Wireless Card</v>
      </c>
      <c r="BM21" t="str">
        <v>Realtek RTL8111H 10/100/1000 Mbps</v>
      </c>
      <c r="BN21" t="str">
        <v>1080p FHD camera</v>
      </c>
      <c r="BO21" t="str">
        <v>With privacy shutter</v>
      </c>
      <c r="BP21" t="str">
        <v>N/A</v>
      </c>
      <c r="BQ21" t="str">
        <v>Built-in array microphone
Built-in speakers</v>
      </c>
      <c r="BR21" t="str">
        <v>Windows 11 Home - ASUS recommends Windows 11 Pro for business</v>
      </c>
      <c r="BS21" t="str">
        <v>Microsoft Office Home 2024_x000D_
Microsoft 365 Basic</v>
      </c>
      <c r="BT21" t="str">
        <v>ø4.5, 120W AC Adapter, Output: 20V DC, 6.0A, 120W, Input: 100~240V AC 50/60Hz universal</v>
      </c>
      <c r="BU21" t="str">
        <v>1x Kensington lock
1x 3.5mm combo audio jack
1x USB 2.0 Type-A</v>
      </c>
      <c r="BV21" t="str">
        <v>1x DC-in
1x RJ45 Gigabit Ethernet
1x HDMI in 1.4
1x HDMI out 1.4
1x USB 3.2 Gen 1 Type-C
3x USB 3.2 Gen 1 Type-A</v>
      </c>
      <c r="BW21" t="str">
        <v>61.3 x 44.7 x 1.7 ~ 21.0 cm (24.13" x 17.60" x 0.67" ~ 8.27")</v>
      </c>
      <c r="BX21" t="str">
        <v>09.00 kg (19.84 lbs)</v>
      </c>
      <c r="BY21" t="str">
        <v>BIOS Booting User Password Protection
HDD User Password Protection and Security
Kensington Security Slot™(7x 3mm)</v>
      </c>
      <c r="BZ21" t="str">
        <v>McAfee® 30 days free trial</v>
      </c>
      <c r="CA21" t="str">
        <v>Trusted Platform Module (TPM) 2.0</v>
      </c>
      <c r="CB21" t="str">
        <v>MyASUS
ASUS Business Manager
AI ExpertMeet (AI features need devices with 12GB RAM or more)</v>
      </c>
      <c r="CC21" t="str">
        <v>System diagnosis
Fan Profile
Splendid
AppDeals
Link to MyASUS</v>
      </c>
      <c r="CD21" t="str">
        <v>Wired black keyboard (USB)
Wired optical mouse (USB)</v>
      </c>
      <c r="CE21" t="str">
        <v>EPEAT Gold
Energy star 8.0
REACH
RoHS</v>
      </c>
      <c r="CF2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1" t="str">
        <v>65% PCR recycled plastic rear cover</v>
      </c>
      <c r="CH21" t="str">
        <v>65% PCR recycled plastic base cover</v>
      </c>
      <c r="CI21" t="str">
        <v>55%</v>
      </c>
    </row>
    <row r="22" spans="1:87" ht="14.4">
      <c r="A22" t="str">
        <v>P470VAT-B5150WS</v>
      </c>
      <c r="B22" s="19" t="str">
        <f>IF(ISBLANK(A22),"",_xlfn.XLOOKUP(LEFT(A22,5),'MKT name rule'!$B$2:$B$322,'MKT name rule'!$C$2:$C$322, "Not found"))</f>
        <v>ASUS ExpertCenter P400</v>
      </c>
      <c r="C22" s="19" t="str">
        <f t="shared" si="28"/>
        <v>90PT03W5-M00Z80</v>
      </c>
      <c r="D22" t="str">
        <f t="shared" si="0"/>
        <v>ASUS ExpertCenter P400 (i5-13420H/16GB/512GB/Win 11 Home/P470VAT)</v>
      </c>
      <c r="E22" t="str">
        <f t="shared" si="1"/>
        <v>Intel® Core™ i5-13420H 2.1 GHz</v>
      </c>
      <c r="F22" t="str">
        <f t="shared" si="2"/>
        <v>Intel® UHD Graphics</v>
      </c>
      <c r="G22" t="str">
        <f t="shared" si="3"/>
        <v>Windows 11 Home</v>
      </c>
      <c r="H22" t="str">
        <f t="shared" si="29"/>
        <v>Microsoft Office Home 2024_x000D_
Microsoft 365 Basic</v>
      </c>
      <c r="I22" t="str">
        <f t="shared" si="4"/>
        <v>27.0"</v>
      </c>
      <c r="J22" t="str">
        <f t="shared" si="5"/>
        <v>FHD (1920 x 1080) 16:9</v>
      </c>
      <c r="K22" t="str">
        <f t="shared" si="6"/>
        <v>300nits</v>
      </c>
      <c r="L22" s="1" t="str">
        <f t="shared" si="7"/>
        <v>DDR5 16GB</v>
      </c>
      <c r="M22" t="str">
        <f t="shared" si="8"/>
        <v>512GB M.2 NVMe™ PCIe® 4.0 SSD</v>
      </c>
      <c r="N22" t="str">
        <f t="shared" si="9"/>
        <v>Side:
1x Kensington lock
1x 3.5mm combo audio jack
1x USB 2.0 Type-A
Back:
1x DC-in
1x RJ45 Gigabit Ethernet
1x HDMI in 1.4
1x HDMI out 1.4
1x USB 3.2 Gen 1 Type-C
3x USB 3.2 Gen 1 Type-A</v>
      </c>
      <c r="O22" t="str">
        <f t="shared" si="10"/>
        <v>09.00 kg</v>
      </c>
      <c r="P22" t="str">
        <f t="shared" si="11"/>
        <v>61.3 x 44.7 x 1.7 ~ 21.0 cm</v>
      </c>
      <c r="Q22" t="str">
        <f t="shared" si="12"/>
        <v>2x DDR5 SO-DIMM slot</v>
      </c>
      <c r="R22" t="str">
        <f t="shared" si="13"/>
        <v>Wired black keyboard (USB)
Wired optical mouse (USB)</v>
      </c>
      <c r="S22" t="str">
        <f t="shared" si="14"/>
        <v>No Battery</v>
      </c>
      <c r="T22" t="str">
        <f t="shared" si="15"/>
        <v>ø4.5, 120W AC Adapter</v>
      </c>
      <c r="U22" t="str">
        <f t="shared" si="16"/>
        <v>BIOS Booting User Password Protection
HDD User Password Protection and Security
Kensington Security Slot™(7x 3mm)</v>
      </c>
      <c r="V22" t="str">
        <f t="shared" si="17"/>
        <v>Intel® Core™ i5-13420H Processor 2.1 GHz (12MB Cache, up to 4.6 GHz, 8 cores, 12 Threads)</v>
      </c>
      <c r="W22" t="str">
        <f t="shared" si="18"/>
        <v>Intel® Core™ i5-13420H 2.1</v>
      </c>
      <c r="X22" t="str">
        <f t="shared" si="19"/>
        <v>i5-13420H</v>
      </c>
      <c r="Y22" t="str">
        <f t="shared" si="20"/>
        <v>i5-13420H</v>
      </c>
      <c r="Z22" t="str">
        <f t="shared" si="21"/>
        <v>Win 11 Home</v>
      </c>
      <c r="AA22" t="str">
        <f t="shared" si="22"/>
        <v/>
      </c>
      <c r="AB22" t="str">
        <f t="shared" si="23"/>
        <v>16GB</v>
      </c>
      <c r="AC22" t="str">
        <f t="shared" si="24"/>
        <v>512GB</v>
      </c>
      <c r="AD22" t="str">
        <f t="shared" si="25"/>
        <v>1x Kensington lock
1x 3.5mm combo audio jack
1x USB 2.0 Type-A</v>
      </c>
      <c r="AE22" t="str">
        <f t="shared" si="26"/>
        <v>1x DC-in
1x RJ45 Gigabit Ethernet
1x HDMI in 1.4
1x HDMI out 1.4
1x USB 3.2 Gen 1 Type-C
3x USB 3.2 Gen 1 Type-A</v>
      </c>
      <c r="AF22" t="str">
        <f t="shared" si="27"/>
        <v>P470VAT</v>
      </c>
      <c r="AG22" s="27"/>
      <c r="AH22" t="str">
        <v>90PT03W5-M00Z80</v>
      </c>
      <c r="AI22" t="str">
        <v>P470VAT-B5150WS</v>
      </c>
      <c r="AJ22" t="str">
        <v>4711636034777</v>
      </c>
      <c r="AK22" t="str">
        <v>199291034778</v>
      </c>
      <c r="AL22" t="str">
        <v>3.262</v>
      </c>
      <c r="AM22" t="str">
        <v>VSPT03W3-BU0080</v>
      </c>
      <c r="AN22" t="str">
        <v>Black</v>
      </c>
      <c r="AO22" t="str">
        <v>27.0-inch</v>
      </c>
      <c r="AP22" t="str">
        <v>FHD (1920 x 1080) 16:9</v>
      </c>
      <c r="AQ22" t="str">
        <v>LCD</v>
      </c>
      <c r="AR22" t="str">
        <v>300nits</v>
      </c>
      <c r="AS22" t="str">
        <v>sRGB: 100%</v>
      </c>
      <c r="AT22" t="str">
        <v>178/178</v>
      </c>
      <c r="AU22" t="str">
        <v>14/25</v>
      </c>
      <c r="AV22" t="str">
        <v>75Hz</v>
      </c>
      <c r="AW22" t="str">
        <v>1000:1</v>
      </c>
      <c r="AX22" t="str">
        <v>93 %</v>
      </c>
      <c r="AY22" t="str">
        <v>Wide view</v>
      </c>
      <c r="AZ22" t="str">
        <v>Anti-glare display</v>
      </c>
      <c r="BA22" t="str">
        <v>Touch screen</v>
      </c>
      <c r="BB22" t="str">
        <v>Normal Stand</v>
      </c>
      <c r="BC22" t="str">
        <v>Intel® Core™ i5-13420H Processor 2.1 GHz (12MB Cache, up to 4.6 GHz, 8 cores, 12 Threads)</v>
      </c>
      <c r="BD22" t="str">
        <v>N/A</v>
      </c>
      <c r="BE22" t="str">
        <v>N/A</v>
      </c>
      <c r="BF22" t="str">
        <v>Intel® UHD Graphics</v>
      </c>
      <c r="BG22" t="str">
        <v>16GB DDR5 SO-DIMM</v>
      </c>
      <c r="BH22" t="str">
        <v>DDR5 16GB</v>
      </c>
      <c r="BI22" t="str">
        <v>512GB M.2 NVMe™ PCIe® 4.0 SSD</v>
      </c>
      <c r="BJ22" t="str">
        <v>2x DDR5 SO-DIMM slot</v>
      </c>
      <c r="BK22" t="str">
        <v>Not available</v>
      </c>
      <c r="BL22" t="str">
        <v>Wi-Fi 6E(802.11ax) (Dual band) 2*2 + Bluetooth® 5.4 Wireless Card</v>
      </c>
      <c r="BM22" t="str">
        <v>Realtek RTL8111H 10/100/1000 Mbps</v>
      </c>
      <c r="BN22" t="str">
        <v>1080p FHD camera</v>
      </c>
      <c r="BO22" t="str">
        <v>With privacy shutter</v>
      </c>
      <c r="BP22" t="str">
        <v>N/A</v>
      </c>
      <c r="BQ22" t="str">
        <v>Built-in array microphone
Built-in speakers</v>
      </c>
      <c r="BR22" t="str">
        <v>Windows 11 Home - ASUS recommends Windows 11 Pro for business</v>
      </c>
      <c r="BS22" t="str">
        <v>Microsoft Office Home 2024_x000D_
Microsoft 365 Basic</v>
      </c>
      <c r="BT22" t="str">
        <v>ø4.5, 120W AC Adapter, Output: 20V DC, 6.0A, 120W, Input: 100~240V AC 50/60Hz universal</v>
      </c>
      <c r="BU22" t="str">
        <v>1x Kensington lock
1x 3.5mm combo audio jack
1x USB 2.0 Type-A</v>
      </c>
      <c r="BV22" t="str">
        <v>1x DC-in
1x RJ45 Gigabit Ethernet
1x HDMI in 1.4
1x HDMI out 1.4
1x USB 3.2 Gen 1 Type-C
3x USB 3.2 Gen 1 Type-A</v>
      </c>
      <c r="BW22" t="str">
        <v>61.3 x 44.7 x 1.7 ~ 21.0 cm (24.13" x 17.60" x 0.67" ~ 8.27")</v>
      </c>
      <c r="BX22" t="str">
        <v>09.00 kg (19.84 lbs)</v>
      </c>
      <c r="BY22" t="str">
        <v>BIOS Booting User Password Protection
HDD User Password Protection and Security
Kensington Security Slot™(7x 3mm)</v>
      </c>
      <c r="BZ22" t="str">
        <v>McAfee® 30 days free trial</v>
      </c>
      <c r="CA22" t="str">
        <v>Trusted Platform Module (TPM) 2.0</v>
      </c>
      <c r="CB22" t="str">
        <v>MyASUS
ASUS Business Manager
AI ExpertMeet (AI features need devices with 12GB RAM or more)</v>
      </c>
      <c r="CC22" t="str">
        <v>System diagnosis
Fan Profile
Splendid
AppDeals
Link to MyASUS</v>
      </c>
      <c r="CD22" t="str">
        <v>Wired black keyboard (USB)
Wired optical mouse (USB)</v>
      </c>
      <c r="CE22" t="str">
        <v>EPEAT Gold
Energy star 8.0
REACH
RoHS</v>
      </c>
      <c r="CF2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2" t="str">
        <v>65% PCR recycled plastic rear cover</v>
      </c>
      <c r="CH22" t="str">
        <v>65% PCR recycled plastic base cover</v>
      </c>
      <c r="CI22" t="str">
        <v>55%</v>
      </c>
    </row>
    <row r="23" spans="1:87" ht="14.4">
      <c r="A23" t="str">
        <v>P470VAT-B5850WS</v>
      </c>
      <c r="B23" s="19" t="str">
        <f>IF(ISBLANK(A23),"",_xlfn.XLOOKUP(LEFT(A23,5),'MKT name rule'!$B$2:$B$322,'MKT name rule'!$C$2:$C$322, "Not found"))</f>
        <v>ASUS ExpertCenter P400</v>
      </c>
      <c r="C23" s="19" t="str">
        <f t="shared" si="28"/>
        <v>90PT03W5-M00Z90</v>
      </c>
      <c r="D23" t="str">
        <f t="shared" si="0"/>
        <v>ASUS ExpertCenter P400 (i5-13420H/8GB/512GB/Win 11 Home/P470VAT)</v>
      </c>
      <c r="E23" t="str">
        <f t="shared" si="1"/>
        <v>Intel® Core™ i5-13420H 2.1 GHz</v>
      </c>
      <c r="F23" t="str">
        <f t="shared" si="2"/>
        <v>Intel® UHD Graphics</v>
      </c>
      <c r="G23" t="str">
        <f t="shared" si="3"/>
        <v>Windows 11 Home</v>
      </c>
      <c r="H23" t="str">
        <f t="shared" si="29"/>
        <v>Microsoft Office Home 2024_x000D_
Microsoft 365 Basic</v>
      </c>
      <c r="I23" t="str">
        <f t="shared" si="4"/>
        <v>27.0"</v>
      </c>
      <c r="J23" t="str">
        <f t="shared" si="5"/>
        <v>FHD (1920 x 1080) 16:9</v>
      </c>
      <c r="K23" t="str">
        <f t="shared" si="6"/>
        <v>300nits</v>
      </c>
      <c r="L23" s="1" t="str">
        <f t="shared" si="7"/>
        <v>DDR5 8GB</v>
      </c>
      <c r="M23" t="str">
        <f t="shared" si="8"/>
        <v>512GB M.2 NVMe™ PCIe® 4.0 SSD</v>
      </c>
      <c r="N23" t="str">
        <f t="shared" si="9"/>
        <v>Side:
1x Kensington lock
1x 3.5mm combo audio jack
1x USB 2.0 Type-A
Back:
1x DC-in
1x RJ45 Gigabit Ethernet
1x HDMI in 1.4
1x HDMI out 1.4
1x USB 3.2 Gen 1 Type-C
3x USB 3.2 Gen 1 Type-A</v>
      </c>
      <c r="O23" t="str">
        <f t="shared" si="10"/>
        <v>09.00 kg</v>
      </c>
      <c r="P23" t="str">
        <f t="shared" si="11"/>
        <v>61.3 x 44.7 x 1.7 ~ 21.0 cm</v>
      </c>
      <c r="Q23" t="str">
        <f t="shared" si="12"/>
        <v>2x DDR5 SO-DIMM slot</v>
      </c>
      <c r="R23" t="str">
        <f t="shared" si="13"/>
        <v>Wired black keyboard (USB)
Wired optical mouse (USB)</v>
      </c>
      <c r="S23" t="str">
        <f t="shared" si="14"/>
        <v>No Battery</v>
      </c>
      <c r="T23" t="str">
        <f t="shared" si="15"/>
        <v>ø4.5, 120W AC Adapter</v>
      </c>
      <c r="U23" t="str">
        <f t="shared" si="16"/>
        <v>BIOS Booting User Password Protection
HDD User Password Protection and Security
Kensington Security Slot™(7x 3mm)</v>
      </c>
      <c r="V23" t="str">
        <f t="shared" si="17"/>
        <v>Intel® Core™ i5-13420H Processor 2.1 GHz (12MB Cache, up to 4.6 GHz, 8 cores, 12 Threads)</v>
      </c>
      <c r="W23" t="str">
        <f t="shared" si="18"/>
        <v>Intel® Core™ i5-13420H 2.1</v>
      </c>
      <c r="X23" t="str">
        <f t="shared" si="19"/>
        <v>i5-13420H</v>
      </c>
      <c r="Y23" t="str">
        <f t="shared" si="20"/>
        <v>i5-13420H</v>
      </c>
      <c r="Z23" t="str">
        <f t="shared" si="21"/>
        <v>Win 11 Home</v>
      </c>
      <c r="AA23" t="str">
        <f t="shared" si="22"/>
        <v/>
      </c>
      <c r="AB23" t="str">
        <f t="shared" si="23"/>
        <v>8GB</v>
      </c>
      <c r="AC23" t="str">
        <f t="shared" si="24"/>
        <v>512GB</v>
      </c>
      <c r="AD23" t="str">
        <f t="shared" si="25"/>
        <v>1x Kensington lock
1x 3.5mm combo audio jack
1x USB 2.0 Type-A</v>
      </c>
      <c r="AE23" t="str">
        <f t="shared" si="26"/>
        <v>1x DC-in
1x RJ45 Gigabit Ethernet
1x HDMI in 1.4
1x HDMI out 1.4
1x USB 3.2 Gen 1 Type-C
3x USB 3.2 Gen 1 Type-A</v>
      </c>
      <c r="AF23" t="str">
        <f t="shared" si="27"/>
        <v>P470VAT</v>
      </c>
      <c r="AG23" s="27"/>
      <c r="AH23" t="str">
        <v>90PT03W5-M00Z90</v>
      </c>
      <c r="AI23" t="str">
        <v>P470VAT-B5850WS</v>
      </c>
      <c r="AJ23" t="str">
        <v/>
      </c>
      <c r="AK23" t="str">
        <v/>
      </c>
      <c r="AL23" t="str">
        <v>3.31</v>
      </c>
      <c r="AM23" t="str">
        <v>VSPT03W3-BU0080</v>
      </c>
      <c r="AN23" t="str">
        <v>Black</v>
      </c>
      <c r="AO23" t="str">
        <v>27.0-inch</v>
      </c>
      <c r="AP23" t="str">
        <v>FHD (1920 x 1080) 16:9</v>
      </c>
      <c r="AQ23" t="str">
        <v>LCD</v>
      </c>
      <c r="AR23" t="str">
        <v>300nits</v>
      </c>
      <c r="AS23" t="str">
        <v>sRGB: 100%</v>
      </c>
      <c r="AT23" t="str">
        <v>178/178</v>
      </c>
      <c r="AU23" t="str">
        <v>14/25</v>
      </c>
      <c r="AV23" t="str">
        <v>75Hz</v>
      </c>
      <c r="AW23" t="str">
        <v>1000:1</v>
      </c>
      <c r="AX23" t="str">
        <v>93 %</v>
      </c>
      <c r="AY23" t="str">
        <v>Wide view</v>
      </c>
      <c r="AZ23" t="str">
        <v>Anti-glare display</v>
      </c>
      <c r="BA23" t="str">
        <v>Touch screen</v>
      </c>
      <c r="BB23" t="str">
        <v>Normal Stand</v>
      </c>
      <c r="BC23" t="str">
        <v>Intel® Core™ i5-13420H Processor 2.1 GHz (12MB Cache, up to 4.6 GHz, 8 cores, 12 Threads)</v>
      </c>
      <c r="BD23" t="str">
        <v>N/A</v>
      </c>
      <c r="BE23" t="str">
        <v>N/A</v>
      </c>
      <c r="BF23" t="str">
        <v>Intel® UHD Graphics</v>
      </c>
      <c r="BG23" t="str">
        <v>8GB DDR5 SO-DIMM</v>
      </c>
      <c r="BH23" t="str">
        <v>DDR5 8GB</v>
      </c>
      <c r="BI23" t="str">
        <v>512GB M.2 NVMe™ PCIe® 4.0 SSD</v>
      </c>
      <c r="BJ23" t="str">
        <v>2x DDR5 SO-DIMM slot</v>
      </c>
      <c r="BK23" t="str">
        <v>Not available</v>
      </c>
      <c r="BL23" t="str">
        <v>Wi-Fi 6E(802.11ax) (Dual band) 2*2 + Bluetooth® 5.4 Wireless Card</v>
      </c>
      <c r="BM23" t="str">
        <v>Realtek RTL8111H 10/100/1000 Mbps</v>
      </c>
      <c r="BN23" t="str">
        <v>1080p FHD camera</v>
      </c>
      <c r="BO23" t="str">
        <v>With privacy shutter</v>
      </c>
      <c r="BP23" t="str">
        <v>N/A</v>
      </c>
      <c r="BQ23" t="str">
        <v>Built-in array microphone
Built-in speakers</v>
      </c>
      <c r="BR23" t="str">
        <v>Windows 11 Home - ASUS recommends Windows 11 Pro for business</v>
      </c>
      <c r="BS23" t="str">
        <v>Microsoft Office Home 2024_x000D_
Microsoft 365 Basic</v>
      </c>
      <c r="BT23" t="str">
        <v>ø4.5, 120W AC Adapter, Output: 20V DC, 6.0A, 120W, Input: 100~240V AC 50/60Hz universal</v>
      </c>
      <c r="BU23" t="str">
        <v>1x Kensington lock
1x 3.5mm combo audio jack
1x USB 2.0 Type-A</v>
      </c>
      <c r="BV23" t="str">
        <v>1x DC-in
1x RJ45 Gigabit Ethernet
1x HDMI in 1.4
1x HDMI out 1.4
1x USB 3.2 Gen 1 Type-C
3x USB 3.2 Gen 1 Type-A</v>
      </c>
      <c r="BW23" t="str">
        <v>61.3 x 44.7 x 1.7 ~ 21.0 cm (24.13" x 17.60" x 0.67" ~ 8.27")</v>
      </c>
      <c r="BX23" t="str">
        <v>09.00 kg (19.84 lbs)</v>
      </c>
      <c r="BY23" t="str">
        <v>BIOS Booting User Password Protection
HDD User Password Protection and Security
Kensington Security Slot™(7x 3mm)</v>
      </c>
      <c r="BZ23" t="str">
        <v>McAfee® 30 days free trial</v>
      </c>
      <c r="CA23" t="str">
        <v>Trusted Platform Module (TPM) 2.0</v>
      </c>
      <c r="CB23" t="str">
        <v>MyASUS
ASUS Business Manager
AI ExpertMeet (AI features need devices with 12GB RAM or more)</v>
      </c>
      <c r="CC23" t="str">
        <v>System diagnosis
Fan Profile
Splendid
AppDeals
Link to MyASUS</v>
      </c>
      <c r="CD23" t="str">
        <v>Wired black keyboard (USB)
Wired optical mouse (USB)</v>
      </c>
      <c r="CE23" t="str">
        <v>EPEAT Gold
Energy star 8.0
REACH
RoHS</v>
      </c>
      <c r="CF2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3" t="str">
        <v>65% PCR recycled plastic rear cover</v>
      </c>
      <c r="CH23" t="str">
        <v>65% PCR recycled plastic base cover</v>
      </c>
      <c r="CI23" t="str">
        <v>55%</v>
      </c>
    </row>
    <row r="24" spans="1:87" ht="14.4">
      <c r="A24" t="str">
        <v>P470VAT-B7150WSH</v>
      </c>
      <c r="B24" s="19" t="str">
        <f>IF(ISBLANK(A24),"",_xlfn.XLOOKUP(LEFT(A24,5),'MKT name rule'!$B$2:$B$322,'MKT name rule'!$C$2:$C$322, "Not found"))</f>
        <v>ASUS ExpertCenter P400</v>
      </c>
      <c r="C24" s="19" t="str">
        <f t="shared" si="28"/>
        <v>90PT03W6-M00ZA0</v>
      </c>
      <c r="D24" t="str">
        <f t="shared" si="0"/>
        <v>ASUS ExpertCenter P400 (i7-13620H/16GB/512GB/Win 11 Home/P470VAT)</v>
      </c>
      <c r="E24" t="str">
        <f t="shared" si="1"/>
        <v>Intel® Core™ i7-13620H 2.4 GHz</v>
      </c>
      <c r="F24" t="str">
        <f t="shared" si="2"/>
        <v>Intel® UHD Graphics</v>
      </c>
      <c r="G24" t="str">
        <f t="shared" si="3"/>
        <v>Windows 11 Home</v>
      </c>
      <c r="H24" t="str">
        <f t="shared" si="29"/>
        <v>Microsoft Office Home 2024_x000D_
Microsoft 365 Basic</v>
      </c>
      <c r="I24" t="str">
        <f t="shared" si="4"/>
        <v>27.0"</v>
      </c>
      <c r="J24" t="str">
        <f t="shared" si="5"/>
        <v>FHD (1920 x 1080) 16:9</v>
      </c>
      <c r="K24" t="str">
        <f t="shared" si="6"/>
        <v>300nits</v>
      </c>
      <c r="L24" s="1" t="str">
        <f t="shared" si="7"/>
        <v>DDR5 16GB</v>
      </c>
      <c r="M24" t="str">
        <f t="shared" si="8"/>
        <v>512GB M.2 NVMe™ PCIe® 4.0 SSD</v>
      </c>
      <c r="N24" t="str">
        <f t="shared" si="9"/>
        <v>Side:
1x Kensington lock
1x 3.5mm combo audio jack
1x USB 2.0 Type-A
Back:
1x DC-in
1x RJ45 Gigabit Ethernet
1x HDMI in 1.4
1x HDMI out 1.4
1x USB 3.2 Gen 1 Type-C
3x USB 3.2 Gen 1 Type-A</v>
      </c>
      <c r="O24" t="str">
        <f t="shared" si="10"/>
        <v>09.00 kg</v>
      </c>
      <c r="P24" t="str">
        <f t="shared" si="11"/>
        <v>61.3 x 44.7 x 1.7 ~ 21.0 cm</v>
      </c>
      <c r="Q24" t="str">
        <f t="shared" si="12"/>
        <v>2x DDR5 SO-DIMM slot</v>
      </c>
      <c r="R24" t="str">
        <f t="shared" si="13"/>
        <v>Wired black keyboard (USB)
Wired optical mouse (USB)</v>
      </c>
      <c r="S24" t="str">
        <f t="shared" si="14"/>
        <v>No Battery</v>
      </c>
      <c r="T24" t="str">
        <f t="shared" si="15"/>
        <v>ø4.5, 120W AC Adapter</v>
      </c>
      <c r="U24" t="str">
        <f t="shared" si="16"/>
        <v>BIOS Booting User Password Protection
HDD User Password Protection and Security
Kensington Security Slot™(7x 3mm)</v>
      </c>
      <c r="V24" t="str">
        <f t="shared" si="17"/>
        <v>Intel® Core™ i7-13620H Processor 2.4 GHz (24MB Cache, up to 4.9 GHz, 10 cores, 16 Threads)</v>
      </c>
      <c r="W24" t="str">
        <f t="shared" si="18"/>
        <v>Intel® Core™ i7-13620H 2.4</v>
      </c>
      <c r="X24" t="str">
        <f t="shared" si="19"/>
        <v>i7-13620H</v>
      </c>
      <c r="Y24" t="str">
        <f t="shared" si="20"/>
        <v>i7-13620H</v>
      </c>
      <c r="Z24" t="str">
        <f t="shared" si="21"/>
        <v>Win 11 Home</v>
      </c>
      <c r="AA24" t="str">
        <f t="shared" si="22"/>
        <v/>
      </c>
      <c r="AB24" t="str">
        <f t="shared" si="23"/>
        <v>16GB</v>
      </c>
      <c r="AC24" t="str">
        <f t="shared" si="24"/>
        <v>512GB</v>
      </c>
      <c r="AD24" t="str">
        <f t="shared" si="25"/>
        <v>1x Kensington lock
1x 3.5mm combo audio jack
1x USB 2.0 Type-A</v>
      </c>
      <c r="AE24" t="str">
        <f t="shared" si="26"/>
        <v>1x DC-in
1x RJ45 Gigabit Ethernet
1x HDMI in 1.4
1x HDMI out 1.4
1x USB 3.2 Gen 1 Type-C
3x USB 3.2 Gen 1 Type-A</v>
      </c>
      <c r="AF24" t="str">
        <f t="shared" si="27"/>
        <v>P470VAT</v>
      </c>
      <c r="AG24" s="27"/>
      <c r="AH24" t="str">
        <v>90PT03W6-M00ZA0</v>
      </c>
      <c r="AI24" t="str">
        <v>P470VAT-B7150WSH</v>
      </c>
      <c r="AJ24" t="str">
        <v/>
      </c>
      <c r="AK24" t="str">
        <v/>
      </c>
      <c r="AL24" t="str">
        <v>3.31</v>
      </c>
      <c r="AM24" t="str">
        <v>VSPT03W3-BU0160</v>
      </c>
      <c r="AN24" t="str">
        <v>Black</v>
      </c>
      <c r="AO24" t="str">
        <v>27.0-inch</v>
      </c>
      <c r="AP24" t="str">
        <v>FHD (1920 x 1080) 16:9</v>
      </c>
      <c r="AQ24" t="str">
        <v>LCD</v>
      </c>
      <c r="AR24" t="str">
        <v>300nits</v>
      </c>
      <c r="AS24" t="str">
        <v>sRGB: 100%</v>
      </c>
      <c r="AT24" t="str">
        <v>178/178</v>
      </c>
      <c r="AU24" t="str">
        <v>14/25</v>
      </c>
      <c r="AV24" t="str">
        <v>75Hz</v>
      </c>
      <c r="AW24" t="str">
        <v>1000:1</v>
      </c>
      <c r="AX24" t="str">
        <v>93 %</v>
      </c>
      <c r="AY24" t="str">
        <v>Wide view</v>
      </c>
      <c r="AZ24" t="str">
        <v>Anti-glare display</v>
      </c>
      <c r="BA24" t="str">
        <v>Touch screen</v>
      </c>
      <c r="BB24" t="str">
        <v>HAS stand with VESA supported</v>
      </c>
      <c r="BC24" t="str">
        <v>Intel® Core™ i7-13620H Processor 2.4 GHz (24MB Cache, up to 4.9 GHz, 10 cores, 16 Threads)</v>
      </c>
      <c r="BD24" t="str">
        <v>N/A</v>
      </c>
      <c r="BE24" t="str">
        <v>N/A</v>
      </c>
      <c r="BF24" t="str">
        <v>Intel® UHD Graphics</v>
      </c>
      <c r="BG24" t="str">
        <v>16GB DDR5 SO-DIMM</v>
      </c>
      <c r="BH24" t="str">
        <v>DDR5 16GB</v>
      </c>
      <c r="BI24" t="str">
        <v>512GB M.2 NVMe™ PCIe® 4.0 SSD</v>
      </c>
      <c r="BJ24" t="str">
        <v>2x DDR5 SO-DIMM slot</v>
      </c>
      <c r="BK24" t="str">
        <v>Not available</v>
      </c>
      <c r="BL24" t="str">
        <v>Wi-Fi 6E(802.11ax) (Dual band) 2*2 + Bluetooth® 5.4 Wireless Card</v>
      </c>
      <c r="BM24" t="str">
        <v>Realtek RTL8111H 10/100/1000 Mbps</v>
      </c>
      <c r="BN24" t="str">
        <v>1080p FHD camera</v>
      </c>
      <c r="BO24" t="str">
        <v>With privacy shutter</v>
      </c>
      <c r="BP24" t="str">
        <v>N/A</v>
      </c>
      <c r="BQ24" t="str">
        <v>Built-in array microphone
Built-in speakers</v>
      </c>
      <c r="BR24" t="str">
        <v>Windows 11 Home - ASUS recommends Windows 11 Pro for business</v>
      </c>
      <c r="BS24" t="str">
        <v>Microsoft Office Home 2024_x000D_
Microsoft 365 Basic</v>
      </c>
      <c r="BT24" t="str">
        <v>ø4.5, 120W AC Adapter, Output: 20V DC, 6.0A, 120W, Input: 100~240V AC 50/60Hz universal</v>
      </c>
      <c r="BU24" t="str">
        <v>1x Kensington lock
1x 3.5mm combo audio jack
1x USB 2.0 Type-A</v>
      </c>
      <c r="BV24" t="str">
        <v>1x DC-in
1x RJ45 Gigabit Ethernet
1x HDMI in 1.4
1x HDMI out 1.4
1x USB 3.2 Gen 1 Type-C
3x USB 3.2 Gen 1 Type-A</v>
      </c>
      <c r="BW24" t="str">
        <v>61.3 x 44.7 x 1.7 ~ 21.0 cm (24.13" x 17.60" x 0.67" ~ 8.27")</v>
      </c>
      <c r="BX24" t="str">
        <v>09.00 kg (19.84 lbs)</v>
      </c>
      <c r="BY24" t="str">
        <v>BIOS Booting User Password Protection
HDD User Password Protection and Security
Kensington Security Slot™(7x 3mm)</v>
      </c>
      <c r="BZ24" t="str">
        <v>McAfee® 30 days free trial</v>
      </c>
      <c r="CA24" t="str">
        <v>Trusted Platform Module (TPM) 2.0</v>
      </c>
      <c r="CB24" t="str">
        <v>MyASUS
ASUS Business Manager
AI ExpertMeet (AI features need devices with 12GB RAM or more)</v>
      </c>
      <c r="CC24" t="str">
        <v>System diagnosis
Fan Profile
Splendid
AppDeals
Link to MyASUS</v>
      </c>
      <c r="CD24" t="str">
        <v>Wired black keyboard (USB)
Wired optical mouse (USB)</v>
      </c>
      <c r="CE24" t="str">
        <v>EPEAT Gold
Energy star 8.0
REACH
RoHS</v>
      </c>
      <c r="CF2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4" t="str">
        <v>65% PCR recycled plastic rear cover</v>
      </c>
      <c r="CH24" t="str">
        <v>65% PCR recycled plastic base cover</v>
      </c>
      <c r="CI24" t="str">
        <v>55%</v>
      </c>
    </row>
    <row r="25" spans="1:87" ht="14.4">
      <c r="A25" t="str">
        <v>P440VAT-B7110WS</v>
      </c>
      <c r="B25" s="19" t="str">
        <f>IF(ISBLANK(A25),"",_xlfn.XLOOKUP(LEFT(A25,5),'MKT name rule'!$B$2:$B$322,'MKT name rule'!$C$2:$C$322, "Not found"))</f>
        <v>ASUS ExpertCenter P400</v>
      </c>
      <c r="C25" s="19" t="str">
        <f t="shared" si="28"/>
        <v>90PT03X5-M025P0</v>
      </c>
      <c r="D25" t="str">
        <f t="shared" si="0"/>
        <v>ASUS ExpertCenter P400 (i7-13620H/16GB/1TB/Win 11 Home/P440VAT)</v>
      </c>
      <c r="E25" t="str">
        <f t="shared" si="1"/>
        <v>Intel® Core™ i7-13620H 2.4 GHz</v>
      </c>
      <c r="F25" t="str">
        <f t="shared" si="2"/>
        <v>Intel® UHD Graphics</v>
      </c>
      <c r="G25" t="str">
        <f t="shared" si="3"/>
        <v>Windows 11 Home</v>
      </c>
      <c r="H25" t="str">
        <f t="shared" si="29"/>
        <v>Microsoft Office Home 2024_x000D_
Microsoft 365 Basic</v>
      </c>
      <c r="I25" t="str">
        <f t="shared" si="4"/>
        <v>23.8"</v>
      </c>
      <c r="J25" t="str">
        <f t="shared" si="5"/>
        <v>FHD (1920 x 1080) 16:9</v>
      </c>
      <c r="K25" t="str">
        <f t="shared" si="6"/>
        <v>250nits</v>
      </c>
      <c r="L25" s="1" t="str">
        <f t="shared" si="7"/>
        <v>DDR5 16GB</v>
      </c>
      <c r="M25" t="str">
        <f t="shared" si="8"/>
        <v>1TB M.2 NVMe™ PCIe® 4.0 SSD</v>
      </c>
      <c r="N25" t="str">
        <f t="shared" si="9"/>
        <v>Side:
1x Kensington lock
1x 3.5mm combo audio jack
1x USB 2.0 Type-A
Back:
1x DC-in
1x RJ45 Gigabit Ethernet
1x HDMI in 1.4
1x HDMI out 1.4
1x USB 3.2 Gen 1 Type-C
3x USB 3.2 Gen 1 Type-A</v>
      </c>
      <c r="O25" t="str">
        <f t="shared" si="10"/>
        <v>06.90 kg</v>
      </c>
      <c r="P25" t="str">
        <f t="shared" si="11"/>
        <v>54.1 x 41.6 x 1.7 ~ 21.0 cm</v>
      </c>
      <c r="Q25" t="str">
        <f t="shared" si="12"/>
        <v>2x DDR5 SO-DIMM slot</v>
      </c>
      <c r="R25" t="str">
        <f t="shared" si="13"/>
        <v>Wired black keyboard (USB)
Wired optical mouse (USB)</v>
      </c>
      <c r="S25" t="str">
        <f t="shared" si="14"/>
        <v>No Battery</v>
      </c>
      <c r="T25" t="str">
        <f t="shared" si="15"/>
        <v>ø4.5, 120W AC Adapter</v>
      </c>
      <c r="U25" t="str">
        <f t="shared" si="16"/>
        <v>BIOS Booting User Password Protection
HDD User Password Protection and Security
Kensington Security Slot™(7x 3mm)</v>
      </c>
      <c r="V25" t="str">
        <f t="shared" si="17"/>
        <v>Intel® Core™ i7-13620H Processor 2.4 GHz (24MB Cache, up to 4.9 GHz, 10 cores, 16 Threads)</v>
      </c>
      <c r="W25" t="str">
        <f t="shared" si="18"/>
        <v>Intel® Core™ i7-13620H 2.4</v>
      </c>
      <c r="X25" t="str">
        <f t="shared" si="19"/>
        <v>i7-13620H</v>
      </c>
      <c r="Y25" t="str">
        <f t="shared" si="20"/>
        <v>i7-13620H</v>
      </c>
      <c r="Z25" t="str">
        <f t="shared" si="21"/>
        <v>Win 11 Home</v>
      </c>
      <c r="AA25" t="str">
        <f t="shared" si="22"/>
        <v/>
      </c>
      <c r="AB25" t="str">
        <f t="shared" si="23"/>
        <v>16GB</v>
      </c>
      <c r="AC25" t="str">
        <f t="shared" si="24"/>
        <v>1TB</v>
      </c>
      <c r="AD25" t="str">
        <f t="shared" si="25"/>
        <v>1x Kensington lock
1x 3.5mm combo audio jack
1x USB 2.0 Type-A</v>
      </c>
      <c r="AE25" t="str">
        <f t="shared" si="26"/>
        <v>1x DC-in
1x RJ45 Gigabit Ethernet
1x HDMI in 1.4
1x HDMI out 1.4
1x USB 3.2 Gen 1 Type-C
3x USB 3.2 Gen 1 Type-A</v>
      </c>
      <c r="AF25" t="str">
        <f t="shared" si="27"/>
        <v>P440VAT</v>
      </c>
      <c r="AG25" s="27"/>
      <c r="AH25" t="str">
        <v>90PT03X5-M025P0</v>
      </c>
      <c r="AI25" t="str">
        <v>P440VAT-B7110WS</v>
      </c>
      <c r="AJ25" t="str">
        <v/>
      </c>
      <c r="AK25" t="str">
        <v/>
      </c>
      <c r="AL25" t="str">
        <v>2.03</v>
      </c>
      <c r="AM25" t="str">
        <v>VSPT03X3-BU0080</v>
      </c>
      <c r="AN25" t="str">
        <v>Black</v>
      </c>
      <c r="AO25" t="str">
        <v>23.8-inch</v>
      </c>
      <c r="AP25" t="str">
        <v>FHD (1920 x 1080) 16:9</v>
      </c>
      <c r="AQ25" t="str">
        <v>LCD</v>
      </c>
      <c r="AR25" t="str">
        <v>250nits</v>
      </c>
      <c r="AS25" t="str">
        <v>sRGB: 100%</v>
      </c>
      <c r="AT25" t="str">
        <v>178/178</v>
      </c>
      <c r="AU25" t="str">
        <v>14/25</v>
      </c>
      <c r="AV25" t="str">
        <v>75Hz</v>
      </c>
      <c r="AW25" t="str">
        <v>1000:1</v>
      </c>
      <c r="AX25" t="str">
        <v>93 %</v>
      </c>
      <c r="AY25" t="str">
        <v>Wide view</v>
      </c>
      <c r="AZ25" t="str">
        <v>Anti-glare display</v>
      </c>
      <c r="BA25" t="str">
        <v>Touch screen</v>
      </c>
      <c r="BB25" t="str">
        <v>Normal Stand</v>
      </c>
      <c r="BC25" t="str">
        <v>Intel® Core™ i7-13620H Processor 2.4 GHz (24MB Cache, up to 4.9 GHz, 10 cores, 16 Threads)</v>
      </c>
      <c r="BD25" t="str">
        <v>N/A</v>
      </c>
      <c r="BE25" t="str">
        <v>N/A</v>
      </c>
      <c r="BF25" t="str">
        <v>Intel® UHD Graphics</v>
      </c>
      <c r="BG25" t="str">
        <v>16GB DDR5 SO-DIMM</v>
      </c>
      <c r="BH25" t="str">
        <v>DDR5 16GB</v>
      </c>
      <c r="BI25" t="str">
        <v>1TB M.2 NVMe™ PCIe® 4.0 SSD</v>
      </c>
      <c r="BJ25" t="str">
        <v>2x DDR5 SO-DIMM slot</v>
      </c>
      <c r="BK25" t="str">
        <v>Not available</v>
      </c>
      <c r="BL25" t="str">
        <v>Wi-Fi 6(802.11ax) (Dual band) 2*2 + Bluetooth® 5.4 Wireless Card</v>
      </c>
      <c r="BM25" t="str">
        <v>Realtek RTL8111H 10/100/1000 Mbps</v>
      </c>
      <c r="BN25" t="str">
        <v>1080p FHD camera</v>
      </c>
      <c r="BO25" t="str">
        <v>With privacy shutter</v>
      </c>
      <c r="BP25" t="str">
        <v>N/A</v>
      </c>
      <c r="BQ25" t="str">
        <v>Built-in array microphone
Built-in speakers</v>
      </c>
      <c r="BR25" t="str">
        <v>Windows 11 Home - ASUS recommends Windows 11 Pro for business</v>
      </c>
      <c r="BS25" t="str">
        <v>Microsoft Office Home 2024_x000D_
Microsoft 365 Basic</v>
      </c>
      <c r="BT25" t="str">
        <v>ø4.5, 120W AC Adapter, Output: 20V DC, 6.0A, 120W, Input: 100~240V AC 50/60Hz universal</v>
      </c>
      <c r="BU25" t="str">
        <v>1x Kensington lock
1x 3.5mm combo audio jack
1x USB 2.0 Type-A</v>
      </c>
      <c r="BV25" t="str">
        <v>1x DC-in
1x RJ45 Gigabit Ethernet
1x HDMI in 1.4
1x HDMI out 1.4
1x USB 3.2 Gen 1 Type-C
3x USB 3.2 Gen 1 Type-A</v>
      </c>
      <c r="BW25" t="str">
        <v>54.1 x 41.6 x 1.7 ~ 21.0 cm (21.30" x 16.38" x 0.67" ~ 8.27")</v>
      </c>
      <c r="BX25" t="str">
        <v>06.90 kg (15.21 lbs)</v>
      </c>
      <c r="BY25" t="str">
        <v>BIOS Booting User Password Protection
HDD User Password Protection and Security
Kensington Security Slot™(7x 3mm)</v>
      </c>
      <c r="BZ25" t="str">
        <v>McAfee® 30 days free trial</v>
      </c>
      <c r="CA25" t="str">
        <v>Trusted Platform Module (TPM) 2.0</v>
      </c>
      <c r="CB25" t="str">
        <v>MyASUS
ASUS Business Manager
AI ExpertMeet (AI features need devices with 12GB RAM or more)</v>
      </c>
      <c r="CC25" t="str">
        <v>System diagnosis
Fan Profile
Splendid
AppDeals
Link to MyASUS</v>
      </c>
      <c r="CD25" t="str">
        <v>Wired black keyboard (USB)
Wired optical mouse (USB)</v>
      </c>
      <c r="CE25" t="str">
        <v>EPEAT Gold
Energy star 8.0
REACH
RoHS</v>
      </c>
      <c r="CF2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5" t="str">
        <v>65% PCR recycled plastic rear cover</v>
      </c>
      <c r="CH25" t="str">
        <v>65% PCR recycled plastic base cover</v>
      </c>
      <c r="CI25" t="str">
        <v>55%</v>
      </c>
    </row>
    <row r="26" spans="1:87" ht="14.4">
      <c r="A26" t="str">
        <v>P440VAK-B7110WS</v>
      </c>
      <c r="B26" s="19" t="str">
        <f>IF(ISBLANK(A26),"",_xlfn.XLOOKUP(LEFT(A26,5),'MKT name rule'!$B$2:$B$322,'MKT name rule'!$C$2:$C$322, "Not found"))</f>
        <v>ASUS ExpertCenter P400</v>
      </c>
      <c r="C26" s="19" t="str">
        <f t="shared" si="28"/>
        <v>90PT03X5-M025S0</v>
      </c>
      <c r="D26" t="str">
        <f t="shared" si="0"/>
        <v>ASUS ExpertCenter P400 (i7-13620H/16GB/1TB/Win 11 Home/P440VAK)</v>
      </c>
      <c r="E26" t="str">
        <f t="shared" si="1"/>
        <v>Intel® Core™ i7-13620H 2.4 GHz</v>
      </c>
      <c r="F26" t="str">
        <f t="shared" si="2"/>
        <v>Intel® UHD Graphics</v>
      </c>
      <c r="G26" t="str">
        <f t="shared" si="3"/>
        <v>Windows 11 Home</v>
      </c>
      <c r="H26" t="str">
        <f t="shared" si="29"/>
        <v>Microsoft Office Home 2024_x000D_
Microsoft 365 Basic</v>
      </c>
      <c r="I26" t="str">
        <f t="shared" si="4"/>
        <v>23.8"</v>
      </c>
      <c r="J26" t="str">
        <f t="shared" si="5"/>
        <v>FHD (1920 x 1080) 16:9</v>
      </c>
      <c r="K26" t="str">
        <f t="shared" si="6"/>
        <v>250nits</v>
      </c>
      <c r="L26" s="1" t="str">
        <f t="shared" si="7"/>
        <v>DDR5 16GB</v>
      </c>
      <c r="M26" t="str">
        <f t="shared" si="8"/>
        <v>1TB M.2 NVMe™ PCIe® 4.0 SSD</v>
      </c>
      <c r="N26" t="str">
        <f t="shared" si="9"/>
        <v>Side:
1x Kensington lock
1x 3.5mm combo audio jack
1x USB 2.0 Type-A
Back:
1x DC-in
1x RJ45 Gigabit Ethernet
1x HDMI in 1.4
1x HDMI out 1.4
1x USB 3.2 Gen 1 Type-C
3x USB 3.2 Gen 1 Type-A</v>
      </c>
      <c r="O26" t="str">
        <f t="shared" si="10"/>
        <v>06.90 kg</v>
      </c>
      <c r="P26" t="str">
        <f t="shared" si="11"/>
        <v>54.1 x 41.6 x 1.7 ~ 21.0 cm</v>
      </c>
      <c r="Q26" t="str">
        <f t="shared" si="12"/>
        <v>2x DDR5 SO-DIMM slot</v>
      </c>
      <c r="R26" t="str">
        <f t="shared" si="13"/>
        <v>Wired black keyboard (USB)
Wired optical mouse (USB)</v>
      </c>
      <c r="S26" t="str">
        <f t="shared" si="14"/>
        <v>No Battery</v>
      </c>
      <c r="T26" t="str">
        <f t="shared" si="15"/>
        <v>ø4.5, 120W AC Adapter</v>
      </c>
      <c r="U26" t="str">
        <f t="shared" si="16"/>
        <v>BIOS Booting User Password Protection
HDD User Password Protection and Security
Kensington Security Slot™(7x 3mm)</v>
      </c>
      <c r="V26" t="str">
        <f t="shared" si="17"/>
        <v>Intel® Core™ i7-13620H Processor 2.4 GHz (24MB Cache, up to 4.9 GHz, 10 cores, 16 Threads)</v>
      </c>
      <c r="W26" t="str">
        <f t="shared" si="18"/>
        <v>Intel® Core™ i7-13620H 2.4</v>
      </c>
      <c r="X26" t="str">
        <f t="shared" si="19"/>
        <v>i7-13620H</v>
      </c>
      <c r="Y26" t="str">
        <f t="shared" si="20"/>
        <v>i7-13620H</v>
      </c>
      <c r="Z26" t="str">
        <f t="shared" si="21"/>
        <v>Win 11 Home</v>
      </c>
      <c r="AA26" t="str">
        <f t="shared" si="22"/>
        <v/>
      </c>
      <c r="AB26" t="str">
        <f t="shared" si="23"/>
        <v>16GB</v>
      </c>
      <c r="AC26" t="str">
        <f t="shared" si="24"/>
        <v>1TB</v>
      </c>
      <c r="AD26" t="str">
        <f t="shared" si="25"/>
        <v>1x Kensington lock
1x 3.5mm combo audio jack
1x USB 2.0 Type-A</v>
      </c>
      <c r="AE26" t="str">
        <f t="shared" si="26"/>
        <v>1x DC-in
1x RJ45 Gigabit Ethernet
1x HDMI in 1.4
1x HDMI out 1.4
1x USB 3.2 Gen 1 Type-C
3x USB 3.2 Gen 1 Type-A</v>
      </c>
      <c r="AF26" t="str">
        <f t="shared" si="27"/>
        <v>P440VAK</v>
      </c>
      <c r="AG26" s="27"/>
      <c r="AH26" t="str">
        <v>90PT03X5-M025S0</v>
      </c>
      <c r="AI26" t="str">
        <v>P440VAK-B7110WS</v>
      </c>
      <c r="AJ26" t="str">
        <v/>
      </c>
      <c r="AK26" t="str">
        <v/>
      </c>
      <c r="AL26" t="str">
        <v>2.25</v>
      </c>
      <c r="AM26" t="str">
        <v>VSPT03X3-BU0060</v>
      </c>
      <c r="AN26" t="str">
        <v>Black</v>
      </c>
      <c r="AO26" t="str">
        <v>23.8-inch</v>
      </c>
      <c r="AP26" t="str">
        <v>FHD (1920 x 1080) 16:9</v>
      </c>
      <c r="AQ26" t="str">
        <v>LCD</v>
      </c>
      <c r="AR26" t="str">
        <v>250nits</v>
      </c>
      <c r="AS26" t="str">
        <v>sRGB: 100%</v>
      </c>
      <c r="AT26" t="str">
        <v>178/178</v>
      </c>
      <c r="AU26" t="str">
        <v>14/25</v>
      </c>
      <c r="AV26" t="str">
        <v>100Hz</v>
      </c>
      <c r="AW26" t="str">
        <v>1000:1</v>
      </c>
      <c r="AX26" t="str">
        <v>93 %</v>
      </c>
      <c r="AY26" t="str">
        <v>Wide view</v>
      </c>
      <c r="AZ26" t="str">
        <v>Anti-glare display</v>
      </c>
      <c r="BA26" t="str">
        <v>Non-touch screen</v>
      </c>
      <c r="BB26" t="str">
        <v>Normal Stand</v>
      </c>
      <c r="BC26" t="str">
        <v>Intel® Core™ i7-13620H Processor 2.4 GHz (24MB Cache, up to 4.9 GHz, 10 cores, 16 Threads)</v>
      </c>
      <c r="BD26" t="str">
        <v>N/A</v>
      </c>
      <c r="BE26" t="str">
        <v>N/A</v>
      </c>
      <c r="BF26" t="str">
        <v>Intel® UHD Graphics</v>
      </c>
      <c r="BG26" t="str">
        <v>16GB DDR5 SO-DIMM</v>
      </c>
      <c r="BH26" t="str">
        <v>DDR5 16GB</v>
      </c>
      <c r="BI26" t="str">
        <v>1TB M.2 NVMe™ PCIe® 4.0 SSD</v>
      </c>
      <c r="BJ26" t="str">
        <v>2x DDR5 SO-DIMM slot</v>
      </c>
      <c r="BK26" t="str">
        <v>Not available</v>
      </c>
      <c r="BL26" t="str">
        <v>Wi-Fi 6(802.11ax) (Dual band) 2*2 + Bluetooth® 5.4 Wireless Card</v>
      </c>
      <c r="BM26" t="str">
        <v>Realtek RTL8111H 10/100/1000 Mbps</v>
      </c>
      <c r="BN26" t="str">
        <v>1080p FHD camera</v>
      </c>
      <c r="BO26" t="str">
        <v>With privacy shutter</v>
      </c>
      <c r="BP26" t="str">
        <v>N/A</v>
      </c>
      <c r="BQ26" t="str">
        <v>Built-in array microphone
Built-in speakers</v>
      </c>
      <c r="BR26" t="str">
        <v>Windows 11 Home - ASUS recommends Windows 11 Pro for business</v>
      </c>
      <c r="BS26" t="str">
        <v>Microsoft Office Home 2024_x000D_
Microsoft 365 Basic</v>
      </c>
      <c r="BT26" t="str">
        <v>ø4.5, 120W AC Adapter, Output: 20V DC, 6.0A, 120W, Input: 100~240V AC 50/60Hz universal</v>
      </c>
      <c r="BU26" t="str">
        <v>1x Kensington lock
1x 3.5mm combo audio jack
1x USB 2.0 Type-A</v>
      </c>
      <c r="BV26" t="str">
        <v>1x DC-in
1x RJ45 Gigabit Ethernet
1x HDMI in 1.4
1x HDMI out 1.4
1x USB 3.2 Gen 1 Type-C
3x USB 3.2 Gen 1 Type-A</v>
      </c>
      <c r="BW26" t="str">
        <v>54.1 x 41.6 x 1.7 ~ 21.0 cm (21.30" x 16.38" x 0.67" ~ 8.27")</v>
      </c>
      <c r="BX26" t="str">
        <v>06.90 kg (15.21 lbs)</v>
      </c>
      <c r="BY26" t="str">
        <v>BIOS Booting User Password Protection
HDD User Password Protection and Security
Kensington Security Slot™(7x 3mm)</v>
      </c>
      <c r="BZ26" t="str">
        <v>McAfee® 30 days free trial</v>
      </c>
      <c r="CA26" t="str">
        <v>Trusted Platform Module (TPM) 2.0</v>
      </c>
      <c r="CB26" t="str">
        <v>MyASUS
ASUS Business Manager
AI ExpertMeet (AI features need devices with 12GB RAM or more)</v>
      </c>
      <c r="CC26" t="str">
        <v>System diagnosis
Fan Profile
Splendid
AppDeals
Link to MyASUS</v>
      </c>
      <c r="CD26" t="str">
        <v>Wired black keyboard (USB)
Wired optical mouse (USB)</v>
      </c>
      <c r="CE26" t="str">
        <v>EPEAT Gold
Energy star 8.0
REACH
RoHS</v>
      </c>
      <c r="CF2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6" t="str">
        <v>65% PCR recycled plastic rear cover</v>
      </c>
      <c r="CH26" t="str">
        <v>65% PCR recycled plastic base cover</v>
      </c>
      <c r="CI26" t="str">
        <v>55%</v>
      </c>
    </row>
    <row r="27" spans="1:87" ht="14.4">
      <c r="A27" t="str">
        <v>P470VAK-B7110WS</v>
      </c>
      <c r="B27" s="19" t="str">
        <f>IF(ISBLANK(A27),"",_xlfn.XLOOKUP(LEFT(A27,5),'MKT name rule'!$B$2:$B$322,'MKT name rule'!$C$2:$C$322, "Not found"))</f>
        <v>ASUS ExpertCenter P400</v>
      </c>
      <c r="C27" s="19" t="str">
        <f t="shared" si="28"/>
        <v>90PT03W5-M00ZT0</v>
      </c>
      <c r="D27" t="str">
        <f t="shared" si="0"/>
        <v>ASUS ExpertCenter P400 (i7-13620H/16GB/1TB/Win 11 Home/P470VAK)</v>
      </c>
      <c r="E27" t="str">
        <f t="shared" si="1"/>
        <v>Intel® Core™ i7-13620H 2.4 GHz</v>
      </c>
      <c r="F27" t="str">
        <f t="shared" si="2"/>
        <v>Intel® UHD Graphics</v>
      </c>
      <c r="G27" t="str">
        <f t="shared" si="3"/>
        <v>Windows 11 Home</v>
      </c>
      <c r="H27" t="str">
        <f t="shared" si="29"/>
        <v>Microsoft Office Home 2024_x000D_
Microsoft 365 Basic</v>
      </c>
      <c r="I27" t="str">
        <f t="shared" si="4"/>
        <v>27.0"</v>
      </c>
      <c r="J27" t="str">
        <f t="shared" si="5"/>
        <v>FHD (1920 x 1080) 16:9</v>
      </c>
      <c r="K27" t="str">
        <f t="shared" si="6"/>
        <v>300nits</v>
      </c>
      <c r="L27" s="1" t="str">
        <f t="shared" si="7"/>
        <v>DDR5 16GB</v>
      </c>
      <c r="M27" t="str">
        <f t="shared" si="8"/>
        <v>1TB M.2 NVMe™ PCIe® 4.0 SSD</v>
      </c>
      <c r="N27" t="str">
        <f t="shared" si="9"/>
        <v>Side:
1x Kensington lock
1x 3.5mm combo audio jack
1x USB 2.0 Type-A
Back:
1x DC-in
1x RJ45 Gigabit Ethernet
1x HDMI in 1.4
1x HDMI out 1.4
1x USB 3.2 Gen 1 Type-C
3x USB 3.2 Gen 1 Type-A</v>
      </c>
      <c r="O27" t="str">
        <f t="shared" si="10"/>
        <v>09.00 kg</v>
      </c>
      <c r="P27" t="str">
        <f t="shared" si="11"/>
        <v>61.3 x 44.7 x 1.7 ~ 21.0 cm</v>
      </c>
      <c r="Q27" t="str">
        <f t="shared" si="12"/>
        <v>2x DDR5 SO-DIMM slot</v>
      </c>
      <c r="R27" t="str">
        <f t="shared" si="13"/>
        <v>Wired black keyboard (USB)
Wired optical mouse (USB)</v>
      </c>
      <c r="S27" t="str">
        <f t="shared" si="14"/>
        <v>No Battery</v>
      </c>
      <c r="T27" t="str">
        <f t="shared" si="15"/>
        <v>ø4.5, 120W AC Adapter</v>
      </c>
      <c r="U27" t="str">
        <f t="shared" si="16"/>
        <v>BIOS Booting User Password Protection
HDD User Password Protection and Security
Kensington Security Slot™(7x 3mm)</v>
      </c>
      <c r="V27" t="str">
        <f t="shared" si="17"/>
        <v>Intel® Core™ i7-13620H Processor 2.4 GHz (24MB Cache, up to 4.9 GHz, 10 cores, 16 Threads)</v>
      </c>
      <c r="W27" t="str">
        <f t="shared" si="18"/>
        <v>Intel® Core™ i7-13620H 2.4</v>
      </c>
      <c r="X27" t="str">
        <f t="shared" si="19"/>
        <v>i7-13620H</v>
      </c>
      <c r="Y27" t="str">
        <f t="shared" si="20"/>
        <v>i7-13620H</v>
      </c>
      <c r="Z27" t="str">
        <f t="shared" si="21"/>
        <v>Win 11 Home</v>
      </c>
      <c r="AA27" t="str">
        <f t="shared" si="22"/>
        <v/>
      </c>
      <c r="AB27" t="str">
        <f t="shared" si="23"/>
        <v>16GB</v>
      </c>
      <c r="AC27" t="str">
        <f t="shared" si="24"/>
        <v>1TB</v>
      </c>
      <c r="AD27" t="str">
        <f t="shared" si="25"/>
        <v>1x Kensington lock
1x 3.5mm combo audio jack
1x USB 2.0 Type-A</v>
      </c>
      <c r="AE27" t="str">
        <f t="shared" si="26"/>
        <v>1x DC-in
1x RJ45 Gigabit Ethernet
1x HDMI in 1.4
1x HDMI out 1.4
1x USB 3.2 Gen 1 Type-C
3x USB 3.2 Gen 1 Type-A</v>
      </c>
      <c r="AF27" t="str">
        <f t="shared" si="27"/>
        <v>P470VAK</v>
      </c>
      <c r="AG27" s="27"/>
      <c r="AH27" t="str">
        <v>90PT03W5-M00ZT0</v>
      </c>
      <c r="AI27" t="str">
        <v>P470VAK-B7110WS</v>
      </c>
      <c r="AJ27" t="str">
        <v/>
      </c>
      <c r="AK27" t="str">
        <v/>
      </c>
      <c r="AL27" t="str">
        <v>3.15</v>
      </c>
      <c r="AM27" t="str">
        <v>VSPT03W3-BU0060</v>
      </c>
      <c r="AN27" t="str">
        <v>Black</v>
      </c>
      <c r="AO27" t="str">
        <v>27.0-inch</v>
      </c>
      <c r="AP27" t="str">
        <v>FHD (1920 x 1080) 16:9</v>
      </c>
      <c r="AQ27" t="str">
        <v>LCD</v>
      </c>
      <c r="AR27" t="str">
        <v>300nits</v>
      </c>
      <c r="AS27" t="str">
        <v>sRGB: 100%</v>
      </c>
      <c r="AT27" t="str">
        <v>178/178</v>
      </c>
      <c r="AU27" t="str">
        <v>14/25</v>
      </c>
      <c r="AV27" t="str">
        <v>100Hz</v>
      </c>
      <c r="AW27" t="str">
        <v>1000:1</v>
      </c>
      <c r="AX27" t="str">
        <v>93 %</v>
      </c>
      <c r="AY27" t="str">
        <v>Wide view</v>
      </c>
      <c r="AZ27" t="str">
        <v>Anti-glare display</v>
      </c>
      <c r="BA27" t="str">
        <v>Non-touch screen</v>
      </c>
      <c r="BB27" t="str">
        <v>Normal Stand</v>
      </c>
      <c r="BC27" t="str">
        <v>Intel® Core™ i7-13620H Processor 2.4 GHz (24MB Cache, up to 4.9 GHz, 10 cores, 16 Threads)</v>
      </c>
      <c r="BD27" t="str">
        <v>N/A</v>
      </c>
      <c r="BE27" t="str">
        <v>N/A</v>
      </c>
      <c r="BF27" t="str">
        <v>Intel® UHD Graphics</v>
      </c>
      <c r="BG27" t="str">
        <v>16GB DDR5 SO-DIMM</v>
      </c>
      <c r="BH27" t="str">
        <v>DDR5 16GB</v>
      </c>
      <c r="BI27" t="str">
        <v>1TB M.2 NVMe™ PCIe® 4.0 SSD</v>
      </c>
      <c r="BJ27" t="str">
        <v>2x DDR5 SO-DIMM slot</v>
      </c>
      <c r="BK27" t="str">
        <v>Not available</v>
      </c>
      <c r="BL27" t="str">
        <v>Wi-Fi 6E(802.11ax) (Dual band) 2*2 + Bluetooth® 5.4 Wireless Card</v>
      </c>
      <c r="BM27" t="str">
        <v>Realtek RTL8111H 10/100/1000 Mbps</v>
      </c>
      <c r="BN27" t="str">
        <v>1080p FHD camera</v>
      </c>
      <c r="BO27" t="str">
        <v>With privacy shutter</v>
      </c>
      <c r="BP27" t="str">
        <v>N/A</v>
      </c>
      <c r="BQ27" t="str">
        <v>Built-in array microphone
Built-in speakers</v>
      </c>
      <c r="BR27" t="str">
        <v>Windows 11 Home - ASUS recommends Windows 11 Pro for business</v>
      </c>
      <c r="BS27" t="str">
        <v>Microsoft Office Home 2024_x000D_
Microsoft 365 Basic</v>
      </c>
      <c r="BT27" t="str">
        <v>ø4.5, 120W AC Adapter, Output: 20V DC, 6.0A, 120W, Input: 100~240V AC 50/60Hz universal</v>
      </c>
      <c r="BU27" t="str">
        <v>1x Kensington lock
1x 3.5mm combo audio jack
1x USB 2.0 Type-A</v>
      </c>
      <c r="BV27" t="str">
        <v>1x DC-in
1x RJ45 Gigabit Ethernet
1x HDMI in 1.4
1x HDMI out 1.4
1x USB 3.2 Gen 1 Type-C
3x USB 3.2 Gen 1 Type-A</v>
      </c>
      <c r="BW27" t="str">
        <v>61.3 x 44.7 x 1.7 ~ 21.0 cm (24.13" x 17.60" x 0.67" ~ 8.27")</v>
      </c>
      <c r="BX27" t="str">
        <v>09.00 kg (19.84 lbs)</v>
      </c>
      <c r="BY27" t="str">
        <v>BIOS Booting User Password Protection
HDD User Password Protection and Security
Kensington Security Slot™(7x 3mm)</v>
      </c>
      <c r="BZ27" t="str">
        <v>McAfee® 30 days free trial</v>
      </c>
      <c r="CA27" t="str">
        <v>Trusted Platform Module (TPM) 2.0</v>
      </c>
      <c r="CB27" t="str">
        <v>MyASUS
ASUS Business Manager
AI ExpertMeet (AI features need devices with 12GB RAM or more)</v>
      </c>
      <c r="CC27" t="str">
        <v>System diagnosis
Fan Profile
Splendid
AppDeals
Link to MyASUS</v>
      </c>
      <c r="CD27" t="str">
        <v>Wired black keyboard (USB)
Wired optical mouse (USB)</v>
      </c>
      <c r="CE27" t="str">
        <v>EPEAT Gold
Energy star 8.0
REACH
RoHS</v>
      </c>
      <c r="CF2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7" t="str">
        <v>65% PCR recycled plastic rear cover</v>
      </c>
      <c r="CH27" t="str">
        <v>65% PCR recycled plastic base cover</v>
      </c>
      <c r="CI27" t="str">
        <v>55%</v>
      </c>
    </row>
    <row r="28" spans="1:87" ht="14.4">
      <c r="A28" t="str">
        <v>P440VAK-W3850WS</v>
      </c>
      <c r="B28" s="19" t="str">
        <f>IF(ISBLANK(A28),"",_xlfn.XLOOKUP(LEFT(A28,5),'MKT name rule'!$B$2:$B$322,'MKT name rule'!$C$2:$C$322, "Not found"))</f>
        <v>ASUS ExpertCenter P400</v>
      </c>
      <c r="C28" s="19" t="str">
        <f t="shared" si="28"/>
        <v>90PT03X7-M02840</v>
      </c>
      <c r="D28" t="str">
        <f t="shared" si="0"/>
        <v>ASUS ExpertCenter P400 (i3-1315U/8GB/512GB/Win 11 Home/P440VAK)</v>
      </c>
      <c r="E28" t="str">
        <f t="shared" si="1"/>
        <v>Intel® Core™ i3-1315U 1.2 GHz</v>
      </c>
      <c r="F28" t="str">
        <f t="shared" si="2"/>
        <v>Intel® Graphics</v>
      </c>
      <c r="G28" t="str">
        <f t="shared" si="3"/>
        <v>Windows 11 Home</v>
      </c>
      <c r="H28" t="str">
        <f t="shared" si="29"/>
        <v>Microsoft Office Home 2024_x000D_
Microsoft 365 Basic</v>
      </c>
      <c r="I28" t="str">
        <f t="shared" si="4"/>
        <v>23.8"</v>
      </c>
      <c r="J28" t="str">
        <f t="shared" si="5"/>
        <v>FHD (1920 x 1080) 16:9</v>
      </c>
      <c r="K28" t="str">
        <f t="shared" si="6"/>
        <v>250nits</v>
      </c>
      <c r="L28" s="1" t="str">
        <f t="shared" si="7"/>
        <v>DDR5 8GB</v>
      </c>
      <c r="M28" t="str">
        <f t="shared" si="8"/>
        <v>512GB M.2 NVMe™ PCIe® 4.0 SSD</v>
      </c>
      <c r="N28" t="str">
        <f t="shared" si="9"/>
        <v>Side:
1x Kensington lock
1x 3.5mm combo audio jack
1x USB 2.0 Type-A
Back:
1x DC-in
1x RJ45 Gigabit Ethernet
1x HDMI out 1.4
1x USB 3.2 Gen 1 Type-C
3x USB 3.2 Gen 1 Type-A</v>
      </c>
      <c r="O28" t="str">
        <f t="shared" si="10"/>
        <v>06.90 kg</v>
      </c>
      <c r="P28" t="str">
        <f t="shared" si="11"/>
        <v>54.1 x 41.6 x 1.7 ~ 21.0 cm</v>
      </c>
      <c r="Q28" t="str">
        <f t="shared" si="12"/>
        <v>2x DDR5 SO-DIMM slot</v>
      </c>
      <c r="R28" t="str">
        <f t="shared" si="13"/>
        <v>Wireless sandstone white keyboard
Wireless optical mouse</v>
      </c>
      <c r="S28" t="str">
        <f t="shared" si="14"/>
        <v>No Battery</v>
      </c>
      <c r="T28" t="str">
        <f t="shared" si="15"/>
        <v>ø4.5, 90W AC Adapter</v>
      </c>
      <c r="U28" t="str">
        <f t="shared" si="16"/>
        <v>BIOS Booting User Password Protection
HDD User Password Protection and Security
Kensington Security Slot™(7x 3mm)</v>
      </c>
      <c r="V28" t="str">
        <f t="shared" si="17"/>
        <v>Intel® Core™ i3-1315U Processor 1.2 GHz (10M Cache, up to 4.5 GHz, 6 cores)</v>
      </c>
      <c r="W28" t="str">
        <f t="shared" si="18"/>
        <v>Intel® Core™ i3-1315U 1.2</v>
      </c>
      <c r="X28" t="str">
        <f t="shared" si="19"/>
        <v>i3-1315U</v>
      </c>
      <c r="Y28" t="str">
        <f t="shared" si="20"/>
        <v>i3-1315U</v>
      </c>
      <c r="Z28" t="str">
        <f t="shared" si="21"/>
        <v>Win 11 Home</v>
      </c>
      <c r="AA28" t="str">
        <f t="shared" si="22"/>
        <v/>
      </c>
      <c r="AB28" t="str">
        <f t="shared" si="23"/>
        <v>8GB</v>
      </c>
      <c r="AC28" t="str">
        <f t="shared" si="24"/>
        <v>512GB</v>
      </c>
      <c r="AD28" t="str">
        <f t="shared" si="25"/>
        <v>1x Kensington lock
1x 3.5mm combo audio jack
1x USB 2.0 Type-A</v>
      </c>
      <c r="AE28" t="str">
        <f t="shared" si="26"/>
        <v>1x DC-in
1x RJ45 Gigabit Ethernet
1x HDMI out 1.4
1x USB 3.2 Gen 1 Type-C
3x USB 3.2 Gen 1 Type-A</v>
      </c>
      <c r="AF28" t="str">
        <f t="shared" si="27"/>
        <v>P440VAK</v>
      </c>
      <c r="AG28" s="27"/>
      <c r="AH28" t="str">
        <v>90PT03X7-M02840</v>
      </c>
      <c r="AI28" t="str">
        <v>P440VAK-W3850WS</v>
      </c>
      <c r="AJ28" t="str">
        <v/>
      </c>
      <c r="AK28" t="str">
        <v/>
      </c>
      <c r="AL28" t="str">
        <v>6.852</v>
      </c>
      <c r="AM28" t="str">
        <v>VSPT03X4-BU0180</v>
      </c>
      <c r="AN28" t="str">
        <v>White</v>
      </c>
      <c r="AO28" t="str">
        <v>23.8-inch</v>
      </c>
      <c r="AP28" t="str">
        <v>FHD (1920 x 1080) 16:9</v>
      </c>
      <c r="AQ28" t="str">
        <v>LCD</v>
      </c>
      <c r="AR28" t="str">
        <v>250nits</v>
      </c>
      <c r="AS28" t="str">
        <v>sRGB: 100%</v>
      </c>
      <c r="AT28" t="str">
        <v>178/178</v>
      </c>
      <c r="AU28" t="str">
        <v>14/25</v>
      </c>
      <c r="AV28" t="str">
        <v>100Hz</v>
      </c>
      <c r="AW28" t="str">
        <v>1000:1</v>
      </c>
      <c r="AX28" t="str">
        <v>93 %</v>
      </c>
      <c r="AY28" t="str">
        <v>Wide view</v>
      </c>
      <c r="AZ28" t="str">
        <v>Anti-glare display</v>
      </c>
      <c r="BA28" t="str">
        <v>Non-touch screen</v>
      </c>
      <c r="BB28" t="str">
        <v>Normal Stand</v>
      </c>
      <c r="BC28" t="str">
        <v>Intel® Core™ i3-1315U Processor 1.2 GHz (10M Cache, up to 4.5 GHz, 6 cores)</v>
      </c>
      <c r="BD28" t="str">
        <v>N/A</v>
      </c>
      <c r="BE28" t="str">
        <v>N/A</v>
      </c>
      <c r="BF28" t="str">
        <v>Intel® Graphics</v>
      </c>
      <c r="BG28" t="str">
        <v>8GB DDR5 SO-DIMM</v>
      </c>
      <c r="BH28" t="str">
        <v>DDR5 8GB</v>
      </c>
      <c r="BI28" t="str">
        <v>512GB M.2 NVMe™ PCIe® 4.0 SSD</v>
      </c>
      <c r="BJ28" t="str">
        <v>2x DDR5 SO-DIMM slot</v>
      </c>
      <c r="BK28" t="str">
        <v>Not available</v>
      </c>
      <c r="BL28" t="str">
        <v>Wi-Fi 6(802.11ax) (Dual band) 2*2 + Bluetooth® 5.4 Wireless Card</v>
      </c>
      <c r="BM28" t="str">
        <v>Realtek RTL8111H 10/100/1000 Mbps</v>
      </c>
      <c r="BN28" t="str">
        <v>1080p FHD camera</v>
      </c>
      <c r="BO28" t="str">
        <v>With privacy shutter</v>
      </c>
      <c r="BP28" t="str">
        <v>N/A</v>
      </c>
      <c r="BQ28" t="str">
        <v>Built-in array microphone
Built-in speakers</v>
      </c>
      <c r="BR28" t="str">
        <v>Windows 11 Home - ASUS recommends Windows 11 Pro for business</v>
      </c>
      <c r="BS28" t="str">
        <v>Microsoft Office Home 2024_x000D_
Microsoft 365 Basic</v>
      </c>
      <c r="BT28" t="str">
        <v>ø4.5, 90W AC Adapter, Output: 19V DC, 4.74A, 90W, Input: 100~240V AC 50/60Hz universal</v>
      </c>
      <c r="BU28" t="str">
        <v>1x Kensington lock
1x 3.5mm combo audio jack
1x USB 2.0 Type-A</v>
      </c>
      <c r="BV28" t="str">
        <v>1x DC-in
1x RJ45 Gigabit Ethernet
1x HDMI out 1.4
1x USB 3.2 Gen 1 Type-C
3x USB 3.2 Gen 1 Type-A</v>
      </c>
      <c r="BW28" t="str">
        <v>54.1 x 41.6 x 1.7 ~ 21.0 cm (21.30" x 16.38" x 0.67" ~ 8.27")</v>
      </c>
      <c r="BX28" t="str">
        <v>06.90 kg (15.21 lbs)</v>
      </c>
      <c r="BY28" t="str">
        <v>BIOS Booting User Password Protection
HDD User Password Protection and Security
Kensington Security Slot™(7x 3mm)</v>
      </c>
      <c r="BZ28" t="str">
        <v>McAfee® 30 days free trial</v>
      </c>
      <c r="CA28" t="str">
        <v>Trusted Platform Module (TPM) 2.0</v>
      </c>
      <c r="CB28" t="str">
        <v>MyASUS
ASUS Business Manager
AI ExpertMeet (AI features need devices with 12GB RAM or more)</v>
      </c>
      <c r="CC28" t="str">
        <v>System diagnosis
Fan Profile
Splendid
AppDeals
Link to MyASUS</v>
      </c>
      <c r="CD28" t="str">
        <v>Wireless sandstone white keyboard
Wireless optical mouse</v>
      </c>
      <c r="CE28" t="str">
        <v>EPEAT Gold
Energy star 8.0
REACH
RoHS</v>
      </c>
      <c r="CF2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8" t="str">
        <v>65% PCR recycled plastic rear cover</v>
      </c>
      <c r="CH28" t="str">
        <v>65% PCR recycled plastic base cover</v>
      </c>
      <c r="CI28" t="str">
        <v>55%</v>
      </c>
    </row>
    <row r="29" spans="1:87" ht="14.4">
      <c r="A29" t="str">
        <v>P440VAK-W7850WS</v>
      </c>
      <c r="B29" s="19" t="str">
        <f>IF(ISBLANK(A29),"",_xlfn.XLOOKUP(LEFT(A29,5),'MKT name rule'!$B$2:$B$322,'MKT name rule'!$C$2:$C$322, "Not found"))</f>
        <v>ASUS ExpertCenter P400</v>
      </c>
      <c r="C29" s="19" t="str">
        <f t="shared" si="28"/>
        <v>90PT03X7-M02860</v>
      </c>
      <c r="D29" t="str">
        <f t="shared" si="0"/>
        <v>ASUS ExpertCenter P400 (i7-13620H/8GB/512GB/Win 11 Home/P440VAK)</v>
      </c>
      <c r="E29" t="str">
        <f t="shared" si="1"/>
        <v>Intel® Core™ i7-13620H 2.4 GHz</v>
      </c>
      <c r="F29" t="str">
        <f t="shared" si="2"/>
        <v>Intel® UHD Graphics</v>
      </c>
      <c r="G29" t="str">
        <f t="shared" si="3"/>
        <v>Windows 11 Home</v>
      </c>
      <c r="H29" t="str">
        <f t="shared" si="29"/>
        <v>Microsoft Office Home 2024_x000D_
Microsoft 365 Basic</v>
      </c>
      <c r="I29" t="str">
        <f t="shared" si="4"/>
        <v>23.8"</v>
      </c>
      <c r="J29" t="str">
        <f t="shared" si="5"/>
        <v>FHD (1920 x 1080) 16:9</v>
      </c>
      <c r="K29" t="str">
        <f t="shared" si="6"/>
        <v>250nits</v>
      </c>
      <c r="L29" s="1" t="str">
        <f t="shared" si="7"/>
        <v>DDR5 8GB</v>
      </c>
      <c r="M29" t="str">
        <f t="shared" si="8"/>
        <v>512GB M.2 NVMe™ PCIe® 4.0 SSD</v>
      </c>
      <c r="N29" t="str">
        <f t="shared" si="9"/>
        <v>Side:
1x Kensington lock
1x 3.5mm combo audio jack
1x USB 2.0 Type-A
Back:
1x DC-in
1x RJ45 Gigabit Ethernet
1x HDMI in 1.4
1x HDMI out 1.4
1x USB 3.2 Gen 1 Type-C
3x USB 3.2 Gen 1 Type-A</v>
      </c>
      <c r="O29" t="str">
        <f t="shared" si="10"/>
        <v>06.90 kg</v>
      </c>
      <c r="P29" t="str">
        <f t="shared" si="11"/>
        <v>54.1 x 41.6 x 1.7 ~ 21.0 cm</v>
      </c>
      <c r="Q29" t="str">
        <f t="shared" si="12"/>
        <v>2x DDR5 SO-DIMM slot</v>
      </c>
      <c r="R29" t="str">
        <f t="shared" si="13"/>
        <v>Wireless sandstone white keyboard
Wireless optical mouse</v>
      </c>
      <c r="S29" t="str">
        <f t="shared" si="14"/>
        <v>No Battery</v>
      </c>
      <c r="T29" t="str">
        <f t="shared" si="15"/>
        <v>ø4.5, 120W AC Adapter</v>
      </c>
      <c r="U29" t="str">
        <f t="shared" si="16"/>
        <v>BIOS Booting User Password Protection
HDD User Password Protection and Security
Kensington Security Slot™(7x 3mm)</v>
      </c>
      <c r="V29" t="str">
        <f t="shared" si="17"/>
        <v>Intel® Core™ i7-13620H Processor 2.4 GHz (24MB Cache, up to 4.9 GHz, 10 cores, 16 Threads)</v>
      </c>
      <c r="W29" t="str">
        <f t="shared" si="18"/>
        <v>Intel® Core™ i7-13620H 2.4</v>
      </c>
      <c r="X29" t="str">
        <f t="shared" si="19"/>
        <v>i7-13620H</v>
      </c>
      <c r="Y29" t="str">
        <f t="shared" si="20"/>
        <v>i7-13620H</v>
      </c>
      <c r="Z29" t="str">
        <f t="shared" si="21"/>
        <v>Win 11 Home</v>
      </c>
      <c r="AA29" t="str">
        <f t="shared" si="22"/>
        <v/>
      </c>
      <c r="AB29" t="str">
        <f t="shared" si="23"/>
        <v>8GB</v>
      </c>
      <c r="AC29" t="str">
        <f t="shared" si="24"/>
        <v>512GB</v>
      </c>
      <c r="AD29" t="str">
        <f t="shared" si="25"/>
        <v>1x Kensington lock
1x 3.5mm combo audio jack
1x USB 2.0 Type-A</v>
      </c>
      <c r="AE29" t="str">
        <f t="shared" si="26"/>
        <v>1x DC-in
1x RJ45 Gigabit Ethernet
1x HDMI in 1.4
1x HDMI out 1.4
1x USB 3.2 Gen 1 Type-C
3x USB 3.2 Gen 1 Type-A</v>
      </c>
      <c r="AF29" t="str">
        <f t="shared" si="27"/>
        <v>P440VAK</v>
      </c>
      <c r="AG29" s="27"/>
      <c r="AH29" t="str">
        <v>90PT03X7-M02860</v>
      </c>
      <c r="AI29" t="str">
        <v>P440VAK-W7850WS</v>
      </c>
      <c r="AJ29" t="str">
        <v/>
      </c>
      <c r="AK29" t="str">
        <v/>
      </c>
      <c r="AL29" t="str">
        <v>6.852</v>
      </c>
      <c r="AM29" t="str">
        <v>VSPT03X4-BU0060</v>
      </c>
      <c r="AN29" t="str">
        <v>White</v>
      </c>
      <c r="AO29" t="str">
        <v>23.8-inch</v>
      </c>
      <c r="AP29" t="str">
        <v>FHD (1920 x 1080) 16:9</v>
      </c>
      <c r="AQ29" t="str">
        <v>LCD</v>
      </c>
      <c r="AR29" t="str">
        <v>250nits</v>
      </c>
      <c r="AS29" t="str">
        <v>sRGB: 100%</v>
      </c>
      <c r="AT29" t="str">
        <v>178/178</v>
      </c>
      <c r="AU29" t="str">
        <v>14/25</v>
      </c>
      <c r="AV29" t="str">
        <v>100Hz</v>
      </c>
      <c r="AW29" t="str">
        <v>1000:1</v>
      </c>
      <c r="AX29" t="str">
        <v>93 %</v>
      </c>
      <c r="AY29" t="str">
        <v>Wide view</v>
      </c>
      <c r="AZ29" t="str">
        <v>Anti-glare display</v>
      </c>
      <c r="BA29" t="str">
        <v>Non-touch screen</v>
      </c>
      <c r="BB29" t="str">
        <v>Normal Stand</v>
      </c>
      <c r="BC29" t="str">
        <v>Intel® Core™ i7-13620H Processor 2.4 GHz (24MB Cache, up to 4.9 GHz, 10 cores, 16 Threads)</v>
      </c>
      <c r="BD29" t="str">
        <v>N/A</v>
      </c>
      <c r="BE29" t="str">
        <v>N/A</v>
      </c>
      <c r="BF29" t="str">
        <v>Intel® UHD Graphics</v>
      </c>
      <c r="BG29" t="str">
        <v>8GB DDR5 SO-DIMM</v>
      </c>
      <c r="BH29" t="str">
        <v>DDR5 8GB</v>
      </c>
      <c r="BI29" t="str">
        <v>512GB M.2 NVMe™ PCIe® 4.0 SSD</v>
      </c>
      <c r="BJ29" t="str">
        <v>2x DDR5 SO-DIMM slot</v>
      </c>
      <c r="BK29" t="str">
        <v>Not available</v>
      </c>
      <c r="BL29" t="str">
        <v>Wi-Fi 6(802.11ax) (Dual band) 2*2 + Bluetooth® 5.4 Wireless Card</v>
      </c>
      <c r="BM29" t="str">
        <v>Realtek RTL8111H 10/100/1000 Mbps</v>
      </c>
      <c r="BN29" t="str">
        <v>1080p FHD camera</v>
      </c>
      <c r="BO29" t="str">
        <v>With privacy shutter</v>
      </c>
      <c r="BP29" t="str">
        <v>N/A</v>
      </c>
      <c r="BQ29" t="str">
        <v>Built-in array microphone
Built-in speakers</v>
      </c>
      <c r="BR29" t="str">
        <v>Windows 11 Home - ASUS recommends Windows 11 Pro for business</v>
      </c>
      <c r="BS29" t="str">
        <v>Microsoft Office Home 2024_x000D_
Microsoft 365 Basic</v>
      </c>
      <c r="BT29" t="str">
        <v>ø4.5, 120W AC Adapter, Output: 20V DC, 6.0A, 120W, Input: 100~240V AC 50/60Hz universal</v>
      </c>
      <c r="BU29" t="str">
        <v>1x Kensington lock
1x 3.5mm combo audio jack
1x USB 2.0 Type-A</v>
      </c>
      <c r="BV29" t="str">
        <v>1x DC-in
1x RJ45 Gigabit Ethernet
1x HDMI in 1.4
1x HDMI out 1.4
1x USB 3.2 Gen 1 Type-C
3x USB 3.2 Gen 1 Type-A</v>
      </c>
      <c r="BW29" t="str">
        <v>54.1 x 41.6 x 1.7 ~ 21.0 cm (21.30" x 16.38" x 0.67" ~ 8.27")</v>
      </c>
      <c r="BX29" t="str">
        <v>06.90 kg (15.21 lbs)</v>
      </c>
      <c r="BY29" t="str">
        <v>BIOS Booting User Password Protection
HDD User Password Protection and Security
Kensington Security Slot™(7x 3mm)</v>
      </c>
      <c r="BZ29" t="str">
        <v>McAfee® 30 days free trial</v>
      </c>
      <c r="CA29" t="str">
        <v>Trusted Platform Module (TPM) 2.0</v>
      </c>
      <c r="CB29" t="str">
        <v>MyASUS
ASUS Business Manager
AI ExpertMeet (AI features need devices with 12GB RAM or more)</v>
      </c>
      <c r="CC29" t="str">
        <v>System diagnosis
Fan Profile
Splendid
AppDeals
Link to MyASUS</v>
      </c>
      <c r="CD29" t="str">
        <v>Wireless sandstone white keyboard
Wireless optical mouse</v>
      </c>
      <c r="CE29" t="str">
        <v>EPEAT Gold
Energy star 8.0
REACH
RoHS</v>
      </c>
      <c r="CF2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9" t="str">
        <v>65% PCR recycled plastic rear cover</v>
      </c>
      <c r="CH29" t="str">
        <v>65% PCR recycled plastic base cover</v>
      </c>
      <c r="CI29" t="str">
        <v>55%</v>
      </c>
    </row>
    <row r="30" spans="1:87" ht="14.4">
      <c r="A30" t="str">
        <v>P440VAT-W5850WS</v>
      </c>
      <c r="B30" s="19" t="str">
        <f>IF(ISBLANK(A30),"",_xlfn.XLOOKUP(LEFT(A30,5),'MKT name rule'!$B$2:$B$322,'MKT name rule'!$C$2:$C$322, "Not found"))</f>
        <v>ASUS ExpertCenter P400</v>
      </c>
      <c r="C30" s="19" t="str">
        <f t="shared" si="28"/>
        <v>90PT03X7-M02880</v>
      </c>
      <c r="D30" t="str">
        <f t="shared" si="0"/>
        <v>ASUS ExpertCenter P400 (i5-13420H/8GB/512GB/Win 11 Home/P440VAT)</v>
      </c>
      <c r="E30" t="str">
        <f t="shared" si="1"/>
        <v>Intel® Core™ i5-13420H 2.1 GHz</v>
      </c>
      <c r="F30" t="str">
        <f t="shared" si="2"/>
        <v>Intel® UHD Graphics</v>
      </c>
      <c r="G30" t="str">
        <f t="shared" si="3"/>
        <v>Windows 11 Home</v>
      </c>
      <c r="H30" t="str">
        <f t="shared" si="29"/>
        <v>Microsoft Office Home 2024_x000D_
Microsoft 365 Basic</v>
      </c>
      <c r="I30" t="str">
        <f t="shared" si="4"/>
        <v>23.8"</v>
      </c>
      <c r="J30" t="str">
        <f t="shared" si="5"/>
        <v>FHD (1920 x 1080) 16:9</v>
      </c>
      <c r="K30" t="str">
        <f t="shared" si="6"/>
        <v>250nits</v>
      </c>
      <c r="L30" s="1" t="str">
        <f t="shared" si="7"/>
        <v>DDR5 8GB</v>
      </c>
      <c r="M30" t="str">
        <f t="shared" si="8"/>
        <v>512GB M.2 NVMe™ PCIe® 4.0 SSD</v>
      </c>
      <c r="N30" t="str">
        <f t="shared" si="9"/>
        <v>Side:
1x Kensington lock
1x 3.5mm combo audio jack
1x USB 2.0 Type-A
Back:
1x DC-in
1x RJ45 Gigabit Ethernet
1x HDMI in 1.4
1x HDMI out 1.4
1x USB 3.2 Gen 1 Type-C
3x USB 3.2 Gen 1 Type-A</v>
      </c>
      <c r="O30" t="str">
        <f t="shared" si="10"/>
        <v>06.90 kg</v>
      </c>
      <c r="P30" t="str">
        <f t="shared" si="11"/>
        <v>54.1 x 41.6 x 1.7 ~ 21.0 cm</v>
      </c>
      <c r="Q30" t="str">
        <f t="shared" si="12"/>
        <v>2x DDR5 SO-DIMM slot</v>
      </c>
      <c r="R30" t="str">
        <f t="shared" si="13"/>
        <v>Wireless sandstone white keyboard
Wireless optical mouse</v>
      </c>
      <c r="S30" t="str">
        <f t="shared" si="14"/>
        <v>No Battery</v>
      </c>
      <c r="T30" t="str">
        <f t="shared" si="15"/>
        <v>ø4.5, 120W AC Adapter</v>
      </c>
      <c r="U30" t="str">
        <f t="shared" si="16"/>
        <v>BIOS Booting User Password Protection
HDD User Password Protection and Security
Kensington Security Slot™(7x 3mm)</v>
      </c>
      <c r="V30" t="str">
        <f t="shared" si="17"/>
        <v>Intel® Core™ i5-13420H Processor 2.1 GHz (12MB Cache, up to 4.6 GHz, 8 cores, 12 Threads)</v>
      </c>
      <c r="W30" t="str">
        <f t="shared" si="18"/>
        <v>Intel® Core™ i5-13420H 2.1</v>
      </c>
      <c r="X30" t="str">
        <f t="shared" si="19"/>
        <v>i5-13420H</v>
      </c>
      <c r="Y30" t="str">
        <f t="shared" si="20"/>
        <v>i5-13420H</v>
      </c>
      <c r="Z30" t="str">
        <f t="shared" si="21"/>
        <v>Win 11 Home</v>
      </c>
      <c r="AA30" t="str">
        <f t="shared" si="22"/>
        <v/>
      </c>
      <c r="AB30" t="str">
        <f t="shared" si="23"/>
        <v>8GB</v>
      </c>
      <c r="AC30" t="str">
        <f t="shared" si="24"/>
        <v>512GB</v>
      </c>
      <c r="AD30" t="str">
        <f t="shared" si="25"/>
        <v>1x Kensington lock
1x 3.5mm combo audio jack
1x USB 2.0 Type-A</v>
      </c>
      <c r="AE30" t="str">
        <f t="shared" si="26"/>
        <v>1x DC-in
1x RJ45 Gigabit Ethernet
1x HDMI in 1.4
1x HDMI out 1.4
1x USB 3.2 Gen 1 Type-C
3x USB 3.2 Gen 1 Type-A</v>
      </c>
      <c r="AF30" t="str">
        <f t="shared" si="27"/>
        <v>P440VAT</v>
      </c>
      <c r="AG30" s="27"/>
      <c r="AH30" t="str">
        <v>90PT03X7-M02880</v>
      </c>
      <c r="AI30" t="str">
        <v>P440VAT-W5850WS</v>
      </c>
      <c r="AJ30" t="str">
        <v/>
      </c>
      <c r="AK30" t="str">
        <v/>
      </c>
      <c r="AL30" t="str">
        <v>6.852</v>
      </c>
      <c r="AM30" t="str">
        <v>VSPT03X4-BU0080</v>
      </c>
      <c r="AN30" t="str">
        <v>White</v>
      </c>
      <c r="AO30" t="str">
        <v>23.8-inch</v>
      </c>
      <c r="AP30" t="str">
        <v>FHD (1920 x 1080) 16:9</v>
      </c>
      <c r="AQ30" t="str">
        <v>LCD</v>
      </c>
      <c r="AR30" t="str">
        <v>250nits</v>
      </c>
      <c r="AS30" t="str">
        <v>sRGB: 100%</v>
      </c>
      <c r="AT30" t="str">
        <v>178/178</v>
      </c>
      <c r="AU30" t="str">
        <v>14/25</v>
      </c>
      <c r="AV30" t="str">
        <v>75Hz</v>
      </c>
      <c r="AW30" t="str">
        <v>1000:1</v>
      </c>
      <c r="AX30" t="str">
        <v>93 %</v>
      </c>
      <c r="AY30" t="str">
        <v>Wide view</v>
      </c>
      <c r="AZ30" t="str">
        <v>Anti-glare display</v>
      </c>
      <c r="BA30" t="str">
        <v>Touch screen</v>
      </c>
      <c r="BB30" t="str">
        <v>Normal Stand</v>
      </c>
      <c r="BC30" t="str">
        <v>Intel® Core™ i5-13420H Processor 2.1 GHz (12MB Cache, up to 4.6 GHz, 8 cores, 12 Threads)</v>
      </c>
      <c r="BD30" t="str">
        <v>N/A</v>
      </c>
      <c r="BE30" t="str">
        <v>N/A</v>
      </c>
      <c r="BF30" t="str">
        <v>Intel® UHD Graphics</v>
      </c>
      <c r="BG30" t="str">
        <v>8GB DDR5 SO-DIMM</v>
      </c>
      <c r="BH30" t="str">
        <v>DDR5 8GB</v>
      </c>
      <c r="BI30" t="str">
        <v>512GB M.2 NVMe™ PCIe® 4.0 SSD</v>
      </c>
      <c r="BJ30" t="str">
        <v>2x DDR5 SO-DIMM slot</v>
      </c>
      <c r="BK30" t="str">
        <v>Not available</v>
      </c>
      <c r="BL30" t="str">
        <v>Wi-Fi 6(802.11ax) (Dual band) 2*2 + Bluetooth® 5.4 Wireless Card</v>
      </c>
      <c r="BM30" t="str">
        <v>Realtek RTL8111H 10/100/1000 Mbps</v>
      </c>
      <c r="BN30" t="str">
        <v>1080p FHD camera</v>
      </c>
      <c r="BO30" t="str">
        <v>With privacy shutter</v>
      </c>
      <c r="BP30" t="str">
        <v>N/A</v>
      </c>
      <c r="BQ30" t="str">
        <v>Built-in array microphone
Built-in speakers</v>
      </c>
      <c r="BR30" t="str">
        <v>Windows 11 Home - ASUS recommends Windows 11 Pro for business</v>
      </c>
      <c r="BS30" t="str">
        <v>Microsoft Office Home 2024_x000D_
Microsoft 365 Basic</v>
      </c>
      <c r="BT30" t="str">
        <v>ø4.5, 120W AC Adapter, Output: 20V DC, 6.0A, 120W, Input: 100~240V AC 50/60Hz universal</v>
      </c>
      <c r="BU30" t="str">
        <v>1x Kensington lock
1x 3.5mm combo audio jack
1x USB 2.0 Type-A</v>
      </c>
      <c r="BV30" t="str">
        <v>1x DC-in
1x RJ45 Gigabit Ethernet
1x HDMI in 1.4
1x HDMI out 1.4
1x USB 3.2 Gen 1 Type-C
3x USB 3.2 Gen 1 Type-A</v>
      </c>
      <c r="BW30" t="str">
        <v>54.1 x 41.6 x 1.7 ~ 21.0 cm (21.30" x 16.38" x 0.67" ~ 8.27")</v>
      </c>
      <c r="BX30" t="str">
        <v>06.90 kg (15.21 lbs)</v>
      </c>
      <c r="BY30" t="str">
        <v>BIOS Booting User Password Protection
HDD User Password Protection and Security
Kensington Security Slot™(7x 3mm)</v>
      </c>
      <c r="BZ30" t="str">
        <v>McAfee® 30 days free trial</v>
      </c>
      <c r="CA30" t="str">
        <v>Trusted Platform Module (TPM) 2.0</v>
      </c>
      <c r="CB30" t="str">
        <v>MyASUS
ASUS Business Manager
AI ExpertMeet (AI features need devices with 12GB RAM or more)</v>
      </c>
      <c r="CC30" t="str">
        <v>System diagnosis
Fan Profile
Splendid
AppDeals
Link to MyASUS</v>
      </c>
      <c r="CD30" t="str">
        <v>Wireless sandstone white keyboard
Wireless optical mouse</v>
      </c>
      <c r="CE30" t="str">
        <v>EPEAT Gold
Energy star 8.0
REACH
RoHS</v>
      </c>
      <c r="CF3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0" t="str">
        <v>65% PCR recycled plastic rear cover</v>
      </c>
      <c r="CH30" t="str">
        <v>65% PCR recycled plastic base cover</v>
      </c>
      <c r="CI30" t="str">
        <v>55%</v>
      </c>
    </row>
    <row r="31" spans="1:87" ht="14.4">
      <c r="A31" t="str">
        <v>P440VAT-W7850WS</v>
      </c>
      <c r="B31" s="19" t="str">
        <f>IF(ISBLANK(A31),"",_xlfn.XLOOKUP(LEFT(A31,5),'MKT name rule'!$B$2:$B$322,'MKT name rule'!$C$2:$C$322, "Not found"))</f>
        <v>ASUS ExpertCenter P400</v>
      </c>
      <c r="C31" s="19" t="str">
        <f t="shared" si="28"/>
        <v>90PT03X7-M02890</v>
      </c>
      <c r="D31" t="str">
        <f t="shared" si="0"/>
        <v>ASUS ExpertCenter P400 (i7-13620H/8GB/512GB/Win 11 Home/P440VAT)</v>
      </c>
      <c r="E31" t="str">
        <f t="shared" si="1"/>
        <v>Intel® Core™ i7-13620H 2.4 GHz</v>
      </c>
      <c r="F31" t="str">
        <f t="shared" si="2"/>
        <v>Intel® UHD Graphics</v>
      </c>
      <c r="G31" t="str">
        <f t="shared" si="3"/>
        <v>Windows 11 Home</v>
      </c>
      <c r="H31" t="str">
        <f t="shared" si="29"/>
        <v>Microsoft Office Home 2024_x000D_
Microsoft 365 Basic</v>
      </c>
      <c r="I31" t="str">
        <f t="shared" si="4"/>
        <v>23.8"</v>
      </c>
      <c r="J31" t="str">
        <f t="shared" si="5"/>
        <v>FHD (1920 x 1080) 16:9</v>
      </c>
      <c r="K31" t="str">
        <f t="shared" si="6"/>
        <v>250nits</v>
      </c>
      <c r="L31" s="1" t="str">
        <f t="shared" si="7"/>
        <v>DDR5 8GB</v>
      </c>
      <c r="M31" t="str">
        <f t="shared" si="8"/>
        <v>512GB M.2 NVMe™ PCIe® 4.0 SSD</v>
      </c>
      <c r="N31" t="str">
        <f t="shared" si="9"/>
        <v>Side:
1x Kensington lock
1x 3.5mm combo audio jack
1x USB 2.0 Type-A
Back:
1x DC-in
1x RJ45 Gigabit Ethernet
1x HDMI in 1.4
1x HDMI out 1.4
1x USB 3.2 Gen 1 Type-C
3x USB 3.2 Gen 1 Type-A</v>
      </c>
      <c r="O31" t="str">
        <f t="shared" si="10"/>
        <v>06.90 kg</v>
      </c>
      <c r="P31" t="str">
        <f t="shared" si="11"/>
        <v>54.1 x 41.6 x 1.7 ~ 21.0 cm</v>
      </c>
      <c r="Q31" t="str">
        <f t="shared" si="12"/>
        <v>2x DDR5 SO-DIMM slot</v>
      </c>
      <c r="R31" t="str">
        <f t="shared" si="13"/>
        <v>Wireless sandstone white keyboard
Wireless optical mouse</v>
      </c>
      <c r="S31" t="str">
        <f t="shared" si="14"/>
        <v>No Battery</v>
      </c>
      <c r="T31" t="str">
        <f t="shared" si="15"/>
        <v>ø4.5, 120W AC Adapter</v>
      </c>
      <c r="U31" t="str">
        <f t="shared" si="16"/>
        <v>BIOS Booting User Password Protection
HDD User Password Protection and Security
Kensington Security Slot™(7x 3mm)</v>
      </c>
      <c r="V31" t="str">
        <f t="shared" si="17"/>
        <v>Intel® Core™ i7-13620H Processor 2.4 GHz (24MB Cache, up to 4.9 GHz, 10 cores, 16 Threads)</v>
      </c>
      <c r="W31" t="str">
        <f t="shared" si="18"/>
        <v>Intel® Core™ i7-13620H 2.4</v>
      </c>
      <c r="X31" t="str">
        <f t="shared" si="19"/>
        <v>i7-13620H</v>
      </c>
      <c r="Y31" t="str">
        <f t="shared" si="20"/>
        <v>i7-13620H</v>
      </c>
      <c r="Z31" t="str">
        <f t="shared" si="21"/>
        <v>Win 11 Home</v>
      </c>
      <c r="AA31" t="str">
        <f t="shared" si="22"/>
        <v/>
      </c>
      <c r="AB31" t="str">
        <f t="shared" si="23"/>
        <v>8GB</v>
      </c>
      <c r="AC31" t="str">
        <f t="shared" si="24"/>
        <v>512GB</v>
      </c>
      <c r="AD31" t="str">
        <f t="shared" si="25"/>
        <v>1x Kensington lock
1x 3.5mm combo audio jack
1x USB 2.0 Type-A</v>
      </c>
      <c r="AE31" t="str">
        <f t="shared" si="26"/>
        <v>1x DC-in
1x RJ45 Gigabit Ethernet
1x HDMI in 1.4
1x HDMI out 1.4
1x USB 3.2 Gen 1 Type-C
3x USB 3.2 Gen 1 Type-A</v>
      </c>
      <c r="AF31" t="str">
        <f t="shared" si="27"/>
        <v>P440VAT</v>
      </c>
      <c r="AG31" s="27"/>
      <c r="AH31" t="str">
        <v>90PT03X7-M02890</v>
      </c>
      <c r="AI31" t="str">
        <v>P440VAT-W7850WS</v>
      </c>
      <c r="AJ31" t="str">
        <v/>
      </c>
      <c r="AK31" t="str">
        <v/>
      </c>
      <c r="AL31" t="str">
        <v>6.852</v>
      </c>
      <c r="AM31" t="str">
        <v>VSPT03X4-BU0080</v>
      </c>
      <c r="AN31" t="str">
        <v>White</v>
      </c>
      <c r="AO31" t="str">
        <v>23.8-inch</v>
      </c>
      <c r="AP31" t="str">
        <v>FHD (1920 x 1080) 16:9</v>
      </c>
      <c r="AQ31" t="str">
        <v>LCD</v>
      </c>
      <c r="AR31" t="str">
        <v>250nits</v>
      </c>
      <c r="AS31" t="str">
        <v>sRGB: 100%</v>
      </c>
      <c r="AT31" t="str">
        <v>178/178</v>
      </c>
      <c r="AU31" t="str">
        <v>14/25</v>
      </c>
      <c r="AV31" t="str">
        <v>75Hz</v>
      </c>
      <c r="AW31" t="str">
        <v>1000:1</v>
      </c>
      <c r="AX31" t="str">
        <v>93 %</v>
      </c>
      <c r="AY31" t="str">
        <v>Wide view</v>
      </c>
      <c r="AZ31" t="str">
        <v>Anti-glare display</v>
      </c>
      <c r="BA31" t="str">
        <v>Touch screen</v>
      </c>
      <c r="BB31" t="str">
        <v>Normal Stand</v>
      </c>
      <c r="BC31" t="str">
        <v>Intel® Core™ i7-13620H Processor 2.4 GHz (24MB Cache, up to 4.9 GHz, 10 cores, 16 Threads)</v>
      </c>
      <c r="BD31" t="str">
        <v>N/A</v>
      </c>
      <c r="BE31" t="str">
        <v>N/A</v>
      </c>
      <c r="BF31" t="str">
        <v>Intel® UHD Graphics</v>
      </c>
      <c r="BG31" t="str">
        <v>8GB DDR5 SO-DIMM</v>
      </c>
      <c r="BH31" t="str">
        <v>DDR5 8GB</v>
      </c>
      <c r="BI31" t="str">
        <v>512GB M.2 NVMe™ PCIe® 4.0 SSD</v>
      </c>
      <c r="BJ31" t="str">
        <v>2x DDR5 SO-DIMM slot</v>
      </c>
      <c r="BK31" t="str">
        <v>Not available</v>
      </c>
      <c r="BL31" t="str">
        <v>Wi-Fi 6(802.11ax) (Dual band) 2*2 + Bluetooth® 5.4 Wireless Card</v>
      </c>
      <c r="BM31" t="str">
        <v>Realtek RTL8111H 10/100/1000 Mbps</v>
      </c>
      <c r="BN31" t="str">
        <v>1080p FHD camera</v>
      </c>
      <c r="BO31" t="str">
        <v>With privacy shutter</v>
      </c>
      <c r="BP31" t="str">
        <v>N/A</v>
      </c>
      <c r="BQ31" t="str">
        <v>Built-in array microphone
Built-in speakers</v>
      </c>
      <c r="BR31" t="str">
        <v>Windows 11 Home - ASUS recommends Windows 11 Pro for business</v>
      </c>
      <c r="BS31" t="str">
        <v>Microsoft Office Home 2024_x000D_
Microsoft 365 Basic</v>
      </c>
      <c r="BT31" t="str">
        <v>ø4.5, 120W AC Adapter, Output: 20V DC, 6.0A, 120W, Input: 100~240V AC 50/60Hz universal</v>
      </c>
      <c r="BU31" t="str">
        <v>1x Kensington lock
1x 3.5mm combo audio jack
1x USB 2.0 Type-A</v>
      </c>
      <c r="BV31" t="str">
        <v>1x DC-in
1x RJ45 Gigabit Ethernet
1x HDMI in 1.4
1x HDMI out 1.4
1x USB 3.2 Gen 1 Type-C
3x USB 3.2 Gen 1 Type-A</v>
      </c>
      <c r="BW31" t="str">
        <v>54.1 x 41.6 x 1.7 ~ 21.0 cm (21.30" x 16.38" x 0.67" ~ 8.27")</v>
      </c>
      <c r="BX31" t="str">
        <v>06.90 kg (15.21 lbs)</v>
      </c>
      <c r="BY31" t="str">
        <v>BIOS Booting User Password Protection
HDD User Password Protection and Security
Kensington Security Slot™(7x 3mm)</v>
      </c>
      <c r="BZ31" t="str">
        <v>McAfee® 30 days free trial</v>
      </c>
      <c r="CA31" t="str">
        <v>Trusted Platform Module (TPM) 2.0</v>
      </c>
      <c r="CB31" t="str">
        <v>MyASUS
ASUS Business Manager
AI ExpertMeet (AI features need devices with 12GB RAM or more)</v>
      </c>
      <c r="CC31" t="str">
        <v>System diagnosis
Fan Profile
Splendid
AppDeals
Link to MyASUS</v>
      </c>
      <c r="CD31" t="str">
        <v>Wireless sandstone white keyboard
Wireless optical mouse</v>
      </c>
      <c r="CE31" t="str">
        <v>EPEAT Gold
Energy star 8.0
REACH
RoHS</v>
      </c>
      <c r="CF3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1" t="str">
        <v>65% PCR recycled plastic rear cover</v>
      </c>
      <c r="CH31" t="str">
        <v>65% PCR recycled plastic base cover</v>
      </c>
      <c r="CI31" t="str">
        <v>55%</v>
      </c>
    </row>
    <row r="32" spans="1:87" ht="14.4">
      <c r="A32" t="str">
        <v>P470VAT-W5850WS</v>
      </c>
      <c r="B32" s="19" t="str">
        <f>IF(ISBLANK(A32),"",_xlfn.XLOOKUP(LEFT(A32,5),'MKT name rule'!$B$2:$B$322,'MKT name rule'!$C$2:$C$322, "Not found"))</f>
        <v>ASUS ExpertCenter P400</v>
      </c>
      <c r="C32" s="19" t="str">
        <f t="shared" si="28"/>
        <v>90PT03W7-M010B0</v>
      </c>
      <c r="D32" t="str">
        <f t="shared" si="0"/>
        <v>ASUS ExpertCenter P400 (i5-13420H/8GB/512GB/Win 11 Home/P470VAT)</v>
      </c>
      <c r="E32" t="str">
        <f t="shared" si="1"/>
        <v>Intel® Core™ i5-13420H 2.1 GHz</v>
      </c>
      <c r="F32" t="str">
        <f t="shared" si="2"/>
        <v>Intel® UHD Graphics</v>
      </c>
      <c r="G32" t="str">
        <f t="shared" si="3"/>
        <v>Windows 11 Home</v>
      </c>
      <c r="H32" t="str">
        <f t="shared" si="29"/>
        <v>Microsoft Office Home 2024_x000D_
Microsoft 365 Basic</v>
      </c>
      <c r="I32" t="str">
        <f t="shared" si="4"/>
        <v>27.0"</v>
      </c>
      <c r="J32" t="str">
        <f t="shared" si="5"/>
        <v>FHD (1920 x 1080) 16:9</v>
      </c>
      <c r="K32" t="str">
        <f t="shared" si="6"/>
        <v>300nits</v>
      </c>
      <c r="L32" s="1" t="str">
        <f t="shared" si="7"/>
        <v>DDR5 8GB</v>
      </c>
      <c r="M32" t="str">
        <f t="shared" si="8"/>
        <v>512GB M.2 NVMe™ PCIe® 4.0 SSD</v>
      </c>
      <c r="N32" t="str">
        <f t="shared" si="9"/>
        <v>Side:
1x Kensington lock
1x 3.5mm combo audio jack
1x USB 2.0 Type-A
Back:
1x DC-in
1x RJ45 Gigabit Ethernet
1x HDMI in 1.4
1x HDMI out 1.4
1x USB 3.2 Gen 1 Type-C
3x USB 3.2 Gen 1 Type-A</v>
      </c>
      <c r="O32" t="str">
        <f t="shared" si="10"/>
        <v>09.00 kg</v>
      </c>
      <c r="P32" t="str">
        <f t="shared" si="11"/>
        <v>61.3 x 44.7 x 1.7 ~ 21.0 cm</v>
      </c>
      <c r="Q32" t="str">
        <f t="shared" si="12"/>
        <v>2x DDR5 SO-DIMM slot</v>
      </c>
      <c r="R32" t="str">
        <f t="shared" si="13"/>
        <v>Wireless sandstone white keyboard
Wireless optical mouse</v>
      </c>
      <c r="S32" t="str">
        <f t="shared" si="14"/>
        <v>No Battery</v>
      </c>
      <c r="T32" t="str">
        <f t="shared" si="15"/>
        <v>ø4.5, 120W AC Adapter</v>
      </c>
      <c r="U32" t="str">
        <f t="shared" si="16"/>
        <v>BIOS Booting User Password Protection
HDD User Password Protection and Security
Kensington Security Slot™(7x 3mm)</v>
      </c>
      <c r="V32" t="str">
        <f t="shared" si="17"/>
        <v>Intel® Core™ i5-13420H Processor 2.1 GHz (12MB Cache, up to 4.6 GHz, 8 cores, 12 Threads)</v>
      </c>
      <c r="W32" t="str">
        <f t="shared" si="18"/>
        <v>Intel® Core™ i5-13420H 2.1</v>
      </c>
      <c r="X32" t="str">
        <f t="shared" si="19"/>
        <v>i5-13420H</v>
      </c>
      <c r="Y32" t="str">
        <f t="shared" si="20"/>
        <v>i5-13420H</v>
      </c>
      <c r="Z32" t="str">
        <f t="shared" si="21"/>
        <v>Win 11 Home</v>
      </c>
      <c r="AA32" t="str">
        <f t="shared" si="22"/>
        <v/>
      </c>
      <c r="AB32" t="str">
        <f t="shared" si="23"/>
        <v>8GB</v>
      </c>
      <c r="AC32" t="str">
        <f t="shared" si="24"/>
        <v>512GB</v>
      </c>
      <c r="AD32" t="str">
        <f t="shared" si="25"/>
        <v>1x Kensington lock
1x 3.5mm combo audio jack
1x USB 2.0 Type-A</v>
      </c>
      <c r="AE32" t="str">
        <f t="shared" si="26"/>
        <v>1x DC-in
1x RJ45 Gigabit Ethernet
1x HDMI in 1.4
1x HDMI out 1.4
1x USB 3.2 Gen 1 Type-C
3x USB 3.2 Gen 1 Type-A</v>
      </c>
      <c r="AF32" t="str">
        <f t="shared" si="27"/>
        <v>P470VAT</v>
      </c>
      <c r="AG32" s="27"/>
      <c r="AH32" t="str">
        <v>90PT03W7-M010B0</v>
      </c>
      <c r="AI32" t="str">
        <v>P470VAT-W5850WS</v>
      </c>
      <c r="AJ32" t="str">
        <v/>
      </c>
      <c r="AK32" t="str">
        <v/>
      </c>
      <c r="AL32" t="str">
        <v>8.952</v>
      </c>
      <c r="AM32" t="str">
        <v>VSPT03W4-BU0080</v>
      </c>
      <c r="AN32" t="str">
        <v>White</v>
      </c>
      <c r="AO32" t="str">
        <v>27.0-inch</v>
      </c>
      <c r="AP32" t="str">
        <v>FHD (1920 x 1080) 16:9</v>
      </c>
      <c r="AQ32" t="str">
        <v>LCD</v>
      </c>
      <c r="AR32" t="str">
        <v>300nits</v>
      </c>
      <c r="AS32" t="str">
        <v>sRGB: 100%</v>
      </c>
      <c r="AT32" t="str">
        <v>178/178</v>
      </c>
      <c r="AU32" t="str">
        <v>14/25</v>
      </c>
      <c r="AV32" t="str">
        <v>75Hz</v>
      </c>
      <c r="AW32" t="str">
        <v>1000:1</v>
      </c>
      <c r="AX32" t="str">
        <v>93 %</v>
      </c>
      <c r="AY32" t="str">
        <v>Wide view</v>
      </c>
      <c r="AZ32" t="str">
        <v>Anti-glare display</v>
      </c>
      <c r="BA32" t="str">
        <v>Touch screen</v>
      </c>
      <c r="BB32" t="str">
        <v>Normal Stand</v>
      </c>
      <c r="BC32" t="str">
        <v>Intel® Core™ i5-13420H Processor 2.1 GHz (12MB Cache, up to 4.6 GHz, 8 cores, 12 Threads)</v>
      </c>
      <c r="BD32" t="str">
        <v>N/A</v>
      </c>
      <c r="BE32" t="str">
        <v>N/A</v>
      </c>
      <c r="BF32" t="str">
        <v>Intel® UHD Graphics</v>
      </c>
      <c r="BG32" t="str">
        <v>8GB DDR5 SO-DIMM</v>
      </c>
      <c r="BH32" t="str">
        <v>DDR5 8GB</v>
      </c>
      <c r="BI32" t="str">
        <v>512GB M.2 NVMe™ PCIe® 4.0 SSD</v>
      </c>
      <c r="BJ32" t="str">
        <v>2x DDR5 SO-DIMM slot</v>
      </c>
      <c r="BK32" t="str">
        <v>Not available</v>
      </c>
      <c r="BL32" t="str">
        <v>Wi-Fi 6E(802.11ax) (Dual band) 2*2 + Bluetooth® 5.4 Wireless Card</v>
      </c>
      <c r="BM32" t="str">
        <v>Realtek RTL8111H 10/100/1000 Mbps</v>
      </c>
      <c r="BN32" t="str">
        <v>1080p FHD camera</v>
      </c>
      <c r="BO32" t="str">
        <v>With privacy shutter</v>
      </c>
      <c r="BP32" t="str">
        <v>N/A</v>
      </c>
      <c r="BQ32" t="str">
        <v>Built-in array microphone
Built-in speakers</v>
      </c>
      <c r="BR32" t="str">
        <v>Windows 11 Home - ASUS recommends Windows 11 Pro for business</v>
      </c>
      <c r="BS32" t="str">
        <v>Microsoft Office Home 2024_x000D_
Microsoft 365 Basic</v>
      </c>
      <c r="BT32" t="str">
        <v>ø4.5, 120W AC Adapter, Output: 20V DC, 6.0A, 120W, Input: 100~240V AC 50/60Hz universal</v>
      </c>
      <c r="BU32" t="str">
        <v>1x Kensington lock
1x 3.5mm combo audio jack
1x USB 2.0 Type-A</v>
      </c>
      <c r="BV32" t="str">
        <v>1x DC-in
1x RJ45 Gigabit Ethernet
1x HDMI in 1.4
1x HDMI out 1.4
1x USB 3.2 Gen 1 Type-C
3x USB 3.2 Gen 1 Type-A</v>
      </c>
      <c r="BW32" t="str">
        <v>61.3 x 44.7 x 1.7 ~ 21.0 cm (24.13" x 17.60" x 0.67" ~ 8.27")</v>
      </c>
      <c r="BX32" t="str">
        <v>09.00 kg (19.84 lbs)</v>
      </c>
      <c r="BY32" t="str">
        <v>BIOS Booting User Password Protection
HDD User Password Protection and Security
Kensington Security Slot™(7x 3mm)</v>
      </c>
      <c r="BZ32" t="str">
        <v>McAfee® 30 days free trial</v>
      </c>
      <c r="CA32" t="str">
        <v>Trusted Platform Module (TPM) 2.0</v>
      </c>
      <c r="CB32" t="str">
        <v>MyASUS
ASUS Business Manager
AI ExpertMeet (AI features need devices with 12GB RAM or more)</v>
      </c>
      <c r="CC32" t="str">
        <v>System diagnosis
Fan Profile
Splendid
AppDeals
Link to MyASUS</v>
      </c>
      <c r="CD32" t="str">
        <v>Wireless sandstone white keyboard
Wireless optical mouse</v>
      </c>
      <c r="CE32" t="str">
        <v>EPEAT Gold
Energy star 8.0
REACH
RoHS</v>
      </c>
      <c r="CF3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2" t="str">
        <v>65% PCR recycled plastic rear cover</v>
      </c>
      <c r="CH32" t="str">
        <v>65% PCR recycled plastic base cover</v>
      </c>
      <c r="CI32" t="str">
        <v>55%</v>
      </c>
    </row>
    <row r="33" spans="1:87" ht="14.4">
      <c r="A33" t="str">
        <v>P470VAT-W7850WS</v>
      </c>
      <c r="B33" s="19" t="str">
        <f>IF(ISBLANK(A33),"",_xlfn.XLOOKUP(LEFT(A33,5),'MKT name rule'!$B$2:$B$322,'MKT name rule'!$C$2:$C$322, "Not found"))</f>
        <v>ASUS ExpertCenter P400</v>
      </c>
      <c r="C33" s="19" t="str">
        <f t="shared" si="28"/>
        <v>90PT03W7-M010C0</v>
      </c>
      <c r="D33" t="str">
        <f t="shared" si="0"/>
        <v>ASUS ExpertCenter P400 (i7-13620H/8GB/512GB/Win 11 Home/P470VAT)</v>
      </c>
      <c r="E33" t="str">
        <f t="shared" si="1"/>
        <v>Intel® Core™ i7-13620H 2.4 GHz</v>
      </c>
      <c r="F33" t="str">
        <f t="shared" si="2"/>
        <v>Intel® UHD Graphics</v>
      </c>
      <c r="G33" t="str">
        <f t="shared" si="3"/>
        <v>Windows 11 Home</v>
      </c>
      <c r="H33" t="str">
        <f t="shared" si="29"/>
        <v>Microsoft Office Home 2024_x000D_
Microsoft 365 Basic</v>
      </c>
      <c r="I33" t="str">
        <f t="shared" si="4"/>
        <v>27.0"</v>
      </c>
      <c r="J33" t="str">
        <f t="shared" si="5"/>
        <v>FHD (1920 x 1080) 16:9</v>
      </c>
      <c r="K33" t="str">
        <f t="shared" si="6"/>
        <v>300nits</v>
      </c>
      <c r="L33" s="1" t="str">
        <f t="shared" si="7"/>
        <v>DDR5 8GB</v>
      </c>
      <c r="M33" t="str">
        <f t="shared" si="8"/>
        <v>512GB M.2 NVMe™ PCIe® 4.0 SSD</v>
      </c>
      <c r="N33" t="str">
        <f t="shared" si="9"/>
        <v>Side:
1x Kensington lock
1x 3.5mm combo audio jack
1x USB 2.0 Type-A
Back:
1x DC-in
1x RJ45 Gigabit Ethernet
1x HDMI in 1.4
1x HDMI out 1.4
1x USB 3.2 Gen 1 Type-C
3x USB 3.2 Gen 1 Type-A</v>
      </c>
      <c r="O33" t="str">
        <f t="shared" si="10"/>
        <v>09.00 kg</v>
      </c>
      <c r="P33" t="str">
        <f t="shared" si="11"/>
        <v>61.3 x 44.7 x 1.7 ~ 21.0 cm</v>
      </c>
      <c r="Q33" t="str">
        <f t="shared" si="12"/>
        <v>2x DDR5 SO-DIMM slot</v>
      </c>
      <c r="R33" t="str">
        <f t="shared" si="13"/>
        <v>Wireless sandstone white keyboard
Wireless optical mouse</v>
      </c>
      <c r="S33" t="str">
        <f t="shared" si="14"/>
        <v>No Battery</v>
      </c>
      <c r="T33" t="str">
        <f t="shared" si="15"/>
        <v>ø4.5, 120W AC Adapter</v>
      </c>
      <c r="U33" t="str">
        <f t="shared" si="16"/>
        <v>BIOS Booting User Password Protection
HDD User Password Protection and Security
Kensington Security Slot™(7x 3mm)</v>
      </c>
      <c r="V33" t="str">
        <f t="shared" si="17"/>
        <v>Intel® Core™ i7-13620H Processor 2.4 GHz (24MB Cache, up to 4.9 GHz, 10 cores, 16 Threads)</v>
      </c>
      <c r="W33" t="str">
        <f t="shared" si="18"/>
        <v>Intel® Core™ i7-13620H 2.4</v>
      </c>
      <c r="X33" t="str">
        <f t="shared" si="19"/>
        <v>i7-13620H</v>
      </c>
      <c r="Y33" t="str">
        <f t="shared" si="20"/>
        <v>i7-13620H</v>
      </c>
      <c r="Z33" t="str">
        <f t="shared" si="21"/>
        <v>Win 11 Home</v>
      </c>
      <c r="AA33" t="str">
        <f t="shared" si="22"/>
        <v/>
      </c>
      <c r="AB33" t="str">
        <f t="shared" si="23"/>
        <v>8GB</v>
      </c>
      <c r="AC33" t="str">
        <f t="shared" si="24"/>
        <v>512GB</v>
      </c>
      <c r="AD33" t="str">
        <f t="shared" si="25"/>
        <v>1x Kensington lock
1x 3.5mm combo audio jack
1x USB 2.0 Type-A</v>
      </c>
      <c r="AE33" t="str">
        <f t="shared" si="26"/>
        <v>1x DC-in
1x RJ45 Gigabit Ethernet
1x HDMI in 1.4
1x HDMI out 1.4
1x USB 3.2 Gen 1 Type-C
3x USB 3.2 Gen 1 Type-A</v>
      </c>
      <c r="AF33" t="str">
        <f t="shared" si="27"/>
        <v>P470VAT</v>
      </c>
      <c r="AG33" s="27"/>
      <c r="AH33" t="str">
        <v>90PT03W7-M010C0</v>
      </c>
      <c r="AI33" t="str">
        <v>P470VAT-W7850WS</v>
      </c>
      <c r="AJ33" t="str">
        <v/>
      </c>
      <c r="AK33" t="str">
        <v/>
      </c>
      <c r="AL33" t="str">
        <v>8.952</v>
      </c>
      <c r="AM33" t="str">
        <v>VSPT03W4-BU0080</v>
      </c>
      <c r="AN33" t="str">
        <v>White</v>
      </c>
      <c r="AO33" t="str">
        <v>27.0-inch</v>
      </c>
      <c r="AP33" t="str">
        <v>FHD (1920 x 1080) 16:9</v>
      </c>
      <c r="AQ33" t="str">
        <v>LCD</v>
      </c>
      <c r="AR33" t="str">
        <v>300nits</v>
      </c>
      <c r="AS33" t="str">
        <v>sRGB: 100%</v>
      </c>
      <c r="AT33" t="str">
        <v>178/178</v>
      </c>
      <c r="AU33" t="str">
        <v>14/25</v>
      </c>
      <c r="AV33" t="str">
        <v>75Hz</v>
      </c>
      <c r="AW33" t="str">
        <v>1000:1</v>
      </c>
      <c r="AX33" t="str">
        <v>93 %</v>
      </c>
      <c r="AY33" t="str">
        <v>Wide view</v>
      </c>
      <c r="AZ33" t="str">
        <v>Anti-glare display</v>
      </c>
      <c r="BA33" t="str">
        <v>Touch screen</v>
      </c>
      <c r="BB33" t="str">
        <v>Normal Stand</v>
      </c>
      <c r="BC33" t="str">
        <v>Intel® Core™ i7-13620H Processor 2.4 GHz (24MB Cache, up to 4.9 GHz, 10 cores, 16 Threads)</v>
      </c>
      <c r="BD33" t="str">
        <v>N/A</v>
      </c>
      <c r="BE33" t="str">
        <v>N/A</v>
      </c>
      <c r="BF33" t="str">
        <v>Intel® UHD Graphics</v>
      </c>
      <c r="BG33" t="str">
        <v>8GB DDR5 SO-DIMM</v>
      </c>
      <c r="BH33" t="str">
        <v>DDR5 8GB</v>
      </c>
      <c r="BI33" t="str">
        <v>512GB M.2 NVMe™ PCIe® 4.0 SSD</v>
      </c>
      <c r="BJ33" t="str">
        <v>2x DDR5 SO-DIMM slot</v>
      </c>
      <c r="BK33" t="str">
        <v>Not available</v>
      </c>
      <c r="BL33" t="str">
        <v>Wi-Fi 6E(802.11ax) (Dual band) 2*2 + Bluetooth® 5.4 Wireless Card</v>
      </c>
      <c r="BM33" t="str">
        <v>Realtek RTL8111H 10/100/1000 Mbps</v>
      </c>
      <c r="BN33" t="str">
        <v>1080p FHD camera</v>
      </c>
      <c r="BO33" t="str">
        <v>With privacy shutter</v>
      </c>
      <c r="BP33" t="str">
        <v>N/A</v>
      </c>
      <c r="BQ33" t="str">
        <v>Built-in array microphone
Built-in speakers</v>
      </c>
      <c r="BR33" t="str">
        <v>Windows 11 Home - ASUS recommends Windows 11 Pro for business</v>
      </c>
      <c r="BS33" t="str">
        <v>Microsoft Office Home 2024_x000D_
Microsoft 365 Basic</v>
      </c>
      <c r="BT33" t="str">
        <v>ø4.5, 120W AC Adapter, Output: 20V DC, 6.0A, 120W, Input: 100~240V AC 50/60Hz universal</v>
      </c>
      <c r="BU33" t="str">
        <v>1x Kensington lock
1x 3.5mm combo audio jack
1x USB 2.0 Type-A</v>
      </c>
      <c r="BV33" t="str">
        <v>1x DC-in
1x RJ45 Gigabit Ethernet
1x HDMI in 1.4
1x HDMI out 1.4
1x USB 3.2 Gen 1 Type-C
3x USB 3.2 Gen 1 Type-A</v>
      </c>
      <c r="BW33" t="str">
        <v>61.3 x 44.7 x 1.7 ~ 21.0 cm (24.13" x 17.60" x 0.67" ~ 8.27")</v>
      </c>
      <c r="BX33" t="str">
        <v>09.00 kg (19.84 lbs)</v>
      </c>
      <c r="BY33" t="str">
        <v>BIOS Booting User Password Protection
HDD User Password Protection and Security
Kensington Security Slot™(7x 3mm)</v>
      </c>
      <c r="BZ33" t="str">
        <v>McAfee® 30 days free trial</v>
      </c>
      <c r="CA33" t="str">
        <v>Trusted Platform Module (TPM) 2.0</v>
      </c>
      <c r="CB33" t="str">
        <v>MyASUS
ASUS Business Manager
AI ExpertMeet (AI features need devices with 12GB RAM or more)</v>
      </c>
      <c r="CC33" t="str">
        <v>System diagnosis
Fan Profile
Splendid
AppDeals
Link to MyASUS</v>
      </c>
      <c r="CD33" t="str">
        <v>Wireless sandstone white keyboard
Wireless optical mouse</v>
      </c>
      <c r="CE33" t="str">
        <v>EPEAT Gold
Energy star 8.0
REACH
RoHS</v>
      </c>
      <c r="CF3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3" t="str">
        <v>65% PCR recycled plastic rear cover</v>
      </c>
      <c r="CH33" t="str">
        <v>65% PCR recycled plastic base cover</v>
      </c>
      <c r="CI33" t="str">
        <v>55%</v>
      </c>
    </row>
    <row r="34" spans="1:87" ht="14.4">
      <c r="A34" t="str">
        <v>EG3408WVAK-BPC385W</v>
      </c>
      <c r="B34" s="19" t="str">
        <f>IF(ISBLANK(A34),"",_xlfn.XLOOKUP(LEFT(A34,5),'MKT name rule'!$B$2:$B$322,'MKT name rule'!$C$2:$C$322, "Not found"))</f>
        <v>ASUS AiO EG3408</v>
      </c>
      <c r="C34" s="19" t="str">
        <f t="shared" si="28"/>
        <v>90PT03Y1-M00040</v>
      </c>
      <c r="D34" t="str">
        <f t="shared" si="0"/>
        <v>ASUS AiO EG3408 (i3-1315U/8GB/512GB/Win 11 Home/EG3408WVAK)</v>
      </c>
      <c r="E34" t="str">
        <f t="shared" si="1"/>
        <v>Intel® Core™ i3-1315U 1.2 GHz</v>
      </c>
      <c r="F34" t="str">
        <f t="shared" si="2"/>
        <v>Intel® Graphics</v>
      </c>
      <c r="G34" t="str">
        <f t="shared" ref="G34:G97" si="30">IF(ISBLANK(A34),"",IF(ISNUMBER(SEARCH("Windows 11 Home",BR34)),"Windows 11 Home",IF(ISNUMBER(SEARCH("Windows 11 Pro",BR34)),"Windows 11 Pro",IF(ISNUMBER(SEARCH("Chrome",AM34)),"ChromeOS",""))))</f>
        <v>Windows 11 Home</v>
      </c>
      <c r="H34" t="str">
        <f t="shared" si="29"/>
        <v>1-month trial for new Microsoft 365 customers. Credit card required.</v>
      </c>
      <c r="I34" t="str">
        <f t="shared" si="4"/>
        <v>23.8"</v>
      </c>
      <c r="J34" t="str">
        <f t="shared" si="5"/>
        <v>FHD (1920 x 1080) 16:9</v>
      </c>
      <c r="K34" t="str">
        <f t="shared" si="6"/>
        <v>250nits</v>
      </c>
      <c r="L34" s="1" t="str">
        <f t="shared" si="7"/>
        <v>DDR5 8GB</v>
      </c>
      <c r="M34" t="str">
        <f t="shared" si="8"/>
        <v>512GB M.2 NVMe™ PCIe® 4.0 SSD</v>
      </c>
      <c r="N34" t="str">
        <f t="shared" si="9"/>
        <v>Side:
1x Kensington lock
1x 2-in-1 card reader SD / MMC
1x 3.5mm combo audio jack
1x USB 2.0 Type-A
Back:
1x DC-in
1x RJ45 Gigabit Ethernet
1x HDMI in 1.4
1x HDMI out 1.4
1x USB 2.0 Type-A
1x USB 3.2 Gen 1 Type-C
3x USB 3.2 Gen 1 Type-A</v>
      </c>
      <c r="O34" t="str">
        <f t="shared" si="10"/>
        <v>05.40 kg</v>
      </c>
      <c r="P34" t="str">
        <f t="shared" si="11"/>
        <v>53.9 x 42.3 x 1.5 ~ 16.5 cm</v>
      </c>
      <c r="Q34" t="str">
        <f t="shared" si="12"/>
        <v>1x M.2  2280 SSD slot
2x DDR5 SO-DIMM slot</v>
      </c>
      <c r="R34" t="str">
        <f t="shared" si="13"/>
        <v>Wired black keyboard (USB)
Wired optical mouse (USB)</v>
      </c>
      <c r="S34" t="str">
        <f t="shared" si="14"/>
        <v>No Battery</v>
      </c>
      <c r="T34" t="str">
        <f t="shared" si="15"/>
        <v>ø4.5, 90W AC Adapter</v>
      </c>
      <c r="U34" t="str">
        <f t="shared" si="16"/>
        <v>BIOS Booting User Password Protection
HDD User Password Protection and Security
Kensington Security Slot™(7x 3mm)</v>
      </c>
      <c r="V34" t="str">
        <f t="shared" si="17"/>
        <v>Intel® Core™ i3-1315U Processor 1.2 GHz (10M Cache, up to 4.5 GHz, 6 cores)</v>
      </c>
      <c r="W34" t="str">
        <f t="shared" si="18"/>
        <v>Intel® Core™ i3-1315U 1.2</v>
      </c>
      <c r="X34" t="str">
        <f t="shared" si="19"/>
        <v>i3-1315U</v>
      </c>
      <c r="Y34" t="str">
        <f t="shared" si="20"/>
        <v>i3-1315U</v>
      </c>
      <c r="Z34" t="str">
        <f t="shared" si="21"/>
        <v>Win 11 Home</v>
      </c>
      <c r="AA34" t="str">
        <f t="shared" si="22"/>
        <v/>
      </c>
      <c r="AB34" t="str">
        <f t="shared" si="23"/>
        <v>8GB</v>
      </c>
      <c r="AC34" t="str">
        <f t="shared" si="24"/>
        <v>512GB</v>
      </c>
      <c r="AD34" t="str">
        <f t="shared" si="25"/>
        <v>1x Kensington lock
1x 2-in-1 card reader SD / MMC
1x 3.5mm combo audio jack
1x USB 2.0 Type-A</v>
      </c>
      <c r="AE34" t="str">
        <f t="shared" si="26"/>
        <v>1x DC-in
1x RJ45 Gigabit Ethernet
1x HDMI in 1.4
1x HDMI out 1.4
1x USB 2.0 Type-A
1x USB 3.2 Gen 1 Type-C
3x USB 3.2 Gen 1 Type-A</v>
      </c>
      <c r="AF34" t="str">
        <f t="shared" si="27"/>
        <v>EG3408WVAK</v>
      </c>
      <c r="AG34" s="27"/>
      <c r="AH34" t="str">
        <v>90PT03Y1-M00040</v>
      </c>
      <c r="AI34" t="str">
        <v>EG3408WVAK-BPC385W</v>
      </c>
      <c r="AJ34">
        <v>4711387710081</v>
      </c>
      <c r="AK34">
        <v>197105710085</v>
      </c>
      <c r="AL34">
        <v>5.4</v>
      </c>
      <c r="AM34" t="str">
        <v>VSPT03Y1-BU0010</v>
      </c>
      <c r="AN34" t="str">
        <v>Black</v>
      </c>
      <c r="AO34" t="str">
        <v>23.8-inch</v>
      </c>
      <c r="AP34" t="str">
        <v>FHD (1920 x 1080) 16:9</v>
      </c>
      <c r="AQ34" t="str">
        <v>LCD</v>
      </c>
      <c r="AR34" t="str">
        <v>250nits</v>
      </c>
      <c r="AS34" t="str">
        <v>sRGB: 100%</v>
      </c>
      <c r="AT34" t="str">
        <v>178/178</v>
      </c>
      <c r="AU34" t="str">
        <v>14/25</v>
      </c>
      <c r="AV34" t="str">
        <v>100Hz</v>
      </c>
      <c r="AW34">
        <v>41.667361111111113</v>
      </c>
      <c r="AX34">
        <v>0.88</v>
      </c>
      <c r="AY34" t="str">
        <v>Wide view</v>
      </c>
      <c r="AZ34" t="str">
        <v>Anti-glare display</v>
      </c>
      <c r="BA34" t="str">
        <v>Non-touch screen</v>
      </c>
      <c r="BB34" t="str">
        <v>Normal Stand</v>
      </c>
      <c r="BC34" t="str">
        <v>Intel® Core™ i3-1315U Processor 1.2 GHz (10M Cache, up to 4.5 GHz, 6 cores)</v>
      </c>
      <c r="BD34" t="str">
        <v>N/A</v>
      </c>
      <c r="BE34" t="str">
        <v>N/A</v>
      </c>
      <c r="BF34" t="str">
        <v>Intel® Graphics</v>
      </c>
      <c r="BG34" t="str">
        <v>8GB DDR5 SO-DIMM</v>
      </c>
      <c r="BH34" t="str">
        <v>DDR5 8GB</v>
      </c>
      <c r="BI34" t="str">
        <v>512GB M.2 NVMe™ PCIe® 4.0 SSD</v>
      </c>
      <c r="BJ34" t="str">
        <v>1x M.2  2280 SSD slot
2x DDR5 SO-DIMM slot</v>
      </c>
      <c r="BK34">
        <v>0</v>
      </c>
      <c r="BL34" t="str">
        <v>Wi-Fi 6E(802.11ax) (Dual band) 2*2 + Bluetooth® 5.4 Wireless Card</v>
      </c>
      <c r="BM34" t="str">
        <v>Realtek RTL8111H 10/100/1000 Mbps</v>
      </c>
      <c r="BN34" t="str">
        <v>720p HD camera</v>
      </c>
      <c r="BO34" t="str">
        <v>With privacy shutter</v>
      </c>
      <c r="BP34" t="str">
        <v>N/A</v>
      </c>
      <c r="BQ34" t="str">
        <v>Built-in array microphone
Built-in speakers
SonicMaster</v>
      </c>
      <c r="BR34" t="str">
        <v>Windows 11 Home - ASUS recommends Windows 11 Pro for business</v>
      </c>
      <c r="BS34" t="str">
        <v>1-month trial for new Microsoft 365 customers. Credit card required.</v>
      </c>
      <c r="BT34" t="str">
        <v>ø4.5, 90W AC Adapter, Output: 19V DC, 4.74A, 90W, Input: 100~240V AC 50/60Hz universal</v>
      </c>
      <c r="BU34" t="str">
        <v>1x Kensington lock
1x 2-in-1 card reader SD / MMC
1x 3.5mm combo audio jack
1x USB 2.0 Type-A</v>
      </c>
      <c r="BV34" t="str">
        <v>1x DC-in
1x RJ45 Gigabit Ethernet
1x HDMI in 1.4
1x HDMI out 1.4
1x USB 2.0 Type-A
1x USB 3.2 Gen 1 Type-C
3x USB 3.2 Gen 1 Type-A</v>
      </c>
      <c r="BW34" t="str">
        <v>53.9 x 42.3 x 1.5 ~ 16.5 cm (21.22" x 16.65" x 0.59" ~ 6.50")</v>
      </c>
      <c r="BX34" t="str">
        <v>05.40 kg (11.90 lbs)</v>
      </c>
      <c r="BY34" t="str">
        <v>BIOS Booting User Password Protection
HDD User Password Protection and Security
Kensington Security Slot™(7x 3mm)</v>
      </c>
      <c r="BZ34" t="str">
        <v>N/A</v>
      </c>
      <c r="CA34" t="str">
        <v>Trusted Platform Module (TPM)</v>
      </c>
      <c r="CB34" t="str">
        <v>MyASUS
ASUS Business Manager</v>
      </c>
      <c r="CC34" t="str">
        <v>System diagnosis
Fan Profile
Splendid
AppDeals
Link to MyASUS</v>
      </c>
      <c r="CD34" t="str">
        <v>Wired black keyboard (USB)
Wired optical mouse (USB)</v>
      </c>
      <c r="CE34" t="str">
        <v>REACH
RoHS</v>
      </c>
      <c r="CF34" t="str">
        <v>1Y Carry-In
 Accidental Damage Protection + 2Y Carry-In</v>
      </c>
      <c r="CG34" t="str">
        <v>65% PCR recycled plastic front frame</v>
      </c>
      <c r="CH34" t="str">
        <v>65% PCR recycled plastic rear cover</v>
      </c>
      <c r="CI34" t="str">
        <v>65% PCR recycled plastic base cover</v>
      </c>
    </row>
    <row r="35" spans="1:87" ht="14.4">
      <c r="A35" t="str">
        <v>EG3408WVAK-BPC585X</v>
      </c>
      <c r="B35" s="19" t="str">
        <f>IF(ISBLANK(A35),"",_xlfn.XLOOKUP(LEFT(A35,5),'MKT name rule'!$B$2:$B$322,'MKT name rule'!$C$2:$C$322, "Not found"))</f>
        <v>ASUS AiO EG3408</v>
      </c>
      <c r="C35" s="19" t="str">
        <f t="shared" si="28"/>
        <v>90PT03Y1-M00060</v>
      </c>
      <c r="D35" t="str">
        <f t="shared" si="0"/>
        <v>ASUS AiO EG3408 (i5-1335U/8GB/512GB/Win 11 Pro/EG3408WVAK)</v>
      </c>
      <c r="E35" t="str">
        <f t="shared" si="1"/>
        <v>Intel® Core™ i5-1335U 1.3 GHz</v>
      </c>
      <c r="F35" t="str">
        <f t="shared" si="2"/>
        <v>Intel® Graphics</v>
      </c>
      <c r="G35" t="str">
        <f t="shared" si="30"/>
        <v>Windows 11 Pro</v>
      </c>
      <c r="H35" t="str">
        <f t="shared" si="29"/>
        <v>1-month trial for new Microsoft 365 customers. Credit card required.</v>
      </c>
      <c r="I35" t="str">
        <f t="shared" si="4"/>
        <v>23.8"</v>
      </c>
      <c r="J35" t="str">
        <f t="shared" si="5"/>
        <v>FHD (1920 x 1080) 16:9</v>
      </c>
      <c r="K35" t="str">
        <f t="shared" si="6"/>
        <v>250nits</v>
      </c>
      <c r="L35" s="1" t="str">
        <f t="shared" si="7"/>
        <v>DDR5 8GB</v>
      </c>
      <c r="M35" t="str">
        <f t="shared" si="8"/>
        <v>512GB M.2 NVMe™ PCIe® 4.0 SSD</v>
      </c>
      <c r="N35" t="str">
        <f t="shared" si="9"/>
        <v>Side:
1x Kensington lock
1x 2-in-1 card reader SD / MMC
1x 3.5mm combo audio jack
1x USB 2.0 Type-A
Back:
1x DC-in
1x RJ45 Gigabit Ethernet
1x HDMI in 1.4
1x HDMI out 1.4
1x USB 2.0 Type-A
1x USB 3.2 Gen 1 Type-C
3x USB 3.2 Gen 1 Type-A</v>
      </c>
      <c r="O35" t="str">
        <f t="shared" si="10"/>
        <v>05.40 kg</v>
      </c>
      <c r="P35" t="str">
        <f t="shared" si="11"/>
        <v>53.9 x 42.3 x 1.5 ~ 16.5 cm</v>
      </c>
      <c r="Q35" t="str">
        <f t="shared" si="12"/>
        <v>1x M.2  2280 SSD slot
2x DDR5 SO-DIMM slot</v>
      </c>
      <c r="R35" t="str">
        <f t="shared" si="13"/>
        <v>Wired black keyboard (USB)
Wired optical mouse (USB)</v>
      </c>
      <c r="S35" t="str">
        <f t="shared" si="14"/>
        <v>No Battery</v>
      </c>
      <c r="T35" t="str">
        <f t="shared" si="15"/>
        <v>ø4.5, 90W AC Adapter</v>
      </c>
      <c r="U35" t="str">
        <f t="shared" si="16"/>
        <v>BIOS Booting User Password Protection
HDD User Password Protection and Security
Kensington Security Slot™(7x 3mm)</v>
      </c>
      <c r="V35" t="str">
        <f t="shared" si="17"/>
        <v>Intel® Core™ i5-1335U Processor 1.3 GHz (12M Cache, up to 4.6 GHz, 10 cores)</v>
      </c>
      <c r="W35" t="str">
        <f t="shared" si="18"/>
        <v>Intel® Core™ i5-1335U 1.3</v>
      </c>
      <c r="X35" t="str">
        <f t="shared" si="19"/>
        <v>i5-1335U</v>
      </c>
      <c r="Y35" t="str">
        <f t="shared" si="20"/>
        <v>i5-1335U</v>
      </c>
      <c r="Z35" t="str">
        <f t="shared" si="21"/>
        <v>Win 11 Pro</v>
      </c>
      <c r="AA35" t="str">
        <f t="shared" si="22"/>
        <v/>
      </c>
      <c r="AB35" t="str">
        <f t="shared" si="23"/>
        <v>8GB</v>
      </c>
      <c r="AC35" t="str">
        <f t="shared" si="24"/>
        <v>512GB</v>
      </c>
      <c r="AD35" t="str">
        <f t="shared" si="25"/>
        <v>1x Kensington lock
1x 2-in-1 card reader SD / MMC
1x 3.5mm combo audio jack
1x USB 2.0 Type-A</v>
      </c>
      <c r="AE35" t="str">
        <f t="shared" si="26"/>
        <v>1x DC-in
1x RJ45 Gigabit Ethernet
1x HDMI in 1.4
1x HDMI out 1.4
1x USB 2.0 Type-A
1x USB 3.2 Gen 1 Type-C
3x USB 3.2 Gen 1 Type-A</v>
      </c>
      <c r="AF35" t="str">
        <f t="shared" si="27"/>
        <v>EG3408WVAK</v>
      </c>
      <c r="AG35" s="27"/>
      <c r="AH35" t="str">
        <v>90PT03Y1-M00060</v>
      </c>
      <c r="AI35" t="str">
        <v>EG3408WVAK-BPC585X</v>
      </c>
      <c r="AJ35">
        <v>4711387710128</v>
      </c>
      <c r="AK35">
        <v>197105710122</v>
      </c>
      <c r="AL35">
        <v>5.4</v>
      </c>
      <c r="AM35" t="str">
        <v>VSPT03Y1-BU0010</v>
      </c>
      <c r="AN35" t="str">
        <v>Black</v>
      </c>
      <c r="AO35" t="str">
        <v>23.8-inch</v>
      </c>
      <c r="AP35" t="str">
        <v>FHD (1920 x 1080) 16:9</v>
      </c>
      <c r="AQ35" t="str">
        <v>LCD</v>
      </c>
      <c r="AR35" t="str">
        <v>250nits</v>
      </c>
      <c r="AS35" t="str">
        <v>sRGB: 100%</v>
      </c>
      <c r="AT35" t="str">
        <v>178/178</v>
      </c>
      <c r="AU35" t="str">
        <v>14/25</v>
      </c>
      <c r="AV35" t="str">
        <v>100Hz</v>
      </c>
      <c r="AW35">
        <v>41.667361111111113</v>
      </c>
      <c r="AX35">
        <v>0.88</v>
      </c>
      <c r="AY35" t="str">
        <v>Wide view</v>
      </c>
      <c r="AZ35" t="str">
        <v>Anti-glare display</v>
      </c>
      <c r="BA35" t="str">
        <v>Non-touch screen</v>
      </c>
      <c r="BB35" t="str">
        <v>Normal Stand</v>
      </c>
      <c r="BC35" t="str">
        <v>Intel® Core™ i5-1335U Processor 1.3 GHz (12M Cache, up to 4.6 GHz, 10 cores)</v>
      </c>
      <c r="BD35" t="str">
        <v>N/A</v>
      </c>
      <c r="BE35" t="str">
        <v>N/A</v>
      </c>
      <c r="BF35" t="str">
        <v>Intel® Graphics</v>
      </c>
      <c r="BG35" t="str">
        <v>8GB DDR5 SO-DIMM</v>
      </c>
      <c r="BH35" t="str">
        <v>DDR5 8GB</v>
      </c>
      <c r="BI35" t="str">
        <v>512GB M.2 NVMe™ PCIe® 4.0 SSD</v>
      </c>
      <c r="BJ35" t="str">
        <v>1x M.2  2280 SSD slot
2x DDR5 SO-DIMM slot</v>
      </c>
      <c r="BK35">
        <v>0</v>
      </c>
      <c r="BL35" t="str">
        <v>Wi-Fi 6E(802.11ax) (Dual band) 2*2 + Bluetooth® 5.4 Wireless Card</v>
      </c>
      <c r="BM35" t="str">
        <v>Realtek RTL8111H 10/100/1000 Mbps</v>
      </c>
      <c r="BN35" t="str">
        <v>720p HD camera</v>
      </c>
      <c r="BO35" t="str">
        <v>With privacy shutter</v>
      </c>
      <c r="BP35" t="str">
        <v>N/A</v>
      </c>
      <c r="BQ35" t="str">
        <v>Built-in array microphone
Built-in speakers
SonicMaster</v>
      </c>
      <c r="BR35" t="str">
        <v>Windows 11 Pro - ASUS recommends Windows 11 Pro for business</v>
      </c>
      <c r="BS35" t="str">
        <v>1-month trial for new Microsoft 365 customers. Credit card required.</v>
      </c>
      <c r="BT35" t="str">
        <v>ø4.5, 90W AC Adapter, Output: 19V DC, 4.74A, 90W, Input: 100~240V AC 50/60Hz universal</v>
      </c>
      <c r="BU35" t="str">
        <v>1x Kensington lock
1x 2-in-1 card reader SD / MMC
1x 3.5mm combo audio jack
1x USB 2.0 Type-A</v>
      </c>
      <c r="BV35" t="str">
        <v>1x DC-in
1x RJ45 Gigabit Ethernet
1x HDMI in 1.4
1x HDMI out 1.4
1x USB 2.0 Type-A
1x USB 3.2 Gen 1 Type-C
3x USB 3.2 Gen 1 Type-A</v>
      </c>
      <c r="BW35" t="str">
        <v>53.9 x 42.3 x 1.5 ~ 16.5 cm (21.22" x 16.65" x 0.59" ~ 6.50")</v>
      </c>
      <c r="BX35" t="str">
        <v>05.40 kg (11.90 lbs)</v>
      </c>
      <c r="BY35" t="str">
        <v>BIOS Booting User Password Protection
HDD User Password Protection and Security
Kensington Security Slot™(7x 3mm)</v>
      </c>
      <c r="BZ35" t="str">
        <v>N/A</v>
      </c>
      <c r="CA35" t="str">
        <v>Trusted Platform Module (TPM)</v>
      </c>
      <c r="CB35" t="str">
        <v>MyASUS
ASUS Business Manager</v>
      </c>
      <c r="CC35" t="str">
        <v>System diagnosis
Fan Profile
Splendid
AppDeals
Link to MyASUS</v>
      </c>
      <c r="CD35" t="str">
        <v>Wired black keyboard (USB)
Wired optical mouse (USB)</v>
      </c>
      <c r="CE35" t="str">
        <v>REACH
RoHS</v>
      </c>
      <c r="CF35" t="str">
        <v>1Y Carry-In
 Accidental Damage Protection + 2Y Carry-In</v>
      </c>
      <c r="CG35" t="str">
        <v>65% PCR recycled plastic front frame</v>
      </c>
      <c r="CH35" t="str">
        <v>65% PCR recycled plastic rear cover</v>
      </c>
      <c r="CI35" t="str">
        <v>65% PCR recycled plastic base cover</v>
      </c>
    </row>
    <row r="36" spans="1:87" ht="14.4">
      <c r="A36" t="str">
        <v>EG3408WVAK-BPC515X</v>
      </c>
      <c r="B36" s="19" t="str">
        <f>IF(ISBLANK(A36),"",_xlfn.XLOOKUP(LEFT(A36,5),'MKT name rule'!$B$2:$B$322,'MKT name rule'!$C$2:$C$322, "Not found"))</f>
        <v>ASUS AiO EG3408</v>
      </c>
      <c r="C36" s="19" t="str">
        <f t="shared" si="28"/>
        <v>90PT03Y1-M00080</v>
      </c>
      <c r="D36" t="str">
        <f t="shared" si="0"/>
        <v>ASUS AiO EG3408 (i5-1335U/16GB/512GB/Win 11 Pro/EG3408WVAK)</v>
      </c>
      <c r="E36" t="str">
        <f t="shared" si="1"/>
        <v>Intel® Core™ i5-1335U 1.3 GHz</v>
      </c>
      <c r="F36" t="str">
        <f t="shared" si="2"/>
        <v>Intel Iris Xᵉ Graphics (available for Intel® Core™ i5/i7/i9 with dual channel memory)</v>
      </c>
      <c r="G36" t="str">
        <f t="shared" si="30"/>
        <v>Windows 11 Pro</v>
      </c>
      <c r="H36" t="str">
        <f t="shared" si="29"/>
        <v>1-month trial for new Microsoft 365 customers. Credit card required.</v>
      </c>
      <c r="I36" t="str">
        <f t="shared" si="4"/>
        <v>23.8"</v>
      </c>
      <c r="J36" t="str">
        <f t="shared" si="5"/>
        <v>FHD (1920 x 1080) 16:9</v>
      </c>
      <c r="K36" t="str">
        <f t="shared" si="6"/>
        <v>250nits</v>
      </c>
      <c r="L36" s="1" t="str">
        <f t="shared" si="7"/>
        <v>DDR5 16GB</v>
      </c>
      <c r="M36" t="str">
        <f t="shared" si="8"/>
        <v>512GB M.2 NVMe™ PCIe® 4.0 SSD</v>
      </c>
      <c r="N36" t="str">
        <f t="shared" si="9"/>
        <v>Side:
1x Kensington lock
1x 2-in-1 card reader SD / MMC
1x 3.5mm combo audio jack
1x USB 2.0 Type-A
Back:
1x DC-in
1x RJ45 Gigabit Ethernet
1x HDMI in 1.4
1x HDMI out 1.4
1x USB 2.0 Type-A
1x USB 3.2 Gen 1 Type-C
3x USB 3.2 Gen 1 Type-A</v>
      </c>
      <c r="O36" t="str">
        <f t="shared" si="10"/>
        <v>05.40 kg</v>
      </c>
      <c r="P36" t="str">
        <f t="shared" si="11"/>
        <v>53.9 x 42.3 x 1.5 ~ 16.5 cm</v>
      </c>
      <c r="Q36" t="str">
        <f t="shared" si="12"/>
        <v>1x M.2  2280 SSD slot
2x DDR5 SO-DIMM slot</v>
      </c>
      <c r="R36" t="str">
        <f t="shared" si="13"/>
        <v>Wired black keyboard (USB)
Wired optical mouse (USB)</v>
      </c>
      <c r="S36" t="str">
        <f t="shared" si="14"/>
        <v>No Battery</v>
      </c>
      <c r="T36" t="str">
        <f t="shared" si="15"/>
        <v>ø4.5, 90W AC Adapter</v>
      </c>
      <c r="U36" t="str">
        <f t="shared" si="16"/>
        <v>BIOS Booting User Password Protection
HDD User Password Protection and Security
Kensington Security Slot™(7x 3mm)</v>
      </c>
      <c r="V36" t="str">
        <f t="shared" si="17"/>
        <v>Intel® Core™ i5-1335U Processor 1.3 GHz (12M Cache, up to 4.6 GHz, 10 cores)</v>
      </c>
      <c r="W36" t="str">
        <f t="shared" si="18"/>
        <v>Intel® Core™ i5-1335U 1.3</v>
      </c>
      <c r="X36" t="str">
        <f t="shared" si="19"/>
        <v>i5-1335U</v>
      </c>
      <c r="Y36" t="str">
        <f t="shared" si="20"/>
        <v>i5-1335U</v>
      </c>
      <c r="Z36" t="str">
        <f t="shared" si="21"/>
        <v>Win 11 Pro</v>
      </c>
      <c r="AA36" t="str">
        <f t="shared" si="22"/>
        <v/>
      </c>
      <c r="AB36" t="str">
        <f t="shared" si="23"/>
        <v>16GB</v>
      </c>
      <c r="AC36" t="str">
        <f t="shared" si="24"/>
        <v>512GB</v>
      </c>
      <c r="AD36" t="str">
        <f t="shared" si="25"/>
        <v>1x Kensington lock
1x 2-in-1 card reader SD / MMC
1x 3.5mm combo audio jack
1x USB 2.0 Type-A</v>
      </c>
      <c r="AE36" t="str">
        <f t="shared" si="26"/>
        <v>1x DC-in
1x RJ45 Gigabit Ethernet
1x HDMI in 1.4
1x HDMI out 1.4
1x USB 2.0 Type-A
1x USB 3.2 Gen 1 Type-C
3x USB 3.2 Gen 1 Type-A</v>
      </c>
      <c r="AF36" t="str">
        <f t="shared" si="27"/>
        <v>EG3408WVAK</v>
      </c>
      <c r="AG36" s="27"/>
      <c r="AH36" t="str">
        <v>90PT03Y1-M00080</v>
      </c>
      <c r="AI36" t="str">
        <v>EG3408WVAK-BPC515X</v>
      </c>
      <c r="AJ36">
        <v>4711387710104</v>
      </c>
      <c r="AK36">
        <v>197105710108</v>
      </c>
      <c r="AL36">
        <v>5.4</v>
      </c>
      <c r="AM36" t="str">
        <v>VSPT03Y1-BU0010</v>
      </c>
      <c r="AN36" t="str">
        <v>Black</v>
      </c>
      <c r="AO36" t="str">
        <v>23.8-inch</v>
      </c>
      <c r="AP36" t="str">
        <v>FHD (1920 x 1080) 16:9</v>
      </c>
      <c r="AQ36" t="str">
        <v>LCD</v>
      </c>
      <c r="AR36" t="str">
        <v>250nits</v>
      </c>
      <c r="AS36" t="str">
        <v>sRGB: 100%</v>
      </c>
      <c r="AT36" t="str">
        <v>178/178</v>
      </c>
      <c r="AU36" t="str">
        <v>14/25</v>
      </c>
      <c r="AV36" t="str">
        <v>100Hz</v>
      </c>
      <c r="AW36">
        <v>41.667361111111113</v>
      </c>
      <c r="AX36">
        <v>0.88</v>
      </c>
      <c r="AY36" t="str">
        <v>Wide view</v>
      </c>
      <c r="AZ36" t="str">
        <v>Anti-glare display</v>
      </c>
      <c r="BA36" t="str">
        <v>Non-touch screen</v>
      </c>
      <c r="BB36" t="str">
        <v>Normal Stand</v>
      </c>
      <c r="BC36" t="str">
        <v>Intel® Core™ i5-1335U Processor 1.3 GHz (12M Cache, up to 4.6 GHz, 10 cores)</v>
      </c>
      <c r="BD36" t="str">
        <v>N/A</v>
      </c>
      <c r="BE36" t="str">
        <v>N/A</v>
      </c>
      <c r="BF36" t="str">
        <v>Intel Iris Xᵉ Graphics (available for Intel® Core™ i5/i7/i9 with dual channel memory)</v>
      </c>
      <c r="BG36" t="str">
        <v>8GB DDR5 SO-DIMM *2</v>
      </c>
      <c r="BH36" t="str">
        <v>DDR5 16GB</v>
      </c>
      <c r="BI36" t="str">
        <v>512GB M.2 NVMe™ PCIe® 4.0 SSD</v>
      </c>
      <c r="BJ36" t="str">
        <v>1x M.2  2280 SSD slot
2x DDR5 SO-DIMM slot</v>
      </c>
      <c r="BK36">
        <v>0</v>
      </c>
      <c r="BL36" t="str">
        <v>Wi-Fi 6E(802.11ax) (Dual band) 2*2 + Bluetooth® 5.4 Wireless Card</v>
      </c>
      <c r="BM36" t="str">
        <v>Realtek RTL8111H 10/100/1000 Mbps</v>
      </c>
      <c r="BN36" t="str">
        <v>720p HD camera</v>
      </c>
      <c r="BO36" t="str">
        <v>With privacy shutter</v>
      </c>
      <c r="BP36" t="str">
        <v>N/A</v>
      </c>
      <c r="BQ36" t="str">
        <v>Built-in array microphone
Built-in speakers
SonicMaster</v>
      </c>
      <c r="BR36" t="str">
        <v>Windows 11 Pro - ASUS recommends Windows 11 Pro for business</v>
      </c>
      <c r="BS36" t="str">
        <v>1-month trial for new Microsoft 365 customers. Credit card required.</v>
      </c>
      <c r="BT36" t="str">
        <v>ø4.5, 90W AC Adapter, Output: 19V DC, 4.74A, 90W, Input: 100~240V AC 50/60Hz universal</v>
      </c>
      <c r="BU36" t="str">
        <v>1x Kensington lock
1x 2-in-1 card reader SD / MMC
1x 3.5mm combo audio jack
1x USB 2.0 Type-A</v>
      </c>
      <c r="BV36" t="str">
        <v>1x DC-in
1x RJ45 Gigabit Ethernet
1x HDMI in 1.4
1x HDMI out 1.4
1x USB 2.0 Type-A
1x USB 3.2 Gen 1 Type-C
3x USB 3.2 Gen 1 Type-A</v>
      </c>
      <c r="BW36" t="str">
        <v>53.9 x 42.3 x 1.5 ~ 16.5 cm (21.22" x 16.65" x 0.59" ~ 6.50")</v>
      </c>
      <c r="BX36" t="str">
        <v>05.40 kg (11.90 lbs)</v>
      </c>
      <c r="BY36" t="str">
        <v>BIOS Booting User Password Protection
HDD User Password Protection and Security
Kensington Security Slot™(7x 3mm)</v>
      </c>
      <c r="BZ36" t="str">
        <v>N/A</v>
      </c>
      <c r="CA36" t="str">
        <v>Trusted Platform Module (TPM)</v>
      </c>
      <c r="CB36" t="str">
        <v>MyASUS
ASUS Business Manager</v>
      </c>
      <c r="CC36" t="str">
        <v>System diagnosis
Fan Profile
Splendid
AppDeals
Link to MyASUS</v>
      </c>
      <c r="CD36" t="str">
        <v>Wired black keyboard (USB)
Wired optical mouse (USB)</v>
      </c>
      <c r="CE36" t="str">
        <v>REACH
RoHS</v>
      </c>
      <c r="CF36" t="str">
        <v>1Y Carry-In
 Accidental Damage Protection + 2Y Carry-In</v>
      </c>
      <c r="CG36" t="str">
        <v>65% PCR recycled plastic front frame</v>
      </c>
      <c r="CH36" t="str">
        <v>65% PCR recycled plastic rear cover</v>
      </c>
      <c r="CI36" t="str">
        <v>65% PCR recycled plastic base cover</v>
      </c>
    </row>
    <row r="37" spans="1:87" ht="14.4">
      <c r="A37" t="str">
        <v>EG3408WVAK-BPC785X</v>
      </c>
      <c r="B37" s="19" t="str">
        <f>IF(ISBLANK(A37),"",_xlfn.XLOOKUP(LEFT(A37,5),'MKT name rule'!$B$2:$B$322,'MKT name rule'!$C$2:$C$322, "Not found"))</f>
        <v>ASUS AiO EG3408</v>
      </c>
      <c r="C37" s="19" t="str">
        <f t="shared" si="28"/>
        <v>90PT03Y1-M000C0</v>
      </c>
      <c r="D37" t="str">
        <f t="shared" si="0"/>
        <v>ASUS AiO EG3408 (i7-1355U/8GB/512GB/Win 11 Pro/EG3408WVAK)</v>
      </c>
      <c r="E37" t="str">
        <f t="shared" si="1"/>
        <v>Intel® Core™ i7-1355U 1.7 GHz</v>
      </c>
      <c r="F37" t="str">
        <f t="shared" si="2"/>
        <v>Intel® Graphics</v>
      </c>
      <c r="G37" t="str">
        <f t="shared" si="30"/>
        <v>Windows 11 Pro</v>
      </c>
      <c r="H37" t="str">
        <f t="shared" si="29"/>
        <v>1-month trial for new Microsoft 365 customers. Credit card required.</v>
      </c>
      <c r="I37" t="str">
        <f t="shared" si="4"/>
        <v>23.8"</v>
      </c>
      <c r="J37" t="str">
        <f t="shared" si="5"/>
        <v>FHD (1920 x 1080) 16:9</v>
      </c>
      <c r="K37" t="str">
        <f t="shared" si="6"/>
        <v>250nits</v>
      </c>
      <c r="L37" s="1" t="str">
        <f t="shared" si="7"/>
        <v>DDR5 8GB</v>
      </c>
      <c r="M37" t="str">
        <f t="shared" si="8"/>
        <v>512GB M.2 NVMe™ PCIe® 4.0 SSD</v>
      </c>
      <c r="N37" t="str">
        <f t="shared" si="9"/>
        <v>Side:
1x Kensington lock
1x 2-in-1 card reader SD / MMC
1x 3.5mm combo audio jack
1x USB 2.0 Type-A
Back:
1x DC-in
1x RJ45 Gigabit Ethernet
1x HDMI in 1.4
1x HDMI out 1.4
1x USB 2.0 Type-A
1x USB 3.2 Gen 1 Type-C
3x USB 3.2 Gen 1 Type-A</v>
      </c>
      <c r="O37" t="str">
        <f t="shared" si="10"/>
        <v>05.40 kg</v>
      </c>
      <c r="P37" t="str">
        <f t="shared" si="11"/>
        <v>53.9 x 42.3 x 1.5 ~ 16.5 cm</v>
      </c>
      <c r="Q37" t="str">
        <f t="shared" si="12"/>
        <v>1x M.2  2280 SSD slot
2x DDR5 SO-DIMM slot</v>
      </c>
      <c r="R37" t="str">
        <f t="shared" si="13"/>
        <v>Wired black keyboard (USB)
Wired optical mouse (USB)</v>
      </c>
      <c r="S37" t="str">
        <f t="shared" si="14"/>
        <v>No Battery</v>
      </c>
      <c r="T37" t="str">
        <f t="shared" si="15"/>
        <v>ø4.5, 90W AC Adapter</v>
      </c>
      <c r="U37" t="str">
        <f t="shared" si="16"/>
        <v>BIOS Booting User Password Protection
HDD User Password Protection and Security
Kensington Security Slot™(7x 3mm)</v>
      </c>
      <c r="V37" t="str">
        <f t="shared" si="17"/>
        <v>Intel® Core™ i7-1355U Processor 1.7 GHz (12M Cache, up to 5 GHz, 10 cores)</v>
      </c>
      <c r="W37" t="str">
        <f t="shared" si="18"/>
        <v>Intel® Core™ i7-1355U 1.7</v>
      </c>
      <c r="X37" t="str">
        <f t="shared" si="19"/>
        <v>i7-1355U</v>
      </c>
      <c r="Y37" t="str">
        <f t="shared" si="20"/>
        <v>i7-1355U</v>
      </c>
      <c r="Z37" t="str">
        <f t="shared" si="21"/>
        <v>Win 11 Pro</v>
      </c>
      <c r="AA37" t="str">
        <f t="shared" si="22"/>
        <v/>
      </c>
      <c r="AB37" t="str">
        <f t="shared" si="23"/>
        <v>8GB</v>
      </c>
      <c r="AC37" t="str">
        <f t="shared" si="24"/>
        <v>512GB</v>
      </c>
      <c r="AD37" t="str">
        <f t="shared" si="25"/>
        <v>1x Kensington lock
1x 2-in-1 card reader SD / MMC
1x 3.5mm combo audio jack
1x USB 2.0 Type-A</v>
      </c>
      <c r="AE37" t="str">
        <f t="shared" si="26"/>
        <v>1x DC-in
1x RJ45 Gigabit Ethernet
1x HDMI in 1.4
1x HDMI out 1.4
1x USB 2.0 Type-A
1x USB 3.2 Gen 1 Type-C
3x USB 3.2 Gen 1 Type-A</v>
      </c>
      <c r="AF37" t="str">
        <f t="shared" si="27"/>
        <v>EG3408WVAK</v>
      </c>
      <c r="AG37" s="27"/>
      <c r="AH37" t="str">
        <v>90PT03Y1-M000C0</v>
      </c>
      <c r="AI37" t="str">
        <v>EG3408WVAK-BPC785X</v>
      </c>
      <c r="AJ37">
        <v>4711387710166</v>
      </c>
      <c r="AK37">
        <v>197105710160</v>
      </c>
      <c r="AL37">
        <v>5.4</v>
      </c>
      <c r="AM37" t="str">
        <v>VSPT03Y1-BU0010</v>
      </c>
      <c r="AN37" t="str">
        <v>Black</v>
      </c>
      <c r="AO37" t="str">
        <v>23.8-inch</v>
      </c>
      <c r="AP37" t="str">
        <v>FHD (1920 x 1080) 16:9</v>
      </c>
      <c r="AQ37" t="str">
        <v>LCD</v>
      </c>
      <c r="AR37" t="str">
        <v>250nits</v>
      </c>
      <c r="AS37" t="str">
        <v>sRGB: 100%</v>
      </c>
      <c r="AT37" t="str">
        <v>178/178</v>
      </c>
      <c r="AU37" t="str">
        <v>14/25</v>
      </c>
      <c r="AV37" t="str">
        <v>100Hz</v>
      </c>
      <c r="AW37">
        <v>41.667361111111113</v>
      </c>
      <c r="AX37">
        <v>0.88</v>
      </c>
      <c r="AY37" t="str">
        <v>Wide view</v>
      </c>
      <c r="AZ37" t="str">
        <v>Anti-glare display</v>
      </c>
      <c r="BA37" t="str">
        <v>Non-touch screen</v>
      </c>
      <c r="BB37" t="str">
        <v>Normal Stand</v>
      </c>
      <c r="BC37" t="str">
        <v>Intel® Core™ i7-1355U Processor 1.7 GHz (12M Cache, up to 5 GHz, 10 cores)</v>
      </c>
      <c r="BD37" t="str">
        <v>N/A</v>
      </c>
      <c r="BE37" t="str">
        <v>N/A</v>
      </c>
      <c r="BF37" t="str">
        <v>Intel® Graphics</v>
      </c>
      <c r="BG37" t="str">
        <v>8GB DDR5 SO-DIMM</v>
      </c>
      <c r="BH37" t="str">
        <v>DDR5 8GB</v>
      </c>
      <c r="BI37" t="str">
        <v>512GB M.2 NVMe™ PCIe® 4.0 SSD</v>
      </c>
      <c r="BJ37" t="str">
        <v>1x M.2  2280 SSD slot
2x DDR5 SO-DIMM slot</v>
      </c>
      <c r="BK37">
        <v>0</v>
      </c>
      <c r="BL37" t="str">
        <v>Wi-Fi 6E(802.11ax) (Dual band) 2*2 + Bluetooth® 5.4 Wireless Card</v>
      </c>
      <c r="BM37" t="str">
        <v>Realtek RTL8111H 10/100/1000 Mbps</v>
      </c>
      <c r="BN37" t="str">
        <v>720p HD camera</v>
      </c>
      <c r="BO37" t="str">
        <v>With privacy shutter</v>
      </c>
      <c r="BP37" t="str">
        <v>N/A</v>
      </c>
      <c r="BQ37" t="str">
        <v>Built-in array microphone
Built-in speakers
SonicMaster</v>
      </c>
      <c r="BR37" t="str">
        <v>Windows 11 Pro - ASUS recommends Windows 11 Pro for business</v>
      </c>
      <c r="BS37" t="str">
        <v>1-month trial for new Microsoft 365 customers. Credit card required.</v>
      </c>
      <c r="BT37" t="str">
        <v>ø4.5, 90W AC Adapter, Output: 19V DC, 4.74A, 90W, Input: 100~240V AC 50/60Hz universal</v>
      </c>
      <c r="BU37" t="str">
        <v>1x Kensington lock
1x 2-in-1 card reader SD / MMC
1x 3.5mm combo audio jack
1x USB 2.0 Type-A</v>
      </c>
      <c r="BV37" t="str">
        <v>1x DC-in
1x RJ45 Gigabit Ethernet
1x HDMI in 1.4
1x HDMI out 1.4
1x USB 2.0 Type-A
1x USB 3.2 Gen 1 Type-C
3x USB 3.2 Gen 1 Type-A</v>
      </c>
      <c r="BW37" t="str">
        <v>53.9 x 42.3 x 1.5 ~ 16.5 cm (21.22" x 16.65" x 0.59" ~ 6.50")</v>
      </c>
      <c r="BX37" t="str">
        <v>05.40 kg (11.90 lbs)</v>
      </c>
      <c r="BY37" t="str">
        <v>BIOS Booting User Password Protection
HDD User Password Protection and Security
Kensington Security Slot™(7x 3mm)</v>
      </c>
      <c r="BZ37" t="str">
        <v>N/A</v>
      </c>
      <c r="CA37" t="str">
        <v>Trusted Platform Module (TPM)</v>
      </c>
      <c r="CB37" t="str">
        <v>MyASUS
ASUS Business Manager</v>
      </c>
      <c r="CC37" t="str">
        <v>System diagnosis
Fan Profile
Splendid
AppDeals
Link to MyASUS</v>
      </c>
      <c r="CD37" t="str">
        <v>Wired black keyboard (USB)
Wired optical mouse (USB)</v>
      </c>
      <c r="CE37" t="str">
        <v>REACH
RoHS</v>
      </c>
      <c r="CF37" t="str">
        <v>1Y Carry-In
 Accidental Damage Protection + 2Y Carry-In</v>
      </c>
      <c r="CG37" t="str">
        <v>65% PCR recycled plastic front frame</v>
      </c>
      <c r="CH37" t="str">
        <v>65% PCR recycled plastic rear cover</v>
      </c>
      <c r="CI37" t="str">
        <v>65% PCR recycled plastic base cover</v>
      </c>
    </row>
    <row r="38" spans="1:87" ht="14.4">
      <c r="A38" t="str">
        <v>PG440VAK-BPC385W</v>
      </c>
      <c r="B38" s="19" t="str">
        <f>IF(ISBLANK(A38),"",_xlfn.XLOOKUP(LEFT(A38,5),'MKT name rule'!$B$2:$B$322,'MKT name rule'!$C$2:$C$322, "Not found"))</f>
        <v>ASUS ExpertCenter P400</v>
      </c>
      <c r="C38" s="19" t="str">
        <f t="shared" si="28"/>
        <v>90PT0411-M00020</v>
      </c>
      <c r="D38" t="str">
        <f t="shared" si="0"/>
        <v>ASUS ExpertCenter P400 (i3-1315U/8GB/512GB/Win 11 Home/PG440VAK)</v>
      </c>
      <c r="E38" t="str">
        <f t="shared" si="1"/>
        <v>Intel® Core™ i3-1315U 1.2 GHz</v>
      </c>
      <c r="F38" t="str">
        <f t="shared" si="2"/>
        <v>Intel® UHD Graphics</v>
      </c>
      <c r="G38" t="str">
        <f t="shared" si="30"/>
        <v>Windows 11 Home</v>
      </c>
      <c r="H38" t="str">
        <f t="shared" si="29"/>
        <v>1-month trial for new Microsoft 365 customers. Credit card required.</v>
      </c>
      <c r="I38" t="str">
        <f t="shared" si="4"/>
        <v>23.8"</v>
      </c>
      <c r="J38" t="str">
        <f t="shared" si="5"/>
        <v>FHD (1920 x 1080) 16:9</v>
      </c>
      <c r="K38" t="str">
        <f t="shared" si="6"/>
        <v>250nits</v>
      </c>
      <c r="L38" s="1" t="str">
        <f t="shared" si="7"/>
        <v>DDR5 8GB</v>
      </c>
      <c r="M38" t="str">
        <f t="shared" si="8"/>
        <v>512GB M.2 NVMe™ PCIe® 4.0 SSD</v>
      </c>
      <c r="N38" t="str">
        <f t="shared" si="9"/>
        <v>Side:
1x Kensington lock
1x 3.5mm combo audio jack
1x USB 2.0 Type-A
Back:
1x DC-in
1x RJ45 Gigabit Ethernet
1x HDMI in 1.4
1x HDMI out 1.4
1x USB 3.2 Gen 1 Type-C
3x USB 3.2 Gen 1 Type-A</v>
      </c>
      <c r="O38" t="str">
        <f t="shared" si="10"/>
        <v>06.90 kg</v>
      </c>
      <c r="P38" t="str">
        <f t="shared" si="11"/>
        <v>54.1 x 41.6 x 1.7 ~ 21.0 cm</v>
      </c>
      <c r="Q38" t="str">
        <f t="shared" si="12"/>
        <v>2x DDR5 SO-DIMM slot</v>
      </c>
      <c r="R38" t="str">
        <f t="shared" si="13"/>
        <v>Wired black keyboard (USB)
Wired optical mouse (USB)</v>
      </c>
      <c r="S38" t="str">
        <f t="shared" si="14"/>
        <v>No Battery</v>
      </c>
      <c r="T38" t="str">
        <f t="shared" si="15"/>
        <v>ø4.5, 90W AC Adapter</v>
      </c>
      <c r="U38" t="str">
        <f t="shared" si="16"/>
        <v>BIOS Booting User Password Protection
HDD User Password Protection and Security
Kensington Security Slot™(7x 3mm)</v>
      </c>
      <c r="V38" t="str">
        <f t="shared" si="17"/>
        <v>Intel® Core™ i3-1315U Processor 1.2 GHz (10M Cache, up to 4.5 GHz, 6 cores)</v>
      </c>
      <c r="W38" t="str">
        <f t="shared" si="18"/>
        <v>Intel® Core™ i3-1315U 1.2</v>
      </c>
      <c r="X38" t="str">
        <f t="shared" si="19"/>
        <v>i3-1315U</v>
      </c>
      <c r="Y38" t="str">
        <f t="shared" si="20"/>
        <v>i3-1315U</v>
      </c>
      <c r="Z38" t="str">
        <f t="shared" si="21"/>
        <v>Win 11 Home</v>
      </c>
      <c r="AA38" t="str">
        <f t="shared" si="22"/>
        <v/>
      </c>
      <c r="AB38" t="str">
        <f t="shared" si="23"/>
        <v>8GB</v>
      </c>
      <c r="AC38" t="str">
        <f t="shared" si="24"/>
        <v>512GB</v>
      </c>
      <c r="AD38" t="str">
        <f t="shared" si="25"/>
        <v>1x Kensington lock
1x 3.5mm combo audio jack
1x USB 2.0 Type-A</v>
      </c>
      <c r="AE38" t="str">
        <f t="shared" si="26"/>
        <v>1x DC-in
1x RJ45 Gigabit Ethernet
1x HDMI in 1.4
1x HDMI out 1.4
1x USB 3.2 Gen 1 Type-C
3x USB 3.2 Gen 1 Type-A</v>
      </c>
      <c r="AF38" t="str">
        <f t="shared" si="27"/>
        <v>PG440VAK</v>
      </c>
      <c r="AG38" s="27"/>
      <c r="AH38" t="str">
        <v>90PT0411-M00020</v>
      </c>
      <c r="AI38" t="str">
        <v>PG440VAK-BPC385W</v>
      </c>
      <c r="AJ38">
        <v>4711636062817</v>
      </c>
      <c r="AK38">
        <v>199291062818</v>
      </c>
      <c r="AL38">
        <v>2.202</v>
      </c>
      <c r="AM38" t="str">
        <v>VSPT0411-BU0020</v>
      </c>
      <c r="AN38" t="str">
        <v>Black</v>
      </c>
      <c r="AO38" t="str">
        <v>23.8-inch</v>
      </c>
      <c r="AP38" t="str">
        <v>FHD (1920 x 1080) 16:9</v>
      </c>
      <c r="AQ38" t="str">
        <v>LCD</v>
      </c>
      <c r="AR38" t="str">
        <v>250nits</v>
      </c>
      <c r="AS38" t="str">
        <v>sRGB: 100%</v>
      </c>
      <c r="AT38" t="str">
        <v>178/178</v>
      </c>
      <c r="AU38" t="str">
        <v>14/25</v>
      </c>
      <c r="AV38" t="str">
        <v>75Hz</v>
      </c>
      <c r="AW38">
        <v>41.667361111111113</v>
      </c>
      <c r="AX38">
        <v>0.93</v>
      </c>
      <c r="AY38" t="str">
        <v>Wide view</v>
      </c>
      <c r="AZ38" t="str">
        <v>Anti-glare display</v>
      </c>
      <c r="BA38" t="str">
        <v>Non-touch screen</v>
      </c>
      <c r="BB38" t="str">
        <v>HAS Stand</v>
      </c>
      <c r="BC38" t="str">
        <v>Intel® Core™ i3-1315U Processor 1.2 GHz (10M Cache, up to 4.5 GHz, 6 cores)</v>
      </c>
      <c r="BD38" t="str">
        <v>N/A</v>
      </c>
      <c r="BE38" t="str">
        <v>N/A</v>
      </c>
      <c r="BF38" t="str">
        <v>Intel® UHD Graphics</v>
      </c>
      <c r="BG38" t="str">
        <v>8GB DDR5 SO-DIMM</v>
      </c>
      <c r="BH38" t="str">
        <v>DDR5 8GB</v>
      </c>
      <c r="BI38" t="str">
        <v>512GB M.2 NVMe™ PCIe® 4.0 SSD</v>
      </c>
      <c r="BJ38" t="str">
        <v>2x DDR5 SO-DIMM slot</v>
      </c>
      <c r="BK38" t="str">
        <v>Not available</v>
      </c>
      <c r="BL38" t="str">
        <v>Wi-Fi 6E(802.11ax) (Dual band) 2*2 + Bluetooth® 5.4 Wireless Card</v>
      </c>
      <c r="BM38" t="str">
        <v>Realtek RTL8111H 10/100/1000 Mbps</v>
      </c>
      <c r="BN38" t="str">
        <v>1080p FHD camera with IR function to support Windows Hello</v>
      </c>
      <c r="BO38">
        <v>0</v>
      </c>
      <c r="BP38" t="str">
        <v>N/A</v>
      </c>
      <c r="BQ38" t="str">
        <v>Built-in array microphone
Built-in speakers</v>
      </c>
      <c r="BR38" t="str">
        <v>Windows 11 Home - ASUS recommends Windows 11 Pro for business</v>
      </c>
      <c r="BS38" t="str">
        <v>1-month trial for new Microsoft 365 customers. Credit card required.</v>
      </c>
      <c r="BT38" t="str">
        <v>ø4.5, 90W AC Adapter, Output: 19V DC, 4.74A, 90W, Input: 100~240V AC 50/60Hz universal</v>
      </c>
      <c r="BU38" t="str">
        <v>1x Kensington lock
1x 3.5mm combo audio jack
1x USB 2.0 Type-A</v>
      </c>
      <c r="BV38" t="str">
        <v>1x DC-in
1x RJ45 Gigabit Ethernet
1x HDMI in 1.4
1x HDMI out 1.4
1x USB 3.2 Gen 1 Type-C
3x USB 3.2 Gen 1 Type-A</v>
      </c>
      <c r="BW38" t="str">
        <v>54.1 x 41.6 x 1.7 ~ 21.0 cm (21.30" x 16.38" x 0.67" ~ 8.27")</v>
      </c>
      <c r="BX38" t="str">
        <v>06.90 kg (15.21 lbs)</v>
      </c>
      <c r="BY38" t="str">
        <v>BIOS Booting User Password Protection
HDD User Password Protection and Security
Kensington Security Slot™(7x 3mm)</v>
      </c>
      <c r="BZ38" t="str">
        <v>McAfee® 30 days free trial</v>
      </c>
      <c r="CA38" t="str">
        <v>Trusted Platform Module (TPM) 2.0</v>
      </c>
      <c r="CB38" t="str">
        <v>MyASUS
ASUS Business Manager
AI ExpertMeet (AI features need devices with 12GB RAM or more)</v>
      </c>
      <c r="CC38" t="str">
        <v>System diagnosis
Fan Profile
Splendid
AppDeals
Link to MyASUS</v>
      </c>
      <c r="CD38" t="str">
        <v>Wired black keyboard (USB)
Wired optical mouse (USB)</v>
      </c>
      <c r="CE38" t="str">
        <v>EPEAT Gold
EPEAT Silver
Energy star 8.0
REACH
RoHS</v>
      </c>
      <c r="CF38" t="str">
        <v>1Y Carry-In
 Accidental Damage Protection + 2Y Carry-In</v>
      </c>
      <c r="CG38" t="str">
        <v>65% PCR recycled plastic rear cover</v>
      </c>
      <c r="CH38" t="str">
        <v>65% PCR recycled plastic base cover</v>
      </c>
      <c r="CI38">
        <v>0.55000000000000004</v>
      </c>
    </row>
    <row r="39" spans="1:87" ht="14.4">
      <c r="A39" t="str">
        <v>PG440VAK-BPC585W</v>
      </c>
      <c r="B39" s="19" t="str">
        <f>IF(ISBLANK(A39),"",_xlfn.XLOOKUP(LEFT(A39,5),'MKT name rule'!$B$2:$B$322,'MKT name rule'!$C$2:$C$322, "Not found"))</f>
        <v>ASUS ExpertCenter P400</v>
      </c>
      <c r="C39" s="19" t="str">
        <f t="shared" si="28"/>
        <v>90PT0411-M00030</v>
      </c>
      <c r="D39" t="str">
        <f t="shared" si="0"/>
        <v>ASUS ExpertCenter P400 (i5-13420H/8GB/512GB/Win 11 Home/PG440VAK)</v>
      </c>
      <c r="E39" t="str">
        <f t="shared" si="1"/>
        <v>Intel® Core™ i5-13420H 2.1 GHz</v>
      </c>
      <c r="F39" t="str">
        <f t="shared" si="2"/>
        <v>Intel® Graphics</v>
      </c>
      <c r="G39" t="str">
        <f t="shared" si="30"/>
        <v>Windows 11 Home</v>
      </c>
      <c r="H39" t="str">
        <f t="shared" si="29"/>
        <v>1-month trial for new Microsoft 365 customers. Credit card required.</v>
      </c>
      <c r="I39" t="str">
        <f t="shared" si="4"/>
        <v>23.8"</v>
      </c>
      <c r="J39" t="str">
        <f t="shared" si="5"/>
        <v>FHD (1920 x 1080) 16:9</v>
      </c>
      <c r="K39" t="str">
        <f t="shared" si="6"/>
        <v>250nits</v>
      </c>
      <c r="L39" s="1" t="str">
        <f t="shared" si="7"/>
        <v>DDR5 8GB</v>
      </c>
      <c r="M39" t="str">
        <f t="shared" si="8"/>
        <v>512GB M.2 NVMe™ PCIe® 4.0 SSD</v>
      </c>
      <c r="N39" t="str">
        <f t="shared" si="9"/>
        <v>Side:
1x Kensington lock
1x 3.5mm combo audio jack
1x USB 2.0 Type-A
Back:
1x DC-in
1x RJ45 Gigabit Ethernet
1x HDMI in 1.4
1x HDMI out 1.4
1x USB 3.2 Gen 1 Type-C
3x USB 3.2 Gen 1 Type-A</v>
      </c>
      <c r="O39" t="str">
        <f t="shared" si="10"/>
        <v>06.90 kg</v>
      </c>
      <c r="P39" t="str">
        <f t="shared" si="11"/>
        <v>54.1 x 41.6 x 1.7 ~ 21.0 cm</v>
      </c>
      <c r="Q39">
        <f t="shared" si="12"/>
        <v>0</v>
      </c>
      <c r="R39" t="str">
        <f t="shared" si="13"/>
        <v>Wired black keyboard (USB)
Wired optical mouse (USB)</v>
      </c>
      <c r="S39" t="str">
        <f t="shared" si="14"/>
        <v>No Battery</v>
      </c>
      <c r="T39" t="str">
        <f t="shared" si="15"/>
        <v>ø4.5, 120W AC Adapter</v>
      </c>
      <c r="U39" t="str">
        <f t="shared" si="16"/>
        <v>BIOS Booting User Password Protection
HDD User Password Protection and Security
Kensington Security Slot™(7x 3mm)</v>
      </c>
      <c r="V39" t="str">
        <f t="shared" si="17"/>
        <v>Intel® Core™ i5-13420H Processor 2.1 GHz (12MB Cache, up to 4.6 GHz, 8 cores, 12 Threads)</v>
      </c>
      <c r="W39" t="str">
        <f t="shared" si="18"/>
        <v>Intel® Core™ i5-13420H 2.1</v>
      </c>
      <c r="X39" t="str">
        <f t="shared" si="19"/>
        <v>i5-13420H</v>
      </c>
      <c r="Y39" t="str">
        <f t="shared" si="20"/>
        <v>i5-13420H</v>
      </c>
      <c r="Z39" t="str">
        <f t="shared" si="21"/>
        <v>Win 11 Home</v>
      </c>
      <c r="AA39" t="str">
        <f t="shared" si="22"/>
        <v/>
      </c>
      <c r="AB39" t="str">
        <f t="shared" si="23"/>
        <v>8GB</v>
      </c>
      <c r="AC39" t="str">
        <f t="shared" si="24"/>
        <v>512GB</v>
      </c>
      <c r="AD39" t="str">
        <f t="shared" si="25"/>
        <v>1x Kensington lock
1x 3.5mm combo audio jack
1x USB 2.0 Type-A</v>
      </c>
      <c r="AE39" t="str">
        <f t="shared" si="26"/>
        <v>1x DC-in
1x RJ45 Gigabit Ethernet
1x HDMI in 1.4
1x HDMI out 1.4
1x USB 3.2 Gen 1 Type-C
3x USB 3.2 Gen 1 Type-A</v>
      </c>
      <c r="AF39" t="str">
        <f t="shared" si="27"/>
        <v>PG440VAK</v>
      </c>
      <c r="AG39" s="27"/>
      <c r="AH39" t="str">
        <v>90PT0411-M00030</v>
      </c>
      <c r="AI39" t="str">
        <v>PG440VAK-BPC585W</v>
      </c>
      <c r="AJ39">
        <v>4711636062800</v>
      </c>
      <c r="AK39">
        <v>199291062801</v>
      </c>
      <c r="AL39">
        <v>2.202</v>
      </c>
      <c r="AM39" t="str">
        <v>VSPT0411-BU0010</v>
      </c>
      <c r="AN39" t="str">
        <v>Black</v>
      </c>
      <c r="AO39" t="str">
        <v>23.8-inch</v>
      </c>
      <c r="AP39" t="str">
        <v>FHD (1920 x 1080) 16:9</v>
      </c>
      <c r="AQ39" t="str">
        <v>LCD</v>
      </c>
      <c r="AR39" t="str">
        <v>250nits</v>
      </c>
      <c r="AS39" t="str">
        <v>sRGB: 100%</v>
      </c>
      <c r="AT39" t="str">
        <v>178/178</v>
      </c>
      <c r="AU39" t="str">
        <v>14/25</v>
      </c>
      <c r="AV39" t="str">
        <v>75Hz</v>
      </c>
      <c r="AW39">
        <v>41.667361111111113</v>
      </c>
      <c r="AX39">
        <v>0.93</v>
      </c>
      <c r="AY39" t="str">
        <v>Wide view</v>
      </c>
      <c r="AZ39" t="str">
        <v>Anti-glare display</v>
      </c>
      <c r="BA39" t="str">
        <v>Non-touch screen</v>
      </c>
      <c r="BB39" t="str">
        <v>HAS Stand</v>
      </c>
      <c r="BC39" t="str">
        <v>Intel® Core™ i5-13420H Processor 2.1 GHz (12MB Cache, up to 4.6 GHz, 8 cores, 12 Threads)</v>
      </c>
      <c r="BD39" t="str">
        <v>N/A</v>
      </c>
      <c r="BE39" t="str">
        <v>N/A</v>
      </c>
      <c r="BF39" t="str">
        <v>Intel® Graphics</v>
      </c>
      <c r="BG39" t="str">
        <v>8GB DDR5 SO-DIMM</v>
      </c>
      <c r="BH39" t="str">
        <v>DDR5 8GB</v>
      </c>
      <c r="BI39" t="str">
        <v>512GB M.2 NVMe™ PCIe® 4.0 SSD</v>
      </c>
      <c r="BJ39">
        <v>0</v>
      </c>
      <c r="BK39" t="str">
        <v>Not available</v>
      </c>
      <c r="BL39" t="str">
        <v>Wi-Fi 6E(802.11ax) (Dual band) 2*2 + Bluetooth® 5.4 Wireless Card</v>
      </c>
      <c r="BM39" t="str">
        <v>Realtek RTL8111H 10/100/1000 Mbps</v>
      </c>
      <c r="BN39" t="str">
        <v>1080p FHD camera with IR function to support Windows Hello</v>
      </c>
      <c r="BO39">
        <v>0</v>
      </c>
      <c r="BP39" t="str">
        <v>N/A</v>
      </c>
      <c r="BQ39" t="str">
        <v>Built-in array microphone
Built-in speakers</v>
      </c>
      <c r="BR39" t="str">
        <v>Windows 11 Home - ASUS recommends Windows 11 Pro for business</v>
      </c>
      <c r="BS39" t="str">
        <v>1-month trial for new Microsoft 365 customers. Credit card required.</v>
      </c>
      <c r="BT39" t="str">
        <v>ø4.5, 120W AC Adapter, Output: 20V DC, 6.0A, 120W, Input: 100~240V AC 50/60Hz universal</v>
      </c>
      <c r="BU39" t="str">
        <v>1x Kensington lock
1x 3.5mm combo audio jack
1x USB 2.0 Type-A</v>
      </c>
      <c r="BV39" t="str">
        <v>1x DC-in
1x RJ45 Gigabit Ethernet
1x HDMI in 1.4
1x HDMI out 1.4
1x USB 3.2 Gen 1 Type-C
3x USB 3.2 Gen 1 Type-A</v>
      </c>
      <c r="BW39" t="str">
        <v>54.1 x 41.6 x 1.7 ~ 21.0 cm (21.30" x 16.38" x 0.67" ~ 8.27")</v>
      </c>
      <c r="BX39" t="str">
        <v>06.90 kg (15.21 lbs)</v>
      </c>
      <c r="BY39" t="str">
        <v>BIOS Booting User Password Protection
HDD User Password Protection and Security
Kensington Security Slot™(7x 3mm)</v>
      </c>
      <c r="BZ39" t="str">
        <v>McAfee® 30 days free trial</v>
      </c>
      <c r="CA39" t="str">
        <v>Trusted Platform Module (TPM) 2.0</v>
      </c>
      <c r="CB39" t="str">
        <v>MyASUS
ASUS Business Manager
AI ExpertMeet (AI features need devices with 12GB RAM or more)</v>
      </c>
      <c r="CC39" t="str">
        <v>System diagnosis
Fan Profile
Splendid
AppDeals
Link to MyASUS</v>
      </c>
      <c r="CD39" t="str">
        <v>Wired black keyboard (USB)
Wired optical mouse (USB)</v>
      </c>
      <c r="CE39" t="str">
        <v>EPEAT Gold
EPEAT Silver
Energy star 8.0
REACH
RoHS</v>
      </c>
      <c r="CF39" t="str">
        <v>1Y Carry-In
 Accidental Damage Protection + 2Y Carry-In</v>
      </c>
      <c r="CG39" t="str">
        <v>65% PCR recycled plastic rear cover</v>
      </c>
      <c r="CH39" t="str">
        <v>65% PCR recycled plastic base cover</v>
      </c>
      <c r="CI39">
        <v>0.55000000000000004</v>
      </c>
    </row>
    <row r="40" spans="1:87" ht="14.4">
      <c r="A40" t="str">
        <v>PG440VAK-BPC515W</v>
      </c>
      <c r="B40" s="19" t="str">
        <f>IF(ISBLANK(A40),"",_xlfn.XLOOKUP(LEFT(A40,5),'MKT name rule'!$B$2:$B$322,'MKT name rule'!$C$2:$C$322, "Not found"))</f>
        <v>ASUS ExpertCenter P400</v>
      </c>
      <c r="C40" s="19" t="str">
        <f t="shared" si="28"/>
        <v>90PT0411-M00040</v>
      </c>
      <c r="D40" t="str">
        <f t="shared" si="0"/>
        <v>ASUS ExpertCenter P400 (i5-13420H/16GB/512GB/Win 11 Home/PG440VAK)</v>
      </c>
      <c r="E40" t="str">
        <f t="shared" si="1"/>
        <v>Intel® Core™ i5-13420H 2.1 GHz</v>
      </c>
      <c r="F40" t="str">
        <f t="shared" si="2"/>
        <v>Intel® Graphics</v>
      </c>
      <c r="G40" t="str">
        <f t="shared" si="30"/>
        <v>Windows 11 Home</v>
      </c>
      <c r="H40" t="str">
        <f t="shared" si="29"/>
        <v>1-month trial for new Microsoft 365 customers. Credit card required.</v>
      </c>
      <c r="I40" t="str">
        <f t="shared" si="4"/>
        <v>23.8"</v>
      </c>
      <c r="J40" t="str">
        <f t="shared" si="5"/>
        <v>FHD (1920 x 1080) 16:9</v>
      </c>
      <c r="K40" t="str">
        <f t="shared" si="6"/>
        <v>250nits</v>
      </c>
      <c r="L40" s="1" t="str">
        <f t="shared" si="7"/>
        <v>DDR5 16GB</v>
      </c>
      <c r="M40" t="str">
        <f t="shared" si="8"/>
        <v>512GB M.2 NVMe™ PCIe® 4.0 SSD</v>
      </c>
      <c r="N40" t="str">
        <f t="shared" si="9"/>
        <v>Side:
1x Kensington lock
1x 3.5mm combo audio jack
1x USB 2.0 Type-A
Back:
1x DC-in
1x RJ45 Gigabit Ethernet
1x HDMI in 1.4
1x HDMI out 1.4
1x USB 3.2 Gen 1 Type-C
3x USB 3.2 Gen 1 Type-A</v>
      </c>
      <c r="O40" t="str">
        <f t="shared" si="10"/>
        <v>06.90 kg</v>
      </c>
      <c r="P40" t="str">
        <f t="shared" si="11"/>
        <v>54.1 x 41.6 x 1.7 ~ 21.0 cm</v>
      </c>
      <c r="Q40">
        <f t="shared" si="12"/>
        <v>0</v>
      </c>
      <c r="R40" t="str">
        <f t="shared" si="13"/>
        <v>Wired black keyboard (USB)
Wired optical mouse (USB)</v>
      </c>
      <c r="S40" t="str">
        <f t="shared" si="14"/>
        <v>No Battery</v>
      </c>
      <c r="T40" t="str">
        <f t="shared" si="15"/>
        <v>ø4.5, 120W AC Adapter</v>
      </c>
      <c r="U40" t="str">
        <f t="shared" si="16"/>
        <v>BIOS Booting User Password Protection
HDD User Password Protection and Security
Kensington Security Slot™(7x 3mm)</v>
      </c>
      <c r="V40" t="str">
        <f t="shared" si="17"/>
        <v>Intel® Core™ i5-13420H Processor 2.1 GHz (12MB Cache, up to 4.6 GHz, 8 cores, 12 Threads)</v>
      </c>
      <c r="W40" t="str">
        <f t="shared" si="18"/>
        <v>Intel® Core™ i5-13420H 2.1</v>
      </c>
      <c r="X40" t="str">
        <f t="shared" si="19"/>
        <v>i5-13420H</v>
      </c>
      <c r="Y40" t="str">
        <f t="shared" si="20"/>
        <v>i5-13420H</v>
      </c>
      <c r="Z40" t="str">
        <f t="shared" si="21"/>
        <v>Win 11 Home</v>
      </c>
      <c r="AA40" t="str">
        <f t="shared" si="22"/>
        <v/>
      </c>
      <c r="AB40" t="str">
        <f t="shared" si="23"/>
        <v>16GB</v>
      </c>
      <c r="AC40" t="str">
        <f t="shared" si="24"/>
        <v>512GB</v>
      </c>
      <c r="AD40" t="str">
        <f t="shared" si="25"/>
        <v>1x Kensington lock
1x 3.5mm combo audio jack
1x USB 2.0 Type-A</v>
      </c>
      <c r="AE40" t="str">
        <f t="shared" si="26"/>
        <v>1x DC-in
1x RJ45 Gigabit Ethernet
1x HDMI in 1.4
1x HDMI out 1.4
1x USB 3.2 Gen 1 Type-C
3x USB 3.2 Gen 1 Type-A</v>
      </c>
      <c r="AF40" t="str">
        <f t="shared" si="27"/>
        <v>PG440VAK</v>
      </c>
      <c r="AG40" s="27"/>
      <c r="AH40" t="str">
        <v>90PT0411-M00040</v>
      </c>
      <c r="AI40" t="str">
        <v>PG440VAK-BPC515W</v>
      </c>
      <c r="AJ40">
        <v>4711636062787</v>
      </c>
      <c r="AK40">
        <v>199291062788</v>
      </c>
      <c r="AL40">
        <v>2.202</v>
      </c>
      <c r="AM40" t="str">
        <v>VSPT0411-BU0010</v>
      </c>
      <c r="AN40" t="str">
        <v>Black</v>
      </c>
      <c r="AO40" t="str">
        <v>23.8-inch</v>
      </c>
      <c r="AP40" t="str">
        <v>FHD (1920 x 1080) 16:9</v>
      </c>
      <c r="AQ40" t="str">
        <v>LCD</v>
      </c>
      <c r="AR40" t="str">
        <v>250nits</v>
      </c>
      <c r="AS40" t="str">
        <v>sRGB: 100%</v>
      </c>
      <c r="AT40" t="str">
        <v>178/178</v>
      </c>
      <c r="AU40" t="str">
        <v>14/25</v>
      </c>
      <c r="AV40" t="str">
        <v>75Hz</v>
      </c>
      <c r="AW40">
        <v>41.667361111111113</v>
      </c>
      <c r="AX40">
        <v>0.93</v>
      </c>
      <c r="AY40" t="str">
        <v>Wide view</v>
      </c>
      <c r="AZ40" t="str">
        <v>Anti-glare display</v>
      </c>
      <c r="BA40" t="str">
        <v>Non-touch screen</v>
      </c>
      <c r="BB40" t="str">
        <v>HAS Stand</v>
      </c>
      <c r="BC40" t="str">
        <v>Intel® Core™ i5-13420H Processor 2.1 GHz (12MB Cache, up to 4.6 GHz, 8 cores, 12 Threads)</v>
      </c>
      <c r="BD40" t="str">
        <v>N/A</v>
      </c>
      <c r="BE40" t="str">
        <v>N/A</v>
      </c>
      <c r="BF40" t="str">
        <v>Intel® Graphics</v>
      </c>
      <c r="BG40" t="str">
        <v>8GB DDR5 SO-DIMM *2</v>
      </c>
      <c r="BH40" t="str">
        <v>DDR5 16GB</v>
      </c>
      <c r="BI40" t="str">
        <v>512GB M.2 NVMe™ PCIe® 4.0 SSD</v>
      </c>
      <c r="BJ40">
        <v>0</v>
      </c>
      <c r="BK40" t="str">
        <v>Not available</v>
      </c>
      <c r="BL40" t="str">
        <v>Wi-Fi 6E(802.11ax) (Dual band) 2*2 + Bluetooth® 5.4 Wireless Card</v>
      </c>
      <c r="BM40" t="str">
        <v>Realtek RTL8111H 10/100/1000 Mbps</v>
      </c>
      <c r="BN40" t="str">
        <v>1080p FHD camera with IR function to support Windows Hello</v>
      </c>
      <c r="BO40">
        <v>0</v>
      </c>
      <c r="BP40" t="str">
        <v>N/A</v>
      </c>
      <c r="BQ40" t="str">
        <v>Built-in array microphone
Built-in speakers</v>
      </c>
      <c r="BR40" t="str">
        <v>Windows 11 Home - ASUS recommends Windows 11 Pro for business</v>
      </c>
      <c r="BS40" t="str">
        <v>1-month trial for new Microsoft 365 customers. Credit card required.</v>
      </c>
      <c r="BT40" t="str">
        <v>ø4.5, 120W AC Adapter, Output: 20V DC, 6.0A, 120W, Input: 100~240V AC 50/60Hz universal</v>
      </c>
      <c r="BU40" t="str">
        <v>1x Kensington lock
1x 3.5mm combo audio jack
1x USB 2.0 Type-A</v>
      </c>
      <c r="BV40" t="str">
        <v>1x DC-in
1x RJ45 Gigabit Ethernet
1x HDMI in 1.4
1x HDMI out 1.4
1x USB 3.2 Gen 1 Type-C
3x USB 3.2 Gen 1 Type-A</v>
      </c>
      <c r="BW40" t="str">
        <v>54.1 x 41.6 x 1.7 ~ 21.0 cm (21.30" x 16.38" x 0.67" ~ 8.27")</v>
      </c>
      <c r="BX40" t="str">
        <v>06.90 kg (15.21 lbs)</v>
      </c>
      <c r="BY40" t="str">
        <v>BIOS Booting User Password Protection
HDD User Password Protection and Security
Kensington Security Slot™(7x 3mm)</v>
      </c>
      <c r="BZ40" t="str">
        <v>McAfee® 30 days free trial</v>
      </c>
      <c r="CA40" t="str">
        <v>Trusted Platform Module (TPM) 2.0</v>
      </c>
      <c r="CB40" t="str">
        <v>MyASUS
ASUS Business Manager
AI ExpertMeet (AI features need devices with 12GB RAM or more)</v>
      </c>
      <c r="CC40" t="str">
        <v>System diagnosis
Fan Profile
Splendid
AppDeals
Link to MyASUS</v>
      </c>
      <c r="CD40" t="str">
        <v>Wired black keyboard (USB)
Wired optical mouse (USB)</v>
      </c>
      <c r="CE40" t="str">
        <v>EPEAT Gold
EPEAT Silver
Energy star 8.0
REACH
RoHS</v>
      </c>
      <c r="CF40" t="str">
        <v>1Y Carry-In
 Accidental Damage Protection + 2Y Carry-In</v>
      </c>
      <c r="CG40" t="str">
        <v>65% PCR recycled plastic rear cover</v>
      </c>
      <c r="CH40" t="str">
        <v>65% PCR recycled plastic base cover</v>
      </c>
      <c r="CI40">
        <v>0.55000000000000004</v>
      </c>
    </row>
    <row r="41" spans="1:87" ht="14.4">
      <c r="A41" t="str">
        <v>PG440VAK-BPC711W</v>
      </c>
      <c r="B41" s="19" t="str">
        <f>IF(ISBLANK(A41),"",_xlfn.XLOOKUP(LEFT(A41,5),'MKT name rule'!$B$2:$B$322,'MKT name rule'!$C$2:$C$322, "Not found"))</f>
        <v>ASUS ExpertCenter P400</v>
      </c>
      <c r="C41" s="19" t="str">
        <f t="shared" si="28"/>
        <v>90PT0411-M00050</v>
      </c>
      <c r="D41" t="str">
        <f t="shared" si="0"/>
        <v>ASUS ExpertCenter P400 (i7-13620H/16GB/512GB/Win 11 Home/PG440VAK)</v>
      </c>
      <c r="E41" t="str">
        <f t="shared" si="1"/>
        <v>Intel® Core™ i7-13620H 2.4 GHz</v>
      </c>
      <c r="F41" t="str">
        <f t="shared" si="2"/>
        <v>Intel® Graphics</v>
      </c>
      <c r="G41" t="str">
        <f t="shared" si="30"/>
        <v>Windows 11 Home</v>
      </c>
      <c r="H41" t="str">
        <f t="shared" si="29"/>
        <v>1-month trial for new Microsoft 365 customers. Credit card required.</v>
      </c>
      <c r="I41" t="str">
        <f t="shared" si="4"/>
        <v>23.8"</v>
      </c>
      <c r="J41" t="str">
        <f t="shared" si="5"/>
        <v>FHD (1920 x 1080) 16:9</v>
      </c>
      <c r="K41" t="str">
        <f t="shared" si="6"/>
        <v>250nits</v>
      </c>
      <c r="L41" s="1" t="str">
        <f t="shared" si="7"/>
        <v>DDR5 16GB</v>
      </c>
      <c r="M41" t="str">
        <f t="shared" si="8"/>
        <v>512GB + 512GB M.2 NVMe™ PCIe® 4.0 SSD</v>
      </c>
      <c r="N41" t="str">
        <f t="shared" si="9"/>
        <v>Side:
1x Kensington lock
1x 3.5mm combo audio jack
1x USB 2.0 Type-A
Back:
1x DC-in
1x RJ45 Gigabit Ethernet
1x HDMI in 1.4
1x HDMI out 1.4
1x USB 3.2 Gen 1 Type-C
3x USB 3.2 Gen 1 Type-A</v>
      </c>
      <c r="O41" t="str">
        <f t="shared" si="10"/>
        <v>06.90 kg</v>
      </c>
      <c r="P41" t="str">
        <f t="shared" si="11"/>
        <v>54.1 x 41.6 x 1.7 ~ 21.0 cm</v>
      </c>
      <c r="Q41" t="str">
        <f t="shared" si="12"/>
        <v>2x DDR5 SO-DIMM slot</v>
      </c>
      <c r="R41" t="str">
        <f t="shared" si="13"/>
        <v>Wired black keyboard (USB)
Wired optical mouse (USB)</v>
      </c>
      <c r="S41" t="str">
        <f t="shared" si="14"/>
        <v>No Battery</v>
      </c>
      <c r="T41" t="str">
        <f t="shared" si="15"/>
        <v>ø4.5, 120W AC Adapter</v>
      </c>
      <c r="U41" t="str">
        <f t="shared" si="16"/>
        <v>BIOS Booting User Password Protection
HDD User Password Protection and Security
Kensington Security Slot™(7x 3mm)</v>
      </c>
      <c r="V41" t="str">
        <f t="shared" si="17"/>
        <v>Intel® Core™ i7-13620H Processor 2.4 GHz (24MB Cache, up to 4.9 GHz, 10 cores, 16 Threads)</v>
      </c>
      <c r="W41" t="str">
        <f t="shared" si="18"/>
        <v>Intel® Core™ i7-13620H 2.4</v>
      </c>
      <c r="X41" t="str">
        <f t="shared" si="19"/>
        <v>i7-13620H</v>
      </c>
      <c r="Y41" t="str">
        <f t="shared" si="20"/>
        <v>i7-13620H</v>
      </c>
      <c r="Z41" t="str">
        <f t="shared" si="21"/>
        <v>Win 11 Home</v>
      </c>
      <c r="AA41" t="str">
        <f t="shared" si="22"/>
        <v/>
      </c>
      <c r="AB41" t="str">
        <f t="shared" si="23"/>
        <v>16GB</v>
      </c>
      <c r="AC41" t="str">
        <f t="shared" si="24"/>
        <v>512GB</v>
      </c>
      <c r="AD41" t="str">
        <f t="shared" si="25"/>
        <v>1x Kensington lock
1x 3.5mm combo audio jack
1x USB 2.0 Type-A</v>
      </c>
      <c r="AE41" t="str">
        <f t="shared" si="26"/>
        <v>1x DC-in
1x RJ45 Gigabit Ethernet
1x HDMI in 1.4
1x HDMI out 1.4
1x USB 3.2 Gen 1 Type-C
3x USB 3.2 Gen 1 Type-A</v>
      </c>
      <c r="AF41" t="str">
        <f t="shared" si="27"/>
        <v>PG440VAK</v>
      </c>
      <c r="AG41" s="27"/>
      <c r="AH41" t="str">
        <v>90PT0411-M00050</v>
      </c>
      <c r="AI41" t="str">
        <v>PG440VAK-BPC711W</v>
      </c>
      <c r="AJ41">
        <v>4711636062763</v>
      </c>
      <c r="AK41">
        <v>199291062764</v>
      </c>
      <c r="AL41">
        <v>2.202</v>
      </c>
      <c r="AM41" t="str">
        <v>VSPT0411-BU0010</v>
      </c>
      <c r="AN41" t="str">
        <v>Black</v>
      </c>
      <c r="AO41" t="str">
        <v>23.8-inch</v>
      </c>
      <c r="AP41" t="str">
        <v>FHD (1920 x 1080) 16:9</v>
      </c>
      <c r="AQ41" t="str">
        <v>LCD</v>
      </c>
      <c r="AR41" t="str">
        <v>250nits</v>
      </c>
      <c r="AS41" t="str">
        <v>sRGB: 100%</v>
      </c>
      <c r="AT41" t="str">
        <v>178/178</v>
      </c>
      <c r="AU41" t="str">
        <v>14/25</v>
      </c>
      <c r="AV41" t="str">
        <v>75Hz</v>
      </c>
      <c r="AW41">
        <v>41.667361111111113</v>
      </c>
      <c r="AX41">
        <v>0.93</v>
      </c>
      <c r="AY41" t="str">
        <v>Wide view</v>
      </c>
      <c r="AZ41" t="str">
        <v>Anti-glare display</v>
      </c>
      <c r="BA41" t="str">
        <v>Non-touch screen</v>
      </c>
      <c r="BB41" t="str">
        <v>HAS Stand</v>
      </c>
      <c r="BC41" t="str">
        <v>Intel® Core™ i7-13620H Processor 2.4 GHz (24MB Cache, up to 4.9 GHz, 10 cores, 16 Threads)</v>
      </c>
      <c r="BD41" t="str">
        <v>N/A</v>
      </c>
      <c r="BE41" t="str">
        <v>N/A</v>
      </c>
      <c r="BF41" t="str">
        <v>Intel® Graphics</v>
      </c>
      <c r="BG41" t="str">
        <v>8GB DDR5 SO-DIMM *2</v>
      </c>
      <c r="BH41" t="str">
        <v>DDR5 16GB</v>
      </c>
      <c r="BI41" t="str">
        <v>512GB + 512GB M.2 NVMe™ PCIe® 4.0 SSD</v>
      </c>
      <c r="BJ41" t="str">
        <v>2x DDR5 SO-DIMM slot</v>
      </c>
      <c r="BK41" t="str">
        <v>Not available</v>
      </c>
      <c r="BL41" t="str">
        <v>Wi-Fi 6E(802.11ax) (Dual band) 2*2 + Bluetooth® 5.4 Wireless Card</v>
      </c>
      <c r="BM41" t="str">
        <v>Realtek RTL8111H 10/100/1000 Mbps</v>
      </c>
      <c r="BN41" t="str">
        <v>1080p FHD camera with IR function to support Windows Hello</v>
      </c>
      <c r="BO41">
        <v>0</v>
      </c>
      <c r="BP41" t="str">
        <v>N/A</v>
      </c>
      <c r="BQ41" t="str">
        <v>Built-in array microphone
Built-in speakers</v>
      </c>
      <c r="BR41" t="str">
        <v>Windows 11 Home - ASUS recommends Windows 11 Pro for business</v>
      </c>
      <c r="BS41" t="str">
        <v>1-month trial for new Microsoft 365 customers. Credit card required.</v>
      </c>
      <c r="BT41" t="str">
        <v>ø4.5, 120W AC Adapter, Output: 20V DC, 6.0A, 120W, Input: 100~240V AC 50/60Hz universal</v>
      </c>
      <c r="BU41" t="str">
        <v>1x Kensington lock
1x 3.5mm combo audio jack
1x USB 2.0 Type-A</v>
      </c>
      <c r="BV41" t="str">
        <v>1x DC-in
1x RJ45 Gigabit Ethernet
1x HDMI in 1.4
1x HDMI out 1.4
1x USB 3.2 Gen 1 Type-C
3x USB 3.2 Gen 1 Type-A</v>
      </c>
      <c r="BW41" t="str">
        <v>54.1 x 41.6 x 1.7 ~ 21.0 cm (21.30" x 16.38" x 0.67" ~ 8.27")</v>
      </c>
      <c r="BX41" t="str">
        <v>06.90 kg (15.21 lbs)</v>
      </c>
      <c r="BY41" t="str">
        <v>BIOS Booting User Password Protection
HDD User Password Protection and Security
Kensington Security Slot™(7x 3mm)</v>
      </c>
      <c r="BZ41" t="str">
        <v>McAfee® 30 days free trial</v>
      </c>
      <c r="CA41" t="str">
        <v>Trusted Platform Module (TPM) 2.0</v>
      </c>
      <c r="CB41" t="str">
        <v>MyASUS
ASUS Business Manager
AI ExpertMeet (AI features need devices with 12GB RAM or more)</v>
      </c>
      <c r="CC41" t="str">
        <v>System diagnosis
Fan Profile
Splendid
AppDeals
Link to MyASUS</v>
      </c>
      <c r="CD41" t="str">
        <v>Wired black keyboard (USB)
Wired optical mouse (USB)</v>
      </c>
      <c r="CE41" t="str">
        <v>EPEAT Gold
EPEAT Silver
Energy star 8.0
REACH
RoHS</v>
      </c>
      <c r="CF41" t="str">
        <v>1Y Carry-In
 Accidental Damage Protection + 2Y Carry-In</v>
      </c>
      <c r="CG41" t="str">
        <v>65% PCR recycled plastic rear cover</v>
      </c>
      <c r="CH41" t="str">
        <v>65% PCR recycled plastic base cover</v>
      </c>
      <c r="CI41">
        <v>0.55000000000000004</v>
      </c>
    </row>
    <row r="42" spans="1:87" ht="14.4">
      <c r="A42" t="str">
        <v>PG440VAK-BPC585X</v>
      </c>
      <c r="B42" s="19" t="str">
        <f>IF(ISBLANK(A42),"",_xlfn.XLOOKUP(LEFT(A42,5),'MKT name rule'!$B$2:$B$322,'MKT name rule'!$C$2:$C$322, "Not found"))</f>
        <v>ASUS ExpertCenter P400</v>
      </c>
      <c r="C42" s="19" t="str">
        <f t="shared" si="28"/>
        <v>90PT0411-M00070</v>
      </c>
      <c r="D42" t="str">
        <f t="shared" si="0"/>
        <v>ASUS ExpertCenter P400 (i5-13420H/8GB/512GB/Win 11 Pro/PG440VAK)</v>
      </c>
      <c r="E42" t="str">
        <f t="shared" si="1"/>
        <v>Intel® Core™ i5-13420H 2.1 GHz</v>
      </c>
      <c r="F42" t="str">
        <f t="shared" si="2"/>
        <v>Intel® Graphics</v>
      </c>
      <c r="G42" t="str">
        <f t="shared" si="30"/>
        <v>Windows 11 Pro</v>
      </c>
      <c r="H42" t="str">
        <f t="shared" si="29"/>
        <v>1-month trial for new Microsoft 365 customers. Credit card required.</v>
      </c>
      <c r="I42" t="str">
        <f t="shared" si="4"/>
        <v>23.8"</v>
      </c>
      <c r="J42" t="str">
        <f t="shared" si="5"/>
        <v>FHD (1920 x 1080) 16:9</v>
      </c>
      <c r="K42" t="str">
        <f t="shared" si="6"/>
        <v>250nits</v>
      </c>
      <c r="L42" s="1" t="str">
        <f t="shared" si="7"/>
        <v>DDR5 8GB</v>
      </c>
      <c r="M42" t="str">
        <f t="shared" si="8"/>
        <v>512GB M.2 NVMe™ PCIe® 4.0 SSD</v>
      </c>
      <c r="N42" t="str">
        <f t="shared" si="9"/>
        <v>Side:
1x Kensington lock
1x 3.5mm combo audio jack
1x USB 2.0 Type-A
Back:
1x DC-in
1x RJ45 Gigabit Ethernet
1x HDMI in 1.4
1x HDMI out 1.4
1x USB 3.2 Gen 1 Type-C
3x USB 3.2 Gen 1 Type-A</v>
      </c>
      <c r="O42" t="str">
        <f t="shared" si="10"/>
        <v>06.90 kg</v>
      </c>
      <c r="P42" t="str">
        <f t="shared" si="11"/>
        <v>54.1 x 41.6 x 1.7 ~ 21.0 cm</v>
      </c>
      <c r="Q42">
        <f t="shared" si="12"/>
        <v>0</v>
      </c>
      <c r="R42" t="str">
        <f t="shared" si="13"/>
        <v>Wired black keyboard (USB)
Wired optical mouse (USB)</v>
      </c>
      <c r="S42" t="str">
        <f t="shared" si="14"/>
        <v>No Battery</v>
      </c>
      <c r="T42" t="str">
        <f t="shared" si="15"/>
        <v>ø4.5, 120W AC Adapter</v>
      </c>
      <c r="U42" t="str">
        <f t="shared" si="16"/>
        <v>BIOS Booting User Password Protection
HDD User Password Protection and Security
Kensington Security Slot™(7x 3mm)</v>
      </c>
      <c r="V42" t="str">
        <f t="shared" si="17"/>
        <v>Intel® Core™ i5-13420H Processor 2.1 GHz (12MB Cache, up to 4.6 GHz, 8 cores, 12 Threads)</v>
      </c>
      <c r="W42" t="str">
        <f t="shared" si="18"/>
        <v>Intel® Core™ i5-13420H 2.1</v>
      </c>
      <c r="X42" t="str">
        <f t="shared" si="19"/>
        <v>i5-13420H</v>
      </c>
      <c r="Y42" t="str">
        <f t="shared" si="20"/>
        <v>i5-13420H</v>
      </c>
      <c r="Z42" t="str">
        <f t="shared" si="21"/>
        <v>Win 11 Pro</v>
      </c>
      <c r="AA42" t="str">
        <f t="shared" si="22"/>
        <v/>
      </c>
      <c r="AB42" t="str">
        <f t="shared" si="23"/>
        <v>8GB</v>
      </c>
      <c r="AC42" t="str">
        <f t="shared" si="24"/>
        <v>512GB</v>
      </c>
      <c r="AD42" t="str">
        <f t="shared" si="25"/>
        <v>1x Kensington lock
1x 3.5mm combo audio jack
1x USB 2.0 Type-A</v>
      </c>
      <c r="AE42" t="str">
        <f t="shared" si="26"/>
        <v>1x DC-in
1x RJ45 Gigabit Ethernet
1x HDMI in 1.4
1x HDMI out 1.4
1x USB 3.2 Gen 1 Type-C
3x USB 3.2 Gen 1 Type-A</v>
      </c>
      <c r="AF42" t="str">
        <f t="shared" si="27"/>
        <v>PG440VAK</v>
      </c>
      <c r="AG42" s="27"/>
      <c r="AH42" t="str">
        <v>90PT0411-M00070</v>
      </c>
      <c r="AI42" t="str">
        <v>PG440VAK-BPC585X</v>
      </c>
      <c r="AJ42">
        <v>4711636062794</v>
      </c>
      <c r="AK42">
        <v>199291062795</v>
      </c>
      <c r="AL42">
        <v>2.202</v>
      </c>
      <c r="AM42" t="str">
        <v>VSPT0411-BU0010</v>
      </c>
      <c r="AN42" t="str">
        <v>Black</v>
      </c>
      <c r="AO42" t="str">
        <v>23.8-inch</v>
      </c>
      <c r="AP42" t="str">
        <v>FHD (1920 x 1080) 16:9</v>
      </c>
      <c r="AQ42" t="str">
        <v>LCD</v>
      </c>
      <c r="AR42" t="str">
        <v>250nits</v>
      </c>
      <c r="AS42" t="str">
        <v>sRGB: 100%</v>
      </c>
      <c r="AT42" t="str">
        <v>178/178</v>
      </c>
      <c r="AU42" t="str">
        <v>14/25</v>
      </c>
      <c r="AV42" t="str">
        <v>75Hz</v>
      </c>
      <c r="AW42">
        <v>41.667361111111113</v>
      </c>
      <c r="AX42">
        <v>0.93</v>
      </c>
      <c r="AY42" t="str">
        <v>Wide view</v>
      </c>
      <c r="AZ42" t="str">
        <v>Anti-glare display</v>
      </c>
      <c r="BA42" t="str">
        <v>Non-touch screen</v>
      </c>
      <c r="BB42" t="str">
        <v>HAS Stand</v>
      </c>
      <c r="BC42" t="str">
        <v>Intel® Core™ i5-13420H Processor 2.1 GHz (12MB Cache, up to 4.6 GHz, 8 cores, 12 Threads)</v>
      </c>
      <c r="BD42" t="str">
        <v>N/A</v>
      </c>
      <c r="BE42" t="str">
        <v>N/A</v>
      </c>
      <c r="BF42" t="str">
        <v>Intel® Graphics</v>
      </c>
      <c r="BG42" t="str">
        <v>8GB DDR5 SO-DIMM</v>
      </c>
      <c r="BH42" t="str">
        <v>DDR5 8GB</v>
      </c>
      <c r="BI42" t="str">
        <v>512GB M.2 NVMe™ PCIe® 4.0 SSD</v>
      </c>
      <c r="BJ42">
        <v>0</v>
      </c>
      <c r="BK42" t="str">
        <v>Not available</v>
      </c>
      <c r="BL42" t="str">
        <v>Wi-Fi 6E(802.11ax) (Dual band) 2*2 + Bluetooth® 5.4 Wireless Card</v>
      </c>
      <c r="BM42" t="str">
        <v>Realtek RTL8111H 10/100/1000 Mbps</v>
      </c>
      <c r="BN42" t="str">
        <v>1080p FHD camera with IR function to support Windows Hello</v>
      </c>
      <c r="BO42">
        <v>0</v>
      </c>
      <c r="BP42" t="str">
        <v>N/A</v>
      </c>
      <c r="BQ42" t="str">
        <v>Built-in array microphone
Built-in speakers</v>
      </c>
      <c r="BR42" t="str">
        <v>Windows 11 Pro - ASUS recommends Windows 11 Pro for business</v>
      </c>
      <c r="BS42" t="str">
        <v>1-month trial for new Microsoft 365 customers. Credit card required.</v>
      </c>
      <c r="BT42" t="str">
        <v>ø4.5, 120W AC Adapter, Output: 20V DC, 6.0A, 120W, Input: 100~240V AC 50/60Hz universal</v>
      </c>
      <c r="BU42" t="str">
        <v>1x Kensington lock
1x 3.5mm combo audio jack
1x USB 2.0 Type-A</v>
      </c>
      <c r="BV42" t="str">
        <v>1x DC-in
1x RJ45 Gigabit Ethernet
1x HDMI in 1.4
1x HDMI out 1.4
1x USB 3.2 Gen 1 Type-C
3x USB 3.2 Gen 1 Type-A</v>
      </c>
      <c r="BW42" t="str">
        <v>54.1 x 41.6 x 1.7 ~ 21.0 cm (21.30" x 16.38" x 0.67" ~ 8.27")</v>
      </c>
      <c r="BX42" t="str">
        <v>06.90 kg (15.21 lbs)</v>
      </c>
      <c r="BY42" t="str">
        <v>BIOS Booting User Password Protection
HDD User Password Protection and Security
Kensington Security Slot™(7x 3mm)</v>
      </c>
      <c r="BZ42" t="str">
        <v>McAfee® 30 days free trial</v>
      </c>
      <c r="CA42" t="str">
        <v>Trusted Platform Module (TPM) 2.0</v>
      </c>
      <c r="CB42" t="str">
        <v>MyASUS
ASUS Business Manager
AI ExpertMeet (AI features need devices with 12GB RAM or more)</v>
      </c>
      <c r="CC42" t="str">
        <v>System diagnosis
Fan Profile
Splendid
AppDeals
Link to MyASUS</v>
      </c>
      <c r="CD42" t="str">
        <v>Wired black keyboard (USB)
Wired optical mouse (USB)</v>
      </c>
      <c r="CE42" t="str">
        <v>EPEAT Gold
EPEAT Silver
Energy star 8.0
REACH
RoHS</v>
      </c>
      <c r="CF42" t="str">
        <v>1Y Carry-In
 Accidental Damage Protection + 2Y Carry-In</v>
      </c>
      <c r="CG42" t="str">
        <v>65% PCR recycled plastic rear cover</v>
      </c>
      <c r="CH42" t="str">
        <v>65% PCR recycled plastic base cover</v>
      </c>
      <c r="CI42">
        <v>0.55000000000000004</v>
      </c>
    </row>
    <row r="43" spans="1:87" ht="14.4">
      <c r="A43" t="str">
        <v>PG440VAK-BPC515X</v>
      </c>
      <c r="B43" s="19" t="str">
        <f>IF(ISBLANK(A43),"",_xlfn.XLOOKUP(LEFT(A43,5),'MKT name rule'!$B$2:$B$322,'MKT name rule'!$C$2:$C$322, "Not found"))</f>
        <v>ASUS ExpertCenter P400</v>
      </c>
      <c r="C43" s="19" t="str">
        <f t="shared" si="28"/>
        <v>90PT0411-M00080</v>
      </c>
      <c r="D43" t="str">
        <f t="shared" si="0"/>
        <v>ASUS ExpertCenter P400 (i5-13420H/16GB/512GB/Win 11 Pro/PG440VAK)</v>
      </c>
      <c r="E43" t="str">
        <f t="shared" si="1"/>
        <v>Intel® Core™ i5-13420H 2.1 GHz</v>
      </c>
      <c r="F43" t="str">
        <f t="shared" si="2"/>
        <v>Intel® Graphics</v>
      </c>
      <c r="G43" t="str">
        <f t="shared" si="30"/>
        <v>Windows 11 Pro</v>
      </c>
      <c r="H43" t="str">
        <f t="shared" si="29"/>
        <v>1-month trial for new Microsoft 365 customers. Credit card required.</v>
      </c>
      <c r="I43" t="str">
        <f t="shared" si="4"/>
        <v>23.8"</v>
      </c>
      <c r="J43" t="str">
        <f t="shared" si="5"/>
        <v>FHD (1920 x 1080) 16:9</v>
      </c>
      <c r="K43" t="str">
        <f t="shared" si="6"/>
        <v>250nits</v>
      </c>
      <c r="L43" s="1" t="str">
        <f t="shared" si="7"/>
        <v>DDR5 16GB</v>
      </c>
      <c r="M43" t="str">
        <f t="shared" si="8"/>
        <v>512GB M.2 NVMe™ PCIe® 4.0 SSD</v>
      </c>
      <c r="N43" t="str">
        <f t="shared" si="9"/>
        <v>Side:
1x Kensington lock
1x 3.5mm combo audio jack
1x USB 2.0 Type-A
Back:
1x DC-in
1x RJ45 Gigabit Ethernet
1x HDMI in 1.4
1x HDMI out 1.4
1x USB 3.2 Gen 1 Type-C
3x USB 3.2 Gen 1 Type-A</v>
      </c>
      <c r="O43" t="str">
        <f t="shared" si="10"/>
        <v>06.90 kg</v>
      </c>
      <c r="P43" t="str">
        <f t="shared" si="11"/>
        <v>54.1 x 41.6 x 1.7 ~ 21.0 cm</v>
      </c>
      <c r="Q43">
        <f t="shared" si="12"/>
        <v>0</v>
      </c>
      <c r="R43" t="str">
        <f t="shared" si="13"/>
        <v>Wired black keyboard (USB)
Wired optical mouse (USB)</v>
      </c>
      <c r="S43" t="str">
        <f t="shared" si="14"/>
        <v>No Battery</v>
      </c>
      <c r="T43" t="str">
        <f t="shared" si="15"/>
        <v>ø4.5, 120W AC Adapter</v>
      </c>
      <c r="U43" t="str">
        <f t="shared" si="16"/>
        <v>BIOS Booting User Password Protection
HDD User Password Protection and Security
Kensington Security Slot™(7x 3mm)</v>
      </c>
      <c r="V43" t="str">
        <f t="shared" si="17"/>
        <v>Intel® Core™ i5-13420H Processor 2.1 GHz (12MB Cache, up to 4.6 GHz, 8 cores, 12 Threads)</v>
      </c>
      <c r="W43" t="str">
        <f t="shared" si="18"/>
        <v>Intel® Core™ i5-13420H 2.1</v>
      </c>
      <c r="X43" t="str">
        <f t="shared" si="19"/>
        <v>i5-13420H</v>
      </c>
      <c r="Y43" t="str">
        <f t="shared" si="20"/>
        <v>i5-13420H</v>
      </c>
      <c r="Z43" t="str">
        <f t="shared" si="21"/>
        <v>Win 11 Pro</v>
      </c>
      <c r="AA43" t="str">
        <f t="shared" si="22"/>
        <v/>
      </c>
      <c r="AB43" t="str">
        <f t="shared" si="23"/>
        <v>16GB</v>
      </c>
      <c r="AC43" t="str">
        <f t="shared" si="24"/>
        <v>512GB</v>
      </c>
      <c r="AD43" t="str">
        <f t="shared" si="25"/>
        <v>1x Kensington lock
1x 3.5mm combo audio jack
1x USB 2.0 Type-A</v>
      </c>
      <c r="AE43" t="str">
        <f t="shared" si="26"/>
        <v>1x DC-in
1x RJ45 Gigabit Ethernet
1x HDMI in 1.4
1x HDMI out 1.4
1x USB 3.2 Gen 1 Type-C
3x USB 3.2 Gen 1 Type-A</v>
      </c>
      <c r="AF43" t="str">
        <f t="shared" si="27"/>
        <v>PG440VAK</v>
      </c>
      <c r="AG43" s="27"/>
      <c r="AH43" t="str">
        <v>90PT0411-M00080</v>
      </c>
      <c r="AI43" t="str">
        <v>PG440VAK-BPC515X</v>
      </c>
      <c r="AJ43">
        <v>4711636062770</v>
      </c>
      <c r="AK43">
        <v>199291062771</v>
      </c>
      <c r="AL43">
        <v>2.202</v>
      </c>
      <c r="AM43" t="str">
        <v>VSPT0411-BU0010</v>
      </c>
      <c r="AN43" t="str">
        <v>Black</v>
      </c>
      <c r="AO43" t="str">
        <v>23.8-inch</v>
      </c>
      <c r="AP43" t="str">
        <v>FHD (1920 x 1080) 16:9</v>
      </c>
      <c r="AQ43" t="str">
        <v>LCD</v>
      </c>
      <c r="AR43" t="str">
        <v>250nits</v>
      </c>
      <c r="AS43" t="str">
        <v>sRGB: 100%</v>
      </c>
      <c r="AT43" t="str">
        <v>178/178</v>
      </c>
      <c r="AU43" t="str">
        <v>14/25</v>
      </c>
      <c r="AV43" t="str">
        <v>75Hz</v>
      </c>
      <c r="AW43">
        <v>41.667361111111113</v>
      </c>
      <c r="AX43">
        <v>0.93</v>
      </c>
      <c r="AY43" t="str">
        <v>Wide view</v>
      </c>
      <c r="AZ43" t="str">
        <v>Anti-glare display</v>
      </c>
      <c r="BA43" t="str">
        <v>Non-touch screen</v>
      </c>
      <c r="BB43" t="str">
        <v>HAS Stand</v>
      </c>
      <c r="BC43" t="str">
        <v>Intel® Core™ i5-13420H Processor 2.1 GHz (12MB Cache, up to 4.6 GHz, 8 cores, 12 Threads)</v>
      </c>
      <c r="BD43" t="str">
        <v>N/A</v>
      </c>
      <c r="BE43" t="str">
        <v>N/A</v>
      </c>
      <c r="BF43" t="str">
        <v>Intel® Graphics</v>
      </c>
      <c r="BG43" t="str">
        <v>8GB DDR5 SO-DIMM *2</v>
      </c>
      <c r="BH43" t="str">
        <v>DDR5 16GB</v>
      </c>
      <c r="BI43" t="str">
        <v>512GB M.2 NVMe™ PCIe® 4.0 SSD</v>
      </c>
      <c r="BJ43">
        <v>0</v>
      </c>
      <c r="BK43" t="str">
        <v>Not available</v>
      </c>
      <c r="BL43" t="str">
        <v>Wi-Fi 6E(802.11ax) (Dual band) 2*2 + Bluetooth® 5.4 Wireless Card</v>
      </c>
      <c r="BM43" t="str">
        <v>Realtek RTL8111H 10/100/1000 Mbps</v>
      </c>
      <c r="BN43" t="str">
        <v>1080p FHD camera with IR function to support Windows Hello</v>
      </c>
      <c r="BO43">
        <v>0</v>
      </c>
      <c r="BP43" t="str">
        <v>N/A</v>
      </c>
      <c r="BQ43" t="str">
        <v>Built-in array microphone
Built-in speakers</v>
      </c>
      <c r="BR43" t="str">
        <v>Windows 11 Pro - ASUS recommends Windows 11 Pro for business</v>
      </c>
      <c r="BS43" t="str">
        <v>1-month trial for new Microsoft 365 customers. Credit card required.</v>
      </c>
      <c r="BT43" t="str">
        <v>ø4.5, 120W AC Adapter, Output: 20V DC, 6.0A, 120W, Input: 100~240V AC 50/60Hz universal</v>
      </c>
      <c r="BU43" t="str">
        <v>1x Kensington lock
1x 3.5mm combo audio jack
1x USB 2.0 Type-A</v>
      </c>
      <c r="BV43" t="str">
        <v>1x DC-in
1x RJ45 Gigabit Ethernet
1x HDMI in 1.4
1x HDMI out 1.4
1x USB 3.2 Gen 1 Type-C
3x USB 3.2 Gen 1 Type-A</v>
      </c>
      <c r="BW43" t="str">
        <v>54.1 x 41.6 x 1.7 ~ 21.0 cm (21.30" x 16.38" x 0.67" ~ 8.27")</v>
      </c>
      <c r="BX43" t="str">
        <v>06.90 kg (15.21 lbs)</v>
      </c>
      <c r="BY43" t="str">
        <v>BIOS Booting User Password Protection
HDD User Password Protection and Security
Kensington Security Slot™(7x 3mm)</v>
      </c>
      <c r="BZ43" t="str">
        <v>McAfee® 30 days free trial</v>
      </c>
      <c r="CA43" t="str">
        <v>Trusted Platform Module (TPM) 2.0</v>
      </c>
      <c r="CB43" t="str">
        <v>MyASUS
ASUS Business Manager
AI ExpertMeet (AI features need devices with 12GB RAM or more)</v>
      </c>
      <c r="CC43" t="str">
        <v>System diagnosis
Fan Profile
Splendid
AppDeals
Link to MyASUS</v>
      </c>
      <c r="CD43" t="str">
        <v>Wired black keyboard (USB)
Wired optical mouse (USB)</v>
      </c>
      <c r="CE43" t="str">
        <v>EPEAT Gold
EPEAT Silver
Energy star 8.0
REACH
RoHS</v>
      </c>
      <c r="CF43" t="str">
        <v>1Y Carry-In
 Accidental Damage Protection + 2Y Carry-In</v>
      </c>
      <c r="CG43" t="str">
        <v>65% PCR recycled plastic rear cover</v>
      </c>
      <c r="CH43" t="str">
        <v>65% PCR recycled plastic base cover</v>
      </c>
      <c r="CI43">
        <v>0.55000000000000004</v>
      </c>
    </row>
    <row r="44" spans="1:87" ht="14.4">
      <c r="A44" t="str">
        <v>PG440VAK-BPC711X</v>
      </c>
      <c r="B44" s="19" t="str">
        <f>IF(ISBLANK(A44),"",_xlfn.XLOOKUP(LEFT(A44,5),'MKT name rule'!$B$2:$B$322,'MKT name rule'!$C$2:$C$322, "Not found"))</f>
        <v>ASUS ExpertCenter P400</v>
      </c>
      <c r="C44" s="19" t="str">
        <f t="shared" si="28"/>
        <v>90PT0411-M00090</v>
      </c>
      <c r="D44" t="str">
        <f t="shared" si="0"/>
        <v>ASUS ExpertCenter P400 (i7-13620H/16GB/512GB/Win 11 Pro/PG440VAK)</v>
      </c>
      <c r="E44" t="str">
        <f t="shared" si="1"/>
        <v>Intel® Core™ i7-13620H 2.4 GHz</v>
      </c>
      <c r="F44" t="str">
        <f t="shared" si="2"/>
        <v>Intel® Graphics</v>
      </c>
      <c r="G44" t="str">
        <f t="shared" si="30"/>
        <v>Windows 11 Pro</v>
      </c>
      <c r="H44" t="str">
        <f t="shared" si="29"/>
        <v>1-month trial for new Microsoft 365 customers. Credit card required.</v>
      </c>
      <c r="I44" t="str">
        <f t="shared" si="4"/>
        <v>23.8"</v>
      </c>
      <c r="J44" t="str">
        <f t="shared" si="5"/>
        <v>FHD (1920 x 1080) 16:9</v>
      </c>
      <c r="K44" t="str">
        <f t="shared" si="6"/>
        <v>250nits</v>
      </c>
      <c r="L44" s="1" t="str">
        <f t="shared" si="7"/>
        <v>DDR5 16GB</v>
      </c>
      <c r="M44" t="str">
        <f t="shared" si="8"/>
        <v>512GB + 512GB M.2 NVMe™ PCIe® 4.0 SSD</v>
      </c>
      <c r="N44" t="str">
        <f t="shared" si="9"/>
        <v>Side:
1x Kensington lock
1x 3.5mm combo audio jack
1x USB 2.0 Type-A
Back:
1x DC-in
1x RJ45 Gigabit Ethernet
1x HDMI in 1.4
1x HDMI out 1.4
1x USB 3.2 Gen 1 Type-C
3x USB 3.2 Gen 1 Type-A</v>
      </c>
      <c r="O44" t="str">
        <f t="shared" si="10"/>
        <v>06.90 kg</v>
      </c>
      <c r="P44" t="str">
        <f t="shared" si="11"/>
        <v>54.1 x 41.6 x 1.7 ~ 21.0 cm</v>
      </c>
      <c r="Q44" t="str">
        <f t="shared" si="12"/>
        <v>2x DDR5 SO-DIMM slot</v>
      </c>
      <c r="R44" t="str">
        <f t="shared" si="13"/>
        <v>Wired black keyboard (USB)
Wired optical mouse (USB)</v>
      </c>
      <c r="S44" t="str">
        <f t="shared" si="14"/>
        <v>No Battery</v>
      </c>
      <c r="T44" t="str">
        <f t="shared" si="15"/>
        <v>ø4.5, 120W AC Adapter</v>
      </c>
      <c r="U44" t="str">
        <f t="shared" si="16"/>
        <v>BIOS Booting User Password Protection
HDD User Password Protection and Security
Kensington Security Slot™(7x 3mm)</v>
      </c>
      <c r="V44" t="str">
        <f t="shared" si="17"/>
        <v>Intel® Core™ i7-13620H Processor 2.4 GHz (24MB Cache, up to 4.9 GHz, 10 cores, 16 Threads)</v>
      </c>
      <c r="W44" t="str">
        <f t="shared" si="18"/>
        <v>Intel® Core™ i7-13620H 2.4</v>
      </c>
      <c r="X44" t="str">
        <f t="shared" si="19"/>
        <v>i7-13620H</v>
      </c>
      <c r="Y44" t="str">
        <f t="shared" si="20"/>
        <v>i7-13620H</v>
      </c>
      <c r="Z44" t="str">
        <f t="shared" si="21"/>
        <v>Win 11 Pro</v>
      </c>
      <c r="AA44" t="str">
        <f t="shared" si="22"/>
        <v/>
      </c>
      <c r="AB44" t="str">
        <f t="shared" si="23"/>
        <v>16GB</v>
      </c>
      <c r="AC44" t="str">
        <f t="shared" si="24"/>
        <v>512GB</v>
      </c>
      <c r="AD44" t="str">
        <f t="shared" si="25"/>
        <v>1x Kensington lock
1x 3.5mm combo audio jack
1x USB 2.0 Type-A</v>
      </c>
      <c r="AE44" t="str">
        <f t="shared" si="26"/>
        <v>1x DC-in
1x RJ45 Gigabit Ethernet
1x HDMI in 1.4
1x HDMI out 1.4
1x USB 3.2 Gen 1 Type-C
3x USB 3.2 Gen 1 Type-A</v>
      </c>
      <c r="AF44" t="str">
        <f t="shared" si="27"/>
        <v>PG440VAK</v>
      </c>
      <c r="AG44" s="27"/>
      <c r="AH44" t="str">
        <v>90PT0411-M00090</v>
      </c>
      <c r="AI44" t="str">
        <v>PG440VAK-BPC711X</v>
      </c>
      <c r="AJ44">
        <v>4711636062756</v>
      </c>
      <c r="AK44">
        <v>199291062757</v>
      </c>
      <c r="AL44">
        <v>2.202</v>
      </c>
      <c r="AM44" t="str">
        <v>VSPT0411-BU0010</v>
      </c>
      <c r="AN44" t="str">
        <v>Black</v>
      </c>
      <c r="AO44" t="str">
        <v>23.8-inch</v>
      </c>
      <c r="AP44" t="str">
        <v>FHD (1920 x 1080) 16:9</v>
      </c>
      <c r="AQ44" t="str">
        <v>LCD</v>
      </c>
      <c r="AR44" t="str">
        <v>250nits</v>
      </c>
      <c r="AS44" t="str">
        <v>sRGB: 100%</v>
      </c>
      <c r="AT44" t="str">
        <v>178/178</v>
      </c>
      <c r="AU44" t="str">
        <v>14/25</v>
      </c>
      <c r="AV44" t="str">
        <v>75Hz</v>
      </c>
      <c r="AW44">
        <v>41.667361111111113</v>
      </c>
      <c r="AX44">
        <v>0.93</v>
      </c>
      <c r="AY44" t="str">
        <v>Wide view</v>
      </c>
      <c r="AZ44" t="str">
        <v>Anti-glare display</v>
      </c>
      <c r="BA44" t="str">
        <v>Non-touch screen</v>
      </c>
      <c r="BB44" t="str">
        <v>HAS Stand</v>
      </c>
      <c r="BC44" t="str">
        <v>Intel® Core™ i7-13620H Processor 2.4 GHz (24MB Cache, up to 4.9 GHz, 10 cores, 16 Threads)</v>
      </c>
      <c r="BD44" t="str">
        <v>N/A</v>
      </c>
      <c r="BE44" t="str">
        <v>N/A</v>
      </c>
      <c r="BF44" t="str">
        <v>Intel® Graphics</v>
      </c>
      <c r="BG44" t="str">
        <v>8GB DDR5 SO-DIMM *2</v>
      </c>
      <c r="BH44" t="str">
        <v>DDR5 16GB</v>
      </c>
      <c r="BI44" t="str">
        <v>512GB + 512GB M.2 NVMe™ PCIe® 4.0 SSD</v>
      </c>
      <c r="BJ44" t="str">
        <v>2x DDR5 SO-DIMM slot</v>
      </c>
      <c r="BK44" t="str">
        <v>Not available</v>
      </c>
      <c r="BL44" t="str">
        <v>Wi-Fi 6E(802.11ax) (Dual band) 2*2 + Bluetooth® 5.4 Wireless Card</v>
      </c>
      <c r="BM44" t="str">
        <v>Realtek RTL8111H 10/100/1000 Mbps</v>
      </c>
      <c r="BN44" t="str">
        <v>1080p FHD camera with IR function to support Windows Hello</v>
      </c>
      <c r="BO44">
        <v>0</v>
      </c>
      <c r="BP44" t="str">
        <v>N/A</v>
      </c>
      <c r="BQ44" t="str">
        <v>Built-in array microphone
Built-in speakers</v>
      </c>
      <c r="BR44" t="str">
        <v>Windows 11 Pro - ASUS recommends Windows 11 Pro for business</v>
      </c>
      <c r="BS44" t="str">
        <v>1-month trial for new Microsoft 365 customers. Credit card required.</v>
      </c>
      <c r="BT44" t="str">
        <v>ø4.5, 120W AC Adapter, Output: 20V DC, 6.0A, 120W, Input: 100~240V AC 50/60Hz universal</v>
      </c>
      <c r="BU44" t="str">
        <v>1x Kensington lock
1x 3.5mm combo audio jack
1x USB 2.0 Type-A</v>
      </c>
      <c r="BV44" t="str">
        <v>1x DC-in
1x RJ45 Gigabit Ethernet
1x HDMI in 1.4
1x HDMI out 1.4
1x USB 3.2 Gen 1 Type-C
3x USB 3.2 Gen 1 Type-A</v>
      </c>
      <c r="BW44" t="str">
        <v>54.1 x 41.6 x 1.7 ~ 21.0 cm (21.30" x 16.38" x 0.67" ~ 8.27")</v>
      </c>
      <c r="BX44" t="str">
        <v>06.90 kg (15.21 lbs)</v>
      </c>
      <c r="BY44" t="str">
        <v>BIOS Booting User Password Protection
HDD User Password Protection and Security
Kensington Security Slot™(7x 3mm)</v>
      </c>
      <c r="BZ44" t="str">
        <v>McAfee® 30 days free trial</v>
      </c>
      <c r="CA44" t="str">
        <v>Trusted Platform Module (TPM) 2.0</v>
      </c>
      <c r="CB44" t="str">
        <v>MyASUS
ASUS Business Manager
AI ExpertMeet (AI features need devices with 12GB RAM or more)</v>
      </c>
      <c r="CC44" t="str">
        <v>System diagnosis
Fan Profile
Splendid
AppDeals
Link to MyASUS</v>
      </c>
      <c r="CD44" t="str">
        <v>Wired black keyboard (USB)
Wired optical mouse (USB)</v>
      </c>
      <c r="CE44" t="str">
        <v>EPEAT Gold
EPEAT Silver
Energy star 8.0
REACH
RoHS</v>
      </c>
      <c r="CF44" t="str">
        <v>1Y Carry-In
 Accidental Damage Protection + 2Y Carry-In</v>
      </c>
      <c r="CG44" t="str">
        <v>65% PCR recycled plastic rear cover</v>
      </c>
      <c r="CH44" t="str">
        <v>65% PCR recycled plastic base cover</v>
      </c>
      <c r="CI44">
        <v>0.55000000000000004</v>
      </c>
    </row>
    <row r="45" spans="1:87" ht="14.4">
      <c r="A45" t="str">
        <v>E1600WKAT-BD182WF</v>
      </c>
      <c r="B45" s="19" t="str">
        <f>IF(ISBLANK(A45),"",_xlfn.XLOOKUP(LEFT(A45,5),'MKT name rule'!$B$2:$B$322,'MKT name rule'!$C$2:$C$322, "Not found"))</f>
        <v>Not found</v>
      </c>
      <c r="C45" s="19" t="str">
        <f t="shared" si="28"/>
        <v>90PT0391-M00KA0</v>
      </c>
      <c r="D45" t="str">
        <f t="shared" si="0"/>
        <v>Not found (Intel® Celeron® N4500 1.1/8GB/256GB/Win 11 Home/E1600WKAT)</v>
      </c>
      <c r="E45" t="str">
        <f t="shared" si="1"/>
        <v>Intel® Celeron® N4500 1.1 GHz</v>
      </c>
      <c r="F45" t="str">
        <f t="shared" si="2"/>
        <v>Intel® UHD Graphics</v>
      </c>
      <c r="G45" t="str">
        <f t="shared" si="30"/>
        <v>Windows 11 Home</v>
      </c>
      <c r="H45" t="str">
        <f t="shared" si="29"/>
        <v>1-month trial for new Microsoft 365 customers. Credit card required.</v>
      </c>
      <c r="I45" t="str">
        <f t="shared" si="4"/>
        <v>15.6"</v>
      </c>
      <c r="J45" t="str">
        <f t="shared" si="5"/>
        <v>FHD (1920 x 1080) 16:9</v>
      </c>
      <c r="K45" t="str">
        <f t="shared" si="6"/>
        <v>250nits</v>
      </c>
      <c r="L45" s="1" t="str">
        <f t="shared" si="7"/>
        <v>DDR4 8GB</v>
      </c>
      <c r="M45" t="str">
        <f t="shared" si="8"/>
        <v>256GB M.2 NVMe™ PCIe® 3.0 SSD
Without HDD</v>
      </c>
      <c r="N45" t="str">
        <f t="shared" si="9"/>
        <v>Side:
1x 2-in-1 card reader SD / MMC
1x 3.5mm combo audio jack
2x USB 3.2 Gen 1 Type-A
Back:
1x DC-in
1x Kensington lock
2x COM port
1x RJ45 Gigabit Ethernet
1x HDMI out 1.4
1x USB 3.2 Gen 1 Type-C
2x USB 3.2 Gen 1 Type-A</v>
      </c>
      <c r="O45" t="str">
        <f t="shared" si="10"/>
        <v>02.24 kg</v>
      </c>
      <c r="P45" t="str">
        <f t="shared" si="11"/>
        <v>36.6 x 24.7 x 3.7 ~ 15.0 cm</v>
      </c>
      <c r="Q45" t="str">
        <f t="shared" si="12"/>
        <v>1x 2.5" 7mm SATA slot
1x M.2  2280 SSD slot
1x DDR4 SO-DIMM slot</v>
      </c>
      <c r="R45" t="str">
        <f t="shared" si="13"/>
        <v>Wireless grey keyboard
Wireless optical mouse</v>
      </c>
      <c r="S45" t="str">
        <f t="shared" si="14"/>
        <v>No Battery</v>
      </c>
      <c r="T45" t="str">
        <f t="shared" si="15"/>
        <v>ø4.5, 65W AC Adapter</v>
      </c>
      <c r="U45" t="str">
        <f t="shared" si="16"/>
        <v>BIOS Booting User Password Protection
HDD User Password Protection and Security
Kensington Security Slot™(7x 3mm)</v>
      </c>
      <c r="V45" t="str">
        <f t="shared" si="17"/>
        <v>Intel® Celeron® N4500 Processor 1.1 GHz (4M Cache, up to 2.80 GHz, 2 cores)</v>
      </c>
      <c r="W45" t="str">
        <f t="shared" si="18"/>
        <v>Intel® Celeron® N4500 1.1</v>
      </c>
      <c r="X45" t="str">
        <f t="shared" si="19"/>
        <v>Intel® Celeron® N4500 1.1</v>
      </c>
      <c r="Y45" t="str">
        <f t="shared" si="20"/>
        <v>Intel® Celeron® N4500 1.1</v>
      </c>
      <c r="Z45" t="str">
        <f t="shared" si="21"/>
        <v>Win 11 Home</v>
      </c>
      <c r="AA45" t="str">
        <f t="shared" si="22"/>
        <v/>
      </c>
      <c r="AB45" t="str">
        <f t="shared" si="23"/>
        <v>8GB</v>
      </c>
      <c r="AC45" t="str">
        <f t="shared" si="24"/>
        <v>256GB</v>
      </c>
      <c r="AD45" t="str">
        <f t="shared" si="25"/>
        <v>1x 2-in-1 card reader SD / MMC
1x 3.5mm combo audio jack
2x USB 3.2 Gen 1 Type-A</v>
      </c>
      <c r="AE45" t="str">
        <f t="shared" si="26"/>
        <v>1x DC-in
1x Kensington lock
2x COM port
1x RJ45 Gigabit Ethernet
1x HDMI out 1.4
1x USB 3.2 Gen 1 Type-C
2x USB 3.2 Gen 1 Type-A</v>
      </c>
      <c r="AF45" t="str">
        <f t="shared" si="27"/>
        <v>E1600WKAT</v>
      </c>
      <c r="AG45" s="27"/>
      <c r="AH45" t="str">
        <v>90PT0391-M00KA0</v>
      </c>
      <c r="AI45" t="str">
        <v>E1600WKAT-BD182WF</v>
      </c>
      <c r="AJ45" t="str">
        <v>4711387346839</v>
      </c>
      <c r="AK45" t="str">
        <v>197105346833</v>
      </c>
      <c r="AL45" t="str">
        <v>2.002</v>
      </c>
      <c r="AM45" t="str">
        <v>VSPT0391-BU0030</v>
      </c>
      <c r="AN45" t="str">
        <v>Black</v>
      </c>
      <c r="AO45" t="str">
        <v>15.6-inch</v>
      </c>
      <c r="AP45" t="str">
        <v>FHD (1920 x 1080) 16:9</v>
      </c>
      <c r="AQ45" t="str">
        <v>LCD</v>
      </c>
      <c r="AR45" t="str">
        <v>250nits</v>
      </c>
      <c r="AS45" t="str">
        <v>NTSC: 45%</v>
      </c>
      <c r="AT45" t="str">
        <v>90/60</v>
      </c>
      <c r="AU45" t="str">
        <v>10/20</v>
      </c>
      <c r="AV45" t="str">
        <v>60Hz</v>
      </c>
      <c r="AW45" t="str">
        <v>500:1</v>
      </c>
      <c r="AX45" t="str">
        <v>80 %</v>
      </c>
      <c r="AY45" t="str">
        <v>TN</v>
      </c>
      <c r="AZ45" t="str">
        <v>Glossy display</v>
      </c>
      <c r="BA45" t="str">
        <v>Touch screen</v>
      </c>
      <c r="BB45" t="str">
        <v>VESA supported</v>
      </c>
      <c r="BC45" t="str">
        <v>Intel® Celeron® N4500 Processor 1.1 GHz (4M Cache, up to 2.80 GHz, 2 cores)</v>
      </c>
      <c r="BD45" t="str">
        <v>N/A</v>
      </c>
      <c r="BE45" t="str">
        <v>N/A</v>
      </c>
      <c r="BF45" t="str">
        <v>Intel® UHD Graphics</v>
      </c>
      <c r="BG45" t="str">
        <v>8GB DDR4 SO-DIMM</v>
      </c>
      <c r="BH45" t="str">
        <v>DDR4 8GB</v>
      </c>
      <c r="BI45" t="str">
        <v>256GB M.2 NVMe™ PCIe® 3.0 SSD
Without HDD</v>
      </c>
      <c r="BJ45" t="str">
        <v>1x 2.5" 7mm SATA slot
1x M.2  2280 SSD slot
1x DDR4 SO-DIMM slot</v>
      </c>
      <c r="BK45" t="str">
        <v/>
      </c>
      <c r="BL45" t="str">
        <v>Wi-Fi 5(802.11ac) (Dual band) 2*2 + Bluetooth® 5.0 Wireless Card</v>
      </c>
      <c r="BM45" t="str">
        <v>Realtek RTL8111H 10/100/1000 Mbps</v>
      </c>
      <c r="BN45" t="str">
        <v>720p HD camera</v>
      </c>
      <c r="BO45" t="str">
        <v/>
      </c>
      <c r="BP45" t="str">
        <v>N/A</v>
      </c>
      <c r="BQ45" t="str">
        <v>Built-in speakers</v>
      </c>
      <c r="BR45" t="str">
        <v>Windows 11 Home - ASUS recommends Windows 11 Pro for business</v>
      </c>
      <c r="BS45" t="str">
        <v>1-month trial for new Microsoft 365 customers. Credit card required.</v>
      </c>
      <c r="BT45" t="str">
        <v>ø4.5, 65W AC Adapter, Output: 19V DC, 3.42A, 65W, Input: 100~240V AC 50/60Hz universal</v>
      </c>
      <c r="BU45" t="str">
        <v>1x 2-in-1 card reader SD / MMC
1x 3.5mm combo audio jack
2x USB 3.2 Gen 1 Type-A</v>
      </c>
      <c r="BV45" t="str">
        <v>1x DC-in
1x Kensington lock
2x COM port
1x RJ45 Gigabit Ethernet
1x HDMI out 1.4
1x USB 3.2 Gen 1 Type-C
2x USB 3.2 Gen 1 Type-A</v>
      </c>
      <c r="BW45" t="str">
        <v>36.6 x 24.7 x 3.7 ~ 15.0 cm (14.41" x 9.72" x 1.46" ~ 5.91")</v>
      </c>
      <c r="BX45" t="str">
        <v>02.24 kg (4.94 lbs)
without UPS</v>
      </c>
      <c r="BY45" t="str">
        <v>BIOS Booting User Password Protection
HDD User Password Protection and Security
Kensington Security Slot™(7x 3mm)</v>
      </c>
      <c r="BZ45" t="str">
        <v>McAfee Internet Security 30 days free trial</v>
      </c>
      <c r="CA45" t="str">
        <v>Trusted Platform Module (TPM)</v>
      </c>
      <c r="CB45" t="str">
        <v>MyASUS</v>
      </c>
      <c r="CC45" t="str">
        <v>Splendid
Tru2Life</v>
      </c>
      <c r="CD45" t="str">
        <v>Wireless grey keyboard
Wireless optical mouse</v>
      </c>
      <c r="CE45" t="str">
        <v>EPEAT Silver
Energy star 8.0
REACH
RoHS</v>
      </c>
      <c r="CF45" t="str">
        <v>//2Y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45" t="str">
        <v>65% PCR recycled plastic rear cover</v>
      </c>
      <c r="CH45" t="str">
        <v>65% PCR recycled plastic base cover</v>
      </c>
      <c r="CI45" t="str">
        <v/>
      </c>
    </row>
    <row r="46" spans="1:87" ht="14.4">
      <c r="A46" t="str">
        <v>A3202WBAK-BPB1820W</v>
      </c>
      <c r="B46" s="19" t="str">
        <f>IF(ISBLANK(A46),"",_xlfn.XLOOKUP(LEFT(A46,5),'MKT name rule'!$B$2:$B$322,'MKT name rule'!$C$2:$C$322, "Not found"))</f>
        <v>ASUS AiO A3202</v>
      </c>
      <c r="C46" s="19" t="str">
        <f t="shared" si="28"/>
        <v>90PT03H3-M01N50</v>
      </c>
      <c r="D46" t="str">
        <f t="shared" si="0"/>
        <v>ASUS AiO A3202 (Intel® Celeron® 7305 1.1/8GB/256GB/Win 11 Home/A3202WBAK)</v>
      </c>
      <c r="E46" t="str">
        <f t="shared" si="1"/>
        <v>Intel® Celeron® 7305 1.1 GHz</v>
      </c>
      <c r="F46" t="str">
        <f t="shared" si="2"/>
        <v>Intel® UHD Graphics</v>
      </c>
      <c r="G46" t="str">
        <f t="shared" si="30"/>
        <v>Windows 11 Home</v>
      </c>
      <c r="H46" t="str">
        <f t="shared" si="29"/>
        <v>1-month trial for new Microsoft 365 customers. Credit card required.</v>
      </c>
      <c r="I46" t="str">
        <f t="shared" si="4"/>
        <v>21.45"</v>
      </c>
      <c r="J46" t="str">
        <f t="shared" si="5"/>
        <v>FHD (1920 x 1080) 16:9</v>
      </c>
      <c r="K46" t="str">
        <f t="shared" si="6"/>
        <v>250nits</v>
      </c>
      <c r="L46" s="1" t="str">
        <f t="shared" si="7"/>
        <v>DDR4 8GB</v>
      </c>
      <c r="M46" t="str">
        <f t="shared" si="8"/>
        <v>256GB M.2 NVMe™ PCIe® 4.0 SSD
Without HDD</v>
      </c>
      <c r="N46" t="str">
        <f t="shared" si="9"/>
        <v>Side:
1x Kensington lock
1x 3.5mm combo audio jack
1x USB 2.0 Type-A
Back:
1x DC-in
1x RJ45 Gigabit Ethernet
1x HDMI out 1.4
1x USB 2.0 Type-A
1x USB 3.2 Gen 1 Type-C
3x USB 3.2 Gen 1 Type-A</v>
      </c>
      <c r="O46" t="str">
        <f t="shared" si="10"/>
        <v>04.84 kg</v>
      </c>
      <c r="P46" t="str">
        <f t="shared" si="11"/>
        <v>49.3 x 39.5 x 1.3 ~ 16.5 cm</v>
      </c>
      <c r="Q46" t="str">
        <f t="shared" si="12"/>
        <v>1x 2.5" 7mm SATA slot
1x M.2  2280 SSD slot
2x DDR4 SO-DIMM slot</v>
      </c>
      <c r="R46" t="str">
        <f t="shared" si="13"/>
        <v>Wired grey keyboard (USB)
Wired optical mouse (USB)</v>
      </c>
      <c r="S46" t="str">
        <f t="shared" si="14"/>
        <v>No Battery</v>
      </c>
      <c r="T46" t="str">
        <f t="shared" si="15"/>
        <v>ø4.5, 90W AC Adapter</v>
      </c>
      <c r="U46" t="str">
        <f t="shared" si="16"/>
        <v>BIOS Booting User Password Protection
HDD User Password Protection and Security
Kensington Security Slot™(7x 3mm)</v>
      </c>
      <c r="V46" t="str">
        <f t="shared" si="17"/>
        <v>Intel® Celeron® 7305 Processor 1.1 GHz (8M Cache,  up to 1.1 GHz, 5 cores)</v>
      </c>
      <c r="W46" t="str">
        <f t="shared" si="18"/>
        <v>Intel® Celeron® 7305 1.1</v>
      </c>
      <c r="X46" t="str">
        <f t="shared" si="19"/>
        <v>Intel® Celeron® 7305 1.1</v>
      </c>
      <c r="Y46" t="str">
        <f t="shared" si="20"/>
        <v>Intel® Celeron® 7305 1.1</v>
      </c>
      <c r="Z46" t="str">
        <f t="shared" si="21"/>
        <v>Win 11 Home</v>
      </c>
      <c r="AA46" t="str">
        <f t="shared" si="22"/>
        <v/>
      </c>
      <c r="AB46" t="str">
        <f t="shared" si="23"/>
        <v>8GB</v>
      </c>
      <c r="AC46" t="str">
        <f t="shared" si="24"/>
        <v>256GB</v>
      </c>
      <c r="AD46" t="str">
        <f t="shared" si="25"/>
        <v>1x Kensington lock
1x 3.5mm combo audio jack
1x USB 2.0 Type-A</v>
      </c>
      <c r="AE46" t="str">
        <f t="shared" si="26"/>
        <v>1x DC-in
1x RJ45 Gigabit Ethernet
1x HDMI out 1.4
1x USB 2.0 Type-A
1x USB 3.2 Gen 1 Type-C
3x USB 3.2 Gen 1 Type-A</v>
      </c>
      <c r="AF46" t="str">
        <f t="shared" si="27"/>
        <v>A3202WBAK</v>
      </c>
      <c r="AG46" s="27"/>
      <c r="AH46" t="str">
        <v>90PT03H3-M01N50</v>
      </c>
      <c r="AI46" t="str">
        <v>A3202WBAK-BPB1820W</v>
      </c>
      <c r="AJ46" t="str">
        <v>4711387825235</v>
      </c>
      <c r="AK46" t="str">
        <v>197105825239</v>
      </c>
      <c r="AL46" t="str">
        <v>4.792</v>
      </c>
      <c r="AM46" t="str">
        <v>VSPT03H1-BU0030</v>
      </c>
      <c r="AN46" t="str">
        <v>Black</v>
      </c>
      <c r="AO46" t="str">
        <v>21.45-inch</v>
      </c>
      <c r="AP46" t="str">
        <v>FHD (1920 x 1080) 16:9</v>
      </c>
      <c r="AQ46" t="str">
        <v>LCD</v>
      </c>
      <c r="AR46" t="str">
        <v>250nits</v>
      </c>
      <c r="AS46" t="str">
        <v>sRGB: 100%</v>
      </c>
      <c r="AT46" t="str">
        <v>178/178</v>
      </c>
      <c r="AU46" t="str">
        <v>14/25</v>
      </c>
      <c r="AV46" t="str">
        <v>60Hz</v>
      </c>
      <c r="AW46" t="str">
        <v>1000:1</v>
      </c>
      <c r="AX46" t="str">
        <v>86 %</v>
      </c>
      <c r="AY46" t="str">
        <v>Wide view</v>
      </c>
      <c r="AZ46" t="str">
        <v>Anti-glare display</v>
      </c>
      <c r="BA46" t="str">
        <v>Non-touch screen</v>
      </c>
      <c r="BB46" t="str">
        <v>Normal Stand</v>
      </c>
      <c r="BC46" t="str">
        <v>Intel® Celeron® 7305 Processor 1.1 GHz (8M Cache,  up to 1.1 GHz, 5 cores)</v>
      </c>
      <c r="BD46" t="str">
        <v>N/A</v>
      </c>
      <c r="BE46" t="str">
        <v>N/A</v>
      </c>
      <c r="BF46" t="str">
        <v>Intel® UHD Graphics</v>
      </c>
      <c r="BG46" t="str">
        <v>8GB DDR4 SO-DIMM</v>
      </c>
      <c r="BH46" t="str">
        <v>DDR4 8GB</v>
      </c>
      <c r="BI46" t="str">
        <v>256GB M.2 NVMe™ PCIe® 4.0 SSD
Without HDD</v>
      </c>
      <c r="BJ46" t="str">
        <v>1x 2.5" 7mm SATA slot
1x M.2  2280 SSD slot
2x DDR4 SO-DIMM slot</v>
      </c>
      <c r="BK46" t="str">
        <v>Not available</v>
      </c>
      <c r="BL46" t="str">
        <v>Wi-Fi 6(802.11ax) (Dual band) 2*2 + Bluetooth® 5.2 Wireless Card</v>
      </c>
      <c r="BM46" t="str">
        <v>Realtek RTL8111H 10/100/1000 Mbps</v>
      </c>
      <c r="BN46" t="str">
        <v>720p HD camera</v>
      </c>
      <c r="BO46" t="str">
        <v>With privacy shutter</v>
      </c>
      <c r="BP46" t="str">
        <v>N/A</v>
      </c>
      <c r="BQ46" t="str">
        <v>Built-in microphone
Built-in speakers
SonicMaster</v>
      </c>
      <c r="BR46" t="str">
        <v>Windows 11 Home - ASUS recommends Windows 11 Pro for business</v>
      </c>
      <c r="BS46" t="str">
        <v>1-month trial for new Microsoft 365 customers. Credit card required.</v>
      </c>
      <c r="BT46" t="str">
        <v>ø4.5, 90W AC Adapter, Output: 19V DC, 4.74A, 90W, Input: 100~240V AC 50/60Hz universal</v>
      </c>
      <c r="BU46" t="str">
        <v>1x Kensington lock
1x 3.5mm combo audio jack
1x USB 2.0 Type-A</v>
      </c>
      <c r="BV46" t="str">
        <v>1x DC-in
1x RJ45 Gigabit Ethernet
1x HDMI out 1.4
1x USB 2.0 Type-A
1x USB 3.2 Gen 1 Type-C
3x USB 3.2 Gen 1 Type-A</v>
      </c>
      <c r="BW46" t="str">
        <v>49.3 x 39.5 x 1.3 ~ 16.5 cm (19.41" x 15.55" x 0.51" ~ 6.50")</v>
      </c>
      <c r="BX46" t="str">
        <v>04.84 kg (10.67 lbs)</v>
      </c>
      <c r="BY46" t="str">
        <v>BIOS Booting User Password Protection
HDD User Password Protection and Security
Kensington Security Slot™(7x 3mm)</v>
      </c>
      <c r="BZ46" t="str">
        <v>McAfee Internet Security 30 days free trial</v>
      </c>
      <c r="CA46" t="str">
        <v>Trusted Platform Module (Firmware TPM)</v>
      </c>
      <c r="CB46" t="str">
        <v>MyASUS
ASUS Business Manager</v>
      </c>
      <c r="CC46" t="str">
        <v>System diagnosis
Fan Profile
Splendid
AppDeals
Link to MyASUS</v>
      </c>
      <c r="CD46" t="str">
        <v>Wired grey keyboard (USB)
Wired optical mouse (USB)</v>
      </c>
      <c r="CE46" t="str">
        <v>REACH
RoHS</v>
      </c>
      <c r="CF4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6" t="str">
        <v/>
      </c>
      <c r="CH46" t="str">
        <v/>
      </c>
      <c r="CI46" t="str">
        <v/>
      </c>
    </row>
    <row r="47" spans="1:87" ht="14.4">
      <c r="A47" t="str">
        <v>A3202WBAK-WPB182W</v>
      </c>
      <c r="B47" s="19" t="str">
        <f>IF(ISBLANK(A47),"",_xlfn.XLOOKUP(LEFT(A47,5),'MKT name rule'!$B$2:$B$322,'MKT name rule'!$C$2:$C$322, "Not found"))</f>
        <v>ASUS AiO A3202</v>
      </c>
      <c r="C47" s="19" t="str">
        <f t="shared" si="28"/>
        <v>90PT03H4-M01N60</v>
      </c>
      <c r="D47" t="str">
        <f t="shared" si="0"/>
        <v>ASUS AiO A3202 (Intel® Celeron® 7305 1.1/8GB/256GB/Win 11 Home/A3202WBAK)</v>
      </c>
      <c r="E47" t="str">
        <f t="shared" si="1"/>
        <v>Intel® Celeron® 7305 1.1 GHz</v>
      </c>
      <c r="F47" t="str">
        <f t="shared" si="2"/>
        <v>Intel® UHD Graphics</v>
      </c>
      <c r="G47" t="str">
        <f t="shared" si="30"/>
        <v>Windows 11 Home</v>
      </c>
      <c r="H47" t="str">
        <f t="shared" si="29"/>
        <v>1-month trial for new Microsoft 365 customers. Credit card required.</v>
      </c>
      <c r="I47" t="str">
        <f t="shared" si="4"/>
        <v>21.45"</v>
      </c>
      <c r="J47" t="str">
        <f t="shared" si="5"/>
        <v>FHD (1920 x 1080) 16:9</v>
      </c>
      <c r="K47" t="str">
        <f t="shared" si="6"/>
        <v>250nits</v>
      </c>
      <c r="L47" s="1" t="str">
        <f t="shared" si="7"/>
        <v>DDR4 8GB</v>
      </c>
      <c r="M47" t="str">
        <f t="shared" si="8"/>
        <v>256GB M.2 NVMe™ PCIe® 4.0 SSD
Without HDD</v>
      </c>
      <c r="N47" t="str">
        <f t="shared" si="9"/>
        <v>Side:
1x Kensington lock
1x 3.5mm combo audio jack
1x USB 2.0 Type-A
Back:
1x DC-in
1x RJ45 Gigabit Ethernet
1x HDMI out 1.4
1x USB 2.0 Type-A
1x USB 3.2 Gen 1 Type-C
3x USB 3.2 Gen 1 Type-A</v>
      </c>
      <c r="O47" t="str">
        <f t="shared" si="10"/>
        <v>04.84 kg</v>
      </c>
      <c r="P47" t="str">
        <f t="shared" si="11"/>
        <v>49.3 x 39.5 x 1.3 ~ 16.5 cm</v>
      </c>
      <c r="Q47" t="str">
        <f t="shared" si="12"/>
        <v>1x 2.5" 7mm SATA slot
1x M.2  2280 SSD slot
2x DDR4 SO-DIMM slot</v>
      </c>
      <c r="R47" t="str">
        <f t="shared" si="13"/>
        <v>Wired white keyboard (USB)
Wired optical mouse (USB)</v>
      </c>
      <c r="S47" t="str">
        <f t="shared" si="14"/>
        <v>No Battery</v>
      </c>
      <c r="T47" t="str">
        <f t="shared" si="15"/>
        <v>ø4.5, 90W AC Adapter</v>
      </c>
      <c r="U47" t="str">
        <f t="shared" si="16"/>
        <v>BIOS Booting User Password Protection
HDD User Password Protection and Security
Kensington Security Slot™(7x 3mm)</v>
      </c>
      <c r="V47" t="str">
        <f t="shared" si="17"/>
        <v>Intel® Celeron® 7305 Processor 1.1 GHz (8M Cache,  up to 1.1 GHz, 5 cores)</v>
      </c>
      <c r="W47" t="str">
        <f t="shared" si="18"/>
        <v>Intel® Celeron® 7305 1.1</v>
      </c>
      <c r="X47" t="str">
        <f t="shared" si="19"/>
        <v>Intel® Celeron® 7305 1.1</v>
      </c>
      <c r="Y47" t="str">
        <f t="shared" si="20"/>
        <v>Intel® Celeron® 7305 1.1</v>
      </c>
      <c r="Z47" t="str">
        <f t="shared" si="21"/>
        <v>Win 11 Home</v>
      </c>
      <c r="AA47" t="str">
        <f t="shared" si="22"/>
        <v/>
      </c>
      <c r="AB47" t="str">
        <f t="shared" si="23"/>
        <v>8GB</v>
      </c>
      <c r="AC47" t="str">
        <f t="shared" si="24"/>
        <v>256GB</v>
      </c>
      <c r="AD47" t="str">
        <f t="shared" si="25"/>
        <v>1x Kensington lock
1x 3.5mm combo audio jack
1x USB 2.0 Type-A</v>
      </c>
      <c r="AE47" t="str">
        <f t="shared" si="26"/>
        <v>1x DC-in
1x RJ45 Gigabit Ethernet
1x HDMI out 1.4
1x USB 2.0 Type-A
1x USB 3.2 Gen 1 Type-C
3x USB 3.2 Gen 1 Type-A</v>
      </c>
      <c r="AF47" t="str">
        <f t="shared" si="27"/>
        <v>A3202WBAK</v>
      </c>
      <c r="AG47" s="27"/>
      <c r="AH47" t="str">
        <v>90PT03H4-M01N60</v>
      </c>
      <c r="AI47" t="str">
        <v>A3202WBAK-WPB182W</v>
      </c>
      <c r="AJ47" t="str">
        <v>4711387462157</v>
      </c>
      <c r="AK47" t="str">
        <v>197105462151</v>
      </c>
      <c r="AL47" t="str">
        <v>4.792</v>
      </c>
      <c r="AM47" t="str">
        <v>VSPT03H2-BU0030</v>
      </c>
      <c r="AN47" t="str">
        <v>White</v>
      </c>
      <c r="AO47" t="str">
        <v>21.45-inch</v>
      </c>
      <c r="AP47" t="str">
        <v>FHD (1920 x 1080) 16:9</v>
      </c>
      <c r="AQ47" t="str">
        <v>LCD</v>
      </c>
      <c r="AR47" t="str">
        <v>250nits</v>
      </c>
      <c r="AS47" t="str">
        <v>sRGB: 100%</v>
      </c>
      <c r="AT47" t="str">
        <v>178/178</v>
      </c>
      <c r="AU47" t="str">
        <v>14/25</v>
      </c>
      <c r="AV47" t="str">
        <v>60Hz</v>
      </c>
      <c r="AW47" t="str">
        <v>1000:1</v>
      </c>
      <c r="AX47" t="str">
        <v>86 %</v>
      </c>
      <c r="AY47" t="str">
        <v>Wide view</v>
      </c>
      <c r="AZ47" t="str">
        <v>Anti-glare display</v>
      </c>
      <c r="BA47" t="str">
        <v>Non-touch screen</v>
      </c>
      <c r="BB47" t="str">
        <v>Normal Stand</v>
      </c>
      <c r="BC47" t="str">
        <v>Intel® Celeron® 7305 Processor 1.1 GHz (8M Cache,  up to 1.1 GHz, 5 cores)</v>
      </c>
      <c r="BD47" t="str">
        <v>N/A</v>
      </c>
      <c r="BE47" t="str">
        <v>N/A</v>
      </c>
      <c r="BF47" t="str">
        <v>Intel® UHD Graphics</v>
      </c>
      <c r="BG47" t="str">
        <v>8GB DDR4 SO-DIMM</v>
      </c>
      <c r="BH47" t="str">
        <v>DDR4 8GB</v>
      </c>
      <c r="BI47" t="str">
        <v>256GB M.2 NVMe™ PCIe® 4.0 SSD
Without HDD</v>
      </c>
      <c r="BJ47" t="str">
        <v>1x 2.5" 7mm SATA slot
1x M.2  2280 SSD slot
2x DDR4 SO-DIMM slot</v>
      </c>
      <c r="BK47" t="str">
        <v>Not available</v>
      </c>
      <c r="BL47" t="str">
        <v>Wi-Fi 6(802.11ax) (Dual band) 2*2 + Bluetooth® 5.2 Wireless Card</v>
      </c>
      <c r="BM47" t="str">
        <v>Realtek RTL8111H 10/100/1000 Mbps</v>
      </c>
      <c r="BN47" t="str">
        <v>720p HD camera</v>
      </c>
      <c r="BO47" t="str">
        <v>With privacy shutter</v>
      </c>
      <c r="BP47" t="str">
        <v>N/A</v>
      </c>
      <c r="BQ47" t="str">
        <v>Built-in microphone
Built-in speakers
SonicMaster</v>
      </c>
      <c r="BR47" t="str">
        <v>Windows 11 Home - ASUS recommends Windows 11 Pro for business</v>
      </c>
      <c r="BS47" t="str">
        <v>1-month trial for new Microsoft 365 customers. Credit card required.</v>
      </c>
      <c r="BT47" t="str">
        <v>ø4.5, 90W AC Adapter, Output: 19V DC, 4.74A, 90W, Input: 100~240V AC 50/60Hz universal</v>
      </c>
      <c r="BU47" t="str">
        <v>1x Kensington lock
1x 3.5mm combo audio jack
1x USB 2.0 Type-A</v>
      </c>
      <c r="BV47" t="str">
        <v>1x DC-in
1x RJ45 Gigabit Ethernet
1x HDMI out 1.4
1x USB 2.0 Type-A
1x USB 3.2 Gen 1 Type-C
3x USB 3.2 Gen 1 Type-A</v>
      </c>
      <c r="BW47" t="str">
        <v>49.3 x 39.5 x 1.3 ~ 16.5 cm (19.41" x 15.55" x 0.51" ~ 6.50")</v>
      </c>
      <c r="BX47" t="str">
        <v>04.84 kg (10.67 lbs)</v>
      </c>
      <c r="BY47" t="str">
        <v>BIOS Booting User Password Protection
HDD User Password Protection and Security
Kensington Security Slot™(7x 3mm)</v>
      </c>
      <c r="BZ47" t="str">
        <v>McAfee Internet Security 30 days free trial</v>
      </c>
      <c r="CA47" t="str">
        <v>Trusted Platform Module (Firmware TPM)</v>
      </c>
      <c r="CB47" t="str">
        <v>MyASUS
ASUS Business Manager</v>
      </c>
      <c r="CC47" t="str">
        <v>System diagnosis
Fan Profile
Splendid
AppDeals
Link to MyASUS</v>
      </c>
      <c r="CD47" t="str">
        <v>Wired white keyboard (USB)
Wired optical mouse (USB)</v>
      </c>
      <c r="CE47" t="str">
        <v>REACH
RoHS</v>
      </c>
      <c r="CF4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7" t="str">
        <v/>
      </c>
      <c r="CH47" t="str">
        <v/>
      </c>
      <c r="CI47" t="str">
        <v/>
      </c>
    </row>
    <row r="48" spans="1:87" ht="14.4">
      <c r="A48" t="str">
        <v>A3402WVAK-WPC515WS</v>
      </c>
      <c r="B48" s="19" t="str">
        <f>IF(ISBLANK(A48),"",_xlfn.XLOOKUP(LEFT(A48,5),'MKT name rule'!$B$2:$B$322,'MKT name rule'!$C$2:$C$322, "Not found"))</f>
        <v>ASUS AiO A3402</v>
      </c>
      <c r="C48" s="19" t="str">
        <f t="shared" si="28"/>
        <v>90PT03T1-M00BY0</v>
      </c>
      <c r="D48" t="str">
        <f t="shared" si="0"/>
        <v>ASUS AiO A3402 (i5-1335U/16GB/512GB/Win 11 Home/A3402WVAK)</v>
      </c>
      <c r="E48" t="str">
        <f t="shared" si="1"/>
        <v>Intel® Core™ i5-1335U 1.3 GHz</v>
      </c>
      <c r="F48" t="str">
        <f t="shared" si="2"/>
        <v>Intel Iris Xᵉ Graphics (available for Intel® Core™ i5/i7/i9 with dual channel memory)</v>
      </c>
      <c r="G48" t="str">
        <f t="shared" si="30"/>
        <v>Windows 11 Home</v>
      </c>
      <c r="H48" t="str">
        <f t="shared" si="29"/>
        <v>Microsoft Office Home &amp; Student 2021</v>
      </c>
      <c r="I48" t="str">
        <f t="shared" si="4"/>
        <v>23.8"</v>
      </c>
      <c r="J48" t="str">
        <f t="shared" si="5"/>
        <v>FHD (1920 x 1080) 16:9</v>
      </c>
      <c r="K48" t="str">
        <f t="shared" si="6"/>
        <v>250nits</v>
      </c>
      <c r="L48" s="1" t="str">
        <f t="shared" si="7"/>
        <v>DDR5 16GB</v>
      </c>
      <c r="M48" t="str">
        <f t="shared" si="8"/>
        <v>512GB M.2 NVMe™ PCIe® 4.0 SSD</v>
      </c>
      <c r="N48" t="str">
        <f t="shared" si="9"/>
        <v>Side:
1x Kensington lock
1x 3.5mm combo audio jack
1x USB 2.0 Type-A
Back:
1x DC-in
1x RJ45 Gigabit Ethernet
1x HDMI in 1.4
1x HDMI out 1.4
1x USB 2.0 Type-A
1x USB 3.2 Gen 1 Type-C
3x USB 3.2 Gen 1 Type-A</v>
      </c>
      <c r="O48" t="str">
        <f t="shared" si="10"/>
        <v>05.40 kg</v>
      </c>
      <c r="P48" t="str">
        <f t="shared" si="11"/>
        <v>53.9 x 42.3 x 1.5 ~ 16.5 cm</v>
      </c>
      <c r="Q48" t="str">
        <f t="shared" si="12"/>
        <v>1x M.2  2280 SSD slot
2x DDR5 SO-DIMM slot</v>
      </c>
      <c r="R48" t="str">
        <f t="shared" si="13"/>
        <v>Wireless white keyboard
Wireless optical mouse</v>
      </c>
      <c r="S48" t="str">
        <f t="shared" si="14"/>
        <v>No Battery</v>
      </c>
      <c r="T48" t="str">
        <f t="shared" si="15"/>
        <v>ø4.5, 90W AC Adapter</v>
      </c>
      <c r="U48" t="str">
        <f t="shared" si="16"/>
        <v>BIOS Booting User Password Protection
HDD User Password Protection and Security
Kensington Security Slot™(7x 3mm)</v>
      </c>
      <c r="V48" t="str">
        <f t="shared" si="17"/>
        <v>Intel® Core™ i5-1335U Processor 1.3 GHz (12M Cache, up to 4.6 GHz, 10 cores)</v>
      </c>
      <c r="W48" t="str">
        <f t="shared" si="18"/>
        <v>Intel® Core™ i5-1335U 1.3</v>
      </c>
      <c r="X48" t="str">
        <f t="shared" si="19"/>
        <v>i5-1335U</v>
      </c>
      <c r="Y48" t="str">
        <f t="shared" si="20"/>
        <v>i5-1335U</v>
      </c>
      <c r="Z48" t="str">
        <f t="shared" si="21"/>
        <v>Win 11 Home</v>
      </c>
      <c r="AA48" t="str">
        <f t="shared" si="22"/>
        <v/>
      </c>
      <c r="AB48" t="str">
        <f t="shared" si="23"/>
        <v>16GB</v>
      </c>
      <c r="AC48" t="str">
        <f t="shared" si="24"/>
        <v>512GB</v>
      </c>
      <c r="AD48" t="str">
        <f t="shared" si="25"/>
        <v>1x Kensington lock
1x 3.5mm combo audio jack
1x USB 2.0 Type-A</v>
      </c>
      <c r="AE48" t="str">
        <f t="shared" si="26"/>
        <v>1x DC-in
1x RJ45 Gigabit Ethernet
1x HDMI in 1.4
1x HDMI out 1.4
1x USB 2.0 Type-A
1x USB 3.2 Gen 1 Type-C
3x USB 3.2 Gen 1 Type-A</v>
      </c>
      <c r="AF48" t="str">
        <f t="shared" si="27"/>
        <v>A3402WVAK</v>
      </c>
      <c r="AG48" s="27"/>
      <c r="AH48" t="str">
        <v>90PT03T1-M00BY0</v>
      </c>
      <c r="AI48" t="str">
        <v>A3402WVAK-WPC515WS</v>
      </c>
      <c r="AJ48" t="str">
        <v>4711387583913</v>
      </c>
      <c r="AK48" t="str">
        <v>197105583917</v>
      </c>
      <c r="AL48" t="str">
        <v>5.397</v>
      </c>
      <c r="AM48" t="str">
        <v>VSPT03T1-BU0010</v>
      </c>
      <c r="AN48" t="str">
        <v>White</v>
      </c>
      <c r="AO48" t="str">
        <v>23.8-inch</v>
      </c>
      <c r="AP48" t="str">
        <v>FHD (1920 x 1080) 16:9</v>
      </c>
      <c r="AQ48" t="str">
        <v>LCD</v>
      </c>
      <c r="AR48" t="str">
        <v>250nits</v>
      </c>
      <c r="AS48" t="str">
        <v>sRGB: 100%</v>
      </c>
      <c r="AT48" t="str">
        <v>178/178</v>
      </c>
      <c r="AU48" t="str">
        <v>14/25</v>
      </c>
      <c r="AV48" t="str">
        <v>100Hz</v>
      </c>
      <c r="AW48" t="str">
        <v>1000:1</v>
      </c>
      <c r="AX48" t="str">
        <v>88 %</v>
      </c>
      <c r="AY48" t="str">
        <v>Wide view</v>
      </c>
      <c r="AZ48" t="str">
        <v>Anti-glare display</v>
      </c>
      <c r="BA48" t="str">
        <v>Non-touch screen</v>
      </c>
      <c r="BB48" t="str">
        <v>Normal Stand</v>
      </c>
      <c r="BC48" t="str">
        <v>Intel® Core™ i5-1335U Processor 1.3 GHz (12M Cache, up to 4.6 GHz, 10 cores)</v>
      </c>
      <c r="BD48" t="str">
        <v>N/A</v>
      </c>
      <c r="BE48" t="str">
        <v>N/A</v>
      </c>
      <c r="BF48" t="str">
        <v>Intel Iris Xᵉ Graphics (available for Intel® Core™ i5/i7/i9 with dual channel memory)</v>
      </c>
      <c r="BG48" t="str">
        <v>8GB DDR5 SO-DIMM *2</v>
      </c>
      <c r="BH48" t="str">
        <v>DDR5 16GB</v>
      </c>
      <c r="BI48" t="str">
        <v>512GB M.2 NVMe™ PCIe® 4.0 SSD</v>
      </c>
      <c r="BJ48" t="str">
        <v>1x M.2  2280 SSD slot
2x DDR5 SO-DIMM slot</v>
      </c>
      <c r="BK48" t="str">
        <v/>
      </c>
      <c r="BL48" t="str">
        <v>Wi-Fi 6E(802.11ax) (Dual band) 2*2 + Bluetooth® 5.4 Wireless Card</v>
      </c>
      <c r="BM48" t="str">
        <v>Realtek RTL8111H 10/100/1000 Mbps</v>
      </c>
      <c r="BN48" t="str">
        <v>720p HD camera</v>
      </c>
      <c r="BO48" t="str">
        <v>With privacy shutter</v>
      </c>
      <c r="BP48" t="str">
        <v>N/A</v>
      </c>
      <c r="BQ48" t="str">
        <v>Built-in array microphone
Built-in speakers
SonicMaster</v>
      </c>
      <c r="BR48" t="str">
        <v>Windows 11 Home - ASUS recommends Windows 11 Pro for business</v>
      </c>
      <c r="BS48" t="str">
        <v>Microsoft Office Home &amp; Student 2021</v>
      </c>
      <c r="BT48" t="str">
        <v>ø4.5, 90W AC Adapter, Output: 19V DC, 4.74A, 90W, Input: 100~240V AC 50/60Hz universal</v>
      </c>
      <c r="BU48" t="str">
        <v>1x Kensington lock
1x 3.5mm combo audio jack
1x USB 2.0 Type-A</v>
      </c>
      <c r="BV48" t="str">
        <v>1x DC-in
1x RJ45 Gigabit Ethernet
1x HDMI in 1.4
1x HDMI out 1.4
1x USB 2.0 Type-A
1x USB 3.2 Gen 1 Type-C
3x USB 3.2 Gen 1 Type-A</v>
      </c>
      <c r="BW48" t="str">
        <v>53.9 x 42.3 x 1.5 ~ 16.5 cm (21.22" x 16.65" x 0.59" ~ 6.50")</v>
      </c>
      <c r="BX48" t="str">
        <v>05.40 kg (11.90 lbs)</v>
      </c>
      <c r="BY48" t="str">
        <v>BIOS Booting User Password Protection
HDD User Password Protection and Security
Kensington Security Slot™(7x 3mm)</v>
      </c>
      <c r="BZ48" t="str">
        <v>McAfee® 30 days free trial</v>
      </c>
      <c r="CA48" t="str">
        <v>Trusted Platform Module (Firmware TPM)</v>
      </c>
      <c r="CB48" t="str">
        <v>MyASUS
ASUS Business Manager</v>
      </c>
      <c r="CC48" t="str">
        <v>System diagnosis
Fan Profile
Splendid
AppDeals
Link to MyASUS</v>
      </c>
      <c r="CD48" t="str">
        <v>Wireless white keyboard
Wireless optical mouse</v>
      </c>
      <c r="CE48" t="str">
        <v>REACH
RoHS</v>
      </c>
      <c r="CF4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8" t="str">
        <v/>
      </c>
      <c r="CH48" t="str">
        <v/>
      </c>
      <c r="CI48" t="str">
        <v/>
      </c>
    </row>
    <row r="49" spans="1:87" ht="14.4">
      <c r="A49" t="str">
        <v>A3202WVAK-WPB385WS</v>
      </c>
      <c r="B49" s="19" t="str">
        <f>IF(ISBLANK(A49),"",_xlfn.XLOOKUP(LEFT(A49,5),'MKT name rule'!$B$2:$B$322,'MKT name rule'!$C$2:$C$322, "Not found"))</f>
        <v>ASUS AiO A3202</v>
      </c>
      <c r="C49" s="19" t="str">
        <f t="shared" si="28"/>
        <v>90PT03U2-M001N0</v>
      </c>
      <c r="D49" t="str">
        <f t="shared" si="0"/>
        <v>ASUS AiO A3202 (Core 3 100U/8GB/512GB/Win 11 Home/A3202WVAK)</v>
      </c>
      <c r="E49" t="str">
        <f t="shared" si="1"/>
        <v>Intel® RPL-R Core™ 3 100U 1.2 GHz</v>
      </c>
      <c r="F49" t="str">
        <f t="shared" si="2"/>
        <v>Intel® Graphics</v>
      </c>
      <c r="G49" t="str">
        <f t="shared" si="30"/>
        <v>Windows 11 Home</v>
      </c>
      <c r="H49" t="str">
        <f t="shared" si="29"/>
        <v>Microsoft Office Home &amp; Student 2021</v>
      </c>
      <c r="I49" t="str">
        <f t="shared" si="4"/>
        <v>21.45"</v>
      </c>
      <c r="J49" t="str">
        <f t="shared" si="5"/>
        <v>FHD (1920 x 1080) 16:9</v>
      </c>
      <c r="K49" t="str">
        <f t="shared" si="6"/>
        <v>250nits</v>
      </c>
      <c r="L49" s="1" t="str">
        <f t="shared" si="7"/>
        <v>DDR5 8GB</v>
      </c>
      <c r="M49" t="str">
        <f t="shared" si="8"/>
        <v>512GB M.2 NVMe™ PCIe® 4.0 SSD</v>
      </c>
      <c r="N49" t="str">
        <f t="shared" si="9"/>
        <v>Side:
1x Kensington lock
1x 3.5mm combo audio jack
1x USB 2.0 Type-A
Back:
1x DC-in
1x RJ45 Gigabit Ethernet
1x HDMI out 1.4
1x USB 2.0 Type-A
1x USB 3.2 Gen 1 Type-C
3x USB 3.2 Gen 1 Type-A</v>
      </c>
      <c r="O49" t="str">
        <f t="shared" si="10"/>
        <v>04.84 kg</v>
      </c>
      <c r="P49" t="str">
        <f t="shared" si="11"/>
        <v>49.3 x 39.5 x 1.3 ~ 16.5 cm</v>
      </c>
      <c r="Q49" t="str">
        <f t="shared" si="12"/>
        <v>1x M.2  2280 SSD slot
2x DDR5 SO-DIMM slot</v>
      </c>
      <c r="R49" t="str">
        <f t="shared" si="13"/>
        <v>Wireless white keyboard
Wireless optical mouse</v>
      </c>
      <c r="S49" t="str">
        <f t="shared" si="14"/>
        <v>No Battery</v>
      </c>
      <c r="T49" t="str">
        <f t="shared" si="15"/>
        <v>ø4.5, 90W AC Adapter</v>
      </c>
      <c r="U49" t="str">
        <f t="shared" si="16"/>
        <v>BIOS Booting User Password Protection
HDD User Password Protection and Security
Kensington Security Slot™(7x 3mm)</v>
      </c>
      <c r="V49" t="str">
        <f t="shared" si="17"/>
        <v>Intel® RPL-R Core™ 3 Processor 100U 1.2 GHz (10MB Cache, up to 4.7 GHz, 6 Cores)</v>
      </c>
      <c r="W49" t="str">
        <f t="shared" si="18"/>
        <v>Intel® RPL-R Core™ 3 100U</v>
      </c>
      <c r="X49" t="str">
        <f t="shared" si="19"/>
        <v>Core 3</v>
      </c>
      <c r="Y49" t="str">
        <f t="shared" si="20"/>
        <v>Core 3 100U</v>
      </c>
      <c r="Z49" t="str">
        <f t="shared" si="21"/>
        <v>Win 11 Home</v>
      </c>
      <c r="AA49" t="str">
        <f t="shared" si="22"/>
        <v/>
      </c>
      <c r="AB49" t="str">
        <f t="shared" si="23"/>
        <v>8GB</v>
      </c>
      <c r="AC49" t="str">
        <f t="shared" si="24"/>
        <v>512GB</v>
      </c>
      <c r="AD49" t="str">
        <f t="shared" si="25"/>
        <v>1x Kensington lock
1x 3.5mm combo audio jack
1x USB 2.0 Type-A</v>
      </c>
      <c r="AE49" t="str">
        <f t="shared" si="26"/>
        <v>1x DC-in
1x RJ45 Gigabit Ethernet
1x HDMI out 1.4
1x USB 2.0 Type-A
1x USB 3.2 Gen 1 Type-C
3x USB 3.2 Gen 1 Type-A</v>
      </c>
      <c r="AF49" t="str">
        <f t="shared" si="27"/>
        <v>A3202WVAK</v>
      </c>
      <c r="AG49" s="27"/>
      <c r="AH49" t="str">
        <v>90PT03U2-M001N0</v>
      </c>
      <c r="AI49" t="str">
        <v>A3202WVAK-WPB385WS</v>
      </c>
      <c r="AJ49" t="str">
        <v>4711387519219</v>
      </c>
      <c r="AK49" t="str">
        <v>197105519213</v>
      </c>
      <c r="AL49" t="str">
        <v>1.782</v>
      </c>
      <c r="AM49" t="str">
        <v>VSPT03U2-BU0010</v>
      </c>
      <c r="AN49" t="str">
        <v>White</v>
      </c>
      <c r="AO49" t="str">
        <v>21.45-inch</v>
      </c>
      <c r="AP49" t="str">
        <v>FHD (1920 x 1080) 16:9</v>
      </c>
      <c r="AQ49" t="str">
        <v>LCD</v>
      </c>
      <c r="AR49" t="str">
        <v>250nits</v>
      </c>
      <c r="AS49" t="str">
        <v>sRGB: 100%</v>
      </c>
      <c r="AT49" t="str">
        <v>178/178</v>
      </c>
      <c r="AU49" t="str">
        <v>14/25</v>
      </c>
      <c r="AV49" t="str">
        <v>75Hz</v>
      </c>
      <c r="AW49" t="str">
        <v>1000:1</v>
      </c>
      <c r="AX49" t="str">
        <v>86 %</v>
      </c>
      <c r="AY49" t="str">
        <v>Wide view</v>
      </c>
      <c r="AZ49" t="str">
        <v>Anti-glare display</v>
      </c>
      <c r="BA49" t="str">
        <v>Non-touch screen</v>
      </c>
      <c r="BB49" t="str">
        <v>Normal Stand</v>
      </c>
      <c r="BC49" t="str">
        <v>Intel® RPL-R Core™ 3 Processor 100U 1.2 GHz (10MB Cache, up to 4.7 GHz, 6 Cores)</v>
      </c>
      <c r="BD49" t="str">
        <v>N/A</v>
      </c>
      <c r="BE49" t="str">
        <v>N/A</v>
      </c>
      <c r="BF49" t="str">
        <v>Intel® Graphics</v>
      </c>
      <c r="BG49" t="str">
        <v>8GB DDR5 SO-DIMM</v>
      </c>
      <c r="BH49" t="str">
        <v>DDR5 8GB</v>
      </c>
      <c r="BI49" t="str">
        <v>512GB M.2 NVMe™ PCIe® 4.0 SSD</v>
      </c>
      <c r="BJ49" t="str">
        <v>1x M.2  2280 SSD slot
2x DDR5 SO-DIMM slot</v>
      </c>
      <c r="BK49" t="str">
        <v/>
      </c>
      <c r="BL49" t="str">
        <v>Wi-Fi 6E(802.11ax) (Dual band) 2*2 + Bluetooth® 5.4 Wireless Card</v>
      </c>
      <c r="BM49" t="str">
        <v>Realtek RTL8111H 10/100/1000 Mbps</v>
      </c>
      <c r="BN49" t="str">
        <v>720p HD camera</v>
      </c>
      <c r="BO49" t="str">
        <v>With privacy shutter</v>
      </c>
      <c r="BP49" t="str">
        <v>N/A</v>
      </c>
      <c r="BQ49" t="str">
        <v>Built-in array microphone
Built-in speakers
SonicMaster</v>
      </c>
      <c r="BR49" t="str">
        <v>Windows 11 Home - ASUS recommends Windows 11 Pro for business</v>
      </c>
      <c r="BS49" t="str">
        <v>Microsoft Office Home &amp; Student 2021</v>
      </c>
      <c r="BT49" t="str">
        <v>ø4.5, 90W AC Adapter, Output: 19V DC, 4.74A, 90W, Input: 100~240V AC 50/60Hz universal</v>
      </c>
      <c r="BU49" t="str">
        <v>1x Kensington lock
1x 3.5mm combo audio jack
1x USB 2.0 Type-A</v>
      </c>
      <c r="BV49" t="str">
        <v>1x DC-in
1x RJ45 Gigabit Ethernet
1x HDMI out 1.4
1x USB 2.0 Type-A
1x USB 3.2 Gen 1 Type-C
3x USB 3.2 Gen 1 Type-A</v>
      </c>
      <c r="BW49" t="str">
        <v>49.3 x 39.5 x 1.3 ~ 16.5 cm (19.41" x 15.55" x 0.51" ~ 6.50")</v>
      </c>
      <c r="BX49" t="str">
        <v>04.84 kg (10.67 lbs)</v>
      </c>
      <c r="BY49" t="str">
        <v>BIOS Booting User Password Protection
HDD User Password Protection and Security
Kensington Security Slot™(7x 3mm)</v>
      </c>
      <c r="BZ49" t="str">
        <v>McAfee® 30 days free trial</v>
      </c>
      <c r="CA49" t="str">
        <v>Trusted Platform Module (Firmware TPM)</v>
      </c>
      <c r="CB49" t="str">
        <v>MyASUS
ASUS Business Manager</v>
      </c>
      <c r="CC49" t="str">
        <v>System diagnosis
Fan Profile
Splendid
AppDeals
Link to MyASUS</v>
      </c>
      <c r="CD49" t="str">
        <v>Wireless white keyboard
Wireless optical mouse</v>
      </c>
      <c r="CE49" t="str">
        <v>REACH
RoHS</v>
      </c>
      <c r="CF4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9" t="str">
        <v>65% PCR recycled plastic rear cover</v>
      </c>
      <c r="CH49" t="str">
        <v>65% PCR recycled plastic base cover</v>
      </c>
      <c r="CI49" t="str">
        <v/>
      </c>
    </row>
    <row r="50" spans="1:87" ht="14.4">
      <c r="A50" t="str">
        <v>A3402WVAK-WPC515WS</v>
      </c>
      <c r="B50" s="19" t="str">
        <f>IF(ISBLANK(A50),"",_xlfn.XLOOKUP(LEFT(A50,5),'MKT name rule'!$B$2:$B$322,'MKT name rule'!$C$2:$C$322, "Not found"))</f>
        <v>ASUS AiO A3402</v>
      </c>
      <c r="C50" s="19" t="str">
        <f t="shared" si="28"/>
        <v>90PT03T1-M00CR0</v>
      </c>
      <c r="D50" t="str">
        <f t="shared" si="0"/>
        <v>ASUS AiO A3402 (Core 5 120U/16GB/512GB/Win 11 Home/A3402WVAK)</v>
      </c>
      <c r="E50" t="str">
        <f t="shared" si="1"/>
        <v>Intel® RPL-R Core™ 5 120U 1.4 GHz</v>
      </c>
      <c r="F50" t="str">
        <f t="shared" si="2"/>
        <v>Intel® Graphics</v>
      </c>
      <c r="G50" t="str">
        <f t="shared" si="30"/>
        <v>Windows 11 Home</v>
      </c>
      <c r="H50" t="str">
        <f t="shared" si="29"/>
        <v>Microsoft Office Home &amp; Student 2021</v>
      </c>
      <c r="I50" t="str">
        <f t="shared" si="4"/>
        <v>23.8"</v>
      </c>
      <c r="J50" t="str">
        <f t="shared" si="5"/>
        <v>FHD (1920 x 1080) 16:9</v>
      </c>
      <c r="K50" t="str">
        <f t="shared" si="6"/>
        <v>250nits</v>
      </c>
      <c r="L50" s="1" t="str">
        <f t="shared" si="7"/>
        <v>DDR5 16GB</v>
      </c>
      <c r="M50" t="str">
        <f t="shared" si="8"/>
        <v>512GB M.2 NVMe™ PCIe® 4.0 SSD</v>
      </c>
      <c r="N50" t="str">
        <f t="shared" si="9"/>
        <v>Side:
1x Kensington lock
1x 3.5mm combo audio jack
1x USB 2.0 Type-A
Back:
1x DC-in
1x RJ45 Gigabit Ethernet
1x HDMI in 1.4
1x HDMI out 1.4
1x USB 2.0 Type-A
1x USB 3.2 Gen 1 Type-C
3x USB 3.2 Gen 1 Type-A</v>
      </c>
      <c r="O50" t="str">
        <f t="shared" si="10"/>
        <v>05.40 kg</v>
      </c>
      <c r="P50" t="str">
        <f t="shared" si="11"/>
        <v>53.9 x 42.3 x 1.5 ~ 16.5 cm</v>
      </c>
      <c r="Q50" t="str">
        <f t="shared" si="12"/>
        <v>1x M.2  2280 SSD slot
2x DDR5 SO-DIMM slot</v>
      </c>
      <c r="R50" t="str">
        <f t="shared" si="13"/>
        <v>Wireless white keyboard
Wireless optical mouse</v>
      </c>
      <c r="S50" t="str">
        <f t="shared" si="14"/>
        <v>No Battery</v>
      </c>
      <c r="T50" t="str">
        <f t="shared" si="15"/>
        <v>ø4.5, 90W AC Adapter</v>
      </c>
      <c r="U50" t="str">
        <f t="shared" si="16"/>
        <v>BIOS Booting User Password Protection
HDD User Password Protection and Security
Kensington Security Slot™(7x 3mm)</v>
      </c>
      <c r="V50" t="str">
        <f t="shared" si="17"/>
        <v>Intel® RPL-R Core™ 5 Processor 120U 1.4 GHz (12MB Cache, up to 5.0 GHz, 10 Cores)</v>
      </c>
      <c r="W50" t="str">
        <f t="shared" si="18"/>
        <v>Intel® RPL-R Core™ 5 120U</v>
      </c>
      <c r="X50" t="str">
        <f t="shared" si="19"/>
        <v>Core 5</v>
      </c>
      <c r="Y50" t="str">
        <f t="shared" si="20"/>
        <v>Core 5 120U</v>
      </c>
      <c r="Z50" t="str">
        <f t="shared" si="21"/>
        <v>Win 11 Home</v>
      </c>
      <c r="AA50" t="str">
        <f t="shared" si="22"/>
        <v/>
      </c>
      <c r="AB50" t="str">
        <f t="shared" si="23"/>
        <v>16GB</v>
      </c>
      <c r="AC50" t="str">
        <f t="shared" si="24"/>
        <v>512GB</v>
      </c>
      <c r="AD50" t="str">
        <f t="shared" si="25"/>
        <v>1x Kensington lock
1x 3.5mm combo audio jack
1x USB 2.0 Type-A</v>
      </c>
      <c r="AE50" t="str">
        <f t="shared" si="26"/>
        <v>1x DC-in
1x RJ45 Gigabit Ethernet
1x HDMI in 1.4
1x HDMI out 1.4
1x USB 2.0 Type-A
1x USB 3.2 Gen 1 Type-C
3x USB 3.2 Gen 1 Type-A</v>
      </c>
      <c r="AF50" t="str">
        <f t="shared" si="27"/>
        <v>A3402WVAK</v>
      </c>
      <c r="AG50" s="27"/>
      <c r="AH50" t="str">
        <v>90PT03T1-M00CR0</v>
      </c>
      <c r="AI50" t="str">
        <v>A3402WVAK-WPC515WS</v>
      </c>
      <c r="AJ50" t="str">
        <v>4711387519226</v>
      </c>
      <c r="AK50" t="str">
        <v>197105519220</v>
      </c>
      <c r="AL50" t="str">
        <v>5.397</v>
      </c>
      <c r="AM50" t="str">
        <v>VSPT03T1-BU0010</v>
      </c>
      <c r="AN50" t="str">
        <v>White</v>
      </c>
      <c r="AO50" t="str">
        <v>23.8-inch</v>
      </c>
      <c r="AP50" t="str">
        <v>FHD (1920 x 1080) 16:9</v>
      </c>
      <c r="AQ50" t="str">
        <v>LCD</v>
      </c>
      <c r="AR50" t="str">
        <v>250nits</v>
      </c>
      <c r="AS50" t="str">
        <v>sRGB: 100%</v>
      </c>
      <c r="AT50" t="str">
        <v>178/178</v>
      </c>
      <c r="AU50" t="str">
        <v>14/25</v>
      </c>
      <c r="AV50" t="str">
        <v>100Hz</v>
      </c>
      <c r="AW50" t="str">
        <v>1000:1</v>
      </c>
      <c r="AX50" t="str">
        <v>88 %</v>
      </c>
      <c r="AY50" t="str">
        <v>Wide view</v>
      </c>
      <c r="AZ50" t="str">
        <v>Anti-glare display</v>
      </c>
      <c r="BA50" t="str">
        <v>Non-touch screen</v>
      </c>
      <c r="BB50" t="str">
        <v>Normal Stand</v>
      </c>
      <c r="BC50" t="str">
        <v>Intel® RPL-R Core™ 5 Processor 120U 1.4 GHz (12MB Cache, up to 5.0 GHz, 10 Cores)</v>
      </c>
      <c r="BD50" t="str">
        <v>N/A</v>
      </c>
      <c r="BE50" t="str">
        <v>N/A</v>
      </c>
      <c r="BF50" t="str">
        <v>Intel® Graphics</v>
      </c>
      <c r="BG50" t="str">
        <v>8GB DDR5 SO-DIMM *2</v>
      </c>
      <c r="BH50" t="str">
        <v>DDR5 16GB</v>
      </c>
      <c r="BI50" t="str">
        <v>512GB M.2 NVMe™ PCIe® 4.0 SSD</v>
      </c>
      <c r="BJ50" t="str">
        <v>1x M.2  2280 SSD slot
2x DDR5 SO-DIMM slot</v>
      </c>
      <c r="BK50" t="str">
        <v/>
      </c>
      <c r="BL50" t="str">
        <v>Wi-Fi 6E(802.11ax) (Dual band) 2*2 + Bluetooth® 5.4 Wireless Card</v>
      </c>
      <c r="BM50" t="str">
        <v>Realtek RTL8111H 10/100/1000 Mbps</v>
      </c>
      <c r="BN50" t="str">
        <v>720p HD camera</v>
      </c>
      <c r="BO50" t="str">
        <v>With privacy shutter</v>
      </c>
      <c r="BP50" t="str">
        <v>N/A</v>
      </c>
      <c r="BQ50" t="str">
        <v>Built-in array microphone
Built-in speakers
SonicMaster</v>
      </c>
      <c r="BR50" t="str">
        <v>Windows 11 Home - ASUS recommends Windows 11 Pro for business</v>
      </c>
      <c r="BS50" t="str">
        <v>Microsoft Office Home &amp; Student 2021</v>
      </c>
      <c r="BT50" t="str">
        <v>ø4.5, 90W AC Adapter, Output: 19V DC, 4.74A, 90W, Input: 100~240V AC 50/60Hz universal</v>
      </c>
      <c r="BU50" t="str">
        <v>1x Kensington lock
1x 3.5mm combo audio jack
1x USB 2.0 Type-A</v>
      </c>
      <c r="BV50" t="str">
        <v>1x DC-in
1x RJ45 Gigabit Ethernet
1x HDMI in 1.4
1x HDMI out 1.4
1x USB 2.0 Type-A
1x USB 3.2 Gen 1 Type-C
3x USB 3.2 Gen 1 Type-A</v>
      </c>
      <c r="BW50" t="str">
        <v>53.9 x 42.3 x 1.5 ~ 16.5 cm (21.22" x 16.65" x 0.59" ~ 6.50")</v>
      </c>
      <c r="BX50" t="str">
        <v>05.40 kg (11.90 lbs)</v>
      </c>
      <c r="BY50" t="str">
        <v>BIOS Booting User Password Protection
HDD User Password Protection and Security
Kensington Security Slot™(7x 3mm)</v>
      </c>
      <c r="BZ50" t="str">
        <v>McAfee® 30 days free trial</v>
      </c>
      <c r="CA50" t="str">
        <v>Trusted Platform Module (Firmware TPM)</v>
      </c>
      <c r="CB50" t="str">
        <v>MyASUS
ASUS Business Manager</v>
      </c>
      <c r="CC50" t="str">
        <v>System diagnosis
Fan Profile
Splendid
AppDeals
Link to MyASUS</v>
      </c>
      <c r="CD50" t="str">
        <v>Wireless white keyboard
Wireless optical mouse</v>
      </c>
      <c r="CE50" t="str">
        <v>REACH
RoHS</v>
      </c>
      <c r="CF5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0" t="str">
        <v/>
      </c>
      <c r="CH50" t="str">
        <v/>
      </c>
      <c r="CI50" t="str">
        <v/>
      </c>
    </row>
    <row r="51" spans="1:87" ht="14.4">
      <c r="A51" t="str">
        <v>A3402WVAT-WPD515WS</v>
      </c>
      <c r="B51" s="19" t="str">
        <f>IF(ISBLANK(A51),"",_xlfn.XLOOKUP(LEFT(A51,5),'MKT name rule'!$B$2:$B$322,'MKT name rule'!$C$2:$C$322, "Not found"))</f>
        <v>ASUS AiO A3402</v>
      </c>
      <c r="C51" s="19" t="str">
        <f t="shared" si="28"/>
        <v>90PT03T1-M00CT0</v>
      </c>
      <c r="D51" t="str">
        <f t="shared" si="0"/>
        <v>ASUS AiO A3402 (i5-1335U/16GB/512GB/Win 11 Home/A3402WVAT)</v>
      </c>
      <c r="E51" t="str">
        <f t="shared" si="1"/>
        <v>Intel® Core™ i5-1335U 1.3 GHz</v>
      </c>
      <c r="F51" t="str">
        <f t="shared" si="2"/>
        <v>Intel Iris Xᵉ Graphics (available for Intel® Core™ i5/i7/i9 with dual channel memory)</v>
      </c>
      <c r="G51" t="str">
        <f t="shared" si="30"/>
        <v>Windows 11 Home</v>
      </c>
      <c r="H51" t="str">
        <f t="shared" si="29"/>
        <v>Microsoft Office Home &amp; Student 2021</v>
      </c>
      <c r="I51" t="str">
        <f t="shared" si="4"/>
        <v>23.8"</v>
      </c>
      <c r="J51" t="str">
        <f t="shared" si="5"/>
        <v>FHD (1920 x 1080) 16:9</v>
      </c>
      <c r="K51" t="str">
        <f t="shared" si="6"/>
        <v>250nits</v>
      </c>
      <c r="L51" s="1" t="str">
        <f t="shared" si="7"/>
        <v>DDR5 16GB</v>
      </c>
      <c r="M51" t="str">
        <f t="shared" si="8"/>
        <v>512GB M.2 NVMe™ PCIe® 4.0 SSD</v>
      </c>
      <c r="N51" t="str">
        <f t="shared" si="9"/>
        <v>Side:
1x Kensington lock
1x 3.5mm combo audio jack
1x USB 2.0 Type-A
Back:
1x DC-in
1x RJ45 Gigabit Ethernet
1x HDMI in 1.4
1x HDMI out 1.4
1x USB 2.0 Type-A
1x USB 3.2 Gen 1 Type-C
3x USB 3.2 Gen 1 Type-A</v>
      </c>
      <c r="O51" t="str">
        <f t="shared" si="10"/>
        <v>05.40 kg</v>
      </c>
      <c r="P51" t="str">
        <f t="shared" si="11"/>
        <v>53.9 x 42.3 x 1.5 ~ 16.5 cm</v>
      </c>
      <c r="Q51" t="str">
        <f t="shared" si="12"/>
        <v>1x M.2  2280 SSD slot
2x DDR5 SO-DIMM slot</v>
      </c>
      <c r="R51" t="str">
        <f t="shared" si="13"/>
        <v>Wireless white keyboard
Wireless optical mouse</v>
      </c>
      <c r="S51" t="str">
        <f t="shared" si="14"/>
        <v>No Battery</v>
      </c>
      <c r="T51" t="str">
        <f t="shared" si="15"/>
        <v>ø4.5, 90W AC Adapter</v>
      </c>
      <c r="U51" t="str">
        <f t="shared" si="16"/>
        <v>BIOS Booting User Password Protection
HDD User Password Protection and Security
Kensington Security Slot™(7x 3mm)</v>
      </c>
      <c r="V51" t="str">
        <f t="shared" si="17"/>
        <v>Intel® Core™ i5-1335U Processor 1.3 GHz (12M Cache, up to 4.6 GHz, 10 cores)</v>
      </c>
      <c r="W51" t="str">
        <f t="shared" si="18"/>
        <v>Intel® Core™ i5-1335U 1.3</v>
      </c>
      <c r="X51" t="str">
        <f t="shared" si="19"/>
        <v>i5-1335U</v>
      </c>
      <c r="Y51" t="str">
        <f t="shared" si="20"/>
        <v>i5-1335U</v>
      </c>
      <c r="Z51" t="str">
        <f t="shared" si="21"/>
        <v>Win 11 Home</v>
      </c>
      <c r="AA51" t="str">
        <f t="shared" si="22"/>
        <v/>
      </c>
      <c r="AB51" t="str">
        <f t="shared" si="23"/>
        <v>16GB</v>
      </c>
      <c r="AC51" t="str">
        <f t="shared" si="24"/>
        <v>512GB</v>
      </c>
      <c r="AD51" t="str">
        <f t="shared" si="25"/>
        <v>1x Kensington lock
1x 3.5mm combo audio jack
1x USB 2.0 Type-A</v>
      </c>
      <c r="AE51" t="str">
        <f t="shared" si="26"/>
        <v>1x DC-in
1x RJ45 Gigabit Ethernet
1x HDMI in 1.4
1x HDMI out 1.4
1x USB 2.0 Type-A
1x USB 3.2 Gen 1 Type-C
3x USB 3.2 Gen 1 Type-A</v>
      </c>
      <c r="AF51" t="str">
        <f t="shared" si="27"/>
        <v>A3402WVAT</v>
      </c>
      <c r="AG51" s="27"/>
      <c r="AH51" t="str">
        <v>90PT03T1-M00CT0</v>
      </c>
      <c r="AI51" t="str">
        <v>A3402WVAT-WPD515WS</v>
      </c>
      <c r="AJ51" t="str">
        <v>4711387583937</v>
      </c>
      <c r="AK51" t="str">
        <v>197105583931</v>
      </c>
      <c r="AL51" t="str">
        <v>5.397</v>
      </c>
      <c r="AM51" t="str">
        <v>VSPT03T1-BU0030</v>
      </c>
      <c r="AN51" t="str">
        <v>White</v>
      </c>
      <c r="AO51" t="str">
        <v>23.8-inch</v>
      </c>
      <c r="AP51" t="str">
        <v>FHD (1920 x 1080) 16:9</v>
      </c>
      <c r="AQ51" t="str">
        <v>LCD</v>
      </c>
      <c r="AR51" t="str">
        <v>250nits</v>
      </c>
      <c r="AS51" t="str">
        <v>sRGB: 100%</v>
      </c>
      <c r="AT51" t="str">
        <v>178/178</v>
      </c>
      <c r="AU51" t="str">
        <v>14/25</v>
      </c>
      <c r="AV51" t="str">
        <v>75Hz</v>
      </c>
      <c r="AW51" t="str">
        <v>1000:1</v>
      </c>
      <c r="AX51" t="str">
        <v>88 %</v>
      </c>
      <c r="AY51" t="str">
        <v>Wide view</v>
      </c>
      <c r="AZ51" t="str">
        <v>Anti-glare display</v>
      </c>
      <c r="BA51" t="str">
        <v>Touch screen</v>
      </c>
      <c r="BB51" t="str">
        <v>Normal Stand</v>
      </c>
      <c r="BC51" t="str">
        <v>Intel® Core™ i5-1335U Processor 1.3 GHz (12M Cache, up to 4.6 GHz, 10 cores)</v>
      </c>
      <c r="BD51" t="str">
        <v>N/A</v>
      </c>
      <c r="BE51" t="str">
        <v>N/A</v>
      </c>
      <c r="BF51" t="str">
        <v>Intel Iris Xᵉ Graphics (available for Intel® Core™ i5/i7/i9 with dual channel memory)</v>
      </c>
      <c r="BG51" t="str">
        <v>8GB DDR5 SO-DIMM *2</v>
      </c>
      <c r="BH51" t="str">
        <v>DDR5 16GB</v>
      </c>
      <c r="BI51" t="str">
        <v>512GB M.2 NVMe™ PCIe® 4.0 SSD</v>
      </c>
      <c r="BJ51" t="str">
        <v>1x M.2  2280 SSD slot
2x DDR5 SO-DIMM slot</v>
      </c>
      <c r="BK51" t="str">
        <v/>
      </c>
      <c r="BL51" t="str">
        <v>Wi-Fi 6E(802.11ax) (Dual band) 2*2 + Bluetooth® 5.4 Wireless Card</v>
      </c>
      <c r="BM51" t="str">
        <v>Realtek RTL8111H 10/100/1000 Mbps</v>
      </c>
      <c r="BN51" t="str">
        <v>720p HD camera</v>
      </c>
      <c r="BO51" t="str">
        <v>With privacy shutter</v>
      </c>
      <c r="BP51" t="str">
        <v>N/A</v>
      </c>
      <c r="BQ51" t="str">
        <v>Built-in array microphone
Built-in speakers
SonicMaster</v>
      </c>
      <c r="BR51" t="str">
        <v>Windows 11 Home - ASUS recommends Windows 11 Pro for business</v>
      </c>
      <c r="BS51" t="str">
        <v>Microsoft Office Home &amp; Student 2021</v>
      </c>
      <c r="BT51" t="str">
        <v>ø4.5, 90W AC Adapter, Output: 19V DC, 4.74A, 90W, Input: 100~240V AC 50/60Hz universal</v>
      </c>
      <c r="BU51" t="str">
        <v>1x Kensington lock
1x 3.5mm combo audio jack
1x USB 2.0 Type-A</v>
      </c>
      <c r="BV51" t="str">
        <v>1x DC-in
1x RJ45 Gigabit Ethernet
1x HDMI in 1.4
1x HDMI out 1.4
1x USB 2.0 Type-A
1x USB 3.2 Gen 1 Type-C
3x USB 3.2 Gen 1 Type-A</v>
      </c>
      <c r="BW51" t="str">
        <v>53.9 x 42.3 x 1.5 ~ 16.5 cm (21.22" x 16.65" x 0.59" ~ 6.50")</v>
      </c>
      <c r="BX51" t="str">
        <v>05.40 kg (11.90 lbs)</v>
      </c>
      <c r="BY51" t="str">
        <v>BIOS Booting User Password Protection
HDD User Password Protection and Security
Kensington Security Slot™(7x 3mm)</v>
      </c>
      <c r="BZ51" t="str">
        <v>McAfee® 30 days free trial</v>
      </c>
      <c r="CA51" t="str">
        <v>Trusted Platform Module (Firmware TPM)</v>
      </c>
      <c r="CB51" t="str">
        <v>MyASUS
ASUS Business Manager</v>
      </c>
      <c r="CC51" t="str">
        <v>System diagnosis
Fan Profile
Splendid
AppDeals
Link to MyASUS</v>
      </c>
      <c r="CD51" t="str">
        <v>Wireless white keyboard
Wireless optical mouse</v>
      </c>
      <c r="CE51" t="str">
        <v>REACH
RoHS</v>
      </c>
      <c r="CF5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1" t="str">
        <v/>
      </c>
      <c r="CH51" t="str">
        <v/>
      </c>
      <c r="CI51" t="str">
        <v/>
      </c>
    </row>
    <row r="52" spans="1:87" ht="14.4">
      <c r="A52" t="str">
        <v>A3402WVAT-WPD715WS</v>
      </c>
      <c r="B52" s="19" t="str">
        <f>IF(ISBLANK(A52),"",_xlfn.XLOOKUP(LEFT(A52,5),'MKT name rule'!$B$2:$B$322,'MKT name rule'!$C$2:$C$322, "Not found"))</f>
        <v>ASUS AiO A3402</v>
      </c>
      <c r="C52" s="19" t="str">
        <f t="shared" si="28"/>
        <v>90PT03T1-M00CU0</v>
      </c>
      <c r="D52" t="str">
        <f t="shared" si="0"/>
        <v>ASUS AiO A3402 (i7-1355U/16GB/512GB/Win 11 Home/A3402WVAT)</v>
      </c>
      <c r="E52" t="str">
        <f t="shared" si="1"/>
        <v>Intel® Core™ i7-1355U 1.7 GHz</v>
      </c>
      <c r="F52" t="str">
        <f t="shared" si="2"/>
        <v>Intel Iris Xᵉ Graphics (available for Intel® Core™ i5/i7/i9 with dual channel memory)</v>
      </c>
      <c r="G52" t="str">
        <f t="shared" si="30"/>
        <v>Windows 11 Home</v>
      </c>
      <c r="H52" t="str">
        <f t="shared" si="29"/>
        <v>Microsoft Office Home &amp; Student 2021</v>
      </c>
      <c r="I52" t="str">
        <f t="shared" si="4"/>
        <v>23.8"</v>
      </c>
      <c r="J52" t="str">
        <f t="shared" si="5"/>
        <v>FHD (1920 x 1080) 16:9</v>
      </c>
      <c r="K52" t="str">
        <f t="shared" si="6"/>
        <v>250nits</v>
      </c>
      <c r="L52" s="1" t="str">
        <f t="shared" si="7"/>
        <v>DDR5 16GB</v>
      </c>
      <c r="M52" t="str">
        <f t="shared" si="8"/>
        <v>512GB M.2 NVMe™ PCIe® 4.0 SSD</v>
      </c>
      <c r="N52" t="str">
        <f t="shared" si="9"/>
        <v>Side:
1x Kensington lock
1x 3.5mm combo audio jack
1x USB 2.0 Type-A
Back:
1x DC-in
1x RJ45 Gigabit Ethernet
1x HDMI in 1.4
1x HDMI out 1.4
1x USB 2.0 Type-A
1x USB 3.2 Gen 1 Type-C
3x USB 3.2 Gen 1 Type-A</v>
      </c>
      <c r="O52" t="str">
        <f t="shared" si="10"/>
        <v>05.40 kg</v>
      </c>
      <c r="P52" t="str">
        <f t="shared" si="11"/>
        <v>53.9 x 42.3 x 1.5 ~ 16.5 cm</v>
      </c>
      <c r="Q52" t="str">
        <f t="shared" si="12"/>
        <v>1x M.2  2280 SSD slot
2x DDR5 SO-DIMM slot</v>
      </c>
      <c r="R52" t="str">
        <f t="shared" si="13"/>
        <v>Wireless white keyboard
Wireless optical mouse</v>
      </c>
      <c r="S52" t="str">
        <f t="shared" si="14"/>
        <v>No Battery</v>
      </c>
      <c r="T52" t="str">
        <f t="shared" si="15"/>
        <v>ø4.5, 90W AC Adapter</v>
      </c>
      <c r="U52" t="str">
        <f t="shared" si="16"/>
        <v>BIOS Booting User Password Protection
HDD User Password Protection and Security
Kensington Security Slot™(7x 3mm)</v>
      </c>
      <c r="V52" t="str">
        <f t="shared" si="17"/>
        <v>Intel® Core™ i7-1355U Processor 1.7 GHz (12M Cache, up to 5 GHz, 10 cores)</v>
      </c>
      <c r="W52" t="str">
        <f t="shared" si="18"/>
        <v>Intel® Core™ i7-1355U 1.7</v>
      </c>
      <c r="X52" t="str">
        <f t="shared" si="19"/>
        <v>i7-1355U</v>
      </c>
      <c r="Y52" t="str">
        <f t="shared" si="20"/>
        <v>i7-1355U</v>
      </c>
      <c r="Z52" t="str">
        <f t="shared" si="21"/>
        <v>Win 11 Home</v>
      </c>
      <c r="AA52" t="str">
        <f t="shared" si="22"/>
        <v/>
      </c>
      <c r="AB52" t="str">
        <f t="shared" si="23"/>
        <v>16GB</v>
      </c>
      <c r="AC52" t="str">
        <f t="shared" si="24"/>
        <v>512GB</v>
      </c>
      <c r="AD52" t="str">
        <f t="shared" si="25"/>
        <v>1x Kensington lock
1x 3.5mm combo audio jack
1x USB 2.0 Type-A</v>
      </c>
      <c r="AE52" t="str">
        <f t="shared" si="26"/>
        <v>1x DC-in
1x RJ45 Gigabit Ethernet
1x HDMI in 1.4
1x HDMI out 1.4
1x USB 2.0 Type-A
1x USB 3.2 Gen 1 Type-C
3x USB 3.2 Gen 1 Type-A</v>
      </c>
      <c r="AF52" t="str">
        <f t="shared" si="27"/>
        <v>A3402WVAT</v>
      </c>
      <c r="AG52" s="27"/>
      <c r="AH52" t="str">
        <v>90PT03T1-M00CU0</v>
      </c>
      <c r="AI52" t="str">
        <v>A3402WVAT-WPD715WS</v>
      </c>
      <c r="AJ52" t="str">
        <v>4711387583944</v>
      </c>
      <c r="AK52" t="str">
        <v>197105583948</v>
      </c>
      <c r="AL52" t="str">
        <v>5.397</v>
      </c>
      <c r="AM52" t="str">
        <v>VSPT03T1-BU0030</v>
      </c>
      <c r="AN52" t="str">
        <v>White</v>
      </c>
      <c r="AO52" t="str">
        <v>23.8-inch</v>
      </c>
      <c r="AP52" t="str">
        <v>FHD (1920 x 1080) 16:9</v>
      </c>
      <c r="AQ52" t="str">
        <v>LCD</v>
      </c>
      <c r="AR52" t="str">
        <v>250nits</v>
      </c>
      <c r="AS52" t="str">
        <v>sRGB: 100%</v>
      </c>
      <c r="AT52" t="str">
        <v>178/178</v>
      </c>
      <c r="AU52" t="str">
        <v>14/25</v>
      </c>
      <c r="AV52" t="str">
        <v>75Hz</v>
      </c>
      <c r="AW52" t="str">
        <v>1000:1</v>
      </c>
      <c r="AX52" t="str">
        <v>88 %</v>
      </c>
      <c r="AY52" t="str">
        <v>Wide view</v>
      </c>
      <c r="AZ52" t="str">
        <v>Anti-glare display</v>
      </c>
      <c r="BA52" t="str">
        <v>Touch screen</v>
      </c>
      <c r="BB52" t="str">
        <v>Normal Stand</v>
      </c>
      <c r="BC52" t="str">
        <v>Intel® Core™ i7-1355U Processor 1.7 GHz (12M Cache, up to 5 GHz, 10 cores)</v>
      </c>
      <c r="BD52" t="str">
        <v>N/A</v>
      </c>
      <c r="BE52" t="str">
        <v>N/A</v>
      </c>
      <c r="BF52" t="str">
        <v>Intel Iris Xᵉ Graphics (available for Intel® Core™ i5/i7/i9 with dual channel memory)</v>
      </c>
      <c r="BG52" t="str">
        <v>8GB DDR5 SO-DIMM *2</v>
      </c>
      <c r="BH52" t="str">
        <v>DDR5 16GB</v>
      </c>
      <c r="BI52" t="str">
        <v>512GB M.2 NVMe™ PCIe® 4.0 SSD</v>
      </c>
      <c r="BJ52" t="str">
        <v>1x M.2  2280 SSD slot
2x DDR5 SO-DIMM slot</v>
      </c>
      <c r="BK52" t="str">
        <v/>
      </c>
      <c r="BL52" t="str">
        <v>Wi-Fi 6E(802.11ax) (Dual band) 2*2 + Bluetooth® 5.4 Wireless Card</v>
      </c>
      <c r="BM52" t="str">
        <v>Realtek RTL8111H 10/100/1000 Mbps</v>
      </c>
      <c r="BN52" t="str">
        <v>720p HD camera</v>
      </c>
      <c r="BO52" t="str">
        <v>With privacy shutter</v>
      </c>
      <c r="BP52" t="str">
        <v>N/A</v>
      </c>
      <c r="BQ52" t="str">
        <v>Built-in array microphone
Built-in speakers
SonicMaster</v>
      </c>
      <c r="BR52" t="str">
        <v>Windows 11 Home - ASUS recommends Windows 11 Pro for business</v>
      </c>
      <c r="BS52" t="str">
        <v>Microsoft Office Home &amp; Student 2021</v>
      </c>
      <c r="BT52" t="str">
        <v>ø4.5, 90W AC Adapter, Output: 19V DC, 4.74A, 90W, Input: 100~240V AC 50/60Hz universal</v>
      </c>
      <c r="BU52" t="str">
        <v>1x Kensington lock
1x 3.5mm combo audio jack
1x USB 2.0 Type-A</v>
      </c>
      <c r="BV52" t="str">
        <v>1x DC-in
1x RJ45 Gigabit Ethernet
1x HDMI in 1.4
1x HDMI out 1.4
1x USB 2.0 Type-A
1x USB 3.2 Gen 1 Type-C
3x USB 3.2 Gen 1 Type-A</v>
      </c>
      <c r="BW52" t="str">
        <v>53.9 x 42.3 x 1.5 ~ 16.5 cm (21.22" x 16.65" x 0.59" ~ 6.50")</v>
      </c>
      <c r="BX52" t="str">
        <v>05.40 kg (11.90 lbs)</v>
      </c>
      <c r="BY52" t="str">
        <v>BIOS Booting User Password Protection
HDD User Password Protection and Security
Kensington Security Slot™(7x 3mm)</v>
      </c>
      <c r="BZ52" t="str">
        <v>McAfee® 30 days free trial</v>
      </c>
      <c r="CA52" t="str">
        <v>Trusted Platform Module (Firmware TPM)</v>
      </c>
      <c r="CB52" t="str">
        <v>MyASUS
ASUS Business Manager</v>
      </c>
      <c r="CC52" t="str">
        <v>System diagnosis
Fan Profile
Splendid
AppDeals
Link to MyASUS</v>
      </c>
      <c r="CD52" t="str">
        <v>Wireless white keyboard
Wireless optical mouse</v>
      </c>
      <c r="CE52" t="str">
        <v>REACH
RoHS</v>
      </c>
      <c r="CF5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2" t="str">
        <v/>
      </c>
      <c r="CH52" t="str">
        <v/>
      </c>
      <c r="CI52" t="str">
        <v/>
      </c>
    </row>
    <row r="53" spans="1:87" ht="14.4">
      <c r="A53" t="str">
        <v>A3202WBAK-WPB382W</v>
      </c>
      <c r="B53" s="19" t="str">
        <f>IF(ISBLANK(A53),"",_xlfn.XLOOKUP(LEFT(A53,5),'MKT name rule'!$B$2:$B$322,'MKT name rule'!$C$2:$C$322, "Not found"))</f>
        <v>ASUS AiO A3202</v>
      </c>
      <c r="C53" s="19" t="str">
        <f t="shared" si="28"/>
        <v>90PT03H4-M01P40</v>
      </c>
      <c r="D53" t="str">
        <f t="shared" si="0"/>
        <v>ASUS AiO A3202 (i3-1215U/8GB/256GB/Win 11 Home/A3202WBAK)</v>
      </c>
      <c r="E53" t="str">
        <f t="shared" si="1"/>
        <v>Intel® Core™ i3-1215U 1.2 GHz</v>
      </c>
      <c r="F53" t="str">
        <f t="shared" si="2"/>
        <v>Intel® UHD Graphics</v>
      </c>
      <c r="G53" t="str">
        <f t="shared" si="30"/>
        <v>Windows 11 Home</v>
      </c>
      <c r="H53" t="str">
        <f t="shared" si="29"/>
        <v>1-month trial for new Microsoft 365 customers. Credit card required.</v>
      </c>
      <c r="I53" t="str">
        <f t="shared" si="4"/>
        <v>21.45"</v>
      </c>
      <c r="J53" t="str">
        <f t="shared" si="5"/>
        <v>FHD (1920 x 1080) 16:9</v>
      </c>
      <c r="K53" t="str">
        <f t="shared" si="6"/>
        <v>250nits</v>
      </c>
      <c r="L53" s="1" t="str">
        <f t="shared" si="7"/>
        <v>DDR4 8GB</v>
      </c>
      <c r="M53" t="str">
        <f t="shared" si="8"/>
        <v>256GB M.2 NVMe™ PCIe® 3.0 SSD
Without HDD</v>
      </c>
      <c r="N53" t="str">
        <f t="shared" si="9"/>
        <v>Side:
1x Kensington lock
1x 3.5mm combo audio jack
1x USB 2.0 Type-A
Back:
1x DC-in
1x RJ45 Gigabit Ethernet
1x HDMI out 1.4
1x USB 2.0 Type-A
1x USB 3.2 Gen 1 Type-C
3x USB 3.2 Gen 1 Type-A</v>
      </c>
      <c r="O53" t="str">
        <f t="shared" si="10"/>
        <v>04.84 kg</v>
      </c>
      <c r="P53" t="str">
        <f t="shared" si="11"/>
        <v>49.3 x 39.5 x 1.3 ~ 16.5 cm</v>
      </c>
      <c r="Q53" t="str">
        <f t="shared" si="12"/>
        <v>1x 2.5" 7mm SATA slot
1x M.2  2280 SSD slot
2x DDR4 SO-DIMM slot</v>
      </c>
      <c r="R53" t="str">
        <f t="shared" si="13"/>
        <v>Wired white keyboard (USB)
Wired optical mouse (USB)</v>
      </c>
      <c r="S53" t="str">
        <f t="shared" si="14"/>
        <v>No Battery</v>
      </c>
      <c r="T53" t="str">
        <f t="shared" si="15"/>
        <v>ø4.5, 90W AC Adapter</v>
      </c>
      <c r="U53" t="str">
        <f t="shared" si="16"/>
        <v>BIOS Booting User Password Protection
HDD User Password Protection and Security
Kensington Security Slot™(7x 3mm)</v>
      </c>
      <c r="V53" t="str">
        <f t="shared" si="17"/>
        <v>Intel® Core™ i3-1215U Processor 1.2 GHz (10M Cache, up to 4.4 GHz, 6 cores)</v>
      </c>
      <c r="W53" t="str">
        <f t="shared" si="18"/>
        <v>Intel® Core™ i3-1215U 1.2</v>
      </c>
      <c r="X53" t="str">
        <f t="shared" si="19"/>
        <v>i3-1215U</v>
      </c>
      <c r="Y53" t="str">
        <f t="shared" si="20"/>
        <v>i3-1215U</v>
      </c>
      <c r="Z53" t="str">
        <f t="shared" si="21"/>
        <v>Win 11 Home</v>
      </c>
      <c r="AA53" t="str">
        <f t="shared" si="22"/>
        <v/>
      </c>
      <c r="AB53" t="str">
        <f t="shared" si="23"/>
        <v>8GB</v>
      </c>
      <c r="AC53" t="str">
        <f t="shared" si="24"/>
        <v>256GB</v>
      </c>
      <c r="AD53" t="str">
        <f t="shared" si="25"/>
        <v>1x Kensington lock
1x 3.5mm combo audio jack
1x USB 2.0 Type-A</v>
      </c>
      <c r="AE53" t="str">
        <f t="shared" si="26"/>
        <v>1x DC-in
1x RJ45 Gigabit Ethernet
1x HDMI out 1.4
1x USB 2.0 Type-A
1x USB 3.2 Gen 1 Type-C
3x USB 3.2 Gen 1 Type-A</v>
      </c>
      <c r="AF53" t="str">
        <f t="shared" si="27"/>
        <v>A3202WBAK</v>
      </c>
      <c r="AG53" s="27"/>
      <c r="AH53" t="str">
        <v>90PT03H4-M01P40</v>
      </c>
      <c r="AI53" t="str">
        <v>A3202WBAK-WPB382W</v>
      </c>
      <c r="AJ53" t="str">
        <v>4711387499603</v>
      </c>
      <c r="AK53" t="str">
        <v>197105499607</v>
      </c>
      <c r="AL53" t="str">
        <v>4.792</v>
      </c>
      <c r="AM53" t="str">
        <v>VSPT03H2-BU0030</v>
      </c>
      <c r="AN53" t="str">
        <v>White</v>
      </c>
      <c r="AO53" t="str">
        <v>21.45-inch</v>
      </c>
      <c r="AP53" t="str">
        <v>FHD (1920 x 1080) 16:9</v>
      </c>
      <c r="AQ53" t="str">
        <v>LCD</v>
      </c>
      <c r="AR53" t="str">
        <v>250nits</v>
      </c>
      <c r="AS53" t="str">
        <v>sRGB: 100%</v>
      </c>
      <c r="AT53" t="str">
        <v>178/178</v>
      </c>
      <c r="AU53" t="str">
        <v>14/25</v>
      </c>
      <c r="AV53" t="str">
        <v>60Hz</v>
      </c>
      <c r="AW53" t="str">
        <v>1000:1</v>
      </c>
      <c r="AX53" t="str">
        <v>86 %</v>
      </c>
      <c r="AY53" t="str">
        <v>Wide view</v>
      </c>
      <c r="AZ53" t="str">
        <v>Anti-glare display</v>
      </c>
      <c r="BA53" t="str">
        <v>Non-touch screen</v>
      </c>
      <c r="BB53" t="str">
        <v>Normal Stand</v>
      </c>
      <c r="BC53" t="str">
        <v>Intel® Core™ i3-1215U Processor 1.2 GHz (10M Cache, up to 4.4 GHz, 6 cores)</v>
      </c>
      <c r="BD53" t="str">
        <v>N/A</v>
      </c>
      <c r="BE53" t="str">
        <v>N/A</v>
      </c>
      <c r="BF53" t="str">
        <v>Intel® UHD Graphics</v>
      </c>
      <c r="BG53" t="str">
        <v>8GB DDR4 SO-DIMM</v>
      </c>
      <c r="BH53" t="str">
        <v>DDR4 8GB</v>
      </c>
      <c r="BI53" t="str">
        <v>256GB M.2 NVMe™ PCIe® 3.0 SSD
Without HDD</v>
      </c>
      <c r="BJ53" t="str">
        <v>1x 2.5" 7mm SATA slot
1x M.2  2280 SSD slot
2x DDR4 SO-DIMM slot</v>
      </c>
      <c r="BK53" t="str">
        <v>Not available</v>
      </c>
      <c r="BL53" t="str">
        <v>Wi-Fi 6(802.11ax) (Dual band) 2*2 + Bluetooth® 5.2 Wireless Card</v>
      </c>
      <c r="BM53" t="str">
        <v>Realtek RTL8111H 10/100/1000 Mbps</v>
      </c>
      <c r="BN53" t="str">
        <v>720p HD camera</v>
      </c>
      <c r="BO53" t="str">
        <v>With privacy shutter</v>
      </c>
      <c r="BP53" t="str">
        <v>N/A</v>
      </c>
      <c r="BQ53" t="str">
        <v>Built-in microphone
Built-in speakers
SonicMaster</v>
      </c>
      <c r="BR53" t="str">
        <v>Windows 11 Home - ASUS recommends Windows 11 Pro for business</v>
      </c>
      <c r="BS53" t="str">
        <v>1-month trial for new Microsoft 365 customers. Credit card required.</v>
      </c>
      <c r="BT53" t="str">
        <v>ø4.5, 90W AC Adapter, Output: 19V DC, 4.74A, 90W, Input: 100~240V AC 50/60Hz universal</v>
      </c>
      <c r="BU53" t="str">
        <v>1x Kensington lock
1x 3.5mm combo audio jack
1x USB 2.0 Type-A</v>
      </c>
      <c r="BV53" t="str">
        <v>1x DC-in
1x RJ45 Gigabit Ethernet
1x HDMI out 1.4
1x USB 2.0 Type-A
1x USB 3.2 Gen 1 Type-C
3x USB 3.2 Gen 1 Type-A</v>
      </c>
      <c r="BW53" t="str">
        <v>49.3 x 39.5 x 1.3 ~ 16.5 cm (19.41" x 15.55" x 0.51" ~ 6.50")</v>
      </c>
      <c r="BX53" t="str">
        <v>04.84 kg (10.67 lbs)</v>
      </c>
      <c r="BY53" t="str">
        <v>BIOS Booting User Password Protection
HDD User Password Protection and Security
Kensington Security Slot™(7x 3mm)</v>
      </c>
      <c r="BZ53" t="str">
        <v>McAfee Internet Security 30 days free trial</v>
      </c>
      <c r="CA53" t="str">
        <v>Trusted Platform Module (Firmware TPM)</v>
      </c>
      <c r="CB53" t="str">
        <v>MyASUS
ASUS Business Manager</v>
      </c>
      <c r="CC53" t="str">
        <v>System diagnosis
Fan Profile
Splendid
AppDeals
Link to MyASUS</v>
      </c>
      <c r="CD53" t="str">
        <v>Wired white keyboard (USB)
Wired optical mouse (USB)</v>
      </c>
      <c r="CE53" t="str">
        <v>REACH
RoHS</v>
      </c>
      <c r="CF5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3" t="str">
        <v/>
      </c>
      <c r="CH53" t="str">
        <v/>
      </c>
      <c r="CI53" t="str">
        <v/>
      </c>
    </row>
    <row r="54" spans="1:87" ht="14.4">
      <c r="A54" t="str">
        <v>A3202WBAK-WPB385W</v>
      </c>
      <c r="B54" s="19" t="str">
        <f>IF(ISBLANK(A54),"",_xlfn.XLOOKUP(LEFT(A54,5),'MKT name rule'!$B$2:$B$322,'MKT name rule'!$C$2:$C$322, "Not found"))</f>
        <v>ASUS AiO A3202</v>
      </c>
      <c r="C54" s="19" t="str">
        <f t="shared" si="28"/>
        <v>90PT03H4-M01P50</v>
      </c>
      <c r="D54" t="str">
        <f t="shared" si="0"/>
        <v>ASUS AiO A3202 (i3-1215U/8GB/512GB/Win 11 Home/A3202WBAK)</v>
      </c>
      <c r="E54" t="str">
        <f t="shared" si="1"/>
        <v>Intel® Core™ i3-1215U 1.2 GHz</v>
      </c>
      <c r="F54" t="str">
        <f t="shared" si="2"/>
        <v>Intel® UHD Graphics</v>
      </c>
      <c r="G54" t="str">
        <f t="shared" si="30"/>
        <v>Windows 11 Home</v>
      </c>
      <c r="H54" t="str">
        <f t="shared" si="29"/>
        <v>1-month trial for new Microsoft 365 customers. Credit card required.</v>
      </c>
      <c r="I54" t="str">
        <f t="shared" si="4"/>
        <v>21.45"</v>
      </c>
      <c r="J54" t="str">
        <f t="shared" si="5"/>
        <v>FHD (1920 x 1080) 16:9</v>
      </c>
      <c r="K54" t="str">
        <f t="shared" si="6"/>
        <v>250nits</v>
      </c>
      <c r="L54" s="1" t="str">
        <f t="shared" si="7"/>
        <v>DDR4 8GB</v>
      </c>
      <c r="M54" t="str">
        <f t="shared" si="8"/>
        <v>512GB M.2 NVMe™ PCIe® 3.0 SSD
Without HDD</v>
      </c>
      <c r="N54" t="str">
        <f t="shared" si="9"/>
        <v>Side:
1x Kensington lock
1x 3.5mm combo audio jack
1x USB 2.0 Type-A
Back:
1x DC-in
1x RJ45 Gigabit Ethernet
1x HDMI out 1.4
1x USB 2.0 Type-A
1x USB 3.2 Gen 1 Type-C
3x USB 3.2 Gen 1 Type-A</v>
      </c>
      <c r="O54" t="str">
        <f t="shared" si="10"/>
        <v>04.84 kg</v>
      </c>
      <c r="P54" t="str">
        <f t="shared" si="11"/>
        <v>49.3 x 39.5 x 1.3 ~ 16.5 cm</v>
      </c>
      <c r="Q54" t="str">
        <f t="shared" si="12"/>
        <v>1x 2.5" 7mm SATA slot
1x M.2  2280 SSD slot
2x DDR4 SO-DIMM slot</v>
      </c>
      <c r="R54" t="str">
        <f t="shared" si="13"/>
        <v>Wired white keyboard (USB)
Wired optical mouse (USB)</v>
      </c>
      <c r="S54" t="str">
        <f t="shared" si="14"/>
        <v>No Battery</v>
      </c>
      <c r="T54" t="str">
        <f t="shared" si="15"/>
        <v>ø4.5, 90W AC Adapter</v>
      </c>
      <c r="U54" t="str">
        <f t="shared" si="16"/>
        <v>BIOS Booting User Password Protection
HDD User Password Protection and Security
Kensington Security Slot™(7x 3mm)</v>
      </c>
      <c r="V54" t="str">
        <f t="shared" si="17"/>
        <v>Intel® Core™ i3-1215U Processor 1.2 GHz (10M Cache, up to 4.4 GHz, 6 cores)</v>
      </c>
      <c r="W54" t="str">
        <f t="shared" si="18"/>
        <v>Intel® Core™ i3-1215U 1.2</v>
      </c>
      <c r="X54" t="str">
        <f t="shared" si="19"/>
        <v>i3-1215U</v>
      </c>
      <c r="Y54" t="str">
        <f t="shared" si="20"/>
        <v>i3-1215U</v>
      </c>
      <c r="Z54" t="str">
        <f t="shared" si="21"/>
        <v>Win 11 Home</v>
      </c>
      <c r="AA54" t="str">
        <f t="shared" si="22"/>
        <v/>
      </c>
      <c r="AB54" t="str">
        <f t="shared" si="23"/>
        <v>8GB</v>
      </c>
      <c r="AC54" t="str">
        <f t="shared" si="24"/>
        <v>512GB</v>
      </c>
      <c r="AD54" t="str">
        <f t="shared" si="25"/>
        <v>1x Kensington lock
1x 3.5mm combo audio jack
1x USB 2.0 Type-A</v>
      </c>
      <c r="AE54" t="str">
        <f t="shared" si="26"/>
        <v>1x DC-in
1x RJ45 Gigabit Ethernet
1x HDMI out 1.4
1x USB 2.0 Type-A
1x USB 3.2 Gen 1 Type-C
3x USB 3.2 Gen 1 Type-A</v>
      </c>
      <c r="AF54" t="str">
        <f t="shared" si="27"/>
        <v>A3202WBAK</v>
      </c>
      <c r="AG54" s="27"/>
      <c r="AH54" t="str">
        <v>90PT03H4-M01P50</v>
      </c>
      <c r="AI54" t="str">
        <v>A3202WBAK-WPB385W</v>
      </c>
      <c r="AJ54" t="str">
        <v>4711387499900</v>
      </c>
      <c r="AK54" t="str">
        <v>197105499904</v>
      </c>
      <c r="AL54" t="str">
        <v>4.792</v>
      </c>
      <c r="AM54" t="str">
        <v>VSPT03H2-BU0030</v>
      </c>
      <c r="AN54" t="str">
        <v>White</v>
      </c>
      <c r="AO54" t="str">
        <v>21.45-inch</v>
      </c>
      <c r="AP54" t="str">
        <v>FHD (1920 x 1080) 16:9</v>
      </c>
      <c r="AQ54" t="str">
        <v>LCD</v>
      </c>
      <c r="AR54" t="str">
        <v>250nits</v>
      </c>
      <c r="AS54" t="str">
        <v>sRGB: 100%</v>
      </c>
      <c r="AT54" t="str">
        <v>178/178</v>
      </c>
      <c r="AU54" t="str">
        <v>14/25</v>
      </c>
      <c r="AV54" t="str">
        <v>60Hz</v>
      </c>
      <c r="AW54" t="str">
        <v>1000:1</v>
      </c>
      <c r="AX54" t="str">
        <v>86 %</v>
      </c>
      <c r="AY54" t="str">
        <v>Wide view</v>
      </c>
      <c r="AZ54" t="str">
        <v>Anti-glare display</v>
      </c>
      <c r="BA54" t="str">
        <v>Non-touch screen</v>
      </c>
      <c r="BB54" t="str">
        <v>Normal Stand</v>
      </c>
      <c r="BC54" t="str">
        <v>Intel® Core™ i3-1215U Processor 1.2 GHz (10M Cache, up to 4.4 GHz, 6 cores)</v>
      </c>
      <c r="BD54" t="str">
        <v>N/A</v>
      </c>
      <c r="BE54" t="str">
        <v>N/A</v>
      </c>
      <c r="BF54" t="str">
        <v>Intel® UHD Graphics</v>
      </c>
      <c r="BG54" t="str">
        <v>8GB DDR4 SO-DIMM</v>
      </c>
      <c r="BH54" t="str">
        <v>DDR4 8GB</v>
      </c>
      <c r="BI54" t="str">
        <v>512GB M.2 NVMe™ PCIe® 3.0 SSD
Without HDD</v>
      </c>
      <c r="BJ54" t="str">
        <v>1x 2.5" 7mm SATA slot
1x M.2  2280 SSD slot
2x DDR4 SO-DIMM slot</v>
      </c>
      <c r="BK54" t="str">
        <v>Not available</v>
      </c>
      <c r="BL54" t="str">
        <v>Wi-Fi 6(802.11ax) (Dual band) 2*2 + Bluetooth® 5.2 Wireless Card</v>
      </c>
      <c r="BM54" t="str">
        <v>Realtek RTL8111H 10/100/1000 Mbps</v>
      </c>
      <c r="BN54" t="str">
        <v>720p HD camera</v>
      </c>
      <c r="BO54" t="str">
        <v>With privacy shutter</v>
      </c>
      <c r="BP54" t="str">
        <v>N/A</v>
      </c>
      <c r="BQ54" t="str">
        <v>Built-in microphone
Built-in speakers
SonicMaster</v>
      </c>
      <c r="BR54" t="str">
        <v>Windows 11 Home - ASUS recommends Windows 11 Pro for business</v>
      </c>
      <c r="BS54" t="str">
        <v>1-month trial for new Microsoft 365 customers. Credit card required.</v>
      </c>
      <c r="BT54" t="str">
        <v>ø4.5, 90W AC Adapter, Output: 19V DC, 4.74A, 90W, Input: 100~240V AC 50/60Hz universal</v>
      </c>
      <c r="BU54" t="str">
        <v>1x Kensington lock
1x 3.5mm combo audio jack
1x USB 2.0 Type-A</v>
      </c>
      <c r="BV54" t="str">
        <v>1x DC-in
1x RJ45 Gigabit Ethernet
1x HDMI out 1.4
1x USB 2.0 Type-A
1x USB 3.2 Gen 1 Type-C
3x USB 3.2 Gen 1 Type-A</v>
      </c>
      <c r="BW54" t="str">
        <v>49.3 x 39.5 x 1.3 ~ 16.5 cm (19.41" x 15.55" x 0.51" ~ 6.50")</v>
      </c>
      <c r="BX54" t="str">
        <v>04.84 kg (10.67 lbs)</v>
      </c>
      <c r="BY54" t="str">
        <v>BIOS Booting User Password Protection
HDD User Password Protection and Security
Kensington Security Slot™(7x 3mm)</v>
      </c>
      <c r="BZ54" t="str">
        <v>McAfee Internet Security 30 days free trial</v>
      </c>
      <c r="CA54" t="str">
        <v>Trusted Platform Module (Firmware TPM)</v>
      </c>
      <c r="CB54" t="str">
        <v>MyASUS
ASUS Business Manager</v>
      </c>
      <c r="CC54" t="str">
        <v>System diagnosis
Fan Profile
Splendid
AppDeals
Link to MyASUS</v>
      </c>
      <c r="CD54" t="str">
        <v>Wired white keyboard (USB)
Wired optical mouse (USB)</v>
      </c>
      <c r="CE54" t="str">
        <v>REACH
RoHS</v>
      </c>
      <c r="CF5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4" t="str">
        <v/>
      </c>
      <c r="CH54" t="str">
        <v/>
      </c>
      <c r="CI54" t="str">
        <v/>
      </c>
    </row>
    <row r="55" spans="1:87" ht="14.4">
      <c r="A55" t="str">
        <v>A3202WBAK-WPB585W</v>
      </c>
      <c r="B55" s="19" t="str">
        <f>IF(ISBLANK(A55),"",_xlfn.XLOOKUP(LEFT(A55,5),'MKT name rule'!$B$2:$B$322,'MKT name rule'!$C$2:$C$322, "Not found"))</f>
        <v>ASUS AiO A3202</v>
      </c>
      <c r="C55" s="19" t="str">
        <f t="shared" si="28"/>
        <v>90PT03H4-M01P60</v>
      </c>
      <c r="D55" t="str">
        <f t="shared" si="0"/>
        <v>ASUS AiO A3202 (i5-1235U/8GB/512GB/Win 11 Home/A3202WBAK)</v>
      </c>
      <c r="E55" t="str">
        <f t="shared" si="1"/>
        <v>Intel® Core™ i5-1235U 1.3 GHz</v>
      </c>
      <c r="F55" t="str">
        <f t="shared" si="2"/>
        <v>Intel® UHD Graphics</v>
      </c>
      <c r="G55" t="str">
        <f t="shared" si="30"/>
        <v>Windows 11 Home</v>
      </c>
      <c r="H55" t="str">
        <f t="shared" si="29"/>
        <v>1-month trial for new Microsoft 365 customers. Credit card required.</v>
      </c>
      <c r="I55" t="str">
        <f>IF(ISBLANK(A55), "", SUBSTITUTE(AO55, "-inch", """"))</f>
        <v>21.45"</v>
      </c>
      <c r="J55" t="str">
        <f t="shared" si="5"/>
        <v>FHD (1920 x 1080) 16:9</v>
      </c>
      <c r="K55" t="str">
        <f t="shared" si="6"/>
        <v>250nits</v>
      </c>
      <c r="L55" s="1" t="str">
        <f t="shared" si="7"/>
        <v>DDR4 8GB</v>
      </c>
      <c r="M55" t="str">
        <f t="shared" si="8"/>
        <v>512GB M.2 NVMe™ PCIe® 3.0 SSD
Without HDD</v>
      </c>
      <c r="N55" t="str">
        <f t="shared" si="9"/>
        <v>Side:
1x Kensington lock
1x 3.5mm combo audio jack
1x USB 2.0 Type-A
Back:
1x DC-in
1x RJ45 Gigabit Ethernet
1x HDMI out 1.4
1x USB 2.0 Type-A
1x USB 3.2 Gen 1 Type-C
3x USB 3.2 Gen 1 Type-A</v>
      </c>
      <c r="O55" t="str">
        <f t="shared" si="10"/>
        <v>04.84 kg</v>
      </c>
      <c r="P55" t="str">
        <f t="shared" si="11"/>
        <v>49.3 x 39.5 x 1.3 ~ 16.5 cm</v>
      </c>
      <c r="Q55" t="str">
        <f t="shared" si="12"/>
        <v>1x 2.5" 7mm SATA slot
1x M.2  2280 SSD slot
2x DDR4 SO-DIMM slot</v>
      </c>
      <c r="R55" t="str">
        <f t="shared" si="13"/>
        <v>Wired white keyboard (USB)
Wired optical mouse (USB)</v>
      </c>
      <c r="S55" t="str">
        <f t="shared" si="14"/>
        <v>No Battery</v>
      </c>
      <c r="T55" t="str">
        <f t="shared" si="15"/>
        <v>ø4.5, 90W AC Adapter</v>
      </c>
      <c r="U55" t="str">
        <f t="shared" si="16"/>
        <v>BIOS Booting User Password Protection
HDD User Password Protection and Security
Kensington Security Slot™(7x 3mm)</v>
      </c>
      <c r="V55" t="str">
        <f t="shared" si="17"/>
        <v>Intel® Core™ i5-1235U Processor 1.3 GHz (12M Cache, up to 4.4 GHz, 10 cores)</v>
      </c>
      <c r="W55" t="str">
        <f t="shared" si="18"/>
        <v>Intel® Core™ i5-1235U 1.3</v>
      </c>
      <c r="X55" t="str">
        <f t="shared" si="19"/>
        <v>i5-1235U</v>
      </c>
      <c r="Y55" t="str">
        <f t="shared" si="20"/>
        <v>i5-1235U</v>
      </c>
      <c r="Z55" t="str">
        <f t="shared" si="21"/>
        <v>Win 11 Home</v>
      </c>
      <c r="AA55" t="str">
        <f t="shared" si="22"/>
        <v/>
      </c>
      <c r="AB55" t="str">
        <f t="shared" si="23"/>
        <v>8GB</v>
      </c>
      <c r="AC55" t="str">
        <f t="shared" si="24"/>
        <v>512GB</v>
      </c>
      <c r="AD55" t="str">
        <f t="shared" si="25"/>
        <v>1x Kensington lock
1x 3.5mm combo audio jack
1x USB 2.0 Type-A</v>
      </c>
      <c r="AE55" t="str">
        <f t="shared" si="26"/>
        <v>1x DC-in
1x RJ45 Gigabit Ethernet
1x HDMI out 1.4
1x USB 2.0 Type-A
1x USB 3.2 Gen 1 Type-C
3x USB 3.2 Gen 1 Type-A</v>
      </c>
      <c r="AF55" t="str">
        <f t="shared" si="27"/>
        <v>A3202WBAK</v>
      </c>
      <c r="AG55" s="27"/>
      <c r="AH55" t="str">
        <v>90PT03H4-M01P60</v>
      </c>
      <c r="AI55" t="str">
        <v>A3202WBAK-WPB585W</v>
      </c>
      <c r="AJ55" t="str">
        <v>4711387499610</v>
      </c>
      <c r="AK55" t="str">
        <v>197105499614</v>
      </c>
      <c r="AL55" t="str">
        <v>4.792</v>
      </c>
      <c r="AM55" t="str">
        <v>VSPT03H2-BU0030</v>
      </c>
      <c r="AN55" t="str">
        <v>White</v>
      </c>
      <c r="AO55" t="str">
        <v>21.45-inch</v>
      </c>
      <c r="AP55" t="str">
        <v>FHD (1920 x 1080) 16:9</v>
      </c>
      <c r="AQ55" t="str">
        <v>LCD</v>
      </c>
      <c r="AR55" t="str">
        <v>250nits</v>
      </c>
      <c r="AS55" t="str">
        <v>sRGB: 100%</v>
      </c>
      <c r="AT55" t="str">
        <v>178/178</v>
      </c>
      <c r="AU55" t="str">
        <v>14/25</v>
      </c>
      <c r="AV55" t="str">
        <v>60Hz</v>
      </c>
      <c r="AW55" t="str">
        <v>1000:1</v>
      </c>
      <c r="AX55" t="str">
        <v>86 %</v>
      </c>
      <c r="AY55" t="str">
        <v>Wide view</v>
      </c>
      <c r="AZ55" t="str">
        <v>Anti-glare display</v>
      </c>
      <c r="BA55" t="str">
        <v>Non-touch screen</v>
      </c>
      <c r="BB55" t="str">
        <v>Normal Stand</v>
      </c>
      <c r="BC55" t="str">
        <v>Intel® Core™ i5-1235U Processor 1.3 GHz (12M Cache, up to 4.4 GHz, 10 cores)</v>
      </c>
      <c r="BD55" t="str">
        <v>N/A</v>
      </c>
      <c r="BE55" t="str">
        <v>N/A</v>
      </c>
      <c r="BF55" t="str">
        <v>Intel® UHD Graphics</v>
      </c>
      <c r="BG55" t="str">
        <v>8GB DDR4 SO-DIMM</v>
      </c>
      <c r="BH55" t="str">
        <v>DDR4 8GB</v>
      </c>
      <c r="BI55" t="str">
        <v>512GB M.2 NVMe™ PCIe® 3.0 SSD
Without HDD</v>
      </c>
      <c r="BJ55" t="str">
        <v>1x 2.5" 7mm SATA slot
1x M.2  2280 SSD slot
2x DDR4 SO-DIMM slot</v>
      </c>
      <c r="BK55" t="str">
        <v>Not available</v>
      </c>
      <c r="BL55" t="str">
        <v>Wi-Fi 6(802.11ax) (Dual band) 2*2 + Bluetooth® 5.2 Wireless Card</v>
      </c>
      <c r="BM55" t="str">
        <v>Realtek RTL8111H 10/100/1000 Mbps</v>
      </c>
      <c r="BN55" t="str">
        <v>720p HD camera</v>
      </c>
      <c r="BO55" t="str">
        <v>With privacy shutter</v>
      </c>
      <c r="BP55" t="str">
        <v>N/A</v>
      </c>
      <c r="BQ55" t="str">
        <v>Built-in microphone
Built-in speakers
SonicMaster</v>
      </c>
      <c r="BR55" t="str">
        <v>Windows 11 Home - ASUS recommends Windows 11 Pro for business</v>
      </c>
      <c r="BS55" t="str">
        <v>1-month trial for new Microsoft 365 customers. Credit card required.</v>
      </c>
      <c r="BT55" t="str">
        <v>ø4.5, 90W AC Adapter, Output: 19V DC, 4.74A, 90W, Input: 100~240V AC 50/60Hz universal</v>
      </c>
      <c r="BU55" t="str">
        <v>1x Kensington lock
1x 3.5mm combo audio jack
1x USB 2.0 Type-A</v>
      </c>
      <c r="BV55" t="str">
        <v>1x DC-in
1x RJ45 Gigabit Ethernet
1x HDMI out 1.4
1x USB 2.0 Type-A
1x USB 3.2 Gen 1 Type-C
3x USB 3.2 Gen 1 Type-A</v>
      </c>
      <c r="BW55" t="str">
        <v>49.3 x 39.5 x 1.3 ~ 16.5 cm (19.41" x 15.55" x 0.51" ~ 6.50")</v>
      </c>
      <c r="BX55" t="str">
        <v>04.84 kg (10.67 lbs)</v>
      </c>
      <c r="BY55" t="str">
        <v>BIOS Booting User Password Protection
HDD User Password Protection and Security
Kensington Security Slot™(7x 3mm)</v>
      </c>
      <c r="BZ55" t="str">
        <v>McAfee Internet Security 30 days free trial</v>
      </c>
      <c r="CA55" t="str">
        <v>Trusted Platform Module (Firmware TPM)</v>
      </c>
      <c r="CB55" t="str">
        <v>MyASUS
ASUS Business Manager</v>
      </c>
      <c r="CC55" t="str">
        <v>System diagnosis
Fan Profile
Splendid
AppDeals
Link to MyASUS</v>
      </c>
      <c r="CD55" t="str">
        <v>Wired white keyboard (USB)
Wired optical mouse (USB)</v>
      </c>
      <c r="CE55" t="str">
        <v>REACH
RoHS</v>
      </c>
      <c r="CF5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5" t="str">
        <v/>
      </c>
      <c r="CH55" t="str">
        <v/>
      </c>
      <c r="CI55" t="str">
        <v/>
      </c>
    </row>
    <row r="56" spans="1:87" ht="14.4">
      <c r="A56" t="str">
        <v>A3402WBAK-WPC515WS</v>
      </c>
      <c r="B56" s="19" t="str">
        <f>IF(ISBLANK(A56),"",_xlfn.XLOOKUP(LEFT(A56,5),'MKT name rule'!$B$2:$B$322,'MKT name rule'!$C$2:$C$322, "Not found"))</f>
        <v>ASUS AiO A3402</v>
      </c>
      <c r="C56" s="19" t="str">
        <f t="shared" si="28"/>
        <v>90PT03G4-M06A20</v>
      </c>
      <c r="D56" t="str">
        <f t="shared" si="0"/>
        <v>ASUS AiO A3402 (i5-1235U/16GB/512GB/Win 11 Home/A3402WBAK)</v>
      </c>
      <c r="E56" t="str">
        <f t="shared" si="1"/>
        <v>Intel® Core™ i5-1235U 1.3 GHz</v>
      </c>
      <c r="F56" t="str">
        <f t="shared" si="2"/>
        <v>Intel Iris Xᵉ Graphics (available for Intel® Core™ i5/i7/i9 with dual channel memory)</v>
      </c>
      <c r="G56" t="str">
        <f t="shared" si="30"/>
        <v>Windows 11 Home</v>
      </c>
      <c r="H56" t="str">
        <f t="shared" si="29"/>
        <v>Office Home and Student 2021 included</v>
      </c>
      <c r="I56" t="str">
        <f t="shared" si="4"/>
        <v>23.8"</v>
      </c>
      <c r="J56" t="str">
        <f t="shared" si="5"/>
        <v>FHD (1920 x 1080) 16:9</v>
      </c>
      <c r="K56" t="str">
        <f t="shared" si="6"/>
        <v>250nits</v>
      </c>
      <c r="L56" s="1" t="str">
        <f t="shared" si="7"/>
        <v>DDR4 16GB</v>
      </c>
      <c r="M56" t="str">
        <f t="shared" si="8"/>
        <v>512GB M.2 NVMe™ PCIe® 3.0 SSD
Without HDD</v>
      </c>
      <c r="N56" t="str">
        <f t="shared" si="9"/>
        <v>Side:
1x Kensington lock
1x 3.5mm combo audio jack
1x USB 2.0 Type-A
Back:
1x DC-in
1x RJ45 Gigabit Ethernet
1x HDMI in 1.4
1x HDMI out 1.4
1x USB 2.0 Type-A
1x USB 3.2 Gen 1 Type-C
3x USB 3.2 Gen 1 Type-A</v>
      </c>
      <c r="O56" t="str">
        <f t="shared" si="10"/>
        <v>05.40 kg</v>
      </c>
      <c r="P56" t="str">
        <f t="shared" si="11"/>
        <v>53.9 x 42.3 x 1.5 ~ 16.5 cm</v>
      </c>
      <c r="Q56" t="str">
        <f t="shared" si="12"/>
        <v>1x 2.5" 7mm SATA slot
1x M.2  2280 SSD slot
2x DDR4 SO-DIMM slot</v>
      </c>
      <c r="R56" t="str">
        <f t="shared" si="13"/>
        <v>Wired white keyboard (USB)
Wired optical mouse (USB)</v>
      </c>
      <c r="S56" t="str">
        <f t="shared" si="14"/>
        <v>No Battery</v>
      </c>
      <c r="T56" t="str">
        <f t="shared" si="15"/>
        <v>ø4.5, 90W AC Adapter</v>
      </c>
      <c r="U56" t="str">
        <f t="shared" si="16"/>
        <v>BIOS Booting User Password Protection
HDD User Password Protection and Security
Kensington Security Slot™(7x 3mm)</v>
      </c>
      <c r="V56" t="str">
        <f t="shared" si="17"/>
        <v>Intel® Core™ i5-1235U Processor 1.3 GHz (12M Cache, up to 4.4 GHz, 10 cores)</v>
      </c>
      <c r="W56" t="str">
        <f t="shared" si="18"/>
        <v>Intel® Core™ i5-1235U 1.3</v>
      </c>
      <c r="X56" t="str">
        <f t="shared" si="19"/>
        <v>i5-1235U</v>
      </c>
      <c r="Y56" t="str">
        <f t="shared" si="20"/>
        <v>i5-1235U</v>
      </c>
      <c r="Z56" t="str">
        <f t="shared" si="21"/>
        <v>Win 11 Home</v>
      </c>
      <c r="AA56" t="str">
        <f t="shared" si="22"/>
        <v/>
      </c>
      <c r="AB56" t="str">
        <f t="shared" si="23"/>
        <v>16GB</v>
      </c>
      <c r="AC56" t="str">
        <f t="shared" si="24"/>
        <v>512GB</v>
      </c>
      <c r="AD56" t="str">
        <f t="shared" si="25"/>
        <v>1x Kensington lock
1x 3.5mm combo audio jack
1x USB 2.0 Type-A</v>
      </c>
      <c r="AE56" t="str">
        <f t="shared" si="26"/>
        <v>1x DC-in
1x RJ45 Gigabit Ethernet
1x HDMI in 1.4
1x HDMI out 1.4
1x USB 2.0 Type-A
1x USB 3.2 Gen 1 Type-C
3x USB 3.2 Gen 1 Type-A</v>
      </c>
      <c r="AF56" t="str">
        <f t="shared" si="27"/>
        <v>A3402WBAK</v>
      </c>
      <c r="AG56" s="27"/>
      <c r="AH56" t="str">
        <v>90PT03G4-M06A20</v>
      </c>
      <c r="AI56" t="str">
        <v>A3402WBAK-WPC515WS</v>
      </c>
      <c r="AJ56" t="str">
        <v>4711387499672</v>
      </c>
      <c r="AK56" t="str">
        <v>197105499676</v>
      </c>
      <c r="AL56" t="str">
        <v>5.352</v>
      </c>
      <c r="AM56" t="str">
        <v>VSPT03G2-BU0060</v>
      </c>
      <c r="AN56" t="str">
        <v>White</v>
      </c>
      <c r="AO56" t="str">
        <v>23.8-inch</v>
      </c>
      <c r="AP56" t="str">
        <v>FHD (1920 x 1080) 16:9</v>
      </c>
      <c r="AQ56" t="str">
        <v>LCD</v>
      </c>
      <c r="AR56" t="str">
        <v>250nits</v>
      </c>
      <c r="AS56" t="str">
        <v>sRGB: 100%</v>
      </c>
      <c r="AT56" t="str">
        <v>178/178</v>
      </c>
      <c r="AU56" t="str">
        <v>14/25</v>
      </c>
      <c r="AV56" t="str">
        <v>60Hz</v>
      </c>
      <c r="AW56" t="str">
        <v>1000:1</v>
      </c>
      <c r="AX56" t="str">
        <v>88 %</v>
      </c>
      <c r="AY56" t="str">
        <v>Wide view</v>
      </c>
      <c r="AZ56" t="str">
        <v>Anti-glare display</v>
      </c>
      <c r="BA56" t="str">
        <v>Non-touch screen</v>
      </c>
      <c r="BB56" t="str">
        <v>Normal Stand</v>
      </c>
      <c r="BC56" t="str">
        <v>Intel® Core™ i5-1235U Processor 1.3 GHz (12M Cache, up to 4.4 GHz, 10 cores)</v>
      </c>
      <c r="BD56" t="str">
        <v>N/A</v>
      </c>
      <c r="BE56" t="str">
        <v>N/A</v>
      </c>
      <c r="BF56" t="str">
        <v>Intel Iris Xᵉ Graphics (available for Intel® Core™ i5/i7/i9 with dual channel memory)</v>
      </c>
      <c r="BG56" t="str">
        <v>8GB DDR4 SO-DIMM *2</v>
      </c>
      <c r="BH56" t="str">
        <v>DDR4 16GB</v>
      </c>
      <c r="BI56" t="str">
        <v>512GB M.2 NVMe™ PCIe® 3.0 SSD
Without HDD</v>
      </c>
      <c r="BJ56" t="str">
        <v>1x 2.5" 7mm SATA slot
1x M.2  2280 SSD slot
2x DDR4 SO-DIMM slot</v>
      </c>
      <c r="BK56" t="str">
        <v>Not available</v>
      </c>
      <c r="BL56" t="str">
        <v>Wi-Fi 6(802.11ax) (Dual band) 2*2 + Bluetooth® 5.2 Wireless Card</v>
      </c>
      <c r="BM56" t="str">
        <v>Realtek RTL8111H 10/100/1000 Mbps</v>
      </c>
      <c r="BN56" t="str">
        <v>720p HD camera</v>
      </c>
      <c r="BO56" t="str">
        <v>With privacy shutter</v>
      </c>
      <c r="BP56" t="str">
        <v>N/A</v>
      </c>
      <c r="BQ56" t="str">
        <v>Built-in microphone
Built-in speakers
SonicMaster</v>
      </c>
      <c r="BR56" t="str">
        <v>Windows 11 Home - ASUS recommends Windows 11 Pro for business</v>
      </c>
      <c r="BS56" t="str">
        <v>Office Home and Student 2021 included</v>
      </c>
      <c r="BT56" t="str">
        <v>ø4.5, 90W AC Adapter, Output: 19V DC, 4.74A, 90W, Input: 100~240V AC 50/60Hz universal</v>
      </c>
      <c r="BU56" t="str">
        <v>1x Kensington lock
1x 3.5mm combo audio jack
1x USB 2.0 Type-A</v>
      </c>
      <c r="BV56" t="str">
        <v>1x DC-in
1x RJ45 Gigabit Ethernet
1x HDMI in 1.4
1x HDMI out 1.4
1x USB 2.0 Type-A
1x USB 3.2 Gen 1 Type-C
3x USB 3.2 Gen 1 Type-A</v>
      </c>
      <c r="BW56" t="str">
        <v>53.9 x 42.3 x 1.5 ~ 16.5 cm (21.22" x 16.65" x 0.59" ~ 6.50")</v>
      </c>
      <c r="BX56" t="str">
        <v>05.40 kg (11.90 lbs)</v>
      </c>
      <c r="BY56" t="str">
        <v>BIOS Booting User Password Protection
HDD User Password Protection and Security
Kensington Security Slot™(7x 3mm)</v>
      </c>
      <c r="BZ56" t="str">
        <v>McAfee Internet Security 30 days free trial</v>
      </c>
      <c r="CA56" t="str">
        <v>Trusted Platform Module (Firmware TPM)</v>
      </c>
      <c r="CB56" t="str">
        <v>MyASUS
ASUS Business Manager</v>
      </c>
      <c r="CC56" t="str">
        <v>System diagnosis
Fan Profile
Splendid
AppDeals
Link to MyASUS</v>
      </c>
      <c r="CD56" t="str">
        <v>Wired white keyboard (USB)
Wired optical mouse (USB)</v>
      </c>
      <c r="CE56" t="str">
        <v>EPEAT Silver
Energy star 8.0
REACH
RoHS</v>
      </c>
      <c r="CF5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6" t="str">
        <v>65% PCR recycled plastic rear cover</v>
      </c>
      <c r="CH56" t="str">
        <v>65% PCR recycled plastic base cover</v>
      </c>
      <c r="CI56" t="str">
        <v/>
      </c>
    </row>
    <row r="57" spans="1:87" ht="14.4">
      <c r="A57" t="str">
        <v>A3402WBAT-WPD515WS</v>
      </c>
      <c r="B57" s="19" t="str">
        <f>IF(ISBLANK(A57),"",_xlfn.XLOOKUP(LEFT(A57,5),'MKT name rule'!$B$2:$B$322,'MKT name rule'!$C$2:$C$322, "Not found"))</f>
        <v>ASUS AiO A3402</v>
      </c>
      <c r="C57" s="19" t="str">
        <f t="shared" si="28"/>
        <v>90PT03G4-M06A30</v>
      </c>
      <c r="D57" t="str">
        <f t="shared" si="0"/>
        <v>ASUS AiO A3402 (i5-1235U/16GB/512GB/Win 11 Home/A3402WBAT)</v>
      </c>
      <c r="E57" t="str">
        <f t="shared" si="1"/>
        <v>Intel® Core™ i5-1235U 1.3 GHz</v>
      </c>
      <c r="F57" t="str">
        <f t="shared" si="2"/>
        <v>Intel Iris Xᵉ Graphics (available for Intel® Core™ i5/i7/i9 with dual channel memory)</v>
      </c>
      <c r="G57" t="str">
        <f t="shared" si="30"/>
        <v>Windows 11 Home</v>
      </c>
      <c r="H57" t="str">
        <f t="shared" si="29"/>
        <v>Office Home and Student 2021 included</v>
      </c>
      <c r="I57" t="str">
        <f t="shared" si="4"/>
        <v>23.8"</v>
      </c>
      <c r="J57" t="str">
        <f t="shared" si="5"/>
        <v>FHD (1920 x 1080) 16:9</v>
      </c>
      <c r="K57" t="str">
        <f t="shared" si="6"/>
        <v>250nits</v>
      </c>
      <c r="L57" s="1" t="str">
        <f t="shared" si="7"/>
        <v>DDR4 16GB</v>
      </c>
      <c r="M57" t="str">
        <f t="shared" si="8"/>
        <v>512GB M.2 NVMe™ PCIe® 3.0 SSD
Without HDD</v>
      </c>
      <c r="N57" t="str">
        <f t="shared" si="9"/>
        <v>Side:
1x Kensington lock
1x 3.5mm combo audio jack
1x USB 2.0 Type-A
Back:
1x DC-in
1x RJ45 Gigabit Ethernet
1x HDMI in 1.4
1x HDMI out 1.4
1x USB 2.0 Type-A
1x USB 3.2 Gen 1 Type-C
3x USB 3.2 Gen 1 Type-A</v>
      </c>
      <c r="O57" t="str">
        <f t="shared" si="10"/>
        <v>05.40 kg</v>
      </c>
      <c r="P57" t="str">
        <f t="shared" si="11"/>
        <v>53.9 x 42.3 x 1.5 ~ 16.5 cm</v>
      </c>
      <c r="Q57" t="str">
        <f t="shared" si="12"/>
        <v>1x 2.5" 7mm SATA slot
1x M.2  2280 SSD slot
2x DDR4 SO-DIMM slot</v>
      </c>
      <c r="R57" t="str">
        <f t="shared" si="13"/>
        <v>Wired white keyboard (USB)
Wired optical mouse (USB)</v>
      </c>
      <c r="S57" t="str">
        <f t="shared" si="14"/>
        <v>No Battery</v>
      </c>
      <c r="T57" t="str">
        <f t="shared" si="15"/>
        <v>ø4.5, 90W AC Adapter</v>
      </c>
      <c r="U57" t="str">
        <f t="shared" si="16"/>
        <v>BIOS Booting User Password Protection
HDD User Password Protection and Security
Kensington Security Slot™(7x 3mm)</v>
      </c>
      <c r="V57" t="str">
        <f t="shared" si="17"/>
        <v>Intel® Core™ i5-1235U Processor 1.3 GHz (12M Cache, up to 4.4 GHz, 10 cores)</v>
      </c>
      <c r="W57" t="str">
        <f t="shared" si="18"/>
        <v>Intel® Core™ i5-1235U 1.3</v>
      </c>
      <c r="X57" t="str">
        <f t="shared" si="19"/>
        <v>i5-1235U</v>
      </c>
      <c r="Y57" t="str">
        <f t="shared" si="20"/>
        <v>i5-1235U</v>
      </c>
      <c r="Z57" t="str">
        <f t="shared" si="21"/>
        <v>Win 11 Home</v>
      </c>
      <c r="AA57" t="str">
        <f t="shared" si="22"/>
        <v/>
      </c>
      <c r="AB57" t="str">
        <f t="shared" si="23"/>
        <v>16GB</v>
      </c>
      <c r="AC57" t="str">
        <f t="shared" si="24"/>
        <v>512GB</v>
      </c>
      <c r="AD57" t="str">
        <f t="shared" si="25"/>
        <v>1x Kensington lock
1x 3.5mm combo audio jack
1x USB 2.0 Type-A</v>
      </c>
      <c r="AE57" t="str">
        <f t="shared" si="26"/>
        <v>1x DC-in
1x RJ45 Gigabit Ethernet
1x HDMI in 1.4
1x HDMI out 1.4
1x USB 2.0 Type-A
1x USB 3.2 Gen 1 Type-C
3x USB 3.2 Gen 1 Type-A</v>
      </c>
      <c r="AF57" t="str">
        <f t="shared" si="27"/>
        <v>A3402WBAT</v>
      </c>
      <c r="AG57" s="27"/>
      <c r="AH57" t="str">
        <v>90PT03G4-M06A30</v>
      </c>
      <c r="AI57" t="str">
        <v>A3402WBAT-WPD515WS</v>
      </c>
      <c r="AJ57" t="str">
        <v>4711387499627</v>
      </c>
      <c r="AK57" t="str">
        <v>197105499621</v>
      </c>
      <c r="AL57" t="str">
        <v>5.352</v>
      </c>
      <c r="AM57" t="str">
        <v>VSPT03G2-BU0050</v>
      </c>
      <c r="AN57" t="str">
        <v>White</v>
      </c>
      <c r="AO57" t="str">
        <v>23.8-inch</v>
      </c>
      <c r="AP57" t="str">
        <v>FHD (1920 x 1080) 16:9</v>
      </c>
      <c r="AQ57" t="str">
        <v>LCD</v>
      </c>
      <c r="AR57" t="str">
        <v>250nits</v>
      </c>
      <c r="AS57" t="str">
        <v>sRGB: 100%</v>
      </c>
      <c r="AT57" t="str">
        <v>178/178</v>
      </c>
      <c r="AU57" t="str">
        <v>14/25</v>
      </c>
      <c r="AV57" t="str">
        <v>60Hz</v>
      </c>
      <c r="AW57" t="str">
        <v>1000:1</v>
      </c>
      <c r="AX57" t="str">
        <v>88 %</v>
      </c>
      <c r="AY57" t="str">
        <v>Wide view</v>
      </c>
      <c r="AZ57" t="str">
        <v>Anti-glare display</v>
      </c>
      <c r="BA57" t="str">
        <v>Touch screen</v>
      </c>
      <c r="BB57" t="str">
        <v>Normal Stand</v>
      </c>
      <c r="BC57" t="str">
        <v>Intel® Core™ i5-1235U Processor 1.3 GHz (12M Cache, up to 4.4 GHz, 10 cores)</v>
      </c>
      <c r="BD57" t="str">
        <v>N/A</v>
      </c>
      <c r="BE57" t="str">
        <v>N/A</v>
      </c>
      <c r="BF57" t="str">
        <v>Intel Iris Xᵉ Graphics (available for Intel® Core™ i5/i7/i9 with dual channel memory)</v>
      </c>
      <c r="BG57" t="str">
        <v>8GB DDR4 SO-DIMM *2</v>
      </c>
      <c r="BH57" t="str">
        <v>DDR4 16GB</v>
      </c>
      <c r="BI57" t="str">
        <v>512GB M.2 NVMe™ PCIe® 3.0 SSD
Without HDD</v>
      </c>
      <c r="BJ57" t="str">
        <v>1x 2.5" 7mm SATA slot
1x M.2  2280 SSD slot
2x DDR4 SO-DIMM slot</v>
      </c>
      <c r="BK57" t="str">
        <v>Not available</v>
      </c>
      <c r="BL57" t="str">
        <v>Wi-Fi 6(802.11ax) (Dual band) 2*2 + Bluetooth® 5.2 Wireless Card</v>
      </c>
      <c r="BM57" t="str">
        <v>Realtek RTL8111H 10/100/1000 Mbps</v>
      </c>
      <c r="BN57" t="str">
        <v>720p HD camera</v>
      </c>
      <c r="BO57" t="str">
        <v>With privacy shutter</v>
      </c>
      <c r="BP57" t="str">
        <v>N/A</v>
      </c>
      <c r="BQ57" t="str">
        <v>Built-in microphone
Built-in speakers
SonicMaster</v>
      </c>
      <c r="BR57" t="str">
        <v>Windows 11 Home - ASUS recommends Windows 11 Pro for business</v>
      </c>
      <c r="BS57" t="str">
        <v>Office Home and Student 2021 included</v>
      </c>
      <c r="BT57" t="str">
        <v>ø4.5, 90W AC Adapter, Output: 19V DC, 4.74A, 90W, Input: 100~240V AC 50/60Hz universal</v>
      </c>
      <c r="BU57" t="str">
        <v>1x Kensington lock
1x 3.5mm combo audio jack
1x USB 2.0 Type-A</v>
      </c>
      <c r="BV57" t="str">
        <v>1x DC-in
1x RJ45 Gigabit Ethernet
1x HDMI in 1.4
1x HDMI out 1.4
1x USB 2.0 Type-A
1x USB 3.2 Gen 1 Type-C
3x USB 3.2 Gen 1 Type-A</v>
      </c>
      <c r="BW57" t="str">
        <v>53.9 x 42.3 x 1.5 ~ 16.5 cm (21.22" x 16.65" x 0.59" ~ 6.50")</v>
      </c>
      <c r="BX57" t="str">
        <v>05.40 kg (11.90 lbs)</v>
      </c>
      <c r="BY57" t="str">
        <v>BIOS Booting User Password Protection
HDD User Password Protection and Security
Kensington Security Slot™(7x 3mm)</v>
      </c>
      <c r="BZ57" t="str">
        <v>McAfee Internet Security 30 days free trial</v>
      </c>
      <c r="CA57" t="str">
        <v>Trusted Platform Module (Firmware TPM)</v>
      </c>
      <c r="CB57" t="str">
        <v>MyASUS
ASUS Business Manager</v>
      </c>
      <c r="CC57" t="str">
        <v>System diagnosis
Fan Profile
Splendid
AppDeals
Link to MyASUS</v>
      </c>
      <c r="CD57" t="str">
        <v>Wired white keyboard (USB)
Wired optical mouse (USB)</v>
      </c>
      <c r="CE57" t="str">
        <v>EPEAT Silver
Energy star 8.0
REACH
RoHS</v>
      </c>
      <c r="CF5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7" t="str">
        <v>65% PCR recycled plastic rear cover</v>
      </c>
      <c r="CH57" t="str">
        <v>65% PCR recycled plastic base cover</v>
      </c>
      <c r="CI57" t="str">
        <v/>
      </c>
    </row>
    <row r="58" spans="1:87" ht="14.4">
      <c r="A58" t="str">
        <v>A3402WBAK-WPC715WS</v>
      </c>
      <c r="B58" s="19" t="str">
        <f>IF(ISBLANK(A58),"",_xlfn.XLOOKUP(LEFT(A58,5),'MKT name rule'!$B$2:$B$322,'MKT name rule'!$C$2:$C$322, "Not found"))</f>
        <v>ASUS AiO A3402</v>
      </c>
      <c r="C58" s="19" t="str">
        <f t="shared" si="28"/>
        <v>90PT03G4-M06A40</v>
      </c>
      <c r="D58" t="str">
        <f t="shared" si="0"/>
        <v>ASUS AiO A3402 (i7-1255U/16GB/512GB/Win 11 Home/A3402WBAK)</v>
      </c>
      <c r="E58" t="str">
        <f t="shared" si="1"/>
        <v>Intel® Core™ i7-1255U 1.7 GHz</v>
      </c>
      <c r="F58" t="str">
        <f t="shared" si="2"/>
        <v>Intel Iris Xᵉ Graphics (available for Intel® Core™ i5/i7/i9 with dual channel memory)</v>
      </c>
      <c r="G58" t="str">
        <f t="shared" si="30"/>
        <v>Windows 11 Home</v>
      </c>
      <c r="H58" t="str">
        <f t="shared" si="29"/>
        <v>Office Home and Student 2021 included</v>
      </c>
      <c r="I58" t="str">
        <f t="shared" si="4"/>
        <v>23.8"</v>
      </c>
      <c r="J58" t="str">
        <f t="shared" si="5"/>
        <v>FHD (1920 x 1080) 16:9</v>
      </c>
      <c r="K58" t="str">
        <f t="shared" si="6"/>
        <v>250nits</v>
      </c>
      <c r="L58" s="1" t="str">
        <f t="shared" si="7"/>
        <v>DDR4 16GB</v>
      </c>
      <c r="M58" t="str">
        <f t="shared" si="8"/>
        <v>512GB M.2 NVMe™ PCIe® 3.0 SSD
Without HDD</v>
      </c>
      <c r="N58" t="str">
        <f t="shared" si="9"/>
        <v>Side:
1x Kensington lock
1x 3.5mm combo audio jack
1x USB 2.0 Type-A
Back:
1x DC-in
1x RJ45 Gigabit Ethernet
1x HDMI in 1.4
1x HDMI out 1.4
1x USB 2.0 Type-A
1x USB 3.2 Gen 1 Type-C
3x USB 3.2 Gen 1 Type-A</v>
      </c>
      <c r="O58" t="str">
        <f t="shared" si="10"/>
        <v>05.40 kg</v>
      </c>
      <c r="P58" t="str">
        <f t="shared" si="11"/>
        <v>53.9 x 42.3 x 1.5 ~ 16.5 cm</v>
      </c>
      <c r="Q58" t="str">
        <f t="shared" si="12"/>
        <v>1x 2.5" 7mm SATA slot
1x M.2  2280 SSD slot
2x DDR4 SO-DIMM slot</v>
      </c>
      <c r="R58" t="str">
        <f t="shared" si="13"/>
        <v>Wired white keyboard (USB)
Wired optical mouse (USB)</v>
      </c>
      <c r="S58" t="str">
        <f t="shared" si="14"/>
        <v>No Battery</v>
      </c>
      <c r="T58" t="str">
        <f t="shared" si="15"/>
        <v>ø4.5, 90W AC Adapter</v>
      </c>
      <c r="U58" t="str">
        <f t="shared" si="16"/>
        <v>BIOS Booting User Password Protection
HDD User Password Protection and Security
Kensington Security Slot™(7x 3mm)</v>
      </c>
      <c r="V58" t="str">
        <f t="shared" si="17"/>
        <v>Intel® Core™ i7-1255U Processor 1.7 GHz (12M Cache, up to 4.7 GHz, 10 cores)</v>
      </c>
      <c r="W58" t="str">
        <f t="shared" si="18"/>
        <v>Intel® Core™ i7-1255U 1.7</v>
      </c>
      <c r="X58" t="str">
        <f t="shared" si="19"/>
        <v>i7-1255U</v>
      </c>
      <c r="Y58" t="str">
        <f t="shared" si="20"/>
        <v>i7-1255U</v>
      </c>
      <c r="Z58" t="str">
        <f t="shared" si="21"/>
        <v>Win 11 Home</v>
      </c>
      <c r="AA58" t="str">
        <f t="shared" si="22"/>
        <v/>
      </c>
      <c r="AB58" t="str">
        <f t="shared" si="23"/>
        <v>16GB</v>
      </c>
      <c r="AC58" t="str">
        <f t="shared" si="24"/>
        <v>512GB</v>
      </c>
      <c r="AD58" t="str">
        <f t="shared" si="25"/>
        <v>1x Kensington lock
1x 3.5mm combo audio jack
1x USB 2.0 Type-A</v>
      </c>
      <c r="AE58" t="str">
        <f t="shared" si="26"/>
        <v>1x DC-in
1x RJ45 Gigabit Ethernet
1x HDMI in 1.4
1x HDMI out 1.4
1x USB 2.0 Type-A
1x USB 3.2 Gen 1 Type-C
3x USB 3.2 Gen 1 Type-A</v>
      </c>
      <c r="AF58" t="str">
        <f t="shared" si="27"/>
        <v>A3402WBAK</v>
      </c>
      <c r="AG58" s="27"/>
      <c r="AH58" t="str">
        <v>90PT03G4-M06A40</v>
      </c>
      <c r="AI58" t="str">
        <v>A3402WBAK-WPC715WS</v>
      </c>
      <c r="AJ58" t="str">
        <v>4711387499641</v>
      </c>
      <c r="AK58" t="str">
        <v>197105499645</v>
      </c>
      <c r="AL58" t="str">
        <v>5.352</v>
      </c>
      <c r="AM58" t="str">
        <v>VSPT03G2-BU0060</v>
      </c>
      <c r="AN58" t="str">
        <v>White</v>
      </c>
      <c r="AO58" t="str">
        <v>23.8-inch</v>
      </c>
      <c r="AP58" t="str">
        <v>FHD (1920 x 1080) 16:9</v>
      </c>
      <c r="AQ58" t="str">
        <v>LCD</v>
      </c>
      <c r="AR58" t="str">
        <v>250nits</v>
      </c>
      <c r="AS58" t="str">
        <v>sRGB: 100%</v>
      </c>
      <c r="AT58" t="str">
        <v>178/178</v>
      </c>
      <c r="AU58" t="str">
        <v>14/25</v>
      </c>
      <c r="AV58" t="str">
        <v>60Hz</v>
      </c>
      <c r="AW58" t="str">
        <v>1000:1</v>
      </c>
      <c r="AX58" t="str">
        <v>88 %</v>
      </c>
      <c r="AY58" t="str">
        <v>Wide view</v>
      </c>
      <c r="AZ58" t="str">
        <v>Anti-glare display</v>
      </c>
      <c r="BA58" t="str">
        <v>Non-touch screen</v>
      </c>
      <c r="BB58" t="str">
        <v>Normal Stand</v>
      </c>
      <c r="BC58" t="str">
        <v>Intel® Core™ i7-1255U Processor 1.7 GHz (12M Cache, up to 4.7 GHz, 10 cores)</v>
      </c>
      <c r="BD58" t="str">
        <v>N/A</v>
      </c>
      <c r="BE58" t="str">
        <v>N/A</v>
      </c>
      <c r="BF58" t="str">
        <v>Intel Iris Xᵉ Graphics (available for Intel® Core™ i5/i7/i9 with dual channel memory)</v>
      </c>
      <c r="BG58" t="str">
        <v>8GB DDR4 SO-DIMM *2</v>
      </c>
      <c r="BH58" t="str">
        <v>DDR4 16GB</v>
      </c>
      <c r="BI58" t="str">
        <v>512GB M.2 NVMe™ PCIe® 3.0 SSD
Without HDD</v>
      </c>
      <c r="BJ58" t="str">
        <v>1x 2.5" 7mm SATA slot
1x M.2  2280 SSD slot
2x DDR4 SO-DIMM slot</v>
      </c>
      <c r="BK58" t="str">
        <v>Not available</v>
      </c>
      <c r="BL58" t="str">
        <v>Wi-Fi 6(802.11ax) (Dual band) 2*2 + Bluetooth® 5.2 Wireless Card</v>
      </c>
      <c r="BM58" t="str">
        <v>Realtek RTL8111H 10/100/1000 Mbps</v>
      </c>
      <c r="BN58" t="str">
        <v>720p HD camera</v>
      </c>
      <c r="BO58" t="str">
        <v>With privacy shutter</v>
      </c>
      <c r="BP58" t="str">
        <v>N/A</v>
      </c>
      <c r="BQ58" t="str">
        <v>Built-in microphone
Built-in speakers
SonicMaster</v>
      </c>
      <c r="BR58" t="str">
        <v>Windows 11 Home - ASUS recommends Windows 11 Pro for business</v>
      </c>
      <c r="BS58" t="str">
        <v>Office Home and Student 2021 included</v>
      </c>
      <c r="BT58" t="str">
        <v>ø4.5, 90W AC Adapter, Output: 19V DC, 4.74A, 90W, Input: 100~240V AC 50/60Hz universal</v>
      </c>
      <c r="BU58" t="str">
        <v>1x Kensington lock
1x 3.5mm combo audio jack
1x USB 2.0 Type-A</v>
      </c>
      <c r="BV58" t="str">
        <v>1x DC-in
1x RJ45 Gigabit Ethernet
1x HDMI in 1.4
1x HDMI out 1.4
1x USB 2.0 Type-A
1x USB 3.2 Gen 1 Type-C
3x USB 3.2 Gen 1 Type-A</v>
      </c>
      <c r="BW58" t="str">
        <v>53.9 x 42.3 x 1.5 ~ 16.5 cm (21.22" x 16.65" x 0.59" ~ 6.50")</v>
      </c>
      <c r="BX58" t="str">
        <v>05.40 kg (11.90 lbs)</v>
      </c>
      <c r="BY58" t="str">
        <v>BIOS Booting User Password Protection
HDD User Password Protection and Security
Kensington Security Slot™(7x 3mm)</v>
      </c>
      <c r="BZ58" t="str">
        <v>McAfee Internet Security 30 days free trial</v>
      </c>
      <c r="CA58" t="str">
        <v>Trusted Platform Module (Firmware TPM)</v>
      </c>
      <c r="CB58" t="str">
        <v>MyASUS
ASUS Business Manager</v>
      </c>
      <c r="CC58" t="str">
        <v>System diagnosis
Fan Profile
Splendid
AppDeals
Link to MyASUS</v>
      </c>
      <c r="CD58" t="str">
        <v>Wired white keyboard (USB)
Wired optical mouse (USB)</v>
      </c>
      <c r="CE58" t="str">
        <v>EPEAT Silver
Energy star 8.0
REACH
RoHS</v>
      </c>
      <c r="CF5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8" t="str">
        <v>65% PCR recycled plastic rear cover</v>
      </c>
      <c r="CH58" t="str">
        <v>65% PCR recycled plastic base cover</v>
      </c>
      <c r="CI58" t="str">
        <v/>
      </c>
    </row>
    <row r="59" spans="1:87" ht="14.4">
      <c r="A59" t="str">
        <v>A3402WBAT-WPD715WS</v>
      </c>
      <c r="B59" s="19" t="str">
        <f>IF(ISBLANK(A59),"",_xlfn.XLOOKUP(LEFT(A59,5),'MKT name rule'!$B$2:$B$322,'MKT name rule'!$C$2:$C$322, "Not found"))</f>
        <v>ASUS AiO A3402</v>
      </c>
      <c r="C59" s="19" t="str">
        <f t="shared" si="28"/>
        <v>90PT03G4-M06A50</v>
      </c>
      <c r="D59" t="str">
        <f t="shared" si="0"/>
        <v>ASUS AiO A3402 (i7-1255U/16GB/512GB/Win 11 Home/A3402WBAT)</v>
      </c>
      <c r="E59" t="str">
        <f t="shared" si="1"/>
        <v>Intel® Core™ i7-1255U 1.7 GHz</v>
      </c>
      <c r="F59" t="str">
        <f t="shared" si="2"/>
        <v>Intel Iris Xᵉ Graphics (available for Intel® Core™ i5/i7/i9 with dual channel memory)</v>
      </c>
      <c r="G59" t="str">
        <f t="shared" si="30"/>
        <v>Windows 11 Home</v>
      </c>
      <c r="H59" t="str">
        <f t="shared" si="29"/>
        <v>Office Home and Student 2021 included</v>
      </c>
      <c r="I59" t="str">
        <f t="shared" si="4"/>
        <v>23.8"</v>
      </c>
      <c r="J59" t="str">
        <f t="shared" si="5"/>
        <v>FHD (1920 x 1080) 16:9</v>
      </c>
      <c r="K59" t="str">
        <f t="shared" si="6"/>
        <v>250nits</v>
      </c>
      <c r="L59" s="1" t="str">
        <f t="shared" si="7"/>
        <v>DDR4 16GB</v>
      </c>
      <c r="M59" t="str">
        <f t="shared" si="8"/>
        <v>512GB M.2 NVMe™ PCIe® 3.0 SSD
Without HDD</v>
      </c>
      <c r="N59" t="str">
        <f t="shared" si="9"/>
        <v>Side:
1x Kensington lock
1x 3.5mm combo audio jack
1x USB 2.0 Type-A
Back:
1x DC-in
1x RJ45 Gigabit Ethernet
1x HDMI in 1.4
1x HDMI out 1.4
1x USB 2.0 Type-A
1x USB 3.2 Gen 1 Type-C
3x USB 3.2 Gen 1 Type-A</v>
      </c>
      <c r="O59" t="str">
        <f t="shared" si="10"/>
        <v>05.40 kg</v>
      </c>
      <c r="P59" t="str">
        <f t="shared" si="11"/>
        <v>53.9 x 42.3 x 1.5 ~ 16.5 cm</v>
      </c>
      <c r="Q59" t="str">
        <f t="shared" si="12"/>
        <v>1x 2.5" 7mm SATA slot
1x M.2  2280 SSD slot
2x DDR4 SO-DIMM slot</v>
      </c>
      <c r="R59" t="str">
        <f t="shared" si="13"/>
        <v>Wired white keyboard (USB)
Wired optical mouse (USB)</v>
      </c>
      <c r="S59" t="str">
        <f t="shared" si="14"/>
        <v>No Battery</v>
      </c>
      <c r="T59" t="str">
        <f t="shared" si="15"/>
        <v>ø4.5, 90W AC Adapter</v>
      </c>
      <c r="U59" t="str">
        <f t="shared" si="16"/>
        <v>BIOS Booting User Password Protection
HDD User Password Protection and Security
Kensington Security Slot™(7x 3mm)</v>
      </c>
      <c r="V59" t="str">
        <f t="shared" si="17"/>
        <v>Intel® Core™ i7-1255U Processor 1.7 GHz (12M Cache, up to 4.7 GHz, 10 cores)</v>
      </c>
      <c r="W59" t="str">
        <f t="shared" si="18"/>
        <v>Intel® Core™ i7-1255U 1.7</v>
      </c>
      <c r="X59" t="str">
        <f t="shared" si="19"/>
        <v>i7-1255U</v>
      </c>
      <c r="Y59" t="str">
        <f t="shared" si="20"/>
        <v>i7-1255U</v>
      </c>
      <c r="Z59" t="str">
        <f t="shared" si="21"/>
        <v>Win 11 Home</v>
      </c>
      <c r="AA59" t="str">
        <f t="shared" si="22"/>
        <v/>
      </c>
      <c r="AB59" t="str">
        <f t="shared" si="23"/>
        <v>16GB</v>
      </c>
      <c r="AC59" t="str">
        <f t="shared" si="24"/>
        <v>512GB</v>
      </c>
      <c r="AD59" t="str">
        <f t="shared" si="25"/>
        <v>1x Kensington lock
1x 3.5mm combo audio jack
1x USB 2.0 Type-A</v>
      </c>
      <c r="AE59" t="str">
        <f t="shared" si="26"/>
        <v>1x DC-in
1x RJ45 Gigabit Ethernet
1x HDMI in 1.4
1x HDMI out 1.4
1x USB 2.0 Type-A
1x USB 3.2 Gen 1 Type-C
3x USB 3.2 Gen 1 Type-A</v>
      </c>
      <c r="AF59" t="str">
        <f t="shared" si="27"/>
        <v>A3402WBAT</v>
      </c>
      <c r="AG59" s="27"/>
      <c r="AH59" t="str">
        <v>90PT03G4-M06A50</v>
      </c>
      <c r="AI59" t="str">
        <v>A3402WBAT-WPD715WS</v>
      </c>
      <c r="AJ59" t="str">
        <v>4711387499634</v>
      </c>
      <c r="AK59" t="str">
        <v>197105499638</v>
      </c>
      <c r="AL59" t="str">
        <v>5.352</v>
      </c>
      <c r="AM59" t="str">
        <v>VSPT03G2-BU0050</v>
      </c>
      <c r="AN59" t="str">
        <v>White</v>
      </c>
      <c r="AO59" t="str">
        <v>23.8-inch</v>
      </c>
      <c r="AP59" t="str">
        <v>FHD (1920 x 1080) 16:9</v>
      </c>
      <c r="AQ59" t="str">
        <v>LCD</v>
      </c>
      <c r="AR59" t="str">
        <v>250nits</v>
      </c>
      <c r="AS59" t="str">
        <v>sRGB: 100%</v>
      </c>
      <c r="AT59" t="str">
        <v>178/178</v>
      </c>
      <c r="AU59" t="str">
        <v>14/25</v>
      </c>
      <c r="AV59" t="str">
        <v>60Hz</v>
      </c>
      <c r="AW59" t="str">
        <v>1000:1</v>
      </c>
      <c r="AX59" t="str">
        <v>88 %</v>
      </c>
      <c r="AY59" t="str">
        <v>Wide view</v>
      </c>
      <c r="AZ59" t="str">
        <v>Anti-glare display</v>
      </c>
      <c r="BA59" t="str">
        <v>Touch screen</v>
      </c>
      <c r="BB59" t="str">
        <v>Normal Stand</v>
      </c>
      <c r="BC59" t="str">
        <v>Intel® Core™ i7-1255U Processor 1.7 GHz (12M Cache, up to 4.7 GHz, 10 cores)</v>
      </c>
      <c r="BD59" t="str">
        <v>N/A</v>
      </c>
      <c r="BE59" t="str">
        <v>N/A</v>
      </c>
      <c r="BF59" t="str">
        <v>Intel Iris Xᵉ Graphics (available for Intel® Core™ i5/i7/i9 with dual channel memory)</v>
      </c>
      <c r="BG59" t="str">
        <v>8GB DDR4 SO-DIMM *2</v>
      </c>
      <c r="BH59" t="str">
        <v>DDR4 16GB</v>
      </c>
      <c r="BI59" t="str">
        <v>512GB M.2 NVMe™ PCIe® 3.0 SSD
Without HDD</v>
      </c>
      <c r="BJ59" t="str">
        <v>1x 2.5" 7mm SATA slot
1x M.2  2280 SSD slot
2x DDR4 SO-DIMM slot</v>
      </c>
      <c r="BK59" t="str">
        <v>Not available</v>
      </c>
      <c r="BL59" t="str">
        <v>Wi-Fi 6(802.11ax) (Dual band) 2*2 + Bluetooth® 5.2 Wireless Card</v>
      </c>
      <c r="BM59" t="str">
        <v>Realtek RTL8111H 10/100/1000 Mbps</v>
      </c>
      <c r="BN59" t="str">
        <v>720p HD camera</v>
      </c>
      <c r="BO59" t="str">
        <v>With privacy shutter</v>
      </c>
      <c r="BP59" t="str">
        <v>N/A</v>
      </c>
      <c r="BQ59" t="str">
        <v>Built-in microphone
Built-in speakers
SonicMaster</v>
      </c>
      <c r="BR59" t="str">
        <v>Windows 11 Home - ASUS recommends Windows 11 Pro for business</v>
      </c>
      <c r="BS59" t="str">
        <v>Office Home and Student 2021 included</v>
      </c>
      <c r="BT59" t="str">
        <v>ø4.5, 90W AC Adapter, Output: 19V DC, 4.74A, 90W, Input: 100~240V AC 50/60Hz universal</v>
      </c>
      <c r="BU59" t="str">
        <v>1x Kensington lock
1x 3.5mm combo audio jack
1x USB 2.0 Type-A</v>
      </c>
      <c r="BV59" t="str">
        <v>1x DC-in
1x RJ45 Gigabit Ethernet
1x HDMI in 1.4
1x HDMI out 1.4
1x USB 2.0 Type-A
1x USB 3.2 Gen 1 Type-C
3x USB 3.2 Gen 1 Type-A</v>
      </c>
      <c r="BW59" t="str">
        <v>53.9 x 42.3 x 1.5 ~ 16.5 cm (21.22" x 16.65" x 0.59" ~ 6.50")</v>
      </c>
      <c r="BX59" t="str">
        <v>05.40 kg (11.90 lbs)</v>
      </c>
      <c r="BY59" t="str">
        <v>BIOS Booting User Password Protection
HDD User Password Protection and Security
Kensington Security Slot™(7x 3mm)</v>
      </c>
      <c r="BZ59" t="str">
        <v>McAfee Internet Security 30 days free trial</v>
      </c>
      <c r="CA59" t="str">
        <v>Trusted Platform Module (Firmware TPM)</v>
      </c>
      <c r="CB59" t="str">
        <v>MyASUS
ASUS Business Manager</v>
      </c>
      <c r="CC59" t="str">
        <v>System diagnosis
Fan Profile
Splendid
AppDeals
Link to MyASUS</v>
      </c>
      <c r="CD59" t="str">
        <v>Wired white keyboard (USB)
Wired optical mouse (USB)</v>
      </c>
      <c r="CE59" t="str">
        <v>EPEAT Silver
Energy star 8.0
REACH
RoHS</v>
      </c>
      <c r="CF5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9" t="str">
        <v>65% PCR recycled plastic rear cover</v>
      </c>
      <c r="CH59" t="str">
        <v>65% PCR recycled plastic base cover</v>
      </c>
      <c r="CI59" t="str">
        <v/>
      </c>
    </row>
    <row r="60" spans="1:87" ht="28.8">
      <c r="A60" t="str">
        <v>M3402WFAK-WPC511WS</v>
      </c>
      <c r="B60" s="19" t="str">
        <f>IF(ISBLANK(A60),"",_xlfn.XLOOKUP(LEFT(A60,5),'MKT name rule'!$B$2:$B$322,'MKT name rule'!$C$2:$C$322, "Not found"))</f>
        <v>ASUS AiO M3402WFA</v>
      </c>
      <c r="C60" s="19" t="str">
        <f t="shared" si="28"/>
        <v>90PT03L1-M00KW0</v>
      </c>
      <c r="D60" t="str">
        <f t="shared" si="0"/>
        <v>ASUS AiO M3402WFA (R5 Mobile/16GB/1TB/Win 11 Home/M3402WFAK)</v>
      </c>
      <c r="E60" t="str">
        <f t="shared" si="1"/>
        <v>AMD Ryzen™ 5 7520U Mobile</v>
      </c>
      <c r="F60" t="str">
        <f t="shared" si="2"/>
        <v>AMD Radeon™ Graphics</v>
      </c>
      <c r="G60" t="str">
        <f t="shared" si="30"/>
        <v>Windows 11 Home</v>
      </c>
      <c r="H60" t="str">
        <f t="shared" si="29"/>
        <v>Microsoft Office Home &amp; Student 2021</v>
      </c>
      <c r="I60" t="str">
        <f t="shared" si="4"/>
        <v>23.8"</v>
      </c>
      <c r="J60" t="str">
        <f t="shared" si="5"/>
        <v>FHD (1920 x 1080) 16:9</v>
      </c>
      <c r="K60" t="str">
        <f t="shared" si="6"/>
        <v>250nits</v>
      </c>
      <c r="L60" s="1" t="str">
        <f t="shared" si="7"/>
        <v>LPDDR5 16GB</v>
      </c>
      <c r="M60" t="str">
        <f t="shared" si="8"/>
        <v>1TB M.2 NVMe™ PCIe® 3.0 SSD
Without HDD</v>
      </c>
      <c r="N60" t="str">
        <f t="shared" si="9"/>
        <v>Side:
1x Kensington lock
1x 2-in-1 card reader SD / MMC
1x 3.5mm combo audio jack
1x USB 2.0 Type-A
Back:
1x DC-in
1x RJ45 Gigabit Ethernet
1x HDMI in 1.4
1x HDMI out 1.4
1x USB 2.0 Type-A
1x USB 3.2 Gen 2 Type-C
3x USB 3.2 Gen 1 Type-A</v>
      </c>
      <c r="O60" t="str">
        <f t="shared" si="10"/>
        <v>05.40 kg</v>
      </c>
      <c r="P60" t="str">
        <f t="shared" si="11"/>
        <v>52.9 x 42.3 x 1.5 ~ 16.5 cm</v>
      </c>
      <c r="Q60" t="str">
        <f t="shared" si="12"/>
        <v>1x M.2  2280 SSD slot</v>
      </c>
      <c r="R60" t="str">
        <f t="shared" si="13"/>
        <v>Wireless white keyboard
Wireless optical mouse</v>
      </c>
      <c r="S60" t="str">
        <f t="shared" si="14"/>
        <v>No Battery</v>
      </c>
      <c r="T60" t="str">
        <f t="shared" si="15"/>
        <v>ø4.5, 90W AC Adapter</v>
      </c>
      <c r="U60" t="str">
        <f t="shared" si="16"/>
        <v>BIOS Booting User Password Protection
HDD User Password Protection and Security
Kensington Security Slot™(7x 3mm)</v>
      </c>
      <c r="V60" t="str">
        <f t="shared" si="17"/>
        <v>AMD Ryzen™ 5 7520U Mobile Processor (4-core/8-thread, 2 MB cache, up to 4.3 GHz max boost)</v>
      </c>
      <c r="W60" t="str">
        <f t="shared" si="18"/>
        <v>AMD Ryzen™ 5 7520U Mobile (4-core/8-thread,</v>
      </c>
      <c r="X60" t="str">
        <f t="shared" si="19"/>
        <v>R5</v>
      </c>
      <c r="Y60" t="str">
        <f t="shared" si="20"/>
        <v>R5 Mobile</v>
      </c>
      <c r="Z60" t="str">
        <f t="shared" si="21"/>
        <v>Win 11 Home</v>
      </c>
      <c r="AA60" t="str">
        <f t="shared" si="22"/>
        <v/>
      </c>
      <c r="AB60" t="str">
        <f t="shared" si="23"/>
        <v>16GB</v>
      </c>
      <c r="AC60" t="str">
        <f t="shared" si="24"/>
        <v>1TB</v>
      </c>
      <c r="AD60" t="str">
        <f t="shared" si="25"/>
        <v>1x Kensington lock
1x 2-in-1 card reader SD / MMC
1x 3.5mm combo audio jack
1x USB 2.0 Type-A</v>
      </c>
      <c r="AE60" t="str">
        <f t="shared" si="26"/>
        <v>1x DC-in
1x RJ45 Gigabit Ethernet
1x HDMI in 1.4
1x HDMI out 1.4
1x USB 2.0 Type-A
1x USB 3.2 Gen 2 Type-C
3x USB 3.2 Gen 1 Type-A</v>
      </c>
      <c r="AF60" t="str">
        <f t="shared" si="27"/>
        <v>M3402WFAK</v>
      </c>
      <c r="AG60" s="27"/>
      <c r="AH60" t="str">
        <v>90PT03L1-M00KW0</v>
      </c>
      <c r="AI60" t="str">
        <v>M3402WFAK-WPC511WS</v>
      </c>
      <c r="AJ60" t="str">
        <v>4711387499665</v>
      </c>
      <c r="AK60" t="str">
        <v>197105499669</v>
      </c>
      <c r="AL60" t="str">
        <v>5.352</v>
      </c>
      <c r="AM60" t="str">
        <v>VSPT03L1-BU0010</v>
      </c>
      <c r="AN60" t="str">
        <v>White</v>
      </c>
      <c r="AO60" t="str">
        <v>23.8-inch</v>
      </c>
      <c r="AP60" t="str">
        <v>FHD (1920 x 1080) 16:9</v>
      </c>
      <c r="AQ60" t="str">
        <v>LCD</v>
      </c>
      <c r="AR60" t="str">
        <v>250nits</v>
      </c>
      <c r="AS60" t="str">
        <v>sRGB: 100%</v>
      </c>
      <c r="AT60" t="str">
        <v>178/178</v>
      </c>
      <c r="AU60" t="str">
        <v>14/25</v>
      </c>
      <c r="AV60" t="str">
        <v>75Hz</v>
      </c>
      <c r="AW60" t="str">
        <v>1000:1</v>
      </c>
      <c r="AX60" t="str">
        <v>88 %</v>
      </c>
      <c r="AY60" t="str">
        <v>Wide view</v>
      </c>
      <c r="AZ60" t="str">
        <v>Anti-glare display</v>
      </c>
      <c r="BA60" t="str">
        <v>Non-touch screen</v>
      </c>
      <c r="BB60" t="str">
        <v>Normal Stand</v>
      </c>
      <c r="BC60" t="str">
        <v>AMD Ryzen™ 5 7520U Mobile Processor (4-core/8-thread, 2 MB cache, up to 4.3 GHz max boost)</v>
      </c>
      <c r="BD60" t="str">
        <v>N/A</v>
      </c>
      <c r="BE60" t="str">
        <v>N/A</v>
      </c>
      <c r="BF60" t="str">
        <v>AMD Radeon™ Graphics</v>
      </c>
      <c r="BG60" t="str">
        <v/>
      </c>
      <c r="BH60" t="str">
        <v>LPDDR5 16GB</v>
      </c>
      <c r="BI60" t="str">
        <v>1TB M.2 NVMe™ PCIe® 3.0 SSD
Without HDD</v>
      </c>
      <c r="BJ60" t="str">
        <v>1x M.2  2280 SSD slot</v>
      </c>
      <c r="BK60" t="str">
        <v/>
      </c>
      <c r="BL60" t="str">
        <v>Wi-Fi 6E(802.11ax) (Dual band) 1*1 + Bluetooth® 5.3 Wireless Card</v>
      </c>
      <c r="BM60" t="str">
        <v>Realtek RTL8111H 10/100/1000 Mbps</v>
      </c>
      <c r="BN60" t="str">
        <v>720p HD camera</v>
      </c>
      <c r="BO60" t="str">
        <v>With privacy shutter</v>
      </c>
      <c r="BP60" t="str">
        <v>N/A</v>
      </c>
      <c r="BQ60" t="str">
        <v>Built-in array microphone
Built-in speakers
SonicMaster</v>
      </c>
      <c r="BR60" t="str">
        <v>Windows 11 Home - ASUS recommends Windows 11 Pro for business</v>
      </c>
      <c r="BS60" t="str">
        <v>Microsoft Office Home &amp; Student 2021</v>
      </c>
      <c r="BT60" t="str">
        <v>ø4.5, 90W AC Adapter, Output: 19V DC, 4.74A, 90W, Input: 100~240V AC 50/60Hz universal</v>
      </c>
      <c r="BU60" t="str">
        <v>1x Kensington lock
1x 2-in-1 card reader SD / MMC
1x 3.5mm combo audio jack
1x USB 2.0 Type-A</v>
      </c>
      <c r="BV60" t="str">
        <v>1x DC-in
1x RJ45 Gigabit Ethernet
1x HDMI in 1.4
1x HDMI out 1.4
1x USB 2.0 Type-A
1x USB 3.2 Gen 2 Type-C
3x USB 3.2 Gen 1 Type-A</v>
      </c>
      <c r="BW60" t="str">
        <v>52.9 x 42.3 x 1.5 ~ 16.5 cm (20.83" x 16.65" x 0.59" ~ 6.50")</v>
      </c>
      <c r="BX60" t="str">
        <v>05.40 kg (11.90 lbs)</v>
      </c>
      <c r="BY60" t="str">
        <v>BIOS Booting User Password Protection
HDD User Password Protection and Security
Kensington Security Slot™(7x 3mm)</v>
      </c>
      <c r="BZ60" t="str">
        <v>McAfee® 30 days free trial</v>
      </c>
      <c r="CA60" t="str">
        <v>Microsoft Pluton Security Processor</v>
      </c>
      <c r="CB60" t="str">
        <v>MyASUS
ASUS Business Manager</v>
      </c>
      <c r="CC60" t="str">
        <v>N/A</v>
      </c>
      <c r="CD60" t="str">
        <v>Wireless white keyboard
Wireless optical mouse</v>
      </c>
      <c r="CE60" t="str">
        <v>EPEAT Silver
Energy star 8.0
REACH
RoHS</v>
      </c>
      <c r="CF6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0" t="str">
        <v/>
      </c>
      <c r="CH60" t="str">
        <v/>
      </c>
      <c r="CI60" t="str">
        <v/>
      </c>
    </row>
    <row r="61" spans="1:87" ht="14.4">
      <c r="A61" t="str">
        <v>A3202WVAK-WPB385WS</v>
      </c>
      <c r="B61" s="19" t="str">
        <f>IF(ISBLANK(A61),"",_xlfn.XLOOKUP(LEFT(A61,5),'MKT name rule'!$B$2:$B$322,'MKT name rule'!$C$2:$C$322, "Not found"))</f>
        <v>ASUS AiO A3202</v>
      </c>
      <c r="C61" s="19" t="str">
        <f t="shared" si="28"/>
        <v>90PT03U2-M008B0</v>
      </c>
      <c r="D61" t="str">
        <f t="shared" si="0"/>
        <v>ASUS AiO A3202 (i3-1315U/8GB/512GB/Win 11 Home/A3202WVAK)</v>
      </c>
      <c r="E61" t="str">
        <f t="shared" si="1"/>
        <v>Intel® Core™ i3-1315U 1.2 GHz</v>
      </c>
      <c r="F61" t="str">
        <f t="shared" si="2"/>
        <v>Intel® Graphics</v>
      </c>
      <c r="G61" t="str">
        <f t="shared" si="30"/>
        <v>Windows 11 Home</v>
      </c>
      <c r="H61" t="str">
        <f t="shared" si="29"/>
        <v>Microsoft Office Home &amp; Student 2021_x000D_
Microsoft 365 Basic</v>
      </c>
      <c r="I61" t="str">
        <f t="shared" si="4"/>
        <v>21.45"</v>
      </c>
      <c r="J61" t="str">
        <f t="shared" si="5"/>
        <v>FHD (1920 x 1080) 16:9</v>
      </c>
      <c r="K61" t="str">
        <f t="shared" si="6"/>
        <v>250nits</v>
      </c>
      <c r="L61" s="1" t="str">
        <f t="shared" si="7"/>
        <v>DDR5 8GB</v>
      </c>
      <c r="M61" t="str">
        <f t="shared" si="8"/>
        <v>512GB M.2 NVMe™ PCIe® 4.0 SSD</v>
      </c>
      <c r="N61" t="str">
        <f t="shared" si="9"/>
        <v>Side:
1x Kensington lock
1x 3.5mm combo audio jack
1x USB 2.0 Type-A
Back:
1x DC-in
1x RJ45 Gigabit Ethernet
1x HDMI out 1.4
1x USB 2.0 Type-A
1x USB 3.2 Gen 1 Type-C
3x USB 3.2 Gen 1 Type-A</v>
      </c>
      <c r="O61" t="str">
        <f t="shared" si="10"/>
        <v>04.84 kg</v>
      </c>
      <c r="P61" t="str">
        <f t="shared" si="11"/>
        <v>49.3 x 39.5 x 1.3 ~ 16.5 cm</v>
      </c>
      <c r="Q61" t="str">
        <f t="shared" si="12"/>
        <v>1x M.2  2280 SSD slot
2x DDR5 SO-DIMM slot</v>
      </c>
      <c r="R61" t="str">
        <f t="shared" si="13"/>
        <v>Wireless white keyboard
Wireless optical mouse</v>
      </c>
      <c r="S61" t="str">
        <f t="shared" si="14"/>
        <v>No Battery</v>
      </c>
      <c r="T61" t="str">
        <f t="shared" si="15"/>
        <v>ø4.5, 90W AC Adapter</v>
      </c>
      <c r="U61" t="str">
        <f t="shared" si="16"/>
        <v>BIOS Booting User Password Protection
HDD User Password Protection and Security
Kensington Security Slot™(7x 3mm)</v>
      </c>
      <c r="V61" t="str">
        <f t="shared" si="17"/>
        <v>Intel® Core™ i3-1315U Processor 1.2 GHz (10M Cache, up to 4.5 GHz, 6 cores)</v>
      </c>
      <c r="W61" t="str">
        <f t="shared" si="18"/>
        <v>Intel® Core™ i3-1315U 1.2</v>
      </c>
      <c r="X61" t="str">
        <f t="shared" si="19"/>
        <v>i3-1315U</v>
      </c>
      <c r="Y61" t="str">
        <f t="shared" si="20"/>
        <v>i3-1315U</v>
      </c>
      <c r="Z61" t="str">
        <f t="shared" si="21"/>
        <v>Win 11 Home</v>
      </c>
      <c r="AA61" t="str">
        <f t="shared" si="22"/>
        <v/>
      </c>
      <c r="AB61" t="str">
        <f t="shared" si="23"/>
        <v>8GB</v>
      </c>
      <c r="AC61" t="str">
        <f t="shared" si="24"/>
        <v>512GB</v>
      </c>
      <c r="AD61" t="str">
        <f t="shared" si="25"/>
        <v>1x Kensington lock
1x 3.5mm combo audio jack
1x USB 2.0 Type-A</v>
      </c>
      <c r="AE61" t="str">
        <f t="shared" si="26"/>
        <v>1x DC-in
1x RJ45 Gigabit Ethernet
1x HDMI out 1.4
1x USB 2.0 Type-A
1x USB 3.2 Gen 1 Type-C
3x USB 3.2 Gen 1 Type-A</v>
      </c>
      <c r="AF61" t="str">
        <f t="shared" si="27"/>
        <v>A3202WVAK</v>
      </c>
      <c r="AG61" s="27"/>
      <c r="AH61" t="str">
        <v>90PT03U2-M008B0</v>
      </c>
      <c r="AI61" t="str">
        <v>A3202WVAK-WPB385WS</v>
      </c>
      <c r="AJ61" t="str">
        <v>4711387665930</v>
      </c>
      <c r="AK61" t="str">
        <v>197105665934</v>
      </c>
      <c r="AL61" t="str">
        <v>1.782</v>
      </c>
      <c r="AM61" t="str">
        <v>VSPT03U2-BU0010</v>
      </c>
      <c r="AN61" t="str">
        <v>White</v>
      </c>
      <c r="AO61" t="str">
        <v>21.45-inch</v>
      </c>
      <c r="AP61" t="str">
        <v>FHD (1920 x 1080) 16:9</v>
      </c>
      <c r="AQ61" t="str">
        <v>LCD</v>
      </c>
      <c r="AR61" t="str">
        <v>250nits</v>
      </c>
      <c r="AS61" t="str">
        <v>sRGB: 100%</v>
      </c>
      <c r="AT61" t="str">
        <v>178/178</v>
      </c>
      <c r="AU61" t="str">
        <v>14/25</v>
      </c>
      <c r="AV61" t="str">
        <v>75Hz</v>
      </c>
      <c r="AW61" t="str">
        <v>1000:1</v>
      </c>
      <c r="AX61" t="str">
        <v>86 %</v>
      </c>
      <c r="AY61" t="str">
        <v>Wide view</v>
      </c>
      <c r="AZ61" t="str">
        <v>Anti-glare display</v>
      </c>
      <c r="BA61" t="str">
        <v>Non-touch screen</v>
      </c>
      <c r="BB61" t="str">
        <v>Normal Stand</v>
      </c>
      <c r="BC61" t="str">
        <v>Intel® Core™ i3-1315U Processor 1.2 GHz (10M Cache, up to 4.5 GHz, 6 cores)</v>
      </c>
      <c r="BD61" t="str">
        <v>N/A</v>
      </c>
      <c r="BE61" t="str">
        <v>N/A</v>
      </c>
      <c r="BF61" t="str">
        <v>Intel® Graphics</v>
      </c>
      <c r="BG61" t="str">
        <v>8GB DDR5 SO-DIMM</v>
      </c>
      <c r="BH61" t="str">
        <v>DDR5 8GB</v>
      </c>
      <c r="BI61" t="str">
        <v>512GB M.2 NVMe™ PCIe® 4.0 SSD</v>
      </c>
      <c r="BJ61" t="str">
        <v>1x M.2  2280 SSD slot
2x DDR5 SO-DIMM slot</v>
      </c>
      <c r="BK61" t="str">
        <v/>
      </c>
      <c r="BL61" t="str">
        <v>Wi-Fi 6E(802.11ax) (Dual band) 2*2 + Bluetooth® 5.4 Wireless Card</v>
      </c>
      <c r="BM61" t="str">
        <v>Realtek RTL8111H 10/100/1000 Mbps</v>
      </c>
      <c r="BN61" t="str">
        <v>720p HD camera</v>
      </c>
      <c r="BO61" t="str">
        <v>With privacy shutter</v>
      </c>
      <c r="BP61" t="str">
        <v>N/A</v>
      </c>
      <c r="BQ61" t="str">
        <v>Built-in array microphone
Built-in speakers
SonicMaster</v>
      </c>
      <c r="BR61" t="str">
        <v>Windows 11 Home - ASUS recommends Windows 11 Pro for business</v>
      </c>
      <c r="BS61" t="str">
        <v>Microsoft Office Home &amp; Student 2021_x000D_
Microsoft 365 Basic</v>
      </c>
      <c r="BT61" t="str">
        <v>ø4.5, 90W AC Adapter, Output: 19V DC, 4.74A, 90W, Input: 100~240V AC 50/60Hz universal</v>
      </c>
      <c r="BU61" t="str">
        <v>1x Kensington lock
1x 3.5mm combo audio jack
1x USB 2.0 Type-A</v>
      </c>
      <c r="BV61" t="str">
        <v>1x DC-in
1x RJ45 Gigabit Ethernet
1x HDMI out 1.4
1x USB 2.0 Type-A
1x USB 3.2 Gen 1 Type-C
3x USB 3.2 Gen 1 Type-A</v>
      </c>
      <c r="BW61" t="str">
        <v>49.3 x 39.5 x 1.3 ~ 16.5 cm (19.41" x 15.55" x 0.51" ~ 6.50")</v>
      </c>
      <c r="BX61" t="str">
        <v>04.84 kg (10.67 lbs)</v>
      </c>
      <c r="BY61" t="str">
        <v>BIOS Booting User Password Protection
HDD User Password Protection and Security
Kensington Security Slot™(7x 3mm)</v>
      </c>
      <c r="BZ61" t="str">
        <v>McAfee® 30 days free trial</v>
      </c>
      <c r="CA61" t="str">
        <v>Trusted Platform Module (Firmware TPM)</v>
      </c>
      <c r="CB61" t="str">
        <v>MyASUS
ASUS Business Manager</v>
      </c>
      <c r="CC61" t="str">
        <v>System diagnosis
Fan Profile
Splendid
AppDeals
Link to MyASUS</v>
      </c>
      <c r="CD61" t="str">
        <v>Wireless white keyboard
Wireless optical mouse</v>
      </c>
      <c r="CE61" t="str">
        <v>REACH
RoHS</v>
      </c>
      <c r="CF6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1" t="str">
        <v>65% PCR recycled plastic rear cover</v>
      </c>
      <c r="CH61" t="str">
        <v>65% PCR recycled plastic base cover</v>
      </c>
      <c r="CI61" t="str">
        <v/>
      </c>
    </row>
    <row r="62" spans="1:87" ht="14.4">
      <c r="A62" t="str">
        <v>A3402WVAK-WPC385WS</v>
      </c>
      <c r="B62" s="19" t="str">
        <f>IF(ISBLANK(A62),"",_xlfn.XLOOKUP(LEFT(A62,5),'MKT name rule'!$B$2:$B$322,'MKT name rule'!$C$2:$C$322, "Not found"))</f>
        <v>ASUS AiO A3402</v>
      </c>
      <c r="C62" s="19" t="str">
        <f t="shared" si="28"/>
        <v>90PT03T1-M018T0</v>
      </c>
      <c r="D62" t="str">
        <f t="shared" si="0"/>
        <v>ASUS AiO A3402 (i3-1315U/8GB/512GB/Win 11 Home/A3402WVAK)</v>
      </c>
      <c r="E62" t="str">
        <f t="shared" si="1"/>
        <v>Intel® Core™ i3-1315U 1.2 GHz</v>
      </c>
      <c r="F62" t="str">
        <f t="shared" si="2"/>
        <v>Intel® Graphics</v>
      </c>
      <c r="G62" t="str">
        <f t="shared" si="30"/>
        <v>Windows 11 Home</v>
      </c>
      <c r="H62" t="str">
        <f t="shared" si="29"/>
        <v>Microsoft Office Home &amp; Student 2021_x000D_
Microsoft 365 Basic</v>
      </c>
      <c r="I62" t="str">
        <f t="shared" si="4"/>
        <v>23.8"</v>
      </c>
      <c r="J62" t="str">
        <f t="shared" si="5"/>
        <v>FHD (1920 x 1080) 16:9</v>
      </c>
      <c r="K62" t="str">
        <f t="shared" si="6"/>
        <v>250nits</v>
      </c>
      <c r="L62" s="1" t="str">
        <f t="shared" si="7"/>
        <v>DDR5 8GB</v>
      </c>
      <c r="M62" t="str">
        <f t="shared" si="8"/>
        <v>512GB M.2 NVMe™ PCIe® 4.0 SSD</v>
      </c>
      <c r="N62" t="str">
        <f t="shared" si="9"/>
        <v>Side:
1x Kensington lock
1x 3.5mm combo audio jack
1x USB 2.0 Type-A
Back:
1x DC-in
1x RJ45 Gigabit Ethernet
1x HDMI in 1.4
1x HDMI out 1.4
1x USB 2.0 Type-A
1x USB 3.2 Gen 1 Type-C
3x USB 3.2 Gen 1 Type-A</v>
      </c>
      <c r="O62" t="str">
        <f t="shared" si="10"/>
        <v>05.40 kg</v>
      </c>
      <c r="P62" t="str">
        <f t="shared" si="11"/>
        <v>53.9 x 42.3 x 1.5 ~ 16.5 cm</v>
      </c>
      <c r="Q62" t="str">
        <f t="shared" si="12"/>
        <v>1x M.2  2280 SSD slot
2x DDR5 SO-DIMM slot</v>
      </c>
      <c r="R62" t="str">
        <f t="shared" si="13"/>
        <v>Wireless white keyboard
Wireless optical mouse</v>
      </c>
      <c r="S62" t="str">
        <f t="shared" si="14"/>
        <v>No Battery</v>
      </c>
      <c r="T62" t="str">
        <f t="shared" si="15"/>
        <v>ø4.5, 90W AC Adapter</v>
      </c>
      <c r="U62" t="str">
        <f t="shared" si="16"/>
        <v>BIOS Booting User Password Protection
HDD User Password Protection and Security
Kensington Security Slot™(7x 3mm)</v>
      </c>
      <c r="V62" t="str">
        <f t="shared" si="17"/>
        <v>Intel® Core™ i3-1315U Processor 1.2 GHz (10M Cache, up to 4.5 GHz, 6 cores)</v>
      </c>
      <c r="W62" t="str">
        <f t="shared" si="18"/>
        <v>Intel® Core™ i3-1315U 1.2</v>
      </c>
      <c r="X62" t="str">
        <f t="shared" si="19"/>
        <v>i3-1315U</v>
      </c>
      <c r="Y62" t="str">
        <f t="shared" si="20"/>
        <v>i3-1315U</v>
      </c>
      <c r="Z62" t="str">
        <f t="shared" si="21"/>
        <v>Win 11 Home</v>
      </c>
      <c r="AA62" t="str">
        <f t="shared" si="22"/>
        <v/>
      </c>
      <c r="AB62" t="str">
        <f t="shared" si="23"/>
        <v>8GB</v>
      </c>
      <c r="AC62" t="str">
        <f t="shared" si="24"/>
        <v>512GB</v>
      </c>
      <c r="AD62" t="str">
        <f t="shared" si="25"/>
        <v>1x Kensington lock
1x 3.5mm combo audio jack
1x USB 2.0 Type-A</v>
      </c>
      <c r="AE62" t="str">
        <f t="shared" si="26"/>
        <v>1x DC-in
1x RJ45 Gigabit Ethernet
1x HDMI in 1.4
1x HDMI out 1.4
1x USB 2.0 Type-A
1x USB 3.2 Gen 1 Type-C
3x USB 3.2 Gen 1 Type-A</v>
      </c>
      <c r="AF62" t="str">
        <f t="shared" si="27"/>
        <v>A3402WVAK</v>
      </c>
      <c r="AG62" s="27"/>
      <c r="AH62" t="str">
        <v>90PT03T1-M018T0</v>
      </c>
      <c r="AI62" t="str">
        <v>A3402WVAK-WPC385WS</v>
      </c>
      <c r="AJ62" t="str">
        <v>4711387645345</v>
      </c>
      <c r="AK62" t="str">
        <v>197105645349</v>
      </c>
      <c r="AL62" t="str">
        <v>5.397</v>
      </c>
      <c r="AM62" t="str">
        <v>VSPT03T1-BU0010</v>
      </c>
      <c r="AN62" t="str">
        <v>White</v>
      </c>
      <c r="AO62" t="str">
        <v>23.8-inch</v>
      </c>
      <c r="AP62" t="str">
        <v>FHD (1920 x 1080) 16:9</v>
      </c>
      <c r="AQ62" t="str">
        <v>LCD</v>
      </c>
      <c r="AR62" t="str">
        <v>250nits</v>
      </c>
      <c r="AS62" t="str">
        <v>sRGB: 100%</v>
      </c>
      <c r="AT62" t="str">
        <v>178/178</v>
      </c>
      <c r="AU62" t="str">
        <v>14/25</v>
      </c>
      <c r="AV62" t="str">
        <v>100Hz</v>
      </c>
      <c r="AW62" t="str">
        <v>1000:1</v>
      </c>
      <c r="AX62" t="str">
        <v>88 %</v>
      </c>
      <c r="AY62" t="str">
        <v>Wide view</v>
      </c>
      <c r="AZ62" t="str">
        <v>Anti-glare display</v>
      </c>
      <c r="BA62" t="str">
        <v>Non-touch screen</v>
      </c>
      <c r="BB62" t="str">
        <v>Normal Stand</v>
      </c>
      <c r="BC62" t="str">
        <v>Intel® Core™ i3-1315U Processor 1.2 GHz (10M Cache, up to 4.5 GHz, 6 cores)</v>
      </c>
      <c r="BD62" t="str">
        <v>N/A</v>
      </c>
      <c r="BE62" t="str">
        <v>N/A</v>
      </c>
      <c r="BF62" t="str">
        <v>Intel® Graphics</v>
      </c>
      <c r="BG62" t="str">
        <v>8GB DDR5 SO-DIMM</v>
      </c>
      <c r="BH62" t="str">
        <v>DDR5 8GB</v>
      </c>
      <c r="BI62" t="str">
        <v>512GB M.2 NVMe™ PCIe® 4.0 SSD</v>
      </c>
      <c r="BJ62" t="str">
        <v>1x M.2  2280 SSD slot
2x DDR5 SO-DIMM slot</v>
      </c>
      <c r="BK62" t="str">
        <v/>
      </c>
      <c r="BL62" t="str">
        <v>Wi-Fi 6E(802.11ax) (Dual band) 2*2 + Bluetooth® 5.4 Wireless Card</v>
      </c>
      <c r="BM62" t="str">
        <v>Realtek RTL8111H 10/100/1000 Mbps</v>
      </c>
      <c r="BN62" t="str">
        <v>720p HD camera</v>
      </c>
      <c r="BO62" t="str">
        <v>With privacy shutter</v>
      </c>
      <c r="BP62" t="str">
        <v>N/A</v>
      </c>
      <c r="BQ62" t="str">
        <v>Built-in array microphone
Built-in speakers
SonicMaster</v>
      </c>
      <c r="BR62" t="str">
        <v>Windows 11 Home - ASUS recommends Windows 11 Pro for business</v>
      </c>
      <c r="BS62" t="str">
        <v>Microsoft Office Home &amp; Student 2021_x000D_
Microsoft 365 Basic</v>
      </c>
      <c r="BT62" t="str">
        <v>ø4.5, 90W AC Adapter, Output: 19V DC, 4.74A, 90W, Input: 100~240V AC 50/60Hz universal</v>
      </c>
      <c r="BU62" t="str">
        <v>1x Kensington lock
1x 3.5mm combo audio jack
1x USB 2.0 Type-A</v>
      </c>
      <c r="BV62" t="str">
        <v>1x DC-in
1x RJ45 Gigabit Ethernet
1x HDMI in 1.4
1x HDMI out 1.4
1x USB 2.0 Type-A
1x USB 3.2 Gen 1 Type-C
3x USB 3.2 Gen 1 Type-A</v>
      </c>
      <c r="BW62" t="str">
        <v>53.9 x 42.3 x 1.5 ~ 16.5 cm (21.22" x 16.65" x 0.59" ~ 6.50")</v>
      </c>
      <c r="BX62" t="str">
        <v>05.40 kg (11.90 lbs)</v>
      </c>
      <c r="BY62" t="str">
        <v>BIOS Booting User Password Protection
HDD User Password Protection and Security
Kensington Security Slot™(7x 3mm)</v>
      </c>
      <c r="BZ62" t="str">
        <v>McAfee® 30 days free trial</v>
      </c>
      <c r="CA62" t="str">
        <v>Trusted Platform Module (Firmware TPM)</v>
      </c>
      <c r="CB62" t="str">
        <v>MyASUS
ASUS Business Manager</v>
      </c>
      <c r="CC62" t="str">
        <v>System diagnosis
Fan Profile
Splendid
AppDeals
Link to MyASUS</v>
      </c>
      <c r="CD62" t="str">
        <v>Wireless white keyboard
Wireless optical mouse</v>
      </c>
      <c r="CE62" t="str">
        <v>REACH
RoHS</v>
      </c>
      <c r="CF6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2" t="str">
        <v/>
      </c>
      <c r="CH62" t="str">
        <v/>
      </c>
      <c r="CI62" t="str">
        <v/>
      </c>
    </row>
    <row r="63" spans="1:87" ht="14.4">
      <c r="A63" t="str">
        <v>A3202WVAK-WPB585WS</v>
      </c>
      <c r="B63" s="19" t="str">
        <f>IF(ISBLANK(A63),"",_xlfn.XLOOKUP(LEFT(A63,5),'MKT name rule'!$B$2:$B$322,'MKT name rule'!$C$2:$C$322, "Not found"))</f>
        <v>ASUS AiO A3202</v>
      </c>
      <c r="C63" s="19" t="str">
        <f t="shared" si="28"/>
        <v>90PT03U2-M008C0</v>
      </c>
      <c r="D63" t="str">
        <f t="shared" si="0"/>
        <v>ASUS AiO A3202 (i5-1335U/8GB/512GB/Win 11 Home/A3202WVAK)</v>
      </c>
      <c r="E63" t="str">
        <f t="shared" si="1"/>
        <v>Intel® Core™ i5-1335U 1.3 GHz</v>
      </c>
      <c r="F63" t="str">
        <f t="shared" si="2"/>
        <v>Intel® Graphics</v>
      </c>
      <c r="G63" t="str">
        <f t="shared" si="30"/>
        <v>Windows 11 Home</v>
      </c>
      <c r="H63" t="str">
        <f t="shared" si="29"/>
        <v>Microsoft Office Home &amp; Student 2021_x000D_
Microsoft 365 Basic</v>
      </c>
      <c r="I63" t="str">
        <f t="shared" si="4"/>
        <v>21.45"</v>
      </c>
      <c r="J63" t="str">
        <f t="shared" si="5"/>
        <v>FHD (1920 x 1080) 16:9</v>
      </c>
      <c r="K63" t="str">
        <f t="shared" si="6"/>
        <v>250nits</v>
      </c>
      <c r="L63" s="1" t="str">
        <f t="shared" si="7"/>
        <v>DDR5 8GB</v>
      </c>
      <c r="M63" t="str">
        <f t="shared" si="8"/>
        <v>512GB M.2 NVMe™ PCIe® 4.0 SSD</v>
      </c>
      <c r="N63" t="str">
        <f t="shared" si="9"/>
        <v>Side:
1x Kensington lock
1x 3.5mm combo audio jack
1x USB 2.0 Type-A
Back:
1x DC-in
1x RJ45 Gigabit Ethernet
1x HDMI out 1.4
1x USB 2.0 Type-A
1x USB 3.2 Gen 1 Type-C
3x USB 3.2 Gen 1 Type-A</v>
      </c>
      <c r="O63" t="str">
        <f t="shared" si="10"/>
        <v>04.84 kg</v>
      </c>
      <c r="P63" t="str">
        <f t="shared" si="11"/>
        <v>49.3 x 39.5 x 1.3 ~ 16.5 cm</v>
      </c>
      <c r="Q63" t="str">
        <f t="shared" si="12"/>
        <v>1x M.2  2280 SSD slot
2x DDR5 SO-DIMM slot</v>
      </c>
      <c r="R63" t="str">
        <f t="shared" si="13"/>
        <v>Wireless white keyboard
Wireless optical mouse</v>
      </c>
      <c r="S63" t="str">
        <f t="shared" si="14"/>
        <v>No Battery</v>
      </c>
      <c r="T63" t="str">
        <f t="shared" si="15"/>
        <v>ø4.5, 90W AC Adapter</v>
      </c>
      <c r="U63" t="str">
        <f t="shared" si="16"/>
        <v>BIOS Booting User Password Protection
HDD User Password Protection and Security
Kensington Security Slot™(7x 3mm)</v>
      </c>
      <c r="V63" t="str">
        <f t="shared" si="17"/>
        <v>Intel® Core™ i5-1335U Processor 1.3 GHz (12M Cache, up to 4.6 GHz, 10 cores)</v>
      </c>
      <c r="W63" t="str">
        <f t="shared" si="18"/>
        <v>Intel® Core™ i5-1335U 1.3</v>
      </c>
      <c r="X63" t="str">
        <f t="shared" si="19"/>
        <v>i5-1335U</v>
      </c>
      <c r="Y63" t="str">
        <f t="shared" si="20"/>
        <v>i5-1335U</v>
      </c>
      <c r="Z63" t="str">
        <f t="shared" si="21"/>
        <v>Win 11 Home</v>
      </c>
      <c r="AA63" t="str">
        <f t="shared" si="22"/>
        <v/>
      </c>
      <c r="AB63" t="str">
        <f t="shared" si="23"/>
        <v>8GB</v>
      </c>
      <c r="AC63" t="str">
        <f t="shared" si="24"/>
        <v>512GB</v>
      </c>
      <c r="AD63" t="str">
        <f t="shared" si="25"/>
        <v>1x Kensington lock
1x 3.5mm combo audio jack
1x USB 2.0 Type-A</v>
      </c>
      <c r="AE63" t="str">
        <f t="shared" si="26"/>
        <v>1x DC-in
1x RJ45 Gigabit Ethernet
1x HDMI out 1.4
1x USB 2.0 Type-A
1x USB 3.2 Gen 1 Type-C
3x USB 3.2 Gen 1 Type-A</v>
      </c>
      <c r="AF63" t="str">
        <f t="shared" si="27"/>
        <v>A3202WVAK</v>
      </c>
      <c r="AG63" s="27"/>
      <c r="AH63" t="str">
        <v>90PT03U2-M008C0</v>
      </c>
      <c r="AI63" t="str">
        <v>A3202WVAK-WPB585WS</v>
      </c>
      <c r="AJ63" t="str">
        <v>4711387665954</v>
      </c>
      <c r="AK63" t="str">
        <v>197105665958</v>
      </c>
      <c r="AL63" t="str">
        <v>1.782</v>
      </c>
      <c r="AM63" t="str">
        <v>VSPT03U2-BU0010</v>
      </c>
      <c r="AN63" t="str">
        <v>White</v>
      </c>
      <c r="AO63" t="str">
        <v>21.45-inch</v>
      </c>
      <c r="AP63" t="str">
        <v>FHD (1920 x 1080) 16:9</v>
      </c>
      <c r="AQ63" t="str">
        <v>LCD</v>
      </c>
      <c r="AR63" t="str">
        <v>250nits</v>
      </c>
      <c r="AS63" t="str">
        <v>sRGB: 100%</v>
      </c>
      <c r="AT63" t="str">
        <v>178/178</v>
      </c>
      <c r="AU63" t="str">
        <v>14/25</v>
      </c>
      <c r="AV63" t="str">
        <v>75Hz</v>
      </c>
      <c r="AW63" t="str">
        <v>1000:1</v>
      </c>
      <c r="AX63" t="str">
        <v>86 %</v>
      </c>
      <c r="AY63" t="str">
        <v>Wide view</v>
      </c>
      <c r="AZ63" t="str">
        <v>Anti-glare display</v>
      </c>
      <c r="BA63" t="str">
        <v>Non-touch screen</v>
      </c>
      <c r="BB63" t="str">
        <v>Normal Stand</v>
      </c>
      <c r="BC63" t="str">
        <v>Intel® Core™ i5-1335U Processor 1.3 GHz (12M Cache, up to 4.6 GHz, 10 cores)</v>
      </c>
      <c r="BD63" t="str">
        <v>N/A</v>
      </c>
      <c r="BE63" t="str">
        <v>N/A</v>
      </c>
      <c r="BF63" t="str">
        <v>Intel® Graphics</v>
      </c>
      <c r="BG63" t="str">
        <v>8GB DDR5 SO-DIMM</v>
      </c>
      <c r="BH63" t="str">
        <v>DDR5 8GB</v>
      </c>
      <c r="BI63" t="str">
        <v>512GB M.2 NVMe™ PCIe® 4.0 SSD</v>
      </c>
      <c r="BJ63" t="str">
        <v>1x M.2  2280 SSD slot
2x DDR5 SO-DIMM slot</v>
      </c>
      <c r="BK63" t="str">
        <v/>
      </c>
      <c r="BL63" t="str">
        <v>Wi-Fi 6E(802.11ax) (Dual band) 2*2 + Bluetooth® 5.4 Wireless Card</v>
      </c>
      <c r="BM63" t="str">
        <v>Realtek RTL8111H 10/100/1000 Mbps</v>
      </c>
      <c r="BN63" t="str">
        <v>720p HD camera</v>
      </c>
      <c r="BO63" t="str">
        <v>With privacy shutter</v>
      </c>
      <c r="BP63" t="str">
        <v>N/A</v>
      </c>
      <c r="BQ63" t="str">
        <v>Built-in array microphone
Built-in speakers
SonicMaster</v>
      </c>
      <c r="BR63" t="str">
        <v>Windows 11 Home - ASUS recommends Windows 11 Pro for business</v>
      </c>
      <c r="BS63" t="str">
        <v>Microsoft Office Home &amp; Student 2021_x000D_
Microsoft 365 Basic</v>
      </c>
      <c r="BT63" t="str">
        <v>ø4.5, 90W AC Adapter, Output: 19V DC, 4.74A, 90W, Input: 100~240V AC 50/60Hz universal</v>
      </c>
      <c r="BU63" t="str">
        <v>1x Kensington lock
1x 3.5mm combo audio jack
1x USB 2.0 Type-A</v>
      </c>
      <c r="BV63" t="str">
        <v>1x DC-in
1x RJ45 Gigabit Ethernet
1x HDMI out 1.4
1x USB 2.0 Type-A
1x USB 3.2 Gen 1 Type-C
3x USB 3.2 Gen 1 Type-A</v>
      </c>
      <c r="BW63" t="str">
        <v>49.3 x 39.5 x 1.3 ~ 16.5 cm (19.41" x 15.55" x 0.51" ~ 6.50")</v>
      </c>
      <c r="BX63" t="str">
        <v>04.84 kg (10.67 lbs)</v>
      </c>
      <c r="BY63" t="str">
        <v>BIOS Booting User Password Protection
HDD User Password Protection and Security
Kensington Security Slot™(7x 3mm)</v>
      </c>
      <c r="BZ63" t="str">
        <v>McAfee® 30 days free trial</v>
      </c>
      <c r="CA63" t="str">
        <v>Trusted Platform Module (Firmware TPM)</v>
      </c>
      <c r="CB63" t="str">
        <v>MyASUS
ASUS Business Manager</v>
      </c>
      <c r="CC63" t="str">
        <v>System diagnosis
Fan Profile
Splendid
AppDeals
Link to MyASUS</v>
      </c>
      <c r="CD63" t="str">
        <v>Wireless white keyboard
Wireless optical mouse</v>
      </c>
      <c r="CE63" t="str">
        <v>REACH
RoHS</v>
      </c>
      <c r="CF6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3" t="str">
        <v>65% PCR recycled plastic rear cover</v>
      </c>
      <c r="CH63" t="str">
        <v>65% PCR recycled plastic base cover</v>
      </c>
      <c r="CI63" t="str">
        <v/>
      </c>
    </row>
    <row r="64" spans="1:87" ht="14.4">
      <c r="A64" t="str">
        <v>A3402WVAK-WPC515WS</v>
      </c>
      <c r="B64" s="19" t="str">
        <f>IF(ISBLANK(A64),"",_xlfn.XLOOKUP(LEFT(A64,5),'MKT name rule'!$B$2:$B$322,'MKT name rule'!$C$2:$C$322, "Not found"))</f>
        <v>ASUS AiO A3402</v>
      </c>
      <c r="C64" s="19" t="str">
        <f t="shared" si="28"/>
        <v>90PT03T1-M018U0</v>
      </c>
      <c r="D64" t="str">
        <f t="shared" si="0"/>
        <v>ASUS AiO A3402 (i5-1335U/16GB/512GB/Win 11 Home/A3402WVAK)</v>
      </c>
      <c r="E64" t="str">
        <f t="shared" si="1"/>
        <v>Intel® Core™ i5-1335U 1.3 GHz</v>
      </c>
      <c r="F64" t="str">
        <f t="shared" si="2"/>
        <v>Intel Iris Xᵉ Graphics (available for Intel® Core™ i5/i7/i9 with dual channel memory)</v>
      </c>
      <c r="G64" t="str">
        <f t="shared" si="30"/>
        <v>Windows 11 Home</v>
      </c>
      <c r="H64" t="str">
        <f t="shared" si="29"/>
        <v>Microsoft Office Home &amp; Student 2021_x000D_
Microsoft 365 Basic</v>
      </c>
      <c r="I64" t="str">
        <f t="shared" si="4"/>
        <v>23.8"</v>
      </c>
      <c r="J64" t="str">
        <f t="shared" si="5"/>
        <v>FHD (1920 x 1080) 16:9</v>
      </c>
      <c r="K64" t="str">
        <f t="shared" si="6"/>
        <v>250nits</v>
      </c>
      <c r="L64" s="1" t="str">
        <f t="shared" si="7"/>
        <v>DDR5 16GB</v>
      </c>
      <c r="M64" t="str">
        <f t="shared" si="8"/>
        <v>512GB M.2 NVMe™ PCIe® 4.0 SSD</v>
      </c>
      <c r="N64" t="str">
        <f t="shared" si="9"/>
        <v>Side:
1x Kensington lock
1x 3.5mm combo audio jack
1x USB 2.0 Type-A
Back:
1x DC-in
1x RJ45 Gigabit Ethernet
1x HDMI in 1.4
1x HDMI out 1.4
1x USB 2.0 Type-A
1x USB 3.2 Gen 1 Type-C
3x USB 3.2 Gen 1 Type-A</v>
      </c>
      <c r="O64" t="str">
        <f t="shared" si="10"/>
        <v>05.40 kg</v>
      </c>
      <c r="P64" t="str">
        <f t="shared" si="11"/>
        <v>53.9 x 42.3 x 1.5 ~ 16.5 cm</v>
      </c>
      <c r="Q64" t="str">
        <f t="shared" si="12"/>
        <v>1x M.2  2280 SSD slot
2x DDR5 SO-DIMM slot</v>
      </c>
      <c r="R64" t="str">
        <f t="shared" si="13"/>
        <v>Wireless white keyboard
Wireless optical mouse</v>
      </c>
      <c r="S64" t="str">
        <f t="shared" si="14"/>
        <v>No Battery</v>
      </c>
      <c r="T64" t="str">
        <f t="shared" si="15"/>
        <v>ø4.5, 90W AC Adapter</v>
      </c>
      <c r="U64" t="str">
        <f t="shared" si="16"/>
        <v>BIOS Booting User Password Protection
HDD User Password Protection and Security
Kensington Security Slot™(7x 3mm)</v>
      </c>
      <c r="V64" t="str">
        <f t="shared" si="17"/>
        <v>Intel® Core™ i5-1335U Processor 1.3 GHz (12M Cache, up to 4.6 GHz, 10 cores)</v>
      </c>
      <c r="W64" t="str">
        <f t="shared" si="18"/>
        <v>Intel® Core™ i5-1335U 1.3</v>
      </c>
      <c r="X64" t="str">
        <f t="shared" si="19"/>
        <v>i5-1335U</v>
      </c>
      <c r="Y64" t="str">
        <f t="shared" si="20"/>
        <v>i5-1335U</v>
      </c>
      <c r="Z64" t="str">
        <f t="shared" si="21"/>
        <v>Win 11 Home</v>
      </c>
      <c r="AA64" t="str">
        <f t="shared" si="22"/>
        <v/>
      </c>
      <c r="AB64" t="str">
        <f t="shared" si="23"/>
        <v>16GB</v>
      </c>
      <c r="AC64" t="str">
        <f t="shared" si="24"/>
        <v>512GB</v>
      </c>
      <c r="AD64" t="str">
        <f t="shared" si="25"/>
        <v>1x Kensington lock
1x 3.5mm combo audio jack
1x USB 2.0 Type-A</v>
      </c>
      <c r="AE64" t="str">
        <f t="shared" si="26"/>
        <v>1x DC-in
1x RJ45 Gigabit Ethernet
1x HDMI in 1.4
1x HDMI out 1.4
1x USB 2.0 Type-A
1x USB 3.2 Gen 1 Type-C
3x USB 3.2 Gen 1 Type-A</v>
      </c>
      <c r="AF64" t="str">
        <f t="shared" si="27"/>
        <v>A3402WVAK</v>
      </c>
      <c r="AG64" s="27"/>
      <c r="AH64" t="str">
        <v>90PT03T1-M018U0</v>
      </c>
      <c r="AI64" t="str">
        <v>A3402WVAK-WPC515WS</v>
      </c>
      <c r="AJ64" t="str">
        <v>4711387619025</v>
      </c>
      <c r="AK64" t="str">
        <v>197105619029</v>
      </c>
      <c r="AL64" t="str">
        <v>5.397</v>
      </c>
      <c r="AM64" t="str">
        <v>VSPT03T1-BU0010</v>
      </c>
      <c r="AN64" t="str">
        <v>White</v>
      </c>
      <c r="AO64" t="str">
        <v>23.8-inch</v>
      </c>
      <c r="AP64" t="str">
        <v>FHD (1920 x 1080) 16:9</v>
      </c>
      <c r="AQ64" t="str">
        <v>LCD</v>
      </c>
      <c r="AR64" t="str">
        <v>250nits</v>
      </c>
      <c r="AS64" t="str">
        <v>sRGB: 100%</v>
      </c>
      <c r="AT64" t="str">
        <v>178/178</v>
      </c>
      <c r="AU64" t="str">
        <v>14/25</v>
      </c>
      <c r="AV64" t="str">
        <v>100Hz</v>
      </c>
      <c r="AW64" t="str">
        <v>1000:1</v>
      </c>
      <c r="AX64" t="str">
        <v>88 %</v>
      </c>
      <c r="AY64" t="str">
        <v>Wide view</v>
      </c>
      <c r="AZ64" t="str">
        <v>Anti-glare display</v>
      </c>
      <c r="BA64" t="str">
        <v>Non-touch screen</v>
      </c>
      <c r="BB64" t="str">
        <v>Normal Stand</v>
      </c>
      <c r="BC64" t="str">
        <v>Intel® Core™ i5-1335U Processor 1.3 GHz (12M Cache, up to 4.6 GHz, 10 cores)</v>
      </c>
      <c r="BD64" t="str">
        <v>N/A</v>
      </c>
      <c r="BE64" t="str">
        <v>N/A</v>
      </c>
      <c r="BF64" t="str">
        <v>Intel Iris Xᵉ Graphics (available for Intel® Core™ i5/i7/i9 with dual channel memory)</v>
      </c>
      <c r="BG64" t="str">
        <v>8GB DDR5 SO-DIMM *2</v>
      </c>
      <c r="BH64" t="str">
        <v>DDR5 16GB</v>
      </c>
      <c r="BI64" t="str">
        <v>512GB M.2 NVMe™ PCIe® 4.0 SSD</v>
      </c>
      <c r="BJ64" t="str">
        <v>1x M.2  2280 SSD slot
2x DDR5 SO-DIMM slot</v>
      </c>
      <c r="BK64" t="str">
        <v/>
      </c>
      <c r="BL64" t="str">
        <v>Wi-Fi 6E(802.11ax) (Dual band) 2*2 + Bluetooth® 5.4 Wireless Card</v>
      </c>
      <c r="BM64" t="str">
        <v>Realtek RTL8111H 10/100/1000 Mbps</v>
      </c>
      <c r="BN64" t="str">
        <v>720p HD camera</v>
      </c>
      <c r="BO64" t="str">
        <v>With privacy shutter</v>
      </c>
      <c r="BP64" t="str">
        <v>N/A</v>
      </c>
      <c r="BQ64" t="str">
        <v>Built-in array microphone
Built-in speakers
SonicMaster</v>
      </c>
      <c r="BR64" t="str">
        <v>Windows 11 Home - ASUS recommends Windows 11 Pro for business</v>
      </c>
      <c r="BS64" t="str">
        <v>Microsoft Office Home &amp; Student 2021_x000D_
Microsoft 365 Basic</v>
      </c>
      <c r="BT64" t="str">
        <v>ø4.5, 90W AC Adapter, Output: 19V DC, 4.74A, 90W, Input: 100~240V AC 50/60Hz universal</v>
      </c>
      <c r="BU64" t="str">
        <v>1x Kensington lock
1x 3.5mm combo audio jack
1x USB 2.0 Type-A</v>
      </c>
      <c r="BV64" t="str">
        <v>1x DC-in
1x RJ45 Gigabit Ethernet
1x HDMI in 1.4
1x HDMI out 1.4
1x USB 2.0 Type-A
1x USB 3.2 Gen 1 Type-C
3x USB 3.2 Gen 1 Type-A</v>
      </c>
      <c r="BW64" t="str">
        <v>53.9 x 42.3 x 1.5 ~ 16.5 cm (21.22" x 16.65" x 0.59" ~ 6.50")</v>
      </c>
      <c r="BX64" t="str">
        <v>05.40 kg (11.90 lbs)</v>
      </c>
      <c r="BY64" t="str">
        <v>BIOS Booting User Password Protection
HDD User Password Protection and Security
Kensington Security Slot™(7x 3mm)</v>
      </c>
      <c r="BZ64" t="str">
        <v>McAfee® 30 days free trial</v>
      </c>
      <c r="CA64" t="str">
        <v>Trusted Platform Module (Firmware TPM)</v>
      </c>
      <c r="CB64" t="str">
        <v>MyASUS
ASUS Business Manager</v>
      </c>
      <c r="CC64" t="str">
        <v>System diagnosis
Fan Profile
Splendid
AppDeals
Link to MyASUS</v>
      </c>
      <c r="CD64" t="str">
        <v>Wireless white keyboard
Wireless optical mouse</v>
      </c>
      <c r="CE64" t="str">
        <v>REACH
RoHS</v>
      </c>
      <c r="CF6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4" t="str">
        <v/>
      </c>
      <c r="CH64" t="str">
        <v/>
      </c>
      <c r="CI64" t="str">
        <v/>
      </c>
    </row>
    <row r="65" spans="1:87" ht="14.4">
      <c r="A65" t="str">
        <v>A3402WVAT-WPD515WS</v>
      </c>
      <c r="B65" s="19" t="str">
        <f>IF(ISBLANK(A65),"",_xlfn.XLOOKUP(LEFT(A65,5),'MKT name rule'!$B$2:$B$322,'MKT name rule'!$C$2:$C$322, "Not found"))</f>
        <v>ASUS AiO A3402</v>
      </c>
      <c r="C65" s="19" t="str">
        <f t="shared" si="28"/>
        <v>90PT03T1-M018W0</v>
      </c>
      <c r="D65" t="str">
        <f t="shared" si="0"/>
        <v>ASUS AiO A3402 (i5-1335U/16GB/512GB/Win 11 Home/A3402WVAT)</v>
      </c>
      <c r="E65" t="str">
        <f t="shared" si="1"/>
        <v>Intel® Core™ i5-1335U 1.3 GHz</v>
      </c>
      <c r="F65" t="str">
        <f t="shared" si="2"/>
        <v>Intel Iris Xᵉ Graphics (available for Intel® Core™ i5/i7/i9 with dual channel memory)</v>
      </c>
      <c r="G65" t="str">
        <f t="shared" si="30"/>
        <v>Windows 11 Home</v>
      </c>
      <c r="H65" t="str">
        <f t="shared" si="29"/>
        <v>Microsoft Office Home &amp; Student 2021_x000D_
Microsoft 365 Basic</v>
      </c>
      <c r="I65" t="str">
        <f t="shared" si="4"/>
        <v>23.8"</v>
      </c>
      <c r="J65" t="str">
        <f t="shared" si="5"/>
        <v>FHD (1920 x 1080) 16:9</v>
      </c>
      <c r="K65" t="str">
        <f t="shared" si="6"/>
        <v>250nits</v>
      </c>
      <c r="L65" s="1" t="str">
        <f t="shared" si="7"/>
        <v>DDR5 16GB</v>
      </c>
      <c r="M65" t="str">
        <f t="shared" si="8"/>
        <v>512GB M.2 NVMe™ PCIe® 4.0 SSD</v>
      </c>
      <c r="N65" t="str">
        <f t="shared" si="9"/>
        <v>Side:
1x Kensington lock
1x 3.5mm combo audio jack
1x USB 2.0 Type-A
Back:
1x DC-in
1x RJ45 Gigabit Ethernet
1x HDMI in 1.4
1x HDMI out 1.4
1x USB 2.0 Type-A
1x USB 3.2 Gen 1 Type-C
3x USB 3.2 Gen 1 Type-A</v>
      </c>
      <c r="O65" t="str">
        <f t="shared" si="10"/>
        <v>05.40 kg</v>
      </c>
      <c r="P65" t="str">
        <f t="shared" si="11"/>
        <v>53.9 x 42.3 x 1.5 ~ 16.5 cm</v>
      </c>
      <c r="Q65" t="str">
        <f t="shared" si="12"/>
        <v>1x M.2  2280 SSD slot
2x DDR5 SO-DIMM slot</v>
      </c>
      <c r="R65" t="str">
        <f t="shared" si="13"/>
        <v>Wireless white keyboard
Wireless optical mouse</v>
      </c>
      <c r="S65" t="str">
        <f t="shared" si="14"/>
        <v>No Battery</v>
      </c>
      <c r="T65" t="str">
        <f t="shared" si="15"/>
        <v>ø4.5, 90W AC Adapter</v>
      </c>
      <c r="U65" t="str">
        <f t="shared" si="16"/>
        <v>BIOS Booting User Password Protection
HDD User Password Protection and Security
Kensington Security Slot™(7x 3mm)</v>
      </c>
      <c r="V65" t="str">
        <f t="shared" si="17"/>
        <v>Intel® Core™ i5-1335U Processor 1.3 GHz (12M Cache, up to 4.6 GHz, 10 cores)</v>
      </c>
      <c r="W65" t="str">
        <f t="shared" si="18"/>
        <v>Intel® Core™ i5-1335U 1.3</v>
      </c>
      <c r="X65" t="str">
        <f t="shared" si="19"/>
        <v>i5-1335U</v>
      </c>
      <c r="Y65" t="str">
        <f t="shared" si="20"/>
        <v>i5-1335U</v>
      </c>
      <c r="Z65" t="str">
        <f t="shared" si="21"/>
        <v>Win 11 Home</v>
      </c>
      <c r="AA65" t="str">
        <f t="shared" si="22"/>
        <v/>
      </c>
      <c r="AB65" t="str">
        <f t="shared" si="23"/>
        <v>16GB</v>
      </c>
      <c r="AC65" t="str">
        <f t="shared" si="24"/>
        <v>512GB</v>
      </c>
      <c r="AD65" t="str">
        <f t="shared" si="25"/>
        <v>1x Kensington lock
1x 3.5mm combo audio jack
1x USB 2.0 Type-A</v>
      </c>
      <c r="AE65" t="str">
        <f t="shared" si="26"/>
        <v>1x DC-in
1x RJ45 Gigabit Ethernet
1x HDMI in 1.4
1x HDMI out 1.4
1x USB 2.0 Type-A
1x USB 3.2 Gen 1 Type-C
3x USB 3.2 Gen 1 Type-A</v>
      </c>
      <c r="AF65" t="str">
        <f t="shared" si="27"/>
        <v>A3402WVAT</v>
      </c>
      <c r="AG65" s="27"/>
      <c r="AH65" t="str">
        <v>90PT03T1-M018W0</v>
      </c>
      <c r="AI65" t="str">
        <v>A3402WVAT-WPD515WS</v>
      </c>
      <c r="AJ65" t="str">
        <v>4711387619049</v>
      </c>
      <c r="AK65" t="str">
        <v>197105619043</v>
      </c>
      <c r="AL65" t="str">
        <v>5.397</v>
      </c>
      <c r="AM65" t="str">
        <v>VSPT03T1-BU0030</v>
      </c>
      <c r="AN65" t="str">
        <v>White</v>
      </c>
      <c r="AO65" t="str">
        <v>23.8-inch</v>
      </c>
      <c r="AP65" t="str">
        <v>FHD (1920 x 1080) 16:9</v>
      </c>
      <c r="AQ65" t="str">
        <v>LCD</v>
      </c>
      <c r="AR65" t="str">
        <v>250nits</v>
      </c>
      <c r="AS65" t="str">
        <v>sRGB: 100%</v>
      </c>
      <c r="AT65" t="str">
        <v>178/178</v>
      </c>
      <c r="AU65" t="str">
        <v>14/25</v>
      </c>
      <c r="AV65" t="str">
        <v>75Hz</v>
      </c>
      <c r="AW65" t="str">
        <v>1000:1</v>
      </c>
      <c r="AX65" t="str">
        <v>88 %</v>
      </c>
      <c r="AY65" t="str">
        <v>Wide view</v>
      </c>
      <c r="AZ65" t="str">
        <v>Anti-glare display</v>
      </c>
      <c r="BA65" t="str">
        <v>Touch screen</v>
      </c>
      <c r="BB65" t="str">
        <v>Normal Stand</v>
      </c>
      <c r="BC65" t="str">
        <v>Intel® Core™ i5-1335U Processor 1.3 GHz (12M Cache, up to 4.6 GHz, 10 cores)</v>
      </c>
      <c r="BD65" t="str">
        <v>N/A</v>
      </c>
      <c r="BE65" t="str">
        <v>N/A</v>
      </c>
      <c r="BF65" t="str">
        <v>Intel Iris Xᵉ Graphics (available for Intel® Core™ i5/i7/i9 with dual channel memory)</v>
      </c>
      <c r="BG65" t="str">
        <v>8GB DDR5 SO-DIMM *2</v>
      </c>
      <c r="BH65" t="str">
        <v>DDR5 16GB</v>
      </c>
      <c r="BI65" t="str">
        <v>512GB M.2 NVMe™ PCIe® 4.0 SSD</v>
      </c>
      <c r="BJ65" t="str">
        <v>1x M.2  2280 SSD slot
2x DDR5 SO-DIMM slot</v>
      </c>
      <c r="BK65" t="str">
        <v/>
      </c>
      <c r="BL65" t="str">
        <v>Wi-Fi 6E(802.11ax) (Dual band) 2*2 + Bluetooth® 5.4 Wireless Card</v>
      </c>
      <c r="BM65" t="str">
        <v>Realtek RTL8111H 10/100/1000 Mbps</v>
      </c>
      <c r="BN65" t="str">
        <v>720p HD camera</v>
      </c>
      <c r="BO65" t="str">
        <v>With privacy shutter</v>
      </c>
      <c r="BP65" t="str">
        <v>N/A</v>
      </c>
      <c r="BQ65" t="str">
        <v>Built-in array microphone
Built-in speakers
SonicMaster</v>
      </c>
      <c r="BR65" t="str">
        <v>Windows 11 Home - ASUS recommends Windows 11 Pro for business</v>
      </c>
      <c r="BS65" t="str">
        <v>Microsoft Office Home &amp; Student 2021_x000D_
Microsoft 365 Basic</v>
      </c>
      <c r="BT65" t="str">
        <v>ø4.5, 90W AC Adapter, Output: 19V DC, 4.74A, 90W, Input: 100~240V AC 50/60Hz universal</v>
      </c>
      <c r="BU65" t="str">
        <v>1x Kensington lock
1x 3.5mm combo audio jack
1x USB 2.0 Type-A</v>
      </c>
      <c r="BV65" t="str">
        <v>1x DC-in
1x RJ45 Gigabit Ethernet
1x HDMI in 1.4
1x HDMI out 1.4
1x USB 2.0 Type-A
1x USB 3.2 Gen 1 Type-C
3x USB 3.2 Gen 1 Type-A</v>
      </c>
      <c r="BW65" t="str">
        <v>53.9 x 42.3 x 1.5 ~ 16.5 cm (21.22" x 16.65" x 0.59" ~ 6.50")</v>
      </c>
      <c r="BX65" t="str">
        <v>05.40 kg (11.90 lbs)</v>
      </c>
      <c r="BY65" t="str">
        <v>BIOS Booting User Password Protection
HDD User Password Protection and Security
Kensington Security Slot™(7x 3mm)</v>
      </c>
      <c r="BZ65" t="str">
        <v>McAfee® 30 days free trial</v>
      </c>
      <c r="CA65" t="str">
        <v>Trusted Platform Module (Firmware TPM)</v>
      </c>
      <c r="CB65" t="str">
        <v>MyASUS
ASUS Business Manager</v>
      </c>
      <c r="CC65" t="str">
        <v>System diagnosis
Fan Profile
Splendid
AppDeals
Link to MyASUS</v>
      </c>
      <c r="CD65" t="str">
        <v>Wireless white keyboard
Wireless optical mouse</v>
      </c>
      <c r="CE65" t="str">
        <v>REACH
RoHS</v>
      </c>
      <c r="CF6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5" t="str">
        <v/>
      </c>
      <c r="CH65" t="str">
        <v/>
      </c>
      <c r="CI65" t="str">
        <v/>
      </c>
    </row>
    <row r="66" spans="1:87" ht="14.4">
      <c r="A66" t="str">
        <v>A3402WVAK-WPC715WS</v>
      </c>
      <c r="B66" s="19" t="str">
        <f>IF(ISBLANK(A66),"",_xlfn.XLOOKUP(LEFT(A66,5),'MKT name rule'!$B$2:$B$322,'MKT name rule'!$C$2:$C$322, "Not found"))</f>
        <v>ASUS AiO A3402</v>
      </c>
      <c r="C66" s="19" t="str">
        <f t="shared" si="28"/>
        <v>90PT03T1-M018Y0</v>
      </c>
      <c r="D66" t="str">
        <f t="shared" ref="D66:D129" si="31">IF(ISBLANK(A66),"",B66&amp;" ("&amp;Y66&amp;"/"&amp;AB66&amp;"/"&amp;AC66&amp;AA66&amp;"/"&amp;Z66&amp;"/"&amp;AF66&amp;")")</f>
        <v>ASUS AiO A3402 (i7-1355U/16GB/512GB/Win 11 Home/A3402WVAK)</v>
      </c>
      <c r="E66" t="str">
        <f t="shared" ref="E66:E129" si="32">IF(
  ISBLANK(A66),
  "",
  TRIM(SUBSTITUTE(
    SUBSTITUTE(
      V66,
      MID(V66, FIND("(", V66), FIND(")", V66) - FIND("(", V66) + 1),
      ""
    ),
    "Processor", ""
  ))
)</f>
        <v>Intel® Core™ i7-1355U 1.7 GHz</v>
      </c>
      <c r="F66" t="str">
        <f t="shared" ref="F66:F129" si="33">IF(ISBLANK(A66), "", BF66)</f>
        <v>Intel Iris Xᵉ Graphics (available for Intel® Core™ i5/i7/i9 with dual channel memory)</v>
      </c>
      <c r="G66" t="str">
        <f t="shared" si="30"/>
        <v>Windows 11 Home</v>
      </c>
      <c r="H66" t="str">
        <f t="shared" si="29"/>
        <v>Microsoft Office Home &amp; Student 2021_x000D_
Microsoft 365 Basic</v>
      </c>
      <c r="I66" t="str">
        <f t="shared" ref="I66:I129" si="34">IF(ISBLANK(A66), "", SUBSTITUTE(AO66, "-inch", """"))</f>
        <v>23.8"</v>
      </c>
      <c r="J66" t="str">
        <f t="shared" ref="J66:J129" si="35">IF(ISBLANK(A66), "", AP66)</f>
        <v>FHD (1920 x 1080) 16:9</v>
      </c>
      <c r="K66" t="str">
        <f t="shared" ref="K66:K129" si="36">IF(ISBLANK(A66), "", AR66)</f>
        <v>250nits</v>
      </c>
      <c r="L66" s="1" t="str">
        <f t="shared" ref="L66:L129" si="37">IF(ISBLANK(A66), "", BH66)</f>
        <v>DDR5 16GB</v>
      </c>
      <c r="M66" t="str">
        <f t="shared" ref="M66:M129" si="38">IF(ISBLANK(A66), "", BI66)</f>
        <v>512GB M.2 NVMe™ PCIe® 4.0 SSD</v>
      </c>
      <c r="N66" t="str">
        <f t="shared" ref="N66:N129" si="39">IF(
  AND(LEN(TRIM(AD66))=0, LEN(TRIM(AE66))=0),
  "",
  IF(LEN(TRIM(AD66))&gt;0, "Side:" &amp; CHAR(10) &amp; AD66 &amp; CHAR(10) &amp; CHAR(10), "") &amp;
  IF(LEN(TRIM(AE66))&gt;0, "Back:" &amp; CHAR(10) &amp; AE66, "")
)</f>
        <v>Side:
1x Kensington lock
1x 3.5mm combo audio jack
1x USB 2.0 Type-A
Back:
1x DC-in
1x RJ45 Gigabit Ethernet
1x HDMI in 1.4
1x HDMI out 1.4
1x USB 2.0 Type-A
1x USB 3.2 Gen 1 Type-C
3x USB 3.2 Gen 1 Type-A</v>
      </c>
      <c r="O66" t="str">
        <f t="shared" ref="O66:O129" si="40">IF(ISBLANK(A66), "", _xlfn.TEXTBEFORE(BX66, " ("))</f>
        <v>05.40 kg</v>
      </c>
      <c r="P66" t="str">
        <f t="shared" ref="P66:P129" si="41">IF(ISBLANK(A66), "", TRIM(_xlfn.TEXTBEFORE(BW66, " (")))</f>
        <v>53.9 x 42.3 x 1.5 ~ 16.5 cm</v>
      </c>
      <c r="Q66" t="str">
        <f t="shared" ref="Q66:Q129" si="42">IF(ISBLANK(A66), "", BJ66)</f>
        <v>1x M.2  2280 SSD slot
2x DDR5 SO-DIMM slot</v>
      </c>
      <c r="R66" t="str">
        <f t="shared" ref="R66:R129" si="43">IF(ISBLANK(A66), "", CD66)</f>
        <v>Wireless white keyboard
Wireless optical mouse</v>
      </c>
      <c r="S66" t="str">
        <f t="shared" ref="S66:S129" si="44">IF(ISBLANK(A66),"","No Battery")</f>
        <v>No Battery</v>
      </c>
      <c r="T66" t="str">
        <f t="shared" ref="T66:T129" si="45">IF(ISBLANK(A66), "", IFERROR(_xlfn.TEXTBEFORE(BT66, ", Output:"), "Not Found"))</f>
        <v>ø4.5, 90W AC Adapter</v>
      </c>
      <c r="U66" t="str">
        <f t="shared" ref="U66:U129" si="46">IF(ISBLANK(A66), "", IF(BY66 = "N/A", "", BY66))</f>
        <v>BIOS Booting User Password Protection
HDD User Password Protection and Security
Kensington Security Slot™(7x 3mm)</v>
      </c>
      <c r="V66" t="str">
        <f t="shared" ref="V66:V129" si="47">IF(ISBLANK(A66), "", BC66)</f>
        <v>Intel® Core™ i7-1355U Processor 1.7 GHz (12M Cache, up to 5 GHz, 10 cores)</v>
      </c>
      <c r="W66" t="str">
        <f t="shared" ref="W66:W129" si="48">IF(
  ISBLANK(A66),
  "",
  LEFT(V66, SEARCH("processor", LOWER(V66)) - 1) &amp;
  MID(V66, SEARCH("processor", LOWER(V66)) + 10, FIND(" ", MID(V66, SEARCH("processor", LOWER(V66)) + 10, 20)) - 1)
)</f>
        <v>Intel® Core™ i7-1355U 1.7</v>
      </c>
      <c r="X66" t="str">
        <f t="shared" ref="X66:X129" si="49">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i7-1355U</v>
      </c>
      <c r="Y66" t="str">
        <f t="shared" ref="Y66:Y129" si="50">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i7-1355U</v>
      </c>
      <c r="Z66" t="str">
        <f t="shared" ref="Z66:Z129" si="51">IF(ISBLANK(A66), "",SUBSTITUTE(G66, "Windows", "Win"))</f>
        <v>Win 11 Home</v>
      </c>
      <c r="AA66" t="str">
        <f t="shared" ref="AA66:AA129" si="52">IF(
  ISBLANK(F66),
  "",
  IF(
    ISNUMBER(SEARCH("RTX", F66)),
    "/" &amp; LEFT(MID(F66, SEARCH("RTX", F66), 15),
               IFERROR(SEARCH(" ", MID(F66, SEARCH("RTX", F66), 15), 6) - 1, 15)),
    ""
  )
)</f>
        <v/>
      </c>
      <c r="AB66" t="str">
        <f t="shared" ref="AB66:AB129" si="53">IF(
  ISBLANK(A66),
  "",
  TRIM(RIGHT(BH66, LEN(BH66) - FIND(" ", BH66)))
)</f>
        <v>16GB</v>
      </c>
      <c r="AC66" t="str">
        <f t="shared" ref="AC66:AC129" si="54">IF(ISBLANK(A66),"",LEFT(M66,FIND(" ",M66)-1))</f>
        <v>512GB</v>
      </c>
      <c r="AD66" t="str">
        <f t="shared" ref="AD66:AD129" si="55">IF(ISBLANK(A66), "", BU66)</f>
        <v>1x Kensington lock
1x 3.5mm combo audio jack
1x USB 2.0 Type-A</v>
      </c>
      <c r="AE66" t="str">
        <f t="shared" ref="AE66:AE129" si="56">IF(ISBLANK(A66), "", BV66)</f>
        <v>1x DC-in
1x RJ45 Gigabit Ethernet
1x HDMI in 1.4
1x HDMI out 1.4
1x USB 2.0 Type-A
1x USB 3.2 Gen 1 Type-C
3x USB 3.2 Gen 1 Type-A</v>
      </c>
      <c r="AF66" t="str">
        <f t="shared" ref="AF66:AF129" si="57">IF(ISBLANK(A66),"",IFERROR(_xlfn.TEXTBEFORE(A66, "-"), A66))</f>
        <v>A3402WVAK</v>
      </c>
      <c r="AG66" s="27"/>
      <c r="AH66" t="str">
        <v>90PT03T1-M018Y0</v>
      </c>
      <c r="AI66" t="str">
        <v>A3402WVAK-WPC715WS</v>
      </c>
      <c r="AJ66" t="str">
        <v>4711387619032</v>
      </c>
      <c r="AK66" t="str">
        <v>197105619036</v>
      </c>
      <c r="AL66" t="str">
        <v>5.397</v>
      </c>
      <c r="AM66" t="str">
        <v>VSPT03T1-BU0010</v>
      </c>
      <c r="AN66" t="str">
        <v>White</v>
      </c>
      <c r="AO66" t="str">
        <v>23.8-inch</v>
      </c>
      <c r="AP66" t="str">
        <v>FHD (1920 x 1080) 16:9</v>
      </c>
      <c r="AQ66" t="str">
        <v>LCD</v>
      </c>
      <c r="AR66" t="str">
        <v>250nits</v>
      </c>
      <c r="AS66" t="str">
        <v>sRGB: 100%</v>
      </c>
      <c r="AT66" t="str">
        <v>178/178</v>
      </c>
      <c r="AU66" t="str">
        <v>14/25</v>
      </c>
      <c r="AV66" t="str">
        <v>100Hz</v>
      </c>
      <c r="AW66" t="str">
        <v>1000:1</v>
      </c>
      <c r="AX66" t="str">
        <v>88 %</v>
      </c>
      <c r="AY66" t="str">
        <v>Wide view</v>
      </c>
      <c r="AZ66" t="str">
        <v>Anti-glare display</v>
      </c>
      <c r="BA66" t="str">
        <v>Non-touch screen</v>
      </c>
      <c r="BB66" t="str">
        <v>Normal Stand</v>
      </c>
      <c r="BC66" t="str">
        <v>Intel® Core™ i7-1355U Processor 1.7 GHz (12M Cache, up to 5 GHz, 10 cores)</v>
      </c>
      <c r="BD66" t="str">
        <v>N/A</v>
      </c>
      <c r="BE66" t="str">
        <v>N/A</v>
      </c>
      <c r="BF66" t="str">
        <v>Intel Iris Xᵉ Graphics (available for Intel® Core™ i5/i7/i9 with dual channel memory)</v>
      </c>
      <c r="BG66" t="str">
        <v>8GB DDR5 SO-DIMM *2</v>
      </c>
      <c r="BH66" t="str">
        <v>DDR5 16GB</v>
      </c>
      <c r="BI66" t="str">
        <v>512GB M.2 NVMe™ PCIe® 4.0 SSD</v>
      </c>
      <c r="BJ66" t="str">
        <v>1x M.2  2280 SSD slot
2x DDR5 SO-DIMM slot</v>
      </c>
      <c r="BK66" t="str">
        <v/>
      </c>
      <c r="BL66" t="str">
        <v>Wi-Fi 6E(802.11ax) (Dual band) 2*2 + Bluetooth® 5.4 Wireless Card</v>
      </c>
      <c r="BM66" t="str">
        <v>Realtek RTL8111H 10/100/1000 Mbps</v>
      </c>
      <c r="BN66" t="str">
        <v>720p HD camera</v>
      </c>
      <c r="BO66" t="str">
        <v>With privacy shutter</v>
      </c>
      <c r="BP66" t="str">
        <v>N/A</v>
      </c>
      <c r="BQ66" t="str">
        <v>Built-in array microphone
Built-in speakers
SonicMaster</v>
      </c>
      <c r="BR66" t="str">
        <v>Windows 11 Home - ASUS recommends Windows 11 Pro for business</v>
      </c>
      <c r="BS66" t="str">
        <v>Microsoft Office Home &amp; Student 2021_x000D_
Microsoft 365 Basic</v>
      </c>
      <c r="BT66" t="str">
        <v>ø4.5, 90W AC Adapter, Output: 19V DC, 4.74A, 90W, Input: 100~240V AC 50/60Hz universal</v>
      </c>
      <c r="BU66" t="str">
        <v>1x Kensington lock
1x 3.5mm combo audio jack
1x USB 2.0 Type-A</v>
      </c>
      <c r="BV66" t="str">
        <v>1x DC-in
1x RJ45 Gigabit Ethernet
1x HDMI in 1.4
1x HDMI out 1.4
1x USB 2.0 Type-A
1x USB 3.2 Gen 1 Type-C
3x USB 3.2 Gen 1 Type-A</v>
      </c>
      <c r="BW66" t="str">
        <v>53.9 x 42.3 x 1.5 ~ 16.5 cm (21.22" x 16.65" x 0.59" ~ 6.50")</v>
      </c>
      <c r="BX66" t="str">
        <v>05.40 kg (11.90 lbs)</v>
      </c>
      <c r="BY66" t="str">
        <v>BIOS Booting User Password Protection
HDD User Password Protection and Security
Kensington Security Slot™(7x 3mm)</v>
      </c>
      <c r="BZ66" t="str">
        <v>McAfee® 30 days free trial</v>
      </c>
      <c r="CA66" t="str">
        <v>Trusted Platform Module (Firmware TPM)</v>
      </c>
      <c r="CB66" t="str">
        <v>MyASUS
ASUS Business Manager</v>
      </c>
      <c r="CC66" t="str">
        <v>System diagnosis
Fan Profile
Splendid
AppDeals
Link to MyASUS</v>
      </c>
      <c r="CD66" t="str">
        <v>Wireless white keyboard
Wireless optical mouse</v>
      </c>
      <c r="CE66" t="str">
        <v>REACH
RoHS</v>
      </c>
      <c r="CF6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6" t="str">
        <v/>
      </c>
      <c r="CH66" t="str">
        <v/>
      </c>
      <c r="CI66" t="str">
        <v/>
      </c>
    </row>
    <row r="67" spans="1:87" ht="14.4">
      <c r="A67" t="str">
        <v>A3402WVAT-WPD715WS</v>
      </c>
      <c r="B67" s="19" t="str">
        <f>IF(ISBLANK(A67),"",_xlfn.XLOOKUP(LEFT(A67,5),'MKT name rule'!$B$2:$B$322,'MKT name rule'!$C$2:$C$322, "Not found"))</f>
        <v>ASUS AiO A3402</v>
      </c>
      <c r="C67" s="19" t="str">
        <f t="shared" ref="C67:C130" si="58">IF(ISBLANK(A67), "", AH67)</f>
        <v>90PT03T1-M018Z0</v>
      </c>
      <c r="D67" t="str">
        <f t="shared" si="31"/>
        <v>ASUS AiO A3402 (i7-1355U/16GB/512GB/Win 11 Home/A3402WVAT)</v>
      </c>
      <c r="E67" t="str">
        <f t="shared" si="32"/>
        <v>Intel® Core™ i7-1355U 1.7 GHz</v>
      </c>
      <c r="F67" t="str">
        <f t="shared" si="33"/>
        <v>Intel Iris Xᵉ Graphics (available for Intel® Core™ i5/i7/i9 with dual channel memory)</v>
      </c>
      <c r="G67" t="str">
        <f t="shared" si="30"/>
        <v>Windows 11 Home</v>
      </c>
      <c r="H67" t="str">
        <f t="shared" ref="H67:H130" si="59">IF(ISBLANK(A67), "", BS67)</f>
        <v>Microsoft Office Home &amp; Student 2021_x000D_
Microsoft 365 Basic</v>
      </c>
      <c r="I67" t="str">
        <f t="shared" si="34"/>
        <v>23.8"</v>
      </c>
      <c r="J67" t="str">
        <f t="shared" si="35"/>
        <v>FHD (1920 x 1080) 16:9</v>
      </c>
      <c r="K67" t="str">
        <f t="shared" si="36"/>
        <v>250nits</v>
      </c>
      <c r="L67" s="1" t="str">
        <f t="shared" si="37"/>
        <v>DDR5 16GB</v>
      </c>
      <c r="M67" t="str">
        <f t="shared" si="38"/>
        <v>512GB M.2 NVMe™ PCIe® 4.0 SSD</v>
      </c>
      <c r="N67" t="str">
        <f t="shared" si="39"/>
        <v>Side:
1x Kensington lock
1x 3.5mm combo audio jack
1x USB 2.0 Type-A
Back:
1x DC-in
1x RJ45 Gigabit Ethernet
1x HDMI in 1.4
1x HDMI out 1.4
1x USB 2.0 Type-A
1x USB 3.2 Gen 1 Type-C
3x USB 3.2 Gen 1 Type-A</v>
      </c>
      <c r="O67" t="str">
        <f t="shared" si="40"/>
        <v>05.40 kg</v>
      </c>
      <c r="P67" t="str">
        <f t="shared" si="41"/>
        <v>53.9 x 42.3 x 1.5 ~ 16.5 cm</v>
      </c>
      <c r="Q67" t="str">
        <f t="shared" si="42"/>
        <v>1x M.2  2280 SSD slot
2x DDR5 SO-DIMM slot</v>
      </c>
      <c r="R67" t="str">
        <f t="shared" si="43"/>
        <v>Wireless white keyboard
Wireless optical mouse</v>
      </c>
      <c r="S67" t="str">
        <f t="shared" si="44"/>
        <v>No Battery</v>
      </c>
      <c r="T67" t="str">
        <f t="shared" si="45"/>
        <v>ø4.5, 90W AC Adapter</v>
      </c>
      <c r="U67" t="str">
        <f t="shared" si="46"/>
        <v>BIOS Booting User Password Protection
HDD User Password Protection and Security
Kensington Security Slot™(7x 3mm)</v>
      </c>
      <c r="V67" t="str">
        <f t="shared" si="47"/>
        <v>Intel® Core™ i7-1355U Processor 1.7 GHz (12M Cache, up to 5 GHz, 10 cores)</v>
      </c>
      <c r="W67" t="str">
        <f t="shared" si="48"/>
        <v>Intel® Core™ i7-1355U 1.7</v>
      </c>
      <c r="X67" t="str">
        <f t="shared" si="49"/>
        <v>i7-1355U</v>
      </c>
      <c r="Y67" t="str">
        <f t="shared" si="50"/>
        <v>i7-1355U</v>
      </c>
      <c r="Z67" t="str">
        <f t="shared" si="51"/>
        <v>Win 11 Home</v>
      </c>
      <c r="AA67" t="str">
        <f t="shared" si="52"/>
        <v/>
      </c>
      <c r="AB67" t="str">
        <f t="shared" si="53"/>
        <v>16GB</v>
      </c>
      <c r="AC67" t="str">
        <f t="shared" si="54"/>
        <v>512GB</v>
      </c>
      <c r="AD67" t="str">
        <f t="shared" si="55"/>
        <v>1x Kensington lock
1x 3.5mm combo audio jack
1x USB 2.0 Type-A</v>
      </c>
      <c r="AE67" t="str">
        <f t="shared" si="56"/>
        <v>1x DC-in
1x RJ45 Gigabit Ethernet
1x HDMI in 1.4
1x HDMI out 1.4
1x USB 2.0 Type-A
1x USB 3.2 Gen 1 Type-C
3x USB 3.2 Gen 1 Type-A</v>
      </c>
      <c r="AF67" t="str">
        <f t="shared" si="57"/>
        <v>A3402WVAT</v>
      </c>
      <c r="AG67" s="27"/>
      <c r="AH67" t="str">
        <v>90PT03T1-M018Z0</v>
      </c>
      <c r="AI67" t="str">
        <v>A3402WVAT-WPD715WS</v>
      </c>
      <c r="AJ67" t="str">
        <v>4711387619056</v>
      </c>
      <c r="AK67" t="str">
        <v>197105619050</v>
      </c>
      <c r="AL67" t="str">
        <v>5.397</v>
      </c>
      <c r="AM67" t="str">
        <v>VSPT03T1-BU0030</v>
      </c>
      <c r="AN67" t="str">
        <v>White</v>
      </c>
      <c r="AO67" t="str">
        <v>23.8-inch</v>
      </c>
      <c r="AP67" t="str">
        <v>FHD (1920 x 1080) 16:9</v>
      </c>
      <c r="AQ67" t="str">
        <v>LCD</v>
      </c>
      <c r="AR67" t="str">
        <v>250nits</v>
      </c>
      <c r="AS67" t="str">
        <v>sRGB: 100%</v>
      </c>
      <c r="AT67" t="str">
        <v>178/178</v>
      </c>
      <c r="AU67" t="str">
        <v>14/25</v>
      </c>
      <c r="AV67" t="str">
        <v>75Hz</v>
      </c>
      <c r="AW67" t="str">
        <v>1000:1</v>
      </c>
      <c r="AX67" t="str">
        <v>88 %</v>
      </c>
      <c r="AY67" t="str">
        <v>Wide view</v>
      </c>
      <c r="AZ67" t="str">
        <v>Anti-glare display</v>
      </c>
      <c r="BA67" t="str">
        <v>Touch screen</v>
      </c>
      <c r="BB67" t="str">
        <v>Normal Stand</v>
      </c>
      <c r="BC67" t="str">
        <v>Intel® Core™ i7-1355U Processor 1.7 GHz (12M Cache, up to 5 GHz, 10 cores)</v>
      </c>
      <c r="BD67" t="str">
        <v>N/A</v>
      </c>
      <c r="BE67" t="str">
        <v>N/A</v>
      </c>
      <c r="BF67" t="str">
        <v>Intel Iris Xᵉ Graphics (available for Intel® Core™ i5/i7/i9 with dual channel memory)</v>
      </c>
      <c r="BG67" t="str">
        <v>8GB DDR5 SO-DIMM *2</v>
      </c>
      <c r="BH67" t="str">
        <v>DDR5 16GB</v>
      </c>
      <c r="BI67" t="str">
        <v>512GB M.2 NVMe™ PCIe® 4.0 SSD</v>
      </c>
      <c r="BJ67" t="str">
        <v>1x M.2  2280 SSD slot
2x DDR5 SO-DIMM slot</v>
      </c>
      <c r="BK67" t="str">
        <v/>
      </c>
      <c r="BL67" t="str">
        <v>Wi-Fi 6E(802.11ax) (Dual band) 2*2 + Bluetooth® 5.4 Wireless Card</v>
      </c>
      <c r="BM67" t="str">
        <v>Realtek RTL8111H 10/100/1000 Mbps</v>
      </c>
      <c r="BN67" t="str">
        <v>720p HD camera</v>
      </c>
      <c r="BO67" t="str">
        <v>With privacy shutter</v>
      </c>
      <c r="BP67" t="str">
        <v>N/A</v>
      </c>
      <c r="BQ67" t="str">
        <v>Built-in array microphone
Built-in speakers
SonicMaster</v>
      </c>
      <c r="BR67" t="str">
        <v>Windows 11 Home - ASUS recommends Windows 11 Pro for business</v>
      </c>
      <c r="BS67" t="str">
        <v>Microsoft Office Home &amp; Student 2021_x000D_
Microsoft 365 Basic</v>
      </c>
      <c r="BT67" t="str">
        <v>ø4.5, 90W AC Adapter, Output: 19V DC, 4.74A, 90W, Input: 100~240V AC 50/60Hz universal</v>
      </c>
      <c r="BU67" t="str">
        <v>1x Kensington lock
1x 3.5mm combo audio jack
1x USB 2.0 Type-A</v>
      </c>
      <c r="BV67" t="str">
        <v>1x DC-in
1x RJ45 Gigabit Ethernet
1x HDMI in 1.4
1x HDMI out 1.4
1x USB 2.0 Type-A
1x USB 3.2 Gen 1 Type-C
3x USB 3.2 Gen 1 Type-A</v>
      </c>
      <c r="BW67" t="str">
        <v>53.9 x 42.3 x 1.5 ~ 16.5 cm (21.22" x 16.65" x 0.59" ~ 6.50")</v>
      </c>
      <c r="BX67" t="str">
        <v>05.40 kg (11.90 lbs)</v>
      </c>
      <c r="BY67" t="str">
        <v>BIOS Booting User Password Protection
HDD User Password Protection and Security
Kensington Security Slot™(7x 3mm)</v>
      </c>
      <c r="BZ67" t="str">
        <v>McAfee® 30 days free trial</v>
      </c>
      <c r="CA67" t="str">
        <v>Trusted Platform Module (Firmware TPM)</v>
      </c>
      <c r="CB67" t="str">
        <v>MyASUS
ASUS Business Manager</v>
      </c>
      <c r="CC67" t="str">
        <v>System diagnosis
Fan Profile
Splendid
AppDeals
Link to MyASUS</v>
      </c>
      <c r="CD67" t="str">
        <v>Wireless white keyboard
Wireless optical mouse</v>
      </c>
      <c r="CE67" t="str">
        <v>REACH
RoHS</v>
      </c>
      <c r="CF6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7" t="str">
        <v/>
      </c>
      <c r="CH67" t="str">
        <v/>
      </c>
      <c r="CI67" t="str">
        <v/>
      </c>
    </row>
    <row r="68" spans="1:87" ht="14.4">
      <c r="A68" t="str">
        <v>A5402WVART-WPD711WS</v>
      </c>
      <c r="B68" s="19" t="str">
        <f>IF(ISBLANK(A68),"",_xlfn.XLOOKUP(LEFT(A68,5),'MKT name rule'!$B$2:$B$322,'MKT name rule'!$C$2:$C$322, "Not found"))</f>
        <v>ASUS AiO A5402WVA</v>
      </c>
      <c r="C68" s="19" t="str">
        <f t="shared" si="58"/>
        <v>90PT03J1-M02YU0</v>
      </c>
      <c r="D68" t="str">
        <f t="shared" si="31"/>
        <v>ASUS AiO A5402WVA (Core 7 150U/16GB/1TB/Win 11 Home/A5402WVART)</v>
      </c>
      <c r="E68" t="str">
        <f t="shared" si="32"/>
        <v>Intel® RPL-R Core™ 7 150U 1.8 GHz</v>
      </c>
      <c r="F68" t="str">
        <f t="shared" si="33"/>
        <v>Intel® Graphics</v>
      </c>
      <c r="G68" t="str">
        <f t="shared" si="30"/>
        <v>Windows 11 Home</v>
      </c>
      <c r="H68" t="str">
        <f t="shared" si="59"/>
        <v>Microsoft Office Home &amp; Student 2021_x000D_
Microsoft 365 Basic</v>
      </c>
      <c r="I68" t="str">
        <f t="shared" si="34"/>
        <v>23.8"</v>
      </c>
      <c r="J68" t="str">
        <f t="shared" si="35"/>
        <v>FHD (1920 x 1080) 16:9</v>
      </c>
      <c r="K68" t="str">
        <f t="shared" si="36"/>
        <v>250nits</v>
      </c>
      <c r="L68" s="1" t="str">
        <f t="shared" si="37"/>
        <v>DDR5 16GB</v>
      </c>
      <c r="M68" t="str">
        <f t="shared" si="38"/>
        <v>1TB M.2 NVMe™ PCIe® 4.0 SSD</v>
      </c>
      <c r="N68"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68" t="str">
        <f t="shared" si="40"/>
        <v>07.20 kg</v>
      </c>
      <c r="P68" t="str">
        <f t="shared" si="41"/>
        <v>54.1 x 42.6 x 5.7 ~ 20.1 cm</v>
      </c>
      <c r="Q68" t="str">
        <f t="shared" si="42"/>
        <v>1x 2.5" 7mm SATA slot
2x M.2  2280 SSD slot
2x DDR5 SO-DIMM slot</v>
      </c>
      <c r="R68" t="str">
        <f t="shared" si="43"/>
        <v>Wireless white keyboard
Wireless optical mouse</v>
      </c>
      <c r="S68" t="str">
        <f t="shared" si="44"/>
        <v>No Battery</v>
      </c>
      <c r="T68" t="str">
        <f t="shared" si="45"/>
        <v>ø4.5, 120W AC Adapter</v>
      </c>
      <c r="U68" t="str">
        <f t="shared" si="46"/>
        <v>BIOS Booting User Password Protection
Kensington Security Slot™(7x 3mm)</v>
      </c>
      <c r="V68" t="str">
        <f t="shared" si="47"/>
        <v>Intel® RPL-R Core™ 7 Processor 150U 1.8 GHz (12MB Cache, up to 5.4 GHz, 10 Cores)</v>
      </c>
      <c r="W68" t="str">
        <f t="shared" si="48"/>
        <v>Intel® RPL-R Core™ 7 150U</v>
      </c>
      <c r="X68" t="str">
        <f t="shared" si="49"/>
        <v>Core 7</v>
      </c>
      <c r="Y68" t="str">
        <f t="shared" si="50"/>
        <v>Core 7 150U</v>
      </c>
      <c r="Z68" t="str">
        <f t="shared" si="51"/>
        <v>Win 11 Home</v>
      </c>
      <c r="AA68" t="str">
        <f t="shared" si="52"/>
        <v/>
      </c>
      <c r="AB68" t="str">
        <f t="shared" si="53"/>
        <v>16GB</v>
      </c>
      <c r="AC68" t="str">
        <f t="shared" si="54"/>
        <v>1TB</v>
      </c>
      <c r="AD68" t="str">
        <f t="shared" si="55"/>
        <v>1x 2-in-1 card reader SD / MMC
1x 3.5mm combo audio jack
1x USB 3.2 Gen 1 Type-A
1x USB 3.2 Gen 2 Type-C
1x Thunderbolt™ 4 supports display / power delivery</v>
      </c>
      <c r="AE68" t="str">
        <f t="shared" si="56"/>
        <v>1x DC-in
1x Kensington lock
1x RJ45 Gigabit Ethernet
1x HDMI in 1.4
1x HDMI out 2.1b
2x USB 2.0 Type-A
2x USB 3.2 Gen 1 Type-A</v>
      </c>
      <c r="AF68" t="str">
        <f t="shared" si="57"/>
        <v>A5402WVART</v>
      </c>
      <c r="AG68" s="27"/>
      <c r="AH68" t="str">
        <v>90PT03J1-M02YU0</v>
      </c>
      <c r="AI68" t="str">
        <v>A5402WVART-WPD711WS</v>
      </c>
      <c r="AJ68" t="str">
        <v>4711387730164</v>
      </c>
      <c r="AK68" t="str">
        <v>197105730168</v>
      </c>
      <c r="AL68" t="str">
        <v>8.852</v>
      </c>
      <c r="AM68" t="str">
        <v>VSPT03J1-BU0080</v>
      </c>
      <c r="AN68" t="str">
        <v>White</v>
      </c>
      <c r="AO68" t="str">
        <v>23.8-inch</v>
      </c>
      <c r="AP68" t="str">
        <v>FHD (1920 x 1080) 16:9</v>
      </c>
      <c r="AQ68" t="str">
        <v>LCD</v>
      </c>
      <c r="AR68" t="str">
        <v>250nits</v>
      </c>
      <c r="AS68" t="str">
        <v>sRGB: 100%</v>
      </c>
      <c r="AT68" t="str">
        <v>178/178</v>
      </c>
      <c r="AU68" t="str">
        <v>14/25</v>
      </c>
      <c r="AV68" t="str">
        <v>75Hz</v>
      </c>
      <c r="AW68" t="str">
        <v>1000:1</v>
      </c>
      <c r="AX68" t="str">
        <v>88 %</v>
      </c>
      <c r="AY68" t="str">
        <v>Wide view</v>
      </c>
      <c r="AZ68" t="str">
        <v>Anti-glare display</v>
      </c>
      <c r="BA68" t="str">
        <v>Touch screen</v>
      </c>
      <c r="BB68" t="str">
        <v>VESA supported</v>
      </c>
      <c r="BC68" t="str">
        <v>Intel® RPL-R Core™ 7 Processor 150U 1.8 GHz (12MB Cache, up to 5.4 GHz, 10 Cores)</v>
      </c>
      <c r="BD68" t="str">
        <v>N/A</v>
      </c>
      <c r="BE68" t="str">
        <v>N/A</v>
      </c>
      <c r="BF68" t="str">
        <v>Intel® Graphics</v>
      </c>
      <c r="BG68" t="str">
        <v>8GB DDR5 SO-DIMM *2</v>
      </c>
      <c r="BH68" t="str">
        <v>DDR5 16GB</v>
      </c>
      <c r="BI68" t="str">
        <v>1TB M.2 NVMe™ PCIe® 4.0 SSD</v>
      </c>
      <c r="BJ68" t="str">
        <v>1x 2.5" 7mm SATA slot
2x M.2  2280 SSD slot
2x DDR5 SO-DIMM slot</v>
      </c>
      <c r="BK68" t="str">
        <v>Available</v>
      </c>
      <c r="BL68" t="str">
        <v>Wi-Fi 6E(802.11ax) (Dual band) 2*2 + Bluetooth® 5.4 Wireless Card</v>
      </c>
      <c r="BM68" t="str">
        <v>Realtek RTL8111H 10/100/1000 Mbps</v>
      </c>
      <c r="BN68" t="str">
        <v>1080p FHD camera</v>
      </c>
      <c r="BO68" t="str">
        <v>With privacy shutter</v>
      </c>
      <c r="BP68" t="str">
        <v>N/A</v>
      </c>
      <c r="BQ68" t="str">
        <v>Built-in array microphone
Built-in speakers</v>
      </c>
      <c r="BR68" t="str">
        <v>Windows 11 Home - ASUS recommends Windows 11 Pro for business</v>
      </c>
      <c r="BS68" t="str">
        <v>Microsoft Office Home &amp; Student 2021_x000D_
Microsoft 365 Basic</v>
      </c>
      <c r="BT68" t="str">
        <v>ø4.5, 120W AC Adapter, Output: 20V DC, 6.0A, 120W, Input: 100~240V AC 50/60Hz universal</v>
      </c>
      <c r="BU68" t="str">
        <v>1x 2-in-1 card reader SD / MMC
1x 3.5mm combo audio jack
1x USB 3.2 Gen 1 Type-A
1x USB 3.2 Gen 2 Type-C
1x Thunderbolt™ 4 supports display / power delivery</v>
      </c>
      <c r="BV68" t="str">
        <v>1x DC-in
1x Kensington lock
1x RJ45 Gigabit Ethernet
1x HDMI in 1.4
1x HDMI out 2.1b
2x USB 2.0 Type-A
2x USB 3.2 Gen 1 Type-A</v>
      </c>
      <c r="BW68" t="str">
        <v>54.1 x 42.6 x 5.7 ~ 20.1 cm (21.30" x 16.77" x 2.24" ~ 7.91")</v>
      </c>
      <c r="BX68" t="str">
        <v>07.20 kg (15.87 lbs)
Normal Stand</v>
      </c>
      <c r="BY68" t="str">
        <v>BIOS Booting User Password Protection
Kensington Security Slot™(7x 3mm)</v>
      </c>
      <c r="BZ68" t="str">
        <v>McAfee® 30 days free trial</v>
      </c>
      <c r="CA68" t="str">
        <v>Trusted Platform Module (Firmware TPM)</v>
      </c>
      <c r="CB68" t="str">
        <v>MyASUS
ASUS Business Manager</v>
      </c>
      <c r="CC68" t="str">
        <v>System diagnosis
Fan Profile
AppDeals
Link to MyASUS</v>
      </c>
      <c r="CD68" t="str">
        <v>Wireless white keyboard
Wireless optical mouse</v>
      </c>
      <c r="CE68" t="str">
        <v>EPEAT Silver
Energy star 8.0
REACH
RoHS</v>
      </c>
      <c r="CF6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8" t="str">
        <v/>
      </c>
      <c r="CH68" t="str">
        <v/>
      </c>
      <c r="CI68" t="str">
        <v/>
      </c>
    </row>
    <row r="69" spans="1:87" ht="14.4">
      <c r="A69" t="str">
        <v>A5702WVART-BPF731WS</v>
      </c>
      <c r="B69" s="19" t="str">
        <f>IF(ISBLANK(A69),"",_xlfn.XLOOKUP(LEFT(A69,5),'MKT name rule'!$B$2:$B$322,'MKT name rule'!$C$2:$C$322, "Not found"))</f>
        <v>ASUS AiO A5702WVA</v>
      </c>
      <c r="C69" s="19" t="str">
        <f t="shared" si="58"/>
        <v>90PT03N1-M01AA0</v>
      </c>
      <c r="D69" t="str">
        <f t="shared" si="31"/>
        <v>ASUS AiO A5702WVA (Core 7 150U/32GB/1TB/Win 11 Home/A5702WVART)</v>
      </c>
      <c r="E69" t="str">
        <f t="shared" si="32"/>
        <v>Intel® RPL-R Core™ 7 150U 1.8 GHz</v>
      </c>
      <c r="F69" t="str">
        <f t="shared" si="33"/>
        <v>Intel® Graphics</v>
      </c>
      <c r="G69" t="str">
        <f t="shared" si="30"/>
        <v>Windows 11 Home</v>
      </c>
      <c r="H69" t="str">
        <f t="shared" si="59"/>
        <v>Microsoft Office Home &amp; Student 2021_x000D_
Microsoft 365 Basic</v>
      </c>
      <c r="I69" t="str">
        <f t="shared" si="34"/>
        <v>27.0"</v>
      </c>
      <c r="J69" t="str">
        <f t="shared" si="35"/>
        <v>FHD (1920 x 1080) 16:9</v>
      </c>
      <c r="K69" t="str">
        <f t="shared" si="36"/>
        <v>250nits</v>
      </c>
      <c r="L69" s="1" t="str">
        <f t="shared" si="37"/>
        <v>DDR5 32GB</v>
      </c>
      <c r="M69" t="str">
        <f t="shared" si="38"/>
        <v>1TB M.2 NVMe™ PCIe® 4.0 SSD</v>
      </c>
      <c r="N69"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69" t="str">
        <f t="shared" si="40"/>
        <v>09.80 kg</v>
      </c>
      <c r="P69" t="str">
        <f t="shared" si="41"/>
        <v>61.3 x 46.7 x 5.8 ~ 21.3 cm</v>
      </c>
      <c r="Q69" t="str">
        <f t="shared" si="42"/>
        <v>1x 2.5" 7mm SATA slot
2x M.2  2280 SSD slot
2x DDR5 SO-DIMM slot</v>
      </c>
      <c r="R69" t="str">
        <f t="shared" si="43"/>
        <v>Wireless black keyboard
Wireless optical mouse</v>
      </c>
      <c r="S69" t="str">
        <f t="shared" si="44"/>
        <v>No Battery</v>
      </c>
      <c r="T69" t="str">
        <f t="shared" si="45"/>
        <v>ø4.5, 120W AC Adapter</v>
      </c>
      <c r="U69" t="str">
        <f t="shared" si="46"/>
        <v>BIOS Booting User Password Protection
Kensington Security Slot™(7x 3mm)</v>
      </c>
      <c r="V69" t="str">
        <f t="shared" si="47"/>
        <v>Intel® RPL-R Core™ 7 Processor 150U 1.8 GHz (12MB Cache, up to 5.4 GHz, 10 Cores)</v>
      </c>
      <c r="W69" t="str">
        <f t="shared" si="48"/>
        <v>Intel® RPL-R Core™ 7 150U</v>
      </c>
      <c r="X69" t="str">
        <f t="shared" si="49"/>
        <v>Core 7</v>
      </c>
      <c r="Y69" t="str">
        <f t="shared" si="50"/>
        <v>Core 7 150U</v>
      </c>
      <c r="Z69" t="str">
        <f t="shared" si="51"/>
        <v>Win 11 Home</v>
      </c>
      <c r="AA69" t="str">
        <f t="shared" si="52"/>
        <v/>
      </c>
      <c r="AB69" t="str">
        <f t="shared" si="53"/>
        <v>32GB</v>
      </c>
      <c r="AC69" t="str">
        <f t="shared" si="54"/>
        <v>1TB</v>
      </c>
      <c r="AD69" t="str">
        <f t="shared" si="55"/>
        <v>1x 2-in-1 card reader SD / MMC
1x 3.5mm combo audio jack
1x USB 3.2 Gen 1 Type-A
1x USB 3.2 Gen 2 Type-C
1x Thunderbolt™ 4 supports display / power delivery</v>
      </c>
      <c r="AE69" t="str">
        <f t="shared" si="56"/>
        <v>1x DC-in
1x Kensington lock
1x RJ45 Gigabit Ethernet
1x HDMI in 1.4
1x HDMI out 2.1b
2x USB 2.0 Type-A
2x USB 3.2 Gen 1 Type-A</v>
      </c>
      <c r="AF69" t="str">
        <f t="shared" si="57"/>
        <v>A5702WVART</v>
      </c>
      <c r="AG69" s="27"/>
      <c r="AH69" t="str">
        <v>90PT03N1-M01AA0</v>
      </c>
      <c r="AI69" t="str">
        <v>A5702WVART-BPF731WS</v>
      </c>
      <c r="AJ69" t="str">
        <v>4711387730171</v>
      </c>
      <c r="AK69" t="str">
        <v>197105730175</v>
      </c>
      <c r="AL69" t="str">
        <v>9.752</v>
      </c>
      <c r="AM69" t="str">
        <v>VSPT03N1-BU0080</v>
      </c>
      <c r="AN69" t="str">
        <v>Black</v>
      </c>
      <c r="AO69" t="str">
        <v>27.0-inch</v>
      </c>
      <c r="AP69" t="str">
        <v>FHD (1920 x 1080) 16:9</v>
      </c>
      <c r="AQ69" t="str">
        <v>LCD</v>
      </c>
      <c r="AR69" t="str">
        <v>250nits</v>
      </c>
      <c r="AS69" t="str">
        <v>sRGB: 100%</v>
      </c>
      <c r="AT69" t="str">
        <v>178/178</v>
      </c>
      <c r="AU69" t="str">
        <v>14/25</v>
      </c>
      <c r="AV69" t="str">
        <v>60Hz</v>
      </c>
      <c r="AW69" t="str">
        <v>1000:1</v>
      </c>
      <c r="AX69" t="str">
        <v>91 %</v>
      </c>
      <c r="AY69" t="str">
        <v>Wide view</v>
      </c>
      <c r="AZ69" t="str">
        <v>Anti-glare display</v>
      </c>
      <c r="BA69" t="str">
        <v>Touch screen</v>
      </c>
      <c r="BB69" t="str">
        <v>VESA supported</v>
      </c>
      <c r="BC69" t="str">
        <v>Intel® RPL-R Core™ 7 Processor 150U 1.8 GHz (12MB Cache, up to 5.4 GHz, 10 Cores)</v>
      </c>
      <c r="BD69" t="str">
        <v>N/A</v>
      </c>
      <c r="BE69" t="str">
        <v>N/A</v>
      </c>
      <c r="BF69" t="str">
        <v>Intel® Graphics</v>
      </c>
      <c r="BG69" t="str">
        <v>16GB DDR5 SO-DIMM *2</v>
      </c>
      <c r="BH69" t="str">
        <v>DDR5 32GB</v>
      </c>
      <c r="BI69" t="str">
        <v>1TB M.2 NVMe™ PCIe® 4.0 SSD</v>
      </c>
      <c r="BJ69" t="str">
        <v>1x 2.5" 7mm SATA slot
2x M.2  2280 SSD slot
2x DDR5 SO-DIMM slot</v>
      </c>
      <c r="BK69" t="str">
        <v>Available</v>
      </c>
      <c r="BL69" t="str">
        <v>Wi-Fi 6E(802.11ax) (Dual band) 2*2 + Bluetooth® 5.4 Wireless Card</v>
      </c>
      <c r="BM69" t="str">
        <v>Realtek RTL8111H 10/100/1000 Mbps</v>
      </c>
      <c r="BN69" t="str">
        <v>1080p FHD camera</v>
      </c>
      <c r="BO69" t="str">
        <v>With privacy shutter</v>
      </c>
      <c r="BP69" t="str">
        <v>N/A</v>
      </c>
      <c r="BQ69" t="str">
        <v>Built-in array microphone
Built-in speakers</v>
      </c>
      <c r="BR69" t="str">
        <v>Windows 11 Home - ASUS recommends Windows 11 Pro for business</v>
      </c>
      <c r="BS69" t="str">
        <v>Microsoft Office Home &amp; Student 2021_x000D_
Microsoft 365 Basic</v>
      </c>
      <c r="BT69" t="str">
        <v>ø4.5, 120W AC Adapter, Output: 20V DC, 6.0A, 120W, Input: 100~240V AC 50/60Hz universal</v>
      </c>
      <c r="BU69" t="str">
        <v>1x 2-in-1 card reader SD / MMC
1x 3.5mm combo audio jack
1x USB 3.2 Gen 1 Type-A
1x USB 3.2 Gen 2 Type-C
1x Thunderbolt™ 4 supports display / power delivery</v>
      </c>
      <c r="BV69" t="str">
        <v>1x DC-in
1x Kensington lock
1x RJ45 Gigabit Ethernet
1x HDMI in 1.4
1x HDMI out 2.1b
2x USB 2.0 Type-A
2x USB 3.2 Gen 1 Type-A</v>
      </c>
      <c r="BW69" t="str">
        <v>61.3 x 46.7 x 5.8 ~ 21.3 cm (24.13" x 18.39" x 2.28" ~ 8.39")</v>
      </c>
      <c r="BX69" t="str">
        <v>09.80 kg (21.61 lbs)</v>
      </c>
      <c r="BY69" t="str">
        <v>BIOS Booting User Password Protection
Kensington Security Slot™(7x 3mm)</v>
      </c>
      <c r="BZ69" t="str">
        <v>McAfee® 30 days free trial</v>
      </c>
      <c r="CA69" t="str">
        <v>Trusted Platform Module (Firmware TPM)</v>
      </c>
      <c r="CB69" t="str">
        <v>MyASUS
ASUS Business Manager</v>
      </c>
      <c r="CC69" t="str">
        <v>System diagnosis
Fan Profile
AppDeals
Link to MyASUS</v>
      </c>
      <c r="CD69" t="str">
        <v>Wireless black keyboard
Wireless optical mouse</v>
      </c>
      <c r="CE69" t="str">
        <v>EPEAT Silver
Energy star 8.0
REACH
RoHS</v>
      </c>
      <c r="CF6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9" t="str">
        <v/>
      </c>
      <c r="CH69" t="str">
        <v/>
      </c>
      <c r="CI69" t="str">
        <v/>
      </c>
    </row>
    <row r="70" spans="1:87" ht="14.4">
      <c r="A70" t="str">
        <v>M3402WFAK-WPC385WS</v>
      </c>
      <c r="B70" s="19" t="str">
        <f>IF(ISBLANK(A70),"",_xlfn.XLOOKUP(LEFT(A70,5),'MKT name rule'!$B$2:$B$322,'MKT name rule'!$C$2:$C$322, "Not found"))</f>
        <v>ASUS AiO M3402WFA</v>
      </c>
      <c r="C70" s="19" t="str">
        <f t="shared" si="58"/>
        <v>90PT03L1-M00RK0</v>
      </c>
      <c r="D70" t="str">
        <f t="shared" si="31"/>
        <v>ASUS AiO M3402WFA (R3 Mobile/8GB/512GB/Win 11 Home/M3402WFAK)</v>
      </c>
      <c r="E70" t="str">
        <f t="shared" si="32"/>
        <v>AMD Ryzen™ 3 7320U Mobile</v>
      </c>
      <c r="F70" t="str">
        <f t="shared" si="33"/>
        <v>AMD Radeon™ Graphics</v>
      </c>
      <c r="G70" t="str">
        <f t="shared" si="30"/>
        <v>Windows 11 Home</v>
      </c>
      <c r="H70" t="str">
        <f t="shared" si="59"/>
        <v>Microsoft Office Home &amp; Student 2021_x000D_
Microsoft 365 Basic</v>
      </c>
      <c r="I70" t="str">
        <f t="shared" si="34"/>
        <v>23.8"</v>
      </c>
      <c r="J70" t="str">
        <f t="shared" si="35"/>
        <v>FHD (1920 x 1080) 16:9</v>
      </c>
      <c r="K70" t="str">
        <f t="shared" si="36"/>
        <v>250nits</v>
      </c>
      <c r="L70" s="1" t="str">
        <f t="shared" si="37"/>
        <v>LPDDR5 8GB</v>
      </c>
      <c r="M70" t="str">
        <f t="shared" si="38"/>
        <v>512GB M.2 NVMe™ PCIe® 3.0 SSD
Without HDD</v>
      </c>
      <c r="N70" t="str">
        <f t="shared" si="39"/>
        <v>Side:
1x Kensington lock
1x 2-in-1 card reader SD / MMC
1x 3.5mm combo audio jack
1x USB 2.0 Type-A
Back:
1x DC-in
1x RJ45 Gigabit Ethernet
1x HDMI in 1.4
1x HDMI out 1.4
1x USB 2.0 Type-A
1x USB 3.2 Gen 2 Type-C
3x USB 3.2 Gen 1 Type-A</v>
      </c>
      <c r="O70" t="str">
        <f t="shared" si="40"/>
        <v>05.40 kg</v>
      </c>
      <c r="P70" t="str">
        <f t="shared" si="41"/>
        <v>52.9 x 42.3 x 1.5 ~ 16.5 cm</v>
      </c>
      <c r="Q70" t="str">
        <f t="shared" si="42"/>
        <v>1x M.2  2280 SSD slot</v>
      </c>
      <c r="R70" t="str">
        <f t="shared" si="43"/>
        <v>Wireless white keyboard
Wireless optical mouse</v>
      </c>
      <c r="S70" t="str">
        <f t="shared" si="44"/>
        <v>No Battery</v>
      </c>
      <c r="T70" t="str">
        <f t="shared" si="45"/>
        <v>ø4.5, 90W AC Adapter</v>
      </c>
      <c r="U70" t="str">
        <f t="shared" si="46"/>
        <v>BIOS Booting User Password Protection
HDD User Password Protection and Security
Kensington Security Slot™(7x 3mm)</v>
      </c>
      <c r="V70" t="str">
        <f t="shared" si="47"/>
        <v>AMD Ryzen™ 3 7320U Mobile Processor (4-core/8-thread, 2 MB cache, up to 4.1 GHz max boost)</v>
      </c>
      <c r="W70" t="str">
        <f t="shared" si="48"/>
        <v>AMD Ryzen™ 3 7320U Mobile (4-core/8-thread,</v>
      </c>
      <c r="X70" t="str">
        <f t="shared" si="49"/>
        <v>R3</v>
      </c>
      <c r="Y70" t="str">
        <f t="shared" si="50"/>
        <v>R3 Mobile</v>
      </c>
      <c r="Z70" t="str">
        <f t="shared" si="51"/>
        <v>Win 11 Home</v>
      </c>
      <c r="AA70" t="str">
        <f t="shared" si="52"/>
        <v/>
      </c>
      <c r="AB70" t="str">
        <f t="shared" si="53"/>
        <v>8GB</v>
      </c>
      <c r="AC70" t="str">
        <f t="shared" si="54"/>
        <v>512GB</v>
      </c>
      <c r="AD70" t="str">
        <f t="shared" si="55"/>
        <v>1x Kensington lock
1x 2-in-1 card reader SD / MMC
1x 3.5mm combo audio jack
1x USB 2.0 Type-A</v>
      </c>
      <c r="AE70" t="str">
        <f t="shared" si="56"/>
        <v>1x DC-in
1x RJ45 Gigabit Ethernet
1x HDMI in 1.4
1x HDMI out 1.4
1x USB 2.0 Type-A
1x USB 3.2 Gen 2 Type-C
3x USB 3.2 Gen 1 Type-A</v>
      </c>
      <c r="AF70" t="str">
        <f t="shared" si="57"/>
        <v>M3402WFAK</v>
      </c>
      <c r="AG70" s="27"/>
      <c r="AH70" t="str">
        <v>90PT03L1-M00RK0</v>
      </c>
      <c r="AI70" t="str">
        <v>M3402WFAK-WPC385WS</v>
      </c>
      <c r="AJ70" t="str">
        <v>4711387619070</v>
      </c>
      <c r="AK70" t="str">
        <v>197105619074</v>
      </c>
      <c r="AL70" t="str">
        <v>5.352</v>
      </c>
      <c r="AM70" t="str">
        <v>VSPT03L1-BU0010</v>
      </c>
      <c r="AN70" t="str">
        <v>White</v>
      </c>
      <c r="AO70" t="str">
        <v>23.8-inch</v>
      </c>
      <c r="AP70" t="str">
        <v>FHD (1920 x 1080) 16:9</v>
      </c>
      <c r="AQ70" t="str">
        <v>LCD</v>
      </c>
      <c r="AR70" t="str">
        <v>250nits</v>
      </c>
      <c r="AS70" t="str">
        <v>sRGB: 100%</v>
      </c>
      <c r="AT70" t="str">
        <v>178/178</v>
      </c>
      <c r="AU70" t="str">
        <v>14/25</v>
      </c>
      <c r="AV70" t="str">
        <v>75Hz</v>
      </c>
      <c r="AW70" t="str">
        <v>1000:1</v>
      </c>
      <c r="AX70" t="str">
        <v>88 %</v>
      </c>
      <c r="AY70" t="str">
        <v>Wide view</v>
      </c>
      <c r="AZ70" t="str">
        <v>Anti-glare display</v>
      </c>
      <c r="BA70" t="str">
        <v>Non-touch screen</v>
      </c>
      <c r="BB70" t="str">
        <v>Normal Stand</v>
      </c>
      <c r="BC70" t="str">
        <v>AMD Ryzen™ 3 7320U Mobile Processor (4-core/8-thread, 2 MB cache, up to 4.1 GHz max boost)</v>
      </c>
      <c r="BD70" t="str">
        <v>N/A</v>
      </c>
      <c r="BE70" t="str">
        <v>N/A</v>
      </c>
      <c r="BF70" t="str">
        <v>AMD Radeon™ Graphics</v>
      </c>
      <c r="BG70" t="str">
        <v/>
      </c>
      <c r="BH70" t="str">
        <v>LPDDR5 8GB</v>
      </c>
      <c r="BI70" t="str">
        <v>512GB M.2 NVMe™ PCIe® 3.0 SSD
Without HDD</v>
      </c>
      <c r="BJ70" t="str">
        <v>1x M.2  2280 SSD slot</v>
      </c>
      <c r="BK70" t="str">
        <v/>
      </c>
      <c r="BL70" t="str">
        <v>Wi-Fi 6E(802.11ax) (Dual band) 1*1 + Bluetooth® 5.3 Wireless Card</v>
      </c>
      <c r="BM70" t="str">
        <v>Realtek RTL8111H 10/100/1000 Mbps</v>
      </c>
      <c r="BN70" t="str">
        <v>720p HD camera</v>
      </c>
      <c r="BO70" t="str">
        <v>With privacy shutter</v>
      </c>
      <c r="BP70" t="str">
        <v>N/A</v>
      </c>
      <c r="BQ70" t="str">
        <v>Built-in array microphone
Built-in speakers
SonicMaster</v>
      </c>
      <c r="BR70" t="str">
        <v>Windows 11 Home - ASUS recommends Windows 11 Pro for business</v>
      </c>
      <c r="BS70" t="str">
        <v>Microsoft Office Home &amp; Student 2021_x000D_
Microsoft 365 Basic</v>
      </c>
      <c r="BT70" t="str">
        <v>ø4.5, 90W AC Adapter, Output: 19V DC, 4.74A, 90W, Input: 100~240V AC 50/60Hz universal</v>
      </c>
      <c r="BU70" t="str">
        <v>1x Kensington lock
1x 2-in-1 card reader SD / MMC
1x 3.5mm combo audio jack
1x USB 2.0 Type-A</v>
      </c>
      <c r="BV70" t="str">
        <v>1x DC-in
1x RJ45 Gigabit Ethernet
1x HDMI in 1.4
1x HDMI out 1.4
1x USB 2.0 Type-A
1x USB 3.2 Gen 2 Type-C
3x USB 3.2 Gen 1 Type-A</v>
      </c>
      <c r="BW70" t="str">
        <v>52.9 x 42.3 x 1.5 ~ 16.5 cm (20.83" x 16.65" x 0.59" ~ 6.50")</v>
      </c>
      <c r="BX70" t="str">
        <v>05.40 kg (11.90 lbs)</v>
      </c>
      <c r="BY70" t="str">
        <v>BIOS Booting User Password Protection
HDD User Password Protection and Security
Kensington Security Slot™(7x 3mm)</v>
      </c>
      <c r="BZ70" t="str">
        <v>McAfee® 30 days free trial</v>
      </c>
      <c r="CA70" t="str">
        <v>Microsoft Pluton Security Processor</v>
      </c>
      <c r="CB70" t="str">
        <v>MyASUS
ASUS Business Manager</v>
      </c>
      <c r="CC70" t="str">
        <v>N/A</v>
      </c>
      <c r="CD70" t="str">
        <v>Wireless white keyboard
Wireless optical mouse</v>
      </c>
      <c r="CE70" t="str">
        <v>EPEAT Silver
Energy star 8.0
REACH
RoHS</v>
      </c>
      <c r="CF7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0" t="str">
        <v/>
      </c>
      <c r="CH70" t="str">
        <v/>
      </c>
      <c r="CI70" t="str">
        <v/>
      </c>
    </row>
    <row r="71" spans="1:87" ht="28.8">
      <c r="A71" t="str">
        <v>M3402WFAK-WPC511WS</v>
      </c>
      <c r="B71" s="19" t="str">
        <f>IF(ISBLANK(A71),"",_xlfn.XLOOKUP(LEFT(A71,5),'MKT name rule'!$B$2:$B$322,'MKT name rule'!$C$2:$C$322, "Not found"))</f>
        <v>ASUS AiO M3402WFA</v>
      </c>
      <c r="C71" s="19" t="str">
        <f t="shared" si="58"/>
        <v>90PT03L1-M00RL0</v>
      </c>
      <c r="D71" t="str">
        <f t="shared" si="31"/>
        <v>ASUS AiO M3402WFA (R5 Mobile/16GB/1TB/Win 11 Home/M3402WFAK)</v>
      </c>
      <c r="E71" t="str">
        <f t="shared" si="32"/>
        <v>AMD Ryzen™ 5 7520U Mobile</v>
      </c>
      <c r="F71" t="str">
        <f t="shared" si="33"/>
        <v>AMD Radeon™ Graphics</v>
      </c>
      <c r="G71" t="str">
        <f t="shared" si="30"/>
        <v>Windows 11 Home</v>
      </c>
      <c r="H71" t="str">
        <f t="shared" si="59"/>
        <v>Microsoft Office Home &amp; Student 2021_x000D_
Microsoft 365 Basic</v>
      </c>
      <c r="I71" t="str">
        <f t="shared" si="34"/>
        <v>23.8"</v>
      </c>
      <c r="J71" t="str">
        <f t="shared" si="35"/>
        <v>FHD (1920 x 1080) 16:9</v>
      </c>
      <c r="K71" t="str">
        <f t="shared" si="36"/>
        <v>250nits</v>
      </c>
      <c r="L71" s="1" t="str">
        <f t="shared" si="37"/>
        <v>LPDDR5 16GB</v>
      </c>
      <c r="M71" t="str">
        <f t="shared" si="38"/>
        <v>1TB M.2 NVMe™ PCIe® 3.0 SSD
Without HDD</v>
      </c>
      <c r="N71" t="str">
        <f t="shared" si="39"/>
        <v>Side:
1x Kensington lock
1x 2-in-1 card reader SD / MMC
1x 3.5mm combo audio jack
1x USB 2.0 Type-A
Back:
1x DC-in
1x RJ45 Gigabit Ethernet
1x HDMI in 1.4
1x HDMI out 1.4
1x USB 2.0 Type-A
1x USB 3.2 Gen 2 Type-C
3x USB 3.2 Gen 1 Type-A</v>
      </c>
      <c r="O71" t="str">
        <f t="shared" si="40"/>
        <v>05.40 kg</v>
      </c>
      <c r="P71" t="str">
        <f t="shared" si="41"/>
        <v>52.9 x 42.3 x 1.5 ~ 16.5 cm</v>
      </c>
      <c r="Q71" t="str">
        <f t="shared" si="42"/>
        <v>1x M.2  2280 SSD slot</v>
      </c>
      <c r="R71" t="str">
        <f t="shared" si="43"/>
        <v>Wireless white keyboard
Wireless optical mouse</v>
      </c>
      <c r="S71" t="str">
        <f t="shared" si="44"/>
        <v>No Battery</v>
      </c>
      <c r="T71" t="str">
        <f t="shared" si="45"/>
        <v>ø4.5, 90W AC Adapter</v>
      </c>
      <c r="U71" t="str">
        <f t="shared" si="46"/>
        <v>BIOS Booting User Password Protection
HDD User Password Protection and Security
Kensington Security Slot™(7x 3mm)</v>
      </c>
      <c r="V71" t="str">
        <f t="shared" si="47"/>
        <v>AMD Ryzen™ 5 7520U Mobile Processor (4-core/8-thread, 2 MB cache, up to 4.3 GHz max boost)</v>
      </c>
      <c r="W71" t="str">
        <f t="shared" si="48"/>
        <v>AMD Ryzen™ 5 7520U Mobile (4-core/8-thread,</v>
      </c>
      <c r="X71" t="str">
        <f t="shared" si="49"/>
        <v>R5</v>
      </c>
      <c r="Y71" t="str">
        <f t="shared" si="50"/>
        <v>R5 Mobile</v>
      </c>
      <c r="Z71" t="str">
        <f t="shared" si="51"/>
        <v>Win 11 Home</v>
      </c>
      <c r="AA71" t="str">
        <f t="shared" si="52"/>
        <v/>
      </c>
      <c r="AB71" t="str">
        <f t="shared" si="53"/>
        <v>16GB</v>
      </c>
      <c r="AC71" t="str">
        <f t="shared" si="54"/>
        <v>1TB</v>
      </c>
      <c r="AD71" t="str">
        <f t="shared" si="55"/>
        <v>1x Kensington lock
1x 2-in-1 card reader SD / MMC
1x 3.5mm combo audio jack
1x USB 2.0 Type-A</v>
      </c>
      <c r="AE71" t="str">
        <f t="shared" si="56"/>
        <v>1x DC-in
1x RJ45 Gigabit Ethernet
1x HDMI in 1.4
1x HDMI out 1.4
1x USB 2.0 Type-A
1x USB 3.2 Gen 2 Type-C
3x USB 3.2 Gen 1 Type-A</v>
      </c>
      <c r="AF71" t="str">
        <f t="shared" si="57"/>
        <v>M3402WFAK</v>
      </c>
      <c r="AG71" s="27"/>
      <c r="AH71" t="str">
        <v>90PT03L1-M00RL0</v>
      </c>
      <c r="AI71" t="str">
        <v>M3402WFAK-WPC511WS</v>
      </c>
      <c r="AJ71" t="str">
        <v>4711387619087</v>
      </c>
      <c r="AK71" t="str">
        <v>197105619081</v>
      </c>
      <c r="AL71" t="str">
        <v>5.352</v>
      </c>
      <c r="AM71" t="str">
        <v>VSPT03L1-BU0010</v>
      </c>
      <c r="AN71" t="str">
        <v>White</v>
      </c>
      <c r="AO71" t="str">
        <v>23.8-inch</v>
      </c>
      <c r="AP71" t="str">
        <v>FHD (1920 x 1080) 16:9</v>
      </c>
      <c r="AQ71" t="str">
        <v>LCD</v>
      </c>
      <c r="AR71" t="str">
        <v>250nits</v>
      </c>
      <c r="AS71" t="str">
        <v>sRGB: 100%</v>
      </c>
      <c r="AT71" t="str">
        <v>178/178</v>
      </c>
      <c r="AU71" t="str">
        <v>14/25</v>
      </c>
      <c r="AV71" t="str">
        <v>75Hz</v>
      </c>
      <c r="AW71" t="str">
        <v>1000:1</v>
      </c>
      <c r="AX71" t="str">
        <v>88 %</v>
      </c>
      <c r="AY71" t="str">
        <v>Wide view</v>
      </c>
      <c r="AZ71" t="str">
        <v>Anti-glare display</v>
      </c>
      <c r="BA71" t="str">
        <v>Non-touch screen</v>
      </c>
      <c r="BB71" t="str">
        <v>Normal Stand</v>
      </c>
      <c r="BC71" t="str">
        <v>AMD Ryzen™ 5 7520U Mobile Processor (4-core/8-thread, 2 MB cache, up to 4.3 GHz max boost)</v>
      </c>
      <c r="BD71" t="str">
        <v>N/A</v>
      </c>
      <c r="BE71" t="str">
        <v>N/A</v>
      </c>
      <c r="BF71" t="str">
        <v>AMD Radeon™ Graphics</v>
      </c>
      <c r="BG71" t="str">
        <v/>
      </c>
      <c r="BH71" t="str">
        <v>LPDDR5 16GB</v>
      </c>
      <c r="BI71" t="str">
        <v>1TB M.2 NVMe™ PCIe® 3.0 SSD
Without HDD</v>
      </c>
      <c r="BJ71" t="str">
        <v>1x M.2  2280 SSD slot</v>
      </c>
      <c r="BK71" t="str">
        <v/>
      </c>
      <c r="BL71" t="str">
        <v>Wi-Fi 6E(802.11ax) (Dual band) 1*1 + Bluetooth® 5.3 Wireless Card</v>
      </c>
      <c r="BM71" t="str">
        <v>Realtek RTL8111H 10/100/1000 Mbps</v>
      </c>
      <c r="BN71" t="str">
        <v>720p HD camera</v>
      </c>
      <c r="BO71" t="str">
        <v>With privacy shutter</v>
      </c>
      <c r="BP71" t="str">
        <v>N/A</v>
      </c>
      <c r="BQ71" t="str">
        <v>Built-in array microphone
Built-in speakers
SonicMaster</v>
      </c>
      <c r="BR71" t="str">
        <v>Windows 11 Home - ASUS recommends Windows 11 Pro for business</v>
      </c>
      <c r="BS71" t="str">
        <v>Microsoft Office Home &amp; Student 2021_x000D_
Microsoft 365 Basic</v>
      </c>
      <c r="BT71" t="str">
        <v>ø4.5, 90W AC Adapter, Output: 19V DC, 4.74A, 90W, Input: 100~240V AC 50/60Hz universal</v>
      </c>
      <c r="BU71" t="str">
        <v>1x Kensington lock
1x 2-in-1 card reader SD / MMC
1x 3.5mm combo audio jack
1x USB 2.0 Type-A</v>
      </c>
      <c r="BV71" t="str">
        <v>1x DC-in
1x RJ45 Gigabit Ethernet
1x HDMI in 1.4
1x HDMI out 1.4
1x USB 2.0 Type-A
1x USB 3.2 Gen 2 Type-C
3x USB 3.2 Gen 1 Type-A</v>
      </c>
      <c r="BW71" t="str">
        <v>52.9 x 42.3 x 1.5 ~ 16.5 cm (20.83" x 16.65" x 0.59" ~ 6.50")</v>
      </c>
      <c r="BX71" t="str">
        <v>05.40 kg (11.90 lbs)</v>
      </c>
      <c r="BY71" t="str">
        <v>BIOS Booting User Password Protection
HDD User Password Protection and Security
Kensington Security Slot™(7x 3mm)</v>
      </c>
      <c r="BZ71" t="str">
        <v>McAfee® 30 days free trial</v>
      </c>
      <c r="CA71" t="str">
        <v>Microsoft Pluton Security Processor</v>
      </c>
      <c r="CB71" t="str">
        <v>MyASUS
ASUS Business Manager</v>
      </c>
      <c r="CC71" t="str">
        <v>N/A</v>
      </c>
      <c r="CD71" t="str">
        <v>Wireless white keyboard
Wireless optical mouse</v>
      </c>
      <c r="CE71" t="str">
        <v>EPEAT Silver
Energy star 8.0
REACH
RoHS</v>
      </c>
      <c r="CF7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1" t="str">
        <v/>
      </c>
      <c r="CH71" t="str">
        <v/>
      </c>
      <c r="CI71" t="str">
        <v/>
      </c>
    </row>
    <row r="72" spans="1:87" ht="14.4">
      <c r="A72" t="str">
        <v>E3402WVAK-BPC785X</v>
      </c>
      <c r="B72" s="19" t="str">
        <f>IF(ISBLANK(A72),"",_xlfn.XLOOKUP(LEFT(A72,5),'MKT name rule'!$B$2:$B$322,'MKT name rule'!$C$2:$C$322, "Not found"))</f>
        <v>ASUS ExpertCenter E3 AiO 24</v>
      </c>
      <c r="C72" s="19" t="str">
        <f t="shared" si="58"/>
        <v>90PT03T2-M01DX0</v>
      </c>
      <c r="D72" t="str">
        <f t="shared" si="31"/>
        <v>ASUS ExpertCenter E3 AiO 24 (i7-1355U/8GB/512GB/Win 11 Pro/E3402WVAK)</v>
      </c>
      <c r="E72" t="str">
        <f t="shared" si="32"/>
        <v>Intel® Core™ i7-1355U 1.7 GHz</v>
      </c>
      <c r="F72" t="str">
        <f t="shared" si="33"/>
        <v>Intel® Graphics</v>
      </c>
      <c r="G72" t="str">
        <f t="shared" si="30"/>
        <v>Windows 11 Pro</v>
      </c>
      <c r="H72" t="str">
        <f t="shared" si="59"/>
        <v>1-month trial for new Microsoft 365 customers. Credit card required.</v>
      </c>
      <c r="I72" t="str">
        <f t="shared" si="34"/>
        <v>23.8"</v>
      </c>
      <c r="J72" t="str">
        <f t="shared" si="35"/>
        <v>FHD (1920 x 1080) 16:9</v>
      </c>
      <c r="K72" t="str">
        <f t="shared" si="36"/>
        <v>250nits</v>
      </c>
      <c r="L72" s="1" t="str">
        <f t="shared" si="37"/>
        <v>DDR5 8GB</v>
      </c>
      <c r="M72" t="str">
        <f t="shared" si="38"/>
        <v>512GB M.2 NVMe™ PCIe® 4.0 SSD</v>
      </c>
      <c r="N72" t="str">
        <f t="shared" si="39"/>
        <v>Side:
1x Kensington lock
1x 2-in-1 card reader SD / MMC
1x 3.5mm combo audio jack
1x USB 2.0 Type-A
Back:
1x DC-in
1x RJ45 Gigabit Ethernet
1x HDMI in 1.4
1x HDMI out 1.4
1x USB 2.0 Type-A
1x USB 3.2 Gen 1 Type-C
3x USB 3.2 Gen 1 Type-A</v>
      </c>
      <c r="O72" t="str">
        <f t="shared" si="40"/>
        <v>05.40 kg</v>
      </c>
      <c r="P72" t="str">
        <f t="shared" si="41"/>
        <v>53.9 x 42.3 x 1.5 ~ 16.5 cm</v>
      </c>
      <c r="Q72" t="str">
        <f t="shared" si="42"/>
        <v>1x M.2  2280 SSD slot
2x DDR5 SO-DIMM slot</v>
      </c>
      <c r="R72" t="str">
        <f t="shared" si="43"/>
        <v>Wired black keyboard (USB)
Wired optical mouse (USB)</v>
      </c>
      <c r="S72" t="str">
        <f t="shared" si="44"/>
        <v>No Battery</v>
      </c>
      <c r="T72" t="str">
        <f t="shared" si="45"/>
        <v>ø4.5, 90W AC Adapter</v>
      </c>
      <c r="U72" t="str">
        <f t="shared" si="46"/>
        <v>BIOS Booting User Password Protection
HDD User Password Protection and Security
Kensington Security Slot™(7x 3mm)</v>
      </c>
      <c r="V72" t="str">
        <f t="shared" si="47"/>
        <v>Intel® Core™ i7-1355U Processor 1.7 GHz (12M Cache, up to 5 GHz, 10 cores)</v>
      </c>
      <c r="W72" t="str">
        <f t="shared" si="48"/>
        <v>Intel® Core™ i7-1355U 1.7</v>
      </c>
      <c r="X72" t="str">
        <f t="shared" si="49"/>
        <v>i7-1355U</v>
      </c>
      <c r="Y72" t="str">
        <f t="shared" si="50"/>
        <v>i7-1355U</v>
      </c>
      <c r="Z72" t="str">
        <f t="shared" si="51"/>
        <v>Win 11 Pro</v>
      </c>
      <c r="AA72" t="str">
        <f t="shared" si="52"/>
        <v/>
      </c>
      <c r="AB72" t="str">
        <f t="shared" si="53"/>
        <v>8GB</v>
      </c>
      <c r="AC72" t="str">
        <f t="shared" si="54"/>
        <v>512GB</v>
      </c>
      <c r="AD72" t="str">
        <f t="shared" si="55"/>
        <v>1x Kensington lock
1x 2-in-1 card reader SD / MMC
1x 3.5mm combo audio jack
1x USB 2.0 Type-A</v>
      </c>
      <c r="AE72" t="str">
        <f t="shared" si="56"/>
        <v>1x DC-in
1x RJ45 Gigabit Ethernet
1x HDMI in 1.4
1x HDMI out 1.4
1x USB 2.0 Type-A
1x USB 3.2 Gen 1 Type-C
3x USB 3.2 Gen 1 Type-A</v>
      </c>
      <c r="AF72" t="str">
        <f t="shared" si="57"/>
        <v>E3402WVAK</v>
      </c>
      <c r="AG72" s="27"/>
      <c r="AH72" t="str">
        <v>90PT03T2-M01DX0</v>
      </c>
      <c r="AI72" t="str">
        <v>E3402WVAK-BPC785X</v>
      </c>
      <c r="AJ72" t="str">
        <v>4711387693513</v>
      </c>
      <c r="AK72" t="str">
        <v>197105693517</v>
      </c>
      <c r="AL72" t="str">
        <v>5.397</v>
      </c>
      <c r="AM72" t="str">
        <v>VSPT03T2-BU0020</v>
      </c>
      <c r="AN72" t="str">
        <v>Black</v>
      </c>
      <c r="AO72" t="str">
        <v>23.8-inch</v>
      </c>
      <c r="AP72" t="str">
        <v>FHD (1920 x 1080) 16:9</v>
      </c>
      <c r="AQ72" t="str">
        <v>LCD</v>
      </c>
      <c r="AR72" t="str">
        <v>250nits</v>
      </c>
      <c r="AS72" t="str">
        <v>sRGB: 100%</v>
      </c>
      <c r="AT72" t="str">
        <v>178/178</v>
      </c>
      <c r="AU72" t="str">
        <v>14/25</v>
      </c>
      <c r="AV72" t="str">
        <v>100Hz</v>
      </c>
      <c r="AW72" t="str">
        <v>1000:1</v>
      </c>
      <c r="AX72" t="str">
        <v>88 %</v>
      </c>
      <c r="AY72" t="str">
        <v>Wide view</v>
      </c>
      <c r="AZ72" t="str">
        <v>Anti-glare display</v>
      </c>
      <c r="BA72" t="str">
        <v>Non-touch screen</v>
      </c>
      <c r="BB72" t="str">
        <v>Normal Stand</v>
      </c>
      <c r="BC72" t="str">
        <v>Intel® Core™ i7-1355U Processor 1.7 GHz (12M Cache, up to 5 GHz, 10 cores)</v>
      </c>
      <c r="BD72" t="str">
        <v>N/A</v>
      </c>
      <c r="BE72" t="str">
        <v>N/A</v>
      </c>
      <c r="BF72" t="str">
        <v>Intel® Graphics</v>
      </c>
      <c r="BG72" t="str">
        <v>8GB DDR5 SO-DIMM</v>
      </c>
      <c r="BH72" t="str">
        <v>DDR5 8GB</v>
      </c>
      <c r="BI72" t="str">
        <v>512GB M.2 NVMe™ PCIe® 4.0 SSD</v>
      </c>
      <c r="BJ72" t="str">
        <v>1x M.2  2280 SSD slot
2x DDR5 SO-DIMM slot</v>
      </c>
      <c r="BK72" t="str">
        <v/>
      </c>
      <c r="BL72" t="str">
        <v>Wi-Fi 6E(802.11ax) (Dual band) 2*2 + Bluetooth® 5.4 Wireless Card</v>
      </c>
      <c r="BM72" t="str">
        <v>Realtek RTL8111H 10/100/1000 Mbps</v>
      </c>
      <c r="BN72" t="str">
        <v>720p HD camera</v>
      </c>
      <c r="BO72" t="str">
        <v>With privacy shutter</v>
      </c>
      <c r="BP72" t="str">
        <v>N/A</v>
      </c>
      <c r="BQ72" t="str">
        <v>Built-in array microphone
Built-in speakers
SonicMaster</v>
      </c>
      <c r="BR72" t="str">
        <v>Windows 11 Pro - ASUS recommends Windows 11 Pro for business</v>
      </c>
      <c r="BS72" t="str">
        <v>1-month trial for new Microsoft 365 customers. Credit card required.</v>
      </c>
      <c r="BT72" t="str">
        <v>ø4.5, 90W AC Adapter, Output: 19V DC, 4.74A, 90W, Input: 100~240V AC 50/60Hz universal</v>
      </c>
      <c r="BU72" t="str">
        <v>1x Kensington lock
1x 2-in-1 card reader SD / MMC
1x 3.5mm combo audio jack
1x USB 2.0 Type-A</v>
      </c>
      <c r="BV72" t="str">
        <v>1x DC-in
1x RJ45 Gigabit Ethernet
1x HDMI in 1.4
1x HDMI out 1.4
1x USB 2.0 Type-A
1x USB 3.2 Gen 1 Type-C
3x USB 3.2 Gen 1 Type-A</v>
      </c>
      <c r="BW72" t="str">
        <v>53.9 x 42.3 x 1.5 ~ 16.5 cm (21.22" x 16.65" x 0.59" ~ 6.50")</v>
      </c>
      <c r="BX72" t="str">
        <v>05.40 kg (11.90 lbs)</v>
      </c>
      <c r="BY72" t="str">
        <v>BIOS Booting User Password Protection
HDD User Password Protection and Security
Kensington Security Slot™(7x 3mm)</v>
      </c>
      <c r="BZ72" t="str">
        <v>McAfee® 30 days free trial</v>
      </c>
      <c r="CA72" t="str">
        <v>Trusted Platform Module (TPM)</v>
      </c>
      <c r="CB72" t="str">
        <v>MyASUS
ASUS Business Manager</v>
      </c>
      <c r="CC72" t="str">
        <v>System diagnosis
Fan Profile
Splendid
AppDeals
Link to MyASUS</v>
      </c>
      <c r="CD72" t="str">
        <v>Wired black keyboard (USB)
Wired optical mouse (USB)</v>
      </c>
      <c r="CE72" t="str">
        <v>REACH
RoHS</v>
      </c>
      <c r="CF72"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2" t="str">
        <v/>
      </c>
      <c r="CH72" t="str">
        <v/>
      </c>
      <c r="CI72" t="str">
        <v/>
      </c>
    </row>
    <row r="73" spans="1:87" ht="14.4">
      <c r="A73" t="str">
        <v>E3402WVAK-BPC585X</v>
      </c>
      <c r="B73" s="19" t="str">
        <f>IF(ISBLANK(A73),"",_xlfn.XLOOKUP(LEFT(A73,5),'MKT name rule'!$B$2:$B$322,'MKT name rule'!$C$2:$C$322, "Not found"))</f>
        <v>ASUS ExpertCenter E3 AiO 24</v>
      </c>
      <c r="C73" s="19" t="str">
        <f t="shared" si="58"/>
        <v>90PT03T2-M01DY0</v>
      </c>
      <c r="D73" t="str">
        <f t="shared" si="31"/>
        <v>ASUS ExpertCenter E3 AiO 24 (i5-1335U/8GB/512GB/Win 11 Pro/E3402WVAK)</v>
      </c>
      <c r="E73" t="str">
        <f t="shared" si="32"/>
        <v>Intel® Core™ i5-1335U 1.3 GHz</v>
      </c>
      <c r="F73" t="str">
        <f t="shared" si="33"/>
        <v>Intel® Graphics</v>
      </c>
      <c r="G73" t="str">
        <f t="shared" si="30"/>
        <v>Windows 11 Pro</v>
      </c>
      <c r="H73" t="str">
        <f t="shared" si="59"/>
        <v>1-month trial for new Microsoft 365 customers. Credit card required.</v>
      </c>
      <c r="I73" t="str">
        <f t="shared" si="34"/>
        <v>23.8"</v>
      </c>
      <c r="J73" t="str">
        <f t="shared" si="35"/>
        <v>FHD (1920 x 1080) 16:9</v>
      </c>
      <c r="K73" t="str">
        <f t="shared" si="36"/>
        <v>250nits</v>
      </c>
      <c r="L73" s="1" t="str">
        <f t="shared" si="37"/>
        <v>DDR5 8GB</v>
      </c>
      <c r="M73" t="str">
        <f t="shared" si="38"/>
        <v>512GB M.2 NVMe™ PCIe® 4.0 SSD</v>
      </c>
      <c r="N73" t="str">
        <f t="shared" si="39"/>
        <v>Side:
1x Kensington lock
1x 2-in-1 card reader SD / MMC
1x 3.5mm combo audio jack
1x USB 2.0 Type-A
Back:
1x DC-in
1x RJ45 Gigabit Ethernet
1x HDMI in 1.4
1x HDMI out 1.4
1x USB 2.0 Type-A
1x USB 3.2 Gen 1 Type-C
3x USB 3.2 Gen 1 Type-A</v>
      </c>
      <c r="O73" t="str">
        <f t="shared" si="40"/>
        <v>05.40 kg</v>
      </c>
      <c r="P73" t="str">
        <f t="shared" si="41"/>
        <v>53.9 x 42.3 x 1.5 ~ 16.5 cm</v>
      </c>
      <c r="Q73" t="str">
        <f t="shared" si="42"/>
        <v>1x M.2  2280 SSD slot
2x DDR5 SO-DIMM slot</v>
      </c>
      <c r="R73" t="str">
        <f t="shared" si="43"/>
        <v>Wired black keyboard (USB)
Wired optical mouse (USB)</v>
      </c>
      <c r="S73" t="str">
        <f t="shared" si="44"/>
        <v>No Battery</v>
      </c>
      <c r="T73" t="str">
        <f t="shared" si="45"/>
        <v>ø4.5, 90W AC Adapter</v>
      </c>
      <c r="U73" t="str">
        <f t="shared" si="46"/>
        <v>BIOS Booting User Password Protection
HDD User Password Protection and Security
Kensington Security Slot™(7x 3mm)</v>
      </c>
      <c r="V73" t="str">
        <f t="shared" si="47"/>
        <v>Intel® Core™ i5-1335U Processor 1.3 GHz (12M Cache, up to 4.6 GHz, 10 cores)</v>
      </c>
      <c r="W73" t="str">
        <f t="shared" si="48"/>
        <v>Intel® Core™ i5-1335U 1.3</v>
      </c>
      <c r="X73" t="str">
        <f t="shared" si="49"/>
        <v>i5-1335U</v>
      </c>
      <c r="Y73" t="str">
        <f t="shared" si="50"/>
        <v>i5-1335U</v>
      </c>
      <c r="Z73" t="str">
        <f t="shared" si="51"/>
        <v>Win 11 Pro</v>
      </c>
      <c r="AA73" t="str">
        <f t="shared" si="52"/>
        <v/>
      </c>
      <c r="AB73" t="str">
        <f t="shared" si="53"/>
        <v>8GB</v>
      </c>
      <c r="AC73" t="str">
        <f t="shared" si="54"/>
        <v>512GB</v>
      </c>
      <c r="AD73" t="str">
        <f t="shared" si="55"/>
        <v>1x Kensington lock
1x 2-in-1 card reader SD / MMC
1x 3.5mm combo audio jack
1x USB 2.0 Type-A</v>
      </c>
      <c r="AE73" t="str">
        <f t="shared" si="56"/>
        <v>1x DC-in
1x RJ45 Gigabit Ethernet
1x HDMI in 1.4
1x HDMI out 1.4
1x USB 2.0 Type-A
1x USB 3.2 Gen 1 Type-C
3x USB 3.2 Gen 1 Type-A</v>
      </c>
      <c r="AF73" t="str">
        <f t="shared" si="57"/>
        <v>E3402WVAK</v>
      </c>
      <c r="AG73" s="27"/>
      <c r="AH73" t="str">
        <v>90PT03T2-M01DY0</v>
      </c>
      <c r="AI73" t="str">
        <v>E3402WVAK-BPC585X</v>
      </c>
      <c r="AJ73" t="str">
        <v>4711387693490</v>
      </c>
      <c r="AK73" t="str">
        <v>197105693494</v>
      </c>
      <c r="AL73" t="str">
        <v>5.397</v>
      </c>
      <c r="AM73" t="str">
        <v>VSPT03T2-BU0020</v>
      </c>
      <c r="AN73" t="str">
        <v>Black</v>
      </c>
      <c r="AO73" t="str">
        <v>23.8-inch</v>
      </c>
      <c r="AP73" t="str">
        <v>FHD (1920 x 1080) 16:9</v>
      </c>
      <c r="AQ73" t="str">
        <v>LCD</v>
      </c>
      <c r="AR73" t="str">
        <v>250nits</v>
      </c>
      <c r="AS73" t="str">
        <v>sRGB: 100%</v>
      </c>
      <c r="AT73" t="str">
        <v>178/178</v>
      </c>
      <c r="AU73" t="str">
        <v>14/25</v>
      </c>
      <c r="AV73" t="str">
        <v>100Hz</v>
      </c>
      <c r="AW73" t="str">
        <v>1000:1</v>
      </c>
      <c r="AX73" t="str">
        <v>88 %</v>
      </c>
      <c r="AY73" t="str">
        <v>Wide view</v>
      </c>
      <c r="AZ73" t="str">
        <v>Anti-glare display</v>
      </c>
      <c r="BA73" t="str">
        <v>Non-touch screen</v>
      </c>
      <c r="BB73" t="str">
        <v>Normal Stand</v>
      </c>
      <c r="BC73" t="str">
        <v>Intel® Core™ i5-1335U Processor 1.3 GHz (12M Cache, up to 4.6 GHz, 10 cores)</v>
      </c>
      <c r="BD73" t="str">
        <v>N/A</v>
      </c>
      <c r="BE73" t="str">
        <v>N/A</v>
      </c>
      <c r="BF73" t="str">
        <v>Intel® Graphics</v>
      </c>
      <c r="BG73" t="str">
        <v>8GB DDR5 SO-DIMM</v>
      </c>
      <c r="BH73" t="str">
        <v>DDR5 8GB</v>
      </c>
      <c r="BI73" t="str">
        <v>512GB M.2 NVMe™ PCIe® 4.0 SSD</v>
      </c>
      <c r="BJ73" t="str">
        <v>1x M.2  2280 SSD slot
2x DDR5 SO-DIMM slot</v>
      </c>
      <c r="BK73" t="str">
        <v/>
      </c>
      <c r="BL73" t="str">
        <v>Wi-Fi 6E(802.11ax) (Dual band) 2*2 + Bluetooth® 5.4 Wireless Card</v>
      </c>
      <c r="BM73" t="str">
        <v>Realtek RTL8111H 10/100/1000 Mbps</v>
      </c>
      <c r="BN73" t="str">
        <v>720p HD camera</v>
      </c>
      <c r="BO73" t="str">
        <v>With privacy shutter</v>
      </c>
      <c r="BP73" t="str">
        <v>N/A</v>
      </c>
      <c r="BQ73" t="str">
        <v>Built-in array microphone
Built-in speakers
SonicMaster</v>
      </c>
      <c r="BR73" t="str">
        <v>Windows 11 Pro - ASUS recommends Windows 11 Pro for business</v>
      </c>
      <c r="BS73" t="str">
        <v>1-month trial for new Microsoft 365 customers. Credit card required.</v>
      </c>
      <c r="BT73" t="str">
        <v>ø4.5, 90W AC Adapter, Output: 19V DC, 4.74A, 90W, Input: 100~240V AC 50/60Hz universal</v>
      </c>
      <c r="BU73" t="str">
        <v>1x Kensington lock
1x 2-in-1 card reader SD / MMC
1x 3.5mm combo audio jack
1x USB 2.0 Type-A</v>
      </c>
      <c r="BV73" t="str">
        <v>1x DC-in
1x RJ45 Gigabit Ethernet
1x HDMI in 1.4
1x HDMI out 1.4
1x USB 2.0 Type-A
1x USB 3.2 Gen 1 Type-C
3x USB 3.2 Gen 1 Type-A</v>
      </c>
      <c r="BW73" t="str">
        <v>53.9 x 42.3 x 1.5 ~ 16.5 cm (21.22" x 16.65" x 0.59" ~ 6.50")</v>
      </c>
      <c r="BX73" t="str">
        <v>05.40 kg (11.90 lbs)</v>
      </c>
      <c r="BY73" t="str">
        <v>BIOS Booting User Password Protection
HDD User Password Protection and Security
Kensington Security Slot™(7x 3mm)</v>
      </c>
      <c r="BZ73" t="str">
        <v>McAfee® 30 days free trial</v>
      </c>
      <c r="CA73" t="str">
        <v>Trusted Platform Module (TPM)</v>
      </c>
      <c r="CB73" t="str">
        <v>MyASUS
ASUS Business Manager</v>
      </c>
      <c r="CC73" t="str">
        <v>System diagnosis
Fan Profile
Splendid
AppDeals
Link to MyASUS</v>
      </c>
      <c r="CD73" t="str">
        <v>Wired black keyboard (USB)
Wired optical mouse (USB)</v>
      </c>
      <c r="CE73" t="str">
        <v>REACH
RoHS</v>
      </c>
      <c r="CF73"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3" t="str">
        <v/>
      </c>
      <c r="CH73" t="str">
        <v/>
      </c>
      <c r="CI73" t="str">
        <v/>
      </c>
    </row>
    <row r="74" spans="1:87" ht="14.4">
      <c r="A74" t="str">
        <v>A3402WVAK-WPC5151WS</v>
      </c>
      <c r="B74" s="19" t="str">
        <f>IF(ISBLANK(A74),"",_xlfn.XLOOKUP(LEFT(A74,5),'MKT name rule'!$B$2:$B$322,'MKT name rule'!$C$2:$C$322, "Not found"))</f>
        <v>ASUS AiO A3402</v>
      </c>
      <c r="C74" s="19" t="str">
        <f t="shared" si="58"/>
        <v>90PT03T1-M02TV0</v>
      </c>
      <c r="D74" t="str">
        <f t="shared" si="31"/>
        <v>ASUS AiO A3402 (Core 5 120U/16GB/512GB/Win 11 Home/A3402WVAK)</v>
      </c>
      <c r="E74" t="str">
        <f t="shared" si="32"/>
        <v>Intel® RPL-R Core™ 5 120U 1.4 GHz</v>
      </c>
      <c r="F74" t="str">
        <f t="shared" si="33"/>
        <v>Intel® Graphics</v>
      </c>
      <c r="G74" t="str">
        <f t="shared" si="30"/>
        <v>Windows 11 Home</v>
      </c>
      <c r="H74" t="str">
        <f t="shared" si="59"/>
        <v>Microsoft Office Home 2024_x000D_
Microsoft 365 Basic</v>
      </c>
      <c r="I74" t="str">
        <f t="shared" si="34"/>
        <v>23.8"</v>
      </c>
      <c r="J74" t="str">
        <f t="shared" si="35"/>
        <v>FHD (1920 x 1080) 16:9</v>
      </c>
      <c r="K74" t="str">
        <f t="shared" si="36"/>
        <v>250nits</v>
      </c>
      <c r="L74" s="1" t="str">
        <f t="shared" si="37"/>
        <v>DDR5 16GB</v>
      </c>
      <c r="M74" t="str">
        <f t="shared" si="38"/>
        <v>512GB M.2 NVMe™ PCIe® 4.0 SSD</v>
      </c>
      <c r="N74" t="str">
        <f t="shared" si="39"/>
        <v>Side:
1x Kensington lock
1x 2-in-1 card reader SD / MMC
1x 3.5mm combo audio jack
1x USB 2.0 Type-A
Back:
1x DC-in
1x RJ45 Gigabit Ethernet
1x HDMI in 1.4
1x HDMI out 1.4
1x USB 2.0 Type-A
1x USB 3.2 Gen 1 Type-C
3x USB 3.2 Gen 1 Type-A</v>
      </c>
      <c r="O74" t="str">
        <f t="shared" si="40"/>
        <v>05.40 kg</v>
      </c>
      <c r="P74" t="str">
        <f t="shared" si="41"/>
        <v>53.9 x 42.3 x 1.5 ~ 16.5 cm</v>
      </c>
      <c r="Q74" t="str">
        <f t="shared" si="42"/>
        <v>1x M.2  2280 SSD slot
2x DDR5 SO-DIMM slot</v>
      </c>
      <c r="R74" t="str">
        <f t="shared" si="43"/>
        <v>Wireless white keyboard
Wireless optical mouse</v>
      </c>
      <c r="S74" t="str">
        <f t="shared" si="44"/>
        <v>No Battery</v>
      </c>
      <c r="T74" t="str">
        <f t="shared" si="45"/>
        <v>ø4.5, 90W AC Adapter</v>
      </c>
      <c r="U74" t="str">
        <f t="shared" si="46"/>
        <v>BIOS Booting User Password Protection
HDD User Password Protection and Security
Kensington Security Slot™(7x 3mm)</v>
      </c>
      <c r="V74" t="str">
        <f t="shared" si="47"/>
        <v>Intel® RPL-R Core™ 5 Processor 120U 1.4 GHz (12MB Cache, up to 5.0 GHz, 10 Cores)</v>
      </c>
      <c r="W74" t="str">
        <f t="shared" si="48"/>
        <v>Intel® RPL-R Core™ 5 120U</v>
      </c>
      <c r="X74" t="str">
        <f t="shared" si="49"/>
        <v>Core 5</v>
      </c>
      <c r="Y74" t="str">
        <f t="shared" si="50"/>
        <v>Core 5 120U</v>
      </c>
      <c r="Z74" t="str">
        <f t="shared" si="51"/>
        <v>Win 11 Home</v>
      </c>
      <c r="AA74" t="str">
        <f t="shared" si="52"/>
        <v/>
      </c>
      <c r="AB74" t="str">
        <f t="shared" si="53"/>
        <v>16GB</v>
      </c>
      <c r="AC74" t="str">
        <f t="shared" si="54"/>
        <v>512GB</v>
      </c>
      <c r="AD74" t="str">
        <f t="shared" si="55"/>
        <v>1x Kensington lock
1x 2-in-1 card reader SD / MMC
1x 3.5mm combo audio jack
1x USB 2.0 Type-A</v>
      </c>
      <c r="AE74" t="str">
        <f t="shared" si="56"/>
        <v>1x DC-in
1x RJ45 Gigabit Ethernet
1x HDMI in 1.4
1x HDMI out 1.4
1x USB 2.0 Type-A
1x USB 3.2 Gen 1 Type-C
3x USB 3.2 Gen 1 Type-A</v>
      </c>
      <c r="AF74" t="str">
        <f t="shared" si="57"/>
        <v>A3402WVAK</v>
      </c>
      <c r="AG74" s="27"/>
      <c r="AH74" t="str">
        <v>90PT03T1-M02TV0</v>
      </c>
      <c r="AI74" t="str">
        <v>A3402WVAK-WPC5151WS</v>
      </c>
      <c r="AJ74" t="str">
        <v>4711387817650</v>
      </c>
      <c r="AK74" t="str">
        <v>197105817654</v>
      </c>
      <c r="AL74" t="str">
        <v>5.397</v>
      </c>
      <c r="AM74" t="str">
        <v>VSPT03T1-BU0020</v>
      </c>
      <c r="AN74" t="str">
        <v>White</v>
      </c>
      <c r="AO74" t="str">
        <v>23.8-inch</v>
      </c>
      <c r="AP74" t="str">
        <v>FHD (1920 x 1080) 16:9</v>
      </c>
      <c r="AQ74" t="str">
        <v>LCD</v>
      </c>
      <c r="AR74" t="str">
        <v>250nits</v>
      </c>
      <c r="AS74" t="str">
        <v>sRGB: 100%</v>
      </c>
      <c r="AT74" t="str">
        <v>178/178</v>
      </c>
      <c r="AU74" t="str">
        <v>14/25</v>
      </c>
      <c r="AV74" t="str">
        <v>100Hz</v>
      </c>
      <c r="AW74" t="str">
        <v>1000:1</v>
      </c>
      <c r="AX74" t="str">
        <v>88 %</v>
      </c>
      <c r="AY74" t="str">
        <v>Wide view</v>
      </c>
      <c r="AZ74" t="str">
        <v>Anti-glare display</v>
      </c>
      <c r="BA74" t="str">
        <v>Non-touch screen</v>
      </c>
      <c r="BB74" t="str">
        <v>Normal Stand</v>
      </c>
      <c r="BC74" t="str">
        <v>Intel® RPL-R Core™ 5 Processor 120U 1.4 GHz (12MB Cache, up to 5.0 GHz, 10 Cores)</v>
      </c>
      <c r="BD74" t="str">
        <v>N/A</v>
      </c>
      <c r="BE74" t="str">
        <v>N/A</v>
      </c>
      <c r="BF74" t="str">
        <v>Intel® Graphics</v>
      </c>
      <c r="BG74" t="str">
        <v>8GB DDR5 SO-DIMM *2</v>
      </c>
      <c r="BH74" t="str">
        <v>DDR5 16GB</v>
      </c>
      <c r="BI74" t="str">
        <v>512GB M.2 NVMe™ PCIe® 4.0 SSD</v>
      </c>
      <c r="BJ74" t="str">
        <v>1x M.2  2280 SSD slot
2x DDR5 SO-DIMM slot</v>
      </c>
      <c r="BK74" t="str">
        <v/>
      </c>
      <c r="BL74" t="str">
        <v>Wi-Fi 6E(802.11ax) (Dual band) 2*2 + Bluetooth® 5.4 Wireless Card</v>
      </c>
      <c r="BM74" t="str">
        <v>Realtek RTL8111H 10/100/1000 Mbps</v>
      </c>
      <c r="BN74" t="str">
        <v>720p HD camera</v>
      </c>
      <c r="BO74" t="str">
        <v>With privacy shutter</v>
      </c>
      <c r="BP74" t="str">
        <v>N/A</v>
      </c>
      <c r="BQ74" t="str">
        <v>Built-in array microphone
Built-in speakers
SonicMaster</v>
      </c>
      <c r="BR74" t="str">
        <v>Windows 11 Home - ASUS recommends Windows 11 Pro for business</v>
      </c>
      <c r="BS74" t="str">
        <v>Microsoft Office Home 2024_x000D_
Microsoft 365 Basic</v>
      </c>
      <c r="BT74" t="str">
        <v>ø4.5, 90W AC Adapter, Output: 19V DC, 4.74A, 90W, Input: 100~240V AC 50/60Hz universal</v>
      </c>
      <c r="BU74" t="str">
        <v>1x Kensington lock
1x 2-in-1 card reader SD / MMC
1x 3.5mm combo audio jack
1x USB 2.0 Type-A</v>
      </c>
      <c r="BV74" t="str">
        <v>1x DC-in
1x RJ45 Gigabit Ethernet
1x HDMI in 1.4
1x HDMI out 1.4
1x USB 2.0 Type-A
1x USB 3.2 Gen 1 Type-C
3x USB 3.2 Gen 1 Type-A</v>
      </c>
      <c r="BW74" t="str">
        <v>53.9 x 42.3 x 1.5 ~ 16.5 cm (21.22" x 16.65" x 0.59" ~ 6.50")</v>
      </c>
      <c r="BX74" t="str">
        <v>05.40 kg (11.90 lbs)</v>
      </c>
      <c r="BY74" t="str">
        <v>BIOS Booting User Password Protection
HDD User Password Protection and Security
Kensington Security Slot™(7x 3mm)</v>
      </c>
      <c r="BZ74" t="str">
        <v>McAfee® 30 days free trial</v>
      </c>
      <c r="CA74" t="str">
        <v>Trusted Platform Module (Firmware TPM)</v>
      </c>
      <c r="CB74" t="str">
        <v>MyASUS
ASUS Business Manager</v>
      </c>
      <c r="CC74" t="str">
        <v>System diagnosis
Fan Profile
Splendid
AppDeals
Link to MyASUS</v>
      </c>
      <c r="CD74" t="str">
        <v>Wireless white keyboard
Wireless optical mouse</v>
      </c>
      <c r="CE74" t="str">
        <v>REACH
RoHS</v>
      </c>
      <c r="CF7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4" t="str">
        <v/>
      </c>
      <c r="CH74" t="str">
        <v/>
      </c>
      <c r="CI74" t="str">
        <v/>
      </c>
    </row>
    <row r="75" spans="1:87" ht="14.4">
      <c r="A75" t="str">
        <v>A3402WVAK-WPC7151WS</v>
      </c>
      <c r="B75" s="19" t="str">
        <f>IF(ISBLANK(A75),"",_xlfn.XLOOKUP(LEFT(A75,5),'MKT name rule'!$B$2:$B$322,'MKT name rule'!$C$2:$C$322, "Not found"))</f>
        <v>ASUS AiO A3402</v>
      </c>
      <c r="C75" s="19" t="str">
        <f t="shared" si="58"/>
        <v>90PT03T1-M02TW0</v>
      </c>
      <c r="D75" t="str">
        <f t="shared" si="31"/>
        <v>ASUS AiO A3402 (Core 7 150U/16GB/512GB/Win 11 Home/A3402WVAK)</v>
      </c>
      <c r="E75" t="str">
        <f t="shared" si="32"/>
        <v>Intel® RPL-R Core™ 7 150U 1.8 GHz</v>
      </c>
      <c r="F75" t="str">
        <f t="shared" si="33"/>
        <v>Intel® Graphics</v>
      </c>
      <c r="G75" t="str">
        <f t="shared" si="30"/>
        <v>Windows 11 Home</v>
      </c>
      <c r="H75" t="str">
        <f t="shared" si="59"/>
        <v>Microsoft Office Home 2024_x000D_
Microsoft 365 Basic</v>
      </c>
      <c r="I75" t="str">
        <f t="shared" si="34"/>
        <v>23.8"</v>
      </c>
      <c r="J75" t="str">
        <f t="shared" si="35"/>
        <v>FHD (1920 x 1080) 16:9</v>
      </c>
      <c r="K75" t="str">
        <f t="shared" si="36"/>
        <v>250nits</v>
      </c>
      <c r="L75" s="1" t="str">
        <f t="shared" si="37"/>
        <v>DDR5 16GB</v>
      </c>
      <c r="M75" t="str">
        <f t="shared" si="38"/>
        <v>512GB M.2 NVMe™ PCIe® 4.0 SSD</v>
      </c>
      <c r="N75" t="str">
        <f t="shared" si="39"/>
        <v>Side:
1x Kensington lock
1x 2-in-1 card reader SD / MMC
1x 3.5mm combo audio jack
1x USB 2.0 Type-A
Back:
1x DC-in
1x RJ45 Gigabit Ethernet
1x HDMI in 1.4
1x HDMI out 1.4
1x USB 2.0 Type-A
1x USB 3.2 Gen 1 Type-C
3x USB 3.2 Gen 1 Type-A</v>
      </c>
      <c r="O75" t="str">
        <f t="shared" si="40"/>
        <v>05.40 kg</v>
      </c>
      <c r="P75" t="str">
        <f t="shared" si="41"/>
        <v>53.9 x 42.3 x 1.5 ~ 16.5 cm</v>
      </c>
      <c r="Q75" t="str">
        <f t="shared" si="42"/>
        <v>1x M.2  2280 SSD slot
2x DDR5 SO-DIMM slot</v>
      </c>
      <c r="R75" t="str">
        <f t="shared" si="43"/>
        <v>Wireless white keyboard
Wireless optical mouse</v>
      </c>
      <c r="S75" t="str">
        <f t="shared" si="44"/>
        <v>No Battery</v>
      </c>
      <c r="T75" t="str">
        <f t="shared" si="45"/>
        <v>ø4.5, 90W AC Adapter</v>
      </c>
      <c r="U75" t="str">
        <f t="shared" si="46"/>
        <v>BIOS Booting User Password Protection
HDD User Password Protection and Security
Kensington Security Slot™(7x 3mm)</v>
      </c>
      <c r="V75" t="str">
        <f t="shared" si="47"/>
        <v>Intel® RPL-R Core™ 7 Processor 150U 1.8 GHz (12MB Cache, up to 5.4 GHz, 10 Cores)</v>
      </c>
      <c r="W75" t="str">
        <f t="shared" si="48"/>
        <v>Intel® RPL-R Core™ 7 150U</v>
      </c>
      <c r="X75" t="str">
        <f t="shared" si="49"/>
        <v>Core 7</v>
      </c>
      <c r="Y75" t="str">
        <f t="shared" si="50"/>
        <v>Core 7 150U</v>
      </c>
      <c r="Z75" t="str">
        <f t="shared" si="51"/>
        <v>Win 11 Home</v>
      </c>
      <c r="AA75" t="str">
        <f t="shared" si="52"/>
        <v/>
      </c>
      <c r="AB75" t="str">
        <f t="shared" si="53"/>
        <v>16GB</v>
      </c>
      <c r="AC75" t="str">
        <f t="shared" si="54"/>
        <v>512GB</v>
      </c>
      <c r="AD75" t="str">
        <f t="shared" si="55"/>
        <v>1x Kensington lock
1x 2-in-1 card reader SD / MMC
1x 3.5mm combo audio jack
1x USB 2.0 Type-A</v>
      </c>
      <c r="AE75" t="str">
        <f t="shared" si="56"/>
        <v>1x DC-in
1x RJ45 Gigabit Ethernet
1x HDMI in 1.4
1x HDMI out 1.4
1x USB 2.0 Type-A
1x USB 3.2 Gen 1 Type-C
3x USB 3.2 Gen 1 Type-A</v>
      </c>
      <c r="AF75" t="str">
        <f t="shared" si="57"/>
        <v>A3402WVAK</v>
      </c>
      <c r="AG75" s="27"/>
      <c r="AH75" t="str">
        <v>90PT03T1-M02TW0</v>
      </c>
      <c r="AI75" t="str">
        <v>A3402WVAK-WPC7151WS</v>
      </c>
      <c r="AJ75" t="str">
        <v>4711387817667</v>
      </c>
      <c r="AK75" t="str">
        <v>197105817661</v>
      </c>
      <c r="AL75" t="str">
        <v>5.397</v>
      </c>
      <c r="AM75" t="str">
        <v>VSPT03T1-BU0020</v>
      </c>
      <c r="AN75" t="str">
        <v>White</v>
      </c>
      <c r="AO75" t="str">
        <v>23.8-inch</v>
      </c>
      <c r="AP75" t="str">
        <v>FHD (1920 x 1080) 16:9</v>
      </c>
      <c r="AQ75" t="str">
        <v>LCD</v>
      </c>
      <c r="AR75" t="str">
        <v>250nits</v>
      </c>
      <c r="AS75" t="str">
        <v>sRGB: 100%</v>
      </c>
      <c r="AT75" t="str">
        <v>178/178</v>
      </c>
      <c r="AU75" t="str">
        <v>14/25</v>
      </c>
      <c r="AV75" t="str">
        <v>100Hz</v>
      </c>
      <c r="AW75" t="str">
        <v>1000:1</v>
      </c>
      <c r="AX75" t="str">
        <v>88 %</v>
      </c>
      <c r="AY75" t="str">
        <v>Wide view</v>
      </c>
      <c r="AZ75" t="str">
        <v>Anti-glare display</v>
      </c>
      <c r="BA75" t="str">
        <v>Non-touch screen</v>
      </c>
      <c r="BB75" t="str">
        <v>Normal Stand</v>
      </c>
      <c r="BC75" t="str">
        <v>Intel® RPL-R Core™ 7 Processor 150U 1.8 GHz (12MB Cache, up to 5.4 GHz, 10 Cores)</v>
      </c>
      <c r="BD75" t="str">
        <v>N/A</v>
      </c>
      <c r="BE75" t="str">
        <v>N/A</v>
      </c>
      <c r="BF75" t="str">
        <v>Intel® Graphics</v>
      </c>
      <c r="BG75" t="str">
        <v>8GB DDR5 SO-DIMM *2</v>
      </c>
      <c r="BH75" t="str">
        <v>DDR5 16GB</v>
      </c>
      <c r="BI75" t="str">
        <v>512GB M.2 NVMe™ PCIe® 4.0 SSD</v>
      </c>
      <c r="BJ75" t="str">
        <v>1x M.2  2280 SSD slot
2x DDR5 SO-DIMM slot</v>
      </c>
      <c r="BK75" t="str">
        <v/>
      </c>
      <c r="BL75" t="str">
        <v>Wi-Fi 6E(802.11ax) (Dual band) 2*2 + Bluetooth® 5.4 Wireless Card</v>
      </c>
      <c r="BM75" t="str">
        <v>Realtek RTL8111H 10/100/1000 Mbps</v>
      </c>
      <c r="BN75" t="str">
        <v>720p HD camera</v>
      </c>
      <c r="BO75" t="str">
        <v>With privacy shutter</v>
      </c>
      <c r="BP75" t="str">
        <v>N/A</v>
      </c>
      <c r="BQ75" t="str">
        <v>Built-in array microphone
Built-in speakers
SonicMaster</v>
      </c>
      <c r="BR75" t="str">
        <v>Windows 11 Home - ASUS recommends Windows 11 Pro for business</v>
      </c>
      <c r="BS75" t="str">
        <v>Microsoft Office Home 2024_x000D_
Microsoft 365 Basic</v>
      </c>
      <c r="BT75" t="str">
        <v>ø4.5, 90W AC Adapter, Output: 19V DC, 4.74A, 90W, Input: 100~240V AC 50/60Hz universal</v>
      </c>
      <c r="BU75" t="str">
        <v>1x Kensington lock
1x 2-in-1 card reader SD / MMC
1x 3.5mm combo audio jack
1x USB 2.0 Type-A</v>
      </c>
      <c r="BV75" t="str">
        <v>1x DC-in
1x RJ45 Gigabit Ethernet
1x HDMI in 1.4
1x HDMI out 1.4
1x USB 2.0 Type-A
1x USB 3.2 Gen 1 Type-C
3x USB 3.2 Gen 1 Type-A</v>
      </c>
      <c r="BW75" t="str">
        <v>53.9 x 42.3 x 1.5 ~ 16.5 cm (21.22" x 16.65" x 0.59" ~ 6.50")</v>
      </c>
      <c r="BX75" t="str">
        <v>05.40 kg (11.90 lbs)</v>
      </c>
      <c r="BY75" t="str">
        <v>BIOS Booting User Password Protection
HDD User Password Protection and Security
Kensington Security Slot™(7x 3mm)</v>
      </c>
      <c r="BZ75" t="str">
        <v>McAfee® 30 days free trial</v>
      </c>
      <c r="CA75" t="str">
        <v>Trusted Platform Module (Firmware TPM)</v>
      </c>
      <c r="CB75" t="str">
        <v>MyASUS
ASUS Business Manager</v>
      </c>
      <c r="CC75" t="str">
        <v>System diagnosis
Fan Profile
Splendid
AppDeals
Link to MyASUS</v>
      </c>
      <c r="CD75" t="str">
        <v>Wireless white keyboard
Wireless optical mouse</v>
      </c>
      <c r="CE75" t="str">
        <v>REACH
RoHS</v>
      </c>
      <c r="CF7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5" t="str">
        <v/>
      </c>
      <c r="CH75" t="str">
        <v/>
      </c>
      <c r="CI75" t="str">
        <v/>
      </c>
    </row>
    <row r="76" spans="1:87" ht="14.4">
      <c r="A76" t="str">
        <v>A3202WBAK-BPB3820W</v>
      </c>
      <c r="B76" s="19" t="str">
        <f>IF(ISBLANK(A76),"",_xlfn.XLOOKUP(LEFT(A76,5),'MKT name rule'!$B$2:$B$322,'MKT name rule'!$C$2:$C$322, "Not found"))</f>
        <v>ASUS AiO A3202</v>
      </c>
      <c r="C76" s="19" t="str">
        <f t="shared" si="58"/>
        <v>90PT03H3-M01XE0</v>
      </c>
      <c r="D76" t="str">
        <f t="shared" si="31"/>
        <v>ASUS AiO A3202 (i3-1215U/8GB/256GB/Win 11 Home/A3202WBAK)</v>
      </c>
      <c r="E76" t="str">
        <f t="shared" si="32"/>
        <v>Intel® Core™ i3-1215U 1.2 GHz</v>
      </c>
      <c r="F76" t="str">
        <f t="shared" si="33"/>
        <v>Intel® UHD Graphics</v>
      </c>
      <c r="G76" t="str">
        <f t="shared" si="30"/>
        <v>Windows 11 Home</v>
      </c>
      <c r="H76" t="str">
        <f t="shared" si="59"/>
        <v>1-month trial for new Microsoft 365 customers. Credit card required.</v>
      </c>
      <c r="I76" t="str">
        <f t="shared" si="34"/>
        <v>21.45"</v>
      </c>
      <c r="J76" t="str">
        <f t="shared" si="35"/>
        <v>FHD (1920 x 1080) 16:9</v>
      </c>
      <c r="K76" t="str">
        <f t="shared" si="36"/>
        <v>250nits</v>
      </c>
      <c r="L76" s="1" t="str">
        <f t="shared" si="37"/>
        <v>DDR4 8GB</v>
      </c>
      <c r="M76" t="str">
        <f t="shared" si="38"/>
        <v>256GB M.2 NVMe™ PCIe® 3.0 SSD
Without HDD</v>
      </c>
      <c r="N76" t="str">
        <f t="shared" si="39"/>
        <v>Side:
1x Kensington lock
1x 3.5mm combo audio jack
1x USB 2.0 Type-A
Back:
1x DC-in
1x RJ45 Gigabit Ethernet
1x HDMI out 1.4
1x USB 2.0 Type-A
1x USB 3.2 Gen 1 Type-C
3x USB 3.2 Gen 1 Type-A</v>
      </c>
      <c r="O76" t="str">
        <f t="shared" si="40"/>
        <v>04.84 kg</v>
      </c>
      <c r="P76" t="str">
        <f t="shared" si="41"/>
        <v>49.3 x 39.5 x 1.3 ~ 16.5 cm</v>
      </c>
      <c r="Q76" t="str">
        <f t="shared" si="42"/>
        <v>1x 2.5" 7mm SATA slot
1x M.2  2280 SSD slot
2x DDR4 SO-DIMM slot</v>
      </c>
      <c r="R76" t="str">
        <f t="shared" si="43"/>
        <v>Wired grey keyboard (USB)
Wired optical mouse (USB)</v>
      </c>
      <c r="S76" t="str">
        <f t="shared" si="44"/>
        <v>No Battery</v>
      </c>
      <c r="T76" t="str">
        <f t="shared" si="45"/>
        <v>ø4.5, 90W AC Adapter</v>
      </c>
      <c r="U76" t="str">
        <f t="shared" si="46"/>
        <v>BIOS Booting User Password Protection
HDD User Password Protection and Security
Kensington Security Slot™(7x 3mm)</v>
      </c>
      <c r="V76" t="str">
        <f t="shared" si="47"/>
        <v>Intel® Core™ i3-1215U Processor 1.2 GHz (10M Cache, up to 4.4 GHz, 6 cores)</v>
      </c>
      <c r="W76" t="str">
        <f t="shared" si="48"/>
        <v>Intel® Core™ i3-1215U 1.2</v>
      </c>
      <c r="X76" t="str">
        <f t="shared" si="49"/>
        <v>i3-1215U</v>
      </c>
      <c r="Y76" t="str">
        <f t="shared" si="50"/>
        <v>i3-1215U</v>
      </c>
      <c r="Z76" t="str">
        <f t="shared" si="51"/>
        <v>Win 11 Home</v>
      </c>
      <c r="AA76" t="str">
        <f t="shared" si="52"/>
        <v/>
      </c>
      <c r="AB76" t="str">
        <f t="shared" si="53"/>
        <v>8GB</v>
      </c>
      <c r="AC76" t="str">
        <f t="shared" si="54"/>
        <v>256GB</v>
      </c>
      <c r="AD76" t="str">
        <f t="shared" si="55"/>
        <v>1x Kensington lock
1x 3.5mm combo audio jack
1x USB 2.0 Type-A</v>
      </c>
      <c r="AE76" t="str">
        <f t="shared" si="56"/>
        <v>1x DC-in
1x RJ45 Gigabit Ethernet
1x HDMI out 1.4
1x USB 2.0 Type-A
1x USB 3.2 Gen 1 Type-C
3x USB 3.2 Gen 1 Type-A</v>
      </c>
      <c r="AF76" t="str">
        <f t="shared" si="57"/>
        <v>A3202WBAK</v>
      </c>
      <c r="AG76" s="27"/>
      <c r="AH76" t="str">
        <v>90PT03H3-M01XE0</v>
      </c>
      <c r="AI76" t="str">
        <v>A3202WBAK-BPB3820W</v>
      </c>
      <c r="AJ76" t="str">
        <v>4711387824665</v>
      </c>
      <c r="AK76" t="str">
        <v>197105824669</v>
      </c>
      <c r="AL76" t="str">
        <v>4.792</v>
      </c>
      <c r="AM76" t="str">
        <v>VSPT03H1-BU0030</v>
      </c>
      <c r="AN76" t="str">
        <v>Black</v>
      </c>
      <c r="AO76" t="str">
        <v>21.45-inch</v>
      </c>
      <c r="AP76" t="str">
        <v>FHD (1920 x 1080) 16:9</v>
      </c>
      <c r="AQ76" t="str">
        <v>LCD</v>
      </c>
      <c r="AR76" t="str">
        <v>250nits</v>
      </c>
      <c r="AS76" t="str">
        <v>sRGB: 100%</v>
      </c>
      <c r="AT76" t="str">
        <v>178/178</v>
      </c>
      <c r="AU76" t="str">
        <v>14/25</v>
      </c>
      <c r="AV76" t="str">
        <v>60Hz</v>
      </c>
      <c r="AW76" t="str">
        <v>1000:1</v>
      </c>
      <c r="AX76" t="str">
        <v>86 %</v>
      </c>
      <c r="AY76" t="str">
        <v>Wide view</v>
      </c>
      <c r="AZ76" t="str">
        <v>Anti-glare display</v>
      </c>
      <c r="BA76" t="str">
        <v>Non-touch screen</v>
      </c>
      <c r="BB76" t="str">
        <v>Normal Stand</v>
      </c>
      <c r="BC76" t="str">
        <v>Intel® Core™ i3-1215U Processor 1.2 GHz (10M Cache, up to 4.4 GHz, 6 cores)</v>
      </c>
      <c r="BD76" t="str">
        <v>N/A</v>
      </c>
      <c r="BE76" t="str">
        <v>N/A</v>
      </c>
      <c r="BF76" t="str">
        <v>Intel® UHD Graphics</v>
      </c>
      <c r="BG76" t="str">
        <v>8GB DDR4 SO-DIMM</v>
      </c>
      <c r="BH76" t="str">
        <v>DDR4 8GB</v>
      </c>
      <c r="BI76" t="str">
        <v>256GB M.2 NVMe™ PCIe® 3.0 SSD
Without HDD</v>
      </c>
      <c r="BJ76" t="str">
        <v>1x 2.5" 7mm SATA slot
1x M.2  2280 SSD slot
2x DDR4 SO-DIMM slot</v>
      </c>
      <c r="BK76" t="str">
        <v>Not available</v>
      </c>
      <c r="BL76" t="str">
        <v>Wi-Fi 6(802.11ax) (Dual band) 2*2 + Bluetooth® 5.2 Wireless Card</v>
      </c>
      <c r="BM76" t="str">
        <v>Realtek RTL8111H 10/100/1000 Mbps</v>
      </c>
      <c r="BN76" t="str">
        <v>720p HD camera</v>
      </c>
      <c r="BO76" t="str">
        <v>With privacy shutter</v>
      </c>
      <c r="BP76" t="str">
        <v>N/A</v>
      </c>
      <c r="BQ76" t="str">
        <v>Built-in microphone
Built-in speakers
SonicMaster</v>
      </c>
      <c r="BR76" t="str">
        <v>Windows 11 Home - ASUS recommends Windows 11 Pro for business</v>
      </c>
      <c r="BS76" t="str">
        <v>1-month trial for new Microsoft 365 customers. Credit card required.</v>
      </c>
      <c r="BT76" t="str">
        <v>ø4.5, 90W AC Adapter, Output: 19V DC, 4.74A, 90W, Input: 100~240V AC 50/60Hz universal</v>
      </c>
      <c r="BU76" t="str">
        <v>1x Kensington lock
1x 3.5mm combo audio jack
1x USB 2.0 Type-A</v>
      </c>
      <c r="BV76" t="str">
        <v>1x DC-in
1x RJ45 Gigabit Ethernet
1x HDMI out 1.4
1x USB 2.0 Type-A
1x USB 3.2 Gen 1 Type-C
3x USB 3.2 Gen 1 Type-A</v>
      </c>
      <c r="BW76" t="str">
        <v>49.3 x 39.5 x 1.3 ~ 16.5 cm (19.41" x 15.55" x 0.51" ~ 6.50")</v>
      </c>
      <c r="BX76" t="str">
        <v>04.84 kg (10.67 lbs)</v>
      </c>
      <c r="BY76" t="str">
        <v>BIOS Booting User Password Protection
HDD User Password Protection and Security
Kensington Security Slot™(7x 3mm)</v>
      </c>
      <c r="BZ76" t="str">
        <v>McAfee Internet Security 30 days free trial</v>
      </c>
      <c r="CA76" t="str">
        <v>Trusted Platform Module (Firmware TPM)</v>
      </c>
      <c r="CB76" t="str">
        <v>MyASUS
ASUS Business Manager</v>
      </c>
      <c r="CC76" t="str">
        <v>System diagnosis
Fan Profile
Splendid
AppDeals
Link to MyASUS</v>
      </c>
      <c r="CD76" t="str">
        <v>Wired grey keyboard (USB)
Wired optical mouse (USB)</v>
      </c>
      <c r="CE76" t="str">
        <v>REACH
RoHS</v>
      </c>
      <c r="CF7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6" t="str">
        <v/>
      </c>
      <c r="CH76" t="str">
        <v/>
      </c>
      <c r="CI76" t="str">
        <v/>
      </c>
    </row>
    <row r="77" spans="1:87" ht="14.4">
      <c r="A77" t="str">
        <v>A3202WBAK-BPB3850W</v>
      </c>
      <c r="B77" s="19" t="str">
        <f>IF(ISBLANK(A77),"",_xlfn.XLOOKUP(LEFT(A77,5),'MKT name rule'!$B$2:$B$322,'MKT name rule'!$C$2:$C$322, "Not found"))</f>
        <v>ASUS AiO A3202</v>
      </c>
      <c r="C77" s="19" t="str">
        <f t="shared" si="58"/>
        <v>90PT03H3-M01XF0</v>
      </c>
      <c r="D77" t="str">
        <f t="shared" si="31"/>
        <v>ASUS AiO A3202 (i3-1215U/8GB/512GB/Win 11 Home/A3202WBAK)</v>
      </c>
      <c r="E77" t="str">
        <f t="shared" si="32"/>
        <v>Intel® Core™ i3-1215U 1.2 GHz</v>
      </c>
      <c r="F77" t="str">
        <f t="shared" si="33"/>
        <v>Intel® UHD Graphics</v>
      </c>
      <c r="G77" t="str">
        <f t="shared" si="30"/>
        <v>Windows 11 Home</v>
      </c>
      <c r="H77" t="str">
        <f t="shared" si="59"/>
        <v>1-month trial for new Microsoft 365 customers. Credit card required.</v>
      </c>
      <c r="I77" t="str">
        <f t="shared" si="34"/>
        <v>21.45"</v>
      </c>
      <c r="J77" t="str">
        <f t="shared" si="35"/>
        <v>FHD (1920 x 1080) 16:9</v>
      </c>
      <c r="K77" t="str">
        <f t="shared" si="36"/>
        <v>250nits</v>
      </c>
      <c r="L77" s="1" t="str">
        <f t="shared" si="37"/>
        <v>DDR4 8GB</v>
      </c>
      <c r="M77" t="str">
        <f t="shared" si="38"/>
        <v>512GB M.2 NVMe™ PCIe® 3.0 SSD
Without HDD</v>
      </c>
      <c r="N77" t="str">
        <f t="shared" si="39"/>
        <v>Side:
1x Kensington lock
1x 3.5mm combo audio jack
1x USB 2.0 Type-A
Back:
1x DC-in
1x RJ45 Gigabit Ethernet
1x HDMI out 1.4
1x USB 2.0 Type-A
1x USB 3.2 Gen 1 Type-C
3x USB 3.2 Gen 1 Type-A</v>
      </c>
      <c r="O77" t="str">
        <f t="shared" si="40"/>
        <v>04.84 kg</v>
      </c>
      <c r="P77" t="str">
        <f t="shared" si="41"/>
        <v>49.3 x 39.5 x 1.3 ~ 16.5 cm</v>
      </c>
      <c r="Q77" t="str">
        <f t="shared" si="42"/>
        <v>1x 2.5" 7mm SATA slot
1x M.2  2280 SSD slot
2x DDR4 SO-DIMM slot</v>
      </c>
      <c r="R77" t="str">
        <f t="shared" si="43"/>
        <v>Wired grey keyboard (USB)
Wired optical mouse (USB)</v>
      </c>
      <c r="S77" t="str">
        <f t="shared" si="44"/>
        <v>No Battery</v>
      </c>
      <c r="T77" t="str">
        <f t="shared" si="45"/>
        <v>ø4.5, 90W AC Adapter</v>
      </c>
      <c r="U77" t="str">
        <f t="shared" si="46"/>
        <v>BIOS Booting User Password Protection
HDD User Password Protection and Security
Kensington Security Slot™(7x 3mm)</v>
      </c>
      <c r="V77" t="str">
        <f t="shared" si="47"/>
        <v>Intel® Core™ i3-1215U Processor 1.2 GHz (10M Cache, up to 4.4 GHz, 6 cores)</v>
      </c>
      <c r="W77" t="str">
        <f t="shared" si="48"/>
        <v>Intel® Core™ i3-1215U 1.2</v>
      </c>
      <c r="X77" t="str">
        <f t="shared" si="49"/>
        <v>i3-1215U</v>
      </c>
      <c r="Y77" t="str">
        <f t="shared" si="50"/>
        <v>i3-1215U</v>
      </c>
      <c r="Z77" t="str">
        <f t="shared" si="51"/>
        <v>Win 11 Home</v>
      </c>
      <c r="AA77" t="str">
        <f t="shared" si="52"/>
        <v/>
      </c>
      <c r="AB77" t="str">
        <f t="shared" si="53"/>
        <v>8GB</v>
      </c>
      <c r="AC77" t="str">
        <f t="shared" si="54"/>
        <v>512GB</v>
      </c>
      <c r="AD77" t="str">
        <f t="shared" si="55"/>
        <v>1x Kensington lock
1x 3.5mm combo audio jack
1x USB 2.0 Type-A</v>
      </c>
      <c r="AE77" t="str">
        <f t="shared" si="56"/>
        <v>1x DC-in
1x RJ45 Gigabit Ethernet
1x HDMI out 1.4
1x USB 2.0 Type-A
1x USB 3.2 Gen 1 Type-C
3x USB 3.2 Gen 1 Type-A</v>
      </c>
      <c r="AF77" t="str">
        <f t="shared" si="57"/>
        <v>A3202WBAK</v>
      </c>
      <c r="AG77" s="27"/>
      <c r="AH77" t="str">
        <v>90PT03H3-M01XF0</v>
      </c>
      <c r="AI77" t="str">
        <v>A3202WBAK-BPB3850W</v>
      </c>
      <c r="AJ77" t="str">
        <v>4711387825518</v>
      </c>
      <c r="AK77" t="str">
        <v>197105825512</v>
      </c>
      <c r="AL77" t="str">
        <v>4.792</v>
      </c>
      <c r="AM77" t="str">
        <v>VSPT03H1-BU0030</v>
      </c>
      <c r="AN77" t="str">
        <v>Black</v>
      </c>
      <c r="AO77" t="str">
        <v>21.45-inch</v>
      </c>
      <c r="AP77" t="str">
        <v>FHD (1920 x 1080) 16:9</v>
      </c>
      <c r="AQ77" t="str">
        <v>LCD</v>
      </c>
      <c r="AR77" t="str">
        <v>250nits</v>
      </c>
      <c r="AS77" t="str">
        <v>sRGB: 100%</v>
      </c>
      <c r="AT77" t="str">
        <v>178/178</v>
      </c>
      <c r="AU77" t="str">
        <v>14/25</v>
      </c>
      <c r="AV77" t="str">
        <v>60Hz</v>
      </c>
      <c r="AW77" t="str">
        <v>1000:1</v>
      </c>
      <c r="AX77" t="str">
        <v>86 %</v>
      </c>
      <c r="AY77" t="str">
        <v>Wide view</v>
      </c>
      <c r="AZ77" t="str">
        <v>Anti-glare display</v>
      </c>
      <c r="BA77" t="str">
        <v>Non-touch screen</v>
      </c>
      <c r="BB77" t="str">
        <v>Normal Stand</v>
      </c>
      <c r="BC77" t="str">
        <v>Intel® Core™ i3-1215U Processor 1.2 GHz (10M Cache, up to 4.4 GHz, 6 cores)</v>
      </c>
      <c r="BD77" t="str">
        <v>N/A</v>
      </c>
      <c r="BE77" t="str">
        <v>N/A</v>
      </c>
      <c r="BF77" t="str">
        <v>Intel® UHD Graphics</v>
      </c>
      <c r="BG77" t="str">
        <v>8GB DDR4 SO-DIMM</v>
      </c>
      <c r="BH77" t="str">
        <v>DDR4 8GB</v>
      </c>
      <c r="BI77" t="str">
        <v>512GB M.2 NVMe™ PCIe® 3.0 SSD
Without HDD</v>
      </c>
      <c r="BJ77" t="str">
        <v>1x 2.5" 7mm SATA slot
1x M.2  2280 SSD slot
2x DDR4 SO-DIMM slot</v>
      </c>
      <c r="BK77" t="str">
        <v>Not available</v>
      </c>
      <c r="BL77" t="str">
        <v>Wi-Fi 6(802.11ax) (Dual band) 2*2 + Bluetooth® 5.2 Wireless Card</v>
      </c>
      <c r="BM77" t="str">
        <v>Realtek RTL8111H 10/100/1000 Mbps</v>
      </c>
      <c r="BN77" t="str">
        <v>720p HD camera</v>
      </c>
      <c r="BO77" t="str">
        <v>With privacy shutter</v>
      </c>
      <c r="BP77" t="str">
        <v>N/A</v>
      </c>
      <c r="BQ77" t="str">
        <v>Built-in microphone
Built-in speakers
SonicMaster</v>
      </c>
      <c r="BR77" t="str">
        <v>Windows 11 Home - ASUS recommends Windows 11 Pro for business</v>
      </c>
      <c r="BS77" t="str">
        <v>1-month trial for new Microsoft 365 customers. Credit card required.</v>
      </c>
      <c r="BT77" t="str">
        <v>ø4.5, 90W AC Adapter, Output: 19V DC, 4.74A, 90W, Input: 100~240V AC 50/60Hz universal</v>
      </c>
      <c r="BU77" t="str">
        <v>1x Kensington lock
1x 3.5mm combo audio jack
1x USB 2.0 Type-A</v>
      </c>
      <c r="BV77" t="str">
        <v>1x DC-in
1x RJ45 Gigabit Ethernet
1x HDMI out 1.4
1x USB 2.0 Type-A
1x USB 3.2 Gen 1 Type-C
3x USB 3.2 Gen 1 Type-A</v>
      </c>
      <c r="BW77" t="str">
        <v>49.3 x 39.5 x 1.3 ~ 16.5 cm (19.41" x 15.55" x 0.51" ~ 6.50")</v>
      </c>
      <c r="BX77" t="str">
        <v>04.84 kg (10.67 lbs)</v>
      </c>
      <c r="BY77" t="str">
        <v>BIOS Booting User Password Protection
HDD User Password Protection and Security
Kensington Security Slot™(7x 3mm)</v>
      </c>
      <c r="BZ77" t="str">
        <v>McAfee Internet Security 30 days free trial</v>
      </c>
      <c r="CA77" t="str">
        <v>Trusted Platform Module (Firmware TPM)</v>
      </c>
      <c r="CB77" t="str">
        <v>MyASUS
ASUS Business Manager</v>
      </c>
      <c r="CC77" t="str">
        <v>System diagnosis
Fan Profile
Splendid
AppDeals
Link to MyASUS</v>
      </c>
      <c r="CD77" t="str">
        <v>Wired grey keyboard (USB)
Wired optical mouse (USB)</v>
      </c>
      <c r="CE77" t="str">
        <v>REACH
RoHS</v>
      </c>
      <c r="CF7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7" t="str">
        <v/>
      </c>
      <c r="CH77" t="str">
        <v/>
      </c>
      <c r="CI77" t="str">
        <v/>
      </c>
    </row>
    <row r="78" spans="1:87" ht="14.4">
      <c r="A78" t="str">
        <v>A3402WVAK-WPC5850WS</v>
      </c>
      <c r="B78" s="19" t="str">
        <f>IF(ISBLANK(A78),"",_xlfn.XLOOKUP(LEFT(A78,5),'MKT name rule'!$B$2:$B$322,'MKT name rule'!$C$2:$C$322, "Not found"))</f>
        <v>ASUS AiO A3402</v>
      </c>
      <c r="C78" s="19" t="str">
        <f t="shared" si="58"/>
        <v>90PT03T1-M031T0</v>
      </c>
      <c r="D78" t="str">
        <f t="shared" si="31"/>
        <v>ASUS AiO A3402 (i5-1335U/8GB/512GB/Win 11 Home/A3402WVAK)</v>
      </c>
      <c r="E78" t="str">
        <f t="shared" si="32"/>
        <v>Intel® Core™ i5-1335U 1.3 GHz</v>
      </c>
      <c r="F78" t="str">
        <f t="shared" si="33"/>
        <v>Intel® Graphics</v>
      </c>
      <c r="G78" t="str">
        <f t="shared" si="30"/>
        <v>Windows 11 Home</v>
      </c>
      <c r="H78" t="str">
        <f t="shared" si="59"/>
        <v>Microsoft Office Home 2024_x000D_
Microsoft 365 Basic</v>
      </c>
      <c r="I78" t="str">
        <f t="shared" si="34"/>
        <v>23.8"</v>
      </c>
      <c r="J78" t="str">
        <f t="shared" si="35"/>
        <v>FHD (1920 x 1080) 16:9</v>
      </c>
      <c r="K78" t="str">
        <f t="shared" si="36"/>
        <v>250nits</v>
      </c>
      <c r="L78" s="1" t="str">
        <f t="shared" si="37"/>
        <v>DDR5 8GB</v>
      </c>
      <c r="M78" t="str">
        <f t="shared" si="38"/>
        <v>512GB M.2 NVMe™ PCIe® 4.0 SSD</v>
      </c>
      <c r="N78" t="str">
        <f t="shared" si="39"/>
        <v>Side:
1x Kensington lock
1x 3.5mm combo audio jack
1x USB 2.0 Type-A
Back:
1x DC-in
1x RJ45 Gigabit Ethernet
1x HDMI in 1.4
1x HDMI out 1.4
1x USB 2.0 Type-A
1x USB 3.2 Gen 1 Type-C
3x USB 3.2 Gen 1 Type-A</v>
      </c>
      <c r="O78" t="str">
        <f t="shared" si="40"/>
        <v>05.40 kg</v>
      </c>
      <c r="P78" t="str">
        <f t="shared" si="41"/>
        <v>53.9 x 42.3 x 1.5 ~ 16.5 cm</v>
      </c>
      <c r="Q78" t="str">
        <f t="shared" si="42"/>
        <v>1x M.2  2280 SSD slot
2x DDR5 SO-DIMM slot</v>
      </c>
      <c r="R78" t="str">
        <f t="shared" si="43"/>
        <v>Wireless white keyboard
Wireless optical mouse</v>
      </c>
      <c r="S78" t="str">
        <f t="shared" si="44"/>
        <v>No Battery</v>
      </c>
      <c r="T78" t="str">
        <f t="shared" si="45"/>
        <v>ø4.5, 90W AC Adapter</v>
      </c>
      <c r="U78" t="str">
        <f t="shared" si="46"/>
        <v>BIOS Booting User Password Protection
HDD User Password Protection and Security
Kensington Security Slot™(7x 3mm)</v>
      </c>
      <c r="V78" t="str">
        <f t="shared" si="47"/>
        <v>Intel® Core™ i5-1335U Processor 1.3 GHz (12M Cache, up to 4.6 GHz, 10 cores)</v>
      </c>
      <c r="W78" t="str">
        <f t="shared" si="48"/>
        <v>Intel® Core™ i5-1335U 1.3</v>
      </c>
      <c r="X78" t="str">
        <f t="shared" si="49"/>
        <v>i5-1335U</v>
      </c>
      <c r="Y78" t="str">
        <f t="shared" si="50"/>
        <v>i5-1335U</v>
      </c>
      <c r="Z78" t="str">
        <f t="shared" si="51"/>
        <v>Win 11 Home</v>
      </c>
      <c r="AA78" t="str">
        <f t="shared" si="52"/>
        <v/>
      </c>
      <c r="AB78" t="str">
        <f t="shared" si="53"/>
        <v>8GB</v>
      </c>
      <c r="AC78" t="str">
        <f t="shared" si="54"/>
        <v>512GB</v>
      </c>
      <c r="AD78" t="str">
        <f t="shared" si="55"/>
        <v>1x Kensington lock
1x 3.5mm combo audio jack
1x USB 2.0 Type-A</v>
      </c>
      <c r="AE78" t="str">
        <f t="shared" si="56"/>
        <v>1x DC-in
1x RJ45 Gigabit Ethernet
1x HDMI in 1.4
1x HDMI out 1.4
1x USB 2.0 Type-A
1x USB 3.2 Gen 1 Type-C
3x USB 3.2 Gen 1 Type-A</v>
      </c>
      <c r="AF78" t="str">
        <f t="shared" si="57"/>
        <v>A3402WVAK</v>
      </c>
      <c r="AG78" s="27"/>
      <c r="AH78" t="str">
        <v>90PT03T1-M031T0</v>
      </c>
      <c r="AI78" t="str">
        <v>A3402WVAK-WPC5850WS</v>
      </c>
      <c r="AJ78" t="str">
        <v>4711387902684</v>
      </c>
      <c r="AK78" t="str">
        <v>197105902688</v>
      </c>
      <c r="AL78" t="str">
        <v>5.397</v>
      </c>
      <c r="AM78" t="str">
        <v>VSPT03T1-BU0010</v>
      </c>
      <c r="AN78" t="str">
        <v>White</v>
      </c>
      <c r="AO78" t="str">
        <v>23.8-inch</v>
      </c>
      <c r="AP78" t="str">
        <v>FHD (1920 x 1080) 16:9</v>
      </c>
      <c r="AQ78" t="str">
        <v>LCD</v>
      </c>
      <c r="AR78" t="str">
        <v>250nits</v>
      </c>
      <c r="AS78" t="str">
        <v>sRGB: 100%</v>
      </c>
      <c r="AT78" t="str">
        <v>178/178</v>
      </c>
      <c r="AU78" t="str">
        <v>14/25</v>
      </c>
      <c r="AV78" t="str">
        <v>100Hz</v>
      </c>
      <c r="AW78" t="str">
        <v>1000:1</v>
      </c>
      <c r="AX78" t="str">
        <v>88 %</v>
      </c>
      <c r="AY78" t="str">
        <v>Wide view</v>
      </c>
      <c r="AZ78" t="str">
        <v>Anti-glare display</v>
      </c>
      <c r="BA78" t="str">
        <v>Non-touch screen</v>
      </c>
      <c r="BB78" t="str">
        <v>Normal Stand</v>
      </c>
      <c r="BC78" t="str">
        <v>Intel® Core™ i5-1335U Processor 1.3 GHz (12M Cache, up to 4.6 GHz, 10 cores)</v>
      </c>
      <c r="BD78" t="str">
        <v>N/A</v>
      </c>
      <c r="BE78" t="str">
        <v>N/A</v>
      </c>
      <c r="BF78" t="str">
        <v>Intel® Graphics</v>
      </c>
      <c r="BG78" t="str">
        <v>8GB DDR5 SO-DIMM</v>
      </c>
      <c r="BH78" t="str">
        <v>DDR5 8GB</v>
      </c>
      <c r="BI78" t="str">
        <v>512GB M.2 NVMe™ PCIe® 4.0 SSD</v>
      </c>
      <c r="BJ78" t="str">
        <v>1x M.2  2280 SSD slot
2x DDR5 SO-DIMM slot</v>
      </c>
      <c r="BK78" t="str">
        <v/>
      </c>
      <c r="BL78" t="str">
        <v>Wi-Fi 6E(802.11ax) (Dual band) 2*2 + Bluetooth® 5.4 Wireless Card</v>
      </c>
      <c r="BM78" t="str">
        <v>Realtek RTL8111H 10/100/1000 Mbps</v>
      </c>
      <c r="BN78" t="str">
        <v>720p HD camera</v>
      </c>
      <c r="BO78" t="str">
        <v>With privacy shutter</v>
      </c>
      <c r="BP78" t="str">
        <v>N/A</v>
      </c>
      <c r="BQ78" t="str">
        <v>Built-in array microphone
Built-in speakers
SonicMaster</v>
      </c>
      <c r="BR78" t="str">
        <v>Windows 11 Home - ASUS recommends Windows 11 Pro for business</v>
      </c>
      <c r="BS78" t="str">
        <v>Microsoft Office Home 2024_x000D_
Microsoft 365 Basic</v>
      </c>
      <c r="BT78" t="str">
        <v>ø4.5, 90W AC Adapter, Output: 19V DC, 4.74A, 90W, Input: 100~240V AC 50/60Hz universal</v>
      </c>
      <c r="BU78" t="str">
        <v>1x Kensington lock
1x 3.5mm combo audio jack
1x USB 2.0 Type-A</v>
      </c>
      <c r="BV78" t="str">
        <v>1x DC-in
1x RJ45 Gigabit Ethernet
1x HDMI in 1.4
1x HDMI out 1.4
1x USB 2.0 Type-A
1x USB 3.2 Gen 1 Type-C
3x USB 3.2 Gen 1 Type-A</v>
      </c>
      <c r="BW78" t="str">
        <v>53.9 x 42.3 x 1.5 ~ 16.5 cm (21.22" x 16.65" x 0.59" ~ 6.50")</v>
      </c>
      <c r="BX78" t="str">
        <v>05.40 kg (11.90 lbs)</v>
      </c>
      <c r="BY78" t="str">
        <v>BIOS Booting User Password Protection
HDD User Password Protection and Security
Kensington Security Slot™(7x 3mm)</v>
      </c>
      <c r="BZ78" t="str">
        <v>McAfee® 30 days free trial</v>
      </c>
      <c r="CA78" t="str">
        <v>Trusted Platform Module (Firmware TPM)</v>
      </c>
      <c r="CB78" t="str">
        <v>MyASUS
ASUS Business Manager</v>
      </c>
      <c r="CC78" t="str">
        <v>System diagnosis
Fan Profile
Splendid
AppDeals
Link to MyASUS</v>
      </c>
      <c r="CD78" t="str">
        <v>Wireless white keyboard
Wireless optical mouse</v>
      </c>
      <c r="CE78" t="str">
        <v>REACH
RoHS</v>
      </c>
      <c r="CF7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8" t="str">
        <v/>
      </c>
      <c r="CH78" t="str">
        <v/>
      </c>
      <c r="CI78" t="str">
        <v/>
      </c>
    </row>
    <row r="79" spans="1:87" ht="14.4">
      <c r="A79" t="str">
        <v>A3202WVAK-BPB5850WS</v>
      </c>
      <c r="B79" s="19" t="str">
        <f>IF(ISBLANK(A79),"",_xlfn.XLOOKUP(LEFT(A79,5),'MKT name rule'!$B$2:$B$322,'MKT name rule'!$C$2:$C$322, "Not found"))</f>
        <v>ASUS AiO A3202</v>
      </c>
      <c r="C79" s="19" t="str">
        <f t="shared" si="58"/>
        <v>90PT03U1-M00MU0</v>
      </c>
      <c r="D79" t="str">
        <f t="shared" si="31"/>
        <v>ASUS AiO A3202 (i5-1335U/8GB/512GB/Win 11 Home/A3202WVAK)</v>
      </c>
      <c r="E79" t="str">
        <f t="shared" si="32"/>
        <v>Intel® Core™ i5-1335U 1.3 GHz</v>
      </c>
      <c r="F79" t="str">
        <f t="shared" si="33"/>
        <v>Intel® Graphics</v>
      </c>
      <c r="G79" t="str">
        <f t="shared" si="30"/>
        <v>Windows 11 Home</v>
      </c>
      <c r="H79" t="str">
        <f t="shared" si="59"/>
        <v>Microsoft Office Home 2024_x000D_
Microsoft 365 Basic</v>
      </c>
      <c r="I79" t="str">
        <f t="shared" si="34"/>
        <v>21.45"</v>
      </c>
      <c r="J79" t="str">
        <f t="shared" si="35"/>
        <v>FHD (1920 x 1080) 16:9</v>
      </c>
      <c r="K79" t="str">
        <f t="shared" si="36"/>
        <v>250nits</v>
      </c>
      <c r="L79" s="1" t="str">
        <f t="shared" si="37"/>
        <v>DDR5 8GB</v>
      </c>
      <c r="M79" t="str">
        <f t="shared" si="38"/>
        <v>512GB M.2 NVMe™ PCIe® 4.0 SSD</v>
      </c>
      <c r="N79" t="str">
        <f t="shared" si="39"/>
        <v>Side:
1x Kensington lock
1x 2-in-1 card reader SD / MMC
1x 3.5mm combo audio jack
1x USB 2.0 Type-A
Back:
1x DC-in
1x RJ45 Gigabit Ethernet
1x HDMI out 1.4
1x USB 2.0 Type-A
1x USB 3.2 Gen 1 Type-C
3x USB 3.2 Gen 1 Type-A</v>
      </c>
      <c r="O79" t="str">
        <f t="shared" si="40"/>
        <v>04.84 kg</v>
      </c>
      <c r="P79" t="str">
        <f t="shared" si="41"/>
        <v>49.3 x 39.5 x 1.3 ~ 16.5 cm</v>
      </c>
      <c r="Q79" t="str">
        <f t="shared" si="42"/>
        <v>1x M.2  2280 SSD slot
2x DDR5 SO-DIMM slot</v>
      </c>
      <c r="R79" t="str">
        <f t="shared" si="43"/>
        <v>Wired black keyboard (USB)
Wired optical mouse (USB)</v>
      </c>
      <c r="S79" t="str">
        <f t="shared" si="44"/>
        <v>No Battery</v>
      </c>
      <c r="T79" t="str">
        <f t="shared" si="45"/>
        <v>ø4.5, 90W AC Adapter</v>
      </c>
      <c r="U79" t="str">
        <f t="shared" si="46"/>
        <v>BIOS Booting User Password Protection
HDD User Password Protection and Security
Kensington Security Slot™(7x 3mm)</v>
      </c>
      <c r="V79" t="str">
        <f t="shared" si="47"/>
        <v>Intel® Core™ i5-1335U Processor 1.3 GHz (12M Cache, up to 4.6 GHz, 10 cores)</v>
      </c>
      <c r="W79" t="str">
        <f t="shared" si="48"/>
        <v>Intel® Core™ i5-1335U 1.3</v>
      </c>
      <c r="X79" t="str">
        <f t="shared" si="49"/>
        <v>i5-1335U</v>
      </c>
      <c r="Y79" t="str">
        <f t="shared" si="50"/>
        <v>i5-1335U</v>
      </c>
      <c r="Z79" t="str">
        <f t="shared" si="51"/>
        <v>Win 11 Home</v>
      </c>
      <c r="AA79" t="str">
        <f t="shared" si="52"/>
        <v/>
      </c>
      <c r="AB79" t="str">
        <f t="shared" si="53"/>
        <v>8GB</v>
      </c>
      <c r="AC79" t="str">
        <f t="shared" si="54"/>
        <v>512GB</v>
      </c>
      <c r="AD79" t="str">
        <f t="shared" si="55"/>
        <v>1x Kensington lock
1x 2-in-1 card reader SD / MMC
1x 3.5mm combo audio jack
1x USB 2.0 Type-A</v>
      </c>
      <c r="AE79" t="str">
        <f t="shared" si="56"/>
        <v>1x DC-in
1x RJ45 Gigabit Ethernet
1x HDMI out 1.4
1x USB 2.0 Type-A
1x USB 3.2 Gen 1 Type-C
3x USB 3.2 Gen 1 Type-A</v>
      </c>
      <c r="AF79" t="str">
        <f t="shared" si="57"/>
        <v>A3202WVAK</v>
      </c>
      <c r="AG79" s="27"/>
      <c r="AH79" t="str">
        <v>90PT03U1-M00MU0</v>
      </c>
      <c r="AI79" t="str">
        <v>A3202WVAK-BPB5850WS</v>
      </c>
      <c r="AJ79" t="str">
        <v>4711387906644</v>
      </c>
      <c r="AK79" t="str">
        <v>197105906648</v>
      </c>
      <c r="AL79" t="str">
        <v>4.792</v>
      </c>
      <c r="AM79" t="str">
        <v>VSPT03U1-BU0020</v>
      </c>
      <c r="AN79" t="str">
        <v>Black</v>
      </c>
      <c r="AO79" t="str">
        <v>21.45-inch</v>
      </c>
      <c r="AP79" t="str">
        <v>FHD (1920 x 1080) 16:9</v>
      </c>
      <c r="AQ79" t="str">
        <v>LCD</v>
      </c>
      <c r="AR79" t="str">
        <v>250nits</v>
      </c>
      <c r="AS79" t="str">
        <v>sRGB: 100%</v>
      </c>
      <c r="AT79" t="str">
        <v>178/178</v>
      </c>
      <c r="AU79" t="str">
        <v>14/25</v>
      </c>
      <c r="AV79" t="str">
        <v>75Hz</v>
      </c>
      <c r="AW79" t="str">
        <v>1000:1</v>
      </c>
      <c r="AX79" t="str">
        <v>86 %</v>
      </c>
      <c r="AY79" t="str">
        <v>Wide view</v>
      </c>
      <c r="AZ79" t="str">
        <v>Anti-glare display</v>
      </c>
      <c r="BA79" t="str">
        <v>Non-touch screen</v>
      </c>
      <c r="BB79" t="str">
        <v>Normal Stand</v>
      </c>
      <c r="BC79" t="str">
        <v>Intel® Core™ i5-1335U Processor 1.3 GHz (12M Cache, up to 4.6 GHz, 10 cores)</v>
      </c>
      <c r="BD79" t="str">
        <v>N/A</v>
      </c>
      <c r="BE79" t="str">
        <v>N/A</v>
      </c>
      <c r="BF79" t="str">
        <v>Intel® Graphics</v>
      </c>
      <c r="BG79" t="str">
        <v>8GB DDR5 SO-DIMM</v>
      </c>
      <c r="BH79" t="str">
        <v>DDR5 8GB</v>
      </c>
      <c r="BI79" t="str">
        <v>512GB M.2 NVMe™ PCIe® 4.0 SSD</v>
      </c>
      <c r="BJ79" t="str">
        <v>1x M.2  2280 SSD slot
2x DDR5 SO-DIMM slot</v>
      </c>
      <c r="BK79" t="str">
        <v/>
      </c>
      <c r="BL79" t="str">
        <v>Wi-Fi 6E(802.11ax) (Dual band) 2*2 + Bluetooth® 5.4 Wireless Card</v>
      </c>
      <c r="BM79" t="str">
        <v>Realtek RTL8111H 10/100/1000 Mbps</v>
      </c>
      <c r="BN79" t="str">
        <v>720p HD camera</v>
      </c>
      <c r="BO79" t="str">
        <v>With privacy shutter</v>
      </c>
      <c r="BP79" t="str">
        <v>N/A</v>
      </c>
      <c r="BQ79" t="str">
        <v>Built-in array microphone
Built-in speakers
SonicMaster</v>
      </c>
      <c r="BR79" t="str">
        <v>Windows 11 Home - ASUS recommends Windows 11 Pro for business</v>
      </c>
      <c r="BS79" t="str">
        <v>Microsoft Office Home 2024_x000D_
Microsoft 365 Basic</v>
      </c>
      <c r="BT79" t="str">
        <v>ø4.5, 90W AC Adapter, Output: 19V DC, 4.74A, 90W, Input: 100~240V AC 50/60Hz universal</v>
      </c>
      <c r="BU79" t="str">
        <v>1x Kensington lock
1x 2-in-1 card reader SD / MMC
1x 3.5mm combo audio jack
1x USB 2.0 Type-A</v>
      </c>
      <c r="BV79" t="str">
        <v>1x DC-in
1x RJ45 Gigabit Ethernet
1x HDMI out 1.4
1x USB 2.0 Type-A
1x USB 3.2 Gen 1 Type-C
3x USB 3.2 Gen 1 Type-A</v>
      </c>
      <c r="BW79" t="str">
        <v>49.3 x 39.5 x 1.3 ~ 16.5 cm (19.41" x 15.55" x 0.51" ~ 6.50")</v>
      </c>
      <c r="BX79" t="str">
        <v>04.84 kg (10.67 lbs)</v>
      </c>
      <c r="BY79" t="str">
        <v>BIOS Booting User Password Protection
HDD User Password Protection and Security
Kensington Security Slot™(7x 3mm)</v>
      </c>
      <c r="BZ79" t="str">
        <v>N/A</v>
      </c>
      <c r="CA79" t="str">
        <v>Trusted Platform Module (Firmware TPM)</v>
      </c>
      <c r="CB79" t="str">
        <v>MyASUS
ASUS Business Manager</v>
      </c>
      <c r="CC79" t="str">
        <v>System diagnosis
Fan Profile
Splendid
AppDeals
Link to MyASUS</v>
      </c>
      <c r="CD79" t="str">
        <v>Wired black keyboard (USB)
Wired optical mouse (USB)</v>
      </c>
      <c r="CE79" t="str">
        <v>REACH
RoHS</v>
      </c>
      <c r="CF7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9" t="str">
        <v>65% PCR recycled plastic rear cover</v>
      </c>
      <c r="CH79" t="str">
        <v>65% PCR recycled plastic base cover</v>
      </c>
      <c r="CI79" t="str">
        <v/>
      </c>
    </row>
    <row r="80" spans="1:87" ht="14.4">
      <c r="A80" t="str">
        <v>E1600WKAT-BMR182W</v>
      </c>
      <c r="B80" s="19" t="str">
        <f>IF(ISBLANK(A80),"",_xlfn.XLOOKUP(LEFT(A80,5),'MKT name rule'!$B$2:$B$322,'MKT name rule'!$C$2:$C$322, "Not found"))</f>
        <v>Not found</v>
      </c>
      <c r="C80" s="19" t="str">
        <f t="shared" si="58"/>
        <v>90PT0391-M014A0</v>
      </c>
      <c r="D80" t="str">
        <f t="shared" si="31"/>
        <v>Not found (Intel® Celeron® N4500 1.1/8GB/256GB/Win 11 Home/E1600WKAT)</v>
      </c>
      <c r="E80" t="str">
        <f t="shared" si="32"/>
        <v>Intel® Celeron® N4500 1.1 GHz</v>
      </c>
      <c r="F80" t="str">
        <f t="shared" si="33"/>
        <v>Intel® UHD Graphics</v>
      </c>
      <c r="G80" t="str">
        <f t="shared" si="30"/>
        <v>Windows 11 Home</v>
      </c>
      <c r="H80" t="str">
        <f t="shared" si="59"/>
        <v>1-month trial for new Microsoft 365 customers. Credit card required.</v>
      </c>
      <c r="I80" t="str">
        <f t="shared" si="34"/>
        <v>15.6"</v>
      </c>
      <c r="J80" t="str">
        <f t="shared" si="35"/>
        <v>FHD (1920 x 1080) 16:9</v>
      </c>
      <c r="K80" t="str">
        <f t="shared" si="36"/>
        <v>250nits</v>
      </c>
      <c r="L80" s="1" t="str">
        <f t="shared" si="37"/>
        <v>DDR4 8GB</v>
      </c>
      <c r="M80" t="str">
        <f t="shared" si="38"/>
        <v>256GB M.2 NVMe™ PCIe® 3.0 SSD
Without HDD</v>
      </c>
      <c r="N80" t="str">
        <f t="shared" si="39"/>
        <v>Side:
1x 2-in-1 card reader SD / MMC
1x 3.5mm combo audio jack
2x USB 3.2 Gen 1 Type-A
Back:
1x DC-in
1x Kensington lock
2x COM port
1x RJ45 Gigabit Ethernet
1x HDMI out 1.4
1x USB 3.2 Gen 1 Type-C
2x USB 3.2 Gen 1 Type-A</v>
      </c>
      <c r="O80" t="str">
        <f t="shared" si="40"/>
        <v>02.24 kg</v>
      </c>
      <c r="P80" t="str">
        <f t="shared" si="41"/>
        <v>36.6 x 24.7 x 3.7 ~ 15.0 cm</v>
      </c>
      <c r="Q80" t="str">
        <f t="shared" si="42"/>
        <v>1x 2.5" 7mm SATA slot
1x M.2  2280 SSD slot
1x DDR4 SO-DIMM slot</v>
      </c>
      <c r="R80" t="str">
        <f t="shared" si="43"/>
        <v>Wireless grey keyboard
Wireless optical mouse</v>
      </c>
      <c r="S80" t="str">
        <f t="shared" si="44"/>
        <v>No Battery</v>
      </c>
      <c r="T80" t="str">
        <f t="shared" si="45"/>
        <v>ø4.5, 65W AC Adapter</v>
      </c>
      <c r="U80" t="str">
        <f t="shared" si="46"/>
        <v>BIOS Booting User Password Protection
HDD User Password Protection and Security
Kensington Security Slot™(7x 3mm)</v>
      </c>
      <c r="V80" t="str">
        <f t="shared" si="47"/>
        <v>Intel® Celeron® N4500 Processor 1.1 GHz (4M Cache, up to 2.80 GHz, 2 cores)</v>
      </c>
      <c r="W80" t="str">
        <f t="shared" si="48"/>
        <v>Intel® Celeron® N4500 1.1</v>
      </c>
      <c r="X80" t="str">
        <f t="shared" si="49"/>
        <v>Intel® Celeron® N4500 1.1</v>
      </c>
      <c r="Y80" t="str">
        <f t="shared" si="50"/>
        <v>Intel® Celeron® N4500 1.1</v>
      </c>
      <c r="Z80" t="str">
        <f t="shared" si="51"/>
        <v>Win 11 Home</v>
      </c>
      <c r="AA80" t="str">
        <f t="shared" si="52"/>
        <v/>
      </c>
      <c r="AB80" t="str">
        <f t="shared" si="53"/>
        <v>8GB</v>
      </c>
      <c r="AC80" t="str">
        <f t="shared" si="54"/>
        <v>256GB</v>
      </c>
      <c r="AD80" t="str">
        <f t="shared" si="55"/>
        <v>1x 2-in-1 card reader SD / MMC
1x 3.5mm combo audio jack
2x USB 3.2 Gen 1 Type-A</v>
      </c>
      <c r="AE80" t="str">
        <f t="shared" si="56"/>
        <v>1x DC-in
1x Kensington lock
2x COM port
1x RJ45 Gigabit Ethernet
1x HDMI out 1.4
1x USB 3.2 Gen 1 Type-C
2x USB 3.2 Gen 1 Type-A</v>
      </c>
      <c r="AF80" t="str">
        <f t="shared" si="57"/>
        <v>E1600WKAT</v>
      </c>
      <c r="AG80" s="27"/>
      <c r="AH80" t="str">
        <v>90PT0391-M014A0</v>
      </c>
      <c r="AI80" t="str">
        <v>E1600WKAT-BMR182W</v>
      </c>
      <c r="AJ80" t="str">
        <v>4711636177795</v>
      </c>
      <c r="AK80" t="str">
        <v>199291177796</v>
      </c>
      <c r="AL80" t="str">
        <v>2.002</v>
      </c>
      <c r="AM80" t="str">
        <v>VSPT0391-BU0030</v>
      </c>
      <c r="AN80" t="str">
        <v>Black</v>
      </c>
      <c r="AO80" t="str">
        <v>15.6-inch</v>
      </c>
      <c r="AP80" t="str">
        <v>FHD (1920 x 1080) 16:9</v>
      </c>
      <c r="AQ80" t="str">
        <v>LCD</v>
      </c>
      <c r="AR80" t="str">
        <v>250nits</v>
      </c>
      <c r="AS80" t="str">
        <v>NTSC: 45%</v>
      </c>
      <c r="AT80" t="str">
        <v>90/60</v>
      </c>
      <c r="AU80" t="str">
        <v>10/20</v>
      </c>
      <c r="AV80" t="str">
        <v>60Hz</v>
      </c>
      <c r="AW80" t="str">
        <v>500:1</v>
      </c>
      <c r="AX80" t="str">
        <v>80 %</v>
      </c>
      <c r="AY80" t="str">
        <v>TN</v>
      </c>
      <c r="AZ80" t="str">
        <v>Glossy display</v>
      </c>
      <c r="BA80" t="str">
        <v>Touch screen</v>
      </c>
      <c r="BB80" t="str">
        <v>VESA supported</v>
      </c>
      <c r="BC80" t="str">
        <v>Intel® Celeron® N4500 Processor 1.1 GHz (4M Cache, up to 2.80 GHz, 2 cores)</v>
      </c>
      <c r="BD80" t="str">
        <v>N/A</v>
      </c>
      <c r="BE80" t="str">
        <v>N/A</v>
      </c>
      <c r="BF80" t="str">
        <v>Intel® UHD Graphics</v>
      </c>
      <c r="BG80" t="str">
        <v>8GB DDR4 SO-DIMM</v>
      </c>
      <c r="BH80" t="str">
        <v>DDR4 8GB</v>
      </c>
      <c r="BI80" t="str">
        <v>256GB M.2 NVMe™ PCIe® 3.0 SSD
Without HDD</v>
      </c>
      <c r="BJ80" t="str">
        <v>1x 2.5" 7mm SATA slot
1x M.2  2280 SSD slot
1x DDR4 SO-DIMM slot</v>
      </c>
      <c r="BK80" t="str">
        <v/>
      </c>
      <c r="BL80" t="str">
        <v>Wi-Fi 6(802.11ax) (Dual band) 2*2 + Bluetooth® 5.2 Wireless Card</v>
      </c>
      <c r="BM80" t="str">
        <v>Realtek RTL8111H 10/100/1000 Mbps</v>
      </c>
      <c r="BN80" t="str">
        <v>720p HD camera</v>
      </c>
      <c r="BO80" t="str">
        <v/>
      </c>
      <c r="BP80" t="str">
        <v>N/A</v>
      </c>
      <c r="BQ80" t="str">
        <v>Built-in speakers</v>
      </c>
      <c r="BR80" t="str">
        <v>Windows 11 Home - ASUS recommends Windows 11 Pro for business</v>
      </c>
      <c r="BS80" t="str">
        <v>1-month trial for new Microsoft 365 customers. Credit card required.</v>
      </c>
      <c r="BT80" t="str">
        <v>ø4.5, 65W AC Adapter, Output: 19V DC, 3.42A, 65W, Input: 100~240V AC 50/60Hz universal</v>
      </c>
      <c r="BU80" t="str">
        <v>1x 2-in-1 card reader SD / MMC
1x 3.5mm combo audio jack
2x USB 3.2 Gen 1 Type-A</v>
      </c>
      <c r="BV80" t="str">
        <v>1x DC-in
1x Kensington lock
2x COM port
1x RJ45 Gigabit Ethernet
1x HDMI out 1.4
1x USB 3.2 Gen 1 Type-C
2x USB 3.2 Gen 1 Type-A</v>
      </c>
      <c r="BW80" t="str">
        <v>36.6 x 24.7 x 3.7 ~ 15.0 cm (14.41" x 9.72" x 1.46" ~ 5.91")</v>
      </c>
      <c r="BX80" t="str">
        <v>02.24 kg (4.94 lbs)
without UPS</v>
      </c>
      <c r="BY80" t="str">
        <v>BIOS Booting User Password Protection
HDD User Password Protection and Security
Kensington Security Slot™(7x 3mm)</v>
      </c>
      <c r="BZ80" t="str">
        <v>McAfee Internet Security 30 days free trial</v>
      </c>
      <c r="CA80" t="str">
        <v>Trusted Platform Module (TPM)</v>
      </c>
      <c r="CB80" t="str">
        <v>MyASUS</v>
      </c>
      <c r="CC80" t="str">
        <v>Splendid
Tru2Life</v>
      </c>
      <c r="CD80" t="str">
        <v>Wireless grey keyboard
Wireless optical mouse</v>
      </c>
      <c r="CE80" t="str">
        <v>EPEAT Silver
Energy star 8.0
REACH
RoHS</v>
      </c>
      <c r="CF80"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80" t="str">
        <v>65% PCR recycled plastic rear cover</v>
      </c>
      <c r="CH80" t="str">
        <v>65% PCR recycled plastic base cover</v>
      </c>
      <c r="CI80" t="str">
        <v/>
      </c>
    </row>
    <row r="81" spans="1:87" ht="14.4">
      <c r="A81" t="str">
        <v>P440VAK-B3851WS</v>
      </c>
      <c r="B81" s="19" t="str">
        <f>IF(ISBLANK(A81),"",_xlfn.XLOOKUP(LEFT(A81,5),'MKT name rule'!$B$2:$B$322,'MKT name rule'!$C$2:$C$322, "Not found"))</f>
        <v>ASUS ExpertCenter P400</v>
      </c>
      <c r="C81" s="19" t="str">
        <f t="shared" si="58"/>
        <v>90PT03X5-M03LN0</v>
      </c>
      <c r="D81" t="str">
        <f t="shared" si="31"/>
        <v>ASUS ExpertCenter P400 (i3-1315U/8GB/512GB/Win 11 Home/P440VAK)</v>
      </c>
      <c r="E81" t="str">
        <f t="shared" si="32"/>
        <v>Intel® Core™ i3-1315U 1.2 GHz</v>
      </c>
      <c r="F81" t="str">
        <f t="shared" si="33"/>
        <v>Intel® Graphics</v>
      </c>
      <c r="G81" t="str">
        <f t="shared" si="30"/>
        <v>Windows 11 Home</v>
      </c>
      <c r="H81" t="str">
        <f t="shared" si="59"/>
        <v>Microsoft Office Home 2024_x000D_
Microsoft 365 Basic</v>
      </c>
      <c r="I81" t="str">
        <f t="shared" si="34"/>
        <v>23.8"</v>
      </c>
      <c r="J81" t="str">
        <f t="shared" si="35"/>
        <v>FHD (1920 x 1080) 16:9</v>
      </c>
      <c r="K81" t="str">
        <f t="shared" si="36"/>
        <v>250nits</v>
      </c>
      <c r="L81" s="1" t="str">
        <f t="shared" si="37"/>
        <v>DDR5 8GB</v>
      </c>
      <c r="M81" t="str">
        <f t="shared" si="38"/>
        <v>512GB M.2 NVMe™ PCIe® 4.0 SSD</v>
      </c>
      <c r="N81" t="str">
        <f t="shared" si="39"/>
        <v>Side:
1x Kensington lock
1x 3.5mm combo audio jack
1x USB 2.0 Type-A
Back:
1x DC-in
1x RJ45 Gigabit Ethernet
1x HDMI out 1.4
1x USB 3.2 Gen 1 Type-C
3x USB 3.2 Gen 1 Type-A</v>
      </c>
      <c r="O81" t="str">
        <f t="shared" si="40"/>
        <v>06.90 kg</v>
      </c>
      <c r="P81" t="str">
        <f t="shared" si="41"/>
        <v>54.1 x 41.6 x 1.7 ~ 21.0 cm</v>
      </c>
      <c r="Q81" t="str">
        <f t="shared" si="42"/>
        <v>2x DDR5 SO-DIMM slot</v>
      </c>
      <c r="R81" t="str">
        <f t="shared" si="43"/>
        <v>Wireless black keyboard
Wireless optical mouse</v>
      </c>
      <c r="S81" t="str">
        <f t="shared" si="44"/>
        <v>No Battery</v>
      </c>
      <c r="T81" t="str">
        <f t="shared" si="45"/>
        <v>ø4.5, 90W AC Adapter</v>
      </c>
      <c r="U81" t="str">
        <f t="shared" si="46"/>
        <v>BIOS Booting User Password Protection
HDD User Password Protection and Security
Kensington Security Slot™(7x 3mm)</v>
      </c>
      <c r="V81" t="str">
        <f t="shared" si="47"/>
        <v>Intel® Core™ i3-1315U Processor 1.2 GHz (10M Cache, up to 4.5 GHz, 6 cores)</v>
      </c>
      <c r="W81" t="str">
        <f t="shared" si="48"/>
        <v>Intel® Core™ i3-1315U 1.2</v>
      </c>
      <c r="X81" t="str">
        <f t="shared" si="49"/>
        <v>i3-1315U</v>
      </c>
      <c r="Y81" t="str">
        <f t="shared" si="50"/>
        <v>i3-1315U</v>
      </c>
      <c r="Z81" t="str">
        <f t="shared" si="51"/>
        <v>Win 11 Home</v>
      </c>
      <c r="AA81" t="str">
        <f t="shared" si="52"/>
        <v/>
      </c>
      <c r="AB81" t="str">
        <f t="shared" si="53"/>
        <v>8GB</v>
      </c>
      <c r="AC81" t="str">
        <f t="shared" si="54"/>
        <v>512GB</v>
      </c>
      <c r="AD81" t="str">
        <f t="shared" si="55"/>
        <v>1x Kensington lock
1x 3.5mm combo audio jack
1x USB 2.0 Type-A</v>
      </c>
      <c r="AE81" t="str">
        <f t="shared" si="56"/>
        <v>1x DC-in
1x RJ45 Gigabit Ethernet
1x HDMI out 1.4
1x USB 3.2 Gen 1 Type-C
3x USB 3.2 Gen 1 Type-A</v>
      </c>
      <c r="AF81" t="str">
        <f t="shared" si="57"/>
        <v>P440VAK</v>
      </c>
      <c r="AG81" s="27"/>
      <c r="AH81" t="str">
        <v>90PT03X5-M03LN0</v>
      </c>
      <c r="AI81" t="str">
        <v>P440VAK-B3851WS</v>
      </c>
      <c r="AJ81" t="str">
        <v>4711636156714</v>
      </c>
      <c r="AK81" t="str">
        <v>199291156715</v>
      </c>
      <c r="AL81" t="str">
        <v>2.202</v>
      </c>
      <c r="AM81" t="str">
        <v>VSPT03X3-BU0180</v>
      </c>
      <c r="AN81" t="str">
        <v>Black</v>
      </c>
      <c r="AO81" t="str">
        <v>23.8-inch</v>
      </c>
      <c r="AP81" t="str">
        <v>FHD (1920 x 1080) 16:9</v>
      </c>
      <c r="AQ81" t="str">
        <v>LCD</v>
      </c>
      <c r="AR81" t="str">
        <v>250nits</v>
      </c>
      <c r="AS81" t="str">
        <v>sRGB: 100%</v>
      </c>
      <c r="AT81" t="str">
        <v>178/178</v>
      </c>
      <c r="AU81" t="str">
        <v>14/25</v>
      </c>
      <c r="AV81" t="str">
        <v>100Hz</v>
      </c>
      <c r="AW81" t="str">
        <v>1000:1</v>
      </c>
      <c r="AX81" t="str">
        <v>93 %</v>
      </c>
      <c r="AY81" t="str">
        <v>Wide view</v>
      </c>
      <c r="AZ81" t="str">
        <v>Anti-glare display</v>
      </c>
      <c r="BA81" t="str">
        <v>Non-touch screen</v>
      </c>
      <c r="BB81" t="str">
        <v>Normal Stand</v>
      </c>
      <c r="BC81" t="str">
        <v>Intel® Core™ i3-1315U Processor 1.2 GHz (10M Cache, up to 4.5 GHz, 6 cores)</v>
      </c>
      <c r="BD81" t="str">
        <v>N/A</v>
      </c>
      <c r="BE81" t="str">
        <v>N/A</v>
      </c>
      <c r="BF81" t="str">
        <v>Intel® Graphics</v>
      </c>
      <c r="BG81" t="str">
        <v>8GB DDR5 SO-DIMM</v>
      </c>
      <c r="BH81" t="str">
        <v>DDR5 8GB</v>
      </c>
      <c r="BI81" t="str">
        <v>512GB M.2 NVMe™ PCIe® 4.0 SSD</v>
      </c>
      <c r="BJ81" t="str">
        <v>2x DDR5 SO-DIMM slot</v>
      </c>
      <c r="BK81" t="str">
        <v>Not available</v>
      </c>
      <c r="BL81" t="str">
        <v>Wi-Fi 6(802.11ax) (Dual band) 2*2 + Bluetooth® 5.4 Wireless Card</v>
      </c>
      <c r="BM81" t="str">
        <v>Realtek RTL8111H 10/100/1000 Mbps</v>
      </c>
      <c r="BN81" t="str">
        <v>1080p FHD camera</v>
      </c>
      <c r="BO81" t="str">
        <v>With privacy shutter</v>
      </c>
      <c r="BP81" t="str">
        <v>N/A</v>
      </c>
      <c r="BQ81" t="str">
        <v>Built-in array microphone
Built-in speakers</v>
      </c>
      <c r="BR81" t="str">
        <v>Windows 11 Home - ASUS recommends Windows 11 Pro for business</v>
      </c>
      <c r="BS81" t="str">
        <v>Microsoft Office Home 2024_x000D_
Microsoft 365 Basic</v>
      </c>
      <c r="BT81" t="str">
        <v>ø4.5, 90W AC Adapter, Output: 19V DC, 4.74A, 90W, Input: 100~240V AC 50/60Hz universal</v>
      </c>
      <c r="BU81" t="str">
        <v>1x Kensington lock
1x 3.5mm combo audio jack
1x USB 2.0 Type-A</v>
      </c>
      <c r="BV81" t="str">
        <v>1x DC-in
1x RJ45 Gigabit Ethernet
1x HDMI out 1.4
1x USB 3.2 Gen 1 Type-C
3x USB 3.2 Gen 1 Type-A</v>
      </c>
      <c r="BW81" t="str">
        <v>54.1 x 41.6 x 1.7 ~ 21.0 cm (21.30" x 16.38" x 0.67" ~ 8.27")</v>
      </c>
      <c r="BX81" t="str">
        <v>06.90 kg (15.21 lbs)</v>
      </c>
      <c r="BY81" t="str">
        <v>BIOS Booting User Password Protection
HDD User Password Protection and Security
Kensington Security Slot™(7x 3mm)</v>
      </c>
      <c r="BZ81" t="str">
        <v>McAfee® 1 years</v>
      </c>
      <c r="CA81" t="str">
        <v>Trusted Platform Module (TPM) 2.0</v>
      </c>
      <c r="CB81" t="str">
        <v>MyASUS
ASUS Business Manager
AI ExpertMeet (AI features need devices with 12GB RAM or more)</v>
      </c>
      <c r="CC81" t="str">
        <v>System diagnosis
Fan Profile
Splendid
AppDeals
Link to MyASUS</v>
      </c>
      <c r="CD81" t="str">
        <v>Wireless black keyboard
Wireless optical mouse</v>
      </c>
      <c r="CE81" t="str">
        <v>EPEAT Gold
Energy star 8.0
REACH
RoHS</v>
      </c>
      <c r="CF8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c r="CG81" t="str">
        <v>65% PCR recycled plastic rear cover</v>
      </c>
      <c r="CH81" t="str">
        <v>65% PCR recycled plastic base cover</v>
      </c>
      <c r="CI81" t="str">
        <v>55%</v>
      </c>
    </row>
    <row r="82" spans="1:87" ht="14.4">
      <c r="A82" t="str">
        <v>E3202WBAK-BA3805W</v>
      </c>
      <c r="B82" s="19" t="str">
        <f>IF(ISBLANK(A82),"",_xlfn.XLOOKUP(LEFT(A82,5),'MKT name rule'!$B$2:$B$322,'MKT name rule'!$C$2:$C$322, "Not found"))</f>
        <v>ASUS AiO E3202</v>
      </c>
      <c r="C82" s="19" t="str">
        <f t="shared" si="58"/>
        <v>90PT03H1-M00790</v>
      </c>
      <c r="D82" t="str">
        <f t="shared" si="31"/>
        <v>ASUS AiO E3202 (i3-1215U/8GB/512GB/Win 11 Home/E3202WBAK)</v>
      </c>
      <c r="E82" t="str">
        <f t="shared" si="32"/>
        <v>Intel® Core™ i3-1215U 1.2 GHz</v>
      </c>
      <c r="F82" t="str">
        <f t="shared" si="33"/>
        <v>Intel® UHD Graphics</v>
      </c>
      <c r="G82" t="str">
        <f t="shared" si="30"/>
        <v>Windows 11 Home</v>
      </c>
      <c r="H82" t="str">
        <f t="shared" si="59"/>
        <v>1-month trial for new Microsoft 365 customers. Credit card required.</v>
      </c>
      <c r="I82" t="str">
        <f t="shared" si="34"/>
        <v>21.45"</v>
      </c>
      <c r="J82" t="str">
        <f t="shared" si="35"/>
        <v>FHD (1920 x 1080) 16:9</v>
      </c>
      <c r="K82" t="str">
        <f t="shared" si="36"/>
        <v>250nits</v>
      </c>
      <c r="L82" s="1" t="str">
        <f t="shared" si="37"/>
        <v>DDR4 8GB</v>
      </c>
      <c r="M82" t="str">
        <f t="shared" si="38"/>
        <v>512GB M.2 NVMe™ PCIe® 3.0 SSD
Without HDD</v>
      </c>
      <c r="N82" t="str">
        <f t="shared" si="39"/>
        <v>Side:
1x Kensington lock
1x 2-in-1 card reader SD / MMC
1x 3.5mm combo audio jack
1x USB 2.0 Type-A
Back:
1x DC-in
1x RJ45 Gigabit Ethernet
1x HDMI out 1.4
1x USB 2.0 Type-A
1x USB 3.2 Gen 1 Type-C
3x USB 3.2 Gen 1 Type-A</v>
      </c>
      <c r="O82" t="str">
        <f t="shared" si="40"/>
        <v>04.84 kg</v>
      </c>
      <c r="P82" t="str">
        <f t="shared" si="41"/>
        <v>49.3 x 39.5 x 1.3 ~ 16.5 cm</v>
      </c>
      <c r="Q82" t="str">
        <f t="shared" si="42"/>
        <v>1x 2.5" 7mm SATA slot
1x M.2  2280 SSD slot
2x DDR4 SO-DIMM slot</v>
      </c>
      <c r="R82" t="str">
        <f t="shared" si="43"/>
        <v>Wired grey keyboard (USB)
Wired optical mouse (USB)</v>
      </c>
      <c r="S82" t="str">
        <f t="shared" si="44"/>
        <v>No Battery</v>
      </c>
      <c r="T82" t="str">
        <f t="shared" si="45"/>
        <v>ø4.5, 90W AC Adapter</v>
      </c>
      <c r="U82" t="str">
        <f t="shared" si="46"/>
        <v>BIOS Booting User Password Protection
HDD User Password Protection and Security
Kensington Security Slot™(7x 3mm)</v>
      </c>
      <c r="V82" t="str">
        <f t="shared" si="47"/>
        <v>Intel® Core™ i3-1215U Processor 1.2 GHz (10M Cache, up to 4.4 GHz, 6 cores)</v>
      </c>
      <c r="W82" t="str">
        <f t="shared" si="48"/>
        <v>Intel® Core™ i3-1215U 1.2</v>
      </c>
      <c r="X82" t="str">
        <f t="shared" si="49"/>
        <v>i3-1215U</v>
      </c>
      <c r="Y82" t="str">
        <f t="shared" si="50"/>
        <v>i3-1215U</v>
      </c>
      <c r="Z82" t="str">
        <f t="shared" si="51"/>
        <v>Win 11 Home</v>
      </c>
      <c r="AA82" t="str">
        <f t="shared" si="52"/>
        <v/>
      </c>
      <c r="AB82" t="str">
        <f t="shared" si="53"/>
        <v>8GB</v>
      </c>
      <c r="AC82" t="str">
        <f t="shared" si="54"/>
        <v>512GB</v>
      </c>
      <c r="AD82" t="str">
        <f t="shared" si="55"/>
        <v>1x Kensington lock
1x 2-in-1 card reader SD / MMC
1x 3.5mm combo audio jack
1x USB 2.0 Type-A</v>
      </c>
      <c r="AE82" t="str">
        <f t="shared" si="56"/>
        <v>1x DC-in
1x RJ45 Gigabit Ethernet
1x HDMI out 1.4
1x USB 2.0 Type-A
1x USB 3.2 Gen 1 Type-C
3x USB 3.2 Gen 1 Type-A</v>
      </c>
      <c r="AF82" t="str">
        <f t="shared" si="57"/>
        <v>E3202WBAK</v>
      </c>
      <c r="AG82" s="27"/>
      <c r="AH82" t="str">
        <v>90PT03H1-M00790</v>
      </c>
      <c r="AI82" t="str">
        <v>E3202WBAK-BA3805W</v>
      </c>
      <c r="AJ82">
        <v>4711387083802</v>
      </c>
      <c r="AK82">
        <v>197105083806</v>
      </c>
      <c r="AL82">
        <v>4.7919999999999998</v>
      </c>
      <c r="AM82" t="str">
        <v>VSPT03H1-BU0020</v>
      </c>
      <c r="AN82" t="str">
        <v>Black</v>
      </c>
      <c r="AO82" t="str">
        <v>21.45-inch</v>
      </c>
      <c r="AP82" t="str">
        <v>FHD (1920 x 1080) 16:9</v>
      </c>
      <c r="AQ82" t="str">
        <v>LCD</v>
      </c>
      <c r="AR82" t="str">
        <v>250nits</v>
      </c>
      <c r="AS82" t="str">
        <v>sRGB: 100%</v>
      </c>
      <c r="AT82" t="str">
        <v>178/178</v>
      </c>
      <c r="AU82" t="str">
        <v>14/25</v>
      </c>
      <c r="AV82" t="str">
        <v>60Hz</v>
      </c>
      <c r="AW82">
        <v>41.667361111111113</v>
      </c>
      <c r="AX82">
        <v>0.86</v>
      </c>
      <c r="AY82" t="str">
        <v>Wide view</v>
      </c>
      <c r="AZ82" t="str">
        <v>Anti-glare display</v>
      </c>
      <c r="BA82" t="str">
        <v>Non-touch screen</v>
      </c>
      <c r="BB82" t="str">
        <v>Normal Stand</v>
      </c>
      <c r="BC82" t="str">
        <v>Intel® Core™ i3-1215U Processor 1.2 GHz (10M Cache, up to 4.4 GHz, 6 cores)</v>
      </c>
      <c r="BD82" t="str">
        <v>N/A</v>
      </c>
      <c r="BE82" t="str">
        <v>N/A</v>
      </c>
      <c r="BF82" t="str">
        <v>Intel® UHD Graphics</v>
      </c>
      <c r="BG82" t="str">
        <v>8GB DDR4 SO-DIMM</v>
      </c>
      <c r="BH82" t="str">
        <v>DDR4 8GB</v>
      </c>
      <c r="BI82" t="str">
        <v>512GB M.2 NVMe™ PCIe® 3.0 SSD
Without HDD</v>
      </c>
      <c r="BJ82" t="str">
        <v>1x 2.5" 7mm SATA slot
1x M.2  2280 SSD slot
2x DDR4 SO-DIMM slot</v>
      </c>
      <c r="BK82" t="str">
        <v>Not available</v>
      </c>
      <c r="BL82" t="str">
        <v>Wi-Fi 6(802.11ax) (Dual band) 2*2 + Bluetooth® 5.2 Wireless Card</v>
      </c>
      <c r="BM82" t="str">
        <v>Realtek RTL8111H 10/100/1000 Mbps</v>
      </c>
      <c r="BN82" t="str">
        <v>720p HD camera</v>
      </c>
      <c r="BO82">
        <v>0</v>
      </c>
      <c r="BP82" t="str">
        <v>N/A</v>
      </c>
      <c r="BQ82" t="str">
        <v>Built-in microphone
Built-in speakers
SonicMaster</v>
      </c>
      <c r="BR82" t="str">
        <v>Windows 11 Home - ASUS recommends Windows 11 Pro for business</v>
      </c>
      <c r="BS82" t="str">
        <v>1-month trial for new Microsoft 365 customers. Credit card required.</v>
      </c>
      <c r="BT82" t="str">
        <v>ø4.5, 90W AC Adapter, Output: 19V DC, 4.74A, 90W, Input: 100~240V AC 50/60Hz universal</v>
      </c>
      <c r="BU82" t="str">
        <v>1x Kensington lock
1x 2-in-1 card reader SD / MMC
1x 3.5mm combo audio jack
1x USB 2.0 Type-A</v>
      </c>
      <c r="BV82" t="str">
        <v>1x DC-in
1x RJ45 Gigabit Ethernet
1x HDMI out 1.4
1x USB 2.0 Type-A
1x USB 3.2 Gen 1 Type-C
3x USB 3.2 Gen 1 Type-A</v>
      </c>
      <c r="BW82" t="str">
        <v>49.3 x 39.5 x 1.3 ~ 16.5 cm (19.41" x 15.55" x 0.51" ~ 6.50")</v>
      </c>
      <c r="BX82" t="str">
        <v>04.84 kg (10.67 lbs)</v>
      </c>
      <c r="BY82" t="str">
        <v>BIOS Booting User Password Protection
HDD User Password Protection and Security
Kensington Security Slot™(7x 3mm)</v>
      </c>
      <c r="BZ82" t="str">
        <v>McAfee Internet Security 30 days free trial</v>
      </c>
      <c r="CA82" t="str">
        <v>Trusted Platform Module (TPM) 2.0</v>
      </c>
      <c r="CB82" t="str">
        <v>MyASUS
ASUS Business Manager</v>
      </c>
      <c r="CC82" t="str">
        <v>System diagnosis
Fan Profile
Splendid
AppDeals
Link to MyASUS</v>
      </c>
      <c r="CD82" t="str">
        <v>Wired grey keyboard (USB)
Wired optical mouse (USB)</v>
      </c>
      <c r="CE82" t="str">
        <v>REACH
RoHS</v>
      </c>
      <c r="CF82" t="str">
        <v>1Y OnSite Service
 Accidental Damage Protection + 2Y OnSite Service</v>
      </c>
      <c r="CG82" t="str">
        <v>//1Y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2">
        <v>0</v>
      </c>
      <c r="CI82">
        <v>0</v>
      </c>
    </row>
    <row r="83" spans="1:87" ht="14.4">
      <c r="A83" t="str">
        <v>E3402WBAK-BA5805W</v>
      </c>
      <c r="B83" s="19" t="str">
        <f>IF(ISBLANK(A83),"",_xlfn.XLOOKUP(LEFT(A83,5),'MKT name rule'!$B$2:$B$322,'MKT name rule'!$C$2:$C$322, "Not found"))</f>
        <v>ASUS ExpertCenter E3 AiO 24</v>
      </c>
      <c r="C83" s="19" t="str">
        <f t="shared" si="58"/>
        <v>90PT03G1-M00MV0</v>
      </c>
      <c r="D83" t="str">
        <f t="shared" si="31"/>
        <v>ASUS ExpertCenter E3 AiO 24 (i5-1235U/8GB/512GB/Win 11 Home/E3402WBAK)</v>
      </c>
      <c r="E83" t="str">
        <f t="shared" si="32"/>
        <v>Intel® Core™ i5-1235U 1.3 GHz</v>
      </c>
      <c r="F83" t="str">
        <f t="shared" si="33"/>
        <v>Intel® UHD Graphics</v>
      </c>
      <c r="G83" t="str">
        <f t="shared" si="30"/>
        <v>Windows 11 Home</v>
      </c>
      <c r="H83" t="str">
        <f t="shared" si="59"/>
        <v>1-month trial for new Microsoft 365 customers. Credit card required.</v>
      </c>
      <c r="I83" t="str">
        <f t="shared" si="34"/>
        <v>23.8"</v>
      </c>
      <c r="J83" t="str">
        <f t="shared" si="35"/>
        <v>FHD (1920 x 1080) 16:9</v>
      </c>
      <c r="K83" t="str">
        <f t="shared" si="36"/>
        <v>250nits</v>
      </c>
      <c r="L83" s="1" t="str">
        <f t="shared" si="37"/>
        <v>DDR4 8GB</v>
      </c>
      <c r="M83" t="str">
        <f t="shared" si="38"/>
        <v>512GB M.2 NVMe™ PCIe® 3.0 SSD
Without HDD</v>
      </c>
      <c r="N83" t="str">
        <f t="shared" si="39"/>
        <v>Side:
1x Kensington lock
1x 2-in-1 card reader SD / MMC
1x 3.5mm combo audio jack
1x USB 2.0 Type-A
Back:
1x DC-in
1x RJ45 Gigabit Ethernet
1x HDMI in 1.4
1x HDMI out 1.4
1x USB 2.0 Type-A
1x USB 3.2 Gen 1 Type-C
3x USB 3.2 Gen 1 Type-A</v>
      </c>
      <c r="O83" t="str">
        <f t="shared" si="40"/>
        <v>05.40 kg</v>
      </c>
      <c r="P83" t="str">
        <f t="shared" si="41"/>
        <v>53.9 x 42.3 x 1.5 ~ 16.5 cm</v>
      </c>
      <c r="Q83" t="str">
        <f t="shared" si="42"/>
        <v>1x 2.5" 7mm SATA slot
1x M.2  2280 SSD slot
2x DDR4 SO-DIMM slot</v>
      </c>
      <c r="R83" t="str">
        <f t="shared" si="43"/>
        <v>Wired grey keyboard (USB)
Wired optical mouse (USB)</v>
      </c>
      <c r="S83" t="str">
        <f t="shared" si="44"/>
        <v>No Battery</v>
      </c>
      <c r="T83" t="str">
        <f t="shared" si="45"/>
        <v>ø4.5, 90W AC Adapter</v>
      </c>
      <c r="U83" t="str">
        <f t="shared" si="46"/>
        <v>BIOS Booting User Password Protection
HDD User Password Protection and Security
Kensington Security Slot™(7x 3mm)</v>
      </c>
      <c r="V83" t="str">
        <f t="shared" si="47"/>
        <v>Intel® Core™ i5-1235U Processor 1.3 GHz (12M Cache, up to 4.4 GHz, 10 cores)</v>
      </c>
      <c r="W83" t="str">
        <f t="shared" si="48"/>
        <v>Intel® Core™ i5-1235U 1.3</v>
      </c>
      <c r="X83" t="str">
        <f t="shared" si="49"/>
        <v>i5-1235U</v>
      </c>
      <c r="Y83" t="str">
        <f t="shared" si="50"/>
        <v>i5-1235U</v>
      </c>
      <c r="Z83" t="str">
        <f t="shared" si="51"/>
        <v>Win 11 Home</v>
      </c>
      <c r="AA83" t="str">
        <f t="shared" si="52"/>
        <v/>
      </c>
      <c r="AB83" t="str">
        <f t="shared" si="53"/>
        <v>8GB</v>
      </c>
      <c r="AC83" t="str">
        <f t="shared" si="54"/>
        <v>512GB</v>
      </c>
      <c r="AD83" t="str">
        <f t="shared" si="55"/>
        <v>1x Kensington lock
1x 2-in-1 card reader SD / MMC
1x 3.5mm combo audio jack
1x USB 2.0 Type-A</v>
      </c>
      <c r="AE83" t="str">
        <f t="shared" si="56"/>
        <v>1x DC-in
1x RJ45 Gigabit Ethernet
1x HDMI in 1.4
1x HDMI out 1.4
1x USB 2.0 Type-A
1x USB 3.2 Gen 1 Type-C
3x USB 3.2 Gen 1 Type-A</v>
      </c>
      <c r="AF83" t="str">
        <f t="shared" si="57"/>
        <v>E3402WBAK</v>
      </c>
      <c r="AG83" s="27"/>
      <c r="AH83" t="str">
        <v>90PT03G1-M00MV0</v>
      </c>
      <c r="AI83" t="str">
        <v>E3402WBAK-BA5805W</v>
      </c>
      <c r="AJ83">
        <v>4711387083789</v>
      </c>
      <c r="AK83">
        <v>197105083783</v>
      </c>
      <c r="AL83">
        <v>5.3520000000000003</v>
      </c>
      <c r="AM83" t="str">
        <v>VSPT03G1-BU0030</v>
      </c>
      <c r="AN83" t="str">
        <v>Black</v>
      </c>
      <c r="AO83" t="str">
        <v>23.8-inch</v>
      </c>
      <c r="AP83" t="str">
        <v>FHD (1920 x 1080) 16:9</v>
      </c>
      <c r="AQ83" t="str">
        <v>LCD</v>
      </c>
      <c r="AR83" t="str">
        <v>250nits</v>
      </c>
      <c r="AS83" t="str">
        <v>sRGB: 100%</v>
      </c>
      <c r="AT83" t="str">
        <v>178/178</v>
      </c>
      <c r="AU83" t="str">
        <v>14/25</v>
      </c>
      <c r="AV83" t="str">
        <v>60Hz</v>
      </c>
      <c r="AW83">
        <v>41.667361111111113</v>
      </c>
      <c r="AX83">
        <v>0.88</v>
      </c>
      <c r="AY83" t="str">
        <v>Wide view</v>
      </c>
      <c r="AZ83" t="str">
        <v>Anti-glare display</v>
      </c>
      <c r="BA83" t="str">
        <v>Non-touch screen</v>
      </c>
      <c r="BB83" t="str">
        <v>Normal Stand</v>
      </c>
      <c r="BC83" t="str">
        <v>Intel® Core™ i5-1235U Processor 1.3 GHz (12M Cache, up to 4.4 GHz, 10 cores)</v>
      </c>
      <c r="BD83" t="str">
        <v>N/A</v>
      </c>
      <c r="BE83" t="str">
        <v>N/A</v>
      </c>
      <c r="BF83" t="str">
        <v>Intel® UHD Graphics</v>
      </c>
      <c r="BG83" t="str">
        <v>8GB DDR4 SO-DIMM</v>
      </c>
      <c r="BH83" t="str">
        <v>DDR4 8GB</v>
      </c>
      <c r="BI83" t="str">
        <v>512GB M.2 NVMe™ PCIe® 3.0 SSD
Without HDD</v>
      </c>
      <c r="BJ83" t="str">
        <v>1x 2.5" 7mm SATA slot
1x M.2  2280 SSD slot
2x DDR4 SO-DIMM slot</v>
      </c>
      <c r="BK83" t="str">
        <v>Not available</v>
      </c>
      <c r="BL83" t="str">
        <v>Wi-Fi 6(802.11ax) (Dual band) 2*2 + Bluetooth® 5.2 Wireless Card</v>
      </c>
      <c r="BM83" t="str">
        <v>Realtek RTL8111H 10/100/1000 Mbps</v>
      </c>
      <c r="BN83" t="str">
        <v>720p HD camera</v>
      </c>
      <c r="BO83">
        <v>0</v>
      </c>
      <c r="BP83" t="str">
        <v>N/A</v>
      </c>
      <c r="BQ83" t="str">
        <v>Built-in microphone
Built-in speakers
SonicMaster</v>
      </c>
      <c r="BR83" t="str">
        <v>Windows 11 Home - ASUS recommends Windows 11 Pro for business</v>
      </c>
      <c r="BS83" t="str">
        <v>1-month trial for new Microsoft 365 customers. Credit card required.</v>
      </c>
      <c r="BT83" t="str">
        <v>ø4.5, 90W AC Adapter, Output: 19V DC, 4.74A, 90W, Input: 100~240V AC 50/60Hz universal</v>
      </c>
      <c r="BU83" t="str">
        <v>1x Kensington lock
1x 2-in-1 card reader SD / MMC
1x 3.5mm combo audio jack
1x USB 2.0 Type-A</v>
      </c>
      <c r="BV83" t="str">
        <v>1x DC-in
1x RJ45 Gigabit Ethernet
1x HDMI in 1.4
1x HDMI out 1.4
1x USB 2.0 Type-A
1x USB 3.2 Gen 1 Type-C
3x USB 3.2 Gen 1 Type-A</v>
      </c>
      <c r="BW83" t="str">
        <v>53.9 x 42.3 x 1.5 ~ 16.5 cm (21.22" x 16.65" x 0.59" ~ 6.50")</v>
      </c>
      <c r="BX83" t="str">
        <v>05.40 kg (11.90 lbs)</v>
      </c>
      <c r="BY83" t="str">
        <v>BIOS Booting User Password Protection
HDD User Password Protection and Security
Kensington Security Slot™(7x 3mm)</v>
      </c>
      <c r="BZ83" t="str">
        <v>McAfee Internet Security 30 days free trial</v>
      </c>
      <c r="CA83" t="str">
        <v>Trusted Platform Module (TPM) 2.0</v>
      </c>
      <c r="CB83" t="str">
        <v>MyASUS
ASUS Business Manager</v>
      </c>
      <c r="CC83" t="str">
        <v>System diagnosis
Fan Profile
Splendid
AppDeals
Link to MyASUS</v>
      </c>
      <c r="CD83" t="str">
        <v>Wired grey keyboard (USB)
Wired optical mouse (USB)</v>
      </c>
      <c r="CE83" t="str">
        <v>EPEAT Silver
Energy star 8.0
REACH
RoHS</v>
      </c>
      <c r="CF83" t="str">
        <v>1Y OnSite Service
 Accidental Damage Protection + 2Y OnSite Service</v>
      </c>
      <c r="CG83"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3" t="str">
        <v>65% PCR recycled plastic front frame</v>
      </c>
      <c r="CI83" t="str">
        <v>65% PCR recycled plastic rear cover</v>
      </c>
    </row>
    <row r="84" spans="1:87" ht="14.4">
      <c r="A84" t="str">
        <v>E3202WBAK-BA385W</v>
      </c>
      <c r="B84" s="19" t="str">
        <f>IF(ISBLANK(A84),"",_xlfn.XLOOKUP(LEFT(A84,5),'MKT name rule'!$B$2:$B$322,'MKT name rule'!$C$2:$C$322, "Not found"))</f>
        <v>ASUS AiO E3202</v>
      </c>
      <c r="C84" s="19" t="str">
        <f t="shared" si="58"/>
        <v>90PT03H3-M00SL0</v>
      </c>
      <c r="D84" t="str">
        <f t="shared" si="31"/>
        <v>ASUS AiO E3202 (i3-1215U/8GB/512GB/Win 11 Home/E3202WBAK)</v>
      </c>
      <c r="E84" t="str">
        <f t="shared" si="32"/>
        <v>Intel® Core™ i3-1215U 1.2 GHz</v>
      </c>
      <c r="F84" t="str">
        <f t="shared" si="33"/>
        <v>Intel® UHD Graphics</v>
      </c>
      <c r="G84" t="str">
        <f t="shared" si="30"/>
        <v>Windows 11 Home</v>
      </c>
      <c r="H84" t="str">
        <f t="shared" si="59"/>
        <v>1-month trial for new Microsoft 365 customers. Credit card required.</v>
      </c>
      <c r="I84" t="str">
        <f t="shared" si="34"/>
        <v>21.45"</v>
      </c>
      <c r="J84" t="str">
        <f t="shared" si="35"/>
        <v>FHD (1920 x 1080) 16:9</v>
      </c>
      <c r="K84" t="str">
        <f t="shared" si="36"/>
        <v>250nits</v>
      </c>
      <c r="L84" s="1" t="str">
        <f t="shared" si="37"/>
        <v>DDR4 8GB</v>
      </c>
      <c r="M84" t="str">
        <f t="shared" si="38"/>
        <v>512GB M.2 NVMe™ PCIe® 3.0 SSD
Without HDD</v>
      </c>
      <c r="N84" t="str">
        <f t="shared" si="39"/>
        <v>Side:
1x Kensington lock
1x 2-in-1 card reader SD / MMC
1x 3.5mm combo audio jack
1x USB 2.0 Type-A
Back:
1x DC-in
1x RJ45 Gigabit Ethernet
1x HDMI out 1.4
1x USB 2.0 Type-A
1x USB 3.2 Gen 1 Type-C
3x USB 3.2 Gen 1 Type-A</v>
      </c>
      <c r="O84" t="str">
        <f t="shared" si="40"/>
        <v>04.84 kg</v>
      </c>
      <c r="P84" t="str">
        <f t="shared" si="41"/>
        <v>49.3 x 39.5 x 1.3 ~ 16.5 cm</v>
      </c>
      <c r="Q84" t="str">
        <f t="shared" si="42"/>
        <v>1x 2.5" 7mm SATA slot
1x M.2  2280 SSD slot
2x DDR4 SO-DIMM slot</v>
      </c>
      <c r="R84" t="str">
        <f t="shared" si="43"/>
        <v>Wired grey keyboard (USB)
Wired optical mouse (USB)</v>
      </c>
      <c r="S84" t="str">
        <f t="shared" si="44"/>
        <v>No Battery</v>
      </c>
      <c r="T84" t="str">
        <f t="shared" si="45"/>
        <v>ø4.5, 90W AC Adapter</v>
      </c>
      <c r="U84" t="str">
        <f t="shared" si="46"/>
        <v>BIOS Booting User Password Protection
HDD User Password Protection and Security
Kensington Security Slot™(7x 3mm)</v>
      </c>
      <c r="V84" t="str">
        <f t="shared" si="47"/>
        <v>Intel® Core™ i3-1215U Processor 1.2 GHz (10M Cache, up to 4.4 GHz, 6 cores)</v>
      </c>
      <c r="W84" t="str">
        <f t="shared" si="48"/>
        <v>Intel® Core™ i3-1215U 1.2</v>
      </c>
      <c r="X84" t="str">
        <f t="shared" si="49"/>
        <v>i3-1215U</v>
      </c>
      <c r="Y84" t="str">
        <f t="shared" si="50"/>
        <v>i3-1215U</v>
      </c>
      <c r="Z84" t="str">
        <f t="shared" si="51"/>
        <v>Win 11 Home</v>
      </c>
      <c r="AA84" t="str">
        <f t="shared" si="52"/>
        <v/>
      </c>
      <c r="AB84" t="str">
        <f t="shared" si="53"/>
        <v>8GB</v>
      </c>
      <c r="AC84" t="str">
        <f t="shared" si="54"/>
        <v>512GB</v>
      </c>
      <c r="AD84" t="str">
        <f t="shared" si="55"/>
        <v>1x Kensington lock
1x 2-in-1 card reader SD / MMC
1x 3.5mm combo audio jack
1x USB 2.0 Type-A</v>
      </c>
      <c r="AE84" t="str">
        <f t="shared" si="56"/>
        <v>1x DC-in
1x RJ45 Gigabit Ethernet
1x HDMI out 1.4
1x USB 2.0 Type-A
1x USB 3.2 Gen 1 Type-C
3x USB 3.2 Gen 1 Type-A</v>
      </c>
      <c r="AF84" t="str">
        <f t="shared" si="57"/>
        <v>E3202WBAK</v>
      </c>
      <c r="AG84" s="27"/>
      <c r="AH84" t="str">
        <v>90PT03H3-M00SL0</v>
      </c>
      <c r="AI84" t="str">
        <v>E3202WBAK-BA385W</v>
      </c>
      <c r="AJ84">
        <v>4711387316825</v>
      </c>
      <c r="AK84">
        <v>197105316829</v>
      </c>
      <c r="AL84">
        <v>4.7919999999999998</v>
      </c>
      <c r="AM84" t="str">
        <v>VSPT03H1-BU0040</v>
      </c>
      <c r="AN84" t="str">
        <v>Black</v>
      </c>
      <c r="AO84" t="str">
        <v>21.45-inch</v>
      </c>
      <c r="AP84" t="str">
        <v>FHD (1920 x 1080) 16:9</v>
      </c>
      <c r="AQ84" t="str">
        <v>LCD</v>
      </c>
      <c r="AR84" t="str">
        <v>250nits</v>
      </c>
      <c r="AS84" t="str">
        <v>sRGB: 100%</v>
      </c>
      <c r="AT84" t="str">
        <v>178/178</v>
      </c>
      <c r="AU84" t="str">
        <v>14/25</v>
      </c>
      <c r="AV84" t="str">
        <v>60Hz</v>
      </c>
      <c r="AW84">
        <v>41.667361111111113</v>
      </c>
      <c r="AX84">
        <v>0.86</v>
      </c>
      <c r="AY84" t="str">
        <v>Wide view</v>
      </c>
      <c r="AZ84" t="str">
        <v>Anti-glare display</v>
      </c>
      <c r="BA84" t="str">
        <v>Non-touch screen</v>
      </c>
      <c r="BB84" t="str">
        <v>Normal Stand</v>
      </c>
      <c r="BC84" t="str">
        <v>Intel® Core™ i3-1215U Processor 1.2 GHz (10M Cache, up to 4.4 GHz, 6 cores)</v>
      </c>
      <c r="BD84" t="str">
        <v>N/A</v>
      </c>
      <c r="BE84" t="str">
        <v>N/A</v>
      </c>
      <c r="BF84" t="str">
        <v>Intel® UHD Graphics</v>
      </c>
      <c r="BG84" t="str">
        <v>8GB DDR4 SO-DIMM</v>
      </c>
      <c r="BH84" t="str">
        <v>DDR4 8GB</v>
      </c>
      <c r="BI84" t="str">
        <v>512GB M.2 NVMe™ PCIe® 3.0 SSD
Without HDD</v>
      </c>
      <c r="BJ84" t="str">
        <v>1x 2.5" 7mm SATA slot
1x M.2  2280 SSD slot
2x DDR4 SO-DIMM slot</v>
      </c>
      <c r="BK84" t="str">
        <v>Not available</v>
      </c>
      <c r="BL84" t="str">
        <v>Wi-Fi 6(802.11ax) (Dual band) 2*2 + Bluetooth® 5.2 Wireless Card</v>
      </c>
      <c r="BM84" t="str">
        <v>Realtek RTL8111H 10/100/1000 Mbps</v>
      </c>
      <c r="BN84" t="str">
        <v>720p HD camera</v>
      </c>
      <c r="BO84" t="str">
        <v>With privacy shutter</v>
      </c>
      <c r="BP84" t="str">
        <v>N/A</v>
      </c>
      <c r="BQ84" t="str">
        <v>Built-in microphone
Built-in speakers
SonicMaster</v>
      </c>
      <c r="BR84" t="str">
        <v>Windows 11 Home - ASUS recommends Windows 11 Pro for business</v>
      </c>
      <c r="BS84" t="str">
        <v>1-month trial for new Microsoft 365 customers. Credit card required.</v>
      </c>
      <c r="BT84" t="str">
        <v>ø4.5, 90W AC Adapter, Output: 19V DC, 4.74A, 90W, Input: 100~240V AC 50/60Hz universal</v>
      </c>
      <c r="BU84" t="str">
        <v>1x Kensington lock
1x 2-in-1 card reader SD / MMC
1x 3.5mm combo audio jack
1x USB 2.0 Type-A</v>
      </c>
      <c r="BV84" t="str">
        <v>1x DC-in
1x RJ45 Gigabit Ethernet
1x HDMI out 1.4
1x USB 2.0 Type-A
1x USB 3.2 Gen 1 Type-C
3x USB 3.2 Gen 1 Type-A</v>
      </c>
      <c r="BW84" t="str">
        <v>49.3 x 39.5 x 1.3 ~ 16.5 cm (19.41" x 15.55" x 0.51" ~ 6.50")</v>
      </c>
      <c r="BX84" t="str">
        <v>04.84 kg (10.67 lbs)</v>
      </c>
      <c r="BY84" t="str">
        <v>BIOS Booting User Password Protection
HDD User Password Protection and Security
Kensington Security Slot™(7x 3mm)</v>
      </c>
      <c r="BZ84" t="str">
        <v>McAfee Internet Security 30 days free trial</v>
      </c>
      <c r="CA84" t="str">
        <v>Trusted Platform Module (TPM) 2.0</v>
      </c>
      <c r="CB84" t="str">
        <v>MyASUS
ASUS Business Manager</v>
      </c>
      <c r="CC84" t="str">
        <v>System diagnosis
Fan Profile
Splendid
AppDeals
Link to MyASUS</v>
      </c>
      <c r="CD84" t="str">
        <v>Wired grey keyboard (USB)
Wired optical mouse (USB)</v>
      </c>
      <c r="CE84" t="str">
        <v>REACH
RoHS</v>
      </c>
      <c r="CF84" t="str">
        <v>1Y OnSite Service
 Accidental Damage Protection + 2Y OnSite Service</v>
      </c>
      <c r="CG84"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4">
        <v>0</v>
      </c>
      <c r="CI84">
        <v>0</v>
      </c>
    </row>
    <row r="85" spans="1:87" ht="14.4">
      <c r="A85" t="str">
        <v>E3202WBAK-BA585W</v>
      </c>
      <c r="B85" s="19" t="str">
        <f>IF(ISBLANK(A85),"",_xlfn.XLOOKUP(LEFT(A85,5),'MKT name rule'!$B$2:$B$322,'MKT name rule'!$C$2:$C$322, "Not found"))</f>
        <v>ASUS AiO E3202</v>
      </c>
      <c r="C85" s="19" t="str">
        <f t="shared" si="58"/>
        <v>90PT03H3-M00SM0</v>
      </c>
      <c r="D85" t="str">
        <f t="shared" si="31"/>
        <v>ASUS AiO E3202 (i5-1235U/8GB/512GB/Win 11 Home/E3202WBAK)</v>
      </c>
      <c r="E85" t="str">
        <f t="shared" si="32"/>
        <v>Intel® Core™ i5-1235U 1.3 GHz</v>
      </c>
      <c r="F85" t="str">
        <f t="shared" si="33"/>
        <v>Intel® UHD Graphics</v>
      </c>
      <c r="G85" t="str">
        <f t="shared" si="30"/>
        <v>Windows 11 Home</v>
      </c>
      <c r="H85" t="str">
        <f t="shared" si="59"/>
        <v>1-month trial for new Microsoft 365 customers. Credit card required.</v>
      </c>
      <c r="I85" t="str">
        <f t="shared" si="34"/>
        <v>21.45"</v>
      </c>
      <c r="J85" t="str">
        <f t="shared" si="35"/>
        <v>FHD (1920 x 1080) 16:9</v>
      </c>
      <c r="K85" t="str">
        <f t="shared" si="36"/>
        <v>250nits</v>
      </c>
      <c r="L85" s="1" t="str">
        <f t="shared" si="37"/>
        <v>DDR4 8GB</v>
      </c>
      <c r="M85" t="str">
        <f t="shared" si="38"/>
        <v>512GB M.2 NVMe™ PCIe® 3.0 SSD
Without HDD</v>
      </c>
      <c r="N85" t="str">
        <f t="shared" si="39"/>
        <v>Side:
1x Kensington lock
1x 2-in-1 card reader SD / MMC
1x 3.5mm combo audio jack
1x USB 2.0 Type-A
Back:
1x DC-in
1x RJ45 Gigabit Ethernet
1x HDMI out 1.4
1x USB 2.0 Type-A
1x USB 3.2 Gen 1 Type-C
3x USB 3.2 Gen 1 Type-A</v>
      </c>
      <c r="O85" t="str">
        <f t="shared" si="40"/>
        <v>04.84 kg</v>
      </c>
      <c r="P85" t="str">
        <f t="shared" si="41"/>
        <v>49.3 x 39.5 x 1.3 ~ 16.5 cm</v>
      </c>
      <c r="Q85" t="str">
        <f t="shared" si="42"/>
        <v>1x 2.5" 7mm SATA slot
1x M.2  2280 SSD slot
2x DDR4 SO-DIMM slot</v>
      </c>
      <c r="R85" t="str">
        <f t="shared" si="43"/>
        <v>Wired grey keyboard (USB)
Wired optical mouse (USB)</v>
      </c>
      <c r="S85" t="str">
        <f t="shared" si="44"/>
        <v>No Battery</v>
      </c>
      <c r="T85" t="str">
        <f t="shared" si="45"/>
        <v>ø4.5, 90W AC Adapter</v>
      </c>
      <c r="U85" t="str">
        <f t="shared" si="46"/>
        <v>BIOS Booting User Password Protection
HDD User Password Protection and Security
Kensington Security Slot™(7x 3mm)</v>
      </c>
      <c r="V85" t="str">
        <f t="shared" si="47"/>
        <v>Intel® Core™ i5-1235U Processor 1.3 GHz (12M Cache, up to 4.4 GHz, 10 cores)</v>
      </c>
      <c r="W85" t="str">
        <f t="shared" si="48"/>
        <v>Intel® Core™ i5-1235U 1.3</v>
      </c>
      <c r="X85" t="str">
        <f t="shared" si="49"/>
        <v>i5-1235U</v>
      </c>
      <c r="Y85" t="str">
        <f t="shared" si="50"/>
        <v>i5-1235U</v>
      </c>
      <c r="Z85" t="str">
        <f t="shared" si="51"/>
        <v>Win 11 Home</v>
      </c>
      <c r="AA85" t="str">
        <f t="shared" si="52"/>
        <v/>
      </c>
      <c r="AB85" t="str">
        <f t="shared" si="53"/>
        <v>8GB</v>
      </c>
      <c r="AC85" t="str">
        <f t="shared" si="54"/>
        <v>512GB</v>
      </c>
      <c r="AD85" t="str">
        <f t="shared" si="55"/>
        <v>1x Kensington lock
1x 2-in-1 card reader SD / MMC
1x 3.5mm combo audio jack
1x USB 2.0 Type-A</v>
      </c>
      <c r="AE85" t="str">
        <f t="shared" si="56"/>
        <v>1x DC-in
1x RJ45 Gigabit Ethernet
1x HDMI out 1.4
1x USB 2.0 Type-A
1x USB 3.2 Gen 1 Type-C
3x USB 3.2 Gen 1 Type-A</v>
      </c>
      <c r="AF85" t="str">
        <f t="shared" si="57"/>
        <v>E3202WBAK</v>
      </c>
      <c r="AG85" s="27"/>
      <c r="AH85" t="str">
        <v>90PT03H3-M00SM0</v>
      </c>
      <c r="AI85" t="str">
        <v>E3202WBAK-BA585W</v>
      </c>
      <c r="AJ85">
        <v>4711387299791</v>
      </c>
      <c r="AK85">
        <v>197105299795</v>
      </c>
      <c r="AL85">
        <v>4.7919999999999998</v>
      </c>
      <c r="AM85" t="str">
        <v>VSPT03H1-BU0040</v>
      </c>
      <c r="AN85" t="str">
        <v>Black</v>
      </c>
      <c r="AO85" t="str">
        <v>21.45-inch</v>
      </c>
      <c r="AP85" t="str">
        <v>FHD (1920 x 1080) 16:9</v>
      </c>
      <c r="AQ85" t="str">
        <v>LCD</v>
      </c>
      <c r="AR85" t="str">
        <v>250nits</v>
      </c>
      <c r="AS85" t="str">
        <v>sRGB: 100%</v>
      </c>
      <c r="AT85" t="str">
        <v>178/178</v>
      </c>
      <c r="AU85" t="str">
        <v>14/25</v>
      </c>
      <c r="AV85" t="str">
        <v>60Hz</v>
      </c>
      <c r="AW85">
        <v>41.667361111111113</v>
      </c>
      <c r="AX85">
        <v>0.86</v>
      </c>
      <c r="AY85" t="str">
        <v>Wide view</v>
      </c>
      <c r="AZ85" t="str">
        <v>Anti-glare display</v>
      </c>
      <c r="BA85" t="str">
        <v>Non-touch screen</v>
      </c>
      <c r="BB85" t="str">
        <v>Normal Stand</v>
      </c>
      <c r="BC85" t="str">
        <v>Intel® Core™ i5-1235U Processor 1.3 GHz (12M Cache, up to 4.4 GHz, 10 cores)</v>
      </c>
      <c r="BD85" t="str">
        <v>N/A</v>
      </c>
      <c r="BE85" t="str">
        <v>N/A</v>
      </c>
      <c r="BF85" t="str">
        <v>Intel® UHD Graphics</v>
      </c>
      <c r="BG85" t="str">
        <v>8GB DDR4 SO-DIMM</v>
      </c>
      <c r="BH85" t="str">
        <v>DDR4 8GB</v>
      </c>
      <c r="BI85" t="str">
        <v>512GB M.2 NVMe™ PCIe® 3.0 SSD
Without HDD</v>
      </c>
      <c r="BJ85" t="str">
        <v>1x 2.5" 7mm SATA slot
1x M.2  2280 SSD slot
2x DDR4 SO-DIMM slot</v>
      </c>
      <c r="BK85" t="str">
        <v>Not available</v>
      </c>
      <c r="BL85" t="str">
        <v>Wi-Fi 6(802.11ax) (Dual band) 2*2 + Bluetooth® 5.2 Wireless Card</v>
      </c>
      <c r="BM85" t="str">
        <v>Realtek RTL8111H 10/100/1000 Mbps</v>
      </c>
      <c r="BN85" t="str">
        <v>720p HD camera</v>
      </c>
      <c r="BO85" t="str">
        <v>With privacy shutter</v>
      </c>
      <c r="BP85" t="str">
        <v>N/A</v>
      </c>
      <c r="BQ85" t="str">
        <v>Built-in microphone
Built-in speakers
SonicMaster</v>
      </c>
      <c r="BR85" t="str">
        <v>Windows 11 Home - ASUS recommends Windows 11 Pro for business</v>
      </c>
      <c r="BS85" t="str">
        <v>1-month trial for new Microsoft 365 customers. Credit card required.</v>
      </c>
      <c r="BT85" t="str">
        <v>ø4.5, 90W AC Adapter, Output: 19V DC, 4.74A, 90W, Input: 100~240V AC 50/60Hz universal</v>
      </c>
      <c r="BU85" t="str">
        <v>1x Kensington lock
1x 2-in-1 card reader SD / MMC
1x 3.5mm combo audio jack
1x USB 2.0 Type-A</v>
      </c>
      <c r="BV85" t="str">
        <v>1x DC-in
1x RJ45 Gigabit Ethernet
1x HDMI out 1.4
1x USB 2.0 Type-A
1x USB 3.2 Gen 1 Type-C
3x USB 3.2 Gen 1 Type-A</v>
      </c>
      <c r="BW85" t="str">
        <v>49.3 x 39.5 x 1.3 ~ 16.5 cm (19.41" x 15.55" x 0.51" ~ 6.50")</v>
      </c>
      <c r="BX85" t="str">
        <v>04.84 kg (10.67 lbs)</v>
      </c>
      <c r="BY85" t="str">
        <v>BIOS Booting User Password Protection
HDD User Password Protection and Security
Kensington Security Slot™(7x 3mm)</v>
      </c>
      <c r="BZ85" t="str">
        <v>McAfee Internet Security 30 days free trial</v>
      </c>
      <c r="CA85" t="str">
        <v>Trusted Platform Module (TPM) 2.0</v>
      </c>
      <c r="CB85" t="str">
        <v>MyASUS
ASUS Business Manager</v>
      </c>
      <c r="CC85" t="str">
        <v>System diagnosis
Fan Profile
Splendid
AppDeals
Link to MyASUS</v>
      </c>
      <c r="CD85" t="str">
        <v>Wired grey keyboard (USB)
Wired optical mouse (USB)</v>
      </c>
      <c r="CE85" t="str">
        <v>REACH
RoHS</v>
      </c>
      <c r="CF85" t="str">
        <v>1Y OnSite Service
 Accidental Damage Protection + 2Y OnSite Service</v>
      </c>
      <c r="CG85"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5">
        <v>0</v>
      </c>
      <c r="CI85">
        <v>0</v>
      </c>
    </row>
    <row r="86" spans="1:87" ht="14.4">
      <c r="A86" t="str">
        <v>E3402WBAK-BA785W</v>
      </c>
      <c r="B86" s="19" t="str">
        <f>IF(ISBLANK(A86),"",_xlfn.XLOOKUP(LEFT(A86,5),'MKT name rule'!$B$2:$B$322,'MKT name rule'!$C$2:$C$322, "Not found"))</f>
        <v>ASUS ExpertCenter E3 AiO 24</v>
      </c>
      <c r="C86" s="19" t="str">
        <f t="shared" si="58"/>
        <v>90PT03G3-M05490</v>
      </c>
      <c r="D86" t="str">
        <f t="shared" si="31"/>
        <v>ASUS ExpertCenter E3 AiO 24 (i7-1255U/8GB/512GB/Win 11 Home/E3402WBAK)</v>
      </c>
      <c r="E86" t="str">
        <f t="shared" si="32"/>
        <v>Intel® Core™ i7-1255U 1.7 GHz</v>
      </c>
      <c r="F86" t="str">
        <f t="shared" si="33"/>
        <v>Intel® UHD Graphics</v>
      </c>
      <c r="G86" t="str">
        <f t="shared" si="30"/>
        <v>Windows 11 Home</v>
      </c>
      <c r="H86" t="str">
        <f t="shared" si="59"/>
        <v>1-month trial for new Microsoft 365 customers. Credit card required.</v>
      </c>
      <c r="I86" t="str">
        <f t="shared" si="34"/>
        <v>23.8"</v>
      </c>
      <c r="J86" t="str">
        <f t="shared" si="35"/>
        <v>FHD (1920 x 1080) 16:9</v>
      </c>
      <c r="K86" t="str">
        <f t="shared" si="36"/>
        <v>250nits</v>
      </c>
      <c r="L86" s="1" t="str">
        <f t="shared" si="37"/>
        <v>DDR4 8GB</v>
      </c>
      <c r="M86" t="str">
        <f t="shared" si="38"/>
        <v>512GB M.2 NVMe™ PCIe® 3.0 SSD
Without HDD</v>
      </c>
      <c r="N86" t="str">
        <f t="shared" si="39"/>
        <v>Side:
1x Kensington lock
1x 2-in-1 card reader SD / MMC
1x 3.5mm combo audio jack
1x USB 2.0 Type-A
Back:
1x DC-in
1x RJ45 Gigabit Ethernet
1x HDMI in 1.4
1x HDMI out 1.4
1x USB 2.0 Type-A
1x USB 3.2 Gen 1 Type-C
3x USB 3.2 Gen 1 Type-A</v>
      </c>
      <c r="O86" t="str">
        <f t="shared" si="40"/>
        <v>05.40 kg</v>
      </c>
      <c r="P86" t="str">
        <f t="shared" si="41"/>
        <v>53.9 x 42.3 x 1.5 ~ 16.5 cm</v>
      </c>
      <c r="Q86" t="str">
        <f t="shared" si="42"/>
        <v>1x 2.5" 7mm SATA slot
1x M.2  2280 SSD slot
2x DDR4 SO-DIMM slot</v>
      </c>
      <c r="R86" t="str">
        <f t="shared" si="43"/>
        <v>Wired black keyboard (USB)
Wired optical mouse (USB)</v>
      </c>
      <c r="S86" t="str">
        <f t="shared" si="44"/>
        <v>No Battery</v>
      </c>
      <c r="T86" t="str">
        <f t="shared" si="45"/>
        <v>ø4.5, 90W AC Adapter</v>
      </c>
      <c r="U86" t="str">
        <f t="shared" si="46"/>
        <v>BIOS Booting User Password Protection
HDD User Password Protection and Security
Kensington Security Slot™(7x 3mm)</v>
      </c>
      <c r="V86" t="str">
        <f t="shared" si="47"/>
        <v>Intel® Core™ i7-1255U Processor 1.7 GHz (12M Cache, up to 4.7 GHz, 10 cores)</v>
      </c>
      <c r="W86" t="str">
        <f t="shared" si="48"/>
        <v>Intel® Core™ i7-1255U 1.7</v>
      </c>
      <c r="X86" t="str">
        <f t="shared" si="49"/>
        <v>i7-1255U</v>
      </c>
      <c r="Y86" t="str">
        <f t="shared" si="50"/>
        <v>i7-1255U</v>
      </c>
      <c r="Z86" t="str">
        <f t="shared" si="51"/>
        <v>Win 11 Home</v>
      </c>
      <c r="AA86" t="str">
        <f t="shared" si="52"/>
        <v/>
      </c>
      <c r="AB86" t="str">
        <f t="shared" si="53"/>
        <v>8GB</v>
      </c>
      <c r="AC86" t="str">
        <f t="shared" si="54"/>
        <v>512GB</v>
      </c>
      <c r="AD86" t="str">
        <f t="shared" si="55"/>
        <v>1x Kensington lock
1x 2-in-1 card reader SD / MMC
1x 3.5mm combo audio jack
1x USB 2.0 Type-A</v>
      </c>
      <c r="AE86" t="str">
        <f t="shared" si="56"/>
        <v>1x DC-in
1x RJ45 Gigabit Ethernet
1x HDMI in 1.4
1x HDMI out 1.4
1x USB 2.0 Type-A
1x USB 3.2 Gen 1 Type-C
3x USB 3.2 Gen 1 Type-A</v>
      </c>
      <c r="AF86" t="str">
        <f t="shared" si="57"/>
        <v>E3402WBAK</v>
      </c>
      <c r="AG86" s="27"/>
      <c r="AH86" t="str">
        <v>90PT03G3-M05490</v>
      </c>
      <c r="AI86" t="str">
        <v>E3402WBAK-BA785W</v>
      </c>
      <c r="AJ86">
        <v>4711387306918</v>
      </c>
      <c r="AK86">
        <v>197105306912</v>
      </c>
      <c r="AL86">
        <v>5.3520000000000003</v>
      </c>
      <c r="AM86" t="str">
        <v>VSPT03G1-BU0070</v>
      </c>
      <c r="AN86" t="str">
        <v>Black</v>
      </c>
      <c r="AO86" t="str">
        <v>23.8-inch</v>
      </c>
      <c r="AP86" t="str">
        <v>FHD (1920 x 1080) 16:9</v>
      </c>
      <c r="AQ86" t="str">
        <v>LCD</v>
      </c>
      <c r="AR86" t="str">
        <v>250nits</v>
      </c>
      <c r="AS86" t="str">
        <v>sRGB: 100%</v>
      </c>
      <c r="AT86" t="str">
        <v>178/178</v>
      </c>
      <c r="AU86" t="str">
        <v>14/25</v>
      </c>
      <c r="AV86" t="str">
        <v>60Hz</v>
      </c>
      <c r="AW86">
        <v>41.667361111111113</v>
      </c>
      <c r="AX86">
        <v>0.88</v>
      </c>
      <c r="AY86" t="str">
        <v>Wide view</v>
      </c>
      <c r="AZ86" t="str">
        <v>Anti-glare display</v>
      </c>
      <c r="BA86" t="str">
        <v>Non-touch screen</v>
      </c>
      <c r="BB86" t="str">
        <v>Normal Stand</v>
      </c>
      <c r="BC86" t="str">
        <v>Intel® Core™ i7-1255U Processor 1.7 GHz (12M Cache, up to 4.7 GHz, 10 cores)</v>
      </c>
      <c r="BD86" t="str">
        <v>N/A</v>
      </c>
      <c r="BE86" t="str">
        <v>N/A</v>
      </c>
      <c r="BF86" t="str">
        <v>Intel® UHD Graphics</v>
      </c>
      <c r="BG86" t="str">
        <v>8GB DDR4 SO-DIMM</v>
      </c>
      <c r="BH86" t="str">
        <v>DDR4 8GB</v>
      </c>
      <c r="BI86" t="str">
        <v>512GB M.2 NVMe™ PCIe® 3.0 SSD
Without HDD</v>
      </c>
      <c r="BJ86" t="str">
        <v>1x 2.5" 7mm SATA slot
1x M.2  2280 SSD slot
2x DDR4 SO-DIMM slot</v>
      </c>
      <c r="BK86" t="str">
        <v>Not available</v>
      </c>
      <c r="BL86" t="str">
        <v>Wi-Fi 6(802.11ax) (Dual band) 2*2 + Bluetooth® 5.2 Wireless Card</v>
      </c>
      <c r="BM86" t="str">
        <v>Realtek RTL8111H 10/100/1000 Mbps</v>
      </c>
      <c r="BN86" t="str">
        <v>720p HD camera</v>
      </c>
      <c r="BO86" t="str">
        <v>With privacy shutter</v>
      </c>
      <c r="BP86" t="str">
        <v>N/A</v>
      </c>
      <c r="BQ86" t="str">
        <v>Built-in microphone
Built-in speakers
SonicMaster</v>
      </c>
      <c r="BR86" t="str">
        <v>Windows 11 Home - ASUS recommends Windows 11 Pro for business</v>
      </c>
      <c r="BS86" t="str">
        <v>1-month trial for new Microsoft 365 customers. Credit card required.</v>
      </c>
      <c r="BT86" t="str">
        <v>ø4.5, 90W AC Adapter, Output: 19V DC, 4.74A, 90W, Input: 100~240V AC 50/60Hz universal</v>
      </c>
      <c r="BU86" t="str">
        <v>1x Kensington lock
1x 2-in-1 card reader SD / MMC
1x 3.5mm combo audio jack
1x USB 2.0 Type-A</v>
      </c>
      <c r="BV86" t="str">
        <v>1x DC-in
1x RJ45 Gigabit Ethernet
1x HDMI in 1.4
1x HDMI out 1.4
1x USB 2.0 Type-A
1x USB 3.2 Gen 1 Type-C
3x USB 3.2 Gen 1 Type-A</v>
      </c>
      <c r="BW86" t="str">
        <v>53.9 x 42.3 x 1.5 ~ 16.5 cm (21.22" x 16.65" x 0.59" ~ 6.50")</v>
      </c>
      <c r="BX86" t="str">
        <v>05.40 kg (11.90 lbs)</v>
      </c>
      <c r="BY86" t="str">
        <v>BIOS Booting User Password Protection
HDD User Password Protection and Security
Kensington Security Slot™(7x 3mm)</v>
      </c>
      <c r="BZ86" t="str">
        <v>McAfee Internet Security 30 days free trial</v>
      </c>
      <c r="CA86" t="str">
        <v>Trusted Platform Module (TPM) 2.0</v>
      </c>
      <c r="CB86" t="str">
        <v>MyASUS
ASUS Business Manager</v>
      </c>
      <c r="CC86" t="str">
        <v>System diagnosis
Fan Profile
Splendid
AppDeals
Link to MyASUS</v>
      </c>
      <c r="CD86" t="str">
        <v>Wired black keyboard (USB)
Wired optical mouse (USB)</v>
      </c>
      <c r="CE86" t="str">
        <v>EPEAT Silver
Energy star 8.0
REACH
RoHS</v>
      </c>
      <c r="CF86" t="str">
        <v>1Y OnSite Service
 Accidental Damage Protection + 2Y OnSite Service</v>
      </c>
      <c r="CG86"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6" t="str">
        <v>65% PCR recycled plastic front frame</v>
      </c>
      <c r="CI86" t="str">
        <v>65% PCR recycled plastic rear cover</v>
      </c>
    </row>
    <row r="87" spans="1:87" ht="14.4">
      <c r="A87" t="str">
        <v>E3402WVAK-BP585WS</v>
      </c>
      <c r="B87" s="19" t="str">
        <f>IF(ISBLANK(A87),"",_xlfn.XLOOKUP(LEFT(A87,5),'MKT name rule'!$B$2:$B$322,'MKT name rule'!$C$2:$C$322, "Not found"))</f>
        <v>ASUS ExpertCenter E3 AiO 24</v>
      </c>
      <c r="C87" s="19" t="str">
        <f t="shared" si="58"/>
        <v>90PT03T2-M00YX0</v>
      </c>
      <c r="D87" t="str">
        <f t="shared" si="31"/>
        <v>ASUS ExpertCenter E3 AiO 24 (i5-1335U/8GB/512GB/Win 11 Home/E3402WVAK)</v>
      </c>
      <c r="E87" t="str">
        <f t="shared" si="32"/>
        <v>Intel® Core™ i5-1335U 1.3 GHz</v>
      </c>
      <c r="F87" t="str">
        <f t="shared" si="33"/>
        <v>Intel® Graphics</v>
      </c>
      <c r="G87" t="str">
        <f t="shared" si="30"/>
        <v>Windows 11 Home</v>
      </c>
      <c r="H87" t="str">
        <f t="shared" si="59"/>
        <v>Microsoft Office Home &amp; Student 2021</v>
      </c>
      <c r="I87" t="str">
        <f t="shared" si="34"/>
        <v>23.8"</v>
      </c>
      <c r="J87" t="str">
        <f t="shared" si="35"/>
        <v>FHD (1920 x 1080) 16:9</v>
      </c>
      <c r="K87" t="str">
        <f t="shared" si="36"/>
        <v>250nits</v>
      </c>
      <c r="L87" s="1" t="str">
        <f t="shared" si="37"/>
        <v>DDR5 8GB</v>
      </c>
      <c r="M87" t="str">
        <f t="shared" si="38"/>
        <v>512GB M.2 NVMe™ PCIe® 4.0 SSD</v>
      </c>
      <c r="N87" t="str">
        <f t="shared" si="39"/>
        <v>Side:
1x Kensington lock
1x 2-in-1 card reader SD / MMC
1x 3.5mm combo audio jack
1x USB 2.0 Type-A
Back:
1x DC-in
1x RJ45 Gigabit Ethernet
1x HDMI in 1.4
1x HDMI out 1.4
1x USB 2.0 Type-A
1x USB 3.2 Gen 1 Type-C
3x USB 3.2 Gen 1 Type-A</v>
      </c>
      <c r="O87" t="str">
        <f t="shared" si="40"/>
        <v>05.40 kg</v>
      </c>
      <c r="P87" t="str">
        <f t="shared" si="41"/>
        <v>53.9 x 42.3 x 1.5 ~ 16.5 cm</v>
      </c>
      <c r="Q87" t="str">
        <f t="shared" si="42"/>
        <v>1x M.2  2280 SSD slot
2x DDR5 SO-DIMM slot</v>
      </c>
      <c r="R87" t="str">
        <f t="shared" si="43"/>
        <v>Wired black keyboard (USB)
Wired optical mouse (USB)</v>
      </c>
      <c r="S87" t="str">
        <f t="shared" si="44"/>
        <v>No Battery</v>
      </c>
      <c r="T87" t="str">
        <f t="shared" si="45"/>
        <v>ø4.5, 90W AC Adapter</v>
      </c>
      <c r="U87" t="str">
        <f t="shared" si="46"/>
        <v>BIOS Booting User Password Protection
HDD User Password Protection and Security
Kensington Security Slot™(7x 3mm)</v>
      </c>
      <c r="V87" t="str">
        <f t="shared" si="47"/>
        <v>Intel® Core™ i5-1335U Processor 1.3 GHz (12M Cache, up to 4.6 GHz, 10 cores)</v>
      </c>
      <c r="W87" t="str">
        <f t="shared" si="48"/>
        <v>Intel® Core™ i5-1335U 1.3</v>
      </c>
      <c r="X87" t="str">
        <f t="shared" si="49"/>
        <v>i5-1335U</v>
      </c>
      <c r="Y87" t="str">
        <f t="shared" si="50"/>
        <v>i5-1335U</v>
      </c>
      <c r="Z87" t="str">
        <f t="shared" si="51"/>
        <v>Win 11 Home</v>
      </c>
      <c r="AA87" t="str">
        <f t="shared" si="52"/>
        <v/>
      </c>
      <c r="AB87" t="str">
        <f t="shared" si="53"/>
        <v>8GB</v>
      </c>
      <c r="AC87" t="str">
        <f t="shared" si="54"/>
        <v>512GB</v>
      </c>
      <c r="AD87" t="str">
        <f t="shared" si="55"/>
        <v>1x Kensington lock
1x 2-in-1 card reader SD / MMC
1x 3.5mm combo audio jack
1x USB 2.0 Type-A</v>
      </c>
      <c r="AE87" t="str">
        <f t="shared" si="56"/>
        <v>1x DC-in
1x RJ45 Gigabit Ethernet
1x HDMI in 1.4
1x HDMI out 1.4
1x USB 2.0 Type-A
1x USB 3.2 Gen 1 Type-C
3x USB 3.2 Gen 1 Type-A</v>
      </c>
      <c r="AF87" t="str">
        <f t="shared" si="57"/>
        <v>E3402WVAK</v>
      </c>
      <c r="AG87" s="27"/>
      <c r="AH87" t="str">
        <v>90PT03T2-M00YX0</v>
      </c>
      <c r="AI87" t="str">
        <v>E3402WVAK-BP585WS</v>
      </c>
      <c r="AJ87">
        <v>4711387604878</v>
      </c>
      <c r="AK87">
        <v>197105604872</v>
      </c>
      <c r="AL87">
        <v>5.3970000000000002</v>
      </c>
      <c r="AM87" t="str">
        <v>VSPT03T2-BU0020</v>
      </c>
      <c r="AN87" t="str">
        <v>Black</v>
      </c>
      <c r="AO87" t="str">
        <v>23.8-inch</v>
      </c>
      <c r="AP87" t="str">
        <v>FHD (1920 x 1080) 16:9</v>
      </c>
      <c r="AQ87" t="str">
        <v>LCD</v>
      </c>
      <c r="AR87" t="str">
        <v>250nits</v>
      </c>
      <c r="AS87" t="str">
        <v>sRGB: 100%</v>
      </c>
      <c r="AT87" t="str">
        <v>178/178</v>
      </c>
      <c r="AU87" t="str">
        <v>14/25</v>
      </c>
      <c r="AV87" t="str">
        <v>100Hz</v>
      </c>
      <c r="AW87">
        <v>41.667361111111113</v>
      </c>
      <c r="AX87">
        <v>0.88</v>
      </c>
      <c r="AY87" t="str">
        <v>Wide view</v>
      </c>
      <c r="AZ87" t="str">
        <v>Anti-glare display</v>
      </c>
      <c r="BA87" t="str">
        <v>Non-touch screen</v>
      </c>
      <c r="BB87" t="str">
        <v>Normal Stand</v>
      </c>
      <c r="BC87" t="str">
        <v>Intel® Core™ i5-1335U Processor 1.3 GHz (12M Cache, up to 4.6 GHz, 10 cores)</v>
      </c>
      <c r="BD87" t="str">
        <v>N/A</v>
      </c>
      <c r="BE87" t="str">
        <v>N/A</v>
      </c>
      <c r="BF87" t="str">
        <v>Intel® Graphics</v>
      </c>
      <c r="BG87" t="str">
        <v>8GB DDR5 SO-DIMM</v>
      </c>
      <c r="BH87" t="str">
        <v>DDR5 8GB</v>
      </c>
      <c r="BI87" t="str">
        <v>512GB M.2 NVMe™ PCIe® 4.0 SSD</v>
      </c>
      <c r="BJ87" t="str">
        <v>1x M.2  2280 SSD slot
2x DDR5 SO-DIMM slot</v>
      </c>
      <c r="BK87">
        <v>0</v>
      </c>
      <c r="BL87" t="str">
        <v>Wi-Fi 6E(802.11ax) (Dual band) 2*2 + Bluetooth® 5.4 Wireless Card</v>
      </c>
      <c r="BM87" t="str">
        <v>Realtek RTL8111H 10/100/1000 Mbps</v>
      </c>
      <c r="BN87" t="str">
        <v>720p HD camera</v>
      </c>
      <c r="BO87" t="str">
        <v>With privacy shutter</v>
      </c>
      <c r="BP87" t="str">
        <v>N/A</v>
      </c>
      <c r="BQ87" t="str">
        <v>Built-in array microphone
Built-in speakers
SonicMaster</v>
      </c>
      <c r="BR87" t="str">
        <v>Windows 11 Home - ASUS recommends Windows 11 Pro for business</v>
      </c>
      <c r="BS87" t="str">
        <v>Microsoft Office Home &amp; Student 2021</v>
      </c>
      <c r="BT87" t="str">
        <v>ø4.5, 90W AC Adapter, Output: 19V DC, 4.74A, 90W, Input: 100~240V AC 50/60Hz universal</v>
      </c>
      <c r="BU87" t="str">
        <v>1x Kensington lock
1x 2-in-1 card reader SD / MMC
1x 3.5mm combo audio jack
1x USB 2.0 Type-A</v>
      </c>
      <c r="BV87" t="str">
        <v>1x DC-in
1x RJ45 Gigabit Ethernet
1x HDMI in 1.4
1x HDMI out 1.4
1x USB 2.0 Type-A
1x USB 3.2 Gen 1 Type-C
3x USB 3.2 Gen 1 Type-A</v>
      </c>
      <c r="BW87" t="str">
        <v>53.9 x 42.3 x 1.5 ~ 16.5 cm (21.22" x 16.65" x 0.59" ~ 6.50")</v>
      </c>
      <c r="BX87" t="str">
        <v>05.40 kg (11.90 lbs)</v>
      </c>
      <c r="BY87" t="str">
        <v>BIOS Booting User Password Protection
HDD User Password Protection and Security
Kensington Security Slot™(7x 3mm)</v>
      </c>
      <c r="BZ87" t="str">
        <v>N/A</v>
      </c>
      <c r="CA87" t="str">
        <v>Trusted Platform Module (TPM)</v>
      </c>
      <c r="CB87" t="str">
        <v>MyASUS
ASUS Business Manager</v>
      </c>
      <c r="CC87" t="str">
        <v>System diagnosis
Fan Profile
Splendid
AppDeals
Link to MyASUS</v>
      </c>
      <c r="CD87" t="str">
        <v>Wired black keyboard (USB)
Wired optical mouse (USB)</v>
      </c>
      <c r="CE87" t="str">
        <v>REACH
RoHS</v>
      </c>
      <c r="CF87" t="str">
        <v>1Y OnSite Service
 Accidental Damage Protection + 2Y OnSite Service</v>
      </c>
      <c r="CG87"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7">
        <v>0</v>
      </c>
      <c r="CI87">
        <v>0</v>
      </c>
    </row>
    <row r="88" spans="1:87" ht="14.4">
      <c r="A88" t="str">
        <v>E3402WVAK-BPC585WS</v>
      </c>
      <c r="B88" s="19" t="str">
        <f>IF(ISBLANK(A88),"",_xlfn.XLOOKUP(LEFT(A88,5),'MKT name rule'!$B$2:$B$322,'MKT name rule'!$C$2:$C$322, "Not found"))</f>
        <v>ASUS ExpertCenter E3 AiO 24</v>
      </c>
      <c r="C88" s="19" t="str">
        <f t="shared" si="58"/>
        <v>90PT03T2-M01A00</v>
      </c>
      <c r="D88" t="str">
        <f t="shared" si="31"/>
        <v>ASUS ExpertCenter E3 AiO 24 (i5-1335U/8GB/512GB/Win 11 Home/E3402WVAK)</v>
      </c>
      <c r="E88" t="str">
        <f t="shared" si="32"/>
        <v>Intel® Core™ i5-1335U 1.3 GHz</v>
      </c>
      <c r="F88" t="str">
        <f t="shared" si="33"/>
        <v>Intel® Graphics</v>
      </c>
      <c r="G88" t="str">
        <f t="shared" si="30"/>
        <v>Windows 11 Home</v>
      </c>
      <c r="H88" t="str">
        <f t="shared" si="59"/>
        <v>Microsoft Office Home &amp; Student 2021_x000D_
Microsoft 365 Basic</v>
      </c>
      <c r="I88" t="str">
        <f t="shared" si="34"/>
        <v>23.8"</v>
      </c>
      <c r="J88" t="str">
        <f t="shared" si="35"/>
        <v>FHD (1920 x 1080) 16:9</v>
      </c>
      <c r="K88" t="str">
        <f t="shared" si="36"/>
        <v>250nits</v>
      </c>
      <c r="L88" s="1" t="str">
        <f t="shared" si="37"/>
        <v>DDR5 8GB</v>
      </c>
      <c r="M88" t="str">
        <f t="shared" si="38"/>
        <v>512GB M.2 NVMe™ PCIe® 4.0 SSD</v>
      </c>
      <c r="N88" t="str">
        <f t="shared" si="39"/>
        <v>Side:
1x Kensington lock
1x 2-in-1 card reader SD / MMC
1x 3.5mm combo audio jack
1x USB 2.0 Type-A
Back:
1x DC-in
1x RJ45 Gigabit Ethernet
1x HDMI in 1.4
1x HDMI out 1.4
1x USB 2.0 Type-A
1x USB 3.2 Gen 1 Type-C
3x USB 3.2 Gen 1 Type-A</v>
      </c>
      <c r="O88" t="str">
        <f t="shared" si="40"/>
        <v>05.40 kg</v>
      </c>
      <c r="P88" t="str">
        <f t="shared" si="41"/>
        <v>53.9 x 42.3 x 1.5 ~ 16.5 cm</v>
      </c>
      <c r="Q88" t="str">
        <f t="shared" si="42"/>
        <v>1x M.2  2280 SSD slot
2x DDR5 SO-DIMM slot</v>
      </c>
      <c r="R88" t="str">
        <f t="shared" si="43"/>
        <v>Wired black keyboard (USB)
Wired optical mouse (USB)</v>
      </c>
      <c r="S88" t="str">
        <f t="shared" si="44"/>
        <v>No Battery</v>
      </c>
      <c r="T88" t="str">
        <f t="shared" si="45"/>
        <v>ø4.5, 90W AC Adapter</v>
      </c>
      <c r="U88" t="str">
        <f t="shared" si="46"/>
        <v>BIOS Booting User Password Protection
HDD User Password Protection and Security
Kensington Security Slot™(7x 3mm)</v>
      </c>
      <c r="V88" t="str">
        <f t="shared" si="47"/>
        <v>Intel® Core™ i5-1335U Processor 1.3 GHz (12M Cache, up to 4.6 GHz, 10 cores)</v>
      </c>
      <c r="W88" t="str">
        <f t="shared" si="48"/>
        <v>Intel® Core™ i5-1335U 1.3</v>
      </c>
      <c r="X88" t="str">
        <f t="shared" si="49"/>
        <v>i5-1335U</v>
      </c>
      <c r="Y88" t="str">
        <f t="shared" si="50"/>
        <v>i5-1335U</v>
      </c>
      <c r="Z88" t="str">
        <f t="shared" si="51"/>
        <v>Win 11 Home</v>
      </c>
      <c r="AA88" t="str">
        <f t="shared" si="52"/>
        <v/>
      </c>
      <c r="AB88" t="str">
        <f t="shared" si="53"/>
        <v>8GB</v>
      </c>
      <c r="AC88" t="str">
        <f t="shared" si="54"/>
        <v>512GB</v>
      </c>
      <c r="AD88" t="str">
        <f t="shared" si="55"/>
        <v>1x Kensington lock
1x 2-in-1 card reader SD / MMC
1x 3.5mm combo audio jack
1x USB 2.0 Type-A</v>
      </c>
      <c r="AE88" t="str">
        <f t="shared" si="56"/>
        <v>1x DC-in
1x RJ45 Gigabit Ethernet
1x HDMI in 1.4
1x HDMI out 1.4
1x USB 2.0 Type-A
1x USB 3.2 Gen 1 Type-C
3x USB 3.2 Gen 1 Type-A</v>
      </c>
      <c r="AF88" t="str">
        <f t="shared" si="57"/>
        <v>E3402WVAK</v>
      </c>
      <c r="AG88" s="27"/>
      <c r="AH88" t="str">
        <v>90PT03T2-M01A00</v>
      </c>
      <c r="AI88" t="str">
        <v>E3402WVAK-BPC585WS</v>
      </c>
      <c r="AJ88">
        <v>4711387693483</v>
      </c>
      <c r="AK88">
        <v>197105693487</v>
      </c>
      <c r="AL88">
        <v>5.3970000000000002</v>
      </c>
      <c r="AM88" t="str">
        <v>VSPT03T2-BU0020</v>
      </c>
      <c r="AN88" t="str">
        <v>Black</v>
      </c>
      <c r="AO88" t="str">
        <v>23.8-inch</v>
      </c>
      <c r="AP88" t="str">
        <v>FHD (1920 x 1080) 16:9</v>
      </c>
      <c r="AQ88" t="str">
        <v>LCD</v>
      </c>
      <c r="AR88" t="str">
        <v>250nits</v>
      </c>
      <c r="AS88" t="str">
        <v>sRGB: 100%</v>
      </c>
      <c r="AT88" t="str">
        <v>178/178</v>
      </c>
      <c r="AU88" t="str">
        <v>14/25</v>
      </c>
      <c r="AV88" t="str">
        <v>100Hz</v>
      </c>
      <c r="AW88">
        <v>41.667361111111113</v>
      </c>
      <c r="AX88">
        <v>0.88</v>
      </c>
      <c r="AY88" t="str">
        <v>Wide view</v>
      </c>
      <c r="AZ88" t="str">
        <v>Anti-glare display</v>
      </c>
      <c r="BA88" t="str">
        <v>Non-touch screen</v>
      </c>
      <c r="BB88" t="str">
        <v>Normal Stand</v>
      </c>
      <c r="BC88" t="str">
        <v>Intel® Core™ i5-1335U Processor 1.3 GHz (12M Cache, up to 4.6 GHz, 10 cores)</v>
      </c>
      <c r="BD88" t="str">
        <v>N/A</v>
      </c>
      <c r="BE88" t="str">
        <v>N/A</v>
      </c>
      <c r="BF88" t="str">
        <v>Intel® Graphics</v>
      </c>
      <c r="BG88" t="str">
        <v>8GB DDR5 SO-DIMM</v>
      </c>
      <c r="BH88" t="str">
        <v>DDR5 8GB</v>
      </c>
      <c r="BI88" t="str">
        <v>512GB M.2 NVMe™ PCIe® 4.0 SSD</v>
      </c>
      <c r="BJ88" t="str">
        <v>1x M.2  2280 SSD slot
2x DDR5 SO-DIMM slot</v>
      </c>
      <c r="BK88">
        <v>0</v>
      </c>
      <c r="BL88" t="str">
        <v>Wi-Fi 6E(802.11ax) (Dual band) 2*2 + Bluetooth® 5.4 Wireless Card</v>
      </c>
      <c r="BM88" t="str">
        <v>Realtek RTL8111H 10/100/1000 Mbps</v>
      </c>
      <c r="BN88" t="str">
        <v>720p HD camera</v>
      </c>
      <c r="BO88" t="str">
        <v>With privacy shutter</v>
      </c>
      <c r="BP88" t="str">
        <v>N/A</v>
      </c>
      <c r="BQ88" t="str">
        <v>Built-in array microphone
Built-in speakers
SonicMaster</v>
      </c>
      <c r="BR88" t="str">
        <v>Windows 11 Home - ASUS recommends Windows 11 Pro for business</v>
      </c>
      <c r="BS88" t="str">
        <v>Microsoft Office Home &amp; Student 2021_x000D_
Microsoft 365 Basic</v>
      </c>
      <c r="BT88" t="str">
        <v>ø4.5, 90W AC Adapter, Output: 19V DC, 4.74A, 90W, Input: 100~240V AC 50/60Hz universal</v>
      </c>
      <c r="BU88" t="str">
        <v>1x Kensington lock
1x 2-in-1 card reader SD / MMC
1x 3.5mm combo audio jack
1x USB 2.0 Type-A</v>
      </c>
      <c r="BV88" t="str">
        <v>1x DC-in
1x RJ45 Gigabit Ethernet
1x HDMI in 1.4
1x HDMI out 1.4
1x USB 2.0 Type-A
1x USB 3.2 Gen 1 Type-C
3x USB 3.2 Gen 1 Type-A</v>
      </c>
      <c r="BW88" t="str">
        <v>53.9 x 42.3 x 1.5 ~ 16.5 cm (21.22" x 16.65" x 0.59" ~ 6.50")</v>
      </c>
      <c r="BX88" t="str">
        <v>05.40 kg (11.90 lbs)</v>
      </c>
      <c r="BY88" t="str">
        <v>BIOS Booting User Password Protection
HDD User Password Protection and Security
Kensington Security Slot™(7x 3mm)</v>
      </c>
      <c r="BZ88" t="str">
        <v>McAfee® 30 days free trial</v>
      </c>
      <c r="CA88" t="str">
        <v>Trusted Platform Module (TPM)</v>
      </c>
      <c r="CB88" t="str">
        <v>MyASUS
ASUS Business Manager</v>
      </c>
      <c r="CC88" t="str">
        <v>System diagnosis
Fan Profile
Splendid
AppDeals
Link to MyASUS</v>
      </c>
      <c r="CD88" t="str">
        <v>Wired black keyboard (USB)
Wired optical mouse (USB)</v>
      </c>
      <c r="CE88" t="str">
        <v>REACH
RoHS</v>
      </c>
      <c r="CF88" t="str">
        <v>1Y OnSite Service
 Accidental Damage Protection + 2Y OnSite Service</v>
      </c>
      <c r="CG88" t="str">
        <v>//3Y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8">
        <v>0</v>
      </c>
      <c r="CI88">
        <v>0</v>
      </c>
    </row>
    <row r="89" spans="1:87" ht="14.4">
      <c r="A89" t="str">
        <v>E3402WVAK-BPC785WS</v>
      </c>
      <c r="B89" s="19" t="str">
        <f>IF(ISBLANK(A89),"",_xlfn.XLOOKUP(LEFT(A89,5),'MKT name rule'!$B$2:$B$322,'MKT name rule'!$C$2:$C$322, "Not found"))</f>
        <v>ASUS ExpertCenter E3 AiO 24</v>
      </c>
      <c r="C89" s="19" t="str">
        <f t="shared" si="58"/>
        <v>90PT03T2-M01RJ0</v>
      </c>
      <c r="D89" t="str">
        <f t="shared" si="31"/>
        <v>ASUS ExpertCenter E3 AiO 24 (i7-1355U/8GB/512GB/Win 11 Home/E3402WVAK)</v>
      </c>
      <c r="E89" t="str">
        <f t="shared" si="32"/>
        <v>Intel® Core™ i7-1355U 1.7 GHz</v>
      </c>
      <c r="F89" t="str">
        <f t="shared" si="33"/>
        <v>Intel® Graphics</v>
      </c>
      <c r="G89" t="str">
        <f t="shared" si="30"/>
        <v>Windows 11 Home</v>
      </c>
      <c r="H89" t="str">
        <f t="shared" si="59"/>
        <v>Microsoft Office Home &amp; Student 2021_x000D_
Microsoft 365 Basic</v>
      </c>
      <c r="I89" t="str">
        <f t="shared" si="34"/>
        <v>23.8"</v>
      </c>
      <c r="J89" t="str">
        <f t="shared" si="35"/>
        <v>FHD (1920 x 1080) 16:9</v>
      </c>
      <c r="K89" t="str">
        <f t="shared" si="36"/>
        <v>250nits</v>
      </c>
      <c r="L89" s="1" t="str">
        <f t="shared" si="37"/>
        <v>DDR5 8GB</v>
      </c>
      <c r="M89" t="str">
        <f t="shared" si="38"/>
        <v>512GB M.2 NVMe™ PCIe® 4.0 SSD</v>
      </c>
      <c r="N89" t="str">
        <f t="shared" si="39"/>
        <v>Side:
1x Kensington lock
1x 2-in-1 card reader SD / MMC
1x 3.5mm combo audio jack
1x USB 2.0 Type-A
Back:
1x DC-in
1x RJ45 Gigabit Ethernet
1x HDMI in 1.4
1x HDMI out 1.4
1x USB 2.0 Type-A
1x USB 3.2 Gen 1 Type-C
3x USB 3.2 Gen 1 Type-A</v>
      </c>
      <c r="O89" t="str">
        <f t="shared" si="40"/>
        <v>05.40 kg</v>
      </c>
      <c r="P89" t="str">
        <f t="shared" si="41"/>
        <v>53.9 x 42.3 x 1.5 ~ 16.5 cm</v>
      </c>
      <c r="Q89" t="str">
        <f t="shared" si="42"/>
        <v>1x M.2  2280 SSD slot
2x DDR5 SO-DIMM slot</v>
      </c>
      <c r="R89" t="str">
        <f t="shared" si="43"/>
        <v>Wired black keyboard (USB)
Wired optical mouse (USB)</v>
      </c>
      <c r="S89" t="str">
        <f t="shared" si="44"/>
        <v>No Battery</v>
      </c>
      <c r="T89" t="str">
        <f t="shared" si="45"/>
        <v>ø4.5, 90W AC Adapter</v>
      </c>
      <c r="U89" t="str">
        <f t="shared" si="46"/>
        <v>BIOS Booting User Password Protection
HDD User Password Protection and Security
Kensington Security Slot™(7x 3mm)</v>
      </c>
      <c r="V89" t="str">
        <f t="shared" si="47"/>
        <v>Intel® Core™ i7-1355U Processor 1.7 GHz (12M Cache, up to 5 GHz, 10 cores)</v>
      </c>
      <c r="W89" t="str">
        <f t="shared" si="48"/>
        <v>Intel® Core™ i7-1355U 1.7</v>
      </c>
      <c r="X89" t="str">
        <f t="shared" si="49"/>
        <v>i7-1355U</v>
      </c>
      <c r="Y89" t="str">
        <f t="shared" si="50"/>
        <v>i7-1355U</v>
      </c>
      <c r="Z89" t="str">
        <f t="shared" si="51"/>
        <v>Win 11 Home</v>
      </c>
      <c r="AA89" t="str">
        <f t="shared" si="52"/>
        <v/>
      </c>
      <c r="AB89" t="str">
        <f t="shared" si="53"/>
        <v>8GB</v>
      </c>
      <c r="AC89" t="str">
        <f t="shared" si="54"/>
        <v>512GB</v>
      </c>
      <c r="AD89" t="str">
        <f t="shared" si="55"/>
        <v>1x Kensington lock
1x 2-in-1 card reader SD / MMC
1x 3.5mm combo audio jack
1x USB 2.0 Type-A</v>
      </c>
      <c r="AE89" t="str">
        <f t="shared" si="56"/>
        <v>1x DC-in
1x RJ45 Gigabit Ethernet
1x HDMI in 1.4
1x HDMI out 1.4
1x USB 2.0 Type-A
1x USB 3.2 Gen 1 Type-C
3x USB 3.2 Gen 1 Type-A</v>
      </c>
      <c r="AF89" t="str">
        <f t="shared" si="57"/>
        <v>E3402WVAK</v>
      </c>
      <c r="AG89" s="27"/>
      <c r="AH89" t="str">
        <v>90PT03T2-M01RJ0</v>
      </c>
      <c r="AI89" t="str">
        <v>E3402WVAK-BPC785WS</v>
      </c>
      <c r="AJ89">
        <v>4711387693506</v>
      </c>
      <c r="AK89">
        <v>197105693500</v>
      </c>
      <c r="AL89">
        <v>5.3970000000000002</v>
      </c>
      <c r="AM89" t="str">
        <v>VSPT03T2-BU0020</v>
      </c>
      <c r="AN89" t="str">
        <v>Black</v>
      </c>
      <c r="AO89" t="str">
        <v>23.8-inch</v>
      </c>
      <c r="AP89" t="str">
        <v>FHD (1920 x 1080) 16:9</v>
      </c>
      <c r="AQ89" t="str">
        <v>LCD</v>
      </c>
      <c r="AR89" t="str">
        <v>250nits</v>
      </c>
      <c r="AS89" t="str">
        <v>sRGB: 100%</v>
      </c>
      <c r="AT89" t="str">
        <v>178/178</v>
      </c>
      <c r="AU89" t="str">
        <v>14/25</v>
      </c>
      <c r="AV89" t="str">
        <v>100Hz</v>
      </c>
      <c r="AW89">
        <v>41.667361111111113</v>
      </c>
      <c r="AX89">
        <v>0.88</v>
      </c>
      <c r="AY89" t="str">
        <v>Wide view</v>
      </c>
      <c r="AZ89" t="str">
        <v>Anti-glare display</v>
      </c>
      <c r="BA89" t="str">
        <v>Non-touch screen</v>
      </c>
      <c r="BB89" t="str">
        <v>Normal Stand</v>
      </c>
      <c r="BC89" t="str">
        <v>Intel® Core™ i7-1355U Processor 1.7 GHz (12M Cache, up to 5 GHz, 10 cores)</v>
      </c>
      <c r="BD89" t="str">
        <v>N/A</v>
      </c>
      <c r="BE89" t="str">
        <v>N/A</v>
      </c>
      <c r="BF89" t="str">
        <v>Intel® Graphics</v>
      </c>
      <c r="BG89" t="str">
        <v>8GB DDR5 SO-DIMM</v>
      </c>
      <c r="BH89" t="str">
        <v>DDR5 8GB</v>
      </c>
      <c r="BI89" t="str">
        <v>512GB M.2 NVMe™ PCIe® 4.0 SSD</v>
      </c>
      <c r="BJ89" t="str">
        <v>1x M.2  2280 SSD slot
2x DDR5 SO-DIMM slot</v>
      </c>
      <c r="BK89">
        <v>0</v>
      </c>
      <c r="BL89" t="str">
        <v>Wi-Fi 6E(802.11ax) (Dual band) 2*2 + Bluetooth® 5.4 Wireless Card</v>
      </c>
      <c r="BM89" t="str">
        <v>Realtek RTL8111H 10/100/1000 Mbps</v>
      </c>
      <c r="BN89" t="str">
        <v>720p HD camera</v>
      </c>
      <c r="BO89" t="str">
        <v>With privacy shutter</v>
      </c>
      <c r="BP89" t="str">
        <v>N/A</v>
      </c>
      <c r="BQ89" t="str">
        <v>Built-in array microphone
Built-in speakers
SonicMaster</v>
      </c>
      <c r="BR89" t="str">
        <v>Windows 11 Home - ASUS recommends Windows 11 Pro for business</v>
      </c>
      <c r="BS89" t="str">
        <v>Microsoft Office Home &amp; Student 2021_x000D_
Microsoft 365 Basic</v>
      </c>
      <c r="BT89" t="str">
        <v>ø4.5, 90W AC Adapter, Output: 19V DC, 4.74A, 90W, Input: 100~240V AC 50/60Hz universal</v>
      </c>
      <c r="BU89" t="str">
        <v>1x Kensington lock
1x 2-in-1 card reader SD / MMC
1x 3.5mm combo audio jack
1x USB 2.0 Type-A</v>
      </c>
      <c r="BV89" t="str">
        <v>1x DC-in
1x RJ45 Gigabit Ethernet
1x HDMI in 1.4
1x HDMI out 1.4
1x USB 2.0 Type-A
1x USB 3.2 Gen 1 Type-C
3x USB 3.2 Gen 1 Type-A</v>
      </c>
      <c r="BW89" t="str">
        <v>53.9 x 42.3 x 1.5 ~ 16.5 cm (21.22" x 16.65" x 0.59" ~ 6.50")</v>
      </c>
      <c r="BX89" t="str">
        <v>05.40 kg (11.90 lbs)</v>
      </c>
      <c r="BY89" t="str">
        <v>BIOS Booting User Password Protection
HDD User Password Protection and Security
Kensington Security Slot™(7x 3mm)</v>
      </c>
      <c r="BZ89" t="str">
        <v>McAfee® 30 days free trial</v>
      </c>
      <c r="CA89" t="str">
        <v>Trusted Platform Module (TPM)</v>
      </c>
      <c r="CB89" t="str">
        <v>MyASUS
ASUS Business Manager</v>
      </c>
      <c r="CC89" t="str">
        <v>System diagnosis
Fan Profile
Splendid
AppDeals
Link to MyASUS</v>
      </c>
      <c r="CD89" t="str">
        <v>Wired black keyboard (USB)
Wired optical mouse (USB)</v>
      </c>
      <c r="CE89" t="str">
        <v>REACH
RoHS</v>
      </c>
      <c r="CF89" t="str">
        <v>1Y OnSite Service
 Accidental Damage Protection + 2Y OnSite Service</v>
      </c>
      <c r="CG89" t="str">
        <v>//3Y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9">
        <v>0</v>
      </c>
      <c r="CI89">
        <v>0</v>
      </c>
    </row>
    <row r="90" spans="1:87" ht="14.4">
      <c r="A90" t="str">
        <v>A3202WBAK-WA585W</v>
      </c>
      <c r="B90" s="19" t="str">
        <f>IF(ISBLANK(A90),"",_xlfn.XLOOKUP(LEFT(A90,5),'MKT name rule'!$B$2:$B$322,'MKT name rule'!$C$2:$C$322, "Not found"))</f>
        <v>ASUS AiO A3202</v>
      </c>
      <c r="C90" s="19" t="str">
        <f t="shared" si="58"/>
        <v>90PT03H4-M00X50</v>
      </c>
      <c r="D90" t="str">
        <f t="shared" si="31"/>
        <v>ASUS AiO A3202 (i5-1235U/8GB/512GB/Win 11 Home/A3202WBAK)</v>
      </c>
      <c r="E90" t="str">
        <f t="shared" si="32"/>
        <v>Intel® Core™ i5-1235U 1.3 GHz</v>
      </c>
      <c r="F90" t="str">
        <f t="shared" si="33"/>
        <v>Intel® UHD Graphics</v>
      </c>
      <c r="G90" t="str">
        <f t="shared" si="30"/>
        <v>Windows 11 Home</v>
      </c>
      <c r="H90" t="str">
        <f t="shared" si="59"/>
        <v>1-month trial for new Microsoft 365 customers. Credit card required.</v>
      </c>
      <c r="I90" t="str">
        <f t="shared" si="34"/>
        <v>21.45"</v>
      </c>
      <c r="J90" t="str">
        <f t="shared" si="35"/>
        <v>FHD (1920 x 1080) 16:9</v>
      </c>
      <c r="K90" t="str">
        <f t="shared" si="36"/>
        <v>250nits</v>
      </c>
      <c r="L90" s="1" t="str">
        <f t="shared" si="37"/>
        <v>DDR4 8GB</v>
      </c>
      <c r="M90" t="str">
        <f t="shared" si="38"/>
        <v>512GB M.2 NVMe™ PCIe® 3.0 SSD
Without HDD</v>
      </c>
      <c r="N90" t="str">
        <f t="shared" si="39"/>
        <v>Side:
ø4.5, 90W AC Adapter, Output: 19V DC, 4.74A, 90W, Input: 100~240V AC 50/60Hz universal
Back:
1x Kensington lock
1x 3.5mm combo audio jack
1x USB 2.0 Type-A</v>
      </c>
      <c r="O90" t="str">
        <f t="shared" si="40"/>
        <v>49.3 x 39.5 x 1.3 ~ 16.5 cm</v>
      </c>
      <c r="P90" t="e">
        <f t="shared" si="41"/>
        <v>#N/A</v>
      </c>
      <c r="Q90" t="str">
        <f t="shared" si="42"/>
        <v>1x 2.5" 7mm SATA slot
1x M.2  2280 SSD slot
2x DDR4 SO-DIMM slot</v>
      </c>
      <c r="R90" t="str">
        <f t="shared" si="43"/>
        <v>MyASUS
ASUS Business Manager</v>
      </c>
      <c r="S90" t="str">
        <f t="shared" si="44"/>
        <v>No Battery</v>
      </c>
      <c r="T90" t="str">
        <f t="shared" si="45"/>
        <v>Not Found</v>
      </c>
      <c r="U90" t="str">
        <f t="shared" si="46"/>
        <v>04.84 kg (10.67 lbs)</v>
      </c>
      <c r="V90" t="str">
        <f t="shared" si="47"/>
        <v>Intel® Core™ i5-1235U Processor 1.3 GHz (12M Cache, up to 4.4 GHz, 10 cores)</v>
      </c>
      <c r="W90" t="str">
        <f t="shared" si="48"/>
        <v>Intel® Core™ i5-1235U 1.3</v>
      </c>
      <c r="X90" t="str">
        <f t="shared" si="49"/>
        <v>i5-1235U</v>
      </c>
      <c r="Y90" t="str">
        <f t="shared" si="50"/>
        <v>i5-1235U</v>
      </c>
      <c r="Z90" t="str">
        <f t="shared" si="51"/>
        <v>Win 11 Home</v>
      </c>
      <c r="AA90" t="str">
        <f t="shared" si="52"/>
        <v/>
      </c>
      <c r="AB90" t="str">
        <f t="shared" si="53"/>
        <v>8GB</v>
      </c>
      <c r="AC90" t="str">
        <f t="shared" si="54"/>
        <v>512GB</v>
      </c>
      <c r="AD90" t="str">
        <f t="shared" si="55"/>
        <v>ø4.5, 90W AC Adapter, Output: 19V DC, 4.74A, 90W, Input: 100~240V AC 50/60Hz universal</v>
      </c>
      <c r="AE90" t="str">
        <f t="shared" si="56"/>
        <v>1x Kensington lock
1x 3.5mm combo audio jack
1x USB 2.0 Type-A</v>
      </c>
      <c r="AF90" t="str">
        <f t="shared" si="57"/>
        <v>A3202WBAK</v>
      </c>
      <c r="AG90" s="27"/>
      <c r="AH90" t="str">
        <v>90PT03H4-M00X50</v>
      </c>
      <c r="AI90" t="str">
        <v>A3202WBAK-WA585W</v>
      </c>
      <c r="AJ90" t="str">
        <v>4711387299807</v>
      </c>
      <c r="AK90" t="str">
        <v>197105299801</v>
      </c>
      <c r="AL90" t="str">
        <v>4.792</v>
      </c>
      <c r="AM90" t="str">
        <v>VSPT03H2-BU0030</v>
      </c>
      <c r="AN90" t="str">
        <v>White</v>
      </c>
      <c r="AO90" t="str">
        <v>21.45-inch</v>
      </c>
      <c r="AP90" t="str">
        <v>FHD (1920 x 1080) 16:9</v>
      </c>
      <c r="AQ90" t="str">
        <v>LCD</v>
      </c>
      <c r="AR90" t="str">
        <v>250nits</v>
      </c>
      <c r="AS90" t="str">
        <v>sRGB: 100%</v>
      </c>
      <c r="AT90" t="str">
        <v>178/178</v>
      </c>
      <c r="AU90" t="str">
        <v>14/25</v>
      </c>
      <c r="AV90" t="str">
        <v>60Hz</v>
      </c>
      <c r="AW90" t="str">
        <v>1000:1</v>
      </c>
      <c r="AX90" t="str">
        <v>86 %</v>
      </c>
      <c r="AY90" t="str">
        <v>Wide view</v>
      </c>
      <c r="AZ90" t="str">
        <v>Anti-glare display</v>
      </c>
      <c r="BA90" t="str">
        <v>Non-touch screen</v>
      </c>
      <c r="BB90" t="str">
        <v>Normal Stand</v>
      </c>
      <c r="BC90" t="str">
        <v>Intel® Core™ i5-1235U Processor 1.3 GHz (12M Cache, up to 4.4 GHz, 10 cores)</v>
      </c>
      <c r="BD90" t="str">
        <v>N/A</v>
      </c>
      <c r="BE90" t="str">
        <v>N/A</v>
      </c>
      <c r="BF90" t="str">
        <v>Intel® UHD Graphics</v>
      </c>
      <c r="BG90" t="str">
        <v>8GB DDR4 SO-DIMM</v>
      </c>
      <c r="BH90" t="str">
        <v>DDR4 8GB</v>
      </c>
      <c r="BI90" t="str">
        <v>512GB M.2 NVMe™ PCIe® 3.0 SSD
Without HDD</v>
      </c>
      <c r="BJ90" t="str">
        <v>1x 2.5" 7mm SATA slot
1x M.2  2280 SSD slot
2x DDR4 SO-DIMM slot</v>
      </c>
      <c r="BK90" t="str">
        <v>Not available</v>
      </c>
      <c r="BL90" t="str">
        <v>Wi-Fi 6(802.11ax) (Dual band) 2*2 + Bluetooth® 5.2 Wireless Card</v>
      </c>
      <c r="BM90" t="str">
        <v>Realtek RTL8111H 10/100/1000 Mbps</v>
      </c>
      <c r="BN90" t="str">
        <v>720p HD camera</v>
      </c>
      <c r="BO90" t="str">
        <v>With privacy shutter</v>
      </c>
      <c r="BP90" t="str">
        <v>N/A</v>
      </c>
      <c r="BQ90" t="str">
        <v>Built-in microphone
Built-in speakers
SonicMaster</v>
      </c>
      <c r="BR90" t="str">
        <v>Windows 11 Home - ASUS recommends Windows 11 Pro for business</v>
      </c>
      <c r="BS90" t="str">
        <v>1-month trial for new Microsoft 365 customers. Credit card required.</v>
      </c>
      <c r="BT90" t="str">
        <v/>
      </c>
      <c r="BU90" t="str">
        <v>ø4.5, 90W AC Adapter, Output: 19V DC, 4.74A, 90W, Input: 100~240V AC 50/60Hz universal</v>
      </c>
      <c r="BV90" t="str">
        <v>1x Kensington lock
1x 3.5mm combo audio jack
1x USB 2.0 Type-A</v>
      </c>
      <c r="BW90" t="str">
        <v>1x DC-in
1x RJ45 Gigabit Ethernet
1x HDMI out 1.4
1x USB 2.0 Type-A
1x USB 3.2 Gen 1 Type-C
3x USB 3.2 Gen 1 Type-A</v>
      </c>
      <c r="BX90" t="str">
        <v>49.3 x 39.5 x 1.3 ~ 16.5 cm (19.41" x 15.55" x 0.51" ~ 6.50")</v>
      </c>
      <c r="BY90" t="str">
        <v>04.84 kg (10.67 lbs)</v>
      </c>
      <c r="BZ90" t="str">
        <v/>
      </c>
      <c r="CA90" t="str">
        <v>BIOS Booting User Password Protection
HDD User Password Protection and Security
Kensington Security Slot™(7x 3mm)</v>
      </c>
      <c r="CB90" t="str">
        <v>McAfee Internet Security 30 days free trial</v>
      </c>
      <c r="CC90" t="str">
        <v>Trusted Platform Module (Firmware TPM)</v>
      </c>
      <c r="CD90" t="str">
        <v>MyASUS
ASUS Business Manager</v>
      </c>
      <c r="CE90" t="str">
        <v>System diagnosis
Fan Profile
Splendid
AppDeals
Link to MyASUS</v>
      </c>
      <c r="CF90" t="str">
        <v>Wired white keyboard (USB)
Wired optical mouse (USB)</v>
      </c>
      <c r="CG90" t="str">
        <v>REACH
RoHS</v>
      </c>
      <c r="CH90" t="str">
        <v>1Y OnSite Service
 Accidental Damage Protection + 2Y OnSite Service</v>
      </c>
      <c r="CI90" t="str">
        <v>*If you would like to know the details, please contact your sales teams.</v>
      </c>
    </row>
    <row r="91" spans="1:87" ht="14.4">
      <c r="A91" t="str">
        <v>A3202WBAK-WA382W</v>
      </c>
      <c r="B91" s="19" t="str">
        <f>IF(ISBLANK(A91),"",_xlfn.XLOOKUP(LEFT(A91,5),'MKT name rule'!$B$2:$B$322,'MKT name rule'!$C$2:$C$322, "Not found"))</f>
        <v>ASUS AiO A3202</v>
      </c>
      <c r="C91" s="19" t="str">
        <f t="shared" si="58"/>
        <v>90PT03H4-M00Y30</v>
      </c>
      <c r="D91" t="str">
        <f t="shared" si="31"/>
        <v>ASUS AiO A3202 (i3-1215U/8GB/256GB/Win 11 Home/A3202WBAK)</v>
      </c>
      <c r="E91" t="str">
        <f t="shared" si="32"/>
        <v>Intel® Core™ i3-1215U 1.2 GHz</v>
      </c>
      <c r="F91" t="str">
        <f t="shared" si="33"/>
        <v>Intel® UHD Graphics</v>
      </c>
      <c r="G91" t="str">
        <f t="shared" si="30"/>
        <v>Windows 11 Home</v>
      </c>
      <c r="H91" t="str">
        <f t="shared" si="59"/>
        <v>1-month trial for new Microsoft 365 customers. Credit card required.</v>
      </c>
      <c r="I91" t="str">
        <f t="shared" si="34"/>
        <v>21.45"</v>
      </c>
      <c r="J91" t="str">
        <f t="shared" si="35"/>
        <v>FHD (1920 x 1080) 16:9</v>
      </c>
      <c r="K91" t="str">
        <f t="shared" si="36"/>
        <v>250nits</v>
      </c>
      <c r="L91" s="1" t="str">
        <f t="shared" si="37"/>
        <v>DDR4 8GB</v>
      </c>
      <c r="M91" t="str">
        <f t="shared" si="38"/>
        <v>256GB M.2 NVMe™ PCIe® 3.0 SSD
Without HDD</v>
      </c>
      <c r="N91" t="str">
        <f t="shared" si="39"/>
        <v>Side:
ø4.5, 90W AC Adapter, Output: 19V DC, 4.74A, 90W, Input: 100~240V AC 50/60Hz universal
Back:
1x Kensington lock
1x 3.5mm combo audio jack
1x USB 2.0 Type-A</v>
      </c>
      <c r="O91" t="str">
        <f t="shared" si="40"/>
        <v>49.3 x 39.5 x 1.3 ~ 16.5 cm</v>
      </c>
      <c r="P91" t="e">
        <f t="shared" si="41"/>
        <v>#N/A</v>
      </c>
      <c r="Q91" t="str">
        <f t="shared" si="42"/>
        <v>1x 2.5" 7mm SATA slot
1x M.2  2280 SSD slot
2x DDR4 SO-DIMM slot</v>
      </c>
      <c r="R91" t="str">
        <f t="shared" si="43"/>
        <v>MyASUS
ASUS Business Manager</v>
      </c>
      <c r="S91" t="str">
        <f t="shared" si="44"/>
        <v>No Battery</v>
      </c>
      <c r="T91" t="str">
        <f t="shared" si="45"/>
        <v>Not Found</v>
      </c>
      <c r="U91" t="str">
        <f t="shared" si="46"/>
        <v>04.84 kg (10.67 lbs)</v>
      </c>
      <c r="V91" t="str">
        <f t="shared" si="47"/>
        <v>Intel® Core™ i3-1215U Processor 1.2 GHz (10M Cache, up to 4.4 GHz, 6 cores)</v>
      </c>
      <c r="W91" t="str">
        <f t="shared" si="48"/>
        <v>Intel® Core™ i3-1215U 1.2</v>
      </c>
      <c r="X91" t="str">
        <f t="shared" si="49"/>
        <v>i3-1215U</v>
      </c>
      <c r="Y91" t="str">
        <f t="shared" si="50"/>
        <v>i3-1215U</v>
      </c>
      <c r="Z91" t="str">
        <f t="shared" si="51"/>
        <v>Win 11 Home</v>
      </c>
      <c r="AA91" t="str">
        <f t="shared" si="52"/>
        <v/>
      </c>
      <c r="AB91" t="str">
        <f t="shared" si="53"/>
        <v>8GB</v>
      </c>
      <c r="AC91" t="str">
        <f t="shared" si="54"/>
        <v>256GB</v>
      </c>
      <c r="AD91" t="str">
        <f t="shared" si="55"/>
        <v>ø4.5, 90W AC Adapter, Output: 19V DC, 4.74A, 90W, Input: 100~240V AC 50/60Hz universal</v>
      </c>
      <c r="AE91" t="str">
        <f t="shared" si="56"/>
        <v>1x Kensington lock
1x 3.5mm combo audio jack
1x USB 2.0 Type-A</v>
      </c>
      <c r="AF91" t="str">
        <f t="shared" si="57"/>
        <v>A3202WBAK</v>
      </c>
      <c r="AG91" s="27"/>
      <c r="AH91" t="str">
        <v>90PT03H4-M00Y30</v>
      </c>
      <c r="AI91" t="str">
        <v>A3202WBAK-WA382W</v>
      </c>
      <c r="AJ91" t="str">
        <v>4711387299814</v>
      </c>
      <c r="AK91" t="str">
        <v>197105299818</v>
      </c>
      <c r="AL91" t="str">
        <v>4.792</v>
      </c>
      <c r="AM91" t="str">
        <v>VSPT03H2-BU0030</v>
      </c>
      <c r="AN91" t="str">
        <v>White</v>
      </c>
      <c r="AO91" t="str">
        <v>21.45-inch</v>
      </c>
      <c r="AP91" t="str">
        <v>FHD (1920 x 1080) 16:9</v>
      </c>
      <c r="AQ91" t="str">
        <v>LCD</v>
      </c>
      <c r="AR91" t="str">
        <v>250nits</v>
      </c>
      <c r="AS91" t="str">
        <v>sRGB: 100%</v>
      </c>
      <c r="AT91" t="str">
        <v>178/178</v>
      </c>
      <c r="AU91" t="str">
        <v>14/25</v>
      </c>
      <c r="AV91" t="str">
        <v>60Hz</v>
      </c>
      <c r="AW91" t="str">
        <v>1000:1</v>
      </c>
      <c r="AX91" t="str">
        <v>86 %</v>
      </c>
      <c r="AY91" t="str">
        <v>Wide view</v>
      </c>
      <c r="AZ91" t="str">
        <v>Anti-glare display</v>
      </c>
      <c r="BA91" t="str">
        <v>Non-touch screen</v>
      </c>
      <c r="BB91" t="str">
        <v>Normal Stand</v>
      </c>
      <c r="BC91" t="str">
        <v>Intel® Core™ i3-1215U Processor 1.2 GHz (10M Cache, up to 4.4 GHz, 6 cores)</v>
      </c>
      <c r="BD91" t="str">
        <v>N/A</v>
      </c>
      <c r="BE91" t="str">
        <v>N/A</v>
      </c>
      <c r="BF91" t="str">
        <v>Intel® UHD Graphics</v>
      </c>
      <c r="BG91" t="str">
        <v>8GB DDR4 SO-DIMM</v>
      </c>
      <c r="BH91" t="str">
        <v>DDR4 8GB</v>
      </c>
      <c r="BI91" t="str">
        <v>256GB M.2 NVMe™ PCIe® 3.0 SSD
Without HDD</v>
      </c>
      <c r="BJ91" t="str">
        <v>1x 2.5" 7mm SATA slot
1x M.2  2280 SSD slot
2x DDR4 SO-DIMM slot</v>
      </c>
      <c r="BK91" t="str">
        <v>Not available</v>
      </c>
      <c r="BL91" t="str">
        <v>Wi-Fi 6(802.11ax) (Dual band) 2*2 + Bluetooth® 5.2 Wireless Card</v>
      </c>
      <c r="BM91" t="str">
        <v>Realtek RTL8111H 10/100/1000 Mbps</v>
      </c>
      <c r="BN91" t="str">
        <v>720p HD camera</v>
      </c>
      <c r="BO91" t="str">
        <v>With privacy shutter</v>
      </c>
      <c r="BP91" t="str">
        <v>N/A</v>
      </c>
      <c r="BQ91" t="str">
        <v>Built-in microphone
Built-in speakers
SonicMaster</v>
      </c>
      <c r="BR91" t="str">
        <v>Windows 11 Home - ASUS recommends Windows 11 Pro for business</v>
      </c>
      <c r="BS91" t="str">
        <v>1-month trial for new Microsoft 365 customers. Credit card required.</v>
      </c>
      <c r="BT91" t="str">
        <v/>
      </c>
      <c r="BU91" t="str">
        <v>ø4.5, 90W AC Adapter, Output: 19V DC, 4.74A, 90W, Input: 100~240V AC 50/60Hz universal</v>
      </c>
      <c r="BV91" t="str">
        <v>1x Kensington lock
1x 3.5mm combo audio jack
1x USB 2.0 Type-A</v>
      </c>
      <c r="BW91" t="str">
        <v>1x DC-in
1x RJ45 Gigabit Ethernet
1x HDMI out 1.4
1x USB 2.0 Type-A
1x USB 3.2 Gen 1 Type-C
3x USB 3.2 Gen 1 Type-A</v>
      </c>
      <c r="BX91" t="str">
        <v>49.3 x 39.5 x 1.3 ~ 16.5 cm (19.41" x 15.55" x 0.51" ~ 6.50")</v>
      </c>
      <c r="BY91" t="str">
        <v>04.84 kg (10.67 lbs)</v>
      </c>
      <c r="BZ91" t="str">
        <v/>
      </c>
      <c r="CA91" t="str">
        <v>BIOS Booting User Password Protection
HDD User Password Protection and Security
Kensington Security Slot™(7x 3mm)</v>
      </c>
      <c r="CB91" t="str">
        <v>McAfee Internet Security 30 days free trial</v>
      </c>
      <c r="CC91" t="str">
        <v>Trusted Platform Module (Firmware TPM)</v>
      </c>
      <c r="CD91" t="str">
        <v>MyASUS
ASUS Business Manager</v>
      </c>
      <c r="CE91" t="str">
        <v>System diagnosis
Fan Profile
Splendid
AppDeals
Link to MyASUS</v>
      </c>
      <c r="CF91" t="str">
        <v>Wired white keyboard (USB)
Wired optical mouse (USB)</v>
      </c>
      <c r="CG91" t="str">
        <v>REACH
RoHS</v>
      </c>
      <c r="CH91" t="str">
        <v>1Y OnSite Service
 Accidental Damage Protection + 2Y OnSite Service</v>
      </c>
      <c r="CI91" t="str">
        <v>*If you would like to know the details, please contact your sales teams.</v>
      </c>
    </row>
    <row r="92" spans="1:87" ht="14.4">
      <c r="A92" t="str">
        <v>A3202WBAK-WA385W</v>
      </c>
      <c r="B92" s="19" t="str">
        <f>IF(ISBLANK(A92),"",_xlfn.XLOOKUP(LEFT(A92,5),'MKT name rule'!$B$2:$B$322,'MKT name rule'!$C$2:$C$322, "Not found"))</f>
        <v>ASUS AiO A3202</v>
      </c>
      <c r="C92" s="19" t="str">
        <f t="shared" si="58"/>
        <v>90PT03H4-M00Y40</v>
      </c>
      <c r="D92" t="str">
        <f t="shared" si="31"/>
        <v>ASUS AiO A3202 (i3-1215U/8GB/512GB/Win 11 Home/A3202WBAK)</v>
      </c>
      <c r="E92" t="str">
        <f t="shared" si="32"/>
        <v>Intel® Core™ i3-1215U 1.2 GHz</v>
      </c>
      <c r="F92" t="str">
        <f t="shared" si="33"/>
        <v>Intel® UHD Graphics</v>
      </c>
      <c r="G92" t="str">
        <f t="shared" si="30"/>
        <v>Windows 11 Home</v>
      </c>
      <c r="H92" t="str">
        <f t="shared" si="59"/>
        <v>1-month trial for new Microsoft 365 customers. Credit card required.</v>
      </c>
      <c r="I92" t="str">
        <f t="shared" si="34"/>
        <v>21.45"</v>
      </c>
      <c r="J92" t="str">
        <f t="shared" si="35"/>
        <v>FHD (1920 x 1080) 16:9</v>
      </c>
      <c r="K92" t="str">
        <f t="shared" si="36"/>
        <v>250nits</v>
      </c>
      <c r="L92" s="1" t="str">
        <f t="shared" si="37"/>
        <v>DDR4 8GB</v>
      </c>
      <c r="M92" t="str">
        <f t="shared" si="38"/>
        <v>512GB M.2 NVMe™ PCIe® 3.0 SSD
Without HDD</v>
      </c>
      <c r="N92" t="str">
        <f t="shared" si="39"/>
        <v>Side:
ø4.5, 90W AC Adapter, Output: 19V DC, 4.74A, 90W, Input: 100~240V AC 50/60Hz universal
Back:
1x Kensington lock
1x 3.5mm combo audio jack
1x USB 2.0 Type-A</v>
      </c>
      <c r="O92" t="str">
        <f t="shared" si="40"/>
        <v>49.3 x 39.5 x 1.3 ~ 16.5 cm</v>
      </c>
      <c r="P92" t="e">
        <f t="shared" si="41"/>
        <v>#N/A</v>
      </c>
      <c r="Q92" t="str">
        <f t="shared" si="42"/>
        <v>1x 2.5" 7mm SATA slot
1x M.2  2280 SSD slot
2x DDR4 SO-DIMM slot</v>
      </c>
      <c r="R92" t="str">
        <f t="shared" si="43"/>
        <v>MyASUS
ASUS Business Manager</v>
      </c>
      <c r="S92" t="str">
        <f t="shared" si="44"/>
        <v>No Battery</v>
      </c>
      <c r="T92" t="str">
        <f t="shared" si="45"/>
        <v>Not Found</v>
      </c>
      <c r="U92" t="str">
        <f t="shared" si="46"/>
        <v>04.84 kg (10.67 lbs)</v>
      </c>
      <c r="V92" t="str">
        <f t="shared" si="47"/>
        <v>Intel® Core™ i3-1215U Processor 1.2 GHz (10M Cache, up to 4.4 GHz, 6 cores)</v>
      </c>
      <c r="W92" t="str">
        <f t="shared" si="48"/>
        <v>Intel® Core™ i3-1215U 1.2</v>
      </c>
      <c r="X92" t="str">
        <f t="shared" si="49"/>
        <v>i3-1215U</v>
      </c>
      <c r="Y92" t="str">
        <f t="shared" si="50"/>
        <v>i3-1215U</v>
      </c>
      <c r="Z92" t="str">
        <f t="shared" si="51"/>
        <v>Win 11 Home</v>
      </c>
      <c r="AA92" t="str">
        <f t="shared" si="52"/>
        <v/>
      </c>
      <c r="AB92" t="str">
        <f t="shared" si="53"/>
        <v>8GB</v>
      </c>
      <c r="AC92" t="str">
        <f t="shared" si="54"/>
        <v>512GB</v>
      </c>
      <c r="AD92" t="str">
        <f t="shared" si="55"/>
        <v>ø4.5, 90W AC Adapter, Output: 19V DC, 4.74A, 90W, Input: 100~240V AC 50/60Hz universal</v>
      </c>
      <c r="AE92" t="str">
        <f t="shared" si="56"/>
        <v>1x Kensington lock
1x 3.5mm combo audio jack
1x USB 2.0 Type-A</v>
      </c>
      <c r="AF92" t="str">
        <f t="shared" si="57"/>
        <v>A3202WBAK</v>
      </c>
      <c r="AG92" s="27"/>
      <c r="AH92" t="str">
        <v>90PT03H4-M00Y40</v>
      </c>
      <c r="AI92" t="str">
        <v>A3202WBAK-WA385W</v>
      </c>
      <c r="AJ92" t="str">
        <v>4711387299821</v>
      </c>
      <c r="AK92" t="str">
        <v>197105299825</v>
      </c>
      <c r="AL92" t="str">
        <v>4.792</v>
      </c>
      <c r="AM92" t="str">
        <v>VSPT03H2-BU0030</v>
      </c>
      <c r="AN92" t="str">
        <v>White</v>
      </c>
      <c r="AO92" t="str">
        <v>21.45-inch</v>
      </c>
      <c r="AP92" t="str">
        <v>FHD (1920 x 1080) 16:9</v>
      </c>
      <c r="AQ92" t="str">
        <v>LCD</v>
      </c>
      <c r="AR92" t="str">
        <v>250nits</v>
      </c>
      <c r="AS92" t="str">
        <v>sRGB: 100%</v>
      </c>
      <c r="AT92" t="str">
        <v>178/178</v>
      </c>
      <c r="AU92" t="str">
        <v>14/25</v>
      </c>
      <c r="AV92" t="str">
        <v>60Hz</v>
      </c>
      <c r="AW92" t="str">
        <v>1000:1</v>
      </c>
      <c r="AX92" t="str">
        <v>86 %</v>
      </c>
      <c r="AY92" t="str">
        <v>Wide view</v>
      </c>
      <c r="AZ92" t="str">
        <v>Anti-glare display</v>
      </c>
      <c r="BA92" t="str">
        <v>Non-touch screen</v>
      </c>
      <c r="BB92" t="str">
        <v>Normal Stand</v>
      </c>
      <c r="BC92" t="str">
        <v>Intel® Core™ i3-1215U Processor 1.2 GHz (10M Cache, up to 4.4 GHz, 6 cores)</v>
      </c>
      <c r="BD92" t="str">
        <v>N/A</v>
      </c>
      <c r="BE92" t="str">
        <v>N/A</v>
      </c>
      <c r="BF92" t="str">
        <v>Intel® UHD Graphics</v>
      </c>
      <c r="BG92" t="str">
        <v>8GB DDR4 SO-DIMM</v>
      </c>
      <c r="BH92" t="str">
        <v>DDR4 8GB</v>
      </c>
      <c r="BI92" t="str">
        <v>512GB M.2 NVMe™ PCIe® 3.0 SSD
Without HDD</v>
      </c>
      <c r="BJ92" t="str">
        <v>1x 2.5" 7mm SATA slot
1x M.2  2280 SSD slot
2x DDR4 SO-DIMM slot</v>
      </c>
      <c r="BK92" t="str">
        <v>Not available</v>
      </c>
      <c r="BL92" t="str">
        <v>Wi-Fi 6(802.11ax) (Dual band) 2*2 + Bluetooth® 5.2 Wireless Card</v>
      </c>
      <c r="BM92" t="str">
        <v>Realtek RTL8111H 10/100/1000 Mbps</v>
      </c>
      <c r="BN92" t="str">
        <v>720p HD camera</v>
      </c>
      <c r="BO92" t="str">
        <v>With privacy shutter</v>
      </c>
      <c r="BP92" t="str">
        <v>N/A</v>
      </c>
      <c r="BQ92" t="str">
        <v>Built-in microphone
Built-in speakers
SonicMaster</v>
      </c>
      <c r="BR92" t="str">
        <v>Windows 11 Home - ASUS recommends Windows 11 Pro for business</v>
      </c>
      <c r="BS92" t="str">
        <v>1-month trial for new Microsoft 365 customers. Credit card required.</v>
      </c>
      <c r="BT92" t="str">
        <v/>
      </c>
      <c r="BU92" t="str">
        <v>ø4.5, 90W AC Adapter, Output: 19V DC, 4.74A, 90W, Input: 100~240V AC 50/60Hz universal</v>
      </c>
      <c r="BV92" t="str">
        <v>1x Kensington lock
1x 3.5mm combo audio jack
1x USB 2.0 Type-A</v>
      </c>
      <c r="BW92" t="str">
        <v>1x DC-in
1x RJ45 Gigabit Ethernet
1x HDMI out 1.4
1x USB 2.0 Type-A
1x USB 3.2 Gen 1 Type-C
3x USB 3.2 Gen 1 Type-A</v>
      </c>
      <c r="BX92" t="str">
        <v>49.3 x 39.5 x 1.3 ~ 16.5 cm (19.41" x 15.55" x 0.51" ~ 6.50")</v>
      </c>
      <c r="BY92" t="str">
        <v>04.84 kg (10.67 lbs)</v>
      </c>
      <c r="BZ92" t="str">
        <v/>
      </c>
      <c r="CA92" t="str">
        <v>BIOS Booting User Password Protection
HDD User Password Protection and Security
Kensington Security Slot™(7x 3mm)</v>
      </c>
      <c r="CB92" t="str">
        <v>McAfee Internet Security 30 days free trial</v>
      </c>
      <c r="CC92" t="str">
        <v>Trusted Platform Module (Firmware TPM)</v>
      </c>
      <c r="CD92" t="str">
        <v>MyASUS
ASUS Business Manager</v>
      </c>
      <c r="CE92" t="str">
        <v>System diagnosis
Fan Profile
Splendid
AppDeals
Link to MyASUS</v>
      </c>
      <c r="CF92" t="str">
        <v>Wired white keyboard (USB)
Wired optical mouse (USB)</v>
      </c>
      <c r="CG92" t="str">
        <v>REACH
RoHS</v>
      </c>
      <c r="CH92" t="str">
        <v>1Y OnSite Service
 Accidental Damage Protection + 2Y OnSite Service</v>
      </c>
      <c r="CI92" t="str">
        <v>*If you would like to know the details, please contact your sales teams.</v>
      </c>
    </row>
    <row r="93" spans="1:87" ht="14.4">
      <c r="A93" t="str">
        <v>A3402WBAK-WA585WS</v>
      </c>
      <c r="B93" s="19" t="str">
        <f>IF(ISBLANK(A93),"",_xlfn.XLOOKUP(LEFT(A93,5),'MKT name rule'!$B$2:$B$322,'MKT name rule'!$C$2:$C$322, "Not found"))</f>
        <v>ASUS AiO A3402</v>
      </c>
      <c r="C93" s="19" t="str">
        <f t="shared" si="58"/>
        <v>90PT03G4-M043X0</v>
      </c>
      <c r="D93" t="str">
        <f t="shared" si="31"/>
        <v>ASUS AiO A3402 (i5-1235U/8GB/512GB/Win 11 Home/A3402WBAK)</v>
      </c>
      <c r="E93" t="str">
        <f t="shared" si="32"/>
        <v>Intel® Core™ i5-1235U 1.3 GHz</v>
      </c>
      <c r="F93" t="str">
        <f t="shared" si="33"/>
        <v>Intel® UHD Graphics</v>
      </c>
      <c r="G93" t="str">
        <f t="shared" si="30"/>
        <v>Windows 11 Home</v>
      </c>
      <c r="H93" t="str">
        <f t="shared" si="59"/>
        <v>Office Home and Student 2021 included</v>
      </c>
      <c r="I93" t="str">
        <f t="shared" si="34"/>
        <v>23.8"</v>
      </c>
      <c r="J93" t="str">
        <f t="shared" si="35"/>
        <v>FHD (1920 x 1080) 16:9</v>
      </c>
      <c r="K93" t="str">
        <f t="shared" si="36"/>
        <v>250nits</v>
      </c>
      <c r="L93" s="1" t="str">
        <f t="shared" si="37"/>
        <v>DDR4 8GB</v>
      </c>
      <c r="M93" t="str">
        <f t="shared" si="38"/>
        <v>512GB M.2 NVMe™ PCIe® 3.0 SSD
Without HDD</v>
      </c>
      <c r="N93" t="str">
        <f t="shared" si="39"/>
        <v>Side:
ø4.5, 90W AC Adapter, Output: 19V DC, 4.74A, 90W, Input: 100~240V AC 50/60Hz universal
Back:
1x Kensington lock
1x 3.5mm combo audio jack
1x USB 2.0 Type-A</v>
      </c>
      <c r="O93" t="str">
        <f t="shared" si="40"/>
        <v>53.9 x 42.3 x 1.5 ~ 16.5 cm</v>
      </c>
      <c r="P93" t="e">
        <f t="shared" si="41"/>
        <v>#N/A</v>
      </c>
      <c r="Q93" t="str">
        <f t="shared" si="42"/>
        <v>1x 2.5" 7mm SATA slot
1x M.2  2280 SSD slot
2x DDR4 SO-DIMM slot</v>
      </c>
      <c r="R93" t="str">
        <f t="shared" si="43"/>
        <v>MyASUS
ASUS Business Manager</v>
      </c>
      <c r="S93" t="str">
        <f t="shared" si="44"/>
        <v>No Battery</v>
      </c>
      <c r="T93" t="str">
        <f t="shared" si="45"/>
        <v>Not Found</v>
      </c>
      <c r="U93" t="str">
        <f t="shared" si="46"/>
        <v>05.40 kg (11.90 lbs)</v>
      </c>
      <c r="V93" t="str">
        <f t="shared" si="47"/>
        <v>Intel® Core™ i5-1235U Processor 1.3 GHz (12M Cache, up to 4.4 GHz, 10 cores)</v>
      </c>
      <c r="W93" t="str">
        <f t="shared" si="48"/>
        <v>Intel® Core™ i5-1235U 1.3</v>
      </c>
      <c r="X93" t="str">
        <f t="shared" si="49"/>
        <v>i5-1235U</v>
      </c>
      <c r="Y93" t="str">
        <f t="shared" si="50"/>
        <v>i5-1235U</v>
      </c>
      <c r="Z93" t="str">
        <f t="shared" si="51"/>
        <v>Win 11 Home</v>
      </c>
      <c r="AA93" t="str">
        <f t="shared" si="52"/>
        <v/>
      </c>
      <c r="AB93" t="str">
        <f t="shared" si="53"/>
        <v>8GB</v>
      </c>
      <c r="AC93" t="str">
        <f t="shared" si="54"/>
        <v>512GB</v>
      </c>
      <c r="AD93" t="str">
        <f t="shared" si="55"/>
        <v>ø4.5, 90W AC Adapter, Output: 19V DC, 4.74A, 90W, Input: 100~240V AC 50/60Hz universal</v>
      </c>
      <c r="AE93" t="str">
        <f t="shared" si="56"/>
        <v>1x Kensington lock
1x 3.5mm combo audio jack
1x USB 2.0 Type-A</v>
      </c>
      <c r="AF93" t="str">
        <f t="shared" si="57"/>
        <v>A3402WBAK</v>
      </c>
      <c r="AG93" s="27"/>
      <c r="AH93" t="str">
        <v>90PT03G4-M043X0</v>
      </c>
      <c r="AI93" t="str">
        <v>A3402WBAK-WA585WS</v>
      </c>
      <c r="AJ93" t="str">
        <v>4711387287682</v>
      </c>
      <c r="AK93" t="str">
        <v>197105287686</v>
      </c>
      <c r="AL93" t="str">
        <v>5.352</v>
      </c>
      <c r="AM93" t="str">
        <v>VSPT03G2-BU0060</v>
      </c>
      <c r="AN93" t="str">
        <v>White</v>
      </c>
      <c r="AO93" t="str">
        <v>23.8-inch</v>
      </c>
      <c r="AP93" t="str">
        <v>FHD (1920 x 1080) 16:9</v>
      </c>
      <c r="AQ93" t="str">
        <v>LCD</v>
      </c>
      <c r="AR93" t="str">
        <v>250nits</v>
      </c>
      <c r="AS93" t="str">
        <v>sRGB: 100%</v>
      </c>
      <c r="AT93" t="str">
        <v>178/178</v>
      </c>
      <c r="AU93" t="str">
        <v>14/25</v>
      </c>
      <c r="AV93" t="str">
        <v>60Hz</v>
      </c>
      <c r="AW93" t="str">
        <v>1000:1</v>
      </c>
      <c r="AX93" t="str">
        <v>88 %</v>
      </c>
      <c r="AY93" t="str">
        <v>Wide view</v>
      </c>
      <c r="AZ93" t="str">
        <v>Anti-glare display</v>
      </c>
      <c r="BA93" t="str">
        <v>Non-touch screen</v>
      </c>
      <c r="BB93" t="str">
        <v>Normal Stand</v>
      </c>
      <c r="BC93" t="str">
        <v>Intel® Core™ i5-1235U Processor 1.3 GHz (12M Cache, up to 4.4 GHz, 10 cores)</v>
      </c>
      <c r="BD93" t="str">
        <v>N/A</v>
      </c>
      <c r="BE93" t="str">
        <v>N/A</v>
      </c>
      <c r="BF93" t="str">
        <v>Intel® UHD Graphics</v>
      </c>
      <c r="BG93" t="str">
        <v>8GB DDR4 SO-DIMM</v>
      </c>
      <c r="BH93" t="str">
        <v>DDR4 8GB</v>
      </c>
      <c r="BI93" t="str">
        <v>512GB M.2 NVMe™ PCIe® 3.0 SSD
Without HDD</v>
      </c>
      <c r="BJ93" t="str">
        <v>1x 2.5" 7mm SATA slot
1x M.2  2280 SSD slot
2x DDR4 SO-DIMM slot</v>
      </c>
      <c r="BK93" t="str">
        <v>Not available</v>
      </c>
      <c r="BL93" t="str">
        <v>Wi-Fi 6(802.11ax) (Dual band) 2*2 + Bluetooth® 5.2 Wireless Card</v>
      </c>
      <c r="BM93" t="str">
        <v>Realtek RTL8111H 10/100/1000 Mbps</v>
      </c>
      <c r="BN93" t="str">
        <v>720p HD camera</v>
      </c>
      <c r="BO93" t="str">
        <v>With privacy shutter</v>
      </c>
      <c r="BP93" t="str">
        <v>N/A</v>
      </c>
      <c r="BQ93" t="str">
        <v>Built-in microphone
Built-in speakers
SonicMaster</v>
      </c>
      <c r="BR93" t="str">
        <v>Windows 11 Home - ASUS recommends Windows 11 Pro for business</v>
      </c>
      <c r="BS93" t="str">
        <v>Office Home and Student 2021 included</v>
      </c>
      <c r="BT93" t="str">
        <v/>
      </c>
      <c r="BU93" t="str">
        <v>ø4.5, 90W AC Adapter, Output: 19V DC, 4.74A, 90W, Input: 100~240V AC 50/60Hz universal</v>
      </c>
      <c r="BV93" t="str">
        <v>1x Kensington lock
1x 3.5mm combo audio jack
1x USB 2.0 Type-A</v>
      </c>
      <c r="BW93" t="str">
        <v>1x DC-in
1x RJ45 Gigabit Ethernet
1x HDMI in 1.4
1x HDMI out 1.4
1x USB 2.0 Type-A
1x USB 3.2 Gen 1 Type-C
3x USB 3.2 Gen 1 Type-A</v>
      </c>
      <c r="BX93" t="str">
        <v>53.9 x 42.3 x 1.5 ~ 16.5 cm (21.22" x 16.65" x 0.59" ~ 6.50")</v>
      </c>
      <c r="BY93" t="str">
        <v>05.40 kg (11.90 lbs)</v>
      </c>
      <c r="BZ93" t="str">
        <v/>
      </c>
      <c r="CA93" t="str">
        <v>BIOS Booting User Password Protection
HDD User Password Protection and Security
Kensington Security Slot™(7x 3mm)</v>
      </c>
      <c r="CB93" t="str">
        <v>McAfee Internet Security 30 days free trial</v>
      </c>
      <c r="CC93" t="str">
        <v>Trusted Platform Module (Firmware TPM)</v>
      </c>
      <c r="CD93" t="str">
        <v>MyASUS
ASUS Business Manager</v>
      </c>
      <c r="CE93" t="str">
        <v>System diagnosis
Fan Profile
Splendid
AppDeals
Link to MyASUS</v>
      </c>
      <c r="CF93" t="str">
        <v>Wired white keyboard (USB)
Wired optical mouse (USB)</v>
      </c>
      <c r="CG93" t="str">
        <v>EPEAT Silver
Energy star 8.0
REACH
RoHS</v>
      </c>
      <c r="CH93" t="str">
        <v>1Y OnSite Service
 Accidental Damage Protection + 2Y OnSite Service</v>
      </c>
      <c r="CI93" t="str">
        <v>*If you would like to know the details, please contact your sales teams.</v>
      </c>
    </row>
    <row r="94" spans="1:87" ht="14.4">
      <c r="A94" t="str">
        <v>A3402WBAK-WA715WS</v>
      </c>
      <c r="B94" s="19" t="str">
        <f>IF(ISBLANK(A94),"",_xlfn.XLOOKUP(LEFT(A94,5),'MKT name rule'!$B$2:$B$322,'MKT name rule'!$C$2:$C$322, "Not found"))</f>
        <v>ASUS AiO A3402</v>
      </c>
      <c r="C94" s="19" t="str">
        <f t="shared" si="58"/>
        <v>90PT03G4-M055N0</v>
      </c>
      <c r="D94" t="str">
        <f t="shared" si="31"/>
        <v>ASUS AiO A3402 (i7-1255U/16GB/512GB/Win 11 Home/A3402WBAK)</v>
      </c>
      <c r="E94" t="str">
        <f t="shared" si="32"/>
        <v>Intel® Core™ i7-1255U 1.7 GHz</v>
      </c>
      <c r="F94" t="str">
        <f t="shared" si="33"/>
        <v>Intel Iris Xᵉ Graphics (available for Intel® Core™ i5/i7/i9 with dual channel memory)</v>
      </c>
      <c r="G94" t="str">
        <f t="shared" si="30"/>
        <v>Windows 11 Home</v>
      </c>
      <c r="H94" t="str">
        <f t="shared" si="59"/>
        <v>Office Home and Student 2021 included</v>
      </c>
      <c r="I94" t="str">
        <f t="shared" si="34"/>
        <v>23.8"</v>
      </c>
      <c r="J94" t="str">
        <f t="shared" si="35"/>
        <v>FHD (1920 x 1080) 16:9</v>
      </c>
      <c r="K94" t="str">
        <f t="shared" si="36"/>
        <v>250nits</v>
      </c>
      <c r="L94" s="1" t="str">
        <f t="shared" si="37"/>
        <v>DDR4 16GB</v>
      </c>
      <c r="M94" t="str">
        <f t="shared" si="38"/>
        <v>512GB M.2 NVMe™ PCIe® 3.0 SSD
Without HDD</v>
      </c>
      <c r="N94" t="str">
        <f t="shared" si="39"/>
        <v>Side:
ø4.5, 90W AC Adapter, Output: 19V DC, 4.74A, 90W, Input: 100~240V AC 50/60Hz universal
Back:
1x Kensington lock
1x 3.5mm combo audio jack
1x USB 2.0 Type-A</v>
      </c>
      <c r="O94" t="str">
        <f t="shared" si="40"/>
        <v>53.9 x 42.3 x 1.5 ~ 16.5 cm</v>
      </c>
      <c r="P94" t="e">
        <f t="shared" si="41"/>
        <v>#N/A</v>
      </c>
      <c r="Q94" t="str">
        <f t="shared" si="42"/>
        <v>1x 2.5" 7mm SATA slot
1x M.2  2280 SSD slot
2x DDR4 SO-DIMM slot</v>
      </c>
      <c r="R94" t="str">
        <f t="shared" si="43"/>
        <v>MyASUS
ASUS Business Manager</v>
      </c>
      <c r="S94" t="str">
        <f t="shared" si="44"/>
        <v>No Battery</v>
      </c>
      <c r="T94" t="str">
        <f t="shared" si="45"/>
        <v>Not Found</v>
      </c>
      <c r="U94" t="str">
        <f t="shared" si="46"/>
        <v>05.40 kg (11.90 lbs)</v>
      </c>
      <c r="V94" t="str">
        <f t="shared" si="47"/>
        <v>Intel® Core™ i7-1255U Processor 1.7 GHz (12M Cache, up to 4.7 GHz, 10 cores)</v>
      </c>
      <c r="W94" t="str">
        <f t="shared" si="48"/>
        <v>Intel® Core™ i7-1255U 1.7</v>
      </c>
      <c r="X94" t="str">
        <f t="shared" si="49"/>
        <v>i7-1255U</v>
      </c>
      <c r="Y94" t="str">
        <f t="shared" si="50"/>
        <v>i7-1255U</v>
      </c>
      <c r="Z94" t="str">
        <f t="shared" si="51"/>
        <v>Win 11 Home</v>
      </c>
      <c r="AA94" t="str">
        <f t="shared" si="52"/>
        <v/>
      </c>
      <c r="AB94" t="str">
        <f t="shared" si="53"/>
        <v>16GB</v>
      </c>
      <c r="AC94" t="str">
        <f t="shared" si="54"/>
        <v>512GB</v>
      </c>
      <c r="AD94" t="str">
        <f t="shared" si="55"/>
        <v>ø4.5, 90W AC Adapter, Output: 19V DC, 4.74A, 90W, Input: 100~240V AC 50/60Hz universal</v>
      </c>
      <c r="AE94" t="str">
        <f t="shared" si="56"/>
        <v>1x Kensington lock
1x 3.5mm combo audio jack
1x USB 2.0 Type-A</v>
      </c>
      <c r="AF94" t="str">
        <f t="shared" si="57"/>
        <v>A3402WBAK</v>
      </c>
      <c r="AG94" s="27"/>
      <c r="AH94" t="str">
        <v>90PT03G4-M055N0</v>
      </c>
      <c r="AI94" t="str">
        <v>A3402WBAK-WA715WS</v>
      </c>
      <c r="AJ94" t="str">
        <v>4711387287699</v>
      </c>
      <c r="AK94" t="str">
        <v>197105287693</v>
      </c>
      <c r="AL94" t="str">
        <v>5.352</v>
      </c>
      <c r="AM94" t="str">
        <v>VSPT03G2-BU0060</v>
      </c>
      <c r="AN94" t="str">
        <v>White</v>
      </c>
      <c r="AO94" t="str">
        <v>23.8-inch</v>
      </c>
      <c r="AP94" t="str">
        <v>FHD (1920 x 1080) 16:9</v>
      </c>
      <c r="AQ94" t="str">
        <v>LCD</v>
      </c>
      <c r="AR94" t="str">
        <v>250nits</v>
      </c>
      <c r="AS94" t="str">
        <v>sRGB: 100%</v>
      </c>
      <c r="AT94" t="str">
        <v>178/178</v>
      </c>
      <c r="AU94" t="str">
        <v>14/25</v>
      </c>
      <c r="AV94" t="str">
        <v>60Hz</v>
      </c>
      <c r="AW94" t="str">
        <v>1000:1</v>
      </c>
      <c r="AX94" t="str">
        <v>88 %</v>
      </c>
      <c r="AY94" t="str">
        <v>Wide view</v>
      </c>
      <c r="AZ94" t="str">
        <v>Anti-glare display</v>
      </c>
      <c r="BA94" t="str">
        <v>Non-touch screen</v>
      </c>
      <c r="BB94" t="str">
        <v>Normal Stand</v>
      </c>
      <c r="BC94" t="str">
        <v>Intel® Core™ i7-1255U Processor 1.7 GHz (12M Cache, up to 4.7 GHz, 10 cores)</v>
      </c>
      <c r="BD94" t="str">
        <v>N/A</v>
      </c>
      <c r="BE94" t="str">
        <v>N/A</v>
      </c>
      <c r="BF94" t="str">
        <v>Intel Iris Xᵉ Graphics (available for Intel® Core™ i5/i7/i9 with dual channel memory)</v>
      </c>
      <c r="BG94" t="str">
        <v>8GB DDR4 SO-DIMM *2</v>
      </c>
      <c r="BH94" t="str">
        <v>DDR4 16GB</v>
      </c>
      <c r="BI94" t="str">
        <v>512GB M.2 NVMe™ PCIe® 3.0 SSD
Without HDD</v>
      </c>
      <c r="BJ94" t="str">
        <v>1x 2.5" 7mm SATA slot
1x M.2  2280 SSD slot
2x DDR4 SO-DIMM slot</v>
      </c>
      <c r="BK94" t="str">
        <v>Not available</v>
      </c>
      <c r="BL94" t="str">
        <v>Wi-Fi 6(802.11ax) (Dual band) 2*2 + Bluetooth® 5.2 Wireless Card</v>
      </c>
      <c r="BM94" t="str">
        <v>Realtek RTL8111H 10/100/1000 Mbps</v>
      </c>
      <c r="BN94" t="str">
        <v>720p HD camera</v>
      </c>
      <c r="BO94" t="str">
        <v>With privacy shutter</v>
      </c>
      <c r="BP94" t="str">
        <v>N/A</v>
      </c>
      <c r="BQ94" t="str">
        <v>Built-in microphone
Built-in speakers
SonicMaster</v>
      </c>
      <c r="BR94" t="str">
        <v>Windows 11 Home - ASUS recommends Windows 11 Pro for business</v>
      </c>
      <c r="BS94" t="str">
        <v>Office Home and Student 2021 included</v>
      </c>
      <c r="BT94" t="str">
        <v/>
      </c>
      <c r="BU94" t="str">
        <v>ø4.5, 90W AC Adapter, Output: 19V DC, 4.74A, 90W, Input: 100~240V AC 50/60Hz universal</v>
      </c>
      <c r="BV94" t="str">
        <v>1x Kensington lock
1x 3.5mm combo audio jack
1x USB 2.0 Type-A</v>
      </c>
      <c r="BW94" t="str">
        <v>1x DC-in
1x RJ45 Gigabit Ethernet
1x HDMI in 1.4
1x HDMI out 1.4
1x USB 2.0 Type-A
1x USB 3.2 Gen 1 Type-C
3x USB 3.2 Gen 1 Type-A</v>
      </c>
      <c r="BX94" t="str">
        <v>53.9 x 42.3 x 1.5 ~ 16.5 cm (21.22" x 16.65" x 0.59" ~ 6.50")</v>
      </c>
      <c r="BY94" t="str">
        <v>05.40 kg (11.90 lbs)</v>
      </c>
      <c r="BZ94" t="str">
        <v/>
      </c>
      <c r="CA94" t="str">
        <v>BIOS Booting User Password Protection
HDD User Password Protection and Security
Kensington Security Slot™(7x 3mm)</v>
      </c>
      <c r="CB94" t="str">
        <v>McAfee Internet Security 30 days free trial</v>
      </c>
      <c r="CC94" t="str">
        <v>Trusted Platform Module (Firmware TPM)</v>
      </c>
      <c r="CD94" t="str">
        <v>MyASUS
ASUS Business Manager</v>
      </c>
      <c r="CE94" t="str">
        <v>System diagnosis
Fan Profile
Splendid
AppDeals
Link to MyASUS</v>
      </c>
      <c r="CF94" t="str">
        <v>Wired white keyboard (USB)
Wired optical mouse (USB)</v>
      </c>
      <c r="CG94" t="str">
        <v>EPEAT Silver
Energy star 8.0
REACH
RoHS</v>
      </c>
      <c r="CH94" t="str">
        <v>1Y OnSite Service
 Accidental Damage Protection + 2Y OnSite Service</v>
      </c>
      <c r="CI94" t="str">
        <v>*If you would like to know the details, please contact your sales teams.</v>
      </c>
    </row>
    <row r="95" spans="1:87" ht="14.4">
      <c r="A95" t="str">
        <v>A3202WVAK-WPB382WS</v>
      </c>
      <c r="B95" s="19" t="str">
        <f>IF(ISBLANK(A95),"",_xlfn.XLOOKUP(LEFT(A95,5),'MKT name rule'!$B$2:$B$322,'MKT name rule'!$C$2:$C$322, "Not found"))</f>
        <v>ASUS AiO A3202</v>
      </c>
      <c r="C95" s="19" t="str">
        <f t="shared" si="58"/>
        <v>90PT03U2-M00JL0</v>
      </c>
      <c r="D95" t="str">
        <f t="shared" si="31"/>
        <v>ASUS AiO A3202 (i3-1315U/8GB/256GB/Win 11 Home/A3202WVAK)</v>
      </c>
      <c r="E95" t="str">
        <f t="shared" si="32"/>
        <v>Intel® Core™ i3-1315U 1.2 GHz</v>
      </c>
      <c r="F95" t="str">
        <f t="shared" si="33"/>
        <v>Intel® Graphics</v>
      </c>
      <c r="G95" t="str">
        <f t="shared" si="30"/>
        <v>Windows 11 Home</v>
      </c>
      <c r="H95" t="str">
        <f t="shared" si="59"/>
        <v>Microsoft Office Home 2024_x000D_
Microsoft 365 Basic</v>
      </c>
      <c r="I95" t="str">
        <f t="shared" si="34"/>
        <v>21.45"</v>
      </c>
      <c r="J95" t="str">
        <f t="shared" si="35"/>
        <v>FHD (1920 x 1080) 16:9</v>
      </c>
      <c r="K95" t="str">
        <f t="shared" si="36"/>
        <v>250nits</v>
      </c>
      <c r="L95" s="1" t="str">
        <f t="shared" si="37"/>
        <v>DDR5 8GB</v>
      </c>
      <c r="M95" t="str">
        <f t="shared" si="38"/>
        <v>256GB M.2 NVMe™ PCIe® 4.0 SSD</v>
      </c>
      <c r="N95" t="str">
        <f t="shared" si="39"/>
        <v>Side:
ø4.5, 90W AC Adapter, Output: 19V DC, 4.74A, 90W, Input: 100~240V AC 50/60Hz universal
Back:
1x Kensington lock
1x 3.5mm combo audio jack
1x USB 2.0 Type-A</v>
      </c>
      <c r="O95" t="str">
        <f t="shared" si="40"/>
        <v>49.3 x 39.5 x 1.3 ~ 16.5 cm</v>
      </c>
      <c r="P95" t="e">
        <f t="shared" si="41"/>
        <v>#N/A</v>
      </c>
      <c r="Q95" t="str">
        <f t="shared" si="42"/>
        <v>1x M.2  2280 SSD slot
2x DDR5 SO-DIMM slot</v>
      </c>
      <c r="R95" t="str">
        <f t="shared" si="43"/>
        <v>MyASUS
ASUS Business Manager</v>
      </c>
      <c r="S95" t="str">
        <f t="shared" si="44"/>
        <v>No Battery</v>
      </c>
      <c r="T95" t="str">
        <f t="shared" si="45"/>
        <v>Not Found</v>
      </c>
      <c r="U95" t="str">
        <f t="shared" si="46"/>
        <v>04.84 kg (10.67 lbs)</v>
      </c>
      <c r="V95" t="str">
        <f t="shared" si="47"/>
        <v>Intel® Core™ i3-1315U Processor 1.2 GHz (10M Cache, up to 4.5 GHz, 6 cores)</v>
      </c>
      <c r="W95" t="str">
        <f t="shared" si="48"/>
        <v>Intel® Core™ i3-1315U 1.2</v>
      </c>
      <c r="X95" t="str">
        <f t="shared" si="49"/>
        <v>i3-1315U</v>
      </c>
      <c r="Y95" t="str">
        <f t="shared" si="50"/>
        <v>i3-1315U</v>
      </c>
      <c r="Z95" t="str">
        <f t="shared" si="51"/>
        <v>Win 11 Home</v>
      </c>
      <c r="AA95" t="str">
        <f t="shared" si="52"/>
        <v/>
      </c>
      <c r="AB95" t="str">
        <f t="shared" si="53"/>
        <v>8GB</v>
      </c>
      <c r="AC95" t="str">
        <f t="shared" si="54"/>
        <v>256GB</v>
      </c>
      <c r="AD95" t="str">
        <f t="shared" si="55"/>
        <v>ø4.5, 90W AC Adapter, Output: 19V DC, 4.74A, 90W, Input: 100~240V AC 50/60Hz universal</v>
      </c>
      <c r="AE95" t="str">
        <f t="shared" si="56"/>
        <v>1x Kensington lock
1x 3.5mm combo audio jack
1x USB 2.0 Type-A</v>
      </c>
      <c r="AF95" t="str">
        <f t="shared" si="57"/>
        <v>A3202WVAK</v>
      </c>
      <c r="AG95" s="27"/>
      <c r="AH95" t="str">
        <v>90PT03U2-M00JL0</v>
      </c>
      <c r="AI95" t="str">
        <v>A3202WVAK-WPB382WS</v>
      </c>
      <c r="AJ95" t="str">
        <v>4711636104210</v>
      </c>
      <c r="AK95" t="str">
        <v>199291104211</v>
      </c>
      <c r="AL95" t="str">
        <v>1.782</v>
      </c>
      <c r="AM95" t="str">
        <v>VSPT03U2-BU0010</v>
      </c>
      <c r="AN95" t="str">
        <v>White</v>
      </c>
      <c r="AO95" t="str">
        <v>21.45-inch</v>
      </c>
      <c r="AP95" t="str">
        <v>FHD (1920 x 1080) 16:9</v>
      </c>
      <c r="AQ95" t="str">
        <v>LCD</v>
      </c>
      <c r="AR95" t="str">
        <v>250nits</v>
      </c>
      <c r="AS95" t="str">
        <v>sRGB: 100%</v>
      </c>
      <c r="AT95" t="str">
        <v>178/178</v>
      </c>
      <c r="AU95" t="str">
        <v>14/25</v>
      </c>
      <c r="AV95" t="str">
        <v>75Hz</v>
      </c>
      <c r="AW95" t="str">
        <v>1000:1</v>
      </c>
      <c r="AX95" t="str">
        <v>86 %</v>
      </c>
      <c r="AY95" t="str">
        <v>Wide view</v>
      </c>
      <c r="AZ95" t="str">
        <v>Anti-glare display</v>
      </c>
      <c r="BA95" t="str">
        <v>Non-touch screen</v>
      </c>
      <c r="BB95" t="str">
        <v>Normal Stand</v>
      </c>
      <c r="BC95" t="str">
        <v>Intel® Core™ i3-1315U Processor 1.2 GHz (10M Cache, up to 4.5 GHz, 6 cores)</v>
      </c>
      <c r="BD95" t="str">
        <v>N/A</v>
      </c>
      <c r="BE95" t="str">
        <v>N/A</v>
      </c>
      <c r="BF95" t="str">
        <v>Intel® Graphics</v>
      </c>
      <c r="BG95" t="str">
        <v>8GB DDR5 SO-DIMM</v>
      </c>
      <c r="BH95" t="str">
        <v>DDR5 8GB</v>
      </c>
      <c r="BI95" t="str">
        <v>256GB M.2 NVMe™ PCIe® 4.0 SSD</v>
      </c>
      <c r="BJ95" t="str">
        <v>1x M.2  2280 SSD slot
2x DDR5 SO-DIMM slot</v>
      </c>
      <c r="BK95" t="str">
        <v/>
      </c>
      <c r="BL95" t="str">
        <v>Wi-Fi 6E(802.11ax) (Dual band) 2*2 + Bluetooth® 5.4 Wireless Card</v>
      </c>
      <c r="BM95" t="str">
        <v>Realtek RTL8111H 10/100/1000 Mbps</v>
      </c>
      <c r="BN95" t="str">
        <v>720p HD camera</v>
      </c>
      <c r="BO95" t="str">
        <v>With privacy shutter</v>
      </c>
      <c r="BP95" t="str">
        <v>N/A</v>
      </c>
      <c r="BQ95" t="str">
        <v>Built-in array microphone
Built-in speakers
SonicMaster</v>
      </c>
      <c r="BR95" t="str">
        <v>Windows 11 Home - ASUS recommends Windows 11 Pro for business</v>
      </c>
      <c r="BS95" t="str">
        <v>Microsoft Office Home 2024_x000D_
Microsoft 365 Basic</v>
      </c>
      <c r="BT95" t="str">
        <v>N/A</v>
      </c>
      <c r="BU95" t="str">
        <v>ø4.5, 90W AC Adapter, Output: 19V DC, 4.74A, 90W, Input: 100~240V AC 50/60Hz universal</v>
      </c>
      <c r="BV95" t="str">
        <v>1x Kensington lock
1x 3.5mm combo audio jack
1x USB 2.0 Type-A</v>
      </c>
      <c r="BW95" t="str">
        <v>1x DC-in
1x RJ45 Gigabit Ethernet
1x HDMI out 1.4
1x USB 2.0 Type-A
1x USB 3.2 Gen 1 Type-C
3x USB 3.2 Gen 1 Type-A</v>
      </c>
      <c r="BX95" t="str">
        <v>49.3 x 39.5 x 1.3 ~ 16.5 cm (19.41" x 15.55" x 0.51" ~ 6.50")</v>
      </c>
      <c r="BY95" t="str">
        <v>04.84 kg (10.67 lbs)</v>
      </c>
      <c r="BZ95" t="str">
        <v>??.?? kg</v>
      </c>
      <c r="CA95" t="str">
        <v>BIOS Booting User Password Protection
HDD User Password Protection and Security
Kensington Security Slot™(7x 3mm)</v>
      </c>
      <c r="CB95" t="str">
        <v>McAfee® 30 days free trial</v>
      </c>
      <c r="CC95" t="str">
        <v>Trusted Platform Module (Firmware TPM)</v>
      </c>
      <c r="CD95" t="str">
        <v>MyASUS
ASUS Business Manager</v>
      </c>
      <c r="CE95" t="str">
        <v>System diagnosis
Fan Profile
Splendid
AppDeals
Link to MyASUS</v>
      </c>
      <c r="CF95" t="str">
        <v>Wireless white keyboard
Wireless optical mouse</v>
      </c>
      <c r="CG95" t="str">
        <v>REACH
RoHS</v>
      </c>
      <c r="CH95" t="str">
        <v/>
      </c>
      <c r="CI9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96" spans="1:87" ht="14.4">
      <c r="A96" t="str">
        <v>P440VAK-B5851WS</v>
      </c>
      <c r="B96" s="19" t="str">
        <f>IF(ISBLANK(A96),"",_xlfn.XLOOKUP(LEFT(A96,5),'MKT name rule'!$B$2:$B$322,'MKT name rule'!$C$2:$C$322, "Not found"))</f>
        <v>ASUS ExpertCenter P400</v>
      </c>
      <c r="C96" s="19" t="str">
        <f t="shared" si="58"/>
        <v>90PT03X5-M03KE0</v>
      </c>
      <c r="D96" t="str">
        <f t="shared" si="31"/>
        <v>ASUS ExpertCenter P400 (i5-13420H/8GB/512GB/Win 11 Home/P440VAK)</v>
      </c>
      <c r="E96" t="str">
        <f t="shared" si="32"/>
        <v>Intel® Core™ i5-13420H 2.1 GHz</v>
      </c>
      <c r="F96" t="str">
        <f t="shared" si="33"/>
        <v>Intel® UHD Graphics</v>
      </c>
      <c r="G96" t="str">
        <f t="shared" si="30"/>
        <v>Windows 11 Home</v>
      </c>
      <c r="H96" t="str">
        <f t="shared" si="59"/>
        <v>Microsoft Office Home 2024_x000D_
Microsoft 365 Basic</v>
      </c>
      <c r="I96" t="str">
        <f t="shared" si="34"/>
        <v>23.8"</v>
      </c>
      <c r="J96" t="str">
        <f t="shared" si="35"/>
        <v>FHD (1920 x 1080) 16:9</v>
      </c>
      <c r="K96" t="str">
        <f t="shared" si="36"/>
        <v>250nits</v>
      </c>
      <c r="L96" s="1" t="str">
        <f t="shared" si="37"/>
        <v>DDR5 8GB</v>
      </c>
      <c r="M96" t="str">
        <f t="shared" si="38"/>
        <v>512GB M.2 NVMe™ PCIe® 4.0 SSD</v>
      </c>
      <c r="N96" t="str">
        <f t="shared" si="39"/>
        <v>Side:
1x Kensington lock
1x 3.5mm combo audio jack
1x USB 2.0 Type-A
Back:
1x DC-in
1x RJ45 Gigabit Ethernet
1x HDMI in 1.4
1x HDMI out 1.4
1x USB 3.2 Gen 1 Type-C
3x USB 3.2 Gen 1 Type-A</v>
      </c>
      <c r="O96" t="str">
        <f t="shared" si="40"/>
        <v>06.90 kg</v>
      </c>
      <c r="P96" t="str">
        <f t="shared" si="41"/>
        <v>54.1 x 41.6 x 1.7 ~ 21.0 cm</v>
      </c>
      <c r="Q96" t="str">
        <f t="shared" si="42"/>
        <v>2x DDR5 SO-DIMM slot</v>
      </c>
      <c r="R96" t="str">
        <f t="shared" si="43"/>
        <v>Wireless black keyboard
Wireless optical mouse</v>
      </c>
      <c r="S96" t="str">
        <f t="shared" si="44"/>
        <v>No Battery</v>
      </c>
      <c r="T96" t="str">
        <f t="shared" si="45"/>
        <v>ø4.5, 120W AC Adapter</v>
      </c>
      <c r="U96" t="str">
        <f t="shared" si="46"/>
        <v>BIOS Booting User Password Protection
HDD User Password Protection and Security
Kensington Security Slot™(7x 3mm)</v>
      </c>
      <c r="V96" t="str">
        <f t="shared" si="47"/>
        <v>Intel® Core™ i5-13420H Processor 2.1 GHz (12MB Cache, up to 4.6 GHz, 8 cores, 12 Threads)</v>
      </c>
      <c r="W96" t="str">
        <f t="shared" si="48"/>
        <v>Intel® Core™ i5-13420H 2.1</v>
      </c>
      <c r="X96" t="str">
        <f t="shared" si="49"/>
        <v>i5-13420H</v>
      </c>
      <c r="Y96" t="str">
        <f t="shared" si="50"/>
        <v>i5-13420H</v>
      </c>
      <c r="Z96" t="str">
        <f t="shared" si="51"/>
        <v>Win 11 Home</v>
      </c>
      <c r="AA96" t="str">
        <f t="shared" si="52"/>
        <v/>
      </c>
      <c r="AB96" t="str">
        <f t="shared" si="53"/>
        <v>8GB</v>
      </c>
      <c r="AC96" t="str">
        <f t="shared" si="54"/>
        <v>512GB</v>
      </c>
      <c r="AD96" t="str">
        <f t="shared" si="55"/>
        <v>1x Kensington lock
1x 3.5mm combo audio jack
1x USB 2.0 Type-A</v>
      </c>
      <c r="AE96" t="str">
        <f t="shared" si="56"/>
        <v>1x DC-in
1x RJ45 Gigabit Ethernet
1x HDMI in 1.4
1x HDMI out 1.4
1x USB 3.2 Gen 1 Type-C
3x USB 3.2 Gen 1 Type-A</v>
      </c>
      <c r="AF96" t="str">
        <f t="shared" si="57"/>
        <v>P440VAK</v>
      </c>
      <c r="AG96" s="27"/>
      <c r="AH96" t="str">
        <v>90PT03X5-M03KE0</v>
      </c>
      <c r="AI96" t="str">
        <v>P440VAK-B5851WS</v>
      </c>
      <c r="AJ96" t="str">
        <v>4711636156721</v>
      </c>
      <c r="AK96" t="str">
        <v>199291156722</v>
      </c>
      <c r="AL96" t="str">
        <v>2.202</v>
      </c>
      <c r="AM96" t="str">
        <v>VSPT03X3-BU0060</v>
      </c>
      <c r="AN96" t="str">
        <v>Black</v>
      </c>
      <c r="AO96" t="str">
        <v>23.8-inch</v>
      </c>
      <c r="AP96" t="str">
        <v>FHD (1920 x 1080) 16:9</v>
      </c>
      <c r="AQ96" t="str">
        <v>LCD</v>
      </c>
      <c r="AR96" t="str">
        <v>250nits</v>
      </c>
      <c r="AS96" t="str">
        <v>sRGB: 100%</v>
      </c>
      <c r="AT96" t="str">
        <v>178/178</v>
      </c>
      <c r="AU96" t="str">
        <v>14/25</v>
      </c>
      <c r="AV96" t="str">
        <v>100Hz</v>
      </c>
      <c r="AW96" t="str">
        <v>1000:1</v>
      </c>
      <c r="AX96" t="str">
        <v>93 %</v>
      </c>
      <c r="AY96" t="str">
        <v>Wide view</v>
      </c>
      <c r="AZ96" t="str">
        <v>Anti-glare display</v>
      </c>
      <c r="BA96" t="str">
        <v>Non-touch screen</v>
      </c>
      <c r="BB96" t="str">
        <v>Normal Stand</v>
      </c>
      <c r="BC96" t="str">
        <v>Intel® Core™ i5-13420H Processor 2.1 GHz (12MB Cache, up to 4.6 GHz, 8 cores, 12 Threads)</v>
      </c>
      <c r="BD96" t="str">
        <v>N/A</v>
      </c>
      <c r="BE96" t="str">
        <v>N/A</v>
      </c>
      <c r="BF96" t="str">
        <v>Intel® UHD Graphics</v>
      </c>
      <c r="BG96" t="str">
        <v>8GB DDR5 SO-DIMM</v>
      </c>
      <c r="BH96" t="str">
        <v>DDR5 8GB</v>
      </c>
      <c r="BI96" t="str">
        <v>512GB M.2 NVMe™ PCIe® 4.0 SSD</v>
      </c>
      <c r="BJ96" t="str">
        <v>2x DDR5 SO-DIMM slot</v>
      </c>
      <c r="BK96" t="str">
        <v>Not available</v>
      </c>
      <c r="BL96" t="str">
        <v>Wi-Fi 6(802.11ax) (Dual band) 2*2 + Bluetooth® 5.4 Wireless Card</v>
      </c>
      <c r="BM96" t="str">
        <v>Realtek RTL8111H 10/100/1000 Mbps</v>
      </c>
      <c r="BN96" t="str">
        <v>1080p FHD camera</v>
      </c>
      <c r="BO96" t="str">
        <v>With privacy shutter</v>
      </c>
      <c r="BP96" t="str">
        <v>N/A</v>
      </c>
      <c r="BQ96" t="str">
        <v>Built-in array microphone
Built-in speakers</v>
      </c>
      <c r="BR96" t="str">
        <v>Windows 11 Home - ASUS recommends Windows 11 Pro for business</v>
      </c>
      <c r="BS96" t="str">
        <v>Microsoft Office Home 2024_x000D_
Microsoft 365 Basic</v>
      </c>
      <c r="BT96" t="str">
        <v>ø4.5, 120W AC Adapter, Output: 20V DC, 6.0A, 120W, Input: 100~240V AC 50/60Hz universal</v>
      </c>
      <c r="BU96" t="str">
        <v>1x Kensington lock
1x 3.5mm combo audio jack
1x USB 2.0 Type-A</v>
      </c>
      <c r="BV96" t="str">
        <v>1x DC-in
1x RJ45 Gigabit Ethernet
1x HDMI in 1.4
1x HDMI out 1.4
1x USB 3.2 Gen 1 Type-C
3x USB 3.2 Gen 1 Type-A</v>
      </c>
      <c r="BW96" t="str">
        <v>54.1 x 41.6 x 1.7 ~ 21.0 cm (21.30" x 16.38" x 0.67" ~ 8.27")</v>
      </c>
      <c r="BX96" t="str">
        <v>06.90 kg (15.21 lbs)</v>
      </c>
      <c r="BY96" t="str">
        <v>BIOS Booting User Password Protection
HDD User Password Protection and Security
Kensington Security Slot™(7x 3mm)</v>
      </c>
      <c r="BZ96" t="str">
        <v>McAfee® 1 years</v>
      </c>
      <c r="CA96" t="str">
        <v>Trusted Platform Module (TPM) 2.0</v>
      </c>
      <c r="CB96" t="str">
        <v>MyASUS
ASUS Business Manager
AI ExpertMeet (AI features need devices with 12GB RAM or more)</v>
      </c>
      <c r="CC96" t="str">
        <v>System diagnosis
Fan Profile
Splendid
AppDeals
Link to MyASUS</v>
      </c>
      <c r="CD96" t="str">
        <v>Wireless black keyboard
Wireless optical mouse</v>
      </c>
      <c r="CE96" t="str">
        <v>EPEAT Gold
Energy star 8.0
REACH
RoHS</v>
      </c>
      <c r="CF96" t="str">
        <v>1Y OnSite Service
 Accidental Damage Protection + 1Y OnSite Service</v>
      </c>
      <c r="CG96" t="str">
        <v>EPEAT Gold
Energy star 8.0
REACH
RoHS</v>
      </c>
      <c r="CH96">
        <v>0</v>
      </c>
      <c r="CI9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7" spans="1:87" ht="14.4">
      <c r="A97" t="str">
        <v>P440VAK-B5151WS</v>
      </c>
      <c r="B97" s="19" t="str">
        <f>IF(ISBLANK(A97),"",_xlfn.XLOOKUP(LEFT(A97,5),'MKT name rule'!$B$2:$B$322,'MKT name rule'!$C$2:$C$322, "Not found"))</f>
        <v>ASUS ExpertCenter P400</v>
      </c>
      <c r="C97" s="19" t="str">
        <f t="shared" si="58"/>
        <v>90PT03X5-M03KF0</v>
      </c>
      <c r="D97" t="str">
        <f t="shared" si="31"/>
        <v>ASUS ExpertCenter P400 (i5-13420H/16GB/512GB/Win 11 Home/P440VAK)</v>
      </c>
      <c r="E97" t="str">
        <f t="shared" si="32"/>
        <v>Intel® Core™ i5-13420H 2.1 GHz</v>
      </c>
      <c r="F97" t="str">
        <f t="shared" si="33"/>
        <v>Intel® UHD Graphics</v>
      </c>
      <c r="G97" t="str">
        <f t="shared" si="30"/>
        <v>Windows 11 Home</v>
      </c>
      <c r="H97" t="str">
        <f t="shared" si="59"/>
        <v>Microsoft Office Home 2024_x000D_
Microsoft 365 Basic</v>
      </c>
      <c r="I97" t="str">
        <f t="shared" si="34"/>
        <v>23.8"</v>
      </c>
      <c r="J97" t="str">
        <f t="shared" si="35"/>
        <v>FHD (1920 x 1080) 16:9</v>
      </c>
      <c r="K97" t="str">
        <f t="shared" si="36"/>
        <v>250nits</v>
      </c>
      <c r="L97" s="1" t="str">
        <f t="shared" si="37"/>
        <v>DDR5 16GB</v>
      </c>
      <c r="M97" t="str">
        <f t="shared" si="38"/>
        <v>512GB M.2 NVMe™ PCIe® 4.0 SSD</v>
      </c>
      <c r="N97" t="str">
        <f t="shared" si="39"/>
        <v>Side:
1x Kensington lock
1x 3.5mm combo audio jack
1x USB 2.0 Type-A
Back:
1x DC-in
1x RJ45 Gigabit Ethernet
1x HDMI in 1.4
1x HDMI out 1.4
1x USB 3.2 Gen 1 Type-C
3x USB 3.2 Gen 1 Type-A</v>
      </c>
      <c r="O97" t="str">
        <f t="shared" si="40"/>
        <v>06.90 kg</v>
      </c>
      <c r="P97" t="str">
        <f t="shared" si="41"/>
        <v>54.1 x 41.6 x 1.7 ~ 21.0 cm</v>
      </c>
      <c r="Q97" t="str">
        <f t="shared" si="42"/>
        <v>2x DDR5 SO-DIMM slot</v>
      </c>
      <c r="R97" t="str">
        <f t="shared" si="43"/>
        <v>Wireless black keyboard
Wireless optical mouse</v>
      </c>
      <c r="S97" t="str">
        <f t="shared" si="44"/>
        <v>No Battery</v>
      </c>
      <c r="T97" t="str">
        <f t="shared" si="45"/>
        <v>ø4.5, 120W AC Adapter</v>
      </c>
      <c r="U97" t="str">
        <f t="shared" si="46"/>
        <v>BIOS Booting User Password Protection
HDD User Password Protection and Security
Kensington Security Slot™(7x 3mm)</v>
      </c>
      <c r="V97" t="str">
        <f t="shared" si="47"/>
        <v>Intel® Core™ i5-13420H Processor 2.1 GHz (12MB Cache, up to 4.6 GHz, 8 cores, 12 Threads)</v>
      </c>
      <c r="W97" t="str">
        <f t="shared" si="48"/>
        <v>Intel® Core™ i5-13420H 2.1</v>
      </c>
      <c r="X97" t="str">
        <f t="shared" si="49"/>
        <v>i5-13420H</v>
      </c>
      <c r="Y97" t="str">
        <f t="shared" si="50"/>
        <v>i5-13420H</v>
      </c>
      <c r="Z97" t="str">
        <f t="shared" si="51"/>
        <v>Win 11 Home</v>
      </c>
      <c r="AA97" t="str">
        <f t="shared" si="52"/>
        <v/>
      </c>
      <c r="AB97" t="str">
        <f t="shared" si="53"/>
        <v>16GB</v>
      </c>
      <c r="AC97" t="str">
        <f t="shared" si="54"/>
        <v>512GB</v>
      </c>
      <c r="AD97" t="str">
        <f t="shared" si="55"/>
        <v>1x Kensington lock
1x 3.5mm combo audio jack
1x USB 2.0 Type-A</v>
      </c>
      <c r="AE97" t="str">
        <f t="shared" si="56"/>
        <v>1x DC-in
1x RJ45 Gigabit Ethernet
1x HDMI in 1.4
1x HDMI out 1.4
1x USB 3.2 Gen 1 Type-C
3x USB 3.2 Gen 1 Type-A</v>
      </c>
      <c r="AF97" t="str">
        <f t="shared" si="57"/>
        <v>P440VAK</v>
      </c>
      <c r="AG97" s="27"/>
      <c r="AH97" t="str">
        <v>90PT03X5-M03KF0</v>
      </c>
      <c r="AI97" t="str">
        <v>P440VAK-B5151WS</v>
      </c>
      <c r="AJ97" t="str">
        <v>4711636230711</v>
      </c>
      <c r="AK97" t="str">
        <v>199291230712</v>
      </c>
      <c r="AL97" t="str">
        <v>2.202</v>
      </c>
      <c r="AM97" t="str">
        <v>VSPT03X3-BU0060</v>
      </c>
      <c r="AN97" t="str">
        <v>Black</v>
      </c>
      <c r="AO97" t="str">
        <v>23.8-inch</v>
      </c>
      <c r="AP97" t="str">
        <v>FHD (1920 x 1080) 16:9</v>
      </c>
      <c r="AQ97" t="str">
        <v>LCD</v>
      </c>
      <c r="AR97" t="str">
        <v>250nits</v>
      </c>
      <c r="AS97" t="str">
        <v>sRGB: 100%</v>
      </c>
      <c r="AT97" t="str">
        <v>178/178</v>
      </c>
      <c r="AU97" t="str">
        <v>14/25</v>
      </c>
      <c r="AV97" t="str">
        <v>100Hz</v>
      </c>
      <c r="AW97" t="str">
        <v>1000:1</v>
      </c>
      <c r="AX97" t="str">
        <v>93 %</v>
      </c>
      <c r="AY97" t="str">
        <v>Wide view</v>
      </c>
      <c r="AZ97" t="str">
        <v>Anti-glare display</v>
      </c>
      <c r="BA97" t="str">
        <v>Non-touch screen</v>
      </c>
      <c r="BB97" t="str">
        <v>Normal Stand</v>
      </c>
      <c r="BC97" t="str">
        <v>Intel® Core™ i5-13420H Processor 2.1 GHz (12MB Cache, up to 4.6 GHz, 8 cores, 12 Threads)</v>
      </c>
      <c r="BD97" t="str">
        <v>N/A</v>
      </c>
      <c r="BE97" t="str">
        <v>N/A</v>
      </c>
      <c r="BF97" t="str">
        <v>Intel® UHD Graphics</v>
      </c>
      <c r="BG97" t="str">
        <v>16GB DDR5 SO-DIMM</v>
      </c>
      <c r="BH97" t="str">
        <v>DDR5 16GB</v>
      </c>
      <c r="BI97" t="str">
        <v>512GB M.2 NVMe™ PCIe® 4.0 SSD</v>
      </c>
      <c r="BJ97" t="str">
        <v>2x DDR5 SO-DIMM slot</v>
      </c>
      <c r="BK97" t="str">
        <v>Not available</v>
      </c>
      <c r="BL97" t="str">
        <v>Wi-Fi 6(802.11ax) (Dual band) 2*2 + Bluetooth® 5.4 Wireless Card</v>
      </c>
      <c r="BM97" t="str">
        <v>Realtek RTL8111H 10/100/1000 Mbps</v>
      </c>
      <c r="BN97" t="str">
        <v>1080p FHD camera</v>
      </c>
      <c r="BO97" t="str">
        <v>With privacy shutter</v>
      </c>
      <c r="BP97" t="str">
        <v>N/A</v>
      </c>
      <c r="BQ97" t="str">
        <v>Built-in array microphone
Built-in speakers</v>
      </c>
      <c r="BR97" t="str">
        <v>Windows 11 Home - ASUS recommends Windows 11 Pro for business</v>
      </c>
      <c r="BS97" t="str">
        <v>Microsoft Office Home 2024_x000D_
Microsoft 365 Basic</v>
      </c>
      <c r="BT97" t="str">
        <v>ø4.5, 120W AC Adapter, Output: 20V DC, 6.0A, 120W, Input: 100~240V AC 50/60Hz universal</v>
      </c>
      <c r="BU97" t="str">
        <v>1x Kensington lock
1x 3.5mm combo audio jack
1x USB 2.0 Type-A</v>
      </c>
      <c r="BV97" t="str">
        <v>1x DC-in
1x RJ45 Gigabit Ethernet
1x HDMI in 1.4
1x HDMI out 1.4
1x USB 3.2 Gen 1 Type-C
3x USB 3.2 Gen 1 Type-A</v>
      </c>
      <c r="BW97" t="str">
        <v>54.1 x 41.6 x 1.7 ~ 21.0 cm (21.30" x 16.38" x 0.67" ~ 8.27")</v>
      </c>
      <c r="BX97" t="str">
        <v>06.90 kg (15.21 lbs)</v>
      </c>
      <c r="BY97" t="str">
        <v>BIOS Booting User Password Protection
HDD User Password Protection and Security
Kensington Security Slot™(7x 3mm)</v>
      </c>
      <c r="BZ97" t="str">
        <v>McAfee® 1 years</v>
      </c>
      <c r="CA97" t="str">
        <v>Trusted Platform Module (TPM) 2.0</v>
      </c>
      <c r="CB97" t="str">
        <v>MyASUS
ASUS Business Manager
AI ExpertMeet (AI features need devices with 12GB RAM or more)</v>
      </c>
      <c r="CC97" t="str">
        <v>System diagnosis
Fan Profile
Splendid
AppDeals
Link to MyASUS</v>
      </c>
      <c r="CD97" t="str">
        <v>Wireless black keyboard
Wireless optical mouse</v>
      </c>
      <c r="CE97" t="str">
        <v>EPEAT Gold
Energy star 8.0
REACH
RoHS</v>
      </c>
      <c r="CF97" t="str">
        <v>1Y OnSite Service
 Accidental Damage Protection + 1Y OnSite Service</v>
      </c>
      <c r="CG97" t="str">
        <v>EPEAT Gold
Energy star 8.0
REACH
RoHS</v>
      </c>
      <c r="CH97">
        <v>0</v>
      </c>
      <c r="CI9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8" spans="1:87" ht="14.4">
      <c r="A98" t="str">
        <v>P440VAK-W5851WS</v>
      </c>
      <c r="B98" s="19" t="str">
        <f>IF(ISBLANK(A98),"",_xlfn.XLOOKUP(LEFT(A98,5),'MKT name rule'!$B$2:$B$322,'MKT name rule'!$C$2:$C$322, "Not found"))</f>
        <v>ASUS ExpertCenter P400</v>
      </c>
      <c r="C98" s="19" t="str">
        <f t="shared" si="58"/>
        <v>90PT03X7-M03KH0</v>
      </c>
      <c r="D98" t="str">
        <f t="shared" si="31"/>
        <v>ASUS ExpertCenter P400 (i5-13420H/8GB/512GB/Win 11 Home/P440VAK)</v>
      </c>
      <c r="E98" t="str">
        <f t="shared" si="32"/>
        <v>Intel® Core™ i5-13420H 2.1 GHz</v>
      </c>
      <c r="F98" t="str">
        <f t="shared" si="33"/>
        <v>Intel® UHD Graphics</v>
      </c>
      <c r="G98" t="str">
        <f t="shared" ref="G98:G161" si="60">IF(ISBLANK(A98),"",IF(ISNUMBER(SEARCH("Windows 11 Home",BR98)),"Windows 11 Home",IF(ISNUMBER(SEARCH("Windows 11 Pro",BR98)),"Windows 11 Pro",IF(ISNUMBER(SEARCH("Chrome",AM98)),"ChromeOS",""))))</f>
        <v>Windows 11 Home</v>
      </c>
      <c r="H98" t="str">
        <f t="shared" si="59"/>
        <v>Microsoft Office Home 2024_x000D_
Microsoft 365 Basic</v>
      </c>
      <c r="I98" t="str">
        <f t="shared" si="34"/>
        <v>23.8"</v>
      </c>
      <c r="J98" t="str">
        <f t="shared" si="35"/>
        <v>FHD (1920 x 1080) 16:9</v>
      </c>
      <c r="K98" t="str">
        <f t="shared" si="36"/>
        <v>250nits</v>
      </c>
      <c r="L98" s="1" t="str">
        <f t="shared" si="37"/>
        <v>DDR5 8GB</v>
      </c>
      <c r="M98" t="str">
        <f t="shared" si="38"/>
        <v>512GB M.2 NVMe™ PCIe® 4.0 SSD</v>
      </c>
      <c r="N98" t="str">
        <f t="shared" si="39"/>
        <v>Side:
1x Kensington lock
1x 3.5mm combo audio jack
1x USB 2.0 Type-A
Back:
1x DC-in
1x RJ45 Gigabit Ethernet
1x HDMI in 1.4
1x HDMI out 1.4
1x USB 3.2 Gen 1 Type-C
3x USB 3.2 Gen 1 Type-A</v>
      </c>
      <c r="O98" t="str">
        <f t="shared" si="40"/>
        <v>06.90 kg</v>
      </c>
      <c r="P98" t="str">
        <f t="shared" si="41"/>
        <v>54.1 x 41.6 x 1.7 ~ 21.0 cm</v>
      </c>
      <c r="Q98" t="str">
        <f t="shared" si="42"/>
        <v>2x DDR5 SO-DIMM slot</v>
      </c>
      <c r="R98" t="str">
        <f t="shared" si="43"/>
        <v>Wireless sandstone white keyboard
Wireless optical mouse</v>
      </c>
      <c r="S98" t="str">
        <f t="shared" si="44"/>
        <v>No Battery</v>
      </c>
      <c r="T98" t="str">
        <f t="shared" si="45"/>
        <v>ø4.5, 120W AC Adapter</v>
      </c>
      <c r="U98" t="str">
        <f t="shared" si="46"/>
        <v>BIOS Booting User Password Protection
HDD User Password Protection and Security
Kensington Security Slot™(7x 3mm)</v>
      </c>
      <c r="V98" t="str">
        <f t="shared" si="47"/>
        <v>Intel® Core™ i5-13420H Processor 2.1 GHz (12MB Cache, up to 4.6 GHz, 8 cores, 12 Threads)</v>
      </c>
      <c r="W98" t="str">
        <f t="shared" si="48"/>
        <v>Intel® Core™ i5-13420H 2.1</v>
      </c>
      <c r="X98" t="str">
        <f t="shared" si="49"/>
        <v>i5-13420H</v>
      </c>
      <c r="Y98" t="str">
        <f t="shared" si="50"/>
        <v>i5-13420H</v>
      </c>
      <c r="Z98" t="str">
        <f t="shared" si="51"/>
        <v>Win 11 Home</v>
      </c>
      <c r="AA98" t="str">
        <f t="shared" si="52"/>
        <v/>
      </c>
      <c r="AB98" t="str">
        <f t="shared" si="53"/>
        <v>8GB</v>
      </c>
      <c r="AC98" t="str">
        <f t="shared" si="54"/>
        <v>512GB</v>
      </c>
      <c r="AD98" t="str">
        <f t="shared" si="55"/>
        <v>1x Kensington lock
1x 3.5mm combo audio jack
1x USB 2.0 Type-A</v>
      </c>
      <c r="AE98" t="str">
        <f t="shared" si="56"/>
        <v>1x DC-in
1x RJ45 Gigabit Ethernet
1x HDMI in 1.4
1x HDMI out 1.4
1x USB 3.2 Gen 1 Type-C
3x USB 3.2 Gen 1 Type-A</v>
      </c>
      <c r="AF98" t="str">
        <f t="shared" si="57"/>
        <v>P440VAK</v>
      </c>
      <c r="AG98" s="27"/>
      <c r="AH98" t="str">
        <v>90PT03X7-M03KH0</v>
      </c>
      <c r="AI98" t="str">
        <v>P440VAK-W5851WS</v>
      </c>
      <c r="AJ98" t="str">
        <v>4711636156752</v>
      </c>
      <c r="AK98" t="str">
        <v>199291156753</v>
      </c>
      <c r="AL98" t="str">
        <v>6.852</v>
      </c>
      <c r="AM98" t="str">
        <v>VSPT03X4-BU0060</v>
      </c>
      <c r="AN98" t="str">
        <v>White</v>
      </c>
      <c r="AO98" t="str">
        <v>23.8-inch</v>
      </c>
      <c r="AP98" t="str">
        <v>FHD (1920 x 1080) 16:9</v>
      </c>
      <c r="AQ98" t="str">
        <v>LCD</v>
      </c>
      <c r="AR98" t="str">
        <v>250nits</v>
      </c>
      <c r="AS98" t="str">
        <v>sRGB: 100%</v>
      </c>
      <c r="AT98" t="str">
        <v>178/178</v>
      </c>
      <c r="AU98" t="str">
        <v>14/25</v>
      </c>
      <c r="AV98" t="str">
        <v>100Hz</v>
      </c>
      <c r="AW98" t="str">
        <v>1000:1</v>
      </c>
      <c r="AX98" t="str">
        <v>93 %</v>
      </c>
      <c r="AY98" t="str">
        <v>Wide view</v>
      </c>
      <c r="AZ98" t="str">
        <v>Anti-glare display</v>
      </c>
      <c r="BA98" t="str">
        <v>Non-touch screen</v>
      </c>
      <c r="BB98" t="str">
        <v>Normal Stand</v>
      </c>
      <c r="BC98" t="str">
        <v>Intel® Core™ i5-13420H Processor 2.1 GHz (12MB Cache, up to 4.6 GHz, 8 cores, 12 Threads)</v>
      </c>
      <c r="BD98" t="str">
        <v>N/A</v>
      </c>
      <c r="BE98" t="str">
        <v>N/A</v>
      </c>
      <c r="BF98" t="str">
        <v>Intel® UHD Graphics</v>
      </c>
      <c r="BG98" t="str">
        <v>8GB DDR5 SO-DIMM</v>
      </c>
      <c r="BH98" t="str">
        <v>DDR5 8GB</v>
      </c>
      <c r="BI98" t="str">
        <v>512GB M.2 NVMe™ PCIe® 4.0 SSD</v>
      </c>
      <c r="BJ98" t="str">
        <v>2x DDR5 SO-DIMM slot</v>
      </c>
      <c r="BK98" t="str">
        <v>Not available</v>
      </c>
      <c r="BL98" t="str">
        <v>Wi-Fi 6(802.11ax) (Dual band) 2*2 + Bluetooth® 5.4 Wireless Card</v>
      </c>
      <c r="BM98" t="str">
        <v>Realtek RTL8111H 10/100/1000 Mbps</v>
      </c>
      <c r="BN98" t="str">
        <v>1080p FHD camera</v>
      </c>
      <c r="BO98" t="str">
        <v>With privacy shutter</v>
      </c>
      <c r="BP98" t="str">
        <v>N/A</v>
      </c>
      <c r="BQ98" t="str">
        <v>Built-in array microphone
Built-in speakers</v>
      </c>
      <c r="BR98" t="str">
        <v>Windows 11 Home - ASUS recommends Windows 11 Pro for business</v>
      </c>
      <c r="BS98" t="str">
        <v>Microsoft Office Home 2024_x000D_
Microsoft 365 Basic</v>
      </c>
      <c r="BT98" t="str">
        <v>ø4.5, 120W AC Adapter, Output: 20V DC, 6.0A, 120W, Input: 100~240V AC 50/60Hz universal</v>
      </c>
      <c r="BU98" t="str">
        <v>1x Kensington lock
1x 3.5mm combo audio jack
1x USB 2.0 Type-A</v>
      </c>
      <c r="BV98" t="str">
        <v>1x DC-in
1x RJ45 Gigabit Ethernet
1x HDMI in 1.4
1x HDMI out 1.4
1x USB 3.2 Gen 1 Type-C
3x USB 3.2 Gen 1 Type-A</v>
      </c>
      <c r="BW98" t="str">
        <v>54.1 x 41.6 x 1.7 ~ 21.0 cm (21.30" x 16.38" x 0.67" ~ 8.27")</v>
      </c>
      <c r="BX98" t="str">
        <v>06.90 kg (15.21 lbs)</v>
      </c>
      <c r="BY98" t="str">
        <v>BIOS Booting User Password Protection
HDD User Password Protection and Security
Kensington Security Slot™(7x 3mm)</v>
      </c>
      <c r="BZ98" t="str">
        <v>McAfee® 1 years</v>
      </c>
      <c r="CA98" t="str">
        <v>Trusted Platform Module (TPM) 2.0</v>
      </c>
      <c r="CB98" t="str">
        <v>MyASUS
ASUS Business Manager
AI ExpertMeet (AI features need devices with 12GB RAM or more)</v>
      </c>
      <c r="CC98" t="str">
        <v>System diagnosis
Fan Profile
Splendid
AppDeals
Link to MyASUS</v>
      </c>
      <c r="CD98" t="str">
        <v>Wireless sandstone white keyboard
Wireless optical mouse</v>
      </c>
      <c r="CE98" t="str">
        <v>EPEAT Gold
Energy star 8.0
REACH
RoHS</v>
      </c>
      <c r="CF98" t="str">
        <v>1Y OnSite Service
 Accidental Damage Protection + 1Y OnSite Service</v>
      </c>
      <c r="CG98" t="str">
        <v>EPEAT Gold
Energy star 8.0
REACH
RoHS</v>
      </c>
      <c r="CH98">
        <v>0</v>
      </c>
      <c r="CI9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9" spans="1:87" ht="14.4">
      <c r="A99" t="str">
        <v>P440VAK-W5151WS</v>
      </c>
      <c r="B99" s="19" t="str">
        <f>IF(ISBLANK(A99),"",_xlfn.XLOOKUP(LEFT(A99,5),'MKT name rule'!$B$2:$B$322,'MKT name rule'!$C$2:$C$322, "Not found"))</f>
        <v>ASUS ExpertCenter P400</v>
      </c>
      <c r="C99" s="19" t="str">
        <f t="shared" si="58"/>
        <v>90PT03X7-M03KJ0</v>
      </c>
      <c r="D99" t="str">
        <f t="shared" si="31"/>
        <v>ASUS ExpertCenter P400 (i5-13420H/16GB/512GB/Win 11 Home/P440VAK)</v>
      </c>
      <c r="E99" t="str">
        <f t="shared" si="32"/>
        <v>Intel® Core™ i5-13420H 2.1 GHz</v>
      </c>
      <c r="F99" t="str">
        <f t="shared" si="33"/>
        <v>Intel® UHD Graphics</v>
      </c>
      <c r="G99" t="str">
        <f t="shared" si="60"/>
        <v>Windows 11 Home</v>
      </c>
      <c r="H99" t="str">
        <f t="shared" si="59"/>
        <v>Microsoft Office Home 2024_x000D_
Microsoft 365 Basic</v>
      </c>
      <c r="I99" t="str">
        <f t="shared" si="34"/>
        <v>23.8"</v>
      </c>
      <c r="J99" t="str">
        <f t="shared" si="35"/>
        <v>FHD (1920 x 1080) 16:9</v>
      </c>
      <c r="K99" t="str">
        <f t="shared" si="36"/>
        <v>250nits</v>
      </c>
      <c r="L99" s="1" t="str">
        <f t="shared" si="37"/>
        <v>DDR5 16GB</v>
      </c>
      <c r="M99" t="str">
        <f t="shared" si="38"/>
        <v>512GB M.2 NVMe™ PCIe® 4.0 SSD</v>
      </c>
      <c r="N99" t="str">
        <f t="shared" si="39"/>
        <v>Side:
1x Kensington lock
1x 3.5mm combo audio jack
1x USB 2.0 Type-A
Back:
1x DC-in
1x RJ45 Gigabit Ethernet
1x HDMI in 1.4
1x HDMI out 1.4
1x USB 3.2 Gen 1 Type-C
3x USB 3.2 Gen 1 Type-A</v>
      </c>
      <c r="O99" t="str">
        <f t="shared" si="40"/>
        <v>06.90 kg</v>
      </c>
      <c r="P99" t="str">
        <f t="shared" si="41"/>
        <v>54.1 x 41.6 x 1.7 ~ 21.0 cm</v>
      </c>
      <c r="Q99" t="str">
        <f t="shared" si="42"/>
        <v>2x DDR5 SO-DIMM slot</v>
      </c>
      <c r="R99" t="str">
        <f t="shared" si="43"/>
        <v>Wireless sandstone white keyboard
Wireless optical mouse</v>
      </c>
      <c r="S99" t="str">
        <f t="shared" si="44"/>
        <v>No Battery</v>
      </c>
      <c r="T99" t="str">
        <f t="shared" si="45"/>
        <v>ø4.5, 120W AC Adapter</v>
      </c>
      <c r="U99" t="str">
        <f t="shared" si="46"/>
        <v>BIOS Booting User Password Protection
HDD User Password Protection and Security
Kensington Security Slot™(7x 3mm)</v>
      </c>
      <c r="V99" t="str">
        <f t="shared" si="47"/>
        <v>Intel® Core™ i5-13420H Processor 2.1 GHz (12MB Cache, up to 4.6 GHz, 8 cores, 12 Threads)</v>
      </c>
      <c r="W99" t="str">
        <f t="shared" si="48"/>
        <v>Intel® Core™ i5-13420H 2.1</v>
      </c>
      <c r="X99" t="str">
        <f t="shared" si="49"/>
        <v>i5-13420H</v>
      </c>
      <c r="Y99" t="str">
        <f t="shared" si="50"/>
        <v>i5-13420H</v>
      </c>
      <c r="Z99" t="str">
        <f t="shared" si="51"/>
        <v>Win 11 Home</v>
      </c>
      <c r="AA99" t="str">
        <f t="shared" si="52"/>
        <v/>
      </c>
      <c r="AB99" t="str">
        <f t="shared" si="53"/>
        <v>16GB</v>
      </c>
      <c r="AC99" t="str">
        <f t="shared" si="54"/>
        <v>512GB</v>
      </c>
      <c r="AD99" t="str">
        <f t="shared" si="55"/>
        <v>1x Kensington lock
1x 3.5mm combo audio jack
1x USB 2.0 Type-A</v>
      </c>
      <c r="AE99" t="str">
        <f t="shared" si="56"/>
        <v>1x DC-in
1x RJ45 Gigabit Ethernet
1x HDMI in 1.4
1x HDMI out 1.4
1x USB 3.2 Gen 1 Type-C
3x USB 3.2 Gen 1 Type-A</v>
      </c>
      <c r="AF99" t="str">
        <f t="shared" si="57"/>
        <v>P440VAK</v>
      </c>
      <c r="AG99" s="27"/>
      <c r="AH99" t="str">
        <v>90PT03X7-M03KJ0</v>
      </c>
      <c r="AI99" t="str">
        <v>P440VAK-W5151WS</v>
      </c>
      <c r="AJ99" t="str">
        <v>4711636230728</v>
      </c>
      <c r="AK99" t="str">
        <v>199291230729</v>
      </c>
      <c r="AL99" t="str">
        <v>6.852</v>
      </c>
      <c r="AM99" t="str">
        <v>VSPT03X4-BU0060</v>
      </c>
      <c r="AN99" t="str">
        <v>White</v>
      </c>
      <c r="AO99" t="str">
        <v>23.8-inch</v>
      </c>
      <c r="AP99" t="str">
        <v>FHD (1920 x 1080) 16:9</v>
      </c>
      <c r="AQ99" t="str">
        <v>LCD</v>
      </c>
      <c r="AR99" t="str">
        <v>250nits</v>
      </c>
      <c r="AS99" t="str">
        <v>sRGB: 100%</v>
      </c>
      <c r="AT99" t="str">
        <v>178/178</v>
      </c>
      <c r="AU99" t="str">
        <v>14/25</v>
      </c>
      <c r="AV99" t="str">
        <v>100Hz</v>
      </c>
      <c r="AW99" t="str">
        <v>1000:1</v>
      </c>
      <c r="AX99" t="str">
        <v>93 %</v>
      </c>
      <c r="AY99" t="str">
        <v>Wide view</v>
      </c>
      <c r="AZ99" t="str">
        <v>Anti-glare display</v>
      </c>
      <c r="BA99" t="str">
        <v>Non-touch screen</v>
      </c>
      <c r="BB99" t="str">
        <v>Normal Stand</v>
      </c>
      <c r="BC99" t="str">
        <v>Intel® Core™ i5-13420H Processor 2.1 GHz (12MB Cache, up to 4.6 GHz, 8 cores, 12 Threads)</v>
      </c>
      <c r="BD99" t="str">
        <v>N/A</v>
      </c>
      <c r="BE99" t="str">
        <v>N/A</v>
      </c>
      <c r="BF99" t="str">
        <v>Intel® UHD Graphics</v>
      </c>
      <c r="BG99" t="str">
        <v>16GB DDR5 SO-DIMM</v>
      </c>
      <c r="BH99" t="str">
        <v>DDR5 16GB</v>
      </c>
      <c r="BI99" t="str">
        <v>512GB M.2 NVMe™ PCIe® 4.0 SSD</v>
      </c>
      <c r="BJ99" t="str">
        <v>2x DDR5 SO-DIMM slot</v>
      </c>
      <c r="BK99" t="str">
        <v>Not available</v>
      </c>
      <c r="BL99" t="str">
        <v>Wi-Fi 6(802.11ax) (Dual band) 2*2 + Bluetooth® 5.4 Wireless Card</v>
      </c>
      <c r="BM99" t="str">
        <v>Realtek RTL8111H 10/100/1000 Mbps</v>
      </c>
      <c r="BN99" t="str">
        <v>1080p FHD camera</v>
      </c>
      <c r="BO99" t="str">
        <v>With privacy shutter</v>
      </c>
      <c r="BP99" t="str">
        <v>N/A</v>
      </c>
      <c r="BQ99" t="str">
        <v>Built-in array microphone
Built-in speakers</v>
      </c>
      <c r="BR99" t="str">
        <v>Windows 11 Home - ASUS recommends Windows 11 Pro for business</v>
      </c>
      <c r="BS99" t="str">
        <v>Microsoft Office Home 2024_x000D_
Microsoft 365 Basic</v>
      </c>
      <c r="BT99" t="str">
        <v>ø4.5, 120W AC Adapter, Output: 20V DC, 6.0A, 120W, Input: 100~240V AC 50/60Hz universal</v>
      </c>
      <c r="BU99" t="str">
        <v>1x Kensington lock
1x 3.5mm combo audio jack
1x USB 2.0 Type-A</v>
      </c>
      <c r="BV99" t="str">
        <v>1x DC-in
1x RJ45 Gigabit Ethernet
1x HDMI in 1.4
1x HDMI out 1.4
1x USB 3.2 Gen 1 Type-C
3x USB 3.2 Gen 1 Type-A</v>
      </c>
      <c r="BW99" t="str">
        <v>54.1 x 41.6 x 1.7 ~ 21.0 cm (21.30" x 16.38" x 0.67" ~ 8.27")</v>
      </c>
      <c r="BX99" t="str">
        <v>06.90 kg (15.21 lbs)</v>
      </c>
      <c r="BY99" t="str">
        <v>BIOS Booting User Password Protection
HDD User Password Protection and Security
Kensington Security Slot™(7x 3mm)</v>
      </c>
      <c r="BZ99" t="str">
        <v>McAfee® 1 years</v>
      </c>
      <c r="CA99" t="str">
        <v>Trusted Platform Module (TPM) 2.0</v>
      </c>
      <c r="CB99" t="str">
        <v>MyASUS
ASUS Business Manager
AI ExpertMeet (AI features need devices with 12GB RAM or more)</v>
      </c>
      <c r="CC99" t="str">
        <v>System diagnosis
Fan Profile
Splendid
AppDeals
Link to MyASUS</v>
      </c>
      <c r="CD99" t="str">
        <v>Wireless sandstone white keyboard
Wireless optical mouse</v>
      </c>
      <c r="CE99" t="str">
        <v>EPEAT Gold
Energy star 8.0
REACH
RoHS</v>
      </c>
      <c r="CF99" t="str">
        <v>1Y OnSite Service
 Accidental Damage Protection + 1Y OnSite Service</v>
      </c>
      <c r="CG99" t="str">
        <v>EPEAT Gold
Energy star 8.0
REACH
RoHS</v>
      </c>
      <c r="CH99">
        <v>0</v>
      </c>
      <c r="CI9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0" spans="1:87" ht="14.4">
      <c r="A100" t="str">
        <v>P440VAK-B7851WS</v>
      </c>
      <c r="B100" s="19" t="str">
        <f>IF(ISBLANK(A100),"",_xlfn.XLOOKUP(LEFT(A100,5),'MKT name rule'!$B$2:$B$322,'MKT name rule'!$C$2:$C$322, "Not found"))</f>
        <v>ASUS ExpertCenter P400</v>
      </c>
      <c r="C100" s="19" t="str">
        <f t="shared" si="58"/>
        <v>90PT03X5-M03KK0</v>
      </c>
      <c r="D100" t="str">
        <f t="shared" si="31"/>
        <v>ASUS ExpertCenter P400 (i7-13620H/8GB/512GB/Win 11 Home/P440VAK)</v>
      </c>
      <c r="E100" t="str">
        <f t="shared" si="32"/>
        <v>Intel® Core™ i7-13620H 2.4 GHz</v>
      </c>
      <c r="F100" t="str">
        <f t="shared" si="33"/>
        <v>Intel® UHD Graphics</v>
      </c>
      <c r="G100" t="str">
        <f t="shared" si="60"/>
        <v>Windows 11 Home</v>
      </c>
      <c r="H100" t="str">
        <f t="shared" si="59"/>
        <v>Microsoft Office Home 2024_x000D_
Microsoft 365 Basic</v>
      </c>
      <c r="I100" t="str">
        <f t="shared" si="34"/>
        <v>23.8"</v>
      </c>
      <c r="J100" t="str">
        <f t="shared" si="35"/>
        <v>FHD (1920 x 1080) 16:9</v>
      </c>
      <c r="K100" t="str">
        <f t="shared" si="36"/>
        <v>250nits</v>
      </c>
      <c r="L100" s="1" t="str">
        <f t="shared" si="37"/>
        <v>DDR5 8GB</v>
      </c>
      <c r="M100" t="str">
        <f t="shared" si="38"/>
        <v>512GB M.2 NVMe™ PCIe® 4.0 SSD</v>
      </c>
      <c r="N100" t="str">
        <f t="shared" si="39"/>
        <v>Side:
1x Kensington lock
1x 3.5mm combo audio jack
1x USB 2.0 Type-A
Back:
1x DC-in
1x RJ45 Gigabit Ethernet
1x HDMI in 1.4
1x HDMI out 1.4
1x USB 3.2 Gen 1 Type-C
3x USB 3.2 Gen 1 Type-A</v>
      </c>
      <c r="O100" t="str">
        <f t="shared" si="40"/>
        <v>06.90 kg</v>
      </c>
      <c r="P100" t="str">
        <f t="shared" si="41"/>
        <v>54.1 x 41.6 x 1.7 ~ 21.0 cm</v>
      </c>
      <c r="Q100" t="str">
        <f t="shared" si="42"/>
        <v>2x DDR5 SO-DIMM slot</v>
      </c>
      <c r="R100" t="str">
        <f t="shared" si="43"/>
        <v>Wireless black keyboard
Wireless optical mouse</v>
      </c>
      <c r="S100" t="str">
        <f t="shared" si="44"/>
        <v>No Battery</v>
      </c>
      <c r="T100" t="str">
        <f t="shared" si="45"/>
        <v>ø4.5, 120W AC Adapter</v>
      </c>
      <c r="U100" t="str">
        <f t="shared" si="46"/>
        <v>BIOS Booting User Password Protection
HDD User Password Protection and Security
Kensington Security Slot™(7x 3mm)</v>
      </c>
      <c r="V100" t="str">
        <f t="shared" si="47"/>
        <v>Intel® Core™ i7-13620H Processor 2.4 GHz (24MB Cache, up to 4.9 GHz, 10 cores, 16 Threads)</v>
      </c>
      <c r="W100" t="str">
        <f t="shared" si="48"/>
        <v>Intel® Core™ i7-13620H 2.4</v>
      </c>
      <c r="X100" t="str">
        <f t="shared" si="49"/>
        <v>i7-13620H</v>
      </c>
      <c r="Y100" t="str">
        <f t="shared" si="50"/>
        <v>i7-13620H</v>
      </c>
      <c r="Z100" t="str">
        <f t="shared" si="51"/>
        <v>Win 11 Home</v>
      </c>
      <c r="AA100" t="str">
        <f t="shared" si="52"/>
        <v/>
      </c>
      <c r="AB100" t="str">
        <f t="shared" si="53"/>
        <v>8GB</v>
      </c>
      <c r="AC100" t="str">
        <f t="shared" si="54"/>
        <v>512GB</v>
      </c>
      <c r="AD100" t="str">
        <f t="shared" si="55"/>
        <v>1x Kensington lock
1x 3.5mm combo audio jack
1x USB 2.0 Type-A</v>
      </c>
      <c r="AE100" t="str">
        <f t="shared" si="56"/>
        <v>1x DC-in
1x RJ45 Gigabit Ethernet
1x HDMI in 1.4
1x HDMI out 1.4
1x USB 3.2 Gen 1 Type-C
3x USB 3.2 Gen 1 Type-A</v>
      </c>
      <c r="AF100" t="str">
        <f t="shared" si="57"/>
        <v>P440VAK</v>
      </c>
      <c r="AG100" s="27"/>
      <c r="AH100" t="str">
        <v>90PT03X5-M03KK0</v>
      </c>
      <c r="AI100" t="str">
        <v>P440VAK-B7851WS</v>
      </c>
      <c r="AJ100" t="str">
        <v>4711636156738</v>
      </c>
      <c r="AK100" t="str">
        <v>199291156739</v>
      </c>
      <c r="AL100" t="str">
        <v>2.202</v>
      </c>
      <c r="AM100" t="str">
        <v>VSPT03X3-BU0060</v>
      </c>
      <c r="AN100" t="str">
        <v>Black</v>
      </c>
      <c r="AO100" t="str">
        <v>23.8-inch</v>
      </c>
      <c r="AP100" t="str">
        <v>FHD (1920 x 1080) 16:9</v>
      </c>
      <c r="AQ100" t="str">
        <v>LCD</v>
      </c>
      <c r="AR100" t="str">
        <v>250nits</v>
      </c>
      <c r="AS100" t="str">
        <v>sRGB: 100%</v>
      </c>
      <c r="AT100" t="str">
        <v>178/178</v>
      </c>
      <c r="AU100" t="str">
        <v>14/25</v>
      </c>
      <c r="AV100" t="str">
        <v>100Hz</v>
      </c>
      <c r="AW100" t="str">
        <v>1000:1</v>
      </c>
      <c r="AX100" t="str">
        <v>93 %</v>
      </c>
      <c r="AY100" t="str">
        <v>Wide view</v>
      </c>
      <c r="AZ100" t="str">
        <v>Anti-glare display</v>
      </c>
      <c r="BA100" t="str">
        <v>Non-touch screen</v>
      </c>
      <c r="BB100" t="str">
        <v>Normal Stand</v>
      </c>
      <c r="BC100" t="str">
        <v>Intel® Core™ i7-13620H Processor 2.4 GHz (24MB Cache, up to 4.9 GHz, 10 cores, 16 Threads)</v>
      </c>
      <c r="BD100" t="str">
        <v>N/A</v>
      </c>
      <c r="BE100" t="str">
        <v>N/A</v>
      </c>
      <c r="BF100" t="str">
        <v>Intel® UHD Graphics</v>
      </c>
      <c r="BG100" t="str">
        <v>8GB DDR5 SO-DIMM</v>
      </c>
      <c r="BH100" t="str">
        <v>DDR5 8GB</v>
      </c>
      <c r="BI100" t="str">
        <v>512GB M.2 NVMe™ PCIe® 4.0 SSD</v>
      </c>
      <c r="BJ100" t="str">
        <v>2x DDR5 SO-DIMM slot</v>
      </c>
      <c r="BK100" t="str">
        <v>Not available</v>
      </c>
      <c r="BL100" t="str">
        <v>Wi-Fi 6(802.11ax) (Dual band) 2*2 + Bluetooth® 5.4 Wireless Card</v>
      </c>
      <c r="BM100" t="str">
        <v>Realtek RTL8111H 10/100/1000 Mbps</v>
      </c>
      <c r="BN100" t="str">
        <v>1080p FHD camera</v>
      </c>
      <c r="BO100" t="str">
        <v>With privacy shutter</v>
      </c>
      <c r="BP100" t="str">
        <v>N/A</v>
      </c>
      <c r="BQ100" t="str">
        <v>Built-in array microphone
Built-in speakers</v>
      </c>
      <c r="BR100" t="str">
        <v>Windows 11 Home - ASUS recommends Windows 11 Pro for business</v>
      </c>
      <c r="BS100" t="str">
        <v>Microsoft Office Home 2024_x000D_
Microsoft 365 Basic</v>
      </c>
      <c r="BT100" t="str">
        <v>ø4.5, 120W AC Adapter, Output: 20V DC, 6.0A, 120W, Input: 100~240V AC 50/60Hz universal</v>
      </c>
      <c r="BU100" t="str">
        <v>1x Kensington lock
1x 3.5mm combo audio jack
1x USB 2.0 Type-A</v>
      </c>
      <c r="BV100" t="str">
        <v>1x DC-in
1x RJ45 Gigabit Ethernet
1x HDMI in 1.4
1x HDMI out 1.4
1x USB 3.2 Gen 1 Type-C
3x USB 3.2 Gen 1 Type-A</v>
      </c>
      <c r="BW100" t="str">
        <v>54.1 x 41.6 x 1.7 ~ 21.0 cm (21.30" x 16.38" x 0.67" ~ 8.27")</v>
      </c>
      <c r="BX100" t="str">
        <v>06.90 kg (15.21 lbs)</v>
      </c>
      <c r="BY100" t="str">
        <v>BIOS Booting User Password Protection
HDD User Password Protection and Security
Kensington Security Slot™(7x 3mm)</v>
      </c>
      <c r="BZ100" t="str">
        <v>McAfee® 1 years</v>
      </c>
      <c r="CA100" t="str">
        <v>Trusted Platform Module (TPM) 2.0</v>
      </c>
      <c r="CB100" t="str">
        <v>MyASUS
ASUS Business Manager
AI ExpertMeet (AI features need devices with 12GB RAM or more)</v>
      </c>
      <c r="CC100" t="str">
        <v>System diagnosis
Fan Profile
Splendid
AppDeals
Link to MyASUS</v>
      </c>
      <c r="CD100" t="str">
        <v>Wireless black keyboard
Wireless optical mouse</v>
      </c>
      <c r="CE100" t="str">
        <v>EPEAT Gold
Energy star 8.0
REACH
RoHS</v>
      </c>
      <c r="CF100" t="str">
        <v>1Y OnSite Service
 Accidental Damage Protection + 1Y OnSite Service</v>
      </c>
      <c r="CG100" t="str">
        <v>EPEAT Gold
Energy star 8.0
REACH
RoHS</v>
      </c>
      <c r="CH100">
        <v>0</v>
      </c>
      <c r="CI10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1" spans="1:87" ht="14.4">
      <c r="A101" t="str">
        <v>P440VAK-W7851WS</v>
      </c>
      <c r="B101" s="19" t="str">
        <f>IF(ISBLANK(A101),"",_xlfn.XLOOKUP(LEFT(A101,5),'MKT name rule'!$B$2:$B$322,'MKT name rule'!$C$2:$C$322, "Not found"))</f>
        <v>ASUS ExpertCenter P400</v>
      </c>
      <c r="C101" s="19" t="str">
        <f t="shared" si="58"/>
        <v>90PT03X7-M03KP0</v>
      </c>
      <c r="D101" t="str">
        <f t="shared" si="31"/>
        <v>ASUS ExpertCenter P400 (i7-13620H/8GB/512GB/Win 11 Home/P440VAK)</v>
      </c>
      <c r="E101" t="str">
        <f t="shared" si="32"/>
        <v>Intel® Core™ i7-13620H 2.4 GHz</v>
      </c>
      <c r="F101" t="str">
        <f t="shared" si="33"/>
        <v>Intel® UHD Graphics</v>
      </c>
      <c r="G101" t="str">
        <f t="shared" si="60"/>
        <v>Windows 11 Home</v>
      </c>
      <c r="H101" t="str">
        <f t="shared" si="59"/>
        <v>Microsoft Office Home 2024_x000D_
Microsoft 365 Basic</v>
      </c>
      <c r="I101" t="str">
        <f t="shared" si="34"/>
        <v>23.8"</v>
      </c>
      <c r="J101" t="str">
        <f t="shared" si="35"/>
        <v>FHD (1920 x 1080) 16:9</v>
      </c>
      <c r="K101" t="str">
        <f t="shared" si="36"/>
        <v>250nits</v>
      </c>
      <c r="L101" s="1" t="str">
        <f t="shared" si="37"/>
        <v>DDR5 8GB</v>
      </c>
      <c r="M101" t="str">
        <f t="shared" si="38"/>
        <v>512GB M.2 NVMe™ PCIe® 4.0 SSD</v>
      </c>
      <c r="N101" t="str">
        <f t="shared" si="39"/>
        <v>Side:
1x Kensington lock
1x 3.5mm combo audio jack
1x USB 2.0 Type-A
Back:
1x DC-in
1x RJ45 Gigabit Ethernet
1x HDMI in 1.4
1x HDMI out 1.4
1x USB 3.2 Gen 1 Type-C
3x USB 3.2 Gen 1 Type-A</v>
      </c>
      <c r="O101" t="str">
        <f t="shared" si="40"/>
        <v>06.90 kg</v>
      </c>
      <c r="P101" t="str">
        <f t="shared" si="41"/>
        <v>54.1 x 41.6 x 1.7 ~ 21.0 cm</v>
      </c>
      <c r="Q101" t="str">
        <f t="shared" si="42"/>
        <v>2x DDR5 SO-DIMM slot</v>
      </c>
      <c r="R101" t="str">
        <f t="shared" si="43"/>
        <v>Wireless sandstone white keyboard
Wireless optical mouse</v>
      </c>
      <c r="S101" t="str">
        <f t="shared" si="44"/>
        <v>No Battery</v>
      </c>
      <c r="T101" t="str">
        <f t="shared" si="45"/>
        <v>ø4.5, 120W AC Adapter</v>
      </c>
      <c r="U101" t="str">
        <f t="shared" si="46"/>
        <v>BIOS Booting User Password Protection
HDD User Password Protection and Security
Kensington Security Slot™(7x 3mm)</v>
      </c>
      <c r="V101" t="str">
        <f t="shared" si="47"/>
        <v>Intel® Core™ i7-13620H Processor 2.4 GHz (24MB Cache, up to 4.9 GHz, 10 cores, 16 Threads)</v>
      </c>
      <c r="W101" t="str">
        <f t="shared" si="48"/>
        <v>Intel® Core™ i7-13620H 2.4</v>
      </c>
      <c r="X101" t="str">
        <f t="shared" si="49"/>
        <v>i7-13620H</v>
      </c>
      <c r="Y101" t="str">
        <f t="shared" si="50"/>
        <v>i7-13620H</v>
      </c>
      <c r="Z101" t="str">
        <f t="shared" si="51"/>
        <v>Win 11 Home</v>
      </c>
      <c r="AA101" t="str">
        <f t="shared" si="52"/>
        <v/>
      </c>
      <c r="AB101" t="str">
        <f t="shared" si="53"/>
        <v>8GB</v>
      </c>
      <c r="AC101" t="str">
        <f t="shared" si="54"/>
        <v>512GB</v>
      </c>
      <c r="AD101" t="str">
        <f t="shared" si="55"/>
        <v>1x Kensington lock
1x 3.5mm combo audio jack
1x USB 2.0 Type-A</v>
      </c>
      <c r="AE101" t="str">
        <f t="shared" si="56"/>
        <v>1x DC-in
1x RJ45 Gigabit Ethernet
1x HDMI in 1.4
1x HDMI out 1.4
1x USB 3.2 Gen 1 Type-C
3x USB 3.2 Gen 1 Type-A</v>
      </c>
      <c r="AF101" t="str">
        <f t="shared" si="57"/>
        <v>P440VAK</v>
      </c>
      <c r="AG101" s="27"/>
      <c r="AH101" t="str">
        <v>90PT03X7-M03KP0</v>
      </c>
      <c r="AI101" t="str">
        <v>P440VAK-W7851WS</v>
      </c>
      <c r="AJ101" t="str">
        <v>4711636156769</v>
      </c>
      <c r="AK101" t="str">
        <v>199291156760</v>
      </c>
      <c r="AL101" t="str">
        <v>6.852</v>
      </c>
      <c r="AM101" t="str">
        <v>VSPT03X4-BU0060</v>
      </c>
      <c r="AN101" t="str">
        <v>White</v>
      </c>
      <c r="AO101" t="str">
        <v>23.8-inch</v>
      </c>
      <c r="AP101" t="str">
        <v>FHD (1920 x 1080) 16:9</v>
      </c>
      <c r="AQ101" t="str">
        <v>LCD</v>
      </c>
      <c r="AR101" t="str">
        <v>250nits</v>
      </c>
      <c r="AS101" t="str">
        <v>sRGB: 100%</v>
      </c>
      <c r="AT101" t="str">
        <v>178/178</v>
      </c>
      <c r="AU101" t="str">
        <v>14/25</v>
      </c>
      <c r="AV101" t="str">
        <v>100Hz</v>
      </c>
      <c r="AW101" t="str">
        <v>1000:1</v>
      </c>
      <c r="AX101" t="str">
        <v>93 %</v>
      </c>
      <c r="AY101" t="str">
        <v>Wide view</v>
      </c>
      <c r="AZ101" t="str">
        <v>Anti-glare display</v>
      </c>
      <c r="BA101" t="str">
        <v>Non-touch screen</v>
      </c>
      <c r="BB101" t="str">
        <v>Normal Stand</v>
      </c>
      <c r="BC101" t="str">
        <v>Intel® Core™ i7-13620H Processor 2.4 GHz (24MB Cache, up to 4.9 GHz, 10 cores, 16 Threads)</v>
      </c>
      <c r="BD101" t="str">
        <v>N/A</v>
      </c>
      <c r="BE101" t="str">
        <v>N/A</v>
      </c>
      <c r="BF101" t="str">
        <v>Intel® UHD Graphics</v>
      </c>
      <c r="BG101" t="str">
        <v>8GB DDR5 SO-DIMM</v>
      </c>
      <c r="BH101" t="str">
        <v>DDR5 8GB</v>
      </c>
      <c r="BI101" t="str">
        <v>512GB M.2 NVMe™ PCIe® 4.0 SSD</v>
      </c>
      <c r="BJ101" t="str">
        <v>2x DDR5 SO-DIMM slot</v>
      </c>
      <c r="BK101" t="str">
        <v>Not available</v>
      </c>
      <c r="BL101" t="str">
        <v>Wi-Fi 6(802.11ax) (Dual band) 2*2 + Bluetooth® 5.4 Wireless Card</v>
      </c>
      <c r="BM101" t="str">
        <v>Realtek RTL8111H 10/100/1000 Mbps</v>
      </c>
      <c r="BN101" t="str">
        <v>1080p FHD camera</v>
      </c>
      <c r="BO101" t="str">
        <v>With privacy shutter</v>
      </c>
      <c r="BP101" t="str">
        <v>N/A</v>
      </c>
      <c r="BQ101" t="str">
        <v>Built-in array microphone
Built-in speakers</v>
      </c>
      <c r="BR101" t="str">
        <v>Windows 11 Home - ASUS recommends Windows 11 Pro for business</v>
      </c>
      <c r="BS101" t="str">
        <v>Microsoft Office Home 2024_x000D_
Microsoft 365 Basic</v>
      </c>
      <c r="BT101" t="str">
        <v>ø4.5, 120W AC Adapter, Output: 20V DC, 6.0A, 120W, Input: 100~240V AC 50/60Hz universal</v>
      </c>
      <c r="BU101" t="str">
        <v>1x Kensington lock
1x 3.5mm combo audio jack
1x USB 2.0 Type-A</v>
      </c>
      <c r="BV101" t="str">
        <v>1x DC-in
1x RJ45 Gigabit Ethernet
1x HDMI in 1.4
1x HDMI out 1.4
1x USB 3.2 Gen 1 Type-C
3x USB 3.2 Gen 1 Type-A</v>
      </c>
      <c r="BW101" t="str">
        <v>54.1 x 41.6 x 1.7 ~ 21.0 cm (21.30" x 16.38" x 0.67" ~ 8.27")</v>
      </c>
      <c r="BX101" t="str">
        <v>06.90 kg (15.21 lbs)</v>
      </c>
      <c r="BY101" t="str">
        <v>BIOS Booting User Password Protection
HDD User Password Protection and Security
Kensington Security Slot™(7x 3mm)</v>
      </c>
      <c r="BZ101" t="str">
        <v>McAfee® 1 years</v>
      </c>
      <c r="CA101" t="str">
        <v>Trusted Platform Module (TPM) 2.0</v>
      </c>
      <c r="CB101" t="str">
        <v>MyASUS
ASUS Business Manager
AI ExpertMeet (AI features need devices with 12GB RAM or more)</v>
      </c>
      <c r="CC101" t="str">
        <v>System diagnosis
Fan Profile
Splendid
AppDeals
Link to MyASUS</v>
      </c>
      <c r="CD101" t="str">
        <v>Wireless sandstone white keyboard
Wireless optical mouse</v>
      </c>
      <c r="CE101" t="str">
        <v>EPEAT Gold
Energy star 8.0
REACH
RoHS</v>
      </c>
      <c r="CF101" t="str">
        <v>1Y OnSite Service
 Accidental Damage Protection + 1Y OnSite Service</v>
      </c>
      <c r="CG101" t="str">
        <v>EPEAT Gold
Energy star 8.0
REACH
RoHS</v>
      </c>
      <c r="CH101">
        <v>0</v>
      </c>
      <c r="CI10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2" spans="1:87" ht="14.4">
      <c r="A102" t="str">
        <v>P440VAK-W7151WS</v>
      </c>
      <c r="B102" s="19" t="str">
        <f>IF(ISBLANK(A102),"",_xlfn.XLOOKUP(LEFT(A102,5),'MKT name rule'!$B$2:$B$322,'MKT name rule'!$C$2:$C$322, "Not found"))</f>
        <v>ASUS ExpertCenter P400</v>
      </c>
      <c r="C102" s="19" t="str">
        <f t="shared" si="58"/>
        <v>90PT03X7-M03KR0</v>
      </c>
      <c r="D102" t="str">
        <f t="shared" si="31"/>
        <v>ASUS ExpertCenter P400 (i7-13620H/16GB/512GB/Win 11 Home/P440VAK)</v>
      </c>
      <c r="E102" t="str">
        <f t="shared" si="32"/>
        <v>Intel® Core™ i7-13620H 2.4 GHz</v>
      </c>
      <c r="F102" t="str">
        <f t="shared" si="33"/>
        <v>Intel® UHD Graphics</v>
      </c>
      <c r="G102" t="str">
        <f t="shared" si="60"/>
        <v>Windows 11 Home</v>
      </c>
      <c r="H102" t="str">
        <f t="shared" si="59"/>
        <v>Microsoft Office Home 2024_x000D_
Microsoft 365 Basic</v>
      </c>
      <c r="I102" t="str">
        <f t="shared" si="34"/>
        <v>23.8"</v>
      </c>
      <c r="J102" t="str">
        <f t="shared" si="35"/>
        <v>FHD (1920 x 1080) 16:9</v>
      </c>
      <c r="K102" t="str">
        <f t="shared" si="36"/>
        <v>250nits</v>
      </c>
      <c r="L102" s="1" t="str">
        <f t="shared" si="37"/>
        <v>DDR5 16GB</v>
      </c>
      <c r="M102" t="str">
        <f t="shared" si="38"/>
        <v>512GB M.2 NVMe™ PCIe® 4.0 SSD</v>
      </c>
      <c r="N102" t="str">
        <f t="shared" si="39"/>
        <v>Side:
1x Kensington lock
1x 3.5mm combo audio jack
1x USB 2.0 Type-A
Back:
1x DC-in
1x RJ45 Gigabit Ethernet
1x HDMI in 1.4
1x HDMI out 1.4
1x USB 3.2 Gen 1 Type-C
3x USB 3.2 Gen 1 Type-A</v>
      </c>
      <c r="O102" t="str">
        <f t="shared" si="40"/>
        <v>06.90 kg</v>
      </c>
      <c r="P102" t="str">
        <f t="shared" si="41"/>
        <v>54.1 x 41.6 x 1.7 ~ 21.0 cm</v>
      </c>
      <c r="Q102" t="str">
        <f t="shared" si="42"/>
        <v>2x DDR5 SO-DIMM slot</v>
      </c>
      <c r="R102" t="str">
        <f t="shared" si="43"/>
        <v>Wireless sandstone white keyboard
Wireless optical mouse</v>
      </c>
      <c r="S102" t="str">
        <f t="shared" si="44"/>
        <v>No Battery</v>
      </c>
      <c r="T102" t="str">
        <f t="shared" si="45"/>
        <v>ø4.5, 120W AC Adapter</v>
      </c>
      <c r="U102" t="str">
        <f t="shared" si="46"/>
        <v>BIOS Booting User Password Protection
HDD User Password Protection and Security
Kensington Security Slot™(7x 3mm)</v>
      </c>
      <c r="V102" t="str">
        <f t="shared" si="47"/>
        <v>Intel® Core™ i7-13620H Processor 2.4 GHz (24MB Cache, up to 4.9 GHz, 10 cores, 16 Threads)</v>
      </c>
      <c r="W102" t="str">
        <f t="shared" si="48"/>
        <v>Intel® Core™ i7-13620H 2.4</v>
      </c>
      <c r="X102" t="str">
        <f t="shared" si="49"/>
        <v>i7-13620H</v>
      </c>
      <c r="Y102" t="str">
        <f t="shared" si="50"/>
        <v>i7-13620H</v>
      </c>
      <c r="Z102" t="str">
        <f t="shared" si="51"/>
        <v>Win 11 Home</v>
      </c>
      <c r="AA102" t="str">
        <f t="shared" si="52"/>
        <v/>
      </c>
      <c r="AB102" t="str">
        <f t="shared" si="53"/>
        <v>16GB</v>
      </c>
      <c r="AC102" t="str">
        <f t="shared" si="54"/>
        <v>512GB</v>
      </c>
      <c r="AD102" t="str">
        <f t="shared" si="55"/>
        <v>1x Kensington lock
1x 3.5mm combo audio jack
1x USB 2.0 Type-A</v>
      </c>
      <c r="AE102" t="str">
        <f t="shared" si="56"/>
        <v>1x DC-in
1x RJ45 Gigabit Ethernet
1x HDMI in 1.4
1x HDMI out 1.4
1x USB 3.2 Gen 1 Type-C
3x USB 3.2 Gen 1 Type-A</v>
      </c>
      <c r="AF102" t="str">
        <f t="shared" si="57"/>
        <v>P440VAK</v>
      </c>
      <c r="AG102" s="27"/>
      <c r="AH102" t="str">
        <v>90PT03X7-M03KR0</v>
      </c>
      <c r="AI102" t="str">
        <v>P440VAK-W7151WS</v>
      </c>
      <c r="AJ102" t="str">
        <v>4711636230735</v>
      </c>
      <c r="AK102" t="str">
        <v>199291230736</v>
      </c>
      <c r="AL102" t="str">
        <v>6.852</v>
      </c>
      <c r="AM102" t="str">
        <v>VSPT03X4-BU0060</v>
      </c>
      <c r="AN102" t="str">
        <v>White</v>
      </c>
      <c r="AO102" t="str">
        <v>23.8-inch</v>
      </c>
      <c r="AP102" t="str">
        <v>FHD (1920 x 1080) 16:9</v>
      </c>
      <c r="AQ102" t="str">
        <v>LCD</v>
      </c>
      <c r="AR102" t="str">
        <v>250nits</v>
      </c>
      <c r="AS102" t="str">
        <v>sRGB: 100%</v>
      </c>
      <c r="AT102" t="str">
        <v>178/178</v>
      </c>
      <c r="AU102" t="str">
        <v>14/25</v>
      </c>
      <c r="AV102" t="str">
        <v>100Hz</v>
      </c>
      <c r="AW102" t="str">
        <v>1000:1</v>
      </c>
      <c r="AX102" t="str">
        <v>93 %</v>
      </c>
      <c r="AY102" t="str">
        <v>Wide view</v>
      </c>
      <c r="AZ102" t="str">
        <v>Anti-glare display</v>
      </c>
      <c r="BA102" t="str">
        <v>Non-touch screen</v>
      </c>
      <c r="BB102" t="str">
        <v>Normal Stand</v>
      </c>
      <c r="BC102" t="str">
        <v>Intel® Core™ i7-13620H Processor 2.4 GHz (24MB Cache, up to 4.9 GHz, 10 cores, 16 Threads)</v>
      </c>
      <c r="BD102" t="str">
        <v>N/A</v>
      </c>
      <c r="BE102" t="str">
        <v>N/A</v>
      </c>
      <c r="BF102" t="str">
        <v>Intel® UHD Graphics</v>
      </c>
      <c r="BG102" t="str">
        <v>16GB DDR5 SO-DIMM</v>
      </c>
      <c r="BH102" t="str">
        <v>DDR5 16GB</v>
      </c>
      <c r="BI102" t="str">
        <v>512GB M.2 NVMe™ PCIe® 4.0 SSD</v>
      </c>
      <c r="BJ102" t="str">
        <v>2x DDR5 SO-DIMM slot</v>
      </c>
      <c r="BK102" t="str">
        <v>Not available</v>
      </c>
      <c r="BL102" t="str">
        <v>Wi-Fi 6(802.11ax) (Dual band) 2*2 + Bluetooth® 5.4 Wireless Card</v>
      </c>
      <c r="BM102" t="str">
        <v>Realtek RTL8111H 10/100/1000 Mbps</v>
      </c>
      <c r="BN102" t="str">
        <v>1080p FHD camera</v>
      </c>
      <c r="BO102" t="str">
        <v>With privacy shutter</v>
      </c>
      <c r="BP102" t="str">
        <v>N/A</v>
      </c>
      <c r="BQ102" t="str">
        <v>Built-in array microphone
Built-in speakers</v>
      </c>
      <c r="BR102" t="str">
        <v>Windows 11 Home - ASUS recommends Windows 11 Pro for business</v>
      </c>
      <c r="BS102" t="str">
        <v>Microsoft Office Home 2024_x000D_
Microsoft 365 Basic</v>
      </c>
      <c r="BT102" t="str">
        <v>ø4.5, 120W AC Adapter, Output: 20V DC, 6.0A, 120W, Input: 100~240V AC 50/60Hz universal</v>
      </c>
      <c r="BU102" t="str">
        <v>1x Kensington lock
1x 3.5mm combo audio jack
1x USB 2.0 Type-A</v>
      </c>
      <c r="BV102" t="str">
        <v>1x DC-in
1x RJ45 Gigabit Ethernet
1x HDMI in 1.4
1x HDMI out 1.4
1x USB 3.2 Gen 1 Type-C
3x USB 3.2 Gen 1 Type-A</v>
      </c>
      <c r="BW102" t="str">
        <v>54.1 x 41.6 x 1.7 ~ 21.0 cm (21.30" x 16.38" x 0.67" ~ 8.27")</v>
      </c>
      <c r="BX102" t="str">
        <v>06.90 kg (15.21 lbs)</v>
      </c>
      <c r="BY102" t="str">
        <v>BIOS Booting User Password Protection
HDD User Password Protection and Security
Kensington Security Slot™(7x 3mm)</v>
      </c>
      <c r="BZ102" t="str">
        <v>McAfee® 1 years</v>
      </c>
      <c r="CA102" t="str">
        <v>Trusted Platform Module (TPM) 2.0</v>
      </c>
      <c r="CB102" t="str">
        <v>MyASUS
ASUS Business Manager
AI ExpertMeet (AI features need devices with 12GB RAM or more)</v>
      </c>
      <c r="CC102" t="str">
        <v>System diagnosis
Fan Profile
Splendid
AppDeals
Link to MyASUS</v>
      </c>
      <c r="CD102" t="str">
        <v>Wireless sandstone white keyboard
Wireless optical mouse</v>
      </c>
      <c r="CE102" t="str">
        <v>EPEAT Gold
Energy star 8.0
REACH
RoHS</v>
      </c>
      <c r="CF102" t="str">
        <v>1Y OnSite Service
 Accidental Damage Protection + 1Y OnSite Service</v>
      </c>
      <c r="CG102" t="str">
        <v>EPEAT Gold
Energy star 8.0
REACH
RoHS</v>
      </c>
      <c r="CH102">
        <v>0</v>
      </c>
      <c r="CI10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3" spans="1:87" ht="14.4">
      <c r="A103" t="str">
        <v>P440VAT-B5151WS</v>
      </c>
      <c r="B103" s="19" t="str">
        <f>IF(ISBLANK(A103),"",_xlfn.XLOOKUP(LEFT(A103,5),'MKT name rule'!$B$2:$B$322,'MKT name rule'!$C$2:$C$322, "Not found"))</f>
        <v>ASUS ExpertCenter P400</v>
      </c>
      <c r="C103" s="19" t="str">
        <f t="shared" si="58"/>
        <v>90PT03X5-M03KV0</v>
      </c>
      <c r="D103" t="str">
        <f t="shared" si="31"/>
        <v>ASUS ExpertCenter P400 (i5-13420H/16GB/512GB/Win 11 Home/P440VAT)</v>
      </c>
      <c r="E103" t="str">
        <f t="shared" si="32"/>
        <v>Intel® Core™ i5-13420H 2.1 GHz</v>
      </c>
      <c r="F103" t="str">
        <f t="shared" si="33"/>
        <v>Intel® UHD Graphics</v>
      </c>
      <c r="G103" t="str">
        <f t="shared" si="60"/>
        <v>Windows 11 Home</v>
      </c>
      <c r="H103" t="str">
        <f t="shared" si="59"/>
        <v>Microsoft Office Home 2024_x000D_
Microsoft 365 Basic</v>
      </c>
      <c r="I103" t="str">
        <f t="shared" si="34"/>
        <v>23.8"</v>
      </c>
      <c r="J103" t="str">
        <f t="shared" si="35"/>
        <v>FHD (1920 x 1080) 16:9</v>
      </c>
      <c r="K103" t="str">
        <f t="shared" si="36"/>
        <v>250nits</v>
      </c>
      <c r="L103" s="1" t="str">
        <f t="shared" si="37"/>
        <v>DDR5 16GB</v>
      </c>
      <c r="M103" t="str">
        <f t="shared" si="38"/>
        <v>512GB M.2 NVMe™ PCIe® 4.0 SSD</v>
      </c>
      <c r="N103" t="str">
        <f t="shared" si="39"/>
        <v>Side:
1x Kensington lock
1x 3.5mm combo audio jack
1x USB 2.0 Type-A
Back:
1x DC-in
1x RJ45 Gigabit Ethernet
1x HDMI in 1.4
1x HDMI out 1.4
1x USB 3.2 Gen 1 Type-C
3x USB 3.2 Gen 1 Type-A</v>
      </c>
      <c r="O103" t="str">
        <f t="shared" si="40"/>
        <v>06.90 kg</v>
      </c>
      <c r="P103" t="str">
        <f t="shared" si="41"/>
        <v>54.1 x 41.6 x 1.7 ~ 21.0 cm</v>
      </c>
      <c r="Q103" t="str">
        <f t="shared" si="42"/>
        <v>2x DDR5 SO-DIMM slot</v>
      </c>
      <c r="R103" t="str">
        <f t="shared" si="43"/>
        <v>Wireless black keyboard
Wireless optical mouse</v>
      </c>
      <c r="S103" t="str">
        <f t="shared" si="44"/>
        <v>No Battery</v>
      </c>
      <c r="T103" t="str">
        <f t="shared" si="45"/>
        <v>ø4.5, 120W AC Adapter</v>
      </c>
      <c r="U103" t="str">
        <f t="shared" si="46"/>
        <v>BIOS Booting User Password Protection
HDD User Password Protection and Security
Kensington Security Slot™(7x 3mm)</v>
      </c>
      <c r="V103" t="str">
        <f t="shared" si="47"/>
        <v>Intel® Core™ i5-13420H Processor 2.1 GHz (12MB Cache, up to 4.6 GHz, 8 cores, 12 Threads)</v>
      </c>
      <c r="W103" t="str">
        <f t="shared" si="48"/>
        <v>Intel® Core™ i5-13420H 2.1</v>
      </c>
      <c r="X103" t="str">
        <f t="shared" si="49"/>
        <v>i5-13420H</v>
      </c>
      <c r="Y103" t="str">
        <f t="shared" si="50"/>
        <v>i5-13420H</v>
      </c>
      <c r="Z103" t="str">
        <f t="shared" si="51"/>
        <v>Win 11 Home</v>
      </c>
      <c r="AA103" t="str">
        <f t="shared" si="52"/>
        <v/>
      </c>
      <c r="AB103" t="str">
        <f t="shared" si="53"/>
        <v>16GB</v>
      </c>
      <c r="AC103" t="str">
        <f t="shared" si="54"/>
        <v>512GB</v>
      </c>
      <c r="AD103" t="str">
        <f t="shared" si="55"/>
        <v>1x Kensington lock
1x 3.5mm combo audio jack
1x USB 2.0 Type-A</v>
      </c>
      <c r="AE103" t="str">
        <f t="shared" si="56"/>
        <v>1x DC-in
1x RJ45 Gigabit Ethernet
1x HDMI in 1.4
1x HDMI out 1.4
1x USB 3.2 Gen 1 Type-C
3x USB 3.2 Gen 1 Type-A</v>
      </c>
      <c r="AF103" t="str">
        <f t="shared" si="57"/>
        <v>P440VAT</v>
      </c>
      <c r="AG103" s="27"/>
      <c r="AH103" t="str">
        <v>90PT03X5-M03KV0</v>
      </c>
      <c r="AI103" t="str">
        <v>P440VAT-B5151WS</v>
      </c>
      <c r="AJ103" t="str">
        <v>4711636156776</v>
      </c>
      <c r="AK103" t="str">
        <v>199291156777</v>
      </c>
      <c r="AL103" t="str">
        <v>1.982</v>
      </c>
      <c r="AM103" t="str">
        <v>VSPT03X3-BU0080</v>
      </c>
      <c r="AN103" t="str">
        <v>Black</v>
      </c>
      <c r="AO103" t="str">
        <v>23.8-inch</v>
      </c>
      <c r="AP103" t="str">
        <v>FHD (1920 x 1080) 16:9</v>
      </c>
      <c r="AQ103" t="str">
        <v>LCD</v>
      </c>
      <c r="AR103" t="str">
        <v>250nits</v>
      </c>
      <c r="AS103" t="str">
        <v>sRGB: 100%</v>
      </c>
      <c r="AT103" t="str">
        <v>178/178</v>
      </c>
      <c r="AU103" t="str">
        <v>14/25</v>
      </c>
      <c r="AV103" t="str">
        <v>75Hz</v>
      </c>
      <c r="AW103" t="str">
        <v>1000:1</v>
      </c>
      <c r="AX103" t="str">
        <v>93 %</v>
      </c>
      <c r="AY103" t="str">
        <v>Wide view</v>
      </c>
      <c r="AZ103" t="str">
        <v>Anti-glare display</v>
      </c>
      <c r="BA103" t="str">
        <v>Touch screen</v>
      </c>
      <c r="BB103" t="str">
        <v>Normal Stand</v>
      </c>
      <c r="BC103" t="str">
        <v>Intel® Core™ i5-13420H Processor 2.1 GHz (12MB Cache, up to 4.6 GHz, 8 cores, 12 Threads)</v>
      </c>
      <c r="BD103" t="str">
        <v>N/A</v>
      </c>
      <c r="BE103" t="str">
        <v>N/A</v>
      </c>
      <c r="BF103" t="str">
        <v>Intel® UHD Graphics</v>
      </c>
      <c r="BG103" t="str">
        <v>16GB DDR5 SO-DIMM</v>
      </c>
      <c r="BH103" t="str">
        <v>DDR5 16GB</v>
      </c>
      <c r="BI103" t="str">
        <v>512GB M.2 NVMe™ PCIe® 4.0 SSD</v>
      </c>
      <c r="BJ103" t="str">
        <v>2x DDR5 SO-DIMM slot</v>
      </c>
      <c r="BK103" t="str">
        <v>Not available</v>
      </c>
      <c r="BL103" t="str">
        <v>Wi-Fi 6(802.11ax) (Dual band) 2*2 + Bluetooth® 5.4 Wireless Card</v>
      </c>
      <c r="BM103" t="str">
        <v>Realtek RTL8111H 10/100/1000 Mbps</v>
      </c>
      <c r="BN103" t="str">
        <v>1080p FHD camera</v>
      </c>
      <c r="BO103" t="str">
        <v>With privacy shutter</v>
      </c>
      <c r="BP103" t="str">
        <v>N/A</v>
      </c>
      <c r="BQ103" t="str">
        <v>Built-in array microphone
Built-in speakers</v>
      </c>
      <c r="BR103" t="str">
        <v>Windows 11 Home - ASUS recommends Windows 11 Pro for business</v>
      </c>
      <c r="BS103" t="str">
        <v>Microsoft Office Home 2024_x000D_
Microsoft 365 Basic</v>
      </c>
      <c r="BT103" t="str">
        <v>ø4.5, 120W AC Adapter, Output: 20V DC, 6.0A, 120W, Input: 100~240V AC 50/60Hz universal</v>
      </c>
      <c r="BU103" t="str">
        <v>1x Kensington lock
1x 3.5mm combo audio jack
1x USB 2.0 Type-A</v>
      </c>
      <c r="BV103" t="str">
        <v>1x DC-in
1x RJ45 Gigabit Ethernet
1x HDMI in 1.4
1x HDMI out 1.4
1x USB 3.2 Gen 1 Type-C
3x USB 3.2 Gen 1 Type-A</v>
      </c>
      <c r="BW103" t="str">
        <v>54.1 x 41.6 x 1.7 ~ 21.0 cm (21.30" x 16.38" x 0.67" ~ 8.27")</v>
      </c>
      <c r="BX103" t="str">
        <v>06.90 kg (15.21 lbs)</v>
      </c>
      <c r="BY103" t="str">
        <v>BIOS Booting User Password Protection
HDD User Password Protection and Security
Kensington Security Slot™(7x 3mm)</v>
      </c>
      <c r="BZ103" t="str">
        <v>McAfee® 1 years</v>
      </c>
      <c r="CA103" t="str">
        <v>Trusted Platform Module (TPM) 2.0</v>
      </c>
      <c r="CB103" t="str">
        <v>MyASUS
ASUS Business Manager
AI ExpertMeet (AI features need devices with 12GB RAM or more)</v>
      </c>
      <c r="CC103" t="str">
        <v>System diagnosis
Fan Profile
Splendid
AppDeals
Link to MyASUS</v>
      </c>
      <c r="CD103" t="str">
        <v>Wireless black keyboard
Wireless optical mouse</v>
      </c>
      <c r="CE103" t="str">
        <v>EPEAT Gold
Energy star 8.0
REACH
RoHS</v>
      </c>
      <c r="CF103" t="str">
        <v>1Y OnSite Service
 Accidental Damage Protection + 1Y OnSite Service</v>
      </c>
      <c r="CG103" t="str">
        <v>EPEAT Gold
Energy star 8.0
REACH
RoHS</v>
      </c>
      <c r="CH103">
        <v>0</v>
      </c>
      <c r="CI10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4" spans="1:87" ht="14.4">
      <c r="A104" t="str">
        <v>P440VAT-W5151WS</v>
      </c>
      <c r="B104" s="19" t="str">
        <f>IF(ISBLANK(A104),"",_xlfn.XLOOKUP(LEFT(A104,5),'MKT name rule'!$B$2:$B$322,'MKT name rule'!$C$2:$C$322, "Not found"))</f>
        <v>ASUS ExpertCenter P400</v>
      </c>
      <c r="C104" s="19" t="str">
        <f t="shared" si="58"/>
        <v>90PT03X7-M03KZ0</v>
      </c>
      <c r="D104" t="str">
        <f t="shared" si="31"/>
        <v>ASUS ExpertCenter P400 (i5-13420H/16GB/512GB/Win 11 Home/P440VAT)</v>
      </c>
      <c r="E104" t="str">
        <f t="shared" si="32"/>
        <v>Intel® Core™ i5-13420H 2.1 GHz</v>
      </c>
      <c r="F104" t="str">
        <f t="shared" si="33"/>
        <v>Intel® UHD Graphics</v>
      </c>
      <c r="G104" t="str">
        <f t="shared" si="60"/>
        <v>Windows 11 Home</v>
      </c>
      <c r="H104" t="str">
        <f t="shared" si="59"/>
        <v>Microsoft Office Home 2024_x000D_
Microsoft 365 Basic</v>
      </c>
      <c r="I104" t="str">
        <f t="shared" si="34"/>
        <v>23.8"</v>
      </c>
      <c r="J104" t="str">
        <f t="shared" si="35"/>
        <v>FHD (1920 x 1080) 16:9</v>
      </c>
      <c r="K104" t="str">
        <f t="shared" si="36"/>
        <v>250nits</v>
      </c>
      <c r="L104" s="1" t="str">
        <f t="shared" si="37"/>
        <v>DDR5 16GB</v>
      </c>
      <c r="M104" t="str">
        <f t="shared" si="38"/>
        <v>512GB M.2 NVMe™ PCIe® 4.0 SSD</v>
      </c>
      <c r="N104" t="str">
        <f t="shared" si="39"/>
        <v>Side:
1x Kensington lock
1x 3.5mm combo audio jack
1x USB 2.0 Type-A
Back:
1x DC-in
1x RJ45 Gigabit Ethernet
1x HDMI in 1.4
1x HDMI out 1.4
1x USB 3.2 Gen 1 Type-C
3x USB 3.2 Gen 1 Type-A</v>
      </c>
      <c r="O104" t="str">
        <f t="shared" si="40"/>
        <v>06.90 kg</v>
      </c>
      <c r="P104" t="str">
        <f t="shared" si="41"/>
        <v>54.1 x 41.6 x 1.7 ~ 21.0 cm</v>
      </c>
      <c r="Q104" t="str">
        <f t="shared" si="42"/>
        <v>2x DDR5 SO-DIMM slot</v>
      </c>
      <c r="R104" t="str">
        <f t="shared" si="43"/>
        <v>Wireless sandstone white keyboard
Wireless optical mouse</v>
      </c>
      <c r="S104" t="str">
        <f t="shared" si="44"/>
        <v>No Battery</v>
      </c>
      <c r="T104" t="str">
        <f t="shared" si="45"/>
        <v>ø4.5, 120W AC Adapter</v>
      </c>
      <c r="U104" t="str">
        <f t="shared" si="46"/>
        <v>BIOS Booting User Password Protection
HDD User Password Protection and Security
Kensington Security Slot™(7x 3mm)</v>
      </c>
      <c r="V104" t="str">
        <f t="shared" si="47"/>
        <v>Intel® Core™ i5-13420H Processor 2.1 GHz (12MB Cache, up to 4.6 GHz, 8 cores, 12 Threads)</v>
      </c>
      <c r="W104" t="str">
        <f t="shared" si="48"/>
        <v>Intel® Core™ i5-13420H 2.1</v>
      </c>
      <c r="X104" t="str">
        <f t="shared" si="49"/>
        <v>i5-13420H</v>
      </c>
      <c r="Y104" t="str">
        <f t="shared" si="50"/>
        <v>i5-13420H</v>
      </c>
      <c r="Z104" t="str">
        <f t="shared" si="51"/>
        <v>Win 11 Home</v>
      </c>
      <c r="AA104" t="str">
        <f t="shared" si="52"/>
        <v/>
      </c>
      <c r="AB104" t="str">
        <f t="shared" si="53"/>
        <v>16GB</v>
      </c>
      <c r="AC104" t="str">
        <f t="shared" si="54"/>
        <v>512GB</v>
      </c>
      <c r="AD104" t="str">
        <f t="shared" si="55"/>
        <v>1x Kensington lock
1x 3.5mm combo audio jack
1x USB 2.0 Type-A</v>
      </c>
      <c r="AE104" t="str">
        <f t="shared" si="56"/>
        <v>1x DC-in
1x RJ45 Gigabit Ethernet
1x HDMI in 1.4
1x HDMI out 1.4
1x USB 3.2 Gen 1 Type-C
3x USB 3.2 Gen 1 Type-A</v>
      </c>
      <c r="AF104" t="str">
        <f t="shared" si="57"/>
        <v>P440VAT</v>
      </c>
      <c r="AG104" s="27"/>
      <c r="AH104" t="str">
        <v>90PT03X7-M03KZ0</v>
      </c>
      <c r="AI104" t="str">
        <v>P440VAT-W5151WS</v>
      </c>
      <c r="AJ104" t="str">
        <v>4711636156790</v>
      </c>
      <c r="AK104" t="str">
        <v>199291156791</v>
      </c>
      <c r="AL104" t="str">
        <v>6.852</v>
      </c>
      <c r="AM104" t="str">
        <v>VSPT03X4-BU0080</v>
      </c>
      <c r="AN104" t="str">
        <v>White</v>
      </c>
      <c r="AO104" t="str">
        <v>23.8-inch</v>
      </c>
      <c r="AP104" t="str">
        <v>FHD (1920 x 1080) 16:9</v>
      </c>
      <c r="AQ104" t="str">
        <v>LCD</v>
      </c>
      <c r="AR104" t="str">
        <v>250nits</v>
      </c>
      <c r="AS104" t="str">
        <v>sRGB: 100%</v>
      </c>
      <c r="AT104" t="str">
        <v>178/178</v>
      </c>
      <c r="AU104" t="str">
        <v>14/25</v>
      </c>
      <c r="AV104" t="str">
        <v>75Hz</v>
      </c>
      <c r="AW104" t="str">
        <v>1000:1</v>
      </c>
      <c r="AX104" t="str">
        <v>93 %</v>
      </c>
      <c r="AY104" t="str">
        <v>Wide view</v>
      </c>
      <c r="AZ104" t="str">
        <v>Anti-glare display</v>
      </c>
      <c r="BA104" t="str">
        <v>Touch screen</v>
      </c>
      <c r="BB104" t="str">
        <v>Normal Stand</v>
      </c>
      <c r="BC104" t="str">
        <v>Intel® Core™ i5-13420H Processor 2.1 GHz (12MB Cache, up to 4.6 GHz, 8 cores, 12 Threads)</v>
      </c>
      <c r="BD104" t="str">
        <v>N/A</v>
      </c>
      <c r="BE104" t="str">
        <v>N/A</v>
      </c>
      <c r="BF104" t="str">
        <v>Intel® UHD Graphics</v>
      </c>
      <c r="BG104" t="str">
        <v>16GB DDR5 SO-DIMM</v>
      </c>
      <c r="BH104" t="str">
        <v>DDR5 16GB</v>
      </c>
      <c r="BI104" t="str">
        <v>512GB M.2 NVMe™ PCIe® 4.0 SSD</v>
      </c>
      <c r="BJ104" t="str">
        <v>2x DDR5 SO-DIMM slot</v>
      </c>
      <c r="BK104" t="str">
        <v>Not available</v>
      </c>
      <c r="BL104" t="str">
        <v>Wi-Fi 6(802.11ax) (Dual band) 2*2 + Bluetooth® 5.4 Wireless Card</v>
      </c>
      <c r="BM104" t="str">
        <v>Realtek RTL8111H 10/100/1000 Mbps</v>
      </c>
      <c r="BN104" t="str">
        <v>1080p FHD camera</v>
      </c>
      <c r="BO104" t="str">
        <v>With privacy shutter</v>
      </c>
      <c r="BP104" t="str">
        <v>N/A</v>
      </c>
      <c r="BQ104" t="str">
        <v>Built-in array microphone
Built-in speakers</v>
      </c>
      <c r="BR104" t="str">
        <v>Windows 11 Home - ASUS recommends Windows 11 Pro for business</v>
      </c>
      <c r="BS104" t="str">
        <v>Microsoft Office Home 2024_x000D_
Microsoft 365 Basic</v>
      </c>
      <c r="BT104" t="str">
        <v>ø4.5, 120W AC Adapter, Output: 20V DC, 6.0A, 120W, Input: 100~240V AC 50/60Hz universal</v>
      </c>
      <c r="BU104" t="str">
        <v>1x Kensington lock
1x 3.5mm combo audio jack
1x USB 2.0 Type-A</v>
      </c>
      <c r="BV104" t="str">
        <v>1x DC-in
1x RJ45 Gigabit Ethernet
1x HDMI in 1.4
1x HDMI out 1.4
1x USB 3.2 Gen 1 Type-C
3x USB 3.2 Gen 1 Type-A</v>
      </c>
      <c r="BW104" t="str">
        <v>54.1 x 41.6 x 1.7 ~ 21.0 cm (21.30" x 16.38" x 0.67" ~ 8.27")</v>
      </c>
      <c r="BX104" t="str">
        <v>06.90 kg (15.21 lbs)</v>
      </c>
      <c r="BY104" t="str">
        <v>BIOS Booting User Password Protection
HDD User Password Protection and Security
Kensington Security Slot™(7x 3mm)</v>
      </c>
      <c r="BZ104" t="str">
        <v>McAfee® 1 years</v>
      </c>
      <c r="CA104" t="str">
        <v>Trusted Platform Module (TPM) 2.0</v>
      </c>
      <c r="CB104" t="str">
        <v>MyASUS
ASUS Business Manager
AI ExpertMeet (AI features need devices with 12GB RAM or more)</v>
      </c>
      <c r="CC104" t="str">
        <v>System diagnosis
Fan Profile
Splendid
AppDeals
Link to MyASUS</v>
      </c>
      <c r="CD104" t="str">
        <v>Wireless sandstone white keyboard
Wireless optical mouse</v>
      </c>
      <c r="CE104" t="str">
        <v>EPEAT Gold
Energy star 8.0
REACH
RoHS</v>
      </c>
      <c r="CF104" t="str">
        <v>1Y OnSite Service
 Accidental Damage Protection + 1Y OnSite Service</v>
      </c>
      <c r="CG104" t="str">
        <v>EPEAT Gold
Energy star 8.0
REACH
RoHS</v>
      </c>
      <c r="CH104">
        <v>0</v>
      </c>
      <c r="CI10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5" spans="1:87" ht="14.4">
      <c r="A105" t="str">
        <v>P440VAT-B7151WS</v>
      </c>
      <c r="B105" s="19" t="str">
        <f>IF(ISBLANK(A105),"",_xlfn.XLOOKUP(LEFT(A105,5),'MKT name rule'!$B$2:$B$322,'MKT name rule'!$C$2:$C$322, "Not found"))</f>
        <v>ASUS ExpertCenter P400</v>
      </c>
      <c r="C105" s="19" t="str">
        <f t="shared" si="58"/>
        <v>90PT03X5-M03L10</v>
      </c>
      <c r="D105" t="str">
        <f t="shared" si="31"/>
        <v>ASUS ExpertCenter P400 (i7-13620H/16GB/512GB/Win 11 Home/P440VAT)</v>
      </c>
      <c r="E105" t="str">
        <f t="shared" si="32"/>
        <v>Intel® Core™ i7-13620H 2.4 GHz</v>
      </c>
      <c r="F105" t="str">
        <f t="shared" si="33"/>
        <v>Intel® UHD Graphics</v>
      </c>
      <c r="G105" t="str">
        <f t="shared" si="60"/>
        <v>Windows 11 Home</v>
      </c>
      <c r="H105" t="str">
        <f t="shared" si="59"/>
        <v>Microsoft Office Home 2024_x000D_
Microsoft 365 Basic</v>
      </c>
      <c r="I105" t="str">
        <f t="shared" si="34"/>
        <v>23.8"</v>
      </c>
      <c r="J105" t="str">
        <f t="shared" si="35"/>
        <v>FHD (1920 x 1080) 16:9</v>
      </c>
      <c r="K105" t="str">
        <f t="shared" si="36"/>
        <v>250nits</v>
      </c>
      <c r="L105" s="1" t="str">
        <f t="shared" si="37"/>
        <v>DDR5 16GB</v>
      </c>
      <c r="M105" t="str">
        <f t="shared" si="38"/>
        <v>512GB M.2 NVMe™ PCIe® 4.0 SSD</v>
      </c>
      <c r="N105" t="str">
        <f t="shared" si="39"/>
        <v>Side:
1x Kensington lock
1x 3.5mm combo audio jack
1x USB 2.0 Type-A
Back:
1x DC-in
1x RJ45 Gigabit Ethernet
1x HDMI in 1.4
1x HDMI out 1.4
1x USB 3.2 Gen 1 Type-C
3x USB 3.2 Gen 1 Type-A</v>
      </c>
      <c r="O105" t="str">
        <f t="shared" si="40"/>
        <v>06.90 kg</v>
      </c>
      <c r="P105" t="str">
        <f t="shared" si="41"/>
        <v>54.1 x 41.6 x 1.7 ~ 21.0 cm</v>
      </c>
      <c r="Q105" t="str">
        <f t="shared" si="42"/>
        <v>2x DDR5 SO-DIMM slot</v>
      </c>
      <c r="R105" t="str">
        <f t="shared" si="43"/>
        <v>Wireless black keyboard
Wireless optical mouse</v>
      </c>
      <c r="S105" t="str">
        <f t="shared" si="44"/>
        <v>No Battery</v>
      </c>
      <c r="T105" t="str">
        <f t="shared" si="45"/>
        <v>ø4.5, 120W AC Adapter</v>
      </c>
      <c r="U105" t="str">
        <f t="shared" si="46"/>
        <v>BIOS Booting User Password Protection
HDD User Password Protection and Security
Kensington Security Slot™(7x 3mm)</v>
      </c>
      <c r="V105" t="str">
        <f t="shared" si="47"/>
        <v>Intel® Core™ i7-13620H Processor 2.4 GHz (24MB Cache, up to 4.9 GHz, 10 cores, 16 Threads)</v>
      </c>
      <c r="W105" t="str">
        <f t="shared" si="48"/>
        <v>Intel® Core™ i7-13620H 2.4</v>
      </c>
      <c r="X105" t="str">
        <f t="shared" si="49"/>
        <v>i7-13620H</v>
      </c>
      <c r="Y105" t="str">
        <f t="shared" si="50"/>
        <v>i7-13620H</v>
      </c>
      <c r="Z105" t="str">
        <f t="shared" si="51"/>
        <v>Win 11 Home</v>
      </c>
      <c r="AA105" t="str">
        <f t="shared" si="52"/>
        <v/>
      </c>
      <c r="AB105" t="str">
        <f t="shared" si="53"/>
        <v>16GB</v>
      </c>
      <c r="AC105" t="str">
        <f t="shared" si="54"/>
        <v>512GB</v>
      </c>
      <c r="AD105" t="str">
        <f t="shared" si="55"/>
        <v>1x Kensington lock
1x 3.5mm combo audio jack
1x USB 2.0 Type-A</v>
      </c>
      <c r="AE105" t="str">
        <f t="shared" si="56"/>
        <v>1x DC-in
1x RJ45 Gigabit Ethernet
1x HDMI in 1.4
1x HDMI out 1.4
1x USB 3.2 Gen 1 Type-C
3x USB 3.2 Gen 1 Type-A</v>
      </c>
      <c r="AF105" t="str">
        <f t="shared" si="57"/>
        <v>P440VAT</v>
      </c>
      <c r="AG105" s="27"/>
      <c r="AH105" t="str">
        <v>90PT03X5-M03L10</v>
      </c>
      <c r="AI105" t="str">
        <v>P440VAT-B7151WS</v>
      </c>
      <c r="AJ105" t="str">
        <v>4711636156783</v>
      </c>
      <c r="AK105" t="str">
        <v>199291156784</v>
      </c>
      <c r="AL105" t="str">
        <v>1.982</v>
      </c>
      <c r="AM105" t="str">
        <v>VSPT03X3-BU0080</v>
      </c>
      <c r="AN105" t="str">
        <v>Black</v>
      </c>
      <c r="AO105" t="str">
        <v>23.8-inch</v>
      </c>
      <c r="AP105" t="str">
        <v>FHD (1920 x 1080) 16:9</v>
      </c>
      <c r="AQ105" t="str">
        <v>LCD</v>
      </c>
      <c r="AR105" t="str">
        <v>250nits</v>
      </c>
      <c r="AS105" t="str">
        <v>sRGB: 100%</v>
      </c>
      <c r="AT105" t="str">
        <v>178/178</v>
      </c>
      <c r="AU105" t="str">
        <v>14/25</v>
      </c>
      <c r="AV105" t="str">
        <v>75Hz</v>
      </c>
      <c r="AW105" t="str">
        <v>1000:1</v>
      </c>
      <c r="AX105" t="str">
        <v>93 %</v>
      </c>
      <c r="AY105" t="str">
        <v>Wide view</v>
      </c>
      <c r="AZ105" t="str">
        <v>Anti-glare display</v>
      </c>
      <c r="BA105" t="str">
        <v>Touch screen</v>
      </c>
      <c r="BB105" t="str">
        <v>Normal Stand</v>
      </c>
      <c r="BC105" t="str">
        <v>Intel® Core™ i7-13620H Processor 2.4 GHz (24MB Cache, up to 4.9 GHz, 10 cores, 16 Threads)</v>
      </c>
      <c r="BD105" t="str">
        <v>N/A</v>
      </c>
      <c r="BE105" t="str">
        <v>N/A</v>
      </c>
      <c r="BF105" t="str">
        <v>Intel® UHD Graphics</v>
      </c>
      <c r="BG105" t="str">
        <v>16GB DDR5 SO-DIMM</v>
      </c>
      <c r="BH105" t="str">
        <v>DDR5 16GB</v>
      </c>
      <c r="BI105" t="str">
        <v>512GB M.2 NVMe™ PCIe® 4.0 SSD</v>
      </c>
      <c r="BJ105" t="str">
        <v>2x DDR5 SO-DIMM slot</v>
      </c>
      <c r="BK105" t="str">
        <v>Not available</v>
      </c>
      <c r="BL105" t="str">
        <v>Wi-Fi 6(802.11ax) (Dual band) 2*2 + Bluetooth® 5.4 Wireless Card</v>
      </c>
      <c r="BM105" t="str">
        <v>Realtek RTL8111H 10/100/1000 Mbps</v>
      </c>
      <c r="BN105" t="str">
        <v>1080p FHD camera</v>
      </c>
      <c r="BO105" t="str">
        <v>With privacy shutter</v>
      </c>
      <c r="BP105" t="str">
        <v>N/A</v>
      </c>
      <c r="BQ105" t="str">
        <v>Built-in array microphone
Built-in speakers</v>
      </c>
      <c r="BR105" t="str">
        <v>Windows 11 Home - ASUS recommends Windows 11 Pro for business</v>
      </c>
      <c r="BS105" t="str">
        <v>Microsoft Office Home 2024_x000D_
Microsoft 365 Basic</v>
      </c>
      <c r="BT105" t="str">
        <v>ø4.5, 120W AC Adapter, Output: 20V DC, 6.0A, 120W, Input: 100~240V AC 50/60Hz universal</v>
      </c>
      <c r="BU105" t="str">
        <v>1x Kensington lock
1x 3.5mm combo audio jack
1x USB 2.0 Type-A</v>
      </c>
      <c r="BV105" t="str">
        <v>1x DC-in
1x RJ45 Gigabit Ethernet
1x HDMI in 1.4
1x HDMI out 1.4
1x USB 3.2 Gen 1 Type-C
3x USB 3.2 Gen 1 Type-A</v>
      </c>
      <c r="BW105" t="str">
        <v>54.1 x 41.6 x 1.7 ~ 21.0 cm (21.30" x 16.38" x 0.67" ~ 8.27")</v>
      </c>
      <c r="BX105" t="str">
        <v>06.90 kg (15.21 lbs)</v>
      </c>
      <c r="BY105" t="str">
        <v>BIOS Booting User Password Protection
HDD User Password Protection and Security
Kensington Security Slot™(7x 3mm)</v>
      </c>
      <c r="BZ105" t="str">
        <v>McAfee® 1 years</v>
      </c>
      <c r="CA105" t="str">
        <v>Trusted Platform Module (TPM) 2.0</v>
      </c>
      <c r="CB105" t="str">
        <v>MyASUS
ASUS Business Manager
AI ExpertMeet (AI features need devices with 12GB RAM or more)</v>
      </c>
      <c r="CC105" t="str">
        <v>System diagnosis
Fan Profile
Splendid
AppDeals
Link to MyASUS</v>
      </c>
      <c r="CD105" t="str">
        <v>Wireless black keyboard
Wireless optical mouse</v>
      </c>
      <c r="CE105" t="str">
        <v>EPEAT Gold
Energy star 8.0
REACH
RoHS</v>
      </c>
      <c r="CF105" t="str">
        <v>1Y OnSite Service
 Accidental Damage Protection + 1Y OnSite Service</v>
      </c>
      <c r="CG105" t="str">
        <v>EPEAT Gold
Energy star 8.0
REACH
RoHS</v>
      </c>
      <c r="CH105">
        <v>0</v>
      </c>
      <c r="CI10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6" spans="1:87" ht="14.4">
      <c r="A106" t="str">
        <v>P440VAT-W7151WS</v>
      </c>
      <c r="B106" s="19" t="str">
        <f>IF(ISBLANK(A106),"",_xlfn.XLOOKUP(LEFT(A106,5),'MKT name rule'!$B$2:$B$322,'MKT name rule'!$C$2:$C$322, "Not found"))</f>
        <v>ASUS ExpertCenter P400</v>
      </c>
      <c r="C106" s="19" t="str">
        <f t="shared" si="58"/>
        <v>90PT03X7-M03L30</v>
      </c>
      <c r="D106" t="str">
        <f t="shared" si="31"/>
        <v>ASUS ExpertCenter P400 (i7-13620H/16GB/512GB/Win 11 Home/P440VAT)</v>
      </c>
      <c r="E106" t="str">
        <f t="shared" si="32"/>
        <v>Intel® Core™ i7-13620H 2.4 GHz</v>
      </c>
      <c r="F106" t="str">
        <f t="shared" si="33"/>
        <v>Intel® UHD Graphics</v>
      </c>
      <c r="G106" t="str">
        <f t="shared" si="60"/>
        <v>Windows 11 Home</v>
      </c>
      <c r="H106" t="str">
        <f t="shared" si="59"/>
        <v>Microsoft Office Home 2024_x000D_
Microsoft 365 Basic</v>
      </c>
      <c r="I106" t="str">
        <f t="shared" si="34"/>
        <v>23.8"</v>
      </c>
      <c r="J106" t="str">
        <f t="shared" si="35"/>
        <v>FHD (1920 x 1080) 16:9</v>
      </c>
      <c r="K106" t="str">
        <f t="shared" si="36"/>
        <v>250nits</v>
      </c>
      <c r="L106" s="1" t="str">
        <f t="shared" si="37"/>
        <v>DDR5 16GB</v>
      </c>
      <c r="M106" t="str">
        <f t="shared" si="38"/>
        <v>512GB M.2 NVMe™ PCIe® 4.0 SSD</v>
      </c>
      <c r="N106" t="str">
        <f t="shared" si="39"/>
        <v>Side:
1x Kensington lock
1x 3.5mm combo audio jack
1x USB 2.0 Type-A
Back:
1x DC-in
1x RJ45 Gigabit Ethernet
1x HDMI in 1.4
1x HDMI out 1.4
1x USB 3.2 Gen 1 Type-C
3x USB 3.2 Gen 1 Type-A</v>
      </c>
      <c r="O106" t="str">
        <f t="shared" si="40"/>
        <v>06.90 kg</v>
      </c>
      <c r="P106" t="str">
        <f t="shared" si="41"/>
        <v>54.1 x 41.6 x 1.7 ~ 21.0 cm</v>
      </c>
      <c r="Q106" t="str">
        <f t="shared" si="42"/>
        <v>2x DDR5 SO-DIMM slot</v>
      </c>
      <c r="R106" t="str">
        <f t="shared" si="43"/>
        <v>Wireless sandstone white keyboard
Wireless optical mouse</v>
      </c>
      <c r="S106" t="str">
        <f t="shared" si="44"/>
        <v>No Battery</v>
      </c>
      <c r="T106" t="str">
        <f t="shared" si="45"/>
        <v>ø4.5, 120W AC Adapter</v>
      </c>
      <c r="U106" t="str">
        <f t="shared" si="46"/>
        <v>BIOS Booting User Password Protection
HDD User Password Protection and Security
Kensington Security Slot™(7x 3mm)</v>
      </c>
      <c r="V106" t="str">
        <f t="shared" si="47"/>
        <v>Intel® Core™ i7-13620H Processor 2.4 GHz (24MB Cache, up to 4.9 GHz, 10 cores, 16 Threads)</v>
      </c>
      <c r="W106" t="str">
        <f t="shared" si="48"/>
        <v>Intel® Core™ i7-13620H 2.4</v>
      </c>
      <c r="X106" t="str">
        <f t="shared" si="49"/>
        <v>i7-13620H</v>
      </c>
      <c r="Y106" t="str">
        <f t="shared" si="50"/>
        <v>i7-13620H</v>
      </c>
      <c r="Z106" t="str">
        <f t="shared" si="51"/>
        <v>Win 11 Home</v>
      </c>
      <c r="AA106" t="str">
        <f t="shared" si="52"/>
        <v/>
      </c>
      <c r="AB106" t="str">
        <f t="shared" si="53"/>
        <v>16GB</v>
      </c>
      <c r="AC106" t="str">
        <f t="shared" si="54"/>
        <v>512GB</v>
      </c>
      <c r="AD106" t="str">
        <f t="shared" si="55"/>
        <v>1x Kensington lock
1x 3.5mm combo audio jack
1x USB 2.0 Type-A</v>
      </c>
      <c r="AE106" t="str">
        <f t="shared" si="56"/>
        <v>1x DC-in
1x RJ45 Gigabit Ethernet
1x HDMI in 1.4
1x HDMI out 1.4
1x USB 3.2 Gen 1 Type-C
3x USB 3.2 Gen 1 Type-A</v>
      </c>
      <c r="AF106" t="str">
        <f t="shared" si="57"/>
        <v>P440VAT</v>
      </c>
      <c r="AG106" s="27"/>
      <c r="AH106" t="str">
        <v>90PT03X7-M03L30</v>
      </c>
      <c r="AI106" t="str">
        <v>P440VAT-W7151WS</v>
      </c>
      <c r="AJ106" t="str">
        <v>4711636156806</v>
      </c>
      <c r="AK106" t="str">
        <v>199291156807</v>
      </c>
      <c r="AL106" t="str">
        <v>6.852</v>
      </c>
      <c r="AM106" t="str">
        <v>VSPT03X4-BU0080</v>
      </c>
      <c r="AN106" t="str">
        <v>White</v>
      </c>
      <c r="AO106" t="str">
        <v>23.8-inch</v>
      </c>
      <c r="AP106" t="str">
        <v>FHD (1920 x 1080) 16:9</v>
      </c>
      <c r="AQ106" t="str">
        <v>LCD</v>
      </c>
      <c r="AR106" t="str">
        <v>250nits</v>
      </c>
      <c r="AS106" t="str">
        <v>sRGB: 100%</v>
      </c>
      <c r="AT106" t="str">
        <v>178/178</v>
      </c>
      <c r="AU106" t="str">
        <v>14/25</v>
      </c>
      <c r="AV106" t="str">
        <v>75Hz</v>
      </c>
      <c r="AW106" t="str">
        <v>1000:1</v>
      </c>
      <c r="AX106" t="str">
        <v>93 %</v>
      </c>
      <c r="AY106" t="str">
        <v>Wide view</v>
      </c>
      <c r="AZ106" t="str">
        <v>Anti-glare display</v>
      </c>
      <c r="BA106" t="str">
        <v>Touch screen</v>
      </c>
      <c r="BB106" t="str">
        <v>Normal Stand</v>
      </c>
      <c r="BC106" t="str">
        <v>Intel® Core™ i7-13620H Processor 2.4 GHz (24MB Cache, up to 4.9 GHz, 10 cores, 16 Threads)</v>
      </c>
      <c r="BD106" t="str">
        <v>N/A</v>
      </c>
      <c r="BE106" t="str">
        <v>N/A</v>
      </c>
      <c r="BF106" t="str">
        <v>Intel® UHD Graphics</v>
      </c>
      <c r="BG106" t="str">
        <v>16GB DDR5 SO-DIMM</v>
      </c>
      <c r="BH106" t="str">
        <v>DDR5 16GB</v>
      </c>
      <c r="BI106" t="str">
        <v>512GB M.2 NVMe™ PCIe® 4.0 SSD</v>
      </c>
      <c r="BJ106" t="str">
        <v>2x DDR5 SO-DIMM slot</v>
      </c>
      <c r="BK106" t="str">
        <v>Not available</v>
      </c>
      <c r="BL106" t="str">
        <v>Wi-Fi 6(802.11ax) (Dual band) 2*2 + Bluetooth® 5.4 Wireless Card</v>
      </c>
      <c r="BM106" t="str">
        <v>Realtek RTL8111H 10/100/1000 Mbps</v>
      </c>
      <c r="BN106" t="str">
        <v>1080p FHD camera</v>
      </c>
      <c r="BO106" t="str">
        <v>With privacy shutter</v>
      </c>
      <c r="BP106" t="str">
        <v>N/A</v>
      </c>
      <c r="BQ106" t="str">
        <v>Built-in array microphone
Built-in speakers</v>
      </c>
      <c r="BR106" t="str">
        <v>Windows 11 Home - ASUS recommends Windows 11 Pro for business</v>
      </c>
      <c r="BS106" t="str">
        <v>Microsoft Office Home 2024_x000D_
Microsoft 365 Basic</v>
      </c>
      <c r="BT106" t="str">
        <v>ø4.5, 120W AC Adapter, Output: 20V DC, 6.0A, 120W, Input: 100~240V AC 50/60Hz universal</v>
      </c>
      <c r="BU106" t="str">
        <v>1x Kensington lock
1x 3.5mm combo audio jack
1x USB 2.0 Type-A</v>
      </c>
      <c r="BV106" t="str">
        <v>1x DC-in
1x RJ45 Gigabit Ethernet
1x HDMI in 1.4
1x HDMI out 1.4
1x USB 3.2 Gen 1 Type-C
3x USB 3.2 Gen 1 Type-A</v>
      </c>
      <c r="BW106" t="str">
        <v>54.1 x 41.6 x 1.7 ~ 21.0 cm (21.30" x 16.38" x 0.67" ~ 8.27")</v>
      </c>
      <c r="BX106" t="str">
        <v>06.90 kg (15.21 lbs)</v>
      </c>
      <c r="BY106" t="str">
        <v>BIOS Booting User Password Protection
HDD User Password Protection and Security
Kensington Security Slot™(7x 3mm)</v>
      </c>
      <c r="BZ106" t="str">
        <v>McAfee® 1 years</v>
      </c>
      <c r="CA106" t="str">
        <v>Trusted Platform Module (TPM) 2.0</v>
      </c>
      <c r="CB106" t="str">
        <v>MyASUS
ASUS Business Manager
AI ExpertMeet (AI features need devices with 12GB RAM or more)</v>
      </c>
      <c r="CC106" t="str">
        <v>System diagnosis
Fan Profile
Splendid
AppDeals
Link to MyASUS</v>
      </c>
      <c r="CD106" t="str">
        <v>Wireless sandstone white keyboard
Wireless optical mouse</v>
      </c>
      <c r="CE106" t="str">
        <v>EPEAT Gold
Energy star 8.0
REACH
RoHS</v>
      </c>
      <c r="CF106" t="str">
        <v>1Y OnSite Service
 Accidental Damage Protection + 1Y OnSite Service</v>
      </c>
      <c r="CG106" t="str">
        <v>EPEAT Gold
Energy star 8.0
REACH
RoHS</v>
      </c>
      <c r="CH106">
        <v>0</v>
      </c>
      <c r="CI10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7" spans="1:87" ht="14.4">
      <c r="A107" t="str">
        <v>P470VAK-B7151WS</v>
      </c>
      <c r="B107" s="19" t="str">
        <f>IF(ISBLANK(A107),"",_xlfn.XLOOKUP(LEFT(A107,5),'MKT name rule'!$B$2:$B$322,'MKT name rule'!$C$2:$C$322, "Not found"))</f>
        <v>ASUS ExpertCenter P400</v>
      </c>
      <c r="C107" s="19" t="str">
        <f t="shared" si="58"/>
        <v>90PT03W5-M01J30</v>
      </c>
      <c r="D107" t="str">
        <f t="shared" si="31"/>
        <v>ASUS ExpertCenter P400 (i7-13620H/16GB/512GB/Win 11 Home/P470VAK)</v>
      </c>
      <c r="E107" t="str">
        <f t="shared" si="32"/>
        <v>Intel® Core™ i7-13620H 2.4 GHz</v>
      </c>
      <c r="F107" t="str">
        <f t="shared" si="33"/>
        <v>Intel® UHD Graphics</v>
      </c>
      <c r="G107" t="str">
        <f t="shared" si="60"/>
        <v>Windows 11 Home</v>
      </c>
      <c r="H107" t="str">
        <f t="shared" si="59"/>
        <v>Microsoft Office Home 2024_x000D_
Microsoft 365 Basic</v>
      </c>
      <c r="I107" t="str">
        <f t="shared" si="34"/>
        <v>27.0"</v>
      </c>
      <c r="J107" t="str">
        <f t="shared" si="35"/>
        <v>FHD (1920 x 1080) 16:9</v>
      </c>
      <c r="K107" t="str">
        <f t="shared" si="36"/>
        <v>300nits</v>
      </c>
      <c r="L107" s="1" t="str">
        <f t="shared" si="37"/>
        <v>DDR5 16GB</v>
      </c>
      <c r="M107" t="str">
        <f t="shared" si="38"/>
        <v>512GB M.2 NVMe™ PCIe® 4.0 SSD</v>
      </c>
      <c r="N107" t="str">
        <f t="shared" si="39"/>
        <v>Side:
1x Kensington lock
1x 3.5mm combo audio jack
1x USB 2.0 Type-A
Back:
1x DC-in
1x RJ45 Gigabit Ethernet
1x HDMI in 1.4
1x HDMI out 1.4
1x USB 3.2 Gen 1 Type-C
3x USB 3.2 Gen 1 Type-A</v>
      </c>
      <c r="O107" t="str">
        <f t="shared" si="40"/>
        <v>09.00 kg</v>
      </c>
      <c r="P107" t="str">
        <f t="shared" si="41"/>
        <v>61.3 x 44.7 x 1.7 ~ 21.0 cm</v>
      </c>
      <c r="Q107" t="str">
        <f t="shared" si="42"/>
        <v>2x DDR5 SO-DIMM slot</v>
      </c>
      <c r="R107" t="str">
        <f t="shared" si="43"/>
        <v>Wireless black keyboard
Wireless optical mouse</v>
      </c>
      <c r="S107" t="str">
        <f t="shared" si="44"/>
        <v>No Battery</v>
      </c>
      <c r="T107" t="str">
        <f t="shared" si="45"/>
        <v>ø4.5, 120W AC Adapter</v>
      </c>
      <c r="U107" t="str">
        <f t="shared" si="46"/>
        <v>BIOS Booting User Password Protection
HDD User Password Protection and Security
Kensington Security Slot™(7x 3mm)</v>
      </c>
      <c r="V107" t="str">
        <f t="shared" si="47"/>
        <v>Intel® Core™ i7-13620H Processor 2.4 GHz (24MB Cache, up to 4.9 GHz, 10 cores, 16 Threads)</v>
      </c>
      <c r="W107" t="str">
        <f t="shared" si="48"/>
        <v>Intel® Core™ i7-13620H 2.4</v>
      </c>
      <c r="X107" t="str">
        <f t="shared" si="49"/>
        <v>i7-13620H</v>
      </c>
      <c r="Y107" t="str">
        <f t="shared" si="50"/>
        <v>i7-13620H</v>
      </c>
      <c r="Z107" t="str">
        <f t="shared" si="51"/>
        <v>Win 11 Home</v>
      </c>
      <c r="AA107" t="str">
        <f t="shared" si="52"/>
        <v/>
      </c>
      <c r="AB107" t="str">
        <f t="shared" si="53"/>
        <v>16GB</v>
      </c>
      <c r="AC107" t="str">
        <f t="shared" si="54"/>
        <v>512GB</v>
      </c>
      <c r="AD107" t="str">
        <f t="shared" si="55"/>
        <v>1x Kensington lock
1x 3.5mm combo audio jack
1x USB 2.0 Type-A</v>
      </c>
      <c r="AE107" t="str">
        <f t="shared" si="56"/>
        <v>1x DC-in
1x RJ45 Gigabit Ethernet
1x HDMI in 1.4
1x HDMI out 1.4
1x USB 3.2 Gen 1 Type-C
3x USB 3.2 Gen 1 Type-A</v>
      </c>
      <c r="AF107" t="str">
        <f t="shared" si="57"/>
        <v>P470VAK</v>
      </c>
      <c r="AG107" s="27"/>
      <c r="AH107" t="str">
        <v>90PT03W5-M01J30</v>
      </c>
      <c r="AI107" t="str">
        <v>P470VAK-B7151WS</v>
      </c>
      <c r="AJ107" t="str">
        <v>4711636230759</v>
      </c>
      <c r="AK107" t="str">
        <v>199291230750</v>
      </c>
      <c r="AL107" t="str">
        <v>3.102</v>
      </c>
      <c r="AM107" t="str">
        <v>VSPT03W3-BU0060</v>
      </c>
      <c r="AN107" t="str">
        <v>Black</v>
      </c>
      <c r="AO107" t="str">
        <v>27.0-inch</v>
      </c>
      <c r="AP107" t="str">
        <v>FHD (1920 x 1080) 16:9</v>
      </c>
      <c r="AQ107" t="str">
        <v>LCD</v>
      </c>
      <c r="AR107" t="str">
        <v>300nits</v>
      </c>
      <c r="AS107" t="str">
        <v>sRGB: 100%</v>
      </c>
      <c r="AT107" t="str">
        <v>178/178</v>
      </c>
      <c r="AU107" t="str">
        <v>14/25</v>
      </c>
      <c r="AV107" t="str">
        <v>100Hz</v>
      </c>
      <c r="AW107" t="str">
        <v>1000:1</v>
      </c>
      <c r="AX107" t="str">
        <v>93 %</v>
      </c>
      <c r="AY107" t="str">
        <v>Wide view</v>
      </c>
      <c r="AZ107" t="str">
        <v>Anti-glare display</v>
      </c>
      <c r="BA107" t="str">
        <v>Non-touch screen</v>
      </c>
      <c r="BB107" t="str">
        <v>Normal Stand</v>
      </c>
      <c r="BC107" t="str">
        <v>Intel® Core™ i7-13620H Processor 2.4 GHz (24MB Cache, up to 4.9 GHz, 10 cores, 16 Threads)</v>
      </c>
      <c r="BD107" t="str">
        <v>N/A</v>
      </c>
      <c r="BE107" t="str">
        <v>N/A</v>
      </c>
      <c r="BF107" t="str">
        <v>Intel® UHD Graphics</v>
      </c>
      <c r="BG107" t="str">
        <v>16GB DDR5 SO-DIMM</v>
      </c>
      <c r="BH107" t="str">
        <v>DDR5 16GB</v>
      </c>
      <c r="BI107" t="str">
        <v>512GB M.2 NVMe™ PCIe® 4.0 SSD</v>
      </c>
      <c r="BJ107" t="str">
        <v>2x DDR5 SO-DIMM slot</v>
      </c>
      <c r="BK107" t="str">
        <v>Not available</v>
      </c>
      <c r="BL107" t="str">
        <v>Wi-Fi 6E(802.11ax) (Dual band) 2*2 + Bluetooth® 5.4 Wireless Card</v>
      </c>
      <c r="BM107" t="str">
        <v>Realtek RTL8111H 10/100/1000 Mbps</v>
      </c>
      <c r="BN107" t="str">
        <v>1080p FHD camera</v>
      </c>
      <c r="BO107" t="str">
        <v>With privacy shutter</v>
      </c>
      <c r="BP107" t="str">
        <v>N/A</v>
      </c>
      <c r="BQ107" t="str">
        <v>Built-in array microphone
Built-in speakers</v>
      </c>
      <c r="BR107" t="str">
        <v>Windows 11 Home - ASUS recommends Windows 11 Pro for business</v>
      </c>
      <c r="BS107" t="str">
        <v>Microsoft Office Home 2024_x000D_
Microsoft 365 Basic</v>
      </c>
      <c r="BT107" t="str">
        <v>ø4.5, 120W AC Adapter, Output: 20V DC, 6.0A, 120W, Input: 100~240V AC 50/60Hz universal</v>
      </c>
      <c r="BU107" t="str">
        <v>1x Kensington lock
1x 3.5mm combo audio jack
1x USB 2.0 Type-A</v>
      </c>
      <c r="BV107" t="str">
        <v>1x DC-in
1x RJ45 Gigabit Ethernet
1x HDMI in 1.4
1x HDMI out 1.4
1x USB 3.2 Gen 1 Type-C
3x USB 3.2 Gen 1 Type-A</v>
      </c>
      <c r="BW107" t="str">
        <v>61.3 x 44.7 x 1.7 ~ 21.0 cm (24.13" x 17.60" x 0.67" ~ 8.27")</v>
      </c>
      <c r="BX107" t="str">
        <v>09.00 kg (19.84 lbs)</v>
      </c>
      <c r="BY107" t="str">
        <v>BIOS Booting User Password Protection
HDD User Password Protection and Security
Kensington Security Slot™(7x 3mm)</v>
      </c>
      <c r="BZ107" t="str">
        <v>McAfee® 1 years</v>
      </c>
      <c r="CA107" t="str">
        <v>Trusted Platform Module (TPM) 2.0</v>
      </c>
      <c r="CB107" t="str">
        <v>MyASUS
ASUS Business Manager
AI ExpertMeet (AI features need devices with 12GB RAM or more)</v>
      </c>
      <c r="CC107" t="str">
        <v>System diagnosis
Fan Profile
Splendid
AppDeals
Link to MyASUS</v>
      </c>
      <c r="CD107" t="str">
        <v>Wireless black keyboard
Wireless optical mouse</v>
      </c>
      <c r="CE107" t="str">
        <v>EPEAT Gold
Energy star 8.0
REACH
RoHS</v>
      </c>
      <c r="CF107" t="str">
        <v>1Y OnSite Service
 Accidental Damage Protection + 1Y OnSite Service</v>
      </c>
      <c r="CG107" t="str">
        <v>EPEAT Gold
Energy star 8.0
REACH
RoHS</v>
      </c>
      <c r="CH107">
        <v>0</v>
      </c>
      <c r="CI10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8" spans="1:87" ht="14.4">
      <c r="A108" t="str">
        <v>P470VAK-B5151WS</v>
      </c>
      <c r="B108" s="19" t="str">
        <f>IF(ISBLANK(A108),"",_xlfn.XLOOKUP(LEFT(A108,5),'MKT name rule'!$B$2:$B$322,'MKT name rule'!$C$2:$C$322, "Not found"))</f>
        <v>ASUS ExpertCenter P400</v>
      </c>
      <c r="C108" s="19" t="str">
        <f t="shared" si="58"/>
        <v>90PT03W5-M01J70</v>
      </c>
      <c r="D108" t="str">
        <f t="shared" si="31"/>
        <v>ASUS ExpertCenter P400 (i5-13420H/16GB/512GB/Win 11 Home/P470VAK)</v>
      </c>
      <c r="E108" t="str">
        <f t="shared" si="32"/>
        <v>Intel® Core™ i5-13420H 2.1 GHz</v>
      </c>
      <c r="F108" t="str">
        <f t="shared" si="33"/>
        <v>Intel® UHD Graphics</v>
      </c>
      <c r="G108" t="str">
        <f t="shared" si="60"/>
        <v>Windows 11 Home</v>
      </c>
      <c r="H108" t="str">
        <f t="shared" si="59"/>
        <v>Microsoft Office Home 2024_x000D_
Microsoft 365 Basic</v>
      </c>
      <c r="I108" t="str">
        <f t="shared" si="34"/>
        <v>27.0"</v>
      </c>
      <c r="J108" t="str">
        <f t="shared" si="35"/>
        <v>FHD (1920 x 1080) 16:9</v>
      </c>
      <c r="K108" t="str">
        <f t="shared" si="36"/>
        <v>300nits</v>
      </c>
      <c r="L108" s="1" t="str">
        <f t="shared" si="37"/>
        <v>DDR5 16GB</v>
      </c>
      <c r="M108" t="str">
        <f t="shared" si="38"/>
        <v>512GB M.2 NVMe™ PCIe® 4.0 SSD</v>
      </c>
      <c r="N108" t="str">
        <f t="shared" si="39"/>
        <v>Side:
1x Kensington lock
1x 3.5mm combo audio jack
1x USB 2.0 Type-A
Back:
1x DC-in
1x RJ45 Gigabit Ethernet
1x HDMI in 1.4
1x HDMI out 1.4
1x USB 3.2 Gen 1 Type-C
3x USB 3.2 Gen 1 Type-A</v>
      </c>
      <c r="O108" t="str">
        <f t="shared" si="40"/>
        <v>09.00 kg</v>
      </c>
      <c r="P108" t="str">
        <f t="shared" si="41"/>
        <v>61.3 x 44.7 x 1.7 ~ 21.0 cm</v>
      </c>
      <c r="Q108" t="str">
        <f t="shared" si="42"/>
        <v>2x DDR5 SO-DIMM slot</v>
      </c>
      <c r="R108" t="str">
        <f t="shared" si="43"/>
        <v>Wireless black keyboard
Wireless optical mouse</v>
      </c>
      <c r="S108" t="str">
        <f t="shared" si="44"/>
        <v>No Battery</v>
      </c>
      <c r="T108" t="str">
        <f t="shared" si="45"/>
        <v>ø4.5, 120W AC Adapter</v>
      </c>
      <c r="U108" t="str">
        <f t="shared" si="46"/>
        <v>BIOS Booting User Password Protection
HDD User Password Protection and Security
Kensington Security Slot™(7x 3mm)</v>
      </c>
      <c r="V108" t="str">
        <f t="shared" si="47"/>
        <v>Intel® Core™ i5-13420H Processor 2.1 GHz (12MB Cache, up to 4.6 GHz, 8 cores, 12 Threads)</v>
      </c>
      <c r="W108" t="str">
        <f t="shared" si="48"/>
        <v>Intel® Core™ i5-13420H 2.1</v>
      </c>
      <c r="X108" t="str">
        <f t="shared" si="49"/>
        <v>i5-13420H</v>
      </c>
      <c r="Y108" t="str">
        <f t="shared" si="50"/>
        <v>i5-13420H</v>
      </c>
      <c r="Z108" t="str">
        <f t="shared" si="51"/>
        <v>Win 11 Home</v>
      </c>
      <c r="AA108" t="str">
        <f t="shared" si="52"/>
        <v/>
      </c>
      <c r="AB108" t="str">
        <f t="shared" si="53"/>
        <v>16GB</v>
      </c>
      <c r="AC108" t="str">
        <f t="shared" si="54"/>
        <v>512GB</v>
      </c>
      <c r="AD108" t="str">
        <f t="shared" si="55"/>
        <v>1x Kensington lock
1x 3.5mm combo audio jack
1x USB 2.0 Type-A</v>
      </c>
      <c r="AE108" t="str">
        <f t="shared" si="56"/>
        <v>1x DC-in
1x RJ45 Gigabit Ethernet
1x HDMI in 1.4
1x HDMI out 1.4
1x USB 3.2 Gen 1 Type-C
3x USB 3.2 Gen 1 Type-A</v>
      </c>
      <c r="AF108" t="str">
        <f t="shared" si="57"/>
        <v>P470VAK</v>
      </c>
      <c r="AG108" s="27"/>
      <c r="AH108" t="str">
        <v>90PT03W5-M01J70</v>
      </c>
      <c r="AI108" t="str">
        <v>P470VAK-B5151WS</v>
      </c>
      <c r="AJ108" t="str">
        <v>4711636230742</v>
      </c>
      <c r="AK108" t="str">
        <v>199291230743</v>
      </c>
      <c r="AL108" t="str">
        <v>3.102</v>
      </c>
      <c r="AM108" t="str">
        <v>VSPT03W3-BU0060</v>
      </c>
      <c r="AN108" t="str">
        <v>Black</v>
      </c>
      <c r="AO108" t="str">
        <v>27.0-inch</v>
      </c>
      <c r="AP108" t="str">
        <v>FHD (1920 x 1080) 16:9</v>
      </c>
      <c r="AQ108" t="str">
        <v>LCD</v>
      </c>
      <c r="AR108" t="str">
        <v>300nits</v>
      </c>
      <c r="AS108" t="str">
        <v>sRGB: 100%</v>
      </c>
      <c r="AT108" t="str">
        <v>178/178</v>
      </c>
      <c r="AU108" t="str">
        <v>14/25</v>
      </c>
      <c r="AV108" t="str">
        <v>100Hz</v>
      </c>
      <c r="AW108" t="str">
        <v>1000:1</v>
      </c>
      <c r="AX108" t="str">
        <v>93 %</v>
      </c>
      <c r="AY108" t="str">
        <v>Wide view</v>
      </c>
      <c r="AZ108" t="str">
        <v>Anti-glare display</v>
      </c>
      <c r="BA108" t="str">
        <v>Non-touch screen</v>
      </c>
      <c r="BB108" t="str">
        <v>Normal Stand</v>
      </c>
      <c r="BC108" t="str">
        <v>Intel® Core™ i5-13420H Processor 2.1 GHz (12MB Cache, up to 4.6 GHz, 8 cores, 12 Threads)</v>
      </c>
      <c r="BD108" t="str">
        <v>N/A</v>
      </c>
      <c r="BE108" t="str">
        <v>N/A</v>
      </c>
      <c r="BF108" t="str">
        <v>Intel® UHD Graphics</v>
      </c>
      <c r="BG108" t="str">
        <v>16GB DDR5 SO-DIMM</v>
      </c>
      <c r="BH108" t="str">
        <v>DDR5 16GB</v>
      </c>
      <c r="BI108" t="str">
        <v>512GB M.2 NVMe™ PCIe® 4.0 SSD</v>
      </c>
      <c r="BJ108" t="str">
        <v>2x DDR5 SO-DIMM slot</v>
      </c>
      <c r="BK108" t="str">
        <v>Not available</v>
      </c>
      <c r="BL108" t="str">
        <v>Wi-Fi 6E(802.11ax) (Dual band) 2*2 + Bluetooth® 5.4 Wireless Card</v>
      </c>
      <c r="BM108" t="str">
        <v>Realtek RTL8111H 10/100/1000 Mbps</v>
      </c>
      <c r="BN108" t="str">
        <v>1080p FHD camera</v>
      </c>
      <c r="BO108" t="str">
        <v>With privacy shutter</v>
      </c>
      <c r="BP108" t="str">
        <v>N/A</v>
      </c>
      <c r="BQ108" t="str">
        <v>Built-in array microphone
Built-in speakers</v>
      </c>
      <c r="BR108" t="str">
        <v>Windows 11 Home - ASUS recommends Windows 11 Pro for business</v>
      </c>
      <c r="BS108" t="str">
        <v>Microsoft Office Home 2024_x000D_
Microsoft 365 Basic</v>
      </c>
      <c r="BT108" t="str">
        <v>ø4.5, 120W AC Adapter, Output: 20V DC, 6.0A, 120W, Input: 100~240V AC 50/60Hz universal</v>
      </c>
      <c r="BU108" t="str">
        <v>1x Kensington lock
1x 3.5mm combo audio jack
1x USB 2.0 Type-A</v>
      </c>
      <c r="BV108" t="str">
        <v>1x DC-in
1x RJ45 Gigabit Ethernet
1x HDMI in 1.4
1x HDMI out 1.4
1x USB 3.2 Gen 1 Type-C
3x USB 3.2 Gen 1 Type-A</v>
      </c>
      <c r="BW108" t="str">
        <v>61.3 x 44.7 x 1.7 ~ 21.0 cm (24.13" x 17.60" x 0.67" ~ 8.27")</v>
      </c>
      <c r="BX108" t="str">
        <v>09.00 kg (19.84 lbs)</v>
      </c>
      <c r="BY108" t="str">
        <v>BIOS Booting User Password Protection
HDD User Password Protection and Security
Kensington Security Slot™(7x 3mm)</v>
      </c>
      <c r="BZ108" t="str">
        <v>McAfee® 1 years</v>
      </c>
      <c r="CA108" t="str">
        <v>Trusted Platform Module (TPM) 2.0</v>
      </c>
      <c r="CB108" t="str">
        <v>MyASUS
ASUS Business Manager
AI ExpertMeet (AI features need devices with 12GB RAM or more)</v>
      </c>
      <c r="CC108" t="str">
        <v>System diagnosis
Fan Profile
Splendid
AppDeals
Link to MyASUS</v>
      </c>
      <c r="CD108" t="str">
        <v>Wireless black keyboard
Wireless optical mouse</v>
      </c>
      <c r="CE108" t="str">
        <v>EPEAT Gold
Energy star 8.0
REACH
RoHS</v>
      </c>
      <c r="CF108" t="str">
        <v>1Y OnSite Service
 Accidental Damage Protection + 1Y OnSite Service</v>
      </c>
      <c r="CG108" t="str">
        <v>EPEAT Gold
Energy star 8.0
REACH
RoHS</v>
      </c>
      <c r="CH108">
        <v>0</v>
      </c>
      <c r="CI10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9" spans="1:87" ht="14.4">
      <c r="A109" t="str">
        <v>P470VAT-B7151WS</v>
      </c>
      <c r="B109" s="19" t="str">
        <f>IF(ISBLANK(A109),"",_xlfn.XLOOKUP(LEFT(A109,5),'MKT name rule'!$B$2:$B$322,'MKT name rule'!$C$2:$C$322, "Not found"))</f>
        <v>ASUS ExpertCenter P400</v>
      </c>
      <c r="C109" s="19" t="str">
        <f t="shared" si="58"/>
        <v>90PT03W5-M01JB0</v>
      </c>
      <c r="D109" t="str">
        <f t="shared" si="31"/>
        <v>ASUS ExpertCenter P400 (i7-13620H/16GB/512GB/Win 11 Home/P470VAT)</v>
      </c>
      <c r="E109" t="str">
        <f t="shared" si="32"/>
        <v>Intel® Core™ i7-13620H 2.4 GHz</v>
      </c>
      <c r="F109" t="str">
        <f t="shared" si="33"/>
        <v>Intel® UHD Graphics</v>
      </c>
      <c r="G109" t="str">
        <f t="shared" si="60"/>
        <v>Windows 11 Home</v>
      </c>
      <c r="H109" t="str">
        <f t="shared" si="59"/>
        <v>Microsoft Office Home 2024_x000D_
Microsoft 365 Basic</v>
      </c>
      <c r="I109" t="str">
        <f t="shared" si="34"/>
        <v>27.0"</v>
      </c>
      <c r="J109" t="str">
        <f t="shared" si="35"/>
        <v>FHD (1920 x 1080) 16:9</v>
      </c>
      <c r="K109" t="str">
        <f t="shared" si="36"/>
        <v>300nits</v>
      </c>
      <c r="L109" s="1" t="str">
        <f t="shared" si="37"/>
        <v>DDR5 16GB</v>
      </c>
      <c r="M109" t="str">
        <f t="shared" si="38"/>
        <v>512GB M.2 NVMe™ PCIe® 4.0 SSD</v>
      </c>
      <c r="N109" t="str">
        <f t="shared" si="39"/>
        <v>Side:
1x Kensington lock
1x 3.5mm combo audio jack
1x USB 2.0 Type-A
Back:
1x DC-in
1x RJ45 Gigabit Ethernet
1x HDMI in 1.4
1x HDMI out 1.4
1x USB 3.2 Gen 1 Type-C
3x USB 3.2 Gen 1 Type-A</v>
      </c>
      <c r="O109" t="str">
        <f t="shared" si="40"/>
        <v>09.00 kg</v>
      </c>
      <c r="P109" t="str">
        <f t="shared" si="41"/>
        <v>61.3 x 44.7 x 1.7 ~ 21.0 cm</v>
      </c>
      <c r="Q109" t="str">
        <f t="shared" si="42"/>
        <v>2x DDR5 SO-DIMM slot</v>
      </c>
      <c r="R109" t="str">
        <f t="shared" si="43"/>
        <v>Wireless black keyboard
Wireless optical mouse</v>
      </c>
      <c r="S109" t="str">
        <f t="shared" si="44"/>
        <v>No Battery</v>
      </c>
      <c r="T109" t="str">
        <f t="shared" si="45"/>
        <v>ø4.5, 120W AC Adapter</v>
      </c>
      <c r="U109" t="str">
        <f t="shared" si="46"/>
        <v>BIOS Booting User Password Protection
HDD User Password Protection and Security
Kensington Security Slot™(7x 3mm)</v>
      </c>
      <c r="V109" t="str">
        <f t="shared" si="47"/>
        <v>Intel® Core™ i7-13620H Processor 2.4 GHz (24MB Cache, up to 4.9 GHz, 10 cores, 16 Threads)</v>
      </c>
      <c r="W109" t="str">
        <f t="shared" si="48"/>
        <v>Intel® Core™ i7-13620H 2.4</v>
      </c>
      <c r="X109" t="str">
        <f t="shared" si="49"/>
        <v>i7-13620H</v>
      </c>
      <c r="Y109" t="str">
        <f t="shared" si="50"/>
        <v>i7-13620H</v>
      </c>
      <c r="Z109" t="str">
        <f t="shared" si="51"/>
        <v>Win 11 Home</v>
      </c>
      <c r="AA109" t="str">
        <f t="shared" si="52"/>
        <v/>
      </c>
      <c r="AB109" t="str">
        <f t="shared" si="53"/>
        <v>16GB</v>
      </c>
      <c r="AC109" t="str">
        <f t="shared" si="54"/>
        <v>512GB</v>
      </c>
      <c r="AD109" t="str">
        <f t="shared" si="55"/>
        <v>1x Kensington lock
1x 3.5mm combo audio jack
1x USB 2.0 Type-A</v>
      </c>
      <c r="AE109" t="str">
        <f t="shared" si="56"/>
        <v>1x DC-in
1x RJ45 Gigabit Ethernet
1x HDMI in 1.4
1x HDMI out 1.4
1x USB 3.2 Gen 1 Type-C
3x USB 3.2 Gen 1 Type-A</v>
      </c>
      <c r="AF109" t="str">
        <f t="shared" si="57"/>
        <v>P470VAT</v>
      </c>
      <c r="AG109" s="27"/>
      <c r="AH109" t="str">
        <v>90PT03W5-M01JB0</v>
      </c>
      <c r="AI109" t="str">
        <v>P470VAT-B7151WS</v>
      </c>
      <c r="AJ109" t="str">
        <v>4711636156820</v>
      </c>
      <c r="AK109" t="str">
        <v>199291156821</v>
      </c>
      <c r="AL109" t="str">
        <v>3.262</v>
      </c>
      <c r="AM109" t="str">
        <v>VSPT03W3-BU0080</v>
      </c>
      <c r="AN109" t="str">
        <v>Black</v>
      </c>
      <c r="AO109" t="str">
        <v>27.0-inch</v>
      </c>
      <c r="AP109" t="str">
        <v>FHD (1920 x 1080) 16:9</v>
      </c>
      <c r="AQ109" t="str">
        <v>LCD</v>
      </c>
      <c r="AR109" t="str">
        <v>300nits</v>
      </c>
      <c r="AS109" t="str">
        <v>sRGB: 100%</v>
      </c>
      <c r="AT109" t="str">
        <v>178/178</v>
      </c>
      <c r="AU109" t="str">
        <v>14/25</v>
      </c>
      <c r="AV109" t="str">
        <v>75Hz</v>
      </c>
      <c r="AW109" t="str">
        <v>1000:1</v>
      </c>
      <c r="AX109" t="str">
        <v>93 %</v>
      </c>
      <c r="AY109" t="str">
        <v>Wide view</v>
      </c>
      <c r="AZ109" t="str">
        <v>Anti-glare display</v>
      </c>
      <c r="BA109" t="str">
        <v>Touch screen</v>
      </c>
      <c r="BB109" t="str">
        <v>Normal Stand</v>
      </c>
      <c r="BC109" t="str">
        <v>Intel® Core™ i7-13620H Processor 2.4 GHz (24MB Cache, up to 4.9 GHz, 10 cores, 16 Threads)</v>
      </c>
      <c r="BD109" t="str">
        <v>N/A</v>
      </c>
      <c r="BE109" t="str">
        <v>N/A</v>
      </c>
      <c r="BF109" t="str">
        <v>Intel® UHD Graphics</v>
      </c>
      <c r="BG109" t="str">
        <v>16GB DDR5 SO-DIMM</v>
      </c>
      <c r="BH109" t="str">
        <v>DDR5 16GB</v>
      </c>
      <c r="BI109" t="str">
        <v>512GB M.2 NVMe™ PCIe® 4.0 SSD</v>
      </c>
      <c r="BJ109" t="str">
        <v>2x DDR5 SO-DIMM slot</v>
      </c>
      <c r="BK109" t="str">
        <v>Not available</v>
      </c>
      <c r="BL109" t="str">
        <v>Wi-Fi 6E(802.11ax) (Dual band) 2*2 + Bluetooth® 5.4 Wireless Card</v>
      </c>
      <c r="BM109" t="str">
        <v>Realtek RTL8111H 10/100/1000 Mbps</v>
      </c>
      <c r="BN109" t="str">
        <v>1080p FHD camera</v>
      </c>
      <c r="BO109" t="str">
        <v>With privacy shutter</v>
      </c>
      <c r="BP109" t="str">
        <v>N/A</v>
      </c>
      <c r="BQ109" t="str">
        <v>Built-in array microphone
Built-in speakers</v>
      </c>
      <c r="BR109" t="str">
        <v>Windows 11 Home - ASUS recommends Windows 11 Pro for business</v>
      </c>
      <c r="BS109" t="str">
        <v>Microsoft Office Home 2024_x000D_
Microsoft 365 Basic</v>
      </c>
      <c r="BT109" t="str">
        <v>ø4.5, 120W AC Adapter, Output: 20V DC, 6.0A, 120W, Input: 100~240V AC 50/60Hz universal</v>
      </c>
      <c r="BU109" t="str">
        <v>1x Kensington lock
1x 3.5mm combo audio jack
1x USB 2.0 Type-A</v>
      </c>
      <c r="BV109" t="str">
        <v>1x DC-in
1x RJ45 Gigabit Ethernet
1x HDMI in 1.4
1x HDMI out 1.4
1x USB 3.2 Gen 1 Type-C
3x USB 3.2 Gen 1 Type-A</v>
      </c>
      <c r="BW109" t="str">
        <v>61.3 x 44.7 x 1.7 ~ 21.0 cm (24.13" x 17.60" x 0.67" ~ 8.27")</v>
      </c>
      <c r="BX109" t="str">
        <v>09.00 kg (19.84 lbs)</v>
      </c>
      <c r="BY109" t="str">
        <v>BIOS Booting User Password Protection
HDD User Password Protection and Security
Kensington Security Slot™(7x 3mm)</v>
      </c>
      <c r="BZ109" t="str">
        <v>McAfee® 1 years</v>
      </c>
      <c r="CA109" t="str">
        <v>Trusted Platform Module (TPM) 2.0</v>
      </c>
      <c r="CB109" t="str">
        <v>MyASUS
ASUS Business Manager
AI ExpertMeet (AI features need devices with 12GB RAM or more)</v>
      </c>
      <c r="CC109" t="str">
        <v>System diagnosis
Fan Profile
Splendid
AppDeals
Link to MyASUS</v>
      </c>
      <c r="CD109" t="str">
        <v>Wireless black keyboard
Wireless optical mouse</v>
      </c>
      <c r="CE109" t="str">
        <v>EPEAT Gold
Energy star 8.0
REACH
RoHS</v>
      </c>
      <c r="CF109" t="str">
        <v>1Y OnSite Service
 Accidental Damage Protection + 1Y OnSite Service</v>
      </c>
      <c r="CG109" t="str">
        <v>EPEAT Gold
Energy star 8.0
REACH
RoHS</v>
      </c>
      <c r="CH109">
        <v>0</v>
      </c>
      <c r="CI10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0" spans="1:87" ht="14.4">
      <c r="A110" t="str">
        <v>P470VAT-W7151WS</v>
      </c>
      <c r="B110" s="19" t="str">
        <f>IF(ISBLANK(A110),"",_xlfn.XLOOKUP(LEFT(A110,5),'MKT name rule'!$B$2:$B$322,'MKT name rule'!$C$2:$C$322, "Not found"))</f>
        <v>ASUS ExpertCenter P400</v>
      </c>
      <c r="C110" s="19" t="str">
        <f t="shared" si="58"/>
        <v>90PT03W7-M01JD0</v>
      </c>
      <c r="D110" t="str">
        <f t="shared" si="31"/>
        <v>ASUS ExpertCenter P400 (i7-13620H/16GB/512GB/Win 11 Home/P470VAT)</v>
      </c>
      <c r="E110" t="str">
        <f t="shared" si="32"/>
        <v>Intel® Core™ i7-13620H 2.4 GHz</v>
      </c>
      <c r="F110" t="str">
        <f t="shared" si="33"/>
        <v>Intel® UHD Graphics</v>
      </c>
      <c r="G110" t="str">
        <f t="shared" si="60"/>
        <v>Windows 11 Home</v>
      </c>
      <c r="H110" t="str">
        <f t="shared" si="59"/>
        <v>Microsoft Office Home 2024_x000D_
Microsoft 365 Basic</v>
      </c>
      <c r="I110" t="str">
        <f t="shared" si="34"/>
        <v>27.0"</v>
      </c>
      <c r="J110" t="str">
        <f t="shared" si="35"/>
        <v>FHD (1920 x 1080) 16:9</v>
      </c>
      <c r="K110" t="str">
        <f t="shared" si="36"/>
        <v>300nits</v>
      </c>
      <c r="L110" s="1" t="str">
        <f t="shared" si="37"/>
        <v>DDR5 16GB</v>
      </c>
      <c r="M110" t="str">
        <f t="shared" si="38"/>
        <v>512GB M.2 NVMe™ PCIe® 4.0 SSD</v>
      </c>
      <c r="N110" t="str">
        <f t="shared" si="39"/>
        <v>Side:
1x Kensington lock
1x 3.5mm combo audio jack
1x USB 2.0 Type-A
Back:
1x DC-in
1x RJ45 Gigabit Ethernet
1x HDMI in 1.4
1x HDMI out 1.4
1x USB 3.2 Gen 1 Type-C
3x USB 3.2 Gen 1 Type-A</v>
      </c>
      <c r="O110" t="str">
        <f t="shared" si="40"/>
        <v>09.00 kg</v>
      </c>
      <c r="P110" t="str">
        <f t="shared" si="41"/>
        <v>61.3 x 44.7 x 1.7 ~ 21.0 cm</v>
      </c>
      <c r="Q110" t="str">
        <f t="shared" si="42"/>
        <v>2x DDR5 SO-DIMM slot</v>
      </c>
      <c r="R110" t="str">
        <f t="shared" si="43"/>
        <v>Wireless sandstone white keyboard
Wireless optical mouse</v>
      </c>
      <c r="S110" t="str">
        <f t="shared" si="44"/>
        <v>No Battery</v>
      </c>
      <c r="T110" t="str">
        <f t="shared" si="45"/>
        <v>ø4.5, 120W AC Adapter</v>
      </c>
      <c r="U110" t="str">
        <f t="shared" si="46"/>
        <v>BIOS Booting User Password Protection
HDD User Password Protection and Security
Kensington Security Slot™(7x 3mm)</v>
      </c>
      <c r="V110" t="str">
        <f t="shared" si="47"/>
        <v>Intel® Core™ i7-13620H Processor 2.4 GHz (24MB Cache, up to 4.9 GHz, 10 cores, 16 Threads)</v>
      </c>
      <c r="W110" t="str">
        <f t="shared" si="48"/>
        <v>Intel® Core™ i7-13620H 2.4</v>
      </c>
      <c r="X110" t="str">
        <f t="shared" si="49"/>
        <v>i7-13620H</v>
      </c>
      <c r="Y110" t="str">
        <f t="shared" si="50"/>
        <v>i7-13620H</v>
      </c>
      <c r="Z110" t="str">
        <f t="shared" si="51"/>
        <v>Win 11 Home</v>
      </c>
      <c r="AA110" t="str">
        <f t="shared" si="52"/>
        <v/>
      </c>
      <c r="AB110" t="str">
        <f t="shared" si="53"/>
        <v>16GB</v>
      </c>
      <c r="AC110" t="str">
        <f t="shared" si="54"/>
        <v>512GB</v>
      </c>
      <c r="AD110" t="str">
        <f t="shared" si="55"/>
        <v>1x Kensington lock
1x 3.5mm combo audio jack
1x USB 2.0 Type-A</v>
      </c>
      <c r="AE110" t="str">
        <f t="shared" si="56"/>
        <v>1x DC-in
1x RJ45 Gigabit Ethernet
1x HDMI in 1.4
1x HDMI out 1.4
1x USB 3.2 Gen 1 Type-C
3x USB 3.2 Gen 1 Type-A</v>
      </c>
      <c r="AF110" t="str">
        <f t="shared" si="57"/>
        <v>P470VAT</v>
      </c>
      <c r="AG110" s="27"/>
      <c r="AH110" t="str">
        <v>90PT03W7-M01JD0</v>
      </c>
      <c r="AI110" t="str">
        <v>P470VAT-W7151WS</v>
      </c>
      <c r="AJ110" t="str">
        <v>4711636156837</v>
      </c>
      <c r="AK110" t="str">
        <v>199291156838</v>
      </c>
      <c r="AL110" t="str">
        <v>8.952</v>
      </c>
      <c r="AM110" t="str">
        <v>VSPT03W4-BU0080</v>
      </c>
      <c r="AN110" t="str">
        <v>White</v>
      </c>
      <c r="AO110" t="str">
        <v>27.0-inch</v>
      </c>
      <c r="AP110" t="str">
        <v>FHD (1920 x 1080) 16:9</v>
      </c>
      <c r="AQ110" t="str">
        <v>LCD</v>
      </c>
      <c r="AR110" t="str">
        <v>300nits</v>
      </c>
      <c r="AS110" t="str">
        <v>sRGB: 100%</v>
      </c>
      <c r="AT110" t="str">
        <v>178/178</v>
      </c>
      <c r="AU110" t="str">
        <v>14/25</v>
      </c>
      <c r="AV110" t="str">
        <v>75Hz</v>
      </c>
      <c r="AW110" t="str">
        <v>1000:1</v>
      </c>
      <c r="AX110" t="str">
        <v>93 %</v>
      </c>
      <c r="AY110" t="str">
        <v>Wide view</v>
      </c>
      <c r="AZ110" t="str">
        <v>Anti-glare display</v>
      </c>
      <c r="BA110" t="str">
        <v>Touch screen</v>
      </c>
      <c r="BB110" t="str">
        <v>Normal Stand</v>
      </c>
      <c r="BC110" t="str">
        <v>Intel® Core™ i7-13620H Processor 2.4 GHz (24MB Cache, up to 4.9 GHz, 10 cores, 16 Threads)</v>
      </c>
      <c r="BD110" t="str">
        <v>N/A</v>
      </c>
      <c r="BE110" t="str">
        <v>N/A</v>
      </c>
      <c r="BF110" t="str">
        <v>Intel® UHD Graphics</v>
      </c>
      <c r="BG110" t="str">
        <v>16GB DDR5 SO-DIMM</v>
      </c>
      <c r="BH110" t="str">
        <v>DDR5 16GB</v>
      </c>
      <c r="BI110" t="str">
        <v>512GB M.2 NVMe™ PCIe® 4.0 SSD</v>
      </c>
      <c r="BJ110" t="str">
        <v>2x DDR5 SO-DIMM slot</v>
      </c>
      <c r="BK110" t="str">
        <v>Not available</v>
      </c>
      <c r="BL110" t="str">
        <v>Wi-Fi 6E(802.11ax) (Dual band) 2*2 + Bluetooth® 5.4 Wireless Card</v>
      </c>
      <c r="BM110" t="str">
        <v>Realtek RTL8111H 10/100/1000 Mbps</v>
      </c>
      <c r="BN110" t="str">
        <v>1080p FHD camera</v>
      </c>
      <c r="BO110" t="str">
        <v>With privacy shutter</v>
      </c>
      <c r="BP110" t="str">
        <v>N/A</v>
      </c>
      <c r="BQ110" t="str">
        <v>Built-in array microphone
Built-in speakers</v>
      </c>
      <c r="BR110" t="str">
        <v>Windows 11 Home - ASUS recommends Windows 11 Pro for business</v>
      </c>
      <c r="BS110" t="str">
        <v>Microsoft Office Home 2024_x000D_
Microsoft 365 Basic</v>
      </c>
      <c r="BT110" t="str">
        <v>ø4.5, 120W AC Adapter, Output: 20V DC, 6.0A, 120W, Input: 100~240V AC 50/60Hz universal</v>
      </c>
      <c r="BU110" t="str">
        <v>1x Kensington lock
1x 3.5mm combo audio jack
1x USB 2.0 Type-A</v>
      </c>
      <c r="BV110" t="str">
        <v>1x DC-in
1x RJ45 Gigabit Ethernet
1x HDMI in 1.4
1x HDMI out 1.4
1x USB 3.2 Gen 1 Type-C
3x USB 3.2 Gen 1 Type-A</v>
      </c>
      <c r="BW110" t="str">
        <v>61.3 x 44.7 x 1.7 ~ 21.0 cm (24.13" x 17.60" x 0.67" ~ 8.27")</v>
      </c>
      <c r="BX110" t="str">
        <v>09.00 kg (19.84 lbs)</v>
      </c>
      <c r="BY110" t="str">
        <v>BIOS Booting User Password Protection
HDD User Password Protection and Security
Kensington Security Slot™(7x 3mm)</v>
      </c>
      <c r="BZ110" t="str">
        <v>McAfee® 1 years</v>
      </c>
      <c r="CA110" t="str">
        <v>Trusted Platform Module (TPM) 2.0</v>
      </c>
      <c r="CB110" t="str">
        <v>MyASUS
ASUS Business Manager
AI ExpertMeet (AI features need devices with 12GB RAM or more)</v>
      </c>
      <c r="CC110" t="str">
        <v>System diagnosis
Fan Profile
Splendid
AppDeals
Link to MyASUS</v>
      </c>
      <c r="CD110" t="str">
        <v>Wireless sandstone white keyboard
Wireless optical mouse</v>
      </c>
      <c r="CE110" t="str">
        <v>EPEAT Gold
Energy star 8.0
REACH
RoHS</v>
      </c>
      <c r="CF110" t="str">
        <v>1Y OnSite Service
 Accidental Damage Protection + 1Y OnSite Service</v>
      </c>
      <c r="CG110" t="str">
        <v>EPEAT Gold
Energy star 8.0
REACH
RoHS</v>
      </c>
      <c r="CH110">
        <v>0</v>
      </c>
      <c r="CI11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1" spans="1:87" ht="14.4">
      <c r="A111" t="str">
        <v>P470VAT-B5151WS</v>
      </c>
      <c r="B111" s="19" t="str">
        <f>IF(ISBLANK(A111),"",_xlfn.XLOOKUP(LEFT(A111,5),'MKT name rule'!$B$2:$B$322,'MKT name rule'!$C$2:$C$322, "Not found"))</f>
        <v>ASUS ExpertCenter P400</v>
      </c>
      <c r="C111" s="19" t="str">
        <f t="shared" si="58"/>
        <v>90PT03W5-M01JF0</v>
      </c>
      <c r="D111" t="str">
        <f t="shared" si="31"/>
        <v>ASUS ExpertCenter P400 (i5-13420H/16GB/512GB/Win 11 Home/P470VAT)</v>
      </c>
      <c r="E111" t="str">
        <f t="shared" si="32"/>
        <v>Intel® Core™ i5-13420H 2.1 GHz</v>
      </c>
      <c r="F111" t="str">
        <f t="shared" si="33"/>
        <v>Intel® UHD Graphics</v>
      </c>
      <c r="G111" t="str">
        <f t="shared" si="60"/>
        <v>Windows 11 Home</v>
      </c>
      <c r="H111" t="str">
        <f t="shared" si="59"/>
        <v>Microsoft Office Home 2024_x000D_
Microsoft 365 Basic</v>
      </c>
      <c r="I111" t="str">
        <f t="shared" si="34"/>
        <v>27.0"</v>
      </c>
      <c r="J111" t="str">
        <f t="shared" si="35"/>
        <v>FHD (1920 x 1080) 16:9</v>
      </c>
      <c r="K111" t="str">
        <f t="shared" si="36"/>
        <v>300nits</v>
      </c>
      <c r="L111" s="1" t="str">
        <f t="shared" si="37"/>
        <v>DDR5 16GB</v>
      </c>
      <c r="M111" t="str">
        <f t="shared" si="38"/>
        <v>512GB M.2 NVMe™ PCIe® 4.0 SSD</v>
      </c>
      <c r="N111" t="str">
        <f t="shared" si="39"/>
        <v>Side:
1x Kensington lock
1x 3.5mm combo audio jack
1x USB 2.0 Type-A
Back:
1x DC-in
1x RJ45 Gigabit Ethernet
1x HDMI in 1.4
1x HDMI out 1.4
1x USB 3.2 Gen 1 Type-C
3x USB 3.2 Gen 1 Type-A</v>
      </c>
      <c r="O111" t="str">
        <f t="shared" si="40"/>
        <v>09.00 kg</v>
      </c>
      <c r="P111" t="str">
        <f t="shared" si="41"/>
        <v>61.3 x 44.7 x 1.7 ~ 21.0 cm</v>
      </c>
      <c r="Q111" t="str">
        <f t="shared" si="42"/>
        <v>2x DDR5 SO-DIMM slot</v>
      </c>
      <c r="R111" t="str">
        <f t="shared" si="43"/>
        <v>Wireless black keyboard
Wireless optical mouse</v>
      </c>
      <c r="S111" t="str">
        <f t="shared" si="44"/>
        <v>No Battery</v>
      </c>
      <c r="T111" t="str">
        <f t="shared" si="45"/>
        <v>ø4.5, 120W AC Adapter</v>
      </c>
      <c r="U111" t="str">
        <f t="shared" si="46"/>
        <v>BIOS Booting User Password Protection
HDD User Password Protection and Security
Kensington Security Slot™(7x 3mm)</v>
      </c>
      <c r="V111" t="str">
        <f t="shared" si="47"/>
        <v>Intel® Core™ i5-13420H Processor 2.1 GHz (12MB Cache, up to 4.6 GHz, 8 cores, 12 Threads)</v>
      </c>
      <c r="W111" t="str">
        <f t="shared" si="48"/>
        <v>Intel® Core™ i5-13420H 2.1</v>
      </c>
      <c r="X111" t="str">
        <f t="shared" si="49"/>
        <v>i5-13420H</v>
      </c>
      <c r="Y111" t="str">
        <f t="shared" si="50"/>
        <v>i5-13420H</v>
      </c>
      <c r="Z111" t="str">
        <f t="shared" si="51"/>
        <v>Win 11 Home</v>
      </c>
      <c r="AA111" t="str">
        <f t="shared" si="52"/>
        <v/>
      </c>
      <c r="AB111" t="str">
        <f t="shared" si="53"/>
        <v>16GB</v>
      </c>
      <c r="AC111" t="str">
        <f t="shared" si="54"/>
        <v>512GB</v>
      </c>
      <c r="AD111" t="str">
        <f t="shared" si="55"/>
        <v>1x Kensington lock
1x 3.5mm combo audio jack
1x USB 2.0 Type-A</v>
      </c>
      <c r="AE111" t="str">
        <f t="shared" si="56"/>
        <v>1x DC-in
1x RJ45 Gigabit Ethernet
1x HDMI in 1.4
1x HDMI out 1.4
1x USB 3.2 Gen 1 Type-C
3x USB 3.2 Gen 1 Type-A</v>
      </c>
      <c r="AF111" t="str">
        <f t="shared" si="57"/>
        <v>P470VAT</v>
      </c>
      <c r="AG111" s="27"/>
      <c r="AH111" t="str">
        <v>90PT03W5-M01JF0</v>
      </c>
      <c r="AI111" t="str">
        <v>P470VAT-B5151WS</v>
      </c>
      <c r="AJ111" t="str">
        <v>4711636156813</v>
      </c>
      <c r="AK111" t="str">
        <v>199291156814</v>
      </c>
      <c r="AL111" t="str">
        <v>3.262</v>
      </c>
      <c r="AM111" t="str">
        <v>VSPT03W3-BU0080</v>
      </c>
      <c r="AN111" t="str">
        <v>Black</v>
      </c>
      <c r="AO111" t="str">
        <v>27.0-inch</v>
      </c>
      <c r="AP111" t="str">
        <v>FHD (1920 x 1080) 16:9</v>
      </c>
      <c r="AQ111" t="str">
        <v>LCD</v>
      </c>
      <c r="AR111" t="str">
        <v>300nits</v>
      </c>
      <c r="AS111" t="str">
        <v>sRGB: 100%</v>
      </c>
      <c r="AT111" t="str">
        <v>178/178</v>
      </c>
      <c r="AU111" t="str">
        <v>14/25</v>
      </c>
      <c r="AV111" t="str">
        <v>75Hz</v>
      </c>
      <c r="AW111" t="str">
        <v>1000:1</v>
      </c>
      <c r="AX111" t="str">
        <v>93 %</v>
      </c>
      <c r="AY111" t="str">
        <v>Wide view</v>
      </c>
      <c r="AZ111" t="str">
        <v>Anti-glare display</v>
      </c>
      <c r="BA111" t="str">
        <v>Touch screen</v>
      </c>
      <c r="BB111" t="str">
        <v>Normal Stand</v>
      </c>
      <c r="BC111" t="str">
        <v>Intel® Core™ i5-13420H Processor 2.1 GHz (12MB Cache, up to 4.6 GHz, 8 cores, 12 Threads)</v>
      </c>
      <c r="BD111" t="str">
        <v>N/A</v>
      </c>
      <c r="BE111" t="str">
        <v>N/A</v>
      </c>
      <c r="BF111" t="str">
        <v>Intel® UHD Graphics</v>
      </c>
      <c r="BG111" t="str">
        <v>16GB DDR5 SO-DIMM</v>
      </c>
      <c r="BH111" t="str">
        <v>DDR5 16GB</v>
      </c>
      <c r="BI111" t="str">
        <v>512GB M.2 NVMe™ PCIe® 4.0 SSD</v>
      </c>
      <c r="BJ111" t="str">
        <v>2x DDR5 SO-DIMM slot</v>
      </c>
      <c r="BK111" t="str">
        <v>Not available</v>
      </c>
      <c r="BL111" t="str">
        <v>Wi-Fi 6E(802.11ax) (Dual band) 2*2 + Bluetooth® 5.4 Wireless Card</v>
      </c>
      <c r="BM111" t="str">
        <v>Realtek RTL8111H 10/100/1000 Mbps</v>
      </c>
      <c r="BN111" t="str">
        <v>1080p FHD camera</v>
      </c>
      <c r="BO111" t="str">
        <v>With privacy shutter</v>
      </c>
      <c r="BP111" t="str">
        <v>N/A</v>
      </c>
      <c r="BQ111" t="str">
        <v>Built-in array microphone
Built-in speakers</v>
      </c>
      <c r="BR111" t="str">
        <v>Windows 11 Home - ASUS recommends Windows 11 Pro for business</v>
      </c>
      <c r="BS111" t="str">
        <v>Microsoft Office Home 2024_x000D_
Microsoft 365 Basic</v>
      </c>
      <c r="BT111" t="str">
        <v>ø4.5, 120W AC Adapter, Output: 20V DC, 6.0A, 120W, Input: 100~240V AC 50/60Hz universal</v>
      </c>
      <c r="BU111" t="str">
        <v>1x Kensington lock
1x 3.5mm combo audio jack
1x USB 2.0 Type-A</v>
      </c>
      <c r="BV111" t="str">
        <v>1x DC-in
1x RJ45 Gigabit Ethernet
1x HDMI in 1.4
1x HDMI out 1.4
1x USB 3.2 Gen 1 Type-C
3x USB 3.2 Gen 1 Type-A</v>
      </c>
      <c r="BW111" t="str">
        <v>61.3 x 44.7 x 1.7 ~ 21.0 cm (24.13" x 17.60" x 0.67" ~ 8.27")</v>
      </c>
      <c r="BX111" t="str">
        <v>09.00 kg (19.84 lbs)</v>
      </c>
      <c r="BY111" t="str">
        <v>BIOS Booting User Password Protection
HDD User Password Protection and Security
Kensington Security Slot™(7x 3mm)</v>
      </c>
      <c r="BZ111" t="str">
        <v>McAfee® 1 years</v>
      </c>
      <c r="CA111" t="str">
        <v>Trusted Platform Module (TPM) 2.0</v>
      </c>
      <c r="CB111" t="str">
        <v>MyASUS
ASUS Business Manager
AI ExpertMeet (AI features need devices with 12GB RAM or more)</v>
      </c>
      <c r="CC111" t="str">
        <v>System diagnosis
Fan Profile
Splendid
AppDeals
Link to MyASUS</v>
      </c>
      <c r="CD111" t="str">
        <v>Wireless black keyboard
Wireless optical mouse</v>
      </c>
      <c r="CE111" t="str">
        <v>EPEAT Gold
Energy star 8.0
REACH
RoHS</v>
      </c>
      <c r="CF111" t="str">
        <v>1Y OnSite Service
 Accidental Damage Protection + 1Y OnSite Service</v>
      </c>
      <c r="CG111" t="str">
        <v>EPEAT Gold
Energy star 8.0
REACH
RoHS</v>
      </c>
      <c r="CH111">
        <v>0</v>
      </c>
      <c r="CI11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2" spans="1:87" ht="14.4">
      <c r="A112" t="str">
        <v>P440VAK-W3851WS</v>
      </c>
      <c r="B112" s="19" t="str">
        <f>IF(ISBLANK(A112),"",_xlfn.XLOOKUP(LEFT(A112,5),'MKT name rule'!$B$2:$B$322,'MKT name rule'!$C$2:$C$322, "Not found"))</f>
        <v>ASUS ExpertCenter P400</v>
      </c>
      <c r="C112" s="19" t="str">
        <f t="shared" si="58"/>
        <v>90PT03X7-M03LP0</v>
      </c>
      <c r="D112" t="str">
        <f t="shared" si="31"/>
        <v>ASUS ExpertCenter P400 (i3-1315U/8GB/512GB/Win 11 Home/P440VAK)</v>
      </c>
      <c r="E112" t="str">
        <f t="shared" si="32"/>
        <v>Intel® Core™ i3-1315U 1.2 GHz</v>
      </c>
      <c r="F112" t="str">
        <f t="shared" si="33"/>
        <v>Intel® Graphics</v>
      </c>
      <c r="G112" t="str">
        <f t="shared" si="60"/>
        <v>Windows 11 Home</v>
      </c>
      <c r="H112" t="str">
        <f t="shared" si="59"/>
        <v>Microsoft Office Home 2024_x000D_
Microsoft 365 Basic</v>
      </c>
      <c r="I112" t="str">
        <f t="shared" si="34"/>
        <v>23.8"</v>
      </c>
      <c r="J112" t="str">
        <f t="shared" si="35"/>
        <v>FHD (1920 x 1080) 16:9</v>
      </c>
      <c r="K112" t="str">
        <f t="shared" si="36"/>
        <v>250nits</v>
      </c>
      <c r="L112" s="1" t="str">
        <f t="shared" si="37"/>
        <v>DDR5 8GB</v>
      </c>
      <c r="M112" t="str">
        <f t="shared" si="38"/>
        <v>512GB M.2 NVMe™ PCIe® 4.0 SSD</v>
      </c>
      <c r="N112" t="str">
        <f t="shared" si="39"/>
        <v>Side:
1x Kensington lock
1x 3.5mm combo audio jack
1x USB 2.0 Type-A
Back:
1x DC-in
1x RJ45 Gigabit Ethernet
1x HDMI out 1.4
1x USB 3.2 Gen 1 Type-C
3x USB 3.2 Gen 1 Type-A</v>
      </c>
      <c r="O112" t="str">
        <f t="shared" si="40"/>
        <v>06.90 kg</v>
      </c>
      <c r="P112" t="str">
        <f t="shared" si="41"/>
        <v>54.1 x 41.6 x 1.7 ~ 21.0 cm</v>
      </c>
      <c r="Q112" t="str">
        <f t="shared" si="42"/>
        <v>2x DDR5 SO-DIMM slot</v>
      </c>
      <c r="R112" t="str">
        <f t="shared" si="43"/>
        <v>Wireless sandstone white keyboard
Wireless optical mouse</v>
      </c>
      <c r="S112" t="str">
        <f t="shared" si="44"/>
        <v>No Battery</v>
      </c>
      <c r="T112" t="str">
        <f t="shared" si="45"/>
        <v>ø4.5, 90W AC Adapter</v>
      </c>
      <c r="U112" t="str">
        <f t="shared" si="46"/>
        <v>BIOS Booting User Password Protection
HDD User Password Protection and Security
Kensington Security Slot™(7x 3mm)</v>
      </c>
      <c r="V112" t="str">
        <f t="shared" si="47"/>
        <v>Intel® Core™ i3-1315U Processor 1.2 GHz (10M Cache, up to 4.5 GHz, 6 cores)</v>
      </c>
      <c r="W112" t="str">
        <f t="shared" si="48"/>
        <v>Intel® Core™ i3-1315U 1.2</v>
      </c>
      <c r="X112" t="str">
        <f t="shared" si="49"/>
        <v>i3-1315U</v>
      </c>
      <c r="Y112" t="str">
        <f t="shared" si="50"/>
        <v>i3-1315U</v>
      </c>
      <c r="Z112" t="str">
        <f t="shared" si="51"/>
        <v>Win 11 Home</v>
      </c>
      <c r="AA112" t="str">
        <f t="shared" si="52"/>
        <v/>
      </c>
      <c r="AB112" t="str">
        <f t="shared" si="53"/>
        <v>8GB</v>
      </c>
      <c r="AC112" t="str">
        <f t="shared" si="54"/>
        <v>512GB</v>
      </c>
      <c r="AD112" t="str">
        <f t="shared" si="55"/>
        <v>1x Kensington lock
1x 3.5mm combo audio jack
1x USB 2.0 Type-A</v>
      </c>
      <c r="AE112" t="str">
        <f t="shared" si="56"/>
        <v>1x DC-in
1x RJ45 Gigabit Ethernet
1x HDMI out 1.4
1x USB 3.2 Gen 1 Type-C
3x USB 3.2 Gen 1 Type-A</v>
      </c>
      <c r="AF112" t="str">
        <f t="shared" si="57"/>
        <v>P440VAK</v>
      </c>
      <c r="AG112" s="27"/>
      <c r="AH112" t="str">
        <v>90PT03X7-M03LP0</v>
      </c>
      <c r="AI112" t="str">
        <v>P440VAK-W3851WS</v>
      </c>
      <c r="AJ112" t="str">
        <v>4711636156745</v>
      </c>
      <c r="AK112" t="str">
        <v>199291156746</v>
      </c>
      <c r="AL112" t="str">
        <v>6.852</v>
      </c>
      <c r="AM112" t="str">
        <v>VSPT03X4-BU0180</v>
      </c>
      <c r="AN112" t="str">
        <v>White</v>
      </c>
      <c r="AO112" t="str">
        <v>23.8-inch</v>
      </c>
      <c r="AP112" t="str">
        <v>FHD (1920 x 1080) 16:9</v>
      </c>
      <c r="AQ112" t="str">
        <v>LCD</v>
      </c>
      <c r="AR112" t="str">
        <v>250nits</v>
      </c>
      <c r="AS112" t="str">
        <v>sRGB: 100%</v>
      </c>
      <c r="AT112" t="str">
        <v>178/178</v>
      </c>
      <c r="AU112" t="str">
        <v>14/25</v>
      </c>
      <c r="AV112" t="str">
        <v>100Hz</v>
      </c>
      <c r="AW112" t="str">
        <v>1000:1</v>
      </c>
      <c r="AX112" t="str">
        <v>93 %</v>
      </c>
      <c r="AY112" t="str">
        <v>Wide view</v>
      </c>
      <c r="AZ112" t="str">
        <v>Anti-glare display</v>
      </c>
      <c r="BA112" t="str">
        <v>Non-touch screen</v>
      </c>
      <c r="BB112" t="str">
        <v>Normal Stand</v>
      </c>
      <c r="BC112" t="str">
        <v>Intel® Core™ i3-1315U Processor 1.2 GHz (10M Cache, up to 4.5 GHz, 6 cores)</v>
      </c>
      <c r="BD112" t="str">
        <v>N/A</v>
      </c>
      <c r="BE112" t="str">
        <v>N/A</v>
      </c>
      <c r="BF112" t="str">
        <v>Intel® Graphics</v>
      </c>
      <c r="BG112" t="str">
        <v>8GB DDR5 SO-DIMM</v>
      </c>
      <c r="BH112" t="str">
        <v>DDR5 8GB</v>
      </c>
      <c r="BI112" t="str">
        <v>512GB M.2 NVMe™ PCIe® 4.0 SSD</v>
      </c>
      <c r="BJ112" t="str">
        <v>2x DDR5 SO-DIMM slot</v>
      </c>
      <c r="BK112" t="str">
        <v>Not available</v>
      </c>
      <c r="BL112" t="str">
        <v>Wi-Fi 6(802.11ax) (Dual band) 2*2 + Bluetooth® 5.4 Wireless Card</v>
      </c>
      <c r="BM112" t="str">
        <v>Realtek RTL8111H 10/100/1000 Mbps</v>
      </c>
      <c r="BN112" t="str">
        <v>1080p FHD camera</v>
      </c>
      <c r="BO112" t="str">
        <v>With privacy shutter</v>
      </c>
      <c r="BP112" t="str">
        <v>N/A</v>
      </c>
      <c r="BQ112" t="str">
        <v>Built-in array microphone
Built-in speakers</v>
      </c>
      <c r="BR112" t="str">
        <v>Windows 11 Home - ASUS recommends Windows 11 Pro for business</v>
      </c>
      <c r="BS112" t="str">
        <v>Microsoft Office Home 2024_x000D_
Microsoft 365 Basic</v>
      </c>
      <c r="BT112" t="str">
        <v>ø4.5, 90W AC Adapter, Output: 19V DC, 4.74A, 90W, Input: 100~240V AC 50/60Hz universal</v>
      </c>
      <c r="BU112" t="str">
        <v>1x Kensington lock
1x 3.5mm combo audio jack
1x USB 2.0 Type-A</v>
      </c>
      <c r="BV112" t="str">
        <v>1x DC-in
1x RJ45 Gigabit Ethernet
1x HDMI out 1.4
1x USB 3.2 Gen 1 Type-C
3x USB 3.2 Gen 1 Type-A</v>
      </c>
      <c r="BW112" t="str">
        <v>54.1 x 41.6 x 1.7 ~ 21.0 cm (21.30" x 16.38" x 0.67" ~ 8.27")</v>
      </c>
      <c r="BX112" t="str">
        <v>06.90 kg (15.21 lbs)</v>
      </c>
      <c r="BY112" t="str">
        <v>BIOS Booting User Password Protection
HDD User Password Protection and Security
Kensington Security Slot™(7x 3mm)</v>
      </c>
      <c r="BZ112" t="str">
        <v>McAfee® 1 years</v>
      </c>
      <c r="CA112" t="str">
        <v>Trusted Platform Module (TPM) 2.0</v>
      </c>
      <c r="CB112" t="str">
        <v>MyASUS
ASUS Business Manager
AI ExpertMeet (AI features need devices with 12GB RAM or more)</v>
      </c>
      <c r="CC112" t="str">
        <v>System diagnosis
Fan Profile
Splendid
AppDeals
Link to MyASUS</v>
      </c>
      <c r="CD112" t="str">
        <v>Wireless sandstone white keyboard
Wireless optical mouse</v>
      </c>
      <c r="CE112" t="str">
        <v>EPEAT Gold
Energy star 8.0
REACH
RoHS</v>
      </c>
      <c r="CF112" t="str">
        <v>1Y OnSite Service
 Accidental Damage Protection + 1Y OnSite Service</v>
      </c>
      <c r="CG112" t="str">
        <v>EPEAT Gold
Energy star 8.0
REACH
RoHS</v>
      </c>
      <c r="CH112">
        <v>0</v>
      </c>
      <c r="CI11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3" spans="1:87" ht="14.4">
      <c r="A113" t="str">
        <v>P470VAT-B7110WSH</v>
      </c>
      <c r="B113" s="19" t="str">
        <f>IF(ISBLANK(A113),"",_xlfn.XLOOKUP(LEFT(A113,5),'MKT name rule'!$B$2:$B$322,'MKT name rule'!$C$2:$C$322, "Not found"))</f>
        <v>ASUS ExpertCenter P400</v>
      </c>
      <c r="C113" s="19" t="str">
        <f t="shared" si="58"/>
        <v>90PT03W6-M023M0</v>
      </c>
      <c r="D113" t="str">
        <f t="shared" si="31"/>
        <v>ASUS ExpertCenter P400 (i7-13620H/16GB/1TB/Win 11 Home/P470VAT)</v>
      </c>
      <c r="E113" t="str">
        <f t="shared" si="32"/>
        <v>Intel® Core™ i7-13620H 2.4 GHz</v>
      </c>
      <c r="F113" t="str">
        <f t="shared" si="33"/>
        <v>Intel® UHD Graphics</v>
      </c>
      <c r="G113" t="str">
        <f t="shared" si="60"/>
        <v>Windows 11 Home</v>
      </c>
      <c r="H113" t="str">
        <f t="shared" si="59"/>
        <v>Microsoft Office Home 2024_x000D_
Microsoft 365 Basic</v>
      </c>
      <c r="I113" t="str">
        <f t="shared" si="34"/>
        <v>27.0"</v>
      </c>
      <c r="J113" t="str">
        <f t="shared" si="35"/>
        <v>FHD (1920 x 1080) 16:9</v>
      </c>
      <c r="K113" t="str">
        <f t="shared" si="36"/>
        <v>300nits</v>
      </c>
      <c r="L113" s="1" t="str">
        <f t="shared" si="37"/>
        <v>DDR5 16GB</v>
      </c>
      <c r="M113" t="str">
        <f t="shared" si="38"/>
        <v>1TB M.2 NVMe™ PCIe® 4.0 SSD</v>
      </c>
      <c r="N113" t="str">
        <f t="shared" si="39"/>
        <v>Side:
1x Kensington lock
1x 3.5mm combo audio jack
1x USB 2.0 Type-A
Back:
1x DC-in
1x RJ45 Gigabit Ethernet
1x HDMI in 1.4
1x HDMI out 1.4
1x USB 3.2 Gen 1 Type-C
3x USB 3.2 Gen 1 Type-A</v>
      </c>
      <c r="O113" t="str">
        <f t="shared" si="40"/>
        <v>09.00 kg</v>
      </c>
      <c r="P113" t="str">
        <f t="shared" si="41"/>
        <v>61.3 x 44.7 x 1.7 ~ 21.0 cm</v>
      </c>
      <c r="Q113" t="str">
        <f t="shared" si="42"/>
        <v>2x DDR5 SO-DIMM slot</v>
      </c>
      <c r="R113" t="str">
        <f t="shared" si="43"/>
        <v>Wireless black keyboard
Wireless optical mouse</v>
      </c>
      <c r="S113" t="str">
        <f t="shared" si="44"/>
        <v>No Battery</v>
      </c>
      <c r="T113" t="str">
        <f t="shared" si="45"/>
        <v>ø4.5, 120W AC Adapter</v>
      </c>
      <c r="U113" t="str">
        <f t="shared" si="46"/>
        <v>BIOS Booting User Password Protection
HDD User Password Protection and Security
Kensington Security Slot™(7x 3mm)</v>
      </c>
      <c r="V113" t="str">
        <f t="shared" si="47"/>
        <v>Intel® Core™ i7-13620H Processor 2.4 GHz (24MB Cache, up to 4.9 GHz, 10 cores, 16 Threads)</v>
      </c>
      <c r="W113" t="str">
        <f t="shared" si="48"/>
        <v>Intel® Core™ i7-13620H 2.4</v>
      </c>
      <c r="X113" t="str">
        <f t="shared" si="49"/>
        <v>i7-13620H</v>
      </c>
      <c r="Y113" t="str">
        <f t="shared" si="50"/>
        <v>i7-13620H</v>
      </c>
      <c r="Z113" t="str">
        <f t="shared" si="51"/>
        <v>Win 11 Home</v>
      </c>
      <c r="AA113" t="str">
        <f t="shared" si="52"/>
        <v/>
      </c>
      <c r="AB113" t="str">
        <f t="shared" si="53"/>
        <v>16GB</v>
      </c>
      <c r="AC113" t="str">
        <f t="shared" si="54"/>
        <v>1TB</v>
      </c>
      <c r="AD113" t="str">
        <f t="shared" si="55"/>
        <v>1x Kensington lock
1x 3.5mm combo audio jack
1x USB 2.0 Type-A</v>
      </c>
      <c r="AE113" t="str">
        <f t="shared" si="56"/>
        <v>1x DC-in
1x RJ45 Gigabit Ethernet
1x HDMI in 1.4
1x HDMI out 1.4
1x USB 3.2 Gen 1 Type-C
3x USB 3.2 Gen 1 Type-A</v>
      </c>
      <c r="AF113" t="str">
        <f t="shared" si="57"/>
        <v>P470VAT</v>
      </c>
      <c r="AG113" s="27"/>
      <c r="AH113" t="str">
        <v>90PT03W6-M023M0</v>
      </c>
      <c r="AI113" t="str">
        <v>P470VAT-B7110WSH</v>
      </c>
      <c r="AJ113" t="str">
        <v>4711636245364</v>
      </c>
      <c r="AK113" t="str">
        <v>199291245365</v>
      </c>
      <c r="AL113" t="str">
        <v>3.262</v>
      </c>
      <c r="AM113" t="str">
        <v>VSPT03W3-BU0150</v>
      </c>
      <c r="AN113" t="str">
        <v>Black</v>
      </c>
      <c r="AO113" t="str">
        <v>27.0-inch</v>
      </c>
      <c r="AP113" t="str">
        <v>FHD (1920 x 1080) 16:9</v>
      </c>
      <c r="AQ113" t="str">
        <v>LCD</v>
      </c>
      <c r="AR113" t="str">
        <v>300nits</v>
      </c>
      <c r="AS113" t="str">
        <v>sRGB: 100%</v>
      </c>
      <c r="AT113" t="str">
        <v>178/178</v>
      </c>
      <c r="AU113" t="str">
        <v>14/25</v>
      </c>
      <c r="AV113" t="str">
        <v>75Hz</v>
      </c>
      <c r="AW113" t="str">
        <v>1000:1</v>
      </c>
      <c r="AX113" t="str">
        <v>93 %</v>
      </c>
      <c r="AY113" t="str">
        <v>Wide view</v>
      </c>
      <c r="AZ113" t="str">
        <v>Anti-glare display</v>
      </c>
      <c r="BA113" t="str">
        <v>Touch screen</v>
      </c>
      <c r="BB113" t="str">
        <v>HAS stand with VESA supported</v>
      </c>
      <c r="BC113" t="str">
        <v>Intel® Core™ i7-13620H Processor 2.4 GHz (24MB Cache, up to 4.9 GHz, 10 cores, 16 Threads)</v>
      </c>
      <c r="BD113" t="str">
        <v>N/A</v>
      </c>
      <c r="BE113" t="str">
        <v>N/A</v>
      </c>
      <c r="BF113" t="str">
        <v>Intel® UHD Graphics</v>
      </c>
      <c r="BG113" t="str">
        <v>16GB DDR5 SO-DIMM</v>
      </c>
      <c r="BH113" t="str">
        <v>DDR5 16GB</v>
      </c>
      <c r="BI113" t="str">
        <v>1TB M.2 NVMe™ PCIe® 4.0 SSD</v>
      </c>
      <c r="BJ113" t="str">
        <v>2x DDR5 SO-DIMM slot</v>
      </c>
      <c r="BK113" t="str">
        <v>Not available</v>
      </c>
      <c r="BL113" t="str">
        <v>Wi-Fi 6E(802.11ax) (Dual band) 2*2 + Bluetooth® 5.4 Wireless Card</v>
      </c>
      <c r="BM113" t="str">
        <v>Realtek RTL8111H 10/100/1000 Mbps</v>
      </c>
      <c r="BN113" t="str">
        <v>1080p FHD camera with IR function to support Windows Hello</v>
      </c>
      <c r="BO113" t="str">
        <v>With privacy shutter</v>
      </c>
      <c r="BP113" t="str">
        <v>N/A</v>
      </c>
      <c r="BQ113" t="str">
        <v>Built-in array microphone
Built-in speakers</v>
      </c>
      <c r="BR113" t="str">
        <v>Windows 11 Home - ASUS recommends Windows 11 Pro for business</v>
      </c>
      <c r="BS113" t="str">
        <v>Microsoft Office Home 2024_x000D_
Microsoft 365 Basic</v>
      </c>
      <c r="BT113" t="str">
        <v>ø4.5, 120W AC Adapter, Output: 20V DC, 6.0A, 120W, Input: 100~240V AC 50/60Hz universal</v>
      </c>
      <c r="BU113" t="str">
        <v>1x Kensington lock
1x 3.5mm combo audio jack
1x USB 2.0 Type-A</v>
      </c>
      <c r="BV113" t="str">
        <v>1x DC-in
1x RJ45 Gigabit Ethernet
1x HDMI in 1.4
1x HDMI out 1.4
1x USB 3.2 Gen 1 Type-C
3x USB 3.2 Gen 1 Type-A</v>
      </c>
      <c r="BW113" t="str">
        <v>61.3 x 44.7 x 1.7 ~ 21.0 cm (24.13" x 17.60" x 0.67" ~ 8.27")</v>
      </c>
      <c r="BX113" t="str">
        <v>09.00 kg (19.84 lbs)</v>
      </c>
      <c r="BY113" t="str">
        <v>BIOS Booting User Password Protection
HDD User Password Protection and Security
Kensington Security Slot™(7x 3mm)</v>
      </c>
      <c r="BZ113" t="str">
        <v>McAfee® 1 years</v>
      </c>
      <c r="CA113" t="str">
        <v>Trusted Platform Module (TPM) 2.0</v>
      </c>
      <c r="CB113" t="str">
        <v>MyASUS
ASUS Business Manager
AI ExpertMeet (AI features need devices with 12GB RAM or more)</v>
      </c>
      <c r="CC113" t="str">
        <v>System diagnosis
Fan Profile
Splendid
AppDeals
Link to MyASUS</v>
      </c>
      <c r="CD113" t="str">
        <v>Wireless black keyboard
Wireless optical mouse</v>
      </c>
      <c r="CE113" t="str">
        <v>EPEAT Gold
Energy star 8.0
REACH
RoHS</v>
      </c>
      <c r="CF113" t="str">
        <v>1Y OnSite Service
 Accidental Damage Protection + 1Y OnSite Service</v>
      </c>
      <c r="CG113" t="str">
        <v>EPEAT Gold
Energy star 8.0
REACH
RoHS</v>
      </c>
      <c r="CH113">
        <v>0</v>
      </c>
      <c r="CI11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4" spans="1:87" ht="14.4">
      <c r="A114" t="str">
        <v>P470VAT-W7110WSH</v>
      </c>
      <c r="B114" s="19" t="str">
        <f>IF(ISBLANK(A114),"",_xlfn.XLOOKUP(LEFT(A114,5),'MKT name rule'!$B$2:$B$322,'MKT name rule'!$C$2:$C$322, "Not found"))</f>
        <v>ASUS ExpertCenter P400</v>
      </c>
      <c r="C114" s="19" t="str">
        <f t="shared" si="58"/>
        <v>90PT03W8-M023N0</v>
      </c>
      <c r="D114" t="str">
        <f t="shared" si="31"/>
        <v>ASUS ExpertCenter P400 (i7-13620H/16GB/1TB/Win 11 Home/P470VAT)</v>
      </c>
      <c r="E114" t="str">
        <f t="shared" si="32"/>
        <v>Intel® Core™ i7-13620H 2.4 GHz</v>
      </c>
      <c r="F114" t="str">
        <f t="shared" si="33"/>
        <v>Intel® UHD Graphics</v>
      </c>
      <c r="G114" t="str">
        <f t="shared" si="60"/>
        <v>Windows 11 Home</v>
      </c>
      <c r="H114" t="str">
        <f t="shared" si="59"/>
        <v>Microsoft Office Home 2024_x000D_
Microsoft 365 Basic</v>
      </c>
      <c r="I114" t="str">
        <f t="shared" si="34"/>
        <v>27.0"</v>
      </c>
      <c r="J114" t="str">
        <f t="shared" si="35"/>
        <v>FHD (1920 x 1080) 16:9</v>
      </c>
      <c r="K114" t="str">
        <f t="shared" si="36"/>
        <v>300nits</v>
      </c>
      <c r="L114" s="1" t="str">
        <f t="shared" si="37"/>
        <v>DDR5 16GB</v>
      </c>
      <c r="M114" t="str">
        <f t="shared" si="38"/>
        <v>1TB M.2 NVMe™ PCIe® 4.0 SSD</v>
      </c>
      <c r="N114" t="str">
        <f t="shared" si="39"/>
        <v>Side:
1x Kensington lock
1x 3.5mm combo audio jack
1x USB 2.0 Type-A
Back:
1x DC-in
1x RJ45 Gigabit Ethernet
1x HDMI in 1.4
1x HDMI out 1.4
1x USB 3.2 Gen 1 Type-C
3x USB 3.2 Gen 1 Type-A</v>
      </c>
      <c r="O114" t="str">
        <f t="shared" si="40"/>
        <v>09.00 kg</v>
      </c>
      <c r="P114" t="str">
        <f t="shared" si="41"/>
        <v>61.3 x 44.7 x 1.7 ~ 21.0 cm</v>
      </c>
      <c r="Q114" t="str">
        <f t="shared" si="42"/>
        <v>2x DDR5 SO-DIMM slot</v>
      </c>
      <c r="R114" t="str">
        <f t="shared" si="43"/>
        <v>Wireless sandstone white keyboard
Wireless optical mouse</v>
      </c>
      <c r="S114" t="str">
        <f t="shared" si="44"/>
        <v>No Battery</v>
      </c>
      <c r="T114" t="str">
        <f t="shared" si="45"/>
        <v>ø4.5, 120W AC Adapter</v>
      </c>
      <c r="U114" t="str">
        <f t="shared" si="46"/>
        <v>BIOS Booting User Password Protection
HDD User Password Protection and Security
Kensington Security Slot™(7x 3mm)</v>
      </c>
      <c r="V114" t="str">
        <f t="shared" si="47"/>
        <v>Intel® Core™ i7-13620H Processor 2.4 GHz (24MB Cache, up to 4.9 GHz, 10 cores, 16 Threads)</v>
      </c>
      <c r="W114" t="str">
        <f t="shared" si="48"/>
        <v>Intel® Core™ i7-13620H 2.4</v>
      </c>
      <c r="X114" t="str">
        <f t="shared" si="49"/>
        <v>i7-13620H</v>
      </c>
      <c r="Y114" t="str">
        <f t="shared" si="50"/>
        <v>i7-13620H</v>
      </c>
      <c r="Z114" t="str">
        <f t="shared" si="51"/>
        <v>Win 11 Home</v>
      </c>
      <c r="AA114" t="str">
        <f t="shared" si="52"/>
        <v/>
      </c>
      <c r="AB114" t="str">
        <f t="shared" si="53"/>
        <v>16GB</v>
      </c>
      <c r="AC114" t="str">
        <f t="shared" si="54"/>
        <v>1TB</v>
      </c>
      <c r="AD114" t="str">
        <f t="shared" si="55"/>
        <v>1x Kensington lock
1x 3.5mm combo audio jack
1x USB 2.0 Type-A</v>
      </c>
      <c r="AE114" t="str">
        <f t="shared" si="56"/>
        <v>1x DC-in
1x RJ45 Gigabit Ethernet
1x HDMI in 1.4
1x HDMI out 1.4
1x USB 3.2 Gen 1 Type-C
3x USB 3.2 Gen 1 Type-A</v>
      </c>
      <c r="AF114" t="str">
        <f t="shared" si="57"/>
        <v>P470VAT</v>
      </c>
      <c r="AG114" s="27"/>
      <c r="AH114" t="str">
        <v>90PT03W8-M023N0</v>
      </c>
      <c r="AI114" t="str">
        <v>P470VAT-W7110WSH</v>
      </c>
      <c r="AJ114" t="str">
        <v>4711636245371</v>
      </c>
      <c r="AK114" t="str">
        <v>199291245372</v>
      </c>
      <c r="AL114" t="str">
        <v>8.952</v>
      </c>
      <c r="AM114" t="str">
        <v>VSPT03W4-BU0150</v>
      </c>
      <c r="AN114" t="str">
        <v>White</v>
      </c>
      <c r="AO114" t="str">
        <v>27.0-inch</v>
      </c>
      <c r="AP114" t="str">
        <v>FHD (1920 x 1080) 16:9</v>
      </c>
      <c r="AQ114" t="str">
        <v>LCD</v>
      </c>
      <c r="AR114" t="str">
        <v>300nits</v>
      </c>
      <c r="AS114" t="str">
        <v>sRGB: 100%</v>
      </c>
      <c r="AT114" t="str">
        <v>178/178</v>
      </c>
      <c r="AU114" t="str">
        <v>14/25</v>
      </c>
      <c r="AV114" t="str">
        <v>75Hz</v>
      </c>
      <c r="AW114" t="str">
        <v>1000:1</v>
      </c>
      <c r="AX114" t="str">
        <v>93 %</v>
      </c>
      <c r="AY114" t="str">
        <v>Wide view</v>
      </c>
      <c r="AZ114" t="str">
        <v>Anti-glare display</v>
      </c>
      <c r="BA114" t="str">
        <v>Touch screen</v>
      </c>
      <c r="BB114" t="str">
        <v>HAS stand with VESA supported</v>
      </c>
      <c r="BC114" t="str">
        <v>Intel® Core™ i7-13620H Processor 2.4 GHz (24MB Cache, up to 4.9 GHz, 10 cores, 16 Threads)</v>
      </c>
      <c r="BD114" t="str">
        <v>N/A</v>
      </c>
      <c r="BE114" t="str">
        <v>N/A</v>
      </c>
      <c r="BF114" t="str">
        <v>Intel® UHD Graphics</v>
      </c>
      <c r="BG114" t="str">
        <v>16GB DDR5 SO-DIMM</v>
      </c>
      <c r="BH114" t="str">
        <v>DDR5 16GB</v>
      </c>
      <c r="BI114" t="str">
        <v>1TB M.2 NVMe™ PCIe® 4.0 SSD</v>
      </c>
      <c r="BJ114" t="str">
        <v>2x DDR5 SO-DIMM slot</v>
      </c>
      <c r="BK114" t="str">
        <v>Not available</v>
      </c>
      <c r="BL114" t="str">
        <v>Wi-Fi 6E(802.11ax) (Dual band) 2*2 + Bluetooth® 5.4 Wireless Card</v>
      </c>
      <c r="BM114" t="str">
        <v>Realtek RTL8111H 10/100/1000 Mbps</v>
      </c>
      <c r="BN114" t="str">
        <v>1080p FHD camera with IR function to support Windows Hello</v>
      </c>
      <c r="BO114" t="str">
        <v>With privacy shutter</v>
      </c>
      <c r="BP114" t="str">
        <v>N/A</v>
      </c>
      <c r="BQ114" t="str">
        <v>Built-in array microphone
Built-in speakers</v>
      </c>
      <c r="BR114" t="str">
        <v>Windows 11 Home - ASUS recommends Windows 11 Pro for business</v>
      </c>
      <c r="BS114" t="str">
        <v>Microsoft Office Home 2024_x000D_
Microsoft 365 Basic</v>
      </c>
      <c r="BT114" t="str">
        <v>ø4.5, 120W AC Adapter, Output: 20V DC, 6.0A, 120W, Input: 100~240V AC 50/60Hz universal</v>
      </c>
      <c r="BU114" t="str">
        <v>1x Kensington lock
1x 3.5mm combo audio jack
1x USB 2.0 Type-A</v>
      </c>
      <c r="BV114" t="str">
        <v>1x DC-in
1x RJ45 Gigabit Ethernet
1x HDMI in 1.4
1x HDMI out 1.4
1x USB 3.2 Gen 1 Type-C
3x USB 3.2 Gen 1 Type-A</v>
      </c>
      <c r="BW114" t="str">
        <v>61.3 x 44.7 x 1.7 ~ 21.0 cm (24.13" x 17.60" x 0.67" ~ 8.27")</v>
      </c>
      <c r="BX114" t="str">
        <v>09.00 kg (19.84 lbs)</v>
      </c>
      <c r="BY114" t="str">
        <v>BIOS Booting User Password Protection
HDD User Password Protection and Security
Kensington Security Slot™(7x 3mm)</v>
      </c>
      <c r="BZ114" t="str">
        <v>McAfee® 1 years</v>
      </c>
      <c r="CA114" t="str">
        <v>Trusted Platform Module (TPM) 2.0</v>
      </c>
      <c r="CB114" t="str">
        <v>MyASUS
ASUS Business Manager
AI ExpertMeet (AI features need devices with 12GB RAM or more)</v>
      </c>
      <c r="CC114" t="str">
        <v>System diagnosis
Fan Profile
Splendid
AppDeals
Link to MyASUS</v>
      </c>
      <c r="CD114" t="str">
        <v>Wireless sandstone white keyboard
Wireless optical mouse</v>
      </c>
      <c r="CE114" t="str">
        <v>EPEAT Gold
Energy star 8.0
REACH
RoHS</v>
      </c>
      <c r="CF114" t="str">
        <v>1Y OnSite Service
 Accidental Damage Protection + 1Y OnSite Service</v>
      </c>
      <c r="CG114" t="str">
        <v>EPEAT Gold
Energy star 8.0
REACH
RoHS</v>
      </c>
      <c r="CH114">
        <v>0</v>
      </c>
      <c r="CI11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5" spans="1:87" ht="14.4">
      <c r="A115" t="str">
        <v>P440VAK-B3821W</v>
      </c>
      <c r="B115" s="19" t="str">
        <f>IF(ISBLANK(A115),"",_xlfn.XLOOKUP(LEFT(A115,5),'MKT name rule'!$B$2:$B$322,'MKT name rule'!$C$2:$C$322, "Not found"))</f>
        <v>ASUS ExpertCenter P400</v>
      </c>
      <c r="C115" s="19" t="str">
        <f t="shared" si="58"/>
        <v>90PT03X5-M03BF0</v>
      </c>
      <c r="D115" t="str">
        <f t="shared" si="31"/>
        <v>ASUS ExpertCenter P400 (i3-1315U/8GB/256GB/Win 11 Home/P440VAK)</v>
      </c>
      <c r="E115" t="str">
        <f t="shared" si="32"/>
        <v>Intel® Core™ i3-1315U 1.2 GHz</v>
      </c>
      <c r="F115" t="str">
        <f t="shared" si="33"/>
        <v>Intel® Graphics</v>
      </c>
      <c r="G115" t="str">
        <f t="shared" si="60"/>
        <v>Windows 11 Home</v>
      </c>
      <c r="H115" t="str">
        <f t="shared" si="59"/>
        <v>1-month trial for new Microsoft 365 customers. Credit card required.</v>
      </c>
      <c r="I115" t="str">
        <f t="shared" si="34"/>
        <v>23.8"</v>
      </c>
      <c r="J115" t="str">
        <f t="shared" si="35"/>
        <v>FHD (1920 x 1080) 16:9</v>
      </c>
      <c r="K115" t="str">
        <f t="shared" si="36"/>
        <v>250nits</v>
      </c>
      <c r="L115" s="1" t="str">
        <f t="shared" si="37"/>
        <v>DDR5 8GB</v>
      </c>
      <c r="M115" t="str">
        <f t="shared" si="38"/>
        <v>256GB M.2 NVMe™ PCIe® 4.0 SSD</v>
      </c>
      <c r="N115" t="str">
        <f t="shared" si="39"/>
        <v>Side:
1x Kensington lock
1x 3.5mm combo audio jack
1x USB 2.0 Type-A
Back:
1x DC-in
1x RJ45 Gigabit Ethernet
1x HDMI out 1.4
1x USB 3.2 Gen 1 Type-C
3x USB 3.2 Gen 1 Type-A</v>
      </c>
      <c r="O115" t="str">
        <f t="shared" si="40"/>
        <v>06.90 kg</v>
      </c>
      <c r="P115" t="str">
        <f t="shared" si="41"/>
        <v>54.1 x 41.6 x 1.7 ~ 21.0 cm</v>
      </c>
      <c r="Q115" t="str">
        <f t="shared" si="42"/>
        <v>2x DDR5 SO-DIMM slot</v>
      </c>
      <c r="R115" t="str">
        <f t="shared" si="43"/>
        <v>Wireless black keyboard
Wireless optical mouse</v>
      </c>
      <c r="S115" t="str">
        <f t="shared" si="44"/>
        <v>No Battery</v>
      </c>
      <c r="T115" t="str">
        <f t="shared" si="45"/>
        <v>ø4.5, 90W AC Adapter</v>
      </c>
      <c r="U115" t="str">
        <f t="shared" si="46"/>
        <v>BIOS Booting User Password Protection
HDD User Password Protection and Security
Kensington Security Slot™(7x 3mm)</v>
      </c>
      <c r="V115" t="str">
        <f t="shared" si="47"/>
        <v>Intel® Core™ i3-1315U Processor 1.2 GHz (10M Cache, up to 4.5 GHz, 6 cores, 8 Threads)</v>
      </c>
      <c r="W115" t="str">
        <f t="shared" si="48"/>
        <v>Intel® Core™ i3-1315U 1.2</v>
      </c>
      <c r="X115" t="str">
        <f t="shared" si="49"/>
        <v>i3-1315U</v>
      </c>
      <c r="Y115" t="str">
        <f t="shared" si="50"/>
        <v>i3-1315U</v>
      </c>
      <c r="Z115" t="str">
        <f t="shared" si="51"/>
        <v>Win 11 Home</v>
      </c>
      <c r="AA115" t="str">
        <f t="shared" si="52"/>
        <v/>
      </c>
      <c r="AB115" t="str">
        <f t="shared" si="53"/>
        <v>8GB</v>
      </c>
      <c r="AC115" t="str">
        <f t="shared" si="54"/>
        <v>256GB</v>
      </c>
      <c r="AD115" t="str">
        <f t="shared" si="55"/>
        <v>1x Kensington lock
1x 3.5mm combo audio jack
1x USB 2.0 Type-A</v>
      </c>
      <c r="AE115" t="str">
        <f t="shared" si="56"/>
        <v>1x DC-in
1x RJ45 Gigabit Ethernet
1x HDMI out 1.4
1x USB 3.2 Gen 1 Type-C
3x USB 3.2 Gen 1 Type-A</v>
      </c>
      <c r="AF115" t="str">
        <f t="shared" si="57"/>
        <v>P440VAK</v>
      </c>
      <c r="AG115" s="27"/>
      <c r="AH115" t="str">
        <v>90PT03X5-M03BF0</v>
      </c>
      <c r="AI115" t="str">
        <v>P440VAK-B3821W</v>
      </c>
      <c r="AJ115" t="str">
        <v>4711636331937</v>
      </c>
      <c r="AK115" t="str">
        <v>199291331938</v>
      </c>
      <c r="AL115" t="str">
        <v>2.202</v>
      </c>
      <c r="AM115" t="str">
        <v>VSPT03X3-BU0180</v>
      </c>
      <c r="AN115" t="str">
        <v>Black</v>
      </c>
      <c r="AO115" t="str">
        <v>23.8-inch</v>
      </c>
      <c r="AP115" t="str">
        <v>FHD (1920 x 1080) 16:9</v>
      </c>
      <c r="AQ115" t="str">
        <v>LCD</v>
      </c>
      <c r="AR115" t="str">
        <v>250nits</v>
      </c>
      <c r="AS115" t="str">
        <v>sRGB: 100%</v>
      </c>
      <c r="AT115" t="str">
        <v>178/178</v>
      </c>
      <c r="AU115" t="str">
        <v>14/25</v>
      </c>
      <c r="AV115" t="str">
        <v>100Hz</v>
      </c>
      <c r="AW115" t="str">
        <v>1000:1</v>
      </c>
      <c r="AX115" t="str">
        <v>93 %</v>
      </c>
      <c r="AY115" t="str">
        <v>Wide view</v>
      </c>
      <c r="AZ115" t="str">
        <v>Anti-glare display</v>
      </c>
      <c r="BA115" t="str">
        <v>Non-touch screen</v>
      </c>
      <c r="BB115" t="str">
        <v>Normal Stand</v>
      </c>
      <c r="BC115" t="str">
        <v>Intel® Core™ i3-1315U Processor 1.2 GHz (10M Cache, up to 4.5 GHz, 6 cores, 8 Threads)</v>
      </c>
      <c r="BD115" t="str">
        <v/>
      </c>
      <c r="BE115" t="str">
        <v>N/A</v>
      </c>
      <c r="BF115" t="str">
        <v>Intel® Graphics</v>
      </c>
      <c r="BG115" t="str">
        <v>8GB DDR5 SO-DIMM</v>
      </c>
      <c r="BH115" t="str">
        <v>DDR5 8GB</v>
      </c>
      <c r="BI115" t="str">
        <v>256GB M.2 NVMe™ PCIe® 4.0 SSD</v>
      </c>
      <c r="BJ115" t="str">
        <v>2x DDR5 SO-DIMM slot</v>
      </c>
      <c r="BK115">
        <v>0</v>
      </c>
      <c r="BL115" t="str">
        <v>Wi-Fi 6(802.11ax) (Dual band) 2*2 + Bluetooth® 5.4 Wireless Card</v>
      </c>
      <c r="BM115" t="str">
        <v>Realtek RTL8111H 10/100/1000 Mbps</v>
      </c>
      <c r="BN115" t="str">
        <v>1080p FHD camera</v>
      </c>
      <c r="BO115" t="str">
        <v>With privacy shutter</v>
      </c>
      <c r="BP115">
        <v>0</v>
      </c>
      <c r="BQ115" t="str">
        <v>Built-in array microphone
Built-in speakers</v>
      </c>
      <c r="BR115" t="str">
        <v>Windows 11 Home - ASUS recommends Windows 11 Pro for business</v>
      </c>
      <c r="BS115" t="str">
        <v>1-month trial for new Microsoft 365 customers. Credit card required.</v>
      </c>
      <c r="BT115" t="str">
        <v>ø4.5, 90W AC Adapter, Output: 19V DC, 4.74A, 90W, Input: 100~240V AC 50/60Hz universal</v>
      </c>
      <c r="BU115" t="str">
        <v>1x Kensington lock
1x 3.5mm combo audio jack
1x USB 2.0 Type-A</v>
      </c>
      <c r="BV115" t="str">
        <v>1x DC-in
1x RJ45 Gigabit Ethernet
1x HDMI out 1.4
1x USB 3.2 Gen 1 Type-C
3x USB 3.2 Gen 1 Type-A</v>
      </c>
      <c r="BW115" t="str">
        <v>54.1 x 41.6 x 1.7 ~ 21.0 cm (21.30" x 16.38" x 0.67" ~ 8.27")</v>
      </c>
      <c r="BX115" t="str">
        <v>06.90 kg (15.21 lbs)</v>
      </c>
      <c r="BY115" t="str">
        <v>BIOS Booting User Password Protection
HDD User Password Protection and Security
Kensington Security Slot™(7x 3mm)</v>
      </c>
      <c r="BZ115" t="str">
        <v>McAfee® 1 years</v>
      </c>
      <c r="CA115" t="str">
        <v>Trusted Platform Module (TPM) 2.0</v>
      </c>
      <c r="CB115" t="str">
        <v>AI ExpertMeet (AI features need devices with 12GB RAM or more)
MyASUS
ASUS Business Manager</v>
      </c>
      <c r="CC115" t="str">
        <v>System diagnosis
Fan Profile
Splendid
AppDeals
Link to MyASUS</v>
      </c>
      <c r="CD115" t="str">
        <v>Wireless black keyboard
Wireless optical mouse</v>
      </c>
      <c r="CE115" t="str">
        <v>EPEAT Gold
Energy star 8.0
REACH
RoHS</v>
      </c>
      <c r="CF115" t="str">
        <v>1Y OnSite Service
 Accidental Damage Protection + 1Y OnSite Service</v>
      </c>
      <c r="CG115">
        <v>0</v>
      </c>
      <c r="CH115">
        <v>0</v>
      </c>
      <c r="CI11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6" spans="1:87" ht="14.4">
      <c r="A116" t="str">
        <v>P440VAK-B3851W</v>
      </c>
      <c r="B116" s="19" t="str">
        <f>IF(ISBLANK(A116),"",_xlfn.XLOOKUP(LEFT(A116,5),'MKT name rule'!$B$2:$B$322,'MKT name rule'!$C$2:$C$322, "Not found"))</f>
        <v>ASUS ExpertCenter P400</v>
      </c>
      <c r="C116" s="19" t="str">
        <f t="shared" si="58"/>
        <v>90PT03X5-M03LM0</v>
      </c>
      <c r="D116" t="str">
        <f t="shared" si="31"/>
        <v>ASUS ExpertCenter P400 (i3-1315U/8GB/512GB/Win 11 Home/P440VAK)</v>
      </c>
      <c r="E116" t="str">
        <f t="shared" si="32"/>
        <v>Intel® Core™ i3-1315U 1.2 GHz</v>
      </c>
      <c r="F116" t="str">
        <f t="shared" si="33"/>
        <v>Intel® Graphics</v>
      </c>
      <c r="G116" t="str">
        <f t="shared" si="60"/>
        <v>Windows 11 Home</v>
      </c>
      <c r="H116" t="str">
        <f t="shared" si="59"/>
        <v>1-month trial for new Microsoft 365 customers. Credit card required.</v>
      </c>
      <c r="I116" t="str">
        <f t="shared" si="34"/>
        <v>23.8"</v>
      </c>
      <c r="J116" t="str">
        <f t="shared" si="35"/>
        <v>FHD (1920 x 1080) 16:9</v>
      </c>
      <c r="K116" t="str">
        <f t="shared" si="36"/>
        <v>250nits</v>
      </c>
      <c r="L116" s="1" t="str">
        <f t="shared" si="37"/>
        <v>DDR5 8GB</v>
      </c>
      <c r="M116" t="str">
        <f t="shared" si="38"/>
        <v>512GB M.2 NVMe™ PCIe® 4.0 SSD</v>
      </c>
      <c r="N116" t="str">
        <f t="shared" si="39"/>
        <v>Side:
1x Kensington lock
1x 3.5mm combo audio jack
1x USB 2.0 Type-A
Back:
1x DC-in
1x RJ45 Gigabit Ethernet
1x HDMI out 1.4
1x USB 3.2 Gen 1 Type-C
3x USB 3.2 Gen 1 Type-A</v>
      </c>
      <c r="O116" t="str">
        <f t="shared" si="40"/>
        <v>06.90 kg</v>
      </c>
      <c r="P116" t="str">
        <f t="shared" si="41"/>
        <v>54.1 x 41.6 x 1.7 ~ 21.0 cm</v>
      </c>
      <c r="Q116" t="str">
        <f t="shared" si="42"/>
        <v>2x DDR5 SO-DIMM slot</v>
      </c>
      <c r="R116" t="str">
        <f t="shared" si="43"/>
        <v>Wireless black keyboard
Wireless optical mouse</v>
      </c>
      <c r="S116" t="str">
        <f t="shared" si="44"/>
        <v>No Battery</v>
      </c>
      <c r="T116" t="str">
        <f t="shared" si="45"/>
        <v>ø4.5, 90W AC Adapter</v>
      </c>
      <c r="U116" t="str">
        <f t="shared" si="46"/>
        <v>BIOS Booting User Password Protection
HDD User Password Protection and Security
Kensington Security Slot™(7x 3mm)</v>
      </c>
      <c r="V116" t="str">
        <f t="shared" si="47"/>
        <v>Intel® Core™ i3-1315U Processor 1.2 GHz (10M Cache, up to 4.5 GHz, 6 cores, 8 Threads)</v>
      </c>
      <c r="W116" t="str">
        <f t="shared" si="48"/>
        <v>Intel® Core™ i3-1315U 1.2</v>
      </c>
      <c r="X116" t="str">
        <f t="shared" si="49"/>
        <v>i3-1315U</v>
      </c>
      <c r="Y116" t="str">
        <f t="shared" si="50"/>
        <v>i3-1315U</v>
      </c>
      <c r="Z116" t="str">
        <f t="shared" si="51"/>
        <v>Win 11 Home</v>
      </c>
      <c r="AA116" t="str">
        <f t="shared" si="52"/>
        <v/>
      </c>
      <c r="AB116" t="str">
        <f t="shared" si="53"/>
        <v>8GB</v>
      </c>
      <c r="AC116" t="str">
        <f t="shared" si="54"/>
        <v>512GB</v>
      </c>
      <c r="AD116" t="str">
        <f t="shared" si="55"/>
        <v>1x Kensington lock
1x 3.5mm combo audio jack
1x USB 2.0 Type-A</v>
      </c>
      <c r="AE116" t="str">
        <f t="shared" si="56"/>
        <v>1x DC-in
1x RJ45 Gigabit Ethernet
1x HDMI out 1.4
1x USB 3.2 Gen 1 Type-C
3x USB 3.2 Gen 1 Type-A</v>
      </c>
      <c r="AF116" t="str">
        <f t="shared" si="57"/>
        <v>P440VAK</v>
      </c>
      <c r="AG116" s="27"/>
      <c r="AH116" t="str">
        <v>90PT03X5-M03LM0</v>
      </c>
      <c r="AI116" t="str">
        <v>P440VAK-B3851W</v>
      </c>
      <c r="AJ116" t="str">
        <v>4711636331944</v>
      </c>
      <c r="AK116" t="str">
        <v>199291331945</v>
      </c>
      <c r="AL116" t="str">
        <v>2.202</v>
      </c>
      <c r="AM116" t="str">
        <v>VSPT03X3-BU0180</v>
      </c>
      <c r="AN116" t="str">
        <v>Black</v>
      </c>
      <c r="AO116" t="str">
        <v>23.8-inch</v>
      </c>
      <c r="AP116" t="str">
        <v>FHD (1920 x 1080) 16:9</v>
      </c>
      <c r="AQ116" t="str">
        <v>LCD</v>
      </c>
      <c r="AR116" t="str">
        <v>250nits</v>
      </c>
      <c r="AS116" t="str">
        <v>sRGB: 100%</v>
      </c>
      <c r="AT116" t="str">
        <v>178/178</v>
      </c>
      <c r="AU116" t="str">
        <v>14/25</v>
      </c>
      <c r="AV116" t="str">
        <v>100Hz</v>
      </c>
      <c r="AW116" t="str">
        <v>1000:1</v>
      </c>
      <c r="AX116" t="str">
        <v>93 %</v>
      </c>
      <c r="AY116" t="str">
        <v>Wide view</v>
      </c>
      <c r="AZ116" t="str">
        <v>Anti-glare display</v>
      </c>
      <c r="BA116" t="str">
        <v>Non-touch screen</v>
      </c>
      <c r="BB116" t="str">
        <v>Normal Stand</v>
      </c>
      <c r="BC116" t="str">
        <v>Intel® Core™ i3-1315U Processor 1.2 GHz (10M Cache, up to 4.5 GHz, 6 cores, 8 Threads)</v>
      </c>
      <c r="BD116" t="str">
        <v/>
      </c>
      <c r="BE116" t="str">
        <v>N/A</v>
      </c>
      <c r="BF116" t="str">
        <v>Intel® Graphics</v>
      </c>
      <c r="BG116" t="str">
        <v>8GB DDR5 SO-DIMM</v>
      </c>
      <c r="BH116" t="str">
        <v>DDR5 8GB</v>
      </c>
      <c r="BI116" t="str">
        <v>512GB M.2 NVMe™ PCIe® 4.0 SSD</v>
      </c>
      <c r="BJ116" t="str">
        <v>2x DDR5 SO-DIMM slot</v>
      </c>
      <c r="BK116">
        <v>0</v>
      </c>
      <c r="BL116" t="str">
        <v>Wi-Fi 6(802.11ax) (Dual band) 2*2 + Bluetooth® 5.4 Wireless Card</v>
      </c>
      <c r="BM116" t="str">
        <v>Realtek RTL8111H 10/100/1000 Mbps</v>
      </c>
      <c r="BN116" t="str">
        <v>1080p FHD camera</v>
      </c>
      <c r="BO116" t="str">
        <v>With privacy shutter</v>
      </c>
      <c r="BP116">
        <v>0</v>
      </c>
      <c r="BQ116" t="str">
        <v>Built-in array microphone
Built-in speakers</v>
      </c>
      <c r="BR116" t="str">
        <v>Windows 11 Home - ASUS recommends Windows 11 Pro for business</v>
      </c>
      <c r="BS116" t="str">
        <v>1-month trial for new Microsoft 365 customers. Credit card required.</v>
      </c>
      <c r="BT116" t="str">
        <v>ø4.5, 90W AC Adapter, Output: 19V DC, 4.74A, 90W, Input: 100~240V AC 50/60Hz universal</v>
      </c>
      <c r="BU116" t="str">
        <v>1x Kensington lock
1x 3.5mm combo audio jack
1x USB 2.0 Type-A</v>
      </c>
      <c r="BV116" t="str">
        <v>1x DC-in
1x RJ45 Gigabit Ethernet
1x HDMI out 1.4
1x USB 3.2 Gen 1 Type-C
3x USB 3.2 Gen 1 Type-A</v>
      </c>
      <c r="BW116" t="str">
        <v>54.1 x 41.6 x 1.7 ~ 21.0 cm (21.30" x 16.38" x 0.67" ~ 8.27")</v>
      </c>
      <c r="BX116" t="str">
        <v>06.90 kg (15.21 lbs)</v>
      </c>
      <c r="BY116" t="str">
        <v>BIOS Booting User Password Protection
HDD User Password Protection and Security
Kensington Security Slot™(7x 3mm)</v>
      </c>
      <c r="BZ116" t="str">
        <v>McAfee® 1 years</v>
      </c>
      <c r="CA116" t="str">
        <v>Trusted Platform Module (TPM) 2.0</v>
      </c>
      <c r="CB116" t="str">
        <v>AI ExpertMeet (AI features need devices with 12GB RAM or more)
MyASUS
ASUS Business Manager</v>
      </c>
      <c r="CC116" t="str">
        <v>System diagnosis
Fan Profile
Splendid
AppDeals
Link to MyASUS</v>
      </c>
      <c r="CD116" t="str">
        <v>Wireless black keyboard
Wireless optical mouse</v>
      </c>
      <c r="CE116" t="str">
        <v>EPEAT Gold
Energy star 8.0
REACH
RoHS</v>
      </c>
      <c r="CF116" t="str">
        <v>1Y OnSite Service
 Accidental Damage Protection + 1Y OnSite Service</v>
      </c>
      <c r="CG116">
        <v>0</v>
      </c>
      <c r="CH116">
        <v>0</v>
      </c>
      <c r="CI11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7" spans="1:87" ht="14.4">
      <c r="A117" t="str">
        <v>PM670KAK-W7310WS</v>
      </c>
      <c r="B117" s="19" t="str">
        <f>IF(ISBLANK(A117),"",_xlfn.XLOOKUP(LEFT(A117,5),'MKT name rule'!$B$2:$B$322,'MKT name rule'!$C$2:$C$322, "Not found"))</f>
        <v>ASUS ExpertCenter PM600</v>
      </c>
      <c r="C117" s="19" t="str">
        <f t="shared" si="58"/>
        <v>90PT0451-M005R0</v>
      </c>
      <c r="D117" t="str">
        <f t="shared" si="31"/>
        <v>ASUS ExpertCenter PM600 (AMD Ryzen™AI 7 350 2.0/32GB/1TB/Win 11 Home/PM670KAK)</v>
      </c>
      <c r="E117" t="str">
        <f t="shared" si="32"/>
        <v>AMD Ryzen™AI 7 350 2.0 GHz</v>
      </c>
      <c r="F117" t="str">
        <f t="shared" si="33"/>
        <v>AMD Radeon™ 860M</v>
      </c>
      <c r="G117" t="str">
        <f t="shared" si="60"/>
        <v>Windows 11 Home</v>
      </c>
      <c r="H117" t="str">
        <f t="shared" si="59"/>
        <v>Microsoft Office Home 2024_x000D_
Microsoft 365 Basic</v>
      </c>
      <c r="I117" t="str">
        <f t="shared" si="34"/>
        <v>27.0"</v>
      </c>
      <c r="J117" t="str">
        <f t="shared" si="35"/>
        <v>FHD (1920 x 1080) 16:9</v>
      </c>
      <c r="K117" t="str">
        <f t="shared" si="36"/>
        <v>300nits</v>
      </c>
      <c r="L117" s="1" t="str">
        <f t="shared" si="37"/>
        <v>DDR5 32GB</v>
      </c>
      <c r="M117" t="str">
        <f t="shared" si="38"/>
        <v>1TB M.2 NVMe™ PCIe® 4.0 SSD</v>
      </c>
      <c r="N117" t="str">
        <f t="shared" si="39"/>
        <v>Side:
1x Kensington lock
1x 3.5mm combo audio jack
1x USB 2.0 Type-A
Back:
1x DC-in
1x RJ45 Gigabit Ethernet
1x HDMI in 1.4
1x HDMI out 2.1b
1x USB 3.2 Gen 1 Type-C
3x USB 3.2 Gen 1 Type-A</v>
      </c>
      <c r="O117" t="str">
        <f t="shared" si="40"/>
        <v>09.00 kg</v>
      </c>
      <c r="P117" t="str">
        <f t="shared" si="41"/>
        <v>61.3 x 44.7 x 1.7 ~ 21.0 cm</v>
      </c>
      <c r="Q117" t="str">
        <f t="shared" si="42"/>
        <v>2x DDR5 SO-DIMM slot</v>
      </c>
      <c r="R117" t="str">
        <f t="shared" si="43"/>
        <v>Wireless sandstone white keyboard
Wireless optical mouse</v>
      </c>
      <c r="S117" t="str">
        <f t="shared" si="44"/>
        <v>No Battery</v>
      </c>
      <c r="T117" t="str">
        <f t="shared" si="45"/>
        <v>ø4.5, 120W AC Adapter</v>
      </c>
      <c r="U117" t="str">
        <f t="shared" si="46"/>
        <v>BIOS Booting User Password Protection
HDD User Password Protection and Security
Kensington Security Slot™(7x 3mm)</v>
      </c>
      <c r="V117" t="str">
        <f t="shared" si="47"/>
        <v>AMD Ryzen™AI 7 350 Processor 2.0 GHz (16MB Cache, up to 5.0 GHz, 8 cores, 16 Threads)</v>
      </c>
      <c r="W117" t="str">
        <f t="shared" si="48"/>
        <v>AMD Ryzen™AI 7 350 2.0</v>
      </c>
      <c r="X117" t="str">
        <f t="shared" si="49"/>
        <v>AMD Ryzen™AI 7 350 2.0</v>
      </c>
      <c r="Y117" t="str">
        <f t="shared" si="50"/>
        <v>AMD Ryzen™AI 7 350 2.0</v>
      </c>
      <c r="Z117" t="str">
        <f t="shared" si="51"/>
        <v>Win 11 Home</v>
      </c>
      <c r="AA117" t="str">
        <f t="shared" si="52"/>
        <v/>
      </c>
      <c r="AB117" t="str">
        <f t="shared" si="53"/>
        <v>32GB</v>
      </c>
      <c r="AC117" t="str">
        <f t="shared" si="54"/>
        <v>1TB</v>
      </c>
      <c r="AD117" t="str">
        <f t="shared" si="55"/>
        <v>1x Kensington lock
1x 3.5mm combo audio jack
1x USB 2.0 Type-A</v>
      </c>
      <c r="AE117" t="str">
        <f t="shared" si="56"/>
        <v>1x DC-in
1x RJ45 Gigabit Ethernet
1x HDMI in 1.4
1x HDMI out 2.1b
1x USB 3.2 Gen 1 Type-C
3x USB 3.2 Gen 1 Type-A</v>
      </c>
      <c r="AF117" t="str">
        <f t="shared" si="57"/>
        <v>PM670KAK</v>
      </c>
      <c r="AG117" s="27"/>
      <c r="AH117" t="str">
        <v>90PT0451-M005R0</v>
      </c>
      <c r="AI117" t="str">
        <v>PM670KAK-W7310WS</v>
      </c>
      <c r="AJ117" t="str">
        <v>4711636294829</v>
      </c>
      <c r="AK117" t="str">
        <v>199291294820</v>
      </c>
      <c r="AL117" t="str">
        <v>8.952</v>
      </c>
      <c r="AM117" t="str">
        <v>VSPT0453-BU0050</v>
      </c>
      <c r="AN117" t="str">
        <v>White</v>
      </c>
      <c r="AO117" t="str">
        <v>27.0-inch</v>
      </c>
      <c r="AP117" t="str">
        <v>FHD (1920 x 1080) 16:9</v>
      </c>
      <c r="AQ117" t="str">
        <v>LCD</v>
      </c>
      <c r="AR117" t="str">
        <v>300nits</v>
      </c>
      <c r="AS117" t="str">
        <v>sRGB: 100%</v>
      </c>
      <c r="AT117" t="str">
        <v>178/178</v>
      </c>
      <c r="AU117" t="str">
        <v>14/25</v>
      </c>
      <c r="AV117" t="str">
        <v>100Hz</v>
      </c>
      <c r="AW117" t="str">
        <v>1000:1</v>
      </c>
      <c r="AX117" t="str">
        <v>93 %</v>
      </c>
      <c r="AY117" t="str">
        <v>Wide view</v>
      </c>
      <c r="AZ117" t="str">
        <v>Anti-glare display</v>
      </c>
      <c r="BA117" t="str">
        <v>Non-touch screen</v>
      </c>
      <c r="BB117" t="str">
        <v>Normal Stand</v>
      </c>
      <c r="BC117" t="str">
        <v>AMD Ryzen™AI 7 350 Processor 2.0 GHz (16MB Cache, up to 5.0 GHz, 8 cores, 16 Threads)</v>
      </c>
      <c r="BD117" t="str">
        <v>AMD Ryzen™ AI NPU 50 TOPS</v>
      </c>
      <c r="BE117" t="str">
        <v>N/A</v>
      </c>
      <c r="BF117" t="str">
        <v>AMD Radeon™ 860M</v>
      </c>
      <c r="BG117" t="str">
        <v>16GB DDR5 SO-DIMM *2</v>
      </c>
      <c r="BH117" t="str">
        <v>DDR5 32GB</v>
      </c>
      <c r="BI117" t="str">
        <v>1TB M.2 NVMe™ PCIe® 4.0 SSD</v>
      </c>
      <c r="BJ117" t="str">
        <v>2x DDR5 SO-DIMM slot</v>
      </c>
      <c r="BK117">
        <v>0</v>
      </c>
      <c r="BL117" t="str">
        <v>Wi-Fi 7(802.11be) (Triple band) 2*2 + Bluetooth® 5.4 Wireless Card</v>
      </c>
      <c r="BM117" t="str">
        <v>Realtek RTL8111H 10/100/1000 Mbps</v>
      </c>
      <c r="BN117" t="str">
        <v>5M camera with IR function to support Windows Hello</v>
      </c>
      <c r="BO117" t="str">
        <v>With privacy shutter</v>
      </c>
      <c r="BP117">
        <v>0</v>
      </c>
      <c r="BQ117" t="str">
        <v>Built-in array microphone
Built-in speakers</v>
      </c>
      <c r="BR117" t="str">
        <v>Windows 11 Home - ASUS recommends Windows 11 Pro for business</v>
      </c>
      <c r="BS117" t="str">
        <v>Microsoft Office Home 2024_x000D_
Microsoft 365 Basic</v>
      </c>
      <c r="BT117" t="str">
        <v>ø4.5, 120W AC Adapter, Output: 20V DC, 6.0A, 120W, Input: 100~240V AC 50/60Hz universal</v>
      </c>
      <c r="BU117" t="str">
        <v>1x Kensington lock
1x 3.5mm combo audio jack
1x USB 2.0 Type-A</v>
      </c>
      <c r="BV117" t="str">
        <v>1x DC-in
1x RJ45 Gigabit Ethernet
1x HDMI in 1.4
1x HDMI out 2.1b
1x USB 3.2 Gen 1 Type-C
3x USB 3.2 Gen 1 Type-A</v>
      </c>
      <c r="BW117" t="str">
        <v>61.3 x 44.7 x 1.7 ~ 21.0 cm (24.13" x 17.60" x 0.67" ~ 8.27")</v>
      </c>
      <c r="BX117" t="str">
        <v>09.00 kg (19.84 lbs)</v>
      </c>
      <c r="BY117" t="str">
        <v>BIOS Booting User Password Protection
HDD User Password Protection and Security
Kensington Security Slot™(7x 3mm)</v>
      </c>
      <c r="BZ117" t="str">
        <v>McAfee® 1 years</v>
      </c>
      <c r="CA117" t="str">
        <v>Trusted Platform Module (TPM) 2.0</v>
      </c>
      <c r="CB117" t="str">
        <v>AI ExpertMeet (AI features need devices with 12GB RAM or more)
MyASUS
ASUS Business Manager</v>
      </c>
      <c r="CC117" t="str">
        <v>System diagnosis
Fan Profile
Splendid
AppDeals
Link to MyASUS</v>
      </c>
      <c r="CD117" t="str">
        <v>Wireless sandstone white keyboard
Wireless optical mouse</v>
      </c>
      <c r="CE117" t="str">
        <v>EPEAT Gold
Energy star 8.0
REACH
RoHS</v>
      </c>
      <c r="CF117" t="str">
        <v>1Y OnSite Service
 Accidental Damage Protection + 1Y OnSite Service</v>
      </c>
      <c r="CG117">
        <v>0</v>
      </c>
      <c r="CH117">
        <v>0</v>
      </c>
      <c r="CI11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8" spans="1:87" ht="14.4">
      <c r="A118" t="str">
        <v>PM640KAK-B5150WS</v>
      </c>
      <c r="B118" s="19" t="str">
        <f>IF(ISBLANK(A118),"",_xlfn.XLOOKUP(LEFT(A118,5),'MKT name rule'!$B$2:$B$322,'MKT name rule'!$C$2:$C$322, "Not found"))</f>
        <v>ASUS ExpertCenter PM600</v>
      </c>
      <c r="C118" s="19" t="str">
        <f t="shared" si="58"/>
        <v>90PT0463-M008P0</v>
      </c>
      <c r="D118" t="str">
        <f t="shared" si="31"/>
        <v>ASUS ExpertCenter PM600 (AMD Ryzen™AI 5 330 2.0/16GB/512GB/Win 11 Home/PM640KAK)</v>
      </c>
      <c r="E118" t="str">
        <f t="shared" si="32"/>
        <v>AMD Ryzen™AI 5 330 2.0 GHz 
 NPU 50 TOPs</v>
      </c>
      <c r="F118" t="str">
        <f t="shared" si="33"/>
        <v>AMD Radeon™ 820M</v>
      </c>
      <c r="G118" t="str">
        <f t="shared" si="60"/>
        <v>Windows 11 Home</v>
      </c>
      <c r="H118" t="str">
        <f t="shared" si="59"/>
        <v>Microsoft Office Home 2024_x000D_
Microsoft 365 Basic</v>
      </c>
      <c r="I118" t="str">
        <f t="shared" si="34"/>
        <v>23.8"</v>
      </c>
      <c r="J118" t="str">
        <f t="shared" si="35"/>
        <v>FHD (1920 x 1080) 16:9</v>
      </c>
      <c r="K118" t="str">
        <f t="shared" si="36"/>
        <v>250nits</v>
      </c>
      <c r="L118" s="1" t="str">
        <f t="shared" si="37"/>
        <v>DDR5 16GB</v>
      </c>
      <c r="M118" t="str">
        <f t="shared" si="38"/>
        <v>512GB M.2 NVMe™ PCIe® 4.0 SSD</v>
      </c>
      <c r="N118" t="str">
        <f t="shared" si="39"/>
        <v>Side:
1x Kensington lock
1x 3.5mm combo audio jack
1x USB 2.0 Type-A
Back:
1x DC-in
1x RJ45 Gigabit Ethernet
1x HDMI in 1.4
1x HDMI out 2.1b
1x USB 3.2 Gen 1 Type-C
3x USB 3.2 Gen 1 Type-A</v>
      </c>
      <c r="O118" t="str">
        <f t="shared" si="40"/>
        <v>06.90 kg</v>
      </c>
      <c r="P118" t="str">
        <f t="shared" si="41"/>
        <v>54.1 x 41.6 x 1.7 ~ 21.0 cm</v>
      </c>
      <c r="Q118" t="str">
        <f t="shared" si="42"/>
        <v>2x DDR5 SO-DIMM slot</v>
      </c>
      <c r="R118" t="str">
        <f t="shared" si="43"/>
        <v>Wireless black keyboard
Wireless optical mouse</v>
      </c>
      <c r="S118" t="str">
        <f t="shared" si="44"/>
        <v>No Battery</v>
      </c>
      <c r="T118" t="str">
        <f t="shared" si="45"/>
        <v>ø4.5, 120W AC Adapter</v>
      </c>
      <c r="U118" t="str">
        <f t="shared" si="46"/>
        <v>BIOS Booting User Password Protection
HDD User Password Protection and Security
Kensington Security Slot™(7x 3mm)</v>
      </c>
      <c r="V118" t="str">
        <f t="shared" si="47"/>
        <v>AMD Ryzen™AI 5 330 Processor 2.0 GHz (8MB Cache, up to 4.5 GHz, 4 cores, 8 Threads)
 NPU 50 TOPs</v>
      </c>
      <c r="W118" t="str">
        <f t="shared" si="48"/>
        <v>AMD Ryzen™AI 5 330 2.0</v>
      </c>
      <c r="X118" t="str">
        <f t="shared" si="49"/>
        <v>AMD Ryzen™AI 5 330 2.0</v>
      </c>
      <c r="Y118" t="str">
        <f t="shared" si="50"/>
        <v>AMD Ryzen™AI 5 330 2.0</v>
      </c>
      <c r="Z118" t="str">
        <f t="shared" si="51"/>
        <v>Win 11 Home</v>
      </c>
      <c r="AA118" t="str">
        <f t="shared" si="52"/>
        <v/>
      </c>
      <c r="AB118" t="str">
        <f t="shared" si="53"/>
        <v>16GB</v>
      </c>
      <c r="AC118" t="str">
        <f t="shared" si="54"/>
        <v>512GB</v>
      </c>
      <c r="AD118" t="str">
        <f t="shared" si="55"/>
        <v>1x Kensington lock
1x 3.5mm combo audio jack
1x USB 2.0 Type-A</v>
      </c>
      <c r="AE118" t="str">
        <f t="shared" si="56"/>
        <v>1x DC-in
1x RJ45 Gigabit Ethernet
1x HDMI in 1.4
1x HDMI out 2.1b
1x USB 3.2 Gen 1 Type-C
3x USB 3.2 Gen 1 Type-A</v>
      </c>
      <c r="AF118" t="str">
        <f t="shared" si="57"/>
        <v>PM640KAK</v>
      </c>
      <c r="AG118" s="27"/>
      <c r="AH118" t="str">
        <v>90PT0463-M008P0</v>
      </c>
      <c r="AI118" t="str">
        <v>PM640KAK-B5150WS</v>
      </c>
      <c r="AJ118" t="str">
        <v>4711636294812</v>
      </c>
      <c r="AK118" t="str">
        <v>199291294813</v>
      </c>
      <c r="AL118" t="str">
        <v>6.852</v>
      </c>
      <c r="AM118" t="str">
        <v>VSPT0464-BU0130</v>
      </c>
      <c r="AN118" t="str">
        <v>Black</v>
      </c>
      <c r="AO118" t="str">
        <v>23.8-inch</v>
      </c>
      <c r="AP118" t="str">
        <v>FHD (1920 x 1080) 16:9</v>
      </c>
      <c r="AQ118" t="str">
        <v>LCD</v>
      </c>
      <c r="AR118" t="str">
        <v>250nits</v>
      </c>
      <c r="AS118" t="str">
        <v>sRGB: 100%</v>
      </c>
      <c r="AT118" t="str">
        <v>178/178</v>
      </c>
      <c r="AU118" t="str">
        <v>14/25</v>
      </c>
      <c r="AV118" t="str">
        <v>100Hz</v>
      </c>
      <c r="AW118" t="str">
        <v>1000:1</v>
      </c>
      <c r="AX118" t="str">
        <v>93 %</v>
      </c>
      <c r="AY118" t="str">
        <v>Wide view</v>
      </c>
      <c r="AZ118" t="str">
        <v>Anti-glare display</v>
      </c>
      <c r="BA118" t="str">
        <v>Non-touch screen</v>
      </c>
      <c r="BB118" t="str">
        <v>Normal Stand</v>
      </c>
      <c r="BC118" t="str">
        <v>AMD Ryzen™AI 5 330 Processor 2.0 GHz (8MB Cache, up to 4.5 GHz, 4 cores, 8 Threads)
 NPU 50 TOPs</v>
      </c>
      <c r="BD118" t="str">
        <v>AMD Ryzen™ AI NPU 50 TOPS</v>
      </c>
      <c r="BE118" t="str">
        <v>N/A</v>
      </c>
      <c r="BF118" t="str">
        <v>AMD Radeon™ 820M</v>
      </c>
      <c r="BG118" t="str">
        <v>16GB DDR5 SO-DIMM</v>
      </c>
      <c r="BH118" t="str">
        <v>DDR5 16GB</v>
      </c>
      <c r="BI118" t="str">
        <v>512GB M.2 NVMe™ PCIe® 4.0 SSD</v>
      </c>
      <c r="BJ118" t="str">
        <v>2x DDR5 SO-DIMM slot</v>
      </c>
      <c r="BK118">
        <v>0</v>
      </c>
      <c r="BL118" t="str">
        <v>Wi-Fi 7(802.11be) (Triple band) 2*2 + Bluetooth® 5.4 Wireless Card</v>
      </c>
      <c r="BM118" t="str">
        <v>Realtek RTL8111H 10/100/1000 Mbps</v>
      </c>
      <c r="BN118" t="str">
        <v>5M camera with IR function to support Windows Hello</v>
      </c>
      <c r="BO118" t="str">
        <v>With privacy shutter</v>
      </c>
      <c r="BP118">
        <v>0</v>
      </c>
      <c r="BQ118" t="str">
        <v>Built-in array microphone
Built-in speakers</v>
      </c>
      <c r="BR118" t="str">
        <v>Windows 11 Home - ASUS recommends Windows 11 Pro for business</v>
      </c>
      <c r="BS118" t="str">
        <v>Microsoft Office Home 2024_x000D_
Microsoft 365 Basic</v>
      </c>
      <c r="BT118" t="str">
        <v>ø4.5, 120W AC Adapter, Output: 20V DC, 6.0A, 120W, Input: 100~240V AC 50/60Hz universal</v>
      </c>
      <c r="BU118" t="str">
        <v>1x Kensington lock
1x 3.5mm combo audio jack
1x USB 2.0 Type-A</v>
      </c>
      <c r="BV118" t="str">
        <v>1x DC-in
1x RJ45 Gigabit Ethernet
1x HDMI in 1.4
1x HDMI out 2.1b
1x USB 3.2 Gen 1 Type-C
3x USB 3.2 Gen 1 Type-A</v>
      </c>
      <c r="BW118" t="str">
        <v>54.1 x 41.6 x 1.7 ~ 21.0 cm (21.30" x 16.38" x 0.67" ~ 8.27")</v>
      </c>
      <c r="BX118" t="str">
        <v>06.90 kg (15.21 lbs)</v>
      </c>
      <c r="BY118" t="str">
        <v>BIOS Booting User Password Protection
HDD User Password Protection and Security
Kensington Security Slot™(7x 3mm)</v>
      </c>
      <c r="BZ118" t="str">
        <v>McAfee® 1 years</v>
      </c>
      <c r="CA118" t="str">
        <v>Trusted Platform Module (TPM) 2.0</v>
      </c>
      <c r="CB118" t="str">
        <v>AI ExpertMeet (AI features need devices with 12GB RAM or more)
MyASUS
ASUS Business Manager</v>
      </c>
      <c r="CC118" t="str">
        <v>System diagnosis
Fan Profile
Splendid
AppDeals
Link to MyASUS</v>
      </c>
      <c r="CD118" t="str">
        <v>Wireless black keyboard
Wireless optical mouse</v>
      </c>
      <c r="CE118" t="str">
        <v>EPEAT Gold
Energy star 8.0
REACH
RoHS</v>
      </c>
      <c r="CF118" t="str">
        <v>1Y OnSite Service
 Accidental Damage Protection + 1Y OnSite Service</v>
      </c>
      <c r="CG118">
        <v>0</v>
      </c>
      <c r="CH118">
        <v>0</v>
      </c>
      <c r="CI11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9" spans="1:87" ht="14.4">
      <c r="A119" t="str">
        <v>A3202WBAK-BPB1850W</v>
      </c>
      <c r="B119" s="19" t="str">
        <f>IF(ISBLANK(A119),"",_xlfn.XLOOKUP(LEFT(A119,5),'MKT name rule'!$B$2:$B$322,'MKT name rule'!$C$2:$C$322, "Not found"))</f>
        <v>ASUS AiO A3202</v>
      </c>
      <c r="C119" s="19" t="str">
        <f t="shared" si="58"/>
        <v>90PT03H3-M01Z90</v>
      </c>
      <c r="D119" t="str">
        <f t="shared" si="31"/>
        <v>ASUS AiO A3202 (Intel® Celeron® 7305 1.1/8GB/512GB/Win 11 Home/A3202WBAK)</v>
      </c>
      <c r="E119" t="str">
        <f t="shared" si="32"/>
        <v>Intel® Celeron® 7305 1.1 GHz</v>
      </c>
      <c r="F119" t="str">
        <f t="shared" si="33"/>
        <v>Intel® UHD Graphics</v>
      </c>
      <c r="G119" t="str">
        <f t="shared" si="60"/>
        <v>Windows 11 Home</v>
      </c>
      <c r="H119" t="str">
        <f t="shared" si="59"/>
        <v>1-month trial for new Microsoft 365 customers. Credit card required.</v>
      </c>
      <c r="I119" t="str">
        <f t="shared" si="34"/>
        <v>21.45"</v>
      </c>
      <c r="J119" t="str">
        <f t="shared" si="35"/>
        <v>FHD (1920 x 1080) 16:9</v>
      </c>
      <c r="K119" t="str">
        <f t="shared" si="36"/>
        <v>250nits</v>
      </c>
      <c r="L119" s="1" t="str">
        <f t="shared" si="37"/>
        <v>DDR4 8GB</v>
      </c>
      <c r="M119" t="str">
        <f t="shared" si="38"/>
        <v>512GB M.2 NVMe™ PCIe® 4.0 SSD
Without HDD</v>
      </c>
      <c r="N119" t="str">
        <f t="shared" si="39"/>
        <v>Side:
ø4.5, 90W AC Adapter, Output: 19V DC, 4.74A, 90W, Input: 100~240V AC 50/60Hz universal
Back:
1x Kensington lock
1x 3.5mm combo audio jack
1x USB 2.0 Type-A</v>
      </c>
      <c r="O119" t="str">
        <f t="shared" si="40"/>
        <v>49.3 x 39.5 x 1.3 ~ 16.5 cm</v>
      </c>
      <c r="P119" t="e">
        <f t="shared" si="41"/>
        <v>#N/A</v>
      </c>
      <c r="Q119" t="str">
        <f t="shared" si="42"/>
        <v>1x 2.5" 7mm SATA slot
1x M.2  2280 SSD slot
2x DDR4 SO-DIMM slot</v>
      </c>
      <c r="R119" t="str">
        <f t="shared" si="43"/>
        <v>Wired grey keyboard (USB)
Wired optical mouse (USB)</v>
      </c>
      <c r="S119" t="str">
        <f t="shared" si="44"/>
        <v>No Battery</v>
      </c>
      <c r="T119" t="str">
        <f t="shared" si="45"/>
        <v>Not Found</v>
      </c>
      <c r="U119" t="str">
        <f t="shared" si="46"/>
        <v>04.84 kg (10.67 lbs)</v>
      </c>
      <c r="V119" t="str">
        <f t="shared" si="47"/>
        <v>Intel® Celeron® 7305 Processor 1.1 GHz (8MB Cache,  up to 1.1 GHz, 5 cores, 5 Threads)</v>
      </c>
      <c r="W119" t="str">
        <f t="shared" si="48"/>
        <v>Intel® Celeron® 7305 1.1</v>
      </c>
      <c r="X119" t="str">
        <f t="shared" si="49"/>
        <v>Intel® Celeron® 7305 1.1</v>
      </c>
      <c r="Y119" t="str">
        <f t="shared" si="50"/>
        <v>Intel® Celeron® 7305 1.1</v>
      </c>
      <c r="Z119" t="str">
        <f t="shared" si="51"/>
        <v>Win 11 Home</v>
      </c>
      <c r="AA119" t="str">
        <f t="shared" si="52"/>
        <v/>
      </c>
      <c r="AB119" t="str">
        <f t="shared" si="53"/>
        <v>8GB</v>
      </c>
      <c r="AC119" t="str">
        <f t="shared" si="54"/>
        <v>512GB</v>
      </c>
      <c r="AD119" t="str">
        <f t="shared" si="55"/>
        <v>ø4.5, 90W AC Adapter, Output: 19V DC, 4.74A, 90W, Input: 100~240V AC 50/60Hz universal</v>
      </c>
      <c r="AE119" t="str">
        <f t="shared" si="56"/>
        <v>1x Kensington lock
1x 3.5mm combo audio jack
1x USB 2.0 Type-A</v>
      </c>
      <c r="AF119" t="str">
        <f t="shared" si="57"/>
        <v>A3202WBAK</v>
      </c>
      <c r="AG119" s="27"/>
      <c r="AH119" t="str">
        <v>90PT03H3-M01Z90</v>
      </c>
      <c r="AI119" t="str">
        <v>A3202WBAK-BPB1850W</v>
      </c>
      <c r="AJ119" t="str">
        <v>4711636341608</v>
      </c>
      <c r="AK119" t="str">
        <v>199291341609</v>
      </c>
      <c r="AL119" t="str">
        <v>4.792</v>
      </c>
      <c r="AM119" t="str">
        <v>VSPT03H1-BU0030</v>
      </c>
      <c r="AN119" t="str">
        <v>Black</v>
      </c>
      <c r="AO119" t="str">
        <v>21.45-inch</v>
      </c>
      <c r="AP119" t="str">
        <v>FHD (1920 x 1080) 16:9</v>
      </c>
      <c r="AQ119" t="str">
        <v>LCD</v>
      </c>
      <c r="AR119" t="str">
        <v>250nits</v>
      </c>
      <c r="AS119" t="str">
        <v>sRGB: 100%</v>
      </c>
      <c r="AT119" t="str">
        <v>178/178</v>
      </c>
      <c r="AU119" t="str">
        <v>14/25</v>
      </c>
      <c r="AV119" t="str">
        <v>60Hz</v>
      </c>
      <c r="AW119" t="str">
        <v>1000:1</v>
      </c>
      <c r="AX119" t="str">
        <v>86 %</v>
      </c>
      <c r="AY119" t="str">
        <v>Wide view</v>
      </c>
      <c r="AZ119" t="str">
        <v>Anti-glare display</v>
      </c>
      <c r="BA119" t="str">
        <v>Non-touch screen</v>
      </c>
      <c r="BB119" t="str">
        <v>Normal Stand</v>
      </c>
      <c r="BC119" t="str">
        <v>Intel® Celeron® 7305 Processor 1.1 GHz (8MB Cache,  up to 1.1 GHz, 5 cores, 5 Threads)</v>
      </c>
      <c r="BD119" t="str">
        <v/>
      </c>
      <c r="BE119" t="str">
        <v>N/A</v>
      </c>
      <c r="BF119" t="str">
        <v>Intel® UHD Graphics</v>
      </c>
      <c r="BG119" t="str">
        <v>8GB DDR4 SO-DIMM</v>
      </c>
      <c r="BH119" t="str">
        <v>DDR4 8GB</v>
      </c>
      <c r="BI119" t="str">
        <v>512GB M.2 NVMe™ PCIe® 4.0 SSD
Without HDD</v>
      </c>
      <c r="BJ119" t="str">
        <v>1x 2.5" 7mm SATA slot
1x M.2  2280 SSD slot
2x DDR4 SO-DIMM slot</v>
      </c>
      <c r="BK119">
        <v>0</v>
      </c>
      <c r="BL119" t="str">
        <v>Wi-Fi 6(802.11ax) (Dual band) 2*2 + Bluetooth® 5.2 Wireless Card</v>
      </c>
      <c r="BM119" t="str">
        <v>Realtek RTL8111H 10/100/1000 Mbps</v>
      </c>
      <c r="BN119" t="str">
        <v>720p HD camera</v>
      </c>
      <c r="BO119" t="str">
        <v>With privacy shutter</v>
      </c>
      <c r="BP119">
        <v>0</v>
      </c>
      <c r="BQ119" t="str">
        <v>Built-in microphone
Built-in speakers
SonicMaster</v>
      </c>
      <c r="BR119" t="str">
        <v>Windows 11 Home - ASUS recommends Windows 11 Pro for business</v>
      </c>
      <c r="BS119" t="str">
        <v>1-month trial for new Microsoft 365 customers. Credit card required.</v>
      </c>
      <c r="BT119">
        <v>0</v>
      </c>
      <c r="BU119" t="str">
        <v>ø4.5, 90W AC Adapter, Output: 19V DC, 4.74A, 90W, Input: 100~240V AC 50/60Hz universal</v>
      </c>
      <c r="BV119" t="str">
        <v>1x Kensington lock
1x 3.5mm combo audio jack
1x USB 2.0 Type-A</v>
      </c>
      <c r="BW119" t="str">
        <v>1x DC-in
1x RJ45 Gigabit Ethernet
1x HDMI out 1.4
1x USB 2.0 Type-A
1x USB 3.2 Gen 1 Type-C
3x USB 3.2 Gen 1 Type-A</v>
      </c>
      <c r="BX119" t="str">
        <v>49.3 x 39.5 x 1.3 ~ 16.5 cm (19.41" x 15.55" x 0.51" ~ 6.50")</v>
      </c>
      <c r="BY119" t="str">
        <v>04.84 kg (10.67 lbs)</v>
      </c>
      <c r="BZ119" t="str">
        <v>BIOS Booting User Password Protection
HDD User Password Protection and Security
Kensington Security Slot™(7x 3mm)</v>
      </c>
      <c r="CA119" t="str">
        <v>McAfee Internet Security 30 days free trial</v>
      </c>
      <c r="CB119" t="str">
        <v>Trusted Platform Module (Firmware TPM)</v>
      </c>
      <c r="CC119" t="str">
        <v>MyASUS
ASUS Business Manager</v>
      </c>
      <c r="CD119" t="str">
        <v>Wired grey keyboard (USB)
Wired optical mouse (USB)</v>
      </c>
      <c r="CE119" t="str">
        <v>REACH
RoHS</v>
      </c>
      <c r="CF119" t="str">
        <v/>
      </c>
      <c r="CG119">
        <v>0</v>
      </c>
      <c r="CH119">
        <v>0</v>
      </c>
      <c r="CI11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120" spans="1:87" ht="14.4">
      <c r="A120" t="str">
        <v>PM640KAK-B7150WS</v>
      </c>
      <c r="B120" s="19" t="str">
        <f>IF(ISBLANK(A120),"",_xlfn.XLOOKUP(LEFT(A120,5),'MKT name rule'!$B$2:$B$322,'MKT name rule'!$C$2:$C$322, "Not found"))</f>
        <v>ASUS ExpertCenter PM600</v>
      </c>
      <c r="C120" s="19" t="str">
        <f t="shared" si="58"/>
        <v>90PT0463-M009H0</v>
      </c>
      <c r="D120" t="str">
        <f t="shared" si="31"/>
        <v>ASUS ExpertCenter PM600 (AMD Ryzen™AI 7 350 2.0/16GB/512GB/Win 11 Home/PM640KAK)</v>
      </c>
      <c r="E120" t="str">
        <f t="shared" si="32"/>
        <v>AMD Ryzen™AI 7 350 2.0 GHz 
 NPU 50 TOPs</v>
      </c>
      <c r="F120" t="str">
        <f t="shared" si="33"/>
        <v>AMD Radeon™ 860M</v>
      </c>
      <c r="G120" t="str">
        <f t="shared" si="60"/>
        <v>Windows 11 Home</v>
      </c>
      <c r="H120" t="str">
        <f t="shared" si="59"/>
        <v>Microsoft Office Home 2024_x000D_
Microsoft 365 Basic</v>
      </c>
      <c r="I120" t="str">
        <f t="shared" si="34"/>
        <v>23.8"</v>
      </c>
      <c r="J120" t="str">
        <f t="shared" si="35"/>
        <v>FHD (1920 x 1080) 16:9</v>
      </c>
      <c r="K120" t="str">
        <f t="shared" si="36"/>
        <v>250nits</v>
      </c>
      <c r="L120" s="1" t="str">
        <f t="shared" si="37"/>
        <v>DDR5 16GB</v>
      </c>
      <c r="M120" t="str">
        <f t="shared" si="38"/>
        <v>512GB M.2 NVMe™ PCIe® 4.0 SSD</v>
      </c>
      <c r="N120" t="str">
        <f t="shared" si="39"/>
        <v>Side:
1x Kensington lock
1x 3.5mm combo audio jack
1x USB 2.0 Type-A
Back:
1x DC-in
1x RJ45 Gigabit Ethernet
1x HDMI in 1.4
1x HDMI out 2.1b
1x USB 3.2 Gen 1 Type-C
3x USB 3.2 Gen 1 Type-A</v>
      </c>
      <c r="O120" t="str">
        <f t="shared" si="40"/>
        <v>06.90 kg</v>
      </c>
      <c r="P120" t="str">
        <f t="shared" si="41"/>
        <v>54.1 x 41.6 x 1.7 ~ 21.0 cm</v>
      </c>
      <c r="Q120" t="str">
        <f t="shared" si="42"/>
        <v>2x DDR5 SO-DIMM slot</v>
      </c>
      <c r="R120" t="str">
        <f t="shared" si="43"/>
        <v>Wireless black keyboard
Wireless optical mouse</v>
      </c>
      <c r="S120" t="str">
        <f t="shared" si="44"/>
        <v>No Battery</v>
      </c>
      <c r="T120" t="str">
        <f t="shared" si="45"/>
        <v>ø4.5, 120W AC Adapter</v>
      </c>
      <c r="U120" t="str">
        <f t="shared" si="46"/>
        <v>BIOS Booting User Password Protection
HDD User Password Protection and Security
Kensington Security Slot™(7x 3mm)</v>
      </c>
      <c r="V120" t="str">
        <f t="shared" si="47"/>
        <v>AMD Ryzen™AI 7 350 Processor 2.0 GHz (16MB Cache, up to 5.0 GHz, 8 cores, 16 Threads)
 NPU 50 TOPs</v>
      </c>
      <c r="W120" t="str">
        <f t="shared" si="48"/>
        <v>AMD Ryzen™AI 7 350 2.0</v>
      </c>
      <c r="X120" t="str">
        <f t="shared" si="49"/>
        <v>AMD Ryzen™AI 7 350 2.0</v>
      </c>
      <c r="Y120" t="str">
        <f t="shared" si="50"/>
        <v>AMD Ryzen™AI 7 350 2.0</v>
      </c>
      <c r="Z120" t="str">
        <f t="shared" si="51"/>
        <v>Win 11 Home</v>
      </c>
      <c r="AA120" t="str">
        <f t="shared" si="52"/>
        <v/>
      </c>
      <c r="AB120" t="str">
        <f t="shared" si="53"/>
        <v>16GB</v>
      </c>
      <c r="AC120" t="str">
        <f t="shared" si="54"/>
        <v>512GB</v>
      </c>
      <c r="AD120" t="str">
        <f t="shared" si="55"/>
        <v>1x Kensington lock
1x 3.5mm combo audio jack
1x USB 2.0 Type-A</v>
      </c>
      <c r="AE120" t="str">
        <f t="shared" si="56"/>
        <v>1x DC-in
1x RJ45 Gigabit Ethernet
1x HDMI in 1.4
1x HDMI out 2.1b
1x USB 3.2 Gen 1 Type-C
3x USB 3.2 Gen 1 Type-A</v>
      </c>
      <c r="AF120" t="str">
        <f t="shared" si="57"/>
        <v>PM640KAK</v>
      </c>
      <c r="AG120" s="27"/>
      <c r="AH120" t="str">
        <v>90PT0463-M009H0</v>
      </c>
      <c r="AI120" t="str">
        <v>PM640KAK-B7150WS</v>
      </c>
      <c r="AJ120" t="str">
        <v>4711636413862</v>
      </c>
      <c r="AK120" t="str">
        <v>199291413863</v>
      </c>
      <c r="AL120" t="str">
        <v>6.852</v>
      </c>
      <c r="AM120" t="str">
        <v>VSPT0464-BU0050</v>
      </c>
      <c r="AN120" t="str">
        <v>Black</v>
      </c>
      <c r="AO120" t="str">
        <v>23.8-inch</v>
      </c>
      <c r="AP120" t="str">
        <v>FHD (1920 x 1080) 16:9</v>
      </c>
      <c r="AQ120" t="str">
        <v>LCD</v>
      </c>
      <c r="AR120" t="str">
        <v>250nits</v>
      </c>
      <c r="AS120" t="str">
        <v>sRGB: 100%</v>
      </c>
      <c r="AT120" t="str">
        <v>178/178</v>
      </c>
      <c r="AU120" t="str">
        <v>14/25</v>
      </c>
      <c r="AV120" t="str">
        <v>100Hz</v>
      </c>
      <c r="AW120" t="str">
        <v>1000:1</v>
      </c>
      <c r="AX120" t="str">
        <v>93 %</v>
      </c>
      <c r="AY120" t="str">
        <v>Wide view</v>
      </c>
      <c r="AZ120" t="str">
        <v>Anti-glare display</v>
      </c>
      <c r="BA120" t="str">
        <v>Non-touch screen</v>
      </c>
      <c r="BB120" t="str">
        <v>Normal Stand</v>
      </c>
      <c r="BC120" t="str">
        <v>AMD Ryzen™AI 7 350 Processor 2.0 GHz (16MB Cache, up to 5.0 GHz, 8 cores, 16 Threads)
 NPU 50 TOPs</v>
      </c>
      <c r="BD120" t="str">
        <v>AMD Ryzen™ AI NPU 50 TOPS</v>
      </c>
      <c r="BE120" t="str">
        <v>N/A</v>
      </c>
      <c r="BF120" t="str">
        <v>AMD Radeon™ 860M</v>
      </c>
      <c r="BG120" t="str">
        <v>16GB DDR5 SO-DIMM</v>
      </c>
      <c r="BH120" t="str">
        <v>DDR5 16GB</v>
      </c>
      <c r="BI120" t="str">
        <v>512GB M.2 NVMe™ PCIe® 4.0 SSD</v>
      </c>
      <c r="BJ120" t="str">
        <v>2x DDR5 SO-DIMM slot</v>
      </c>
      <c r="BK120">
        <v>0</v>
      </c>
      <c r="BL120" t="str">
        <v>Wi-Fi 7(802.11be) (Triple band) 2*2 + Bluetooth® 5.4 Wireless Card</v>
      </c>
      <c r="BM120" t="str">
        <v>Realtek RTL8111H 10/100/1000 Mbps</v>
      </c>
      <c r="BN120" t="str">
        <v>5M camera with IR function to support Windows Hello</v>
      </c>
      <c r="BO120" t="str">
        <v>With privacy shutter</v>
      </c>
      <c r="BP120">
        <v>0</v>
      </c>
      <c r="BQ120" t="str">
        <v>Built-in array microphone
Built-in speakers</v>
      </c>
      <c r="BR120" t="str">
        <v>Windows 11 Home - ASUS recommends Windows 11 Pro for business</v>
      </c>
      <c r="BS120" t="str">
        <v>Microsoft Office Home 2024_x000D_
Microsoft 365 Basic</v>
      </c>
      <c r="BT120" t="str">
        <v>ø4.5, 120W AC Adapter, Output: 20V DC, 6.0A, 120W, Input: 100~240V AC 50/60Hz universal</v>
      </c>
      <c r="BU120" t="str">
        <v>1x Kensington lock
1x 3.5mm combo audio jack
1x USB 2.0 Type-A</v>
      </c>
      <c r="BV120" t="str">
        <v>1x DC-in
1x RJ45 Gigabit Ethernet
1x HDMI in 1.4
1x HDMI out 2.1b
1x USB 3.2 Gen 1 Type-C
3x USB 3.2 Gen 1 Type-A</v>
      </c>
      <c r="BW120" t="str">
        <v>54.1 x 41.6 x 1.7 ~ 21.0 cm (21.30" x 16.38" x 0.67" ~ 8.27")</v>
      </c>
      <c r="BX120" t="str">
        <v>06.90 kg (15.21 lbs)</v>
      </c>
      <c r="BY120" t="str">
        <v>BIOS Booting User Password Protection
HDD User Password Protection and Security
Kensington Security Slot™(7x 3mm)</v>
      </c>
      <c r="BZ120" t="str">
        <v>McAfee® 1 years</v>
      </c>
      <c r="CA120" t="str">
        <v>Trusted Platform Module (TPM) 2.0</v>
      </c>
      <c r="CB120" t="str">
        <v>AI ExpertMeet (AI features need devices with 12GB RAM or more)
MyASUS
ASUS Business Manager</v>
      </c>
      <c r="CC120" t="str">
        <v>System diagnosis
Fan Profile
Splendid
AppDeals
Link to MyASUS</v>
      </c>
      <c r="CD120" t="str">
        <v>Wireless black keyboard
Wireless optical mouse</v>
      </c>
      <c r="CE120" t="str">
        <v>EPEAT Gold
Energy star 8.0
REACH
RoHS</v>
      </c>
      <c r="CF120" t="str">
        <v>1Y OnSite Service
 Accidental Damage Protection + 1Y OnSite Service</v>
      </c>
      <c r="CG120">
        <v>0</v>
      </c>
      <c r="CH120">
        <v>0</v>
      </c>
      <c r="CI12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1" spans="1:87" ht="14.4">
      <c r="A121" t="str">
        <v>PM640KAK-W5150WS</v>
      </c>
      <c r="B121" s="19" t="str">
        <f>IF(ISBLANK(A121),"",_xlfn.XLOOKUP(LEFT(A121,5),'MKT name rule'!$B$2:$B$322,'MKT name rule'!$C$2:$C$322, "Not found"))</f>
        <v>ASUS ExpertCenter PM600</v>
      </c>
      <c r="C121" s="19" t="str">
        <f t="shared" si="58"/>
        <v>90PT0461-M00EA0</v>
      </c>
      <c r="D121" t="str">
        <f t="shared" si="31"/>
        <v>ASUS ExpertCenter PM600 (AMD Ryzen™AI 5 330 2.0/16GB/512GB/Win 11 Home/PM640KAK)</v>
      </c>
      <c r="E121" t="str">
        <f t="shared" si="32"/>
        <v>AMD Ryzen™AI 5 330 2.0 GHz 
 NPU 50 TOPs</v>
      </c>
      <c r="F121" t="str">
        <f t="shared" si="33"/>
        <v>AMD Radeon™ 820M</v>
      </c>
      <c r="G121" t="str">
        <f t="shared" si="60"/>
        <v>Windows 11 Home</v>
      </c>
      <c r="H121" t="str">
        <f t="shared" si="59"/>
        <v>Microsoft Office Home 2024_x000D_
Microsoft 365 Basic</v>
      </c>
      <c r="I121" t="str">
        <f t="shared" si="34"/>
        <v>23.8"</v>
      </c>
      <c r="J121" t="str">
        <f t="shared" si="35"/>
        <v>FHD (1920 x 1080) 16:9</v>
      </c>
      <c r="K121" t="str">
        <f t="shared" si="36"/>
        <v>250nits</v>
      </c>
      <c r="L121" s="1" t="str">
        <f t="shared" si="37"/>
        <v>DDR5 16GB</v>
      </c>
      <c r="M121" t="str">
        <f t="shared" si="38"/>
        <v>512GB M.2 NVMe™ PCIe® 4.0 SSD</v>
      </c>
      <c r="N121" t="str">
        <f t="shared" si="39"/>
        <v>Side:
1x Kensington lock
1x 3.5mm combo audio jack
1x USB 2.0 Type-A
Back:
1x DC-in
1x RJ45 Gigabit Ethernet
1x HDMI in 1.4
1x HDMI out 2.1b
1x USB 3.2 Gen 1 Type-C
3x USB 3.2 Gen 1 Type-A</v>
      </c>
      <c r="O121" t="str">
        <f t="shared" si="40"/>
        <v>06.90 kg</v>
      </c>
      <c r="P121" t="str">
        <f t="shared" si="41"/>
        <v>54.1 x 41.6 x 1.7 ~ 21.0 cm</v>
      </c>
      <c r="Q121" t="str">
        <f t="shared" si="42"/>
        <v>2x DDR5 SO-DIMM slot</v>
      </c>
      <c r="R121" t="str">
        <f t="shared" si="43"/>
        <v>Wireless sandstone white keyboard
Wireless optical mouse</v>
      </c>
      <c r="S121" t="str">
        <f t="shared" si="44"/>
        <v>No Battery</v>
      </c>
      <c r="T121" t="str">
        <f t="shared" si="45"/>
        <v>ø4.5, 120W AC Adapter</v>
      </c>
      <c r="U121" t="str">
        <f t="shared" si="46"/>
        <v>BIOS Booting User Password Protection
HDD User Password Protection and Security
Kensington Security Slot™(7x 3mm)</v>
      </c>
      <c r="V121" t="str">
        <f t="shared" si="47"/>
        <v>AMD Ryzen™AI 5 330 Processor 2.0 GHz (8MB Cache, up to 4.5 GHz, 4 cores, 8 Threads)
 NPU 50 TOPs</v>
      </c>
      <c r="W121" t="str">
        <f t="shared" si="48"/>
        <v>AMD Ryzen™AI 5 330 2.0</v>
      </c>
      <c r="X121" t="str">
        <f t="shared" si="49"/>
        <v>AMD Ryzen™AI 5 330 2.0</v>
      </c>
      <c r="Y121" t="str">
        <f t="shared" si="50"/>
        <v>AMD Ryzen™AI 5 330 2.0</v>
      </c>
      <c r="Z121" t="str">
        <f t="shared" si="51"/>
        <v>Win 11 Home</v>
      </c>
      <c r="AA121" t="str">
        <f t="shared" si="52"/>
        <v/>
      </c>
      <c r="AB121" t="str">
        <f t="shared" si="53"/>
        <v>16GB</v>
      </c>
      <c r="AC121" t="str">
        <f t="shared" si="54"/>
        <v>512GB</v>
      </c>
      <c r="AD121" t="str">
        <f t="shared" si="55"/>
        <v>1x Kensington lock
1x 3.5mm combo audio jack
1x USB 2.0 Type-A</v>
      </c>
      <c r="AE121" t="str">
        <f t="shared" si="56"/>
        <v>1x DC-in
1x RJ45 Gigabit Ethernet
1x HDMI in 1.4
1x HDMI out 2.1b
1x USB 3.2 Gen 1 Type-C
3x USB 3.2 Gen 1 Type-A</v>
      </c>
      <c r="AF121" t="str">
        <f t="shared" si="57"/>
        <v>PM640KAK</v>
      </c>
      <c r="AG121" s="27"/>
      <c r="AH121" t="str">
        <v>90PT0461-M00EA0</v>
      </c>
      <c r="AI121" t="str">
        <v>PM640KAK-W5150WS</v>
      </c>
      <c r="AJ121" t="str">
        <v>4711636413879</v>
      </c>
      <c r="AK121" t="str">
        <v>199291413870</v>
      </c>
      <c r="AL121" t="str">
        <v>6.852</v>
      </c>
      <c r="AM121" t="str">
        <v>VSPT0463-BU0130</v>
      </c>
      <c r="AN121" t="str">
        <v>White</v>
      </c>
      <c r="AO121" t="str">
        <v>23.8-inch</v>
      </c>
      <c r="AP121" t="str">
        <v>FHD (1920 x 1080) 16:9</v>
      </c>
      <c r="AQ121" t="str">
        <v>LCD</v>
      </c>
      <c r="AR121" t="str">
        <v>250nits</v>
      </c>
      <c r="AS121" t="str">
        <v>sRGB: 100%</v>
      </c>
      <c r="AT121" t="str">
        <v>178/178</v>
      </c>
      <c r="AU121" t="str">
        <v>14/25</v>
      </c>
      <c r="AV121" t="str">
        <v>100Hz</v>
      </c>
      <c r="AW121" t="str">
        <v>1000:1</v>
      </c>
      <c r="AX121" t="str">
        <v>93 %</v>
      </c>
      <c r="AY121" t="str">
        <v>Wide view</v>
      </c>
      <c r="AZ121" t="str">
        <v>Anti-glare display</v>
      </c>
      <c r="BA121" t="str">
        <v>Non-touch screen</v>
      </c>
      <c r="BB121" t="str">
        <v>Normal Stand</v>
      </c>
      <c r="BC121" t="str">
        <v>AMD Ryzen™AI 5 330 Processor 2.0 GHz (8MB Cache, up to 4.5 GHz, 4 cores, 8 Threads)
 NPU 50 TOPs</v>
      </c>
      <c r="BD121" t="str">
        <v>AMD Ryzen™ AI NPU 50 TOPS</v>
      </c>
      <c r="BE121" t="str">
        <v>N/A</v>
      </c>
      <c r="BF121" t="str">
        <v>AMD Radeon™ 820M</v>
      </c>
      <c r="BG121" t="str">
        <v>16GB DDR5 SO-DIMM</v>
      </c>
      <c r="BH121" t="str">
        <v>DDR5 16GB</v>
      </c>
      <c r="BI121" t="str">
        <v>512GB M.2 NVMe™ PCIe® 4.0 SSD</v>
      </c>
      <c r="BJ121" t="str">
        <v>2x DDR5 SO-DIMM slot</v>
      </c>
      <c r="BK121">
        <v>0</v>
      </c>
      <c r="BL121" t="str">
        <v>Wi-Fi 7(802.11be) (Triple band) 2*2 + Bluetooth® 5.4 Wireless Card</v>
      </c>
      <c r="BM121" t="str">
        <v>Realtek RTL8111H 10/100/1000 Mbps</v>
      </c>
      <c r="BN121" t="str">
        <v>5M camera with IR function to support Windows Hello</v>
      </c>
      <c r="BO121" t="str">
        <v>With privacy shutter</v>
      </c>
      <c r="BP121">
        <v>0</v>
      </c>
      <c r="BQ121" t="str">
        <v>Built-in array microphone
Built-in speakers</v>
      </c>
      <c r="BR121" t="str">
        <v>Windows 11 Home - ASUS recommends Windows 11 Pro for business</v>
      </c>
      <c r="BS121" t="str">
        <v>Microsoft Office Home 2024_x000D_
Microsoft 365 Basic</v>
      </c>
      <c r="BT121" t="str">
        <v>ø4.5, 120W AC Adapter, Output: 20V DC, 6.0A, 120W, Input: 100~240V AC 50/60Hz universal</v>
      </c>
      <c r="BU121" t="str">
        <v>1x Kensington lock
1x 3.5mm combo audio jack
1x USB 2.0 Type-A</v>
      </c>
      <c r="BV121" t="str">
        <v>1x DC-in
1x RJ45 Gigabit Ethernet
1x HDMI in 1.4
1x HDMI out 2.1b
1x USB 3.2 Gen 1 Type-C
3x USB 3.2 Gen 1 Type-A</v>
      </c>
      <c r="BW121" t="str">
        <v>54.1 x 41.6 x 1.7 ~ 21.0 cm (21.30" x 16.38" x 0.67" ~ 8.27")</v>
      </c>
      <c r="BX121" t="str">
        <v>06.90 kg (15.21 lbs)</v>
      </c>
      <c r="BY121" t="str">
        <v>BIOS Booting User Password Protection
HDD User Password Protection and Security
Kensington Security Slot™(7x 3mm)</v>
      </c>
      <c r="BZ121" t="str">
        <v>McAfee® 1 years</v>
      </c>
      <c r="CA121" t="str">
        <v>Trusted Platform Module (TPM) 2.0</v>
      </c>
      <c r="CB121" t="str">
        <v>AI ExpertMeet (AI features need devices with 12GB RAM or more)
MyASUS
ASUS Business Manager</v>
      </c>
      <c r="CC121" t="str">
        <v>System diagnosis
Fan Profile
Splendid
AppDeals
Link to MyASUS</v>
      </c>
      <c r="CD121" t="str">
        <v>Wireless sandstone white keyboard
Wireless optical mouse</v>
      </c>
      <c r="CE121" t="str">
        <v>EPEAT Gold
Energy star 8.0
REACH
RoHS</v>
      </c>
      <c r="CF121" t="str">
        <v>1Y OnSite Service
 Accidental Damage Protection + 1Y OnSite Service</v>
      </c>
      <c r="CG121">
        <v>0</v>
      </c>
      <c r="CH121">
        <v>0</v>
      </c>
      <c r="CI12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2" spans="1:87" ht="14.4">
      <c r="A122" t="str">
        <v>P440VAK-B5852WS</v>
      </c>
      <c r="B122" s="19" t="str">
        <f>IF(ISBLANK(A122),"",_xlfn.XLOOKUP(LEFT(A122,5),'MKT name rule'!$B$2:$B$322,'MKT name rule'!$C$2:$C$322, "Not found"))</f>
        <v>ASUS ExpertCenter P400</v>
      </c>
      <c r="C122" s="19" t="str">
        <f t="shared" si="58"/>
        <v>90PT03X5-M07U60</v>
      </c>
      <c r="D122" t="str">
        <f t="shared" si="31"/>
        <v>ASUS ExpertCenter P400 (Core 5 210H/8GB/512GB/Win 11 Home/P440VAK)</v>
      </c>
      <c r="E122" t="str">
        <f t="shared" si="32"/>
        <v>Intel® Core™ 5 210H 2.5 GHz</v>
      </c>
      <c r="F122" t="str">
        <f t="shared" si="33"/>
        <v>Intel® Graphics</v>
      </c>
      <c r="G122" t="str">
        <f t="shared" si="60"/>
        <v>Windows 11 Home</v>
      </c>
      <c r="H122" t="str">
        <f t="shared" si="59"/>
        <v>Microsoft Office Home 2024_x000D_
Microsoft 365 Basic</v>
      </c>
      <c r="I122" t="str">
        <f t="shared" si="34"/>
        <v>23.8"</v>
      </c>
      <c r="J122" t="str">
        <f t="shared" si="35"/>
        <v>FHD (1920 x 1080) 16:9</v>
      </c>
      <c r="K122" t="str">
        <f t="shared" si="36"/>
        <v>250nits</v>
      </c>
      <c r="L122" s="1" t="str">
        <f t="shared" si="37"/>
        <v>DDR5 8GB</v>
      </c>
      <c r="M122" t="str">
        <f t="shared" si="38"/>
        <v>512GB M.2 NVMe™ PCIe® 4.0 SSD</v>
      </c>
      <c r="N122" t="str">
        <f t="shared" si="39"/>
        <v>Side:
1x Kensington lock
1x 3.5mm combo audio jack
1x USB 2.0 Type-A
Back:
1x DC-in
1x RJ45 Gigabit Ethernet
1x HDMI in 1.4
1x HDMI out 1.4
1x USB 3.2 Gen 1 Type-C
3x USB 3.2 Gen 1 Type-A</v>
      </c>
      <c r="O122" t="str">
        <f t="shared" si="40"/>
        <v>06.90 kg</v>
      </c>
      <c r="P122" t="str">
        <f t="shared" si="41"/>
        <v>54.1 x 41.6 x 1.7 ~ 21.0 cm</v>
      </c>
      <c r="Q122" t="str">
        <f t="shared" si="42"/>
        <v>2x DDR5 SO-DIMM slot</v>
      </c>
      <c r="R122" t="str">
        <f t="shared" si="43"/>
        <v>Wireless black keyboard
Wireless optical mouse</v>
      </c>
      <c r="S122" t="str">
        <f t="shared" si="44"/>
        <v>No Battery</v>
      </c>
      <c r="T122" t="str">
        <f t="shared" si="45"/>
        <v>ø4.5, 120W AC Adapter</v>
      </c>
      <c r="U122" t="str">
        <f t="shared" si="46"/>
        <v>BIOS Booting User Password Protection
HDD User Password Protection and Security
Kensington Security Slot™(7x 3mm)</v>
      </c>
      <c r="V122" t="str">
        <f t="shared" si="47"/>
        <v>Intel® Core™ 5 Processor 210H 2.5 GHz (12MB Cache, up to 4.8GHz, 8 Cores, 12 Threads)</v>
      </c>
      <c r="W122" t="str">
        <f t="shared" si="48"/>
        <v>Intel® Core™ 5 210H</v>
      </c>
      <c r="X122" t="str">
        <f t="shared" si="49"/>
        <v>Core 5</v>
      </c>
      <c r="Y122" t="str">
        <f t="shared" si="50"/>
        <v>Core 5 210H</v>
      </c>
      <c r="Z122" t="str">
        <f t="shared" si="51"/>
        <v>Win 11 Home</v>
      </c>
      <c r="AA122" t="str">
        <f t="shared" si="52"/>
        <v/>
      </c>
      <c r="AB122" t="str">
        <f t="shared" si="53"/>
        <v>8GB</v>
      </c>
      <c r="AC122" t="str">
        <f t="shared" si="54"/>
        <v>512GB</v>
      </c>
      <c r="AD122" t="str">
        <f t="shared" si="55"/>
        <v>1x Kensington lock
1x 3.5mm combo audio jack
1x USB 2.0 Type-A</v>
      </c>
      <c r="AE122" t="str">
        <f t="shared" si="56"/>
        <v>1x DC-in
1x RJ45 Gigabit Ethernet
1x HDMI in 1.4
1x HDMI out 1.4
1x USB 3.2 Gen 1 Type-C
3x USB 3.2 Gen 1 Type-A</v>
      </c>
      <c r="AF122" t="str">
        <f t="shared" si="57"/>
        <v>P440VAK</v>
      </c>
      <c r="AG122" s="27"/>
      <c r="AH122" t="str">
        <v>90PT03X5-M07U60</v>
      </c>
      <c r="AI122" t="str">
        <v>P440VAK-B5852WS</v>
      </c>
      <c r="AJ122" t="str">
        <v>4711636331968</v>
      </c>
      <c r="AK122" t="str">
        <v>199291331969</v>
      </c>
      <c r="AL122" t="str">
        <v>2.202</v>
      </c>
      <c r="AM122" t="str">
        <v>VSPT03X3-BU0060</v>
      </c>
      <c r="AN122" t="str">
        <v>Black</v>
      </c>
      <c r="AO122" t="str">
        <v>23.8-inch</v>
      </c>
      <c r="AP122" t="str">
        <v>FHD (1920 x 1080) 16:9</v>
      </c>
      <c r="AQ122" t="str">
        <v>LCD</v>
      </c>
      <c r="AR122" t="str">
        <v>250nits</v>
      </c>
      <c r="AS122" t="str">
        <v>sRGB: 100%</v>
      </c>
      <c r="AT122" t="str">
        <v>178/178</v>
      </c>
      <c r="AU122" t="str">
        <v>14/25</v>
      </c>
      <c r="AV122" t="str">
        <v>100Hz</v>
      </c>
      <c r="AW122" t="str">
        <v>1000:1</v>
      </c>
      <c r="AX122" t="str">
        <v>93 %</v>
      </c>
      <c r="AY122" t="str">
        <v>Wide view</v>
      </c>
      <c r="AZ122" t="str">
        <v>Anti-glare display</v>
      </c>
      <c r="BA122" t="str">
        <v>Non-touch screen</v>
      </c>
      <c r="BB122" t="str">
        <v>Normal Stand</v>
      </c>
      <c r="BC122" t="str">
        <v>Intel® Core™ 5 Processor 210H 2.5 GHz (12MB Cache, up to 4.8GHz, 8 Cores, 12 Threads)</v>
      </c>
      <c r="BD122" t="str">
        <v/>
      </c>
      <c r="BE122" t="str">
        <v>N/A</v>
      </c>
      <c r="BF122" t="str">
        <v>Intel® Graphics</v>
      </c>
      <c r="BG122" t="str">
        <v>8GB DDR5 SO-DIMM</v>
      </c>
      <c r="BH122" t="str">
        <v>DDR5 8GB</v>
      </c>
      <c r="BI122" t="str">
        <v>512GB M.2 NVMe™ PCIe® 4.0 SSD</v>
      </c>
      <c r="BJ122" t="str">
        <v>2x DDR5 SO-DIMM slot</v>
      </c>
      <c r="BK122">
        <v>0</v>
      </c>
      <c r="BL122" t="str">
        <v>Wi-Fi 6(802.11ax) (Dual band) 2*2 + Bluetooth® 5.4 Wireless Card</v>
      </c>
      <c r="BM122" t="str">
        <v>Realtek RTL8111H 10/100/1000 Mbps</v>
      </c>
      <c r="BN122" t="str">
        <v>1080p FHD camera</v>
      </c>
      <c r="BO122" t="str">
        <v>With privacy shutter</v>
      </c>
      <c r="BP122">
        <v>0</v>
      </c>
      <c r="BQ122" t="str">
        <v>Built-in array microphone
Built-in speakers</v>
      </c>
      <c r="BR122" t="str">
        <v>Windows 11 Home - ASUS recommends Windows 11 Pro for business</v>
      </c>
      <c r="BS122" t="str">
        <v>Microsoft Office Home 2024_x000D_
Microsoft 365 Basic</v>
      </c>
      <c r="BT122" t="str">
        <v>ø4.5, 120W AC Adapter, Output: 20V DC, 6.0A, 120W, Input: 100~240V AC 50/60Hz universal</v>
      </c>
      <c r="BU122" t="str">
        <v>1x Kensington lock
1x 3.5mm combo audio jack
1x USB 2.0 Type-A</v>
      </c>
      <c r="BV122" t="str">
        <v>1x DC-in
1x RJ45 Gigabit Ethernet
1x HDMI in 1.4
1x HDMI out 1.4
1x USB 3.2 Gen 1 Type-C
3x USB 3.2 Gen 1 Type-A</v>
      </c>
      <c r="BW122" t="str">
        <v>54.1 x 41.6 x 1.7 ~ 21.0 cm (21.30" x 16.38" x 0.67" ~ 8.27")</v>
      </c>
      <c r="BX122" t="str">
        <v>06.90 kg (15.21 lbs)</v>
      </c>
      <c r="BY122" t="str">
        <v>BIOS Booting User Password Protection
HDD User Password Protection and Security
Kensington Security Slot™(7x 3mm)</v>
      </c>
      <c r="BZ122" t="str">
        <v>McAfee® 1 years</v>
      </c>
      <c r="CA122" t="str">
        <v>Trusted Platform Module (TPM) 2.0</v>
      </c>
      <c r="CB122" t="str">
        <v>AI ExpertMeet (AI features need devices with 12GB RAM or more)
MyASUS
ASUS Business Manager</v>
      </c>
      <c r="CC122" t="str">
        <v>System diagnosis
Fan Profile
Splendid
AppDeals
Link to MyASUS</v>
      </c>
      <c r="CD122" t="str">
        <v>Wireless black keyboard
Wireless optical mouse</v>
      </c>
      <c r="CE122" t="str">
        <v>EPEAT Gold
Energy star 8.0
REACH
RoHS</v>
      </c>
      <c r="CF122" t="str">
        <v>1Y OnSite Service
 Accidental Damage Protection + 1Y OnSite Service</v>
      </c>
      <c r="CG122">
        <v>0</v>
      </c>
      <c r="CH122">
        <v>0</v>
      </c>
      <c r="CI12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3" spans="1:87" ht="14.4">
      <c r="A123" t="str">
        <v>P440VAK-B5152WS</v>
      </c>
      <c r="B123" s="19" t="str">
        <f>IF(ISBLANK(A123),"",_xlfn.XLOOKUP(LEFT(A123,5),'MKT name rule'!$B$2:$B$322,'MKT name rule'!$C$2:$C$322, "Not found"))</f>
        <v>ASUS ExpertCenter P400</v>
      </c>
      <c r="C123" s="19" t="str">
        <f t="shared" si="58"/>
        <v>90PT03X5-M07U70</v>
      </c>
      <c r="D123" t="str">
        <f t="shared" si="31"/>
        <v>ASUS ExpertCenter P400 (Core 5 210H/16GB/512GB/Win 11 Home/P440VAK)</v>
      </c>
      <c r="E123" t="str">
        <f t="shared" si="32"/>
        <v>Intel® Core™ 5 210H 2.5 GHz</v>
      </c>
      <c r="F123" t="str">
        <f t="shared" si="33"/>
        <v>Intel® Graphics</v>
      </c>
      <c r="G123" t="str">
        <f t="shared" si="60"/>
        <v>Windows 11 Home</v>
      </c>
      <c r="H123" t="str">
        <f t="shared" si="59"/>
        <v>Microsoft Office Home 2024_x000D_
Microsoft 365 Basic</v>
      </c>
      <c r="I123" t="str">
        <f t="shared" si="34"/>
        <v>23.8"</v>
      </c>
      <c r="J123" t="str">
        <f t="shared" si="35"/>
        <v>FHD (1920 x 1080) 16:9</v>
      </c>
      <c r="K123" t="str">
        <f t="shared" si="36"/>
        <v>250nits</v>
      </c>
      <c r="L123" s="1" t="str">
        <f t="shared" si="37"/>
        <v>DDR5 16GB</v>
      </c>
      <c r="M123" t="str">
        <f t="shared" si="38"/>
        <v>512GB M.2 NVMe™ PCIe® 4.0 SSD</v>
      </c>
      <c r="N123" t="str">
        <f t="shared" si="39"/>
        <v>Side:
1x Kensington lock
1x 3.5mm combo audio jack
1x USB 2.0 Type-A
Back:
1x DC-in
1x RJ45 Gigabit Ethernet
1x HDMI in 1.4
1x HDMI out 1.4
1x USB 3.2 Gen 1 Type-C
3x USB 3.2 Gen 1 Type-A</v>
      </c>
      <c r="O123" t="str">
        <f t="shared" si="40"/>
        <v>06.90 kg</v>
      </c>
      <c r="P123" t="str">
        <f t="shared" si="41"/>
        <v>54.1 x 41.6 x 1.7 ~ 21.0 cm</v>
      </c>
      <c r="Q123" t="str">
        <f t="shared" si="42"/>
        <v>2x DDR5 SO-DIMM slot</v>
      </c>
      <c r="R123" t="str">
        <f t="shared" si="43"/>
        <v>Wireless black keyboard
Wireless optical mouse</v>
      </c>
      <c r="S123" t="str">
        <f t="shared" si="44"/>
        <v>No Battery</v>
      </c>
      <c r="T123" t="str">
        <f t="shared" si="45"/>
        <v>ø4.5, 120W AC Adapter</v>
      </c>
      <c r="U123" t="str">
        <f t="shared" si="46"/>
        <v>BIOS Booting User Password Protection
HDD User Password Protection and Security
Kensington Security Slot™(7x 3mm)</v>
      </c>
      <c r="V123" t="str">
        <f t="shared" si="47"/>
        <v>Intel® Core™ 5 Processor 210H 2.5 GHz (12MB Cache, up to 4.8GHz, 8 Cores, 12 Threads)</v>
      </c>
      <c r="W123" t="str">
        <f t="shared" si="48"/>
        <v>Intel® Core™ 5 210H</v>
      </c>
      <c r="X123" t="str">
        <f t="shared" si="49"/>
        <v>Core 5</v>
      </c>
      <c r="Y123" t="str">
        <f t="shared" si="50"/>
        <v>Core 5 210H</v>
      </c>
      <c r="Z123" t="str">
        <f t="shared" si="51"/>
        <v>Win 11 Home</v>
      </c>
      <c r="AA123" t="str">
        <f t="shared" si="52"/>
        <v/>
      </c>
      <c r="AB123" t="str">
        <f t="shared" si="53"/>
        <v>16GB</v>
      </c>
      <c r="AC123" t="str">
        <f t="shared" si="54"/>
        <v>512GB</v>
      </c>
      <c r="AD123" t="str">
        <f t="shared" si="55"/>
        <v>1x Kensington lock
1x 3.5mm combo audio jack
1x USB 2.0 Type-A</v>
      </c>
      <c r="AE123" t="str">
        <f t="shared" si="56"/>
        <v>1x DC-in
1x RJ45 Gigabit Ethernet
1x HDMI in 1.4
1x HDMI out 1.4
1x USB 3.2 Gen 1 Type-C
3x USB 3.2 Gen 1 Type-A</v>
      </c>
      <c r="AF123" t="str">
        <f t="shared" si="57"/>
        <v>P440VAK</v>
      </c>
      <c r="AG123" s="27"/>
      <c r="AH123" t="str">
        <v>90PT03X5-M07U70</v>
      </c>
      <c r="AI123" t="str">
        <v>P440VAK-B5152WS</v>
      </c>
      <c r="AJ123" t="str">
        <v>4711636331951</v>
      </c>
      <c r="AK123" t="str">
        <v>199291331952</v>
      </c>
      <c r="AL123" t="str">
        <v>2.202</v>
      </c>
      <c r="AM123" t="str">
        <v>VSPT03X3-BU0060</v>
      </c>
      <c r="AN123" t="str">
        <v>Black</v>
      </c>
      <c r="AO123" t="str">
        <v>23.8-inch</v>
      </c>
      <c r="AP123" t="str">
        <v>FHD (1920 x 1080) 16:9</v>
      </c>
      <c r="AQ123" t="str">
        <v>LCD</v>
      </c>
      <c r="AR123" t="str">
        <v>250nits</v>
      </c>
      <c r="AS123" t="str">
        <v>sRGB: 100%</v>
      </c>
      <c r="AT123" t="str">
        <v>178/178</v>
      </c>
      <c r="AU123" t="str">
        <v>14/25</v>
      </c>
      <c r="AV123" t="str">
        <v>100Hz</v>
      </c>
      <c r="AW123" t="str">
        <v>1000:1</v>
      </c>
      <c r="AX123" t="str">
        <v>93 %</v>
      </c>
      <c r="AY123" t="str">
        <v>Wide view</v>
      </c>
      <c r="AZ123" t="str">
        <v>Anti-glare display</v>
      </c>
      <c r="BA123" t="str">
        <v>Non-touch screen</v>
      </c>
      <c r="BB123" t="str">
        <v>Normal Stand</v>
      </c>
      <c r="BC123" t="str">
        <v>Intel® Core™ 5 Processor 210H 2.5 GHz (12MB Cache, up to 4.8GHz, 8 Cores, 12 Threads)</v>
      </c>
      <c r="BD123" t="str">
        <v/>
      </c>
      <c r="BE123" t="str">
        <v>N/A</v>
      </c>
      <c r="BF123" t="str">
        <v>Intel® Graphics</v>
      </c>
      <c r="BG123" t="str">
        <v>16GB DDR5 SO-DIMM</v>
      </c>
      <c r="BH123" t="str">
        <v>DDR5 16GB</v>
      </c>
      <c r="BI123" t="str">
        <v>512GB M.2 NVMe™ PCIe® 4.0 SSD</v>
      </c>
      <c r="BJ123" t="str">
        <v>2x DDR5 SO-DIMM slot</v>
      </c>
      <c r="BK123">
        <v>0</v>
      </c>
      <c r="BL123" t="str">
        <v>Wi-Fi 6(802.11ax) (Dual band) 2*2 + Bluetooth® 5.4 Wireless Card</v>
      </c>
      <c r="BM123" t="str">
        <v>Realtek RTL8111H 10/100/1000 Mbps</v>
      </c>
      <c r="BN123" t="str">
        <v>1080p FHD camera</v>
      </c>
      <c r="BO123" t="str">
        <v>With privacy shutter</v>
      </c>
      <c r="BP123">
        <v>0</v>
      </c>
      <c r="BQ123" t="str">
        <v>Built-in array microphone
Built-in speakers</v>
      </c>
      <c r="BR123" t="str">
        <v>Windows 11 Home - ASUS recommends Windows 11 Pro for business</v>
      </c>
      <c r="BS123" t="str">
        <v>Microsoft Office Home 2024_x000D_
Microsoft 365 Basic</v>
      </c>
      <c r="BT123" t="str">
        <v>ø4.5, 120W AC Adapter, Output: 20V DC, 6.0A, 120W, Input: 100~240V AC 50/60Hz universal</v>
      </c>
      <c r="BU123" t="str">
        <v>1x Kensington lock
1x 3.5mm combo audio jack
1x USB 2.0 Type-A</v>
      </c>
      <c r="BV123" t="str">
        <v>1x DC-in
1x RJ45 Gigabit Ethernet
1x HDMI in 1.4
1x HDMI out 1.4
1x USB 3.2 Gen 1 Type-C
3x USB 3.2 Gen 1 Type-A</v>
      </c>
      <c r="BW123" t="str">
        <v>54.1 x 41.6 x 1.7 ~ 21.0 cm (21.30" x 16.38" x 0.67" ~ 8.27")</v>
      </c>
      <c r="BX123" t="str">
        <v>06.90 kg (15.21 lbs)</v>
      </c>
      <c r="BY123" t="str">
        <v>BIOS Booting User Password Protection
HDD User Password Protection and Security
Kensington Security Slot™(7x 3mm)</v>
      </c>
      <c r="BZ123" t="str">
        <v>McAfee® 1 years</v>
      </c>
      <c r="CA123" t="str">
        <v>Trusted Platform Module (TPM) 2.0</v>
      </c>
      <c r="CB123" t="str">
        <v>AI ExpertMeet (AI features need devices with 12GB RAM or more)
MyASUS
ASUS Business Manager</v>
      </c>
      <c r="CC123" t="str">
        <v>System diagnosis
Fan Profile
Splendid
AppDeals
Link to MyASUS</v>
      </c>
      <c r="CD123" t="str">
        <v>Wireless black keyboard
Wireless optical mouse</v>
      </c>
      <c r="CE123" t="str">
        <v>EPEAT Gold
Energy star 8.0
REACH
RoHS</v>
      </c>
      <c r="CF123" t="str">
        <v>1Y OnSite Service
 Accidental Damage Protection + 1Y OnSite Service</v>
      </c>
      <c r="CG123">
        <v>0</v>
      </c>
      <c r="CH123">
        <v>0</v>
      </c>
      <c r="CI12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4" spans="1:87" ht="14.4">
      <c r="A124" t="str">
        <v>P440VAK-W5852WS</v>
      </c>
      <c r="B124" s="19" t="str">
        <f>IF(ISBLANK(A124),"",_xlfn.XLOOKUP(LEFT(A124,5),'MKT name rule'!$B$2:$B$322,'MKT name rule'!$C$2:$C$322, "Not found"))</f>
        <v>ASUS ExpertCenter P400</v>
      </c>
      <c r="C124" s="19" t="str">
        <f t="shared" si="58"/>
        <v>90PT03X7-M07U80</v>
      </c>
      <c r="D124" t="str">
        <f t="shared" si="31"/>
        <v>ASUS ExpertCenter P400 (Core 5 210H/8GB/512GB/Win 11 Home/P440VAK)</v>
      </c>
      <c r="E124" t="str">
        <f t="shared" si="32"/>
        <v>Intel® Core™ 5 210H 2.5 GHz</v>
      </c>
      <c r="F124" t="str">
        <f t="shared" si="33"/>
        <v>Intel® Graphics</v>
      </c>
      <c r="G124" t="str">
        <f t="shared" si="60"/>
        <v>Windows 11 Home</v>
      </c>
      <c r="H124" t="str">
        <f t="shared" si="59"/>
        <v>Microsoft Office Home 2024_x000D_
Microsoft 365 Basic</v>
      </c>
      <c r="I124" t="str">
        <f t="shared" si="34"/>
        <v>23.8"</v>
      </c>
      <c r="J124" t="str">
        <f t="shared" si="35"/>
        <v>FHD (1920 x 1080) 16:9</v>
      </c>
      <c r="K124" t="str">
        <f t="shared" si="36"/>
        <v>250nits</v>
      </c>
      <c r="L124" s="1" t="str">
        <f t="shared" si="37"/>
        <v>DDR5 8GB</v>
      </c>
      <c r="M124" t="str">
        <f t="shared" si="38"/>
        <v>512GB M.2 NVMe™ PCIe® 4.0 SSD</v>
      </c>
      <c r="N124" t="str">
        <f t="shared" si="39"/>
        <v>Side:
1x Kensington lock
1x 3.5mm combo audio jack
1x USB 2.0 Type-A
Back:
1x DC-in
1x RJ45 Gigabit Ethernet
1x HDMI in 1.4
1x HDMI out 1.4
1x USB 3.2 Gen 1 Type-C
3x USB 3.2 Gen 1 Type-A</v>
      </c>
      <c r="O124" t="str">
        <f t="shared" si="40"/>
        <v>06.90 kg</v>
      </c>
      <c r="P124" t="str">
        <f t="shared" si="41"/>
        <v>54.1 x 41.6 x 1.7 ~ 21.0 cm</v>
      </c>
      <c r="Q124" t="str">
        <f t="shared" si="42"/>
        <v>2x DDR5 SO-DIMM slot</v>
      </c>
      <c r="R124" t="str">
        <f t="shared" si="43"/>
        <v>Wireless sandstone white keyboard
Wireless optical mouse</v>
      </c>
      <c r="S124" t="str">
        <f t="shared" si="44"/>
        <v>No Battery</v>
      </c>
      <c r="T124" t="str">
        <f t="shared" si="45"/>
        <v>ø4.5, 120W AC Adapter</v>
      </c>
      <c r="U124" t="str">
        <f t="shared" si="46"/>
        <v>BIOS Booting User Password Protection
HDD User Password Protection and Security
Kensington Security Slot™(7x 3mm)</v>
      </c>
      <c r="V124" t="str">
        <f t="shared" si="47"/>
        <v>Intel® Core™ 5 Processor 210H 2.5 GHz (12MB Cache, up to 4.8GHz, 8 Cores, 12 Threads)</v>
      </c>
      <c r="W124" t="str">
        <f t="shared" si="48"/>
        <v>Intel® Core™ 5 210H</v>
      </c>
      <c r="X124" t="str">
        <f t="shared" si="49"/>
        <v>Core 5</v>
      </c>
      <c r="Y124" t="str">
        <f t="shared" si="50"/>
        <v>Core 5 210H</v>
      </c>
      <c r="Z124" t="str">
        <f t="shared" si="51"/>
        <v>Win 11 Home</v>
      </c>
      <c r="AA124" t="str">
        <f t="shared" si="52"/>
        <v/>
      </c>
      <c r="AB124" t="str">
        <f t="shared" si="53"/>
        <v>8GB</v>
      </c>
      <c r="AC124" t="str">
        <f t="shared" si="54"/>
        <v>512GB</v>
      </c>
      <c r="AD124" t="str">
        <f t="shared" si="55"/>
        <v>1x Kensington lock
1x 3.5mm combo audio jack
1x USB 2.0 Type-A</v>
      </c>
      <c r="AE124" t="str">
        <f t="shared" si="56"/>
        <v>1x DC-in
1x RJ45 Gigabit Ethernet
1x HDMI in 1.4
1x HDMI out 1.4
1x USB 3.2 Gen 1 Type-C
3x USB 3.2 Gen 1 Type-A</v>
      </c>
      <c r="AF124" t="str">
        <f t="shared" si="57"/>
        <v>P440VAK</v>
      </c>
      <c r="AG124" s="27"/>
      <c r="AH124" t="str">
        <v>90PT03X7-M07U80</v>
      </c>
      <c r="AI124" t="str">
        <v>P440VAK-W5852WS</v>
      </c>
      <c r="AJ124" t="str">
        <v>4711636328876</v>
      </c>
      <c r="AK124" t="str">
        <v>199291328877</v>
      </c>
      <c r="AL124" t="str">
        <v>6.852</v>
      </c>
      <c r="AM124" t="str">
        <v>VSPT03X4-BU0060</v>
      </c>
      <c r="AN124" t="str">
        <v>White</v>
      </c>
      <c r="AO124" t="str">
        <v>23.8-inch</v>
      </c>
      <c r="AP124" t="str">
        <v>FHD (1920 x 1080) 16:9</v>
      </c>
      <c r="AQ124" t="str">
        <v>LCD</v>
      </c>
      <c r="AR124" t="str">
        <v>250nits</v>
      </c>
      <c r="AS124" t="str">
        <v>sRGB: 100%</v>
      </c>
      <c r="AT124" t="str">
        <v>178/178</v>
      </c>
      <c r="AU124" t="str">
        <v>14/25</v>
      </c>
      <c r="AV124" t="str">
        <v>100Hz</v>
      </c>
      <c r="AW124" t="str">
        <v>1000:1</v>
      </c>
      <c r="AX124" t="str">
        <v>93 %</v>
      </c>
      <c r="AY124" t="str">
        <v>Wide view</v>
      </c>
      <c r="AZ124" t="str">
        <v>Anti-glare display</v>
      </c>
      <c r="BA124" t="str">
        <v>Non-touch screen</v>
      </c>
      <c r="BB124" t="str">
        <v>Normal Stand</v>
      </c>
      <c r="BC124" t="str">
        <v>Intel® Core™ 5 Processor 210H 2.5 GHz (12MB Cache, up to 4.8GHz, 8 Cores, 12 Threads)</v>
      </c>
      <c r="BD124" t="str">
        <v/>
      </c>
      <c r="BE124" t="str">
        <v>N/A</v>
      </c>
      <c r="BF124" t="str">
        <v>Intel® Graphics</v>
      </c>
      <c r="BG124" t="str">
        <v>8GB DDR5 SO-DIMM</v>
      </c>
      <c r="BH124" t="str">
        <v>DDR5 8GB</v>
      </c>
      <c r="BI124" t="str">
        <v>512GB M.2 NVMe™ PCIe® 4.0 SSD</v>
      </c>
      <c r="BJ124" t="str">
        <v>2x DDR5 SO-DIMM slot</v>
      </c>
      <c r="BK124">
        <v>0</v>
      </c>
      <c r="BL124" t="str">
        <v>Wi-Fi 6(802.11ax) (Dual band) 2*2 + Bluetooth® 5.4 Wireless Card</v>
      </c>
      <c r="BM124" t="str">
        <v>Realtek RTL8111H 10/100/1000 Mbps</v>
      </c>
      <c r="BN124" t="str">
        <v>1080p FHD camera</v>
      </c>
      <c r="BO124" t="str">
        <v>With privacy shutter</v>
      </c>
      <c r="BP124">
        <v>0</v>
      </c>
      <c r="BQ124" t="str">
        <v>Built-in array microphone
Built-in speakers</v>
      </c>
      <c r="BR124" t="str">
        <v>Windows 11 Home - ASUS recommends Windows 11 Pro for business</v>
      </c>
      <c r="BS124" t="str">
        <v>Microsoft Office Home 2024_x000D_
Microsoft 365 Basic</v>
      </c>
      <c r="BT124" t="str">
        <v>ø4.5, 120W AC Adapter, Output: 20V DC, 6.0A, 120W, Input: 100~240V AC 50/60Hz universal</v>
      </c>
      <c r="BU124" t="str">
        <v>1x Kensington lock
1x 3.5mm combo audio jack
1x USB 2.0 Type-A</v>
      </c>
      <c r="BV124" t="str">
        <v>1x DC-in
1x RJ45 Gigabit Ethernet
1x HDMI in 1.4
1x HDMI out 1.4
1x USB 3.2 Gen 1 Type-C
3x USB 3.2 Gen 1 Type-A</v>
      </c>
      <c r="BW124" t="str">
        <v>54.1 x 41.6 x 1.7 ~ 21.0 cm (21.30" x 16.38" x 0.67" ~ 8.27")</v>
      </c>
      <c r="BX124" t="str">
        <v>06.90 kg (15.21 lbs)</v>
      </c>
      <c r="BY124" t="str">
        <v>BIOS Booting User Password Protection
HDD User Password Protection and Security
Kensington Security Slot™(7x 3mm)</v>
      </c>
      <c r="BZ124" t="str">
        <v>McAfee® 1 years</v>
      </c>
      <c r="CA124" t="str">
        <v>Trusted Platform Module (TPM) 2.0</v>
      </c>
      <c r="CB124" t="str">
        <v>AI ExpertMeet (AI features need devices with 12GB RAM or more)
MyASUS
ASUS Business Manager</v>
      </c>
      <c r="CC124" t="str">
        <v>System diagnosis
Fan Profile
Splendid
AppDeals
Link to MyASUS</v>
      </c>
      <c r="CD124" t="str">
        <v>Wireless sandstone white keyboard
Wireless optical mouse</v>
      </c>
      <c r="CE124" t="str">
        <v>EPEAT Gold
Energy star 8.0
REACH
RoHS</v>
      </c>
      <c r="CF124" t="str">
        <v>1Y OnSite Service
 Accidental Damage Protection + 1Y OnSite Service</v>
      </c>
      <c r="CG124">
        <v>0</v>
      </c>
      <c r="CH124">
        <v>0</v>
      </c>
      <c r="CI12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5" spans="1:87" ht="14.4">
      <c r="A125" t="str">
        <v>P440VAT-B5852WS</v>
      </c>
      <c r="B125" s="19" t="str">
        <f>IF(ISBLANK(A125),"",_xlfn.XLOOKUP(LEFT(A125,5),'MKT name rule'!$B$2:$B$322,'MKT name rule'!$C$2:$C$322, "Not found"))</f>
        <v>ASUS ExpertCenter P400</v>
      </c>
      <c r="C125" s="19" t="str">
        <f t="shared" si="58"/>
        <v>90PT03X5-M07UA0</v>
      </c>
      <c r="D125" t="str">
        <f t="shared" si="31"/>
        <v>ASUS ExpertCenter P400 (Core 5 210H/8GB/512GB/Win 11 Home/P440VAT)</v>
      </c>
      <c r="E125" t="str">
        <f t="shared" si="32"/>
        <v>Intel® Core™ 5 210H 2.5 GHz</v>
      </c>
      <c r="F125" t="str">
        <f t="shared" si="33"/>
        <v>Intel® Graphics</v>
      </c>
      <c r="G125" t="str">
        <f t="shared" si="60"/>
        <v>Windows 11 Home</v>
      </c>
      <c r="H125" t="str">
        <f t="shared" si="59"/>
        <v>Microsoft Office Home 2024_x000D_
Microsoft 365 Basic</v>
      </c>
      <c r="I125" t="str">
        <f t="shared" si="34"/>
        <v>23.8"</v>
      </c>
      <c r="J125" t="str">
        <f t="shared" si="35"/>
        <v>FHD (1920 x 1080) 16:9</v>
      </c>
      <c r="K125" t="str">
        <f t="shared" si="36"/>
        <v>250nits</v>
      </c>
      <c r="L125" s="1" t="str">
        <f t="shared" si="37"/>
        <v>DDR5 8GB</v>
      </c>
      <c r="M125" t="str">
        <f t="shared" si="38"/>
        <v>512GB M.2 NVMe™ PCIe® 4.0 SSD</v>
      </c>
      <c r="N125" t="str">
        <f t="shared" si="39"/>
        <v>Side:
1x Kensington lock
1x 3.5mm combo audio jack
1x USB 2.0 Type-A
Back:
1x DC-in
1x RJ45 Gigabit Ethernet
1x HDMI in 1.4
1x HDMI out 1.4
1x USB 3.2 Gen 1 Type-C
3x USB 3.2 Gen 1 Type-A</v>
      </c>
      <c r="O125" t="str">
        <f t="shared" si="40"/>
        <v>06.90 kg</v>
      </c>
      <c r="P125" t="str">
        <f t="shared" si="41"/>
        <v>54.1 x 41.6 x 1.7 ~ 21.0 cm</v>
      </c>
      <c r="Q125" t="str">
        <f t="shared" si="42"/>
        <v>2x DDR5 SO-DIMM slot</v>
      </c>
      <c r="R125" t="str">
        <f t="shared" si="43"/>
        <v>Wireless black keyboard
Wireless optical mouse</v>
      </c>
      <c r="S125" t="str">
        <f t="shared" si="44"/>
        <v>No Battery</v>
      </c>
      <c r="T125" t="str">
        <f t="shared" si="45"/>
        <v>ø4.5, 120W AC Adapter</v>
      </c>
      <c r="U125" t="str">
        <f t="shared" si="46"/>
        <v>BIOS Booting User Password Protection
HDD User Password Protection and Security
Kensington Security Slot™(7x 3mm)</v>
      </c>
      <c r="V125" t="str">
        <f t="shared" si="47"/>
        <v>Intel® Core™ 5 Processor 210H 2.5 GHz (12MB Cache, up to 4.8GHz, 8 Cores, 12 Threads)</v>
      </c>
      <c r="W125" t="str">
        <f t="shared" si="48"/>
        <v>Intel® Core™ 5 210H</v>
      </c>
      <c r="X125" t="str">
        <f t="shared" si="49"/>
        <v>Core 5</v>
      </c>
      <c r="Y125" t="str">
        <f t="shared" si="50"/>
        <v>Core 5 210H</v>
      </c>
      <c r="Z125" t="str">
        <f t="shared" si="51"/>
        <v>Win 11 Home</v>
      </c>
      <c r="AA125" t="str">
        <f t="shared" si="52"/>
        <v/>
      </c>
      <c r="AB125" t="str">
        <f t="shared" si="53"/>
        <v>8GB</v>
      </c>
      <c r="AC125" t="str">
        <f t="shared" si="54"/>
        <v>512GB</v>
      </c>
      <c r="AD125" t="str">
        <f t="shared" si="55"/>
        <v>1x Kensington lock
1x 3.5mm combo audio jack
1x USB 2.0 Type-A</v>
      </c>
      <c r="AE125" t="str">
        <f t="shared" si="56"/>
        <v>1x DC-in
1x RJ45 Gigabit Ethernet
1x HDMI in 1.4
1x HDMI out 1.4
1x USB 3.2 Gen 1 Type-C
3x USB 3.2 Gen 1 Type-A</v>
      </c>
      <c r="AF125" t="str">
        <f t="shared" si="57"/>
        <v>P440VAT</v>
      </c>
      <c r="AG125" s="27"/>
      <c r="AH125" t="str">
        <v>90PT03X5-M07UA0</v>
      </c>
      <c r="AI125" t="str">
        <v>P440VAT-B5852WS</v>
      </c>
      <c r="AJ125" t="str">
        <v>4711636413794</v>
      </c>
      <c r="AK125" t="str">
        <v>199291413795</v>
      </c>
      <c r="AL125" t="str">
        <v>1.982</v>
      </c>
      <c r="AM125" t="str">
        <v>VSPT03X3-BU0080</v>
      </c>
      <c r="AN125" t="str">
        <v>Black</v>
      </c>
      <c r="AO125" t="str">
        <v>23.8-inch</v>
      </c>
      <c r="AP125" t="str">
        <v>FHD (1920 x 1080) 16:9</v>
      </c>
      <c r="AQ125" t="str">
        <v>LCD</v>
      </c>
      <c r="AR125" t="str">
        <v>250nits</v>
      </c>
      <c r="AS125" t="str">
        <v>sRGB: 100%</v>
      </c>
      <c r="AT125" t="str">
        <v>178/178</v>
      </c>
      <c r="AU125" t="str">
        <v>14/25</v>
      </c>
      <c r="AV125" t="str">
        <v>75Hz</v>
      </c>
      <c r="AW125" t="str">
        <v>1000:1</v>
      </c>
      <c r="AX125" t="str">
        <v>93 %</v>
      </c>
      <c r="AY125" t="str">
        <v>Wide view</v>
      </c>
      <c r="AZ125" t="str">
        <v>Anti-glare display</v>
      </c>
      <c r="BA125" t="str">
        <v>Touch screen</v>
      </c>
      <c r="BB125" t="str">
        <v>Normal Stand</v>
      </c>
      <c r="BC125" t="str">
        <v>Intel® Core™ 5 Processor 210H 2.5 GHz (12MB Cache, up to 4.8GHz, 8 Cores, 12 Threads)</v>
      </c>
      <c r="BD125" t="str">
        <v/>
      </c>
      <c r="BE125" t="str">
        <v>N/A</v>
      </c>
      <c r="BF125" t="str">
        <v>Intel® Graphics</v>
      </c>
      <c r="BG125" t="str">
        <v>8GB DDR5 SO-DIMM</v>
      </c>
      <c r="BH125" t="str">
        <v>DDR5 8GB</v>
      </c>
      <c r="BI125" t="str">
        <v>512GB M.2 NVMe™ PCIe® 4.0 SSD</v>
      </c>
      <c r="BJ125" t="str">
        <v>2x DDR5 SO-DIMM slot</v>
      </c>
      <c r="BK125">
        <v>0</v>
      </c>
      <c r="BL125" t="str">
        <v>Wi-Fi 6(802.11ax) (Dual band) 2*2 + Bluetooth® 5.4 Wireless Card</v>
      </c>
      <c r="BM125" t="str">
        <v>Realtek RTL8111H 10/100/1000 Mbps</v>
      </c>
      <c r="BN125" t="str">
        <v>1080p FHD camera</v>
      </c>
      <c r="BO125" t="str">
        <v>With privacy shutter</v>
      </c>
      <c r="BP125">
        <v>0</v>
      </c>
      <c r="BQ125" t="str">
        <v>Built-in array microphone
Built-in speakers</v>
      </c>
      <c r="BR125" t="str">
        <v>Windows 11 Home - ASUS recommends Windows 11 Pro for business</v>
      </c>
      <c r="BS125" t="str">
        <v>Microsoft Office Home 2024_x000D_
Microsoft 365 Basic</v>
      </c>
      <c r="BT125" t="str">
        <v>ø4.5, 120W AC Adapter, Output: 20V DC, 6.0A, 120W, Input: 100~240V AC 50/60Hz universal</v>
      </c>
      <c r="BU125" t="str">
        <v>1x Kensington lock
1x 3.5mm combo audio jack
1x USB 2.0 Type-A</v>
      </c>
      <c r="BV125" t="str">
        <v>1x DC-in
1x RJ45 Gigabit Ethernet
1x HDMI in 1.4
1x HDMI out 1.4
1x USB 3.2 Gen 1 Type-C
3x USB 3.2 Gen 1 Type-A</v>
      </c>
      <c r="BW125" t="str">
        <v>54.1 x 41.6 x 1.7 ~ 21.0 cm (21.30" x 16.38" x 0.67" ~ 8.27")</v>
      </c>
      <c r="BX125" t="str">
        <v>06.90 kg (15.21 lbs)</v>
      </c>
      <c r="BY125" t="str">
        <v>BIOS Booting User Password Protection
HDD User Password Protection and Security
Kensington Security Slot™(7x 3mm)</v>
      </c>
      <c r="BZ125" t="str">
        <v>McAfee® 1 years</v>
      </c>
      <c r="CA125" t="str">
        <v>Trusted Platform Module (TPM) 2.0</v>
      </c>
      <c r="CB125" t="str">
        <v>AI ExpertMeet (AI features need devices with 12GB RAM or more)
MyASUS
ASUS Business Manager</v>
      </c>
      <c r="CC125" t="str">
        <v>System diagnosis
Fan Profile
Splendid
AppDeals
Link to MyASUS</v>
      </c>
      <c r="CD125" t="str">
        <v>Wireless black keyboard
Wireless optical mouse</v>
      </c>
      <c r="CE125" t="str">
        <v>EPEAT Gold
Energy star 8.0
REACH
RoHS</v>
      </c>
      <c r="CF125" t="str">
        <v>1Y OnSite Service
 Accidental Damage Protection + 1Y OnSite Service</v>
      </c>
      <c r="CG125">
        <v>0</v>
      </c>
      <c r="CH125">
        <v>0</v>
      </c>
      <c r="CI12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6" spans="1:87" ht="14.4">
      <c r="A126" t="str">
        <v>P440VAK-B7852WS</v>
      </c>
      <c r="B126" s="19" t="str">
        <f>IF(ISBLANK(A126),"",_xlfn.XLOOKUP(LEFT(A126,5),'MKT name rule'!$B$2:$B$322,'MKT name rule'!$C$2:$C$322, "Not found"))</f>
        <v>ASUS ExpertCenter P400</v>
      </c>
      <c r="C126" s="19" t="str">
        <f t="shared" si="58"/>
        <v>90PT03X5-M08JZ0</v>
      </c>
      <c r="D126" t="str">
        <f t="shared" si="31"/>
        <v>ASUS ExpertCenter P400 (Core 7 240H/8GB/512GB/Win 11 Home/P440VAK)</v>
      </c>
      <c r="E126" t="str">
        <f t="shared" si="32"/>
        <v>Intel® Core™ 7 240H 2.5 GHz</v>
      </c>
      <c r="F126" t="str">
        <f t="shared" si="33"/>
        <v>Intel® Graphics</v>
      </c>
      <c r="G126" t="str">
        <f t="shared" si="60"/>
        <v>Windows 11 Home</v>
      </c>
      <c r="H126" t="str">
        <f t="shared" si="59"/>
        <v>Microsoft Office Home 2024_x000D_
Microsoft 365 Basic</v>
      </c>
      <c r="I126" t="str">
        <f t="shared" si="34"/>
        <v>23.8"</v>
      </c>
      <c r="J126" t="str">
        <f t="shared" si="35"/>
        <v>FHD (1920 x 1080) 16:9</v>
      </c>
      <c r="K126" t="str">
        <f t="shared" si="36"/>
        <v>250nits</v>
      </c>
      <c r="L126" s="1" t="str">
        <f t="shared" si="37"/>
        <v>DDR5 8GB</v>
      </c>
      <c r="M126" t="str">
        <f t="shared" si="38"/>
        <v>512GB M.2 NVMe™ PCIe® 4.0 SSD</v>
      </c>
      <c r="N126" t="str">
        <f t="shared" si="39"/>
        <v>Side:
1x Kensington lock
1x 3.5mm combo audio jack
1x USB 2.0 Type-A
Back:
1x DC-in
1x RJ45 Gigabit Ethernet
1x HDMI in 1.4
1x HDMI out 1.4
1x USB 3.2 Gen 1 Type-C
3x USB 3.2 Gen 1 Type-A</v>
      </c>
      <c r="O126" t="str">
        <f t="shared" si="40"/>
        <v>06.90 kg</v>
      </c>
      <c r="P126" t="str">
        <f t="shared" si="41"/>
        <v>54.1 x 41.6 x 1.7 ~ 21.0 cm</v>
      </c>
      <c r="Q126" t="str">
        <f t="shared" si="42"/>
        <v>2x DDR5 SO-DIMM slot</v>
      </c>
      <c r="R126" t="str">
        <f t="shared" si="43"/>
        <v>Wireless black keyboard
Wireless optical mouse</v>
      </c>
      <c r="S126" t="str">
        <f t="shared" si="44"/>
        <v>No Battery</v>
      </c>
      <c r="T126" t="str">
        <f t="shared" si="45"/>
        <v>ø4.5, 120W AC Adapter</v>
      </c>
      <c r="U126" t="str">
        <f t="shared" si="46"/>
        <v>BIOS Booting User Password Protection
HDD User Password Protection and Security
Kensington Security Slot™(7x 3mm)</v>
      </c>
      <c r="V126" t="str">
        <f t="shared" si="47"/>
        <v>Intel® Core™ 7 Processor 240H 2.5 GHz (24MB Cache, up to 5.2 GHz, 10 Cores, 16 Threads)</v>
      </c>
      <c r="W126" t="str">
        <f t="shared" si="48"/>
        <v>Intel® Core™ 7 240H</v>
      </c>
      <c r="X126" t="str">
        <f t="shared" si="49"/>
        <v>Core 7</v>
      </c>
      <c r="Y126" t="str">
        <f t="shared" si="50"/>
        <v>Core 7 240H</v>
      </c>
      <c r="Z126" t="str">
        <f t="shared" si="51"/>
        <v>Win 11 Home</v>
      </c>
      <c r="AA126" t="str">
        <f t="shared" si="52"/>
        <v/>
      </c>
      <c r="AB126" t="str">
        <f t="shared" si="53"/>
        <v>8GB</v>
      </c>
      <c r="AC126" t="str">
        <f t="shared" si="54"/>
        <v>512GB</v>
      </c>
      <c r="AD126" t="str">
        <f t="shared" si="55"/>
        <v>1x Kensington lock
1x 3.5mm combo audio jack
1x USB 2.0 Type-A</v>
      </c>
      <c r="AE126" t="str">
        <f t="shared" si="56"/>
        <v>1x DC-in
1x RJ45 Gigabit Ethernet
1x HDMI in 1.4
1x HDMI out 1.4
1x USB 3.2 Gen 1 Type-C
3x USB 3.2 Gen 1 Type-A</v>
      </c>
      <c r="AF126" t="str">
        <f t="shared" si="57"/>
        <v>P440VAK</v>
      </c>
      <c r="AG126" s="27"/>
      <c r="AH126" t="str">
        <v>90PT03X5-M08JZ0</v>
      </c>
      <c r="AI126" t="str">
        <v>P440VAK-B7852WS</v>
      </c>
      <c r="AJ126" t="str">
        <v>4711636331982</v>
      </c>
      <c r="AK126" t="str">
        <v>199291331983</v>
      </c>
      <c r="AL126" t="str">
        <v>2.202</v>
      </c>
      <c r="AM126" t="str">
        <v>VSPT03X3-BU0060</v>
      </c>
      <c r="AN126" t="str">
        <v>Black</v>
      </c>
      <c r="AO126" t="str">
        <v>23.8-inch</v>
      </c>
      <c r="AP126" t="str">
        <v>FHD (1920 x 1080) 16:9</v>
      </c>
      <c r="AQ126" t="str">
        <v>LCD</v>
      </c>
      <c r="AR126" t="str">
        <v>250nits</v>
      </c>
      <c r="AS126" t="str">
        <v>sRGB: 100%</v>
      </c>
      <c r="AT126" t="str">
        <v>178/178</v>
      </c>
      <c r="AU126" t="str">
        <v>14/25</v>
      </c>
      <c r="AV126" t="str">
        <v>100Hz</v>
      </c>
      <c r="AW126" t="str">
        <v>1000:1</v>
      </c>
      <c r="AX126" t="str">
        <v>93 %</v>
      </c>
      <c r="AY126" t="str">
        <v>Wide view</v>
      </c>
      <c r="AZ126" t="str">
        <v>Anti-glare display</v>
      </c>
      <c r="BA126" t="str">
        <v>Non-touch screen</v>
      </c>
      <c r="BB126" t="str">
        <v>Normal Stand</v>
      </c>
      <c r="BC126" t="str">
        <v>Intel® Core™ 7 Processor 240H 2.5 GHz (24MB Cache, up to 5.2 GHz, 10 Cores, 16 Threads)</v>
      </c>
      <c r="BD126" t="str">
        <v/>
      </c>
      <c r="BE126" t="str">
        <v>N/A</v>
      </c>
      <c r="BF126" t="str">
        <v>Intel® Graphics</v>
      </c>
      <c r="BG126" t="str">
        <v>8GB DDR5 SO-DIMM</v>
      </c>
      <c r="BH126" t="str">
        <v>DDR5 8GB</v>
      </c>
      <c r="BI126" t="str">
        <v>512GB M.2 NVMe™ PCIe® 4.0 SSD</v>
      </c>
      <c r="BJ126" t="str">
        <v>2x DDR5 SO-DIMM slot</v>
      </c>
      <c r="BK126">
        <v>0</v>
      </c>
      <c r="BL126" t="str">
        <v>Wi-Fi 6(802.11ax) (Dual band) 2*2 + Bluetooth® 5.4 Wireless Card</v>
      </c>
      <c r="BM126" t="str">
        <v>Realtek RTL8111H 10/100/1000 Mbps</v>
      </c>
      <c r="BN126" t="str">
        <v>1080p FHD camera</v>
      </c>
      <c r="BO126" t="str">
        <v>With privacy shutter</v>
      </c>
      <c r="BP126">
        <v>0</v>
      </c>
      <c r="BQ126" t="str">
        <v>Built-in array microphone
Built-in speakers</v>
      </c>
      <c r="BR126" t="str">
        <v>Windows 11 Home - ASUS recommends Windows 11 Pro for business</v>
      </c>
      <c r="BS126" t="str">
        <v>Microsoft Office Home 2024_x000D_
Microsoft 365 Basic</v>
      </c>
      <c r="BT126" t="str">
        <v>ø4.5, 120W AC Adapter, Output: 20V DC, 6.0A, 120W, Input: 100~240V AC 50/60Hz universal</v>
      </c>
      <c r="BU126" t="str">
        <v>1x Kensington lock
1x 3.5mm combo audio jack
1x USB 2.0 Type-A</v>
      </c>
      <c r="BV126" t="str">
        <v>1x DC-in
1x RJ45 Gigabit Ethernet
1x HDMI in 1.4
1x HDMI out 1.4
1x USB 3.2 Gen 1 Type-C
3x USB 3.2 Gen 1 Type-A</v>
      </c>
      <c r="BW126" t="str">
        <v>54.1 x 41.6 x 1.7 ~ 21.0 cm (21.30" x 16.38" x 0.67" ~ 8.27")</v>
      </c>
      <c r="BX126" t="str">
        <v>06.90 kg (15.21 lbs)</v>
      </c>
      <c r="BY126" t="str">
        <v>BIOS Booting User Password Protection
HDD User Password Protection and Security
Kensington Security Slot™(7x 3mm)</v>
      </c>
      <c r="BZ126" t="str">
        <v>McAfee® 1 years</v>
      </c>
      <c r="CA126" t="str">
        <v>Trusted Platform Module (TPM) 2.0</v>
      </c>
      <c r="CB126" t="str">
        <v>AI ExpertMeet (AI features need devices with 12GB RAM or more)
MyASUS
ASUS Business Manager</v>
      </c>
      <c r="CC126" t="str">
        <v>System diagnosis
Fan Profile
Splendid
AppDeals
Link to MyASUS</v>
      </c>
      <c r="CD126" t="str">
        <v>Wireless black keyboard
Wireless optical mouse</v>
      </c>
      <c r="CE126" t="str">
        <v>EPEAT Gold
Energy star 8.0
REACH
RoHS</v>
      </c>
      <c r="CF126" t="str">
        <v>1Y OnSite Service
 Accidental Damage Protection + 1Y OnSite Service</v>
      </c>
      <c r="CG126">
        <v>0</v>
      </c>
      <c r="CH126">
        <v>0</v>
      </c>
      <c r="CI12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7" spans="1:87" ht="14.4">
      <c r="A127" t="str">
        <v>P440VAK-B7152WS</v>
      </c>
      <c r="B127" s="19" t="str">
        <f>IF(ISBLANK(A127),"",_xlfn.XLOOKUP(LEFT(A127,5),'MKT name rule'!$B$2:$B$322,'MKT name rule'!$C$2:$C$322, "Not found"))</f>
        <v>ASUS ExpertCenter P400</v>
      </c>
      <c r="C127" s="19" t="str">
        <f t="shared" si="58"/>
        <v>90PT03X5-M08K00</v>
      </c>
      <c r="D127" t="str">
        <f t="shared" si="31"/>
        <v>ASUS ExpertCenter P400 (Core 7 240H/16GB/512GB/Win 11 Home/P440VAK)</v>
      </c>
      <c r="E127" t="str">
        <f t="shared" si="32"/>
        <v>Intel® Core™ 7 240H 2.5 GHz</v>
      </c>
      <c r="F127" t="str">
        <f t="shared" si="33"/>
        <v>Intel® Graphics</v>
      </c>
      <c r="G127" t="str">
        <f t="shared" si="60"/>
        <v>Windows 11 Home</v>
      </c>
      <c r="H127" t="str">
        <f t="shared" si="59"/>
        <v>Microsoft Office Home 2024_x000D_
Microsoft 365 Basic</v>
      </c>
      <c r="I127" t="str">
        <f t="shared" si="34"/>
        <v>23.8"</v>
      </c>
      <c r="J127" t="str">
        <f t="shared" si="35"/>
        <v>FHD (1920 x 1080) 16:9</v>
      </c>
      <c r="K127" t="str">
        <f t="shared" si="36"/>
        <v>250nits</v>
      </c>
      <c r="L127" s="1" t="str">
        <f t="shared" si="37"/>
        <v>DDR5 16GB</v>
      </c>
      <c r="M127" t="str">
        <f t="shared" si="38"/>
        <v>512GB M.2 NVMe™ PCIe® 4.0 SSD</v>
      </c>
      <c r="N127" t="str">
        <f t="shared" si="39"/>
        <v>Side:
1x Kensington lock
1x 3.5mm combo audio jack
1x USB 2.0 Type-A
Back:
1x DC-in
1x RJ45 Gigabit Ethernet
1x HDMI in 1.4
1x HDMI out 1.4
1x USB 3.2 Gen 1 Type-C
3x USB 3.2 Gen 1 Type-A</v>
      </c>
      <c r="O127" t="str">
        <f t="shared" si="40"/>
        <v>06.90 kg</v>
      </c>
      <c r="P127" t="str">
        <f t="shared" si="41"/>
        <v>54.1 x 41.6 x 1.7 ~ 21.0 cm</v>
      </c>
      <c r="Q127" t="str">
        <f t="shared" si="42"/>
        <v>2x DDR5 SO-DIMM slot</v>
      </c>
      <c r="R127" t="str">
        <f t="shared" si="43"/>
        <v>Wireless black keyboard
Wireless optical mouse</v>
      </c>
      <c r="S127" t="str">
        <f t="shared" si="44"/>
        <v>No Battery</v>
      </c>
      <c r="T127" t="str">
        <f t="shared" si="45"/>
        <v>ø4.5, 120W AC Adapter</v>
      </c>
      <c r="U127" t="str">
        <f t="shared" si="46"/>
        <v>BIOS Booting User Password Protection
HDD User Password Protection and Security
Kensington Security Slot™(7x 3mm)</v>
      </c>
      <c r="V127" t="str">
        <f t="shared" si="47"/>
        <v>Intel® Core™ 7 Processor 240H 2.5 GHz (24MB Cache, up to 5.2 GHz, 10 Cores, 16 Threads)</v>
      </c>
      <c r="W127" t="str">
        <f t="shared" si="48"/>
        <v>Intel® Core™ 7 240H</v>
      </c>
      <c r="X127" t="str">
        <f t="shared" si="49"/>
        <v>Core 7</v>
      </c>
      <c r="Y127" t="str">
        <f t="shared" si="50"/>
        <v>Core 7 240H</v>
      </c>
      <c r="Z127" t="str">
        <f t="shared" si="51"/>
        <v>Win 11 Home</v>
      </c>
      <c r="AA127" t="str">
        <f t="shared" si="52"/>
        <v/>
      </c>
      <c r="AB127" t="str">
        <f t="shared" si="53"/>
        <v>16GB</v>
      </c>
      <c r="AC127" t="str">
        <f t="shared" si="54"/>
        <v>512GB</v>
      </c>
      <c r="AD127" t="str">
        <f t="shared" si="55"/>
        <v>1x Kensington lock
1x 3.5mm combo audio jack
1x USB 2.0 Type-A</v>
      </c>
      <c r="AE127" t="str">
        <f t="shared" si="56"/>
        <v>1x DC-in
1x RJ45 Gigabit Ethernet
1x HDMI in 1.4
1x HDMI out 1.4
1x USB 3.2 Gen 1 Type-C
3x USB 3.2 Gen 1 Type-A</v>
      </c>
      <c r="AF127" t="str">
        <f t="shared" si="57"/>
        <v>P440VAK</v>
      </c>
      <c r="AG127" s="27"/>
      <c r="AH127" t="str">
        <v>90PT03X5-M08K00</v>
      </c>
      <c r="AI127" t="str">
        <v>P440VAK-B7152WS</v>
      </c>
      <c r="AJ127" t="str">
        <v>4711636331975</v>
      </c>
      <c r="AK127" t="str">
        <v>199291331976</v>
      </c>
      <c r="AL127" t="str">
        <v>2.202</v>
      </c>
      <c r="AM127" t="str">
        <v>VSPT03X3-BU0060</v>
      </c>
      <c r="AN127" t="str">
        <v>Black</v>
      </c>
      <c r="AO127" t="str">
        <v>23.8-inch</v>
      </c>
      <c r="AP127" t="str">
        <v>FHD (1920 x 1080) 16:9</v>
      </c>
      <c r="AQ127" t="str">
        <v>LCD</v>
      </c>
      <c r="AR127" t="str">
        <v>250nits</v>
      </c>
      <c r="AS127" t="str">
        <v>sRGB: 100%</v>
      </c>
      <c r="AT127" t="str">
        <v>178/178</v>
      </c>
      <c r="AU127" t="str">
        <v>14/25</v>
      </c>
      <c r="AV127" t="str">
        <v>100Hz</v>
      </c>
      <c r="AW127" t="str">
        <v>1000:1</v>
      </c>
      <c r="AX127" t="str">
        <v>93 %</v>
      </c>
      <c r="AY127" t="str">
        <v>Wide view</v>
      </c>
      <c r="AZ127" t="str">
        <v>Anti-glare display</v>
      </c>
      <c r="BA127" t="str">
        <v>Non-touch screen</v>
      </c>
      <c r="BB127" t="str">
        <v>Normal Stand</v>
      </c>
      <c r="BC127" t="str">
        <v>Intel® Core™ 7 Processor 240H 2.5 GHz (24MB Cache, up to 5.2 GHz, 10 Cores, 16 Threads)</v>
      </c>
      <c r="BD127" t="str">
        <v/>
      </c>
      <c r="BE127" t="str">
        <v>N/A</v>
      </c>
      <c r="BF127" t="str">
        <v>Intel® Graphics</v>
      </c>
      <c r="BG127" t="str">
        <v>16GB DDR5 SO-DIMM</v>
      </c>
      <c r="BH127" t="str">
        <v>DDR5 16GB</v>
      </c>
      <c r="BI127" t="str">
        <v>512GB M.2 NVMe™ PCIe® 4.0 SSD</v>
      </c>
      <c r="BJ127" t="str">
        <v>2x DDR5 SO-DIMM slot</v>
      </c>
      <c r="BK127">
        <v>0</v>
      </c>
      <c r="BL127" t="str">
        <v>Wi-Fi 6(802.11ax) (Dual band) 2*2 + Bluetooth® 5.4 Wireless Card</v>
      </c>
      <c r="BM127" t="str">
        <v>Realtek RTL8111H 10/100/1000 Mbps</v>
      </c>
      <c r="BN127" t="str">
        <v>1080p FHD camera</v>
      </c>
      <c r="BO127" t="str">
        <v>With privacy shutter</v>
      </c>
      <c r="BP127">
        <v>0</v>
      </c>
      <c r="BQ127" t="str">
        <v>Built-in array microphone
Built-in speakers</v>
      </c>
      <c r="BR127" t="str">
        <v>Windows 11 Home - ASUS recommends Windows 11 Pro for business</v>
      </c>
      <c r="BS127" t="str">
        <v>Microsoft Office Home 2024_x000D_
Microsoft 365 Basic</v>
      </c>
      <c r="BT127" t="str">
        <v>ø4.5, 120W AC Adapter, Output: 20V DC, 6.0A, 120W, Input: 100~240V AC 50/60Hz universal</v>
      </c>
      <c r="BU127" t="str">
        <v>1x Kensington lock
1x 3.5mm combo audio jack
1x USB 2.0 Type-A</v>
      </c>
      <c r="BV127" t="str">
        <v>1x DC-in
1x RJ45 Gigabit Ethernet
1x HDMI in 1.4
1x HDMI out 1.4
1x USB 3.2 Gen 1 Type-C
3x USB 3.2 Gen 1 Type-A</v>
      </c>
      <c r="BW127" t="str">
        <v>54.1 x 41.6 x 1.7 ~ 21.0 cm (21.30" x 16.38" x 0.67" ~ 8.27")</v>
      </c>
      <c r="BX127" t="str">
        <v>06.90 kg (15.21 lbs)</v>
      </c>
      <c r="BY127" t="str">
        <v>BIOS Booting User Password Protection
HDD User Password Protection and Security
Kensington Security Slot™(7x 3mm)</v>
      </c>
      <c r="BZ127" t="str">
        <v>McAfee® 1 years</v>
      </c>
      <c r="CA127" t="str">
        <v>Trusted Platform Module (TPM) 2.0</v>
      </c>
      <c r="CB127" t="str">
        <v>AI ExpertMeet (AI features need devices with 12GB RAM or more)
MyASUS
ASUS Business Manager</v>
      </c>
      <c r="CC127" t="str">
        <v>System diagnosis
Fan Profile
Splendid
AppDeals
Link to MyASUS</v>
      </c>
      <c r="CD127" t="str">
        <v>Wireless black keyboard
Wireless optical mouse</v>
      </c>
      <c r="CE127" t="str">
        <v>EPEAT Gold
Energy star 8.0
REACH
RoHS</v>
      </c>
      <c r="CF127" t="str">
        <v>1Y OnSite Service
 Accidental Damage Protection + 1Y OnSite Service</v>
      </c>
      <c r="CG127">
        <v>0</v>
      </c>
      <c r="CH127">
        <v>0</v>
      </c>
      <c r="CI12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8" spans="1:87" ht="14.4">
      <c r="A128" t="str">
        <v>P440VAK-W7852WS</v>
      </c>
      <c r="B128" s="19" t="str">
        <f>IF(ISBLANK(A128),"",_xlfn.XLOOKUP(LEFT(A128,5),'MKT name rule'!$B$2:$B$322,'MKT name rule'!$C$2:$C$322, "Not found"))</f>
        <v>ASUS ExpertCenter P400</v>
      </c>
      <c r="C128" s="19" t="str">
        <f t="shared" si="58"/>
        <v>90PT03X7-M08K10</v>
      </c>
      <c r="D128" t="str">
        <f t="shared" si="31"/>
        <v>ASUS ExpertCenter P400 (Core 7 240H/8GB/512GB/Win 11 Home/P440VAK)</v>
      </c>
      <c r="E128" t="str">
        <f t="shared" si="32"/>
        <v>Intel® Core™ 7 240H 2.5 GHz</v>
      </c>
      <c r="F128" t="str">
        <f t="shared" si="33"/>
        <v>Intel® Graphics</v>
      </c>
      <c r="G128" t="str">
        <f t="shared" si="60"/>
        <v>Windows 11 Home</v>
      </c>
      <c r="H128" t="str">
        <f t="shared" si="59"/>
        <v>Microsoft Office Home 2024_x000D_
Microsoft 365 Basic</v>
      </c>
      <c r="I128" t="str">
        <f t="shared" si="34"/>
        <v>23.8"</v>
      </c>
      <c r="J128" t="str">
        <f t="shared" si="35"/>
        <v>FHD (1920 x 1080) 16:9</v>
      </c>
      <c r="K128" t="str">
        <f t="shared" si="36"/>
        <v>250nits</v>
      </c>
      <c r="L128" s="1" t="str">
        <f t="shared" si="37"/>
        <v>DDR5 8GB</v>
      </c>
      <c r="M128" t="str">
        <f t="shared" si="38"/>
        <v>512GB M.2 NVMe™ PCIe® 4.0 SSD</v>
      </c>
      <c r="N128" t="str">
        <f t="shared" si="39"/>
        <v>Side:
1x Kensington lock
1x 3.5mm combo audio jack
1x USB 2.0 Type-A
Back:
1x DC-in
1x RJ45 Gigabit Ethernet
1x HDMI in 1.4
1x HDMI out 1.4
1x USB 3.2 Gen 1 Type-C
3x USB 3.2 Gen 1 Type-A</v>
      </c>
      <c r="O128" t="str">
        <f t="shared" si="40"/>
        <v>06.90 kg</v>
      </c>
      <c r="P128" t="str">
        <f t="shared" si="41"/>
        <v>54.1 x 41.6 x 1.7 ~ 21.0 cm</v>
      </c>
      <c r="Q128" t="str">
        <f t="shared" si="42"/>
        <v>2x DDR5 SO-DIMM slot</v>
      </c>
      <c r="R128" t="str">
        <f t="shared" si="43"/>
        <v>Wireless sandstone white keyboard
Wireless optical mouse</v>
      </c>
      <c r="S128" t="str">
        <f t="shared" si="44"/>
        <v>No Battery</v>
      </c>
      <c r="T128" t="str">
        <f t="shared" si="45"/>
        <v>ø4.5, 120W AC Adapter</v>
      </c>
      <c r="U128" t="str">
        <f t="shared" si="46"/>
        <v>BIOS Booting User Password Protection
HDD User Password Protection and Security
Kensington Security Slot™(7x 3mm)</v>
      </c>
      <c r="V128" t="str">
        <f t="shared" si="47"/>
        <v>Intel® Core™ 7 Processor 240H 2.5 GHz (24MB Cache, up to 5.2 GHz, 10 Cores, 16 Threads)</v>
      </c>
      <c r="W128" t="str">
        <f t="shared" si="48"/>
        <v>Intel® Core™ 7 240H</v>
      </c>
      <c r="X128" t="str">
        <f t="shared" si="49"/>
        <v>Core 7</v>
      </c>
      <c r="Y128" t="str">
        <f t="shared" si="50"/>
        <v>Core 7 240H</v>
      </c>
      <c r="Z128" t="str">
        <f t="shared" si="51"/>
        <v>Win 11 Home</v>
      </c>
      <c r="AA128" t="str">
        <f t="shared" si="52"/>
        <v/>
      </c>
      <c r="AB128" t="str">
        <f t="shared" si="53"/>
        <v>8GB</v>
      </c>
      <c r="AC128" t="str">
        <f t="shared" si="54"/>
        <v>512GB</v>
      </c>
      <c r="AD128" t="str">
        <f t="shared" si="55"/>
        <v>1x Kensington lock
1x 3.5mm combo audio jack
1x USB 2.0 Type-A</v>
      </c>
      <c r="AE128" t="str">
        <f t="shared" si="56"/>
        <v>1x DC-in
1x RJ45 Gigabit Ethernet
1x HDMI in 1.4
1x HDMI out 1.4
1x USB 3.2 Gen 1 Type-C
3x USB 3.2 Gen 1 Type-A</v>
      </c>
      <c r="AF128" t="str">
        <f t="shared" si="57"/>
        <v>P440VAK</v>
      </c>
      <c r="AG128" s="27"/>
      <c r="AH128" t="str">
        <v>90PT03X7-M08K10</v>
      </c>
      <c r="AI128" t="str">
        <v>P440VAK-W7852WS</v>
      </c>
      <c r="AJ128" t="str">
        <v>4711636413787</v>
      </c>
      <c r="AK128" t="str">
        <v>199291413788</v>
      </c>
      <c r="AL128" t="str">
        <v>6.852</v>
      </c>
      <c r="AM128" t="str">
        <v>VSPT03X4-BU0060</v>
      </c>
      <c r="AN128" t="str">
        <v>White</v>
      </c>
      <c r="AO128" t="str">
        <v>23.8-inch</v>
      </c>
      <c r="AP128" t="str">
        <v>FHD (1920 x 1080) 16:9</v>
      </c>
      <c r="AQ128" t="str">
        <v>LCD</v>
      </c>
      <c r="AR128" t="str">
        <v>250nits</v>
      </c>
      <c r="AS128" t="str">
        <v>sRGB: 100%</v>
      </c>
      <c r="AT128" t="str">
        <v>178/178</v>
      </c>
      <c r="AU128" t="str">
        <v>14/25</v>
      </c>
      <c r="AV128" t="str">
        <v>100Hz</v>
      </c>
      <c r="AW128" t="str">
        <v>1000:1</v>
      </c>
      <c r="AX128" t="str">
        <v>93 %</v>
      </c>
      <c r="AY128" t="str">
        <v>Wide view</v>
      </c>
      <c r="AZ128" t="str">
        <v>Anti-glare display</v>
      </c>
      <c r="BA128" t="str">
        <v>Non-touch screen</v>
      </c>
      <c r="BB128" t="str">
        <v>Normal Stand</v>
      </c>
      <c r="BC128" t="str">
        <v>Intel® Core™ 7 Processor 240H 2.5 GHz (24MB Cache, up to 5.2 GHz, 10 Cores, 16 Threads)</v>
      </c>
      <c r="BD128" t="str">
        <v/>
      </c>
      <c r="BE128" t="str">
        <v>N/A</v>
      </c>
      <c r="BF128" t="str">
        <v>Intel® Graphics</v>
      </c>
      <c r="BG128" t="str">
        <v>8GB DDR5 SO-DIMM</v>
      </c>
      <c r="BH128" t="str">
        <v>DDR5 8GB</v>
      </c>
      <c r="BI128" t="str">
        <v>512GB M.2 NVMe™ PCIe® 4.0 SSD</v>
      </c>
      <c r="BJ128" t="str">
        <v>2x DDR5 SO-DIMM slot</v>
      </c>
      <c r="BK128">
        <v>0</v>
      </c>
      <c r="BL128" t="str">
        <v>Wi-Fi 6(802.11ax) (Dual band) 2*2 + Bluetooth® 5.4 Wireless Card</v>
      </c>
      <c r="BM128" t="str">
        <v>Realtek RTL8111H 10/100/1000 Mbps</v>
      </c>
      <c r="BN128" t="str">
        <v>1080p FHD camera</v>
      </c>
      <c r="BO128" t="str">
        <v>With privacy shutter</v>
      </c>
      <c r="BP128">
        <v>0</v>
      </c>
      <c r="BQ128" t="str">
        <v>Built-in array microphone
Built-in speakers</v>
      </c>
      <c r="BR128" t="str">
        <v>Windows 11 Home - ASUS recommends Windows 11 Pro for business</v>
      </c>
      <c r="BS128" t="str">
        <v>Microsoft Office Home 2024_x000D_
Microsoft 365 Basic</v>
      </c>
      <c r="BT128" t="str">
        <v>ø4.5, 120W AC Adapter, Output: 20V DC, 6.0A, 120W, Input: 100~240V AC 50/60Hz universal</v>
      </c>
      <c r="BU128" t="str">
        <v>1x Kensington lock
1x 3.5mm combo audio jack
1x USB 2.0 Type-A</v>
      </c>
      <c r="BV128" t="str">
        <v>1x DC-in
1x RJ45 Gigabit Ethernet
1x HDMI in 1.4
1x HDMI out 1.4
1x USB 3.2 Gen 1 Type-C
3x USB 3.2 Gen 1 Type-A</v>
      </c>
      <c r="BW128" t="str">
        <v>54.1 x 41.6 x 1.7 ~ 21.0 cm (21.30" x 16.38" x 0.67" ~ 8.27")</v>
      </c>
      <c r="BX128" t="str">
        <v>06.90 kg (15.21 lbs)</v>
      </c>
      <c r="BY128" t="str">
        <v>BIOS Booting User Password Protection
HDD User Password Protection and Security
Kensington Security Slot™(7x 3mm)</v>
      </c>
      <c r="BZ128" t="str">
        <v>McAfee® 1 years</v>
      </c>
      <c r="CA128" t="str">
        <v>Trusted Platform Module (TPM) 2.0</v>
      </c>
      <c r="CB128" t="str">
        <v>AI ExpertMeet (AI features need devices with 12GB RAM or more)
MyASUS
ASUS Business Manager</v>
      </c>
      <c r="CC128" t="str">
        <v>System diagnosis
Fan Profile
Splendid
AppDeals
Link to MyASUS</v>
      </c>
      <c r="CD128" t="str">
        <v>Wireless sandstone white keyboard
Wireless optical mouse</v>
      </c>
      <c r="CE128" t="str">
        <v>EPEAT Gold
Energy star 8.0
REACH
RoHS</v>
      </c>
      <c r="CF128" t="str">
        <v>1Y OnSite Service
 Accidental Damage Protection + 1Y OnSite Service</v>
      </c>
      <c r="CG128">
        <v>0</v>
      </c>
      <c r="CH128">
        <v>0</v>
      </c>
      <c r="CI12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9" spans="1:87" ht="14.4">
      <c r="A129" t="str">
        <v>P440VAT-W7852WS</v>
      </c>
      <c r="B129" s="19" t="str">
        <f>IF(ISBLANK(A129),"",_xlfn.XLOOKUP(LEFT(A129,5),'MKT name rule'!$B$2:$B$322,'MKT name rule'!$C$2:$C$322, "Not found"))</f>
        <v>ASUS ExpertCenter P400</v>
      </c>
      <c r="C129" s="19" t="str">
        <f t="shared" si="58"/>
        <v>90PT03X7-M08K50</v>
      </c>
      <c r="D129" t="str">
        <f t="shared" si="31"/>
        <v>ASUS ExpertCenter P400 (Core 7 240H/8GB/512GB/Win 11 Home/P440VAT)</v>
      </c>
      <c r="E129" t="str">
        <f t="shared" si="32"/>
        <v>Intel® Core™ 7 240H 2.5 GHz</v>
      </c>
      <c r="F129" t="str">
        <f t="shared" si="33"/>
        <v>Intel® Graphics</v>
      </c>
      <c r="G129" t="str">
        <f t="shared" si="60"/>
        <v>Windows 11 Home</v>
      </c>
      <c r="H129" t="str">
        <f t="shared" si="59"/>
        <v>Microsoft Office Home 2024_x000D_
Microsoft 365 Basic</v>
      </c>
      <c r="I129" t="str">
        <f t="shared" si="34"/>
        <v>23.8"</v>
      </c>
      <c r="J129" t="str">
        <f t="shared" si="35"/>
        <v>FHD (1920 x 1080) 16:9</v>
      </c>
      <c r="K129" t="str">
        <f t="shared" si="36"/>
        <v>250nits</v>
      </c>
      <c r="L129" s="1" t="str">
        <f t="shared" si="37"/>
        <v>DDR5 8GB</v>
      </c>
      <c r="M129" t="str">
        <f t="shared" si="38"/>
        <v>512GB M.2 NVMe™ PCIe® 4.0 SSD</v>
      </c>
      <c r="N129" t="str">
        <f t="shared" si="39"/>
        <v>Side:
1x Kensington lock
1x 3.5mm combo audio jack
1x USB 2.0 Type-A
Back:
1x DC-in
1x RJ45 Gigabit Ethernet
1x HDMI in 1.4
1x HDMI out 1.4
1x USB 3.2 Gen 1 Type-C
3x USB 3.2 Gen 1 Type-A</v>
      </c>
      <c r="O129" t="str">
        <f t="shared" si="40"/>
        <v>06.90 kg</v>
      </c>
      <c r="P129" t="str">
        <f t="shared" si="41"/>
        <v>54.1 x 41.6 x 1.7 ~ 21.0 cm</v>
      </c>
      <c r="Q129" t="str">
        <f t="shared" si="42"/>
        <v>2x DDR5 SO-DIMM slot</v>
      </c>
      <c r="R129" t="str">
        <f t="shared" si="43"/>
        <v>Wireless sandstone white keyboard
Wireless optical mouse</v>
      </c>
      <c r="S129" t="str">
        <f t="shared" si="44"/>
        <v>No Battery</v>
      </c>
      <c r="T129" t="str">
        <f t="shared" si="45"/>
        <v>ø4.5, 120W AC Adapter</v>
      </c>
      <c r="U129" t="str">
        <f t="shared" si="46"/>
        <v>BIOS Booting User Password Protection
HDD User Password Protection and Security
Kensington Security Slot™(7x 3mm)</v>
      </c>
      <c r="V129" t="str">
        <f t="shared" si="47"/>
        <v>Intel® Core™ 7 Processor 240H 2.5 GHz (24MB Cache, up to 5.2 GHz, 10 Cores, 16 Threads)</v>
      </c>
      <c r="W129" t="str">
        <f t="shared" si="48"/>
        <v>Intel® Core™ 7 240H</v>
      </c>
      <c r="X129" t="str">
        <f t="shared" si="49"/>
        <v>Core 7</v>
      </c>
      <c r="Y129" t="str">
        <f t="shared" si="50"/>
        <v>Core 7 240H</v>
      </c>
      <c r="Z129" t="str">
        <f t="shared" si="51"/>
        <v>Win 11 Home</v>
      </c>
      <c r="AA129" t="str">
        <f t="shared" si="52"/>
        <v/>
      </c>
      <c r="AB129" t="str">
        <f t="shared" si="53"/>
        <v>8GB</v>
      </c>
      <c r="AC129" t="str">
        <f t="shared" si="54"/>
        <v>512GB</v>
      </c>
      <c r="AD129" t="str">
        <f t="shared" si="55"/>
        <v>1x Kensington lock
1x 3.5mm combo audio jack
1x USB 2.0 Type-A</v>
      </c>
      <c r="AE129" t="str">
        <f t="shared" si="56"/>
        <v>1x DC-in
1x RJ45 Gigabit Ethernet
1x HDMI in 1.4
1x HDMI out 1.4
1x USB 3.2 Gen 1 Type-C
3x USB 3.2 Gen 1 Type-A</v>
      </c>
      <c r="AF129" t="str">
        <f t="shared" si="57"/>
        <v>P440VAT</v>
      </c>
      <c r="AG129" s="27"/>
      <c r="AH129" t="str">
        <v>90PT03X7-M08K50</v>
      </c>
      <c r="AI129" t="str">
        <v>P440VAT-W7852WS</v>
      </c>
      <c r="AJ129" t="str">
        <v>4711636413800</v>
      </c>
      <c r="AK129" t="str">
        <v>199291413801</v>
      </c>
      <c r="AL129" t="str">
        <v>6.852</v>
      </c>
      <c r="AM129" t="str">
        <v>VSPT03X4-BU0080</v>
      </c>
      <c r="AN129" t="str">
        <v>White</v>
      </c>
      <c r="AO129" t="str">
        <v>23.8-inch</v>
      </c>
      <c r="AP129" t="str">
        <v>FHD (1920 x 1080) 16:9</v>
      </c>
      <c r="AQ129" t="str">
        <v>LCD</v>
      </c>
      <c r="AR129" t="str">
        <v>250nits</v>
      </c>
      <c r="AS129" t="str">
        <v>sRGB: 100%</v>
      </c>
      <c r="AT129" t="str">
        <v>178/178</v>
      </c>
      <c r="AU129" t="str">
        <v>14/25</v>
      </c>
      <c r="AV129" t="str">
        <v>75Hz</v>
      </c>
      <c r="AW129" t="str">
        <v>1000:1</v>
      </c>
      <c r="AX129" t="str">
        <v>93 %</v>
      </c>
      <c r="AY129" t="str">
        <v>Wide view</v>
      </c>
      <c r="AZ129" t="str">
        <v>Anti-glare display</v>
      </c>
      <c r="BA129" t="str">
        <v>Touch screen</v>
      </c>
      <c r="BB129" t="str">
        <v>Normal Stand</v>
      </c>
      <c r="BC129" t="str">
        <v>Intel® Core™ 7 Processor 240H 2.5 GHz (24MB Cache, up to 5.2 GHz, 10 Cores, 16 Threads)</v>
      </c>
      <c r="BD129" t="str">
        <v/>
      </c>
      <c r="BE129" t="str">
        <v>N/A</v>
      </c>
      <c r="BF129" t="str">
        <v>Intel® Graphics</v>
      </c>
      <c r="BG129" t="str">
        <v>8GB DDR5 SO-DIMM</v>
      </c>
      <c r="BH129" t="str">
        <v>DDR5 8GB</v>
      </c>
      <c r="BI129" t="str">
        <v>512GB M.2 NVMe™ PCIe® 4.0 SSD</v>
      </c>
      <c r="BJ129" t="str">
        <v>2x DDR5 SO-DIMM slot</v>
      </c>
      <c r="BK129">
        <v>0</v>
      </c>
      <c r="BL129" t="str">
        <v>Wi-Fi 6(802.11ax) (Dual band) 2*2 + Bluetooth® 5.4 Wireless Card</v>
      </c>
      <c r="BM129" t="str">
        <v>Realtek RTL8111H 10/100/1000 Mbps</v>
      </c>
      <c r="BN129" t="str">
        <v>1080p FHD camera</v>
      </c>
      <c r="BO129" t="str">
        <v>With privacy shutter</v>
      </c>
      <c r="BP129">
        <v>0</v>
      </c>
      <c r="BQ129" t="str">
        <v>Built-in array microphone
Built-in speakers</v>
      </c>
      <c r="BR129" t="str">
        <v>Windows 11 Home - ASUS recommends Windows 11 Pro for business</v>
      </c>
      <c r="BS129" t="str">
        <v>Microsoft Office Home 2024_x000D_
Microsoft 365 Basic</v>
      </c>
      <c r="BT129" t="str">
        <v>ø4.5, 120W AC Adapter, Output: 20V DC, 6.0A, 120W, Input: 100~240V AC 50/60Hz universal</v>
      </c>
      <c r="BU129" t="str">
        <v>1x Kensington lock
1x 3.5mm combo audio jack
1x USB 2.0 Type-A</v>
      </c>
      <c r="BV129" t="str">
        <v>1x DC-in
1x RJ45 Gigabit Ethernet
1x HDMI in 1.4
1x HDMI out 1.4
1x USB 3.2 Gen 1 Type-C
3x USB 3.2 Gen 1 Type-A</v>
      </c>
      <c r="BW129" t="str">
        <v>54.1 x 41.6 x 1.7 ~ 21.0 cm (21.30" x 16.38" x 0.67" ~ 8.27")</v>
      </c>
      <c r="BX129" t="str">
        <v>06.90 kg (15.21 lbs)</v>
      </c>
      <c r="BY129" t="str">
        <v>BIOS Booting User Password Protection
HDD User Password Protection and Security
Kensington Security Slot™(7x 3mm)</v>
      </c>
      <c r="BZ129" t="str">
        <v>McAfee® 1 years</v>
      </c>
      <c r="CA129" t="str">
        <v>Trusted Platform Module (TPM) 2.0</v>
      </c>
      <c r="CB129" t="str">
        <v>AI ExpertMeet (AI features need devices with 12GB RAM or more)
MyASUS
ASUS Business Manager</v>
      </c>
      <c r="CC129" t="str">
        <v>System diagnosis
Fan Profile
Splendid
AppDeals
Link to MyASUS</v>
      </c>
      <c r="CD129" t="str">
        <v>Wireless sandstone white keyboard
Wireless optical mouse</v>
      </c>
      <c r="CE129" t="str">
        <v>EPEAT Gold
Energy star 8.0
REACH
RoHS</v>
      </c>
      <c r="CF129" t="str">
        <v>1Y OnSite Service
 Accidental Damage Protection + 1Y OnSite Service</v>
      </c>
      <c r="CG129">
        <v>0</v>
      </c>
      <c r="CH129">
        <v>0</v>
      </c>
      <c r="CI12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0" spans="1:87" ht="14.4">
      <c r="A130" t="str">
        <v>P470VAK-W7852WS</v>
      </c>
      <c r="B130" s="19" t="str">
        <f>IF(ISBLANK(A130),"",_xlfn.XLOOKUP(LEFT(A130,5),'MKT name rule'!$B$2:$B$322,'MKT name rule'!$C$2:$C$322, "Not found"))</f>
        <v>ASUS ExpertCenter P400</v>
      </c>
      <c r="C130" s="19" t="str">
        <f t="shared" si="58"/>
        <v>90PT03W7-M03B00</v>
      </c>
      <c r="D130" t="str">
        <f t="shared" ref="D130:D193" si="61">IF(ISBLANK(A130),"",B130&amp;" ("&amp;Y130&amp;"/"&amp;AB130&amp;"/"&amp;AC130&amp;AA130&amp;"/"&amp;Z130&amp;"/"&amp;AF130&amp;")")</f>
        <v>ASUS ExpertCenter P400 (Core 7 240H/8GB/512GB/Win 11 Home/P470VAK)</v>
      </c>
      <c r="E130" t="str">
        <f t="shared" ref="E130:E193" si="62">IF(
  ISBLANK(A130),
  "",
  TRIM(SUBSTITUTE(
    SUBSTITUTE(
      V130,
      MID(V130, FIND("(", V130), FIND(")", V130) - FIND("(", V130) + 1),
      ""
    ),
    "Processor", ""
  ))
)</f>
        <v>Intel® Core™ 7 240H 2.5 GHz</v>
      </c>
      <c r="F130" t="str">
        <f t="shared" ref="F130:F193" si="63">IF(ISBLANK(A130), "", BF130)</f>
        <v>Intel® Graphics</v>
      </c>
      <c r="G130" t="str">
        <f t="shared" si="60"/>
        <v>Windows 11 Home</v>
      </c>
      <c r="H130" t="str">
        <f t="shared" si="59"/>
        <v>Microsoft Office Home 2024_x000D_
Microsoft 365 Basic</v>
      </c>
      <c r="I130" t="str">
        <f t="shared" ref="I130:I193" si="64">IF(ISBLANK(A130), "", SUBSTITUTE(AO130, "-inch", """"))</f>
        <v>27.0"</v>
      </c>
      <c r="J130" t="str">
        <f t="shared" ref="J130:J193" si="65">IF(ISBLANK(A130), "", AP130)</f>
        <v>FHD (1920 x 1080) 16:9</v>
      </c>
      <c r="K130" t="str">
        <f t="shared" ref="K130:K193" si="66">IF(ISBLANK(A130), "", AR130)</f>
        <v>300nits</v>
      </c>
      <c r="L130" s="1" t="str">
        <f t="shared" ref="L130:L193" si="67">IF(ISBLANK(A130), "", BH130)</f>
        <v>DDR5 8GB</v>
      </c>
      <c r="M130" t="str">
        <f t="shared" ref="M130:M193" si="68">IF(ISBLANK(A130), "", BI130)</f>
        <v>512GB M.2 NVMe™ PCIe® 4.0 SSD</v>
      </c>
      <c r="N130" t="str">
        <f t="shared" ref="N130:N193" si="69">IF(
  AND(LEN(TRIM(AD130))=0, LEN(TRIM(AE130))=0),
  "",
  IF(LEN(TRIM(AD130))&gt;0, "Side:" &amp; CHAR(10) &amp; AD130 &amp; CHAR(10) &amp; CHAR(10), "") &amp;
  IF(LEN(TRIM(AE130))&gt;0, "Back:" &amp; CHAR(10) &amp; AE130, "")
)</f>
        <v>Side:
1x Kensington lock
1x 3.5mm combo audio jack
1x USB 2.0 Type-A
Back:
1x DC-in
1x RJ45 Gigabit Ethernet
1x HDMI in 1.4
1x HDMI out 1.4
1x USB 3.2 Gen 1 Type-C
3x USB 3.2 Gen 1 Type-A</v>
      </c>
      <c r="O130" t="str">
        <f t="shared" ref="O130:O193" si="70">IF(ISBLANK(A130), "", _xlfn.TEXTBEFORE(BX130, " ("))</f>
        <v>09.00 kg</v>
      </c>
      <c r="P130" t="str">
        <f t="shared" ref="P130:P193" si="71">IF(ISBLANK(A130), "", TRIM(_xlfn.TEXTBEFORE(BW130, " (")))</f>
        <v>61.3 x 44.7 x 1.7 ~ 21.0 cm</v>
      </c>
      <c r="Q130" t="str">
        <f t="shared" ref="Q130:Q193" si="72">IF(ISBLANK(A130), "", BJ130)</f>
        <v>2x DDR5 SO-DIMM slot</v>
      </c>
      <c r="R130" t="str">
        <f t="shared" ref="R130:R193" si="73">IF(ISBLANK(A130), "", CD130)</f>
        <v>Wireless sandstone white keyboard
Wireless optical mouse</v>
      </c>
      <c r="S130" t="str">
        <f t="shared" ref="S130:S193" si="74">IF(ISBLANK(A130),"","No Battery")</f>
        <v>No Battery</v>
      </c>
      <c r="T130" t="str">
        <f t="shared" ref="T130:T193" si="75">IF(ISBLANK(A130), "", IFERROR(_xlfn.TEXTBEFORE(BT130, ", Output:"), "Not Found"))</f>
        <v>ø4.5, 120W AC Adapter</v>
      </c>
      <c r="U130" t="str">
        <f t="shared" ref="U130:U193" si="76">IF(ISBLANK(A130), "", IF(BY130 = "N/A", "", BY130))</f>
        <v>BIOS Booting User Password Protection
HDD User Password Protection and Security
Kensington Security Slot™(7x 3mm)</v>
      </c>
      <c r="V130" t="str">
        <f t="shared" ref="V130:V193" si="77">IF(ISBLANK(A130), "", BC130)</f>
        <v>Intel® Core™ 7 Processor 240H 2.5 GHz (24MB Cache, up to 5.2 GHz, 10 Cores, 16 Threads)</v>
      </c>
      <c r="W130" t="str">
        <f t="shared" ref="W130:W193" si="78">IF(
  ISBLANK(A130),
  "",
  LEFT(V130, SEARCH("processor", LOWER(V130)) - 1) &amp;
  MID(V130, SEARCH("processor", LOWER(V130)) + 10, FIND(" ", MID(V130, SEARCH("processor", LOWER(V130)) + 10, 20)) - 1)
)</f>
        <v>Intel® Core™ 7 240H</v>
      </c>
      <c r="X130" t="str">
        <f t="shared" ref="X130:X193" si="79">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Core 7</v>
      </c>
      <c r="Y130" t="str">
        <f t="shared" ref="Y130:Y193" si="80">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Core 7 240H</v>
      </c>
      <c r="Z130" t="str">
        <f t="shared" ref="Z130:Z193" si="81">IF(ISBLANK(A130), "",SUBSTITUTE(G130, "Windows", "Win"))</f>
        <v>Win 11 Home</v>
      </c>
      <c r="AA130" t="str">
        <f t="shared" ref="AA130:AA193" si="82">IF(
  ISBLANK(F130),
  "",
  IF(
    ISNUMBER(SEARCH("RTX", F130)),
    "/" &amp; LEFT(MID(F130, SEARCH("RTX", F130), 15),
               IFERROR(SEARCH(" ", MID(F130, SEARCH("RTX", F130), 15), 6) - 1, 15)),
    ""
  )
)</f>
        <v/>
      </c>
      <c r="AB130" t="str">
        <f t="shared" ref="AB130:AB193" si="83">IF(
  ISBLANK(A130),
  "",
  TRIM(RIGHT(BH130, LEN(BH130) - FIND(" ", BH130)))
)</f>
        <v>8GB</v>
      </c>
      <c r="AC130" t="str">
        <f t="shared" ref="AC130:AC193" si="84">IF(ISBLANK(A130),"",LEFT(M130,FIND(" ",M130)-1))</f>
        <v>512GB</v>
      </c>
      <c r="AD130" t="str">
        <f t="shared" ref="AD130:AD193" si="85">IF(ISBLANK(A130), "", BU130)</f>
        <v>1x Kensington lock
1x 3.5mm combo audio jack
1x USB 2.0 Type-A</v>
      </c>
      <c r="AE130" t="str">
        <f t="shared" ref="AE130:AE193" si="86">IF(ISBLANK(A130), "", BV130)</f>
        <v>1x DC-in
1x RJ45 Gigabit Ethernet
1x HDMI in 1.4
1x HDMI out 1.4
1x USB 3.2 Gen 1 Type-C
3x USB 3.2 Gen 1 Type-A</v>
      </c>
      <c r="AF130" t="str">
        <f t="shared" ref="AF130:AF193" si="87">IF(ISBLANK(A130),"",IFERROR(_xlfn.TEXTBEFORE(A130, "-"), A130))</f>
        <v>P470VAK</v>
      </c>
      <c r="AG130" s="27"/>
      <c r="AH130" t="str">
        <v>90PT03W7-M03B00</v>
      </c>
      <c r="AI130" t="str">
        <v>P470VAK-W7852WS</v>
      </c>
      <c r="AJ130" t="str">
        <v>4711636413824</v>
      </c>
      <c r="AK130" t="str">
        <v>199291413825</v>
      </c>
      <c r="AL130" t="str">
        <v>8.952</v>
      </c>
      <c r="AM130" t="str">
        <v>VSPT03W4-BU0060</v>
      </c>
      <c r="AN130" t="str">
        <v>White</v>
      </c>
      <c r="AO130" t="str">
        <v>27.0-inch</v>
      </c>
      <c r="AP130" t="str">
        <v>FHD (1920 x 1080) 16:9</v>
      </c>
      <c r="AQ130" t="str">
        <v>LCD</v>
      </c>
      <c r="AR130" t="str">
        <v>300nits</v>
      </c>
      <c r="AS130" t="str">
        <v>sRGB: 100%</v>
      </c>
      <c r="AT130" t="str">
        <v>178/178</v>
      </c>
      <c r="AU130" t="str">
        <v>14/25</v>
      </c>
      <c r="AV130" t="str">
        <v>100Hz</v>
      </c>
      <c r="AW130" t="str">
        <v>1000:1</v>
      </c>
      <c r="AX130" t="str">
        <v>93 %</v>
      </c>
      <c r="AY130" t="str">
        <v>Wide view</v>
      </c>
      <c r="AZ130" t="str">
        <v>Anti-glare display</v>
      </c>
      <c r="BA130" t="str">
        <v>Non-touch screen</v>
      </c>
      <c r="BB130" t="str">
        <v>Normal Stand</v>
      </c>
      <c r="BC130" t="str">
        <v>Intel® Core™ 7 Processor 240H 2.5 GHz (24MB Cache, up to 5.2 GHz, 10 Cores, 16 Threads)</v>
      </c>
      <c r="BD130" t="str">
        <v/>
      </c>
      <c r="BE130" t="str">
        <v>N/A</v>
      </c>
      <c r="BF130" t="str">
        <v>Intel® Graphics</v>
      </c>
      <c r="BG130" t="str">
        <v>8GB DDR5 SO-DIMM</v>
      </c>
      <c r="BH130" t="str">
        <v>DDR5 8GB</v>
      </c>
      <c r="BI130" t="str">
        <v>512GB M.2 NVMe™ PCIe® 4.0 SSD</v>
      </c>
      <c r="BJ130" t="str">
        <v>2x DDR5 SO-DIMM slot</v>
      </c>
      <c r="BK130">
        <v>0</v>
      </c>
      <c r="BL130" t="str">
        <v>Wi-Fi 6E(802.11ax) (Triple band) 2*2 + Bluetooth® 5.4 Wireless Card</v>
      </c>
      <c r="BM130" t="str">
        <v>Realtek RTL8111H 10/100/1000 Mbps</v>
      </c>
      <c r="BN130" t="str">
        <v>1080p FHD camera</v>
      </c>
      <c r="BO130" t="str">
        <v>With privacy shutter</v>
      </c>
      <c r="BP130" t="str">
        <v/>
      </c>
      <c r="BQ130" t="str">
        <v>Built-in array microphone
Built-in speakers</v>
      </c>
      <c r="BR130" t="str">
        <v>Windows 11 Home - ASUS recommends Windows 11 Pro for business</v>
      </c>
      <c r="BS130" t="str">
        <v>Microsoft Office Home 2024_x000D_
Microsoft 365 Basic</v>
      </c>
      <c r="BT130" t="str">
        <v>ø4.5, 120W AC Adapter, Output: 20V DC, 6.0A, 120W, Input: 100~240V AC 50/60Hz universal</v>
      </c>
      <c r="BU130" t="str">
        <v>1x Kensington lock
1x 3.5mm combo audio jack
1x USB 2.0 Type-A</v>
      </c>
      <c r="BV130" t="str">
        <v>1x DC-in
1x RJ45 Gigabit Ethernet
1x HDMI in 1.4
1x HDMI out 1.4
1x USB 3.2 Gen 1 Type-C
3x USB 3.2 Gen 1 Type-A</v>
      </c>
      <c r="BW130" t="str">
        <v>61.3 x 44.7 x 1.7 ~ 21.0 cm (24.13" x 17.60" x 0.67" ~ 8.27")</v>
      </c>
      <c r="BX130" t="str">
        <v>09.00 kg (19.84 lbs)</v>
      </c>
      <c r="BY130" t="str">
        <v>BIOS Booting User Password Protection
HDD User Password Protection and Security
Kensington Security Slot™(7x 3mm)</v>
      </c>
      <c r="BZ130" t="str">
        <v>McAfee® 1 years</v>
      </c>
      <c r="CA130" t="str">
        <v>Trusted Platform Module (TPM) 2.0</v>
      </c>
      <c r="CB130" t="str">
        <v>AI ExpertMeet (AI features need devices with 12GB RAM or more)
MyASUS
ASUS Business Manager</v>
      </c>
      <c r="CC130" t="str">
        <v>System diagnosis
Fan Profile
Splendid
AppDeals
Link to MyASUS</v>
      </c>
      <c r="CD130" t="str">
        <v>Wireless sandstone white keyboard
Wireless optical mouse</v>
      </c>
      <c r="CE130" t="str">
        <v>EPEAT Gold
Energy star 8.0
REACH
RoHS</v>
      </c>
      <c r="CF130" t="str">
        <v>1Y OnSite Service
 Accidental Damage Protection + 1Y OnSite Service</v>
      </c>
      <c r="CG130">
        <v>0</v>
      </c>
      <c r="CH130">
        <v>0</v>
      </c>
      <c r="CI13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1" spans="1:87" ht="14.4">
      <c r="A131" t="str">
        <v>P470VAT-B7152WS</v>
      </c>
      <c r="B131" s="19" t="str">
        <f>IF(ISBLANK(A131),"",_xlfn.XLOOKUP(LEFT(A131,5),'MKT name rule'!$B$2:$B$322,'MKT name rule'!$C$2:$C$322, "Not found"))</f>
        <v>ASUS ExpertCenter P400</v>
      </c>
      <c r="C131" s="19" t="str">
        <f t="shared" ref="C131:C194" si="88">IF(ISBLANK(A131), "", AH131)</f>
        <v>90PT03W5-M03B30</v>
      </c>
      <c r="D131" t="str">
        <f t="shared" si="61"/>
        <v>ASUS ExpertCenter P400 (Core 7 240H/16GB/512GB/Win 11 Home/P470VAT)</v>
      </c>
      <c r="E131" t="str">
        <f t="shared" si="62"/>
        <v>Intel® Core™ 7 240H 2.5 GHz</v>
      </c>
      <c r="F131" t="str">
        <f t="shared" si="63"/>
        <v>Intel® Graphics</v>
      </c>
      <c r="G131" t="str">
        <f t="shared" si="60"/>
        <v>Windows 11 Home</v>
      </c>
      <c r="H131" t="str">
        <f t="shared" ref="H131:H194" si="89">IF(ISBLANK(A131), "", BS131)</f>
        <v>Microsoft Office Home 2024_x000D_
Microsoft 365 Basic</v>
      </c>
      <c r="I131" t="str">
        <f t="shared" si="64"/>
        <v>27.0"</v>
      </c>
      <c r="J131" t="str">
        <f t="shared" si="65"/>
        <v>FHD (1920 x 1080) 16:9</v>
      </c>
      <c r="K131" t="str">
        <f t="shared" si="66"/>
        <v>300nits</v>
      </c>
      <c r="L131" s="1" t="str">
        <f t="shared" si="67"/>
        <v>DDR5 16GB</v>
      </c>
      <c r="M131" t="str">
        <f t="shared" si="68"/>
        <v>512GB M.2 NVMe™ PCIe® 4.0 SSD</v>
      </c>
      <c r="N131" t="str">
        <f t="shared" si="69"/>
        <v>Side:
1x Kensington lock
1x 3.5mm combo audio jack
1x USB 2.0 Type-A
Back:
1x DC-in
1x RJ45 Gigabit Ethernet
1x HDMI in 1.4
1x HDMI out 1.4
1x USB 3.2 Gen 1 Type-C
3x USB 3.2 Gen 1 Type-A</v>
      </c>
      <c r="O131" t="str">
        <f t="shared" si="70"/>
        <v>09.00 kg</v>
      </c>
      <c r="P131" t="str">
        <f t="shared" si="71"/>
        <v>61.3 x 44.7 x 1.7 ~ 21.0 cm</v>
      </c>
      <c r="Q131" t="str">
        <f t="shared" si="72"/>
        <v>2x DDR5 SO-DIMM slot</v>
      </c>
      <c r="R131" t="str">
        <f t="shared" si="73"/>
        <v>Wireless black keyboard
Wireless optical mouse</v>
      </c>
      <c r="S131" t="str">
        <f t="shared" si="74"/>
        <v>No Battery</v>
      </c>
      <c r="T131" t="str">
        <f t="shared" si="75"/>
        <v>ø4.5, 120W AC Adapter</v>
      </c>
      <c r="U131" t="str">
        <f t="shared" si="76"/>
        <v>BIOS Booting User Password Protection
HDD User Password Protection and Security
Kensington Security Slot™(7x 3mm)</v>
      </c>
      <c r="V131" t="str">
        <f t="shared" si="77"/>
        <v>Intel® Core™ 7 Processor 240H 2.5 GHz (24MB Cache, up to 5.2 GHz, 10 Cores, 16 Threads)</v>
      </c>
      <c r="W131" t="str">
        <f t="shared" si="78"/>
        <v>Intel® Core™ 7 240H</v>
      </c>
      <c r="X131" t="str">
        <f t="shared" si="79"/>
        <v>Core 7</v>
      </c>
      <c r="Y131" t="str">
        <f t="shared" si="80"/>
        <v>Core 7 240H</v>
      </c>
      <c r="Z131" t="str">
        <f t="shared" si="81"/>
        <v>Win 11 Home</v>
      </c>
      <c r="AA131" t="str">
        <f t="shared" si="82"/>
        <v/>
      </c>
      <c r="AB131" t="str">
        <f t="shared" si="83"/>
        <v>16GB</v>
      </c>
      <c r="AC131" t="str">
        <f t="shared" si="84"/>
        <v>512GB</v>
      </c>
      <c r="AD131" t="str">
        <f t="shared" si="85"/>
        <v>1x Kensington lock
1x 3.5mm combo audio jack
1x USB 2.0 Type-A</v>
      </c>
      <c r="AE131" t="str">
        <f t="shared" si="86"/>
        <v>1x DC-in
1x RJ45 Gigabit Ethernet
1x HDMI in 1.4
1x HDMI out 1.4
1x USB 3.2 Gen 1 Type-C
3x USB 3.2 Gen 1 Type-A</v>
      </c>
      <c r="AF131" t="str">
        <f t="shared" si="87"/>
        <v>P470VAT</v>
      </c>
      <c r="AG131" s="27"/>
      <c r="AH131" t="str">
        <v>90PT03W5-M03B30</v>
      </c>
      <c r="AI131" t="str">
        <v>P470VAT-B7152WS</v>
      </c>
      <c r="AJ131" t="str">
        <v>4711636332019</v>
      </c>
      <c r="AK131" t="str">
        <v>199291332010</v>
      </c>
      <c r="AL131" t="str">
        <v>3.262</v>
      </c>
      <c r="AM131" t="str">
        <v>VSPT03W3-BU0080</v>
      </c>
      <c r="AN131" t="str">
        <v>Black</v>
      </c>
      <c r="AO131" t="str">
        <v>27.0-inch</v>
      </c>
      <c r="AP131" t="str">
        <v>FHD (1920 x 1080) 16:9</v>
      </c>
      <c r="AQ131" t="str">
        <v>LCD</v>
      </c>
      <c r="AR131" t="str">
        <v>300nits</v>
      </c>
      <c r="AS131" t="str">
        <v>sRGB: 100%</v>
      </c>
      <c r="AT131" t="str">
        <v>178/178</v>
      </c>
      <c r="AU131" t="str">
        <v>14/25</v>
      </c>
      <c r="AV131" t="str">
        <v>75Hz</v>
      </c>
      <c r="AW131" t="str">
        <v>1000:1</v>
      </c>
      <c r="AX131" t="str">
        <v>93 %</v>
      </c>
      <c r="AY131" t="str">
        <v>Wide view</v>
      </c>
      <c r="AZ131" t="str">
        <v>Anti-glare display</v>
      </c>
      <c r="BA131" t="str">
        <v>Touch screen</v>
      </c>
      <c r="BB131" t="str">
        <v>Normal Stand</v>
      </c>
      <c r="BC131" t="str">
        <v>Intel® Core™ 7 Processor 240H 2.5 GHz (24MB Cache, up to 5.2 GHz, 10 Cores, 16 Threads)</v>
      </c>
      <c r="BD131" t="str">
        <v/>
      </c>
      <c r="BE131" t="str">
        <v>N/A</v>
      </c>
      <c r="BF131" t="str">
        <v>Intel® Graphics</v>
      </c>
      <c r="BG131" t="str">
        <v>16GB DDR5 SO-DIMM</v>
      </c>
      <c r="BH131" t="str">
        <v>DDR5 16GB</v>
      </c>
      <c r="BI131" t="str">
        <v>512GB M.2 NVMe™ PCIe® 4.0 SSD</v>
      </c>
      <c r="BJ131" t="str">
        <v>2x DDR5 SO-DIMM slot</v>
      </c>
      <c r="BK131">
        <v>0</v>
      </c>
      <c r="BL131" t="str">
        <v>Wi-Fi 6E(802.11ax) (Triple band) 2*2 + Bluetooth® 5.4 Wireless Card</v>
      </c>
      <c r="BM131" t="str">
        <v>Realtek RTL8111H 10/100/1000 Mbps</v>
      </c>
      <c r="BN131" t="str">
        <v>1080p FHD camera</v>
      </c>
      <c r="BO131" t="str">
        <v>With privacy shutter</v>
      </c>
      <c r="BP131" t="str">
        <v/>
      </c>
      <c r="BQ131" t="str">
        <v>Built-in array microphone
Built-in speakers</v>
      </c>
      <c r="BR131" t="str">
        <v>Windows 11 Home - ASUS recommends Windows 11 Pro for business</v>
      </c>
      <c r="BS131" t="str">
        <v>Microsoft Office Home 2024_x000D_
Microsoft 365 Basic</v>
      </c>
      <c r="BT131" t="str">
        <v>ø4.5, 120W AC Adapter, Output: 20V DC, 6.0A, 120W, Input: 100~240V AC 50/60Hz universal</v>
      </c>
      <c r="BU131" t="str">
        <v>1x Kensington lock
1x 3.5mm combo audio jack
1x USB 2.0 Type-A</v>
      </c>
      <c r="BV131" t="str">
        <v>1x DC-in
1x RJ45 Gigabit Ethernet
1x HDMI in 1.4
1x HDMI out 1.4
1x USB 3.2 Gen 1 Type-C
3x USB 3.2 Gen 1 Type-A</v>
      </c>
      <c r="BW131" t="str">
        <v>61.3 x 44.7 x 1.7 ~ 21.0 cm (24.13" x 17.60" x 0.67" ~ 8.27")</v>
      </c>
      <c r="BX131" t="str">
        <v>09.00 kg (19.84 lbs)</v>
      </c>
      <c r="BY131" t="str">
        <v>BIOS Booting User Password Protection
HDD User Password Protection and Security
Kensington Security Slot™(7x 3mm)</v>
      </c>
      <c r="BZ131" t="str">
        <v>McAfee® 1 years</v>
      </c>
      <c r="CA131" t="str">
        <v>Trusted Platform Module (TPM) 2.0</v>
      </c>
      <c r="CB131" t="str">
        <v>AI ExpertMeet (AI features need devices with 12GB RAM or more)
MyASUS
ASUS Business Manager</v>
      </c>
      <c r="CC131" t="str">
        <v>System diagnosis
Fan Profile
Splendid
AppDeals
Link to MyASUS</v>
      </c>
      <c r="CD131" t="str">
        <v>Wireless black keyboard
Wireless optical mouse</v>
      </c>
      <c r="CE131" t="str">
        <v>EPEAT Gold
Energy star 8.0
REACH
RoHS</v>
      </c>
      <c r="CF131" t="str">
        <v>1Y OnSite Service
 Accidental Damage Protection + 1Y OnSite Service</v>
      </c>
      <c r="CG131">
        <v>0</v>
      </c>
      <c r="CH131">
        <v>0</v>
      </c>
      <c r="CI13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2" spans="1:87" ht="14.4">
      <c r="A132" t="str">
        <v>P470VAT-W7152WS</v>
      </c>
      <c r="B132" s="19" t="str">
        <f>IF(ISBLANK(A132),"",_xlfn.XLOOKUP(LEFT(A132,5),'MKT name rule'!$B$2:$B$322,'MKT name rule'!$C$2:$C$322, "Not found"))</f>
        <v>ASUS ExpertCenter P400</v>
      </c>
      <c r="C132" s="19" t="str">
        <f t="shared" si="88"/>
        <v>90PT03W7-M03B50</v>
      </c>
      <c r="D132" t="str">
        <f t="shared" si="61"/>
        <v>ASUS ExpertCenter P400 (Core 7 240H/16GB/512GB/Win 11 Home/P470VAT)</v>
      </c>
      <c r="E132" t="str">
        <f t="shared" si="62"/>
        <v>Intel® Core™ 7 240H 2.5 GHz</v>
      </c>
      <c r="F132" t="str">
        <f t="shared" si="63"/>
        <v>Intel® Graphics</v>
      </c>
      <c r="G132" t="str">
        <f t="shared" si="60"/>
        <v>Windows 11 Home</v>
      </c>
      <c r="H132" t="str">
        <f t="shared" si="89"/>
        <v>Microsoft Office Home 2024_x000D_
Microsoft 365 Basic</v>
      </c>
      <c r="I132" t="str">
        <f t="shared" si="64"/>
        <v>27.0"</v>
      </c>
      <c r="J132" t="str">
        <f t="shared" si="65"/>
        <v>FHD (1920 x 1080) 16:9</v>
      </c>
      <c r="K132" t="str">
        <f t="shared" si="66"/>
        <v>300nits</v>
      </c>
      <c r="L132" s="1" t="str">
        <f t="shared" si="67"/>
        <v>DDR5 16GB</v>
      </c>
      <c r="M132" t="str">
        <f t="shared" si="68"/>
        <v>512GB M.2 NVMe™ PCIe® 4.0 SSD</v>
      </c>
      <c r="N132" t="str">
        <f t="shared" si="69"/>
        <v>Side:
1x Kensington lock
1x 3.5mm combo audio jack
1x USB 2.0 Type-A
Back:
1x DC-in
1x RJ45 Gigabit Ethernet
1x HDMI in 1.4
1x HDMI out 1.4
1x USB 3.2 Gen 1 Type-C
3x USB 3.2 Gen 1 Type-A</v>
      </c>
      <c r="O132" t="str">
        <f t="shared" si="70"/>
        <v>09.00 kg</v>
      </c>
      <c r="P132" t="str">
        <f t="shared" si="71"/>
        <v>61.3 x 44.7 x 1.7 ~ 21.0 cm</v>
      </c>
      <c r="Q132" t="str">
        <f t="shared" si="72"/>
        <v>2x DDR5 SO-DIMM slot</v>
      </c>
      <c r="R132" t="str">
        <f t="shared" si="73"/>
        <v>Wireless sandstone white keyboard
Wireless optical mouse</v>
      </c>
      <c r="S132" t="str">
        <f t="shared" si="74"/>
        <v>No Battery</v>
      </c>
      <c r="T132" t="str">
        <f t="shared" si="75"/>
        <v>ø4.5, 120W AC Adapter</v>
      </c>
      <c r="U132" t="str">
        <f t="shared" si="76"/>
        <v>BIOS Booting User Password Protection
HDD User Password Protection and Security
Kensington Security Slot™(7x 3mm)</v>
      </c>
      <c r="V132" t="str">
        <f t="shared" si="77"/>
        <v>Intel® Core™ 7 Processor 240H 2.5 GHz (24MB Cache, up to 5.2 GHz, 10 Cores, 16 Threads)</v>
      </c>
      <c r="W132" t="str">
        <f t="shared" si="78"/>
        <v>Intel® Core™ 7 240H</v>
      </c>
      <c r="X132" t="str">
        <f t="shared" si="79"/>
        <v>Core 7</v>
      </c>
      <c r="Y132" t="str">
        <f t="shared" si="80"/>
        <v>Core 7 240H</v>
      </c>
      <c r="Z132" t="str">
        <f t="shared" si="81"/>
        <v>Win 11 Home</v>
      </c>
      <c r="AA132" t="str">
        <f t="shared" si="82"/>
        <v/>
      </c>
      <c r="AB132" t="str">
        <f t="shared" si="83"/>
        <v>16GB</v>
      </c>
      <c r="AC132" t="str">
        <f t="shared" si="84"/>
        <v>512GB</v>
      </c>
      <c r="AD132" t="str">
        <f t="shared" si="85"/>
        <v>1x Kensington lock
1x 3.5mm combo audio jack
1x USB 2.0 Type-A</v>
      </c>
      <c r="AE132" t="str">
        <f t="shared" si="86"/>
        <v>1x DC-in
1x RJ45 Gigabit Ethernet
1x HDMI in 1.4
1x HDMI out 1.4
1x USB 3.2 Gen 1 Type-C
3x USB 3.2 Gen 1 Type-A</v>
      </c>
      <c r="AF132" t="str">
        <f t="shared" si="87"/>
        <v>P470VAT</v>
      </c>
      <c r="AG132" s="27"/>
      <c r="AH132" t="str">
        <v>90PT03W7-M03B50</v>
      </c>
      <c r="AI132" t="str">
        <v>P470VAT-W7152WS</v>
      </c>
      <c r="AJ132" t="str">
        <v>4711636413855</v>
      </c>
      <c r="AK132" t="str">
        <v>199291413856</v>
      </c>
      <c r="AL132" t="str">
        <v>8.952</v>
      </c>
      <c r="AM132" t="str">
        <v>VSPT03W4-BU0080</v>
      </c>
      <c r="AN132" t="str">
        <v>White</v>
      </c>
      <c r="AO132" t="str">
        <v>27.0-inch</v>
      </c>
      <c r="AP132" t="str">
        <v>FHD (1920 x 1080) 16:9</v>
      </c>
      <c r="AQ132" t="str">
        <v>LCD</v>
      </c>
      <c r="AR132" t="str">
        <v>300nits</v>
      </c>
      <c r="AS132" t="str">
        <v>sRGB: 100%</v>
      </c>
      <c r="AT132" t="str">
        <v>178/178</v>
      </c>
      <c r="AU132" t="str">
        <v>14/25</v>
      </c>
      <c r="AV132" t="str">
        <v>75Hz</v>
      </c>
      <c r="AW132" t="str">
        <v>1000:1</v>
      </c>
      <c r="AX132" t="str">
        <v>93 %</v>
      </c>
      <c r="AY132" t="str">
        <v>Wide view</v>
      </c>
      <c r="AZ132" t="str">
        <v>Anti-glare display</v>
      </c>
      <c r="BA132" t="str">
        <v>Touch screen</v>
      </c>
      <c r="BB132" t="str">
        <v>Normal Stand</v>
      </c>
      <c r="BC132" t="str">
        <v>Intel® Core™ 7 Processor 240H 2.5 GHz (24MB Cache, up to 5.2 GHz, 10 Cores, 16 Threads)</v>
      </c>
      <c r="BD132" t="str">
        <v/>
      </c>
      <c r="BE132" t="str">
        <v>N/A</v>
      </c>
      <c r="BF132" t="str">
        <v>Intel® Graphics</v>
      </c>
      <c r="BG132" t="str">
        <v>16GB DDR5 SO-DIMM</v>
      </c>
      <c r="BH132" t="str">
        <v>DDR5 16GB</v>
      </c>
      <c r="BI132" t="str">
        <v>512GB M.2 NVMe™ PCIe® 4.0 SSD</v>
      </c>
      <c r="BJ132" t="str">
        <v>2x DDR5 SO-DIMM slot</v>
      </c>
      <c r="BK132">
        <v>0</v>
      </c>
      <c r="BL132" t="str">
        <v>Wi-Fi 6E(802.11ax) (Triple band) 2*2 + Bluetooth® 5.4 Wireless Card</v>
      </c>
      <c r="BM132" t="str">
        <v>Realtek RTL8111H 10/100/1000 Mbps</v>
      </c>
      <c r="BN132" t="str">
        <v>1080p FHD camera</v>
      </c>
      <c r="BO132" t="str">
        <v>With privacy shutter</v>
      </c>
      <c r="BP132" t="str">
        <v/>
      </c>
      <c r="BQ132" t="str">
        <v>Built-in array microphone
Built-in speakers</v>
      </c>
      <c r="BR132" t="str">
        <v>Windows 11 Home - ASUS recommends Windows 11 Pro for business</v>
      </c>
      <c r="BS132" t="str">
        <v>Microsoft Office Home 2024_x000D_
Microsoft 365 Basic</v>
      </c>
      <c r="BT132" t="str">
        <v>ø4.5, 120W AC Adapter, Output: 20V DC, 6.0A, 120W, Input: 100~240V AC 50/60Hz universal</v>
      </c>
      <c r="BU132" t="str">
        <v>1x Kensington lock
1x 3.5mm combo audio jack
1x USB 2.0 Type-A</v>
      </c>
      <c r="BV132" t="str">
        <v>1x DC-in
1x RJ45 Gigabit Ethernet
1x HDMI in 1.4
1x HDMI out 1.4
1x USB 3.2 Gen 1 Type-C
3x USB 3.2 Gen 1 Type-A</v>
      </c>
      <c r="BW132" t="str">
        <v>61.3 x 44.7 x 1.7 ~ 21.0 cm (24.13" x 17.60" x 0.67" ~ 8.27")</v>
      </c>
      <c r="BX132" t="str">
        <v>09.00 kg (19.84 lbs)</v>
      </c>
      <c r="BY132" t="str">
        <v>BIOS Booting User Password Protection
HDD User Password Protection and Security
Kensington Security Slot™(7x 3mm)</v>
      </c>
      <c r="BZ132" t="str">
        <v>McAfee® 1 years</v>
      </c>
      <c r="CA132" t="str">
        <v>Trusted Platform Module (TPM) 2.0</v>
      </c>
      <c r="CB132" t="str">
        <v>AI ExpertMeet (AI features need devices with 12GB RAM or more)
MyASUS
ASUS Business Manager</v>
      </c>
      <c r="CC132" t="str">
        <v>System diagnosis
Fan Profile
Splendid
AppDeals
Link to MyASUS</v>
      </c>
      <c r="CD132" t="str">
        <v>Wireless sandstone white keyboard
Wireless optical mouse</v>
      </c>
      <c r="CE132" t="str">
        <v>EPEAT Gold
Energy star 8.0
REACH
RoHS</v>
      </c>
      <c r="CF132" t="str">
        <v>1Y OnSite Service
 Accidental Damage Protection + 1Y OnSite Service</v>
      </c>
      <c r="CG132">
        <v>0</v>
      </c>
      <c r="CH132">
        <v>0</v>
      </c>
      <c r="CI13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3" spans="1:87" ht="14.4">
      <c r="A133" t="str">
        <v>P470VAT-B7112WSH</v>
      </c>
      <c r="B133" s="19" t="str">
        <f>IF(ISBLANK(A133),"",_xlfn.XLOOKUP(LEFT(A133,5),'MKT name rule'!$B$2:$B$322,'MKT name rule'!$C$2:$C$322, "Not found"))</f>
        <v>ASUS ExpertCenter P400</v>
      </c>
      <c r="C133" s="19" t="str">
        <f t="shared" si="88"/>
        <v>90PT03W6-M03DM0</v>
      </c>
      <c r="D133" t="str">
        <f t="shared" si="61"/>
        <v>ASUS ExpertCenter P400 (Core 7 240H/16GB/1TB/Win 11 Home/P470VAT)</v>
      </c>
      <c r="E133" t="str">
        <f t="shared" si="62"/>
        <v>Intel® Core™ 7 240H 2.5 GHz</v>
      </c>
      <c r="F133" t="str">
        <f t="shared" si="63"/>
        <v>Intel® Graphics</v>
      </c>
      <c r="G133" t="str">
        <f t="shared" si="60"/>
        <v>Windows 11 Home</v>
      </c>
      <c r="H133" t="str">
        <f t="shared" si="89"/>
        <v>Microsoft Office Home 2024_x000D_
Microsoft 365 Basic</v>
      </c>
      <c r="I133" t="str">
        <f t="shared" si="64"/>
        <v>27.0"</v>
      </c>
      <c r="J133" t="str">
        <f t="shared" si="65"/>
        <v>FHD (1920 x 1080) 16:9</v>
      </c>
      <c r="K133" t="str">
        <f t="shared" si="66"/>
        <v>300nits</v>
      </c>
      <c r="L133" s="1" t="str">
        <f t="shared" si="67"/>
        <v>DDR5 16GB</v>
      </c>
      <c r="M133" t="str">
        <f t="shared" si="68"/>
        <v>1TB M.2 NVMe™ PCIe® 4.0 SSD</v>
      </c>
      <c r="N133" t="str">
        <f t="shared" si="69"/>
        <v>Side:
1x Kensington lock
1x 3.5mm combo audio jack
1x USB 2.0 Type-A
Back:
1x DC-in
1x RJ45 Gigabit Ethernet
1x HDMI in 1.4
1x HDMI out 1.4
1x USB 3.2 Gen 1 Type-C
3x USB 3.2 Gen 1 Type-A</v>
      </c>
      <c r="O133" t="str">
        <f t="shared" si="70"/>
        <v>09.00 kg</v>
      </c>
      <c r="P133" t="str">
        <f t="shared" si="71"/>
        <v>61.3 x 44.7 x 1.7 ~ 21.0 cm</v>
      </c>
      <c r="Q133" t="str">
        <f t="shared" si="72"/>
        <v>2x DDR5 SO-DIMM slot</v>
      </c>
      <c r="R133" t="str">
        <f t="shared" si="73"/>
        <v>Wireless black keyboard
Wireless optical mouse</v>
      </c>
      <c r="S133" t="str">
        <f t="shared" si="74"/>
        <v>No Battery</v>
      </c>
      <c r="T133" t="str">
        <f t="shared" si="75"/>
        <v>ø4.5, 120W AC Adapter</v>
      </c>
      <c r="U133" t="str">
        <f t="shared" si="76"/>
        <v>BIOS Booting User Password Protection
HDD User Password Protection and Security
Kensington Security Slot™(7x 3mm)</v>
      </c>
      <c r="V133" t="str">
        <f t="shared" si="77"/>
        <v>Intel® Core™ 7 Processor 240H 2.5 GHz (24MB Cache, up to 5.2 GHz, 10 Cores, 16 Threads)</v>
      </c>
      <c r="W133" t="str">
        <f t="shared" si="78"/>
        <v>Intel® Core™ 7 240H</v>
      </c>
      <c r="X133" t="str">
        <f t="shared" si="79"/>
        <v>Core 7</v>
      </c>
      <c r="Y133" t="str">
        <f t="shared" si="80"/>
        <v>Core 7 240H</v>
      </c>
      <c r="Z133" t="str">
        <f t="shared" si="81"/>
        <v>Win 11 Home</v>
      </c>
      <c r="AA133" t="str">
        <f t="shared" si="82"/>
        <v/>
      </c>
      <c r="AB133" t="str">
        <f t="shared" si="83"/>
        <v>16GB</v>
      </c>
      <c r="AC133" t="str">
        <f t="shared" si="84"/>
        <v>1TB</v>
      </c>
      <c r="AD133" t="str">
        <f t="shared" si="85"/>
        <v>1x Kensington lock
1x 3.5mm combo audio jack
1x USB 2.0 Type-A</v>
      </c>
      <c r="AE133" t="str">
        <f t="shared" si="86"/>
        <v>1x DC-in
1x RJ45 Gigabit Ethernet
1x HDMI in 1.4
1x HDMI out 1.4
1x USB 3.2 Gen 1 Type-C
3x USB 3.2 Gen 1 Type-A</v>
      </c>
      <c r="AF133" t="str">
        <f t="shared" si="87"/>
        <v>P470VAT</v>
      </c>
      <c r="AG133" s="27"/>
      <c r="AH133" t="str">
        <v>90PT03W6-M03DM0</v>
      </c>
      <c r="AI133" t="str">
        <v>P470VAT-B7112WSH</v>
      </c>
      <c r="AJ133" t="str">
        <v>4711636332002</v>
      </c>
      <c r="AK133" t="str">
        <v>199291332003</v>
      </c>
      <c r="AL133" t="str">
        <v>3.262</v>
      </c>
      <c r="AM133" t="str">
        <v>VSPT03W3-BU0150</v>
      </c>
      <c r="AN133" t="str">
        <v>Black</v>
      </c>
      <c r="AO133" t="str">
        <v>27.0-inch</v>
      </c>
      <c r="AP133" t="str">
        <v>FHD (1920 x 1080) 16:9</v>
      </c>
      <c r="AQ133" t="str">
        <v>LCD</v>
      </c>
      <c r="AR133" t="str">
        <v>300nits</v>
      </c>
      <c r="AS133" t="str">
        <v>sRGB: 100%</v>
      </c>
      <c r="AT133" t="str">
        <v>178/178</v>
      </c>
      <c r="AU133" t="str">
        <v>14/25</v>
      </c>
      <c r="AV133" t="str">
        <v>75Hz</v>
      </c>
      <c r="AW133" t="str">
        <v>1000:1</v>
      </c>
      <c r="AX133" t="str">
        <v>93 %</v>
      </c>
      <c r="AY133" t="str">
        <v>Wide view</v>
      </c>
      <c r="AZ133" t="str">
        <v>Anti-glare display</v>
      </c>
      <c r="BA133" t="str">
        <v>Touch screen</v>
      </c>
      <c r="BB133" t="str">
        <v>HAS stand with VESA supported</v>
      </c>
      <c r="BC133" t="str">
        <v>Intel® Core™ 7 Processor 240H 2.5 GHz (24MB Cache, up to 5.2 GHz, 10 Cores, 16 Threads)</v>
      </c>
      <c r="BD133" t="str">
        <v/>
      </c>
      <c r="BE133" t="str">
        <v>N/A</v>
      </c>
      <c r="BF133" t="str">
        <v>Intel® Graphics</v>
      </c>
      <c r="BG133" t="str">
        <v>16GB DDR5 SO-DIMM</v>
      </c>
      <c r="BH133" t="str">
        <v>DDR5 16GB</v>
      </c>
      <c r="BI133" t="str">
        <v>1TB M.2 NVMe™ PCIe® 4.0 SSD</v>
      </c>
      <c r="BJ133" t="str">
        <v>2x DDR5 SO-DIMM slot</v>
      </c>
      <c r="BK133">
        <v>0</v>
      </c>
      <c r="BL133" t="str">
        <v>Wi-Fi 6E(802.11ax) (Triple band) 2*2 + Bluetooth® 5.4 Wireless Card</v>
      </c>
      <c r="BM133" t="str">
        <v>Realtek RTL8111H 10/100/1000 Mbps</v>
      </c>
      <c r="BN133" t="str">
        <v>1080p FHD camera with IR function to support Windows Hello</v>
      </c>
      <c r="BO133" t="str">
        <v>With privacy shutter</v>
      </c>
      <c r="BP133" t="str">
        <v/>
      </c>
      <c r="BQ133" t="str">
        <v>Built-in array microphone
Built-in speakers</v>
      </c>
      <c r="BR133" t="str">
        <v>Windows 11 Home - ASUS recommends Windows 11 Pro for business</v>
      </c>
      <c r="BS133" t="str">
        <v>Microsoft Office Home 2024_x000D_
Microsoft 365 Basic</v>
      </c>
      <c r="BT133" t="str">
        <v>ø4.5, 120W AC Adapter, Output: 20V DC, 6.0A, 120W, Input: 100~240V AC 50/60Hz universal</v>
      </c>
      <c r="BU133" t="str">
        <v>1x Kensington lock
1x 3.5mm combo audio jack
1x USB 2.0 Type-A</v>
      </c>
      <c r="BV133" t="str">
        <v>1x DC-in
1x RJ45 Gigabit Ethernet
1x HDMI in 1.4
1x HDMI out 1.4
1x USB 3.2 Gen 1 Type-C
3x USB 3.2 Gen 1 Type-A</v>
      </c>
      <c r="BW133" t="str">
        <v>61.3 x 44.7 x 1.7 ~ 21.0 cm (24.13" x 17.60" x 0.67" ~ 8.27")</v>
      </c>
      <c r="BX133" t="str">
        <v>09.00 kg (19.84 lbs)</v>
      </c>
      <c r="BY133" t="str">
        <v>BIOS Booting User Password Protection
HDD User Password Protection and Security
Kensington Security Slot™(7x 3mm)</v>
      </c>
      <c r="BZ133" t="str">
        <v>McAfee® 1 years</v>
      </c>
      <c r="CA133" t="str">
        <v>Trusted Platform Module (TPM) 2.0</v>
      </c>
      <c r="CB133" t="str">
        <v>AI ExpertMeet (AI features need devices with 12GB RAM or more)
MyASUS
ASUS Business Manager</v>
      </c>
      <c r="CC133" t="str">
        <v>System diagnosis
Fan Profile
Splendid
AppDeals
Link to MyASUS</v>
      </c>
      <c r="CD133" t="str">
        <v>Wireless black keyboard
Wireless optical mouse</v>
      </c>
      <c r="CE133" t="str">
        <v>EPEAT Gold
Energy star 8.0
REACH
RoHS</v>
      </c>
      <c r="CF133" t="str">
        <v>1Y OnSite Service
 Accidental Damage Protection + 1Y OnSite Service</v>
      </c>
      <c r="CG133">
        <v>0</v>
      </c>
      <c r="CH133">
        <v>0</v>
      </c>
      <c r="CI13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4" spans="1:87" ht="14.4">
      <c r="A134" t="str">
        <v>P470VAT-W7112WSH</v>
      </c>
      <c r="B134" s="19" t="str">
        <f>IF(ISBLANK(A134),"",_xlfn.XLOOKUP(LEFT(A134,5),'MKT name rule'!$B$2:$B$322,'MKT name rule'!$C$2:$C$322, "Not found"))</f>
        <v>ASUS ExpertCenter P400</v>
      </c>
      <c r="C134" s="19" t="str">
        <f t="shared" si="88"/>
        <v>90PT03W8-M03DN0</v>
      </c>
      <c r="D134" t="str">
        <f t="shared" si="61"/>
        <v>ASUS ExpertCenter P400 (Core 7 240H/16GB/1TB/Win 11 Home/P470VAT)</v>
      </c>
      <c r="E134" t="str">
        <f t="shared" si="62"/>
        <v>Intel® Core™ 7 240H 2.5 GHz</v>
      </c>
      <c r="F134" t="str">
        <f t="shared" si="63"/>
        <v>Intel® Graphics</v>
      </c>
      <c r="G134" t="str">
        <f t="shared" si="60"/>
        <v>Windows 11 Home</v>
      </c>
      <c r="H134" t="str">
        <f t="shared" si="89"/>
        <v>Microsoft Office Home 2024_x000D_
Microsoft 365 Basic</v>
      </c>
      <c r="I134" t="str">
        <f t="shared" si="64"/>
        <v>27.0"</v>
      </c>
      <c r="J134" t="str">
        <f t="shared" si="65"/>
        <v>FHD (1920 x 1080) 16:9</v>
      </c>
      <c r="K134" t="str">
        <f t="shared" si="66"/>
        <v>300nits</v>
      </c>
      <c r="L134" s="1" t="str">
        <f t="shared" si="67"/>
        <v>DDR5 16GB</v>
      </c>
      <c r="M134" t="str">
        <f t="shared" si="68"/>
        <v>1TB M.2 NVMe™ PCIe® 4.0 SSD</v>
      </c>
      <c r="N134" t="str">
        <f t="shared" si="69"/>
        <v>Side:
1x Kensington lock
1x 3.5mm combo audio jack
1x USB 2.0 Type-A
Back:
1x DC-in
1x RJ45 Gigabit Ethernet
1x HDMI in 1.4
1x HDMI out 1.4
1x USB 3.2 Gen 1 Type-C
3x USB 3.2 Gen 1 Type-A</v>
      </c>
      <c r="O134" t="str">
        <f t="shared" si="70"/>
        <v>09.00 kg</v>
      </c>
      <c r="P134" t="str">
        <f t="shared" si="71"/>
        <v>61.3 x 44.7 x 1.7 ~ 21.0 cm</v>
      </c>
      <c r="Q134" t="str">
        <f t="shared" si="72"/>
        <v>2x DDR5 SO-DIMM slot</v>
      </c>
      <c r="R134" t="str">
        <f t="shared" si="73"/>
        <v>Wireless sandstone white keyboard
Wireless optical mouse</v>
      </c>
      <c r="S134" t="str">
        <f t="shared" si="74"/>
        <v>No Battery</v>
      </c>
      <c r="T134" t="str">
        <f t="shared" si="75"/>
        <v>ø4.5, 120W AC Adapter</v>
      </c>
      <c r="U134" t="str">
        <f t="shared" si="76"/>
        <v>BIOS Booting User Password Protection
HDD User Password Protection and Security
Kensington Security Slot™(7x 3mm)</v>
      </c>
      <c r="V134" t="str">
        <f t="shared" si="77"/>
        <v>Intel® Core™ 7 Processor 240H 2.5 GHz (24MB Cache, up to 5.2 GHz, 10 Cores, 16 Threads)</v>
      </c>
      <c r="W134" t="str">
        <f t="shared" si="78"/>
        <v>Intel® Core™ 7 240H</v>
      </c>
      <c r="X134" t="str">
        <f t="shared" si="79"/>
        <v>Core 7</v>
      </c>
      <c r="Y134" t="str">
        <f t="shared" si="80"/>
        <v>Core 7 240H</v>
      </c>
      <c r="Z134" t="str">
        <f t="shared" si="81"/>
        <v>Win 11 Home</v>
      </c>
      <c r="AA134" t="str">
        <f t="shared" si="82"/>
        <v/>
      </c>
      <c r="AB134" t="str">
        <f t="shared" si="83"/>
        <v>16GB</v>
      </c>
      <c r="AC134" t="str">
        <f t="shared" si="84"/>
        <v>1TB</v>
      </c>
      <c r="AD134" t="str">
        <f t="shared" si="85"/>
        <v>1x Kensington lock
1x 3.5mm combo audio jack
1x USB 2.0 Type-A</v>
      </c>
      <c r="AE134" t="str">
        <f t="shared" si="86"/>
        <v>1x DC-in
1x RJ45 Gigabit Ethernet
1x HDMI in 1.4
1x HDMI out 1.4
1x USB 3.2 Gen 1 Type-C
3x USB 3.2 Gen 1 Type-A</v>
      </c>
      <c r="AF134" t="str">
        <f t="shared" si="87"/>
        <v>P470VAT</v>
      </c>
      <c r="AG134" s="27"/>
      <c r="AH134" t="str">
        <v>90PT03W8-M03DN0</v>
      </c>
      <c r="AI134" t="str">
        <v>P470VAT-W7112WSH</v>
      </c>
      <c r="AJ134" t="str">
        <v>4711636332026</v>
      </c>
      <c r="AK134" t="str">
        <v>199291332027</v>
      </c>
      <c r="AL134" t="str">
        <v>8.952</v>
      </c>
      <c r="AM134" t="str">
        <v>VSPT03W4-BU0150</v>
      </c>
      <c r="AN134" t="str">
        <v>White</v>
      </c>
      <c r="AO134" t="str">
        <v>27.0-inch</v>
      </c>
      <c r="AP134" t="str">
        <v>FHD (1920 x 1080) 16:9</v>
      </c>
      <c r="AQ134" t="str">
        <v>LCD</v>
      </c>
      <c r="AR134" t="str">
        <v>300nits</v>
      </c>
      <c r="AS134" t="str">
        <v>sRGB: 100%</v>
      </c>
      <c r="AT134" t="str">
        <v>178/178</v>
      </c>
      <c r="AU134" t="str">
        <v>14/25</v>
      </c>
      <c r="AV134" t="str">
        <v>75Hz</v>
      </c>
      <c r="AW134" t="str">
        <v>1000:1</v>
      </c>
      <c r="AX134" t="str">
        <v>93 %</v>
      </c>
      <c r="AY134" t="str">
        <v>Wide view</v>
      </c>
      <c r="AZ134" t="str">
        <v>Anti-glare display</v>
      </c>
      <c r="BA134" t="str">
        <v>Touch screen</v>
      </c>
      <c r="BB134" t="str">
        <v>HAS stand with VESA supported</v>
      </c>
      <c r="BC134" t="str">
        <v>Intel® Core™ 7 Processor 240H 2.5 GHz (24MB Cache, up to 5.2 GHz, 10 Cores, 16 Threads)</v>
      </c>
      <c r="BD134" t="str">
        <v/>
      </c>
      <c r="BE134" t="str">
        <v>N/A</v>
      </c>
      <c r="BF134" t="str">
        <v>Intel® Graphics</v>
      </c>
      <c r="BG134" t="str">
        <v>16GB DDR5 SO-DIMM</v>
      </c>
      <c r="BH134" t="str">
        <v>DDR5 16GB</v>
      </c>
      <c r="BI134" t="str">
        <v>1TB M.2 NVMe™ PCIe® 4.0 SSD</v>
      </c>
      <c r="BJ134" t="str">
        <v>2x DDR5 SO-DIMM slot</v>
      </c>
      <c r="BK134">
        <v>0</v>
      </c>
      <c r="BL134" t="str">
        <v>Wi-Fi 6E(802.11ax) (Triple band) 2*2 + Bluetooth® 5.4 Wireless Card</v>
      </c>
      <c r="BM134" t="str">
        <v>Realtek RTL8111H 10/100/1000 Mbps</v>
      </c>
      <c r="BN134" t="str">
        <v>1080p FHD camera with IR function to support Windows Hello</v>
      </c>
      <c r="BO134" t="str">
        <v>With privacy shutter</v>
      </c>
      <c r="BP134" t="str">
        <v/>
      </c>
      <c r="BQ134" t="str">
        <v>Built-in array microphone
Built-in speakers</v>
      </c>
      <c r="BR134" t="str">
        <v>Windows 11 Home - ASUS recommends Windows 11 Pro for business</v>
      </c>
      <c r="BS134" t="str">
        <v>Microsoft Office Home 2024_x000D_
Microsoft 365 Basic</v>
      </c>
      <c r="BT134" t="str">
        <v>ø4.5, 120W AC Adapter, Output: 20V DC, 6.0A, 120W, Input: 100~240V AC 50/60Hz universal</v>
      </c>
      <c r="BU134" t="str">
        <v>1x Kensington lock
1x 3.5mm combo audio jack
1x USB 2.0 Type-A</v>
      </c>
      <c r="BV134" t="str">
        <v>1x DC-in
1x RJ45 Gigabit Ethernet
1x HDMI in 1.4
1x HDMI out 1.4
1x USB 3.2 Gen 1 Type-C
3x USB 3.2 Gen 1 Type-A</v>
      </c>
      <c r="BW134" t="str">
        <v>61.3 x 44.7 x 1.7 ~ 21.0 cm (24.13" x 17.60" x 0.67" ~ 8.27")</v>
      </c>
      <c r="BX134" t="str">
        <v>09.00 kg (19.84 lbs)</v>
      </c>
      <c r="BY134" t="str">
        <v>BIOS Booting User Password Protection
HDD User Password Protection and Security
Kensington Security Slot™(7x 3mm)</v>
      </c>
      <c r="BZ134" t="str">
        <v>McAfee® 1 years</v>
      </c>
      <c r="CA134" t="str">
        <v>Trusted Platform Module (TPM) 2.0</v>
      </c>
      <c r="CB134" t="str">
        <v>AI ExpertMeet (AI features need devices with 12GB RAM or more)
MyASUS
ASUS Business Manager</v>
      </c>
      <c r="CC134" t="str">
        <v>System diagnosis
Fan Profile
Splendid
AppDeals
Link to MyASUS</v>
      </c>
      <c r="CD134" t="str">
        <v>Wireless sandstone white keyboard
Wireless optical mouse</v>
      </c>
      <c r="CE134" t="str">
        <v>EPEAT Gold
Energy star 8.0
REACH
RoHS</v>
      </c>
      <c r="CF134" t="str">
        <v>1Y OnSite Service
 Accidental Damage Protection + 1Y OnSite Service</v>
      </c>
      <c r="CG134">
        <v>0</v>
      </c>
      <c r="CH134">
        <v>0</v>
      </c>
      <c r="CI13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5" spans="1:87" ht="14.4">
      <c r="A135" t="str">
        <v>P470VAK-B5852WS</v>
      </c>
      <c r="B135" s="19" t="str">
        <f>IF(ISBLANK(A135),"",_xlfn.XLOOKUP(LEFT(A135,5),'MKT name rule'!$B$2:$B$322,'MKT name rule'!$C$2:$C$322, "Not found"))</f>
        <v>ASUS ExpertCenter P400</v>
      </c>
      <c r="C135" s="19" t="str">
        <f t="shared" si="88"/>
        <v>90PT03W5-M03NE0</v>
      </c>
      <c r="D135" t="str">
        <f t="shared" si="61"/>
        <v>ASUS ExpertCenter P400 (Core 5 210H/8GB/512GB/Win 11 Home/P470VAK)</v>
      </c>
      <c r="E135" t="str">
        <f t="shared" si="62"/>
        <v>Intel® Core™ 5 210H 2.5 GHz</v>
      </c>
      <c r="F135" t="str">
        <f t="shared" si="63"/>
        <v>Intel® Graphics</v>
      </c>
      <c r="G135" t="str">
        <f t="shared" si="60"/>
        <v>Windows 11 Home</v>
      </c>
      <c r="H135" t="str">
        <f t="shared" si="89"/>
        <v>Microsoft Office Home 2024_x000D_
Microsoft 365 Basic</v>
      </c>
      <c r="I135" t="str">
        <f t="shared" si="64"/>
        <v>27.0"</v>
      </c>
      <c r="J135" t="str">
        <f t="shared" si="65"/>
        <v>FHD (1920 x 1080) 16:9</v>
      </c>
      <c r="K135" t="str">
        <f t="shared" si="66"/>
        <v>300nits</v>
      </c>
      <c r="L135" s="1" t="str">
        <f t="shared" si="67"/>
        <v>DDR5 8GB</v>
      </c>
      <c r="M135" t="str">
        <f t="shared" si="68"/>
        <v>512GB M.2 NVMe™ PCIe® 4.0 SSD</v>
      </c>
      <c r="N135" t="str">
        <f t="shared" si="69"/>
        <v>Side:
1x Kensington lock
1x 3.5mm combo audio jack
1x USB 2.0 Type-A
Back:
1x DC-in
1x RJ45 Gigabit Ethernet
1x HDMI in 1.4
1x HDMI out 1.4
1x USB 3.2 Gen 1 Type-C
3x USB 3.2 Gen 1 Type-A</v>
      </c>
      <c r="O135" t="str">
        <f t="shared" si="70"/>
        <v>09.00 kg</v>
      </c>
      <c r="P135" t="str">
        <f t="shared" si="71"/>
        <v>61.3 x 44.7 x 1.7 ~ 21.0 cm</v>
      </c>
      <c r="Q135" t="str">
        <f t="shared" si="72"/>
        <v>2x DDR5 SO-DIMM slot</v>
      </c>
      <c r="R135" t="str">
        <f t="shared" si="73"/>
        <v>Wireless black keyboard
Wireless optical mouse</v>
      </c>
      <c r="S135" t="str">
        <f t="shared" si="74"/>
        <v>No Battery</v>
      </c>
      <c r="T135" t="str">
        <f t="shared" si="75"/>
        <v>ø4.5, 120W AC Adapter</v>
      </c>
      <c r="U135" t="str">
        <f t="shared" si="76"/>
        <v>BIOS Booting User Password Protection
HDD User Password Protection and Security
Kensington Security Slot™(7x 3mm)</v>
      </c>
      <c r="V135" t="str">
        <f t="shared" si="77"/>
        <v>Intel® Core™ 5 Processor 210H 2.5 GHz (12MB Cache, up to 4.8GHz, 8 Cores, 12 Threads)</v>
      </c>
      <c r="W135" t="str">
        <f t="shared" si="78"/>
        <v>Intel® Core™ 5 210H</v>
      </c>
      <c r="X135" t="str">
        <f t="shared" si="79"/>
        <v>Core 5</v>
      </c>
      <c r="Y135" t="str">
        <f t="shared" si="80"/>
        <v>Core 5 210H</v>
      </c>
      <c r="Z135" t="str">
        <f t="shared" si="81"/>
        <v>Win 11 Home</v>
      </c>
      <c r="AA135" t="str">
        <f t="shared" si="82"/>
        <v/>
      </c>
      <c r="AB135" t="str">
        <f t="shared" si="83"/>
        <v>8GB</v>
      </c>
      <c r="AC135" t="str">
        <f t="shared" si="84"/>
        <v>512GB</v>
      </c>
      <c r="AD135" t="str">
        <f t="shared" si="85"/>
        <v>1x Kensington lock
1x 3.5mm combo audio jack
1x USB 2.0 Type-A</v>
      </c>
      <c r="AE135" t="str">
        <f t="shared" si="86"/>
        <v>1x DC-in
1x RJ45 Gigabit Ethernet
1x HDMI in 1.4
1x HDMI out 1.4
1x USB 3.2 Gen 1 Type-C
3x USB 3.2 Gen 1 Type-A</v>
      </c>
      <c r="AF135" t="str">
        <f t="shared" si="87"/>
        <v>P470VAK</v>
      </c>
      <c r="AG135" s="27"/>
      <c r="AH135" t="str">
        <v>90PT03W5-M03NE0</v>
      </c>
      <c r="AI135" t="str">
        <v>P470VAK-B5852WS</v>
      </c>
      <c r="AJ135" t="str">
        <v>4711636413817</v>
      </c>
      <c r="AK135" t="str">
        <v>199291413818</v>
      </c>
      <c r="AL135" t="str">
        <v>3.102</v>
      </c>
      <c r="AM135" t="str">
        <v>VSPT03W3-BU0060</v>
      </c>
      <c r="AN135" t="str">
        <v>Black</v>
      </c>
      <c r="AO135" t="str">
        <v>27.0-inch</v>
      </c>
      <c r="AP135" t="str">
        <v>FHD (1920 x 1080) 16:9</v>
      </c>
      <c r="AQ135" t="str">
        <v>LCD</v>
      </c>
      <c r="AR135" t="str">
        <v>300nits</v>
      </c>
      <c r="AS135" t="str">
        <v>sRGB: 100%</v>
      </c>
      <c r="AT135" t="str">
        <v>178/178</v>
      </c>
      <c r="AU135" t="str">
        <v>14/25</v>
      </c>
      <c r="AV135" t="str">
        <v>100Hz</v>
      </c>
      <c r="AW135" t="str">
        <v>1000:1</v>
      </c>
      <c r="AX135" t="str">
        <v>93 %</v>
      </c>
      <c r="AY135" t="str">
        <v>Wide view</v>
      </c>
      <c r="AZ135" t="str">
        <v>Anti-glare display</v>
      </c>
      <c r="BA135" t="str">
        <v>Non-touch screen</v>
      </c>
      <c r="BB135" t="str">
        <v>Normal Stand</v>
      </c>
      <c r="BC135" t="str">
        <v>Intel® Core™ 5 Processor 210H 2.5 GHz (12MB Cache, up to 4.8GHz, 8 Cores, 12 Threads)</v>
      </c>
      <c r="BD135" t="str">
        <v/>
      </c>
      <c r="BE135" t="str">
        <v>N/A</v>
      </c>
      <c r="BF135" t="str">
        <v>Intel® Graphics</v>
      </c>
      <c r="BG135" t="str">
        <v>8GB DDR5 SO-DIMM</v>
      </c>
      <c r="BH135" t="str">
        <v>DDR5 8GB</v>
      </c>
      <c r="BI135" t="str">
        <v>512GB M.2 NVMe™ PCIe® 4.0 SSD</v>
      </c>
      <c r="BJ135" t="str">
        <v>2x DDR5 SO-DIMM slot</v>
      </c>
      <c r="BK135">
        <v>0</v>
      </c>
      <c r="BL135" t="str">
        <v>Wi-Fi 6E(802.11ax) (Triple band) 2*2 + Bluetooth® 5.4 Wireless Card</v>
      </c>
      <c r="BM135" t="str">
        <v>Realtek RTL8111H 10/100/1000 Mbps</v>
      </c>
      <c r="BN135" t="str">
        <v>1080p FHD camera</v>
      </c>
      <c r="BO135" t="str">
        <v>With privacy shutter</v>
      </c>
      <c r="BP135" t="str">
        <v/>
      </c>
      <c r="BQ135" t="str">
        <v>Built-in array microphone
Built-in speakers</v>
      </c>
      <c r="BR135" t="str">
        <v>Windows 11 Home - ASUS recommends Windows 11 Pro for business</v>
      </c>
      <c r="BS135" t="str">
        <v>Microsoft Office Home 2024_x000D_
Microsoft 365 Basic</v>
      </c>
      <c r="BT135" t="str">
        <v>ø4.5, 120W AC Adapter, Output: 20V DC, 6.0A, 120W, Input: 100~240V AC 50/60Hz universal</v>
      </c>
      <c r="BU135" t="str">
        <v>1x Kensington lock
1x 3.5mm combo audio jack
1x USB 2.0 Type-A</v>
      </c>
      <c r="BV135" t="str">
        <v>1x DC-in
1x RJ45 Gigabit Ethernet
1x HDMI in 1.4
1x HDMI out 1.4
1x USB 3.2 Gen 1 Type-C
3x USB 3.2 Gen 1 Type-A</v>
      </c>
      <c r="BW135" t="str">
        <v>61.3 x 44.7 x 1.7 ~ 21.0 cm (24.13" x 17.60" x 0.67" ~ 8.27")</v>
      </c>
      <c r="BX135" t="str">
        <v>09.00 kg (19.84 lbs)</v>
      </c>
      <c r="BY135" t="str">
        <v>BIOS Booting User Password Protection
HDD User Password Protection and Security
Kensington Security Slot™(7x 3mm)</v>
      </c>
      <c r="BZ135" t="str">
        <v>McAfee® 1 years</v>
      </c>
      <c r="CA135" t="str">
        <v>Trusted Platform Module (TPM) 2.0</v>
      </c>
      <c r="CB135" t="str">
        <v>AI ExpertMeet (AI features need devices with 12GB RAM or more)
MyASUS
ASUS Business Manager</v>
      </c>
      <c r="CC135" t="str">
        <v>System diagnosis
Fan Profile
Splendid
AppDeals
Link to MyASUS</v>
      </c>
      <c r="CD135" t="str">
        <v>Wireless black keyboard
Wireless optical mouse</v>
      </c>
      <c r="CE135" t="str">
        <v>EPEAT Gold
Energy star 8.0
REACH
RoHS</v>
      </c>
      <c r="CF135" t="str">
        <v>1Y OnSite Service
 Accidental Damage Protection + 1Y OnSite Service</v>
      </c>
      <c r="CG135">
        <v>0</v>
      </c>
      <c r="CH135">
        <v>0</v>
      </c>
      <c r="CI13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6" spans="1:87" ht="14.4">
      <c r="A136" t="str">
        <v>P470VAT-B5852WS</v>
      </c>
      <c r="B136" s="19" t="str">
        <f>IF(ISBLANK(A136),"",_xlfn.XLOOKUP(LEFT(A136,5),'MKT name rule'!$B$2:$B$322,'MKT name rule'!$C$2:$C$322, "Not found"))</f>
        <v>ASUS ExpertCenter P400</v>
      </c>
      <c r="C136" s="19" t="str">
        <f t="shared" si="88"/>
        <v>90PT03W5-M03NK0</v>
      </c>
      <c r="D136" t="str">
        <f t="shared" si="61"/>
        <v>ASUS ExpertCenter P400 (Core 5 210H/8GB/512GB/Win 11 Home/P470VAT)</v>
      </c>
      <c r="E136" t="str">
        <f t="shared" si="62"/>
        <v>Intel® Core™ 5 210H 2.5 GHz</v>
      </c>
      <c r="F136" t="str">
        <f t="shared" si="63"/>
        <v>Intel® Graphics</v>
      </c>
      <c r="G136" t="str">
        <f t="shared" si="60"/>
        <v>Windows 11 Home</v>
      </c>
      <c r="H136" t="str">
        <f t="shared" si="89"/>
        <v>Microsoft Office Home 2024_x000D_
Microsoft 365 Basic</v>
      </c>
      <c r="I136" t="str">
        <f t="shared" si="64"/>
        <v>27.0"</v>
      </c>
      <c r="J136" t="str">
        <f t="shared" si="65"/>
        <v>FHD (1920 x 1080) 16:9</v>
      </c>
      <c r="K136" t="str">
        <f t="shared" si="66"/>
        <v>300nits</v>
      </c>
      <c r="L136" s="1" t="str">
        <f t="shared" si="67"/>
        <v>DDR5 8GB</v>
      </c>
      <c r="M136" t="str">
        <f t="shared" si="68"/>
        <v>512GB M.2 NVMe™ PCIe® 4.0 SSD</v>
      </c>
      <c r="N136" t="str">
        <f t="shared" si="69"/>
        <v>Side:
1x Kensington lock
1x 3.5mm combo audio jack
1x USB 2.0 Type-A
Back:
1x DC-in
1x RJ45 Gigabit Ethernet
1x HDMI in 1.4
1x HDMI out 1.4
1x USB 3.2 Gen 1 Type-C
3x USB 3.2 Gen 1 Type-A</v>
      </c>
      <c r="O136" t="str">
        <f t="shared" si="70"/>
        <v>09.00 kg</v>
      </c>
      <c r="P136" t="str">
        <f t="shared" si="71"/>
        <v>61.3 x 44.7 x 1.7 ~ 21.0 cm</v>
      </c>
      <c r="Q136" t="str">
        <f t="shared" si="72"/>
        <v>2x DDR5 SO-DIMM slot</v>
      </c>
      <c r="R136" t="str">
        <f t="shared" si="73"/>
        <v>Wireless black keyboard
Wireless optical mouse</v>
      </c>
      <c r="S136" t="str">
        <f t="shared" si="74"/>
        <v>No Battery</v>
      </c>
      <c r="T136" t="str">
        <f t="shared" si="75"/>
        <v>ø4.5, 120W AC Adapter</v>
      </c>
      <c r="U136" t="str">
        <f t="shared" si="76"/>
        <v>BIOS Booting User Password Protection
HDD User Password Protection and Security
Kensington Security Slot™(7x 3mm)</v>
      </c>
      <c r="V136" t="str">
        <f t="shared" si="77"/>
        <v>Intel® Core™ 5 Processor 210H 2.5 GHz (12MB Cache, up to 4.8GHz, 8 Cores, 12 Threads)</v>
      </c>
      <c r="W136" t="str">
        <f t="shared" si="78"/>
        <v>Intel® Core™ 5 210H</v>
      </c>
      <c r="X136" t="str">
        <f t="shared" si="79"/>
        <v>Core 5</v>
      </c>
      <c r="Y136" t="str">
        <f t="shared" si="80"/>
        <v>Core 5 210H</v>
      </c>
      <c r="Z136" t="str">
        <f t="shared" si="81"/>
        <v>Win 11 Home</v>
      </c>
      <c r="AA136" t="str">
        <f t="shared" si="82"/>
        <v/>
      </c>
      <c r="AB136" t="str">
        <f t="shared" si="83"/>
        <v>8GB</v>
      </c>
      <c r="AC136" t="str">
        <f t="shared" si="84"/>
        <v>512GB</v>
      </c>
      <c r="AD136" t="str">
        <f t="shared" si="85"/>
        <v>1x Kensington lock
1x 3.5mm combo audio jack
1x USB 2.0 Type-A</v>
      </c>
      <c r="AE136" t="str">
        <f t="shared" si="86"/>
        <v>1x DC-in
1x RJ45 Gigabit Ethernet
1x HDMI in 1.4
1x HDMI out 1.4
1x USB 3.2 Gen 1 Type-C
3x USB 3.2 Gen 1 Type-A</v>
      </c>
      <c r="AF136" t="str">
        <f t="shared" si="87"/>
        <v>P470VAT</v>
      </c>
      <c r="AG136" s="27"/>
      <c r="AH136" t="str">
        <v>90PT03W5-M03NK0</v>
      </c>
      <c r="AI136" t="str">
        <v>P470VAT-B5852WS</v>
      </c>
      <c r="AJ136" t="str">
        <v>4711636413831</v>
      </c>
      <c r="AK136" t="str">
        <v>199291413832</v>
      </c>
      <c r="AL136" t="str">
        <v>3.262</v>
      </c>
      <c r="AM136" t="str">
        <v>VSPT03W3-BU0080</v>
      </c>
      <c r="AN136" t="str">
        <v>Black</v>
      </c>
      <c r="AO136" t="str">
        <v>27.0-inch</v>
      </c>
      <c r="AP136" t="str">
        <v>FHD (1920 x 1080) 16:9</v>
      </c>
      <c r="AQ136" t="str">
        <v>LCD</v>
      </c>
      <c r="AR136" t="str">
        <v>300nits</v>
      </c>
      <c r="AS136" t="str">
        <v>sRGB: 100%</v>
      </c>
      <c r="AT136" t="str">
        <v>178/178</v>
      </c>
      <c r="AU136" t="str">
        <v>14/25</v>
      </c>
      <c r="AV136" t="str">
        <v>75Hz</v>
      </c>
      <c r="AW136" t="str">
        <v>1000:1</v>
      </c>
      <c r="AX136" t="str">
        <v>93 %</v>
      </c>
      <c r="AY136" t="str">
        <v>Wide view</v>
      </c>
      <c r="AZ136" t="str">
        <v>Anti-glare display</v>
      </c>
      <c r="BA136" t="str">
        <v>Touch screen</v>
      </c>
      <c r="BB136" t="str">
        <v>Normal Stand</v>
      </c>
      <c r="BC136" t="str">
        <v>Intel® Core™ 5 Processor 210H 2.5 GHz (12MB Cache, up to 4.8GHz, 8 Cores, 12 Threads)</v>
      </c>
      <c r="BD136" t="str">
        <v/>
      </c>
      <c r="BE136" t="str">
        <v>N/A</v>
      </c>
      <c r="BF136" t="str">
        <v>Intel® Graphics</v>
      </c>
      <c r="BG136" t="str">
        <v>8GB DDR5 SO-DIMM</v>
      </c>
      <c r="BH136" t="str">
        <v>DDR5 8GB</v>
      </c>
      <c r="BI136" t="str">
        <v>512GB M.2 NVMe™ PCIe® 4.0 SSD</v>
      </c>
      <c r="BJ136" t="str">
        <v>2x DDR5 SO-DIMM slot</v>
      </c>
      <c r="BK136">
        <v>0</v>
      </c>
      <c r="BL136" t="str">
        <v>Wi-Fi 6E(802.11ax) (Triple band) 2*2 + Bluetooth® 5.4 Wireless Card</v>
      </c>
      <c r="BM136" t="str">
        <v>Realtek RTL8111H 10/100/1000 Mbps</v>
      </c>
      <c r="BN136" t="str">
        <v>1080p FHD camera</v>
      </c>
      <c r="BO136" t="str">
        <v>With privacy shutter</v>
      </c>
      <c r="BP136" t="str">
        <v/>
      </c>
      <c r="BQ136" t="str">
        <v>Built-in array microphone
Built-in speakers</v>
      </c>
      <c r="BR136" t="str">
        <v>Windows 11 Home - ASUS recommends Windows 11 Pro for business</v>
      </c>
      <c r="BS136" t="str">
        <v>Microsoft Office Home 2024_x000D_
Microsoft 365 Basic</v>
      </c>
      <c r="BT136" t="str">
        <v>ø4.5, 120W AC Adapter, Output: 20V DC, 6.0A, 120W, Input: 100~240V AC 50/60Hz universal</v>
      </c>
      <c r="BU136" t="str">
        <v>1x Kensington lock
1x 3.5mm combo audio jack
1x USB 2.0 Type-A</v>
      </c>
      <c r="BV136" t="str">
        <v>1x DC-in
1x RJ45 Gigabit Ethernet
1x HDMI in 1.4
1x HDMI out 1.4
1x USB 3.2 Gen 1 Type-C
3x USB 3.2 Gen 1 Type-A</v>
      </c>
      <c r="BW136" t="str">
        <v>61.3 x 44.7 x 1.7 ~ 21.0 cm (24.13" x 17.60" x 0.67" ~ 8.27")</v>
      </c>
      <c r="BX136" t="str">
        <v>09.00 kg (19.84 lbs)</v>
      </c>
      <c r="BY136" t="str">
        <v>BIOS Booting User Password Protection
HDD User Password Protection and Security
Kensington Security Slot™(7x 3mm)</v>
      </c>
      <c r="BZ136" t="str">
        <v>McAfee® 1 years</v>
      </c>
      <c r="CA136" t="str">
        <v>Trusted Platform Module (TPM) 2.0</v>
      </c>
      <c r="CB136" t="str">
        <v>AI ExpertMeet (AI features need devices with 12GB RAM or more)
MyASUS
ASUS Business Manager</v>
      </c>
      <c r="CC136" t="str">
        <v>System diagnosis
Fan Profile
Splendid
AppDeals
Link to MyASUS</v>
      </c>
      <c r="CD136" t="str">
        <v>Wireless black keyboard
Wireless optical mouse</v>
      </c>
      <c r="CE136" t="str">
        <v>EPEAT Gold
Energy star 8.0
REACH
RoHS</v>
      </c>
      <c r="CF136" t="str">
        <v>1Y OnSite Service
 Accidental Damage Protection + 1Y OnSite Service</v>
      </c>
      <c r="CG136">
        <v>0</v>
      </c>
      <c r="CH136">
        <v>0</v>
      </c>
      <c r="CI13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7" spans="1:87" ht="14.4">
      <c r="A137" t="str">
        <v>PG440VAK-BPC385WR</v>
      </c>
      <c r="B137" s="19" t="str">
        <f>IF(ISBLANK(A137),"",_xlfn.XLOOKUP(LEFT(A137,5),'MKT name rule'!$B$2:$B$322,'MKT name rule'!$C$2:$C$322, "Not found"))</f>
        <v>ASUS ExpertCenter P400</v>
      </c>
      <c r="C137" s="19" t="str">
        <f t="shared" si="88"/>
        <v>90PT0411-M000C0</v>
      </c>
      <c r="D137" t="str">
        <f t="shared" si="61"/>
        <v>ASUS ExpertCenter P400 (Core 3 100U/8GB/512GB/Win 11 Home/PG440VAK)</v>
      </c>
      <c r="E137" t="str">
        <f t="shared" si="62"/>
        <v>Intel® Core™ 3 100U 1.2 GHz</v>
      </c>
      <c r="F137" t="str">
        <f t="shared" si="63"/>
        <v>Intel® Graphics</v>
      </c>
      <c r="G137" t="str">
        <f t="shared" si="60"/>
        <v>Windows 11 Home</v>
      </c>
      <c r="H137" t="str">
        <f t="shared" si="89"/>
        <v>1-month trial for new Microsoft 365 customers. Credit card required.</v>
      </c>
      <c r="I137" t="str">
        <f t="shared" si="64"/>
        <v>23.8"</v>
      </c>
      <c r="J137" t="str">
        <f t="shared" si="65"/>
        <v>FHD (1920 x 1080) 16:9</v>
      </c>
      <c r="K137" t="str">
        <f t="shared" si="66"/>
        <v>250nits</v>
      </c>
      <c r="L137" s="1" t="str">
        <f t="shared" si="67"/>
        <v>DDR5 8GB</v>
      </c>
      <c r="M137" t="str">
        <f t="shared" si="68"/>
        <v>512GB M.2 NVMe™ PCIe® 4.0 SSD</v>
      </c>
      <c r="N137" t="str">
        <f t="shared" si="69"/>
        <v>Side:
1x Kensington lock
1x 3.5mm combo audio jack
1x USB 2.0 Type-A
Back:
1x DC-in
1x RJ45 Gigabit Ethernet
1x HDMI in 1.4
1x HDMI out 1.4
1x USB 3.2 Gen 1 Type-C
3x USB 3.2 Gen 1 Type-A</v>
      </c>
      <c r="O137" t="str">
        <f t="shared" si="70"/>
        <v>06.90 kg</v>
      </c>
      <c r="P137" t="str">
        <f t="shared" si="71"/>
        <v>54.1 x 41.6 x 1.7 ~ 21.0 cm</v>
      </c>
      <c r="Q137">
        <f t="shared" si="72"/>
        <v>0</v>
      </c>
      <c r="R137" t="str">
        <f t="shared" si="73"/>
        <v>Wired black keyboard (USB)
Wired optical mouse (USB)</v>
      </c>
      <c r="S137" t="str">
        <f t="shared" si="74"/>
        <v>No Battery</v>
      </c>
      <c r="T137" t="str">
        <f t="shared" si="75"/>
        <v>ø4.5, 90W AC Adapter</v>
      </c>
      <c r="U137" t="str">
        <f t="shared" si="76"/>
        <v>BIOS Booting User Password Protection
HDD User Password Protection and Security
Kensington Security Slot™(7x 3mm)</v>
      </c>
      <c r="V137" t="str">
        <f t="shared" si="77"/>
        <v>Intel® Core™ 3 Processor 100U 1.2 GHz (10MB Cache, up to 4.7 GHz, 6 Cores, 8 Threads)</v>
      </c>
      <c r="W137" t="str">
        <f t="shared" si="78"/>
        <v>Intel® Core™ 3 100U</v>
      </c>
      <c r="X137" t="str">
        <f t="shared" si="79"/>
        <v>Core 3</v>
      </c>
      <c r="Y137" t="str">
        <f t="shared" si="80"/>
        <v>Core 3 100U</v>
      </c>
      <c r="Z137" t="str">
        <f t="shared" si="81"/>
        <v>Win 11 Home</v>
      </c>
      <c r="AA137" t="str">
        <f t="shared" si="82"/>
        <v/>
      </c>
      <c r="AB137" t="str">
        <f t="shared" si="83"/>
        <v>8GB</v>
      </c>
      <c r="AC137" t="str">
        <f t="shared" si="84"/>
        <v>512GB</v>
      </c>
      <c r="AD137" t="str">
        <f t="shared" si="85"/>
        <v>1x Kensington lock
1x 3.5mm combo audio jack
1x USB 2.0 Type-A</v>
      </c>
      <c r="AE137" t="str">
        <f t="shared" si="86"/>
        <v>1x DC-in
1x RJ45 Gigabit Ethernet
1x HDMI in 1.4
1x HDMI out 1.4
1x USB 3.2 Gen 1 Type-C
3x USB 3.2 Gen 1 Type-A</v>
      </c>
      <c r="AF137" t="str">
        <f t="shared" si="87"/>
        <v>PG440VAK</v>
      </c>
      <c r="AG137" s="27"/>
      <c r="AH137" t="str">
        <v>90PT0411-M000C0</v>
      </c>
      <c r="AI137" t="str">
        <v>PG440VAK-BPC385WR</v>
      </c>
      <c r="AJ137">
        <v>4711636355452</v>
      </c>
      <c r="AK137">
        <v>199291355453</v>
      </c>
      <c r="AL137">
        <v>2.202</v>
      </c>
      <c r="AM137" t="str">
        <v>VSPT0411-BU0020</v>
      </c>
      <c r="AN137" t="str">
        <v>Black</v>
      </c>
      <c r="AO137" t="str">
        <v>23.8-inch</v>
      </c>
      <c r="AP137" t="str">
        <v>FHD (1920 x 1080) 16:9</v>
      </c>
      <c r="AQ137" t="str">
        <v>LCD</v>
      </c>
      <c r="AR137" t="str">
        <v>250nits</v>
      </c>
      <c r="AS137" t="str">
        <v>sRGB: 100%</v>
      </c>
      <c r="AT137" t="str">
        <v>178/178</v>
      </c>
      <c r="AU137" t="str">
        <v>14/25</v>
      </c>
      <c r="AV137" t="str">
        <v>75Hz</v>
      </c>
      <c r="AW137">
        <v>41.667361111111113</v>
      </c>
      <c r="AX137">
        <v>0.93</v>
      </c>
      <c r="AY137" t="str">
        <v>Wide view</v>
      </c>
      <c r="AZ137" t="str">
        <v>Anti-glare display</v>
      </c>
      <c r="BA137" t="str">
        <v>Non-touch screen</v>
      </c>
      <c r="BB137" t="str">
        <v>HAS Stand</v>
      </c>
      <c r="BC137" t="str">
        <v>Intel® Core™ 3 Processor 100U 1.2 GHz (10MB Cache, up to 4.7 GHz, 6 Cores, 8 Threads)</v>
      </c>
      <c r="BD137" t="str">
        <v>N/A</v>
      </c>
      <c r="BE137" t="str">
        <v>N/A</v>
      </c>
      <c r="BF137" t="str">
        <v>Intel® Graphics</v>
      </c>
      <c r="BG137" t="str">
        <v>8GB DDR5 SO-DIMM</v>
      </c>
      <c r="BH137" t="str">
        <v>DDR5 8GB</v>
      </c>
      <c r="BI137" t="str">
        <v>512GB M.2 NVMe™ PCIe® 4.0 SSD</v>
      </c>
      <c r="BJ137">
        <v>0</v>
      </c>
      <c r="BK137" t="str">
        <v>Not available</v>
      </c>
      <c r="BL137" t="str">
        <v>Wi-Fi 6E(802.11ax) (Triple band) 2*2 + Bluetooth® 5.4 Wireless Card</v>
      </c>
      <c r="BM137" t="str">
        <v>Realtek RTL8111H 10/100/1000 Mbps</v>
      </c>
      <c r="BN137" t="str">
        <v>1080p FHD camera with IR function to support Windows Hello</v>
      </c>
      <c r="BO137" t="str">
        <v>N/A</v>
      </c>
      <c r="BP137">
        <v>0</v>
      </c>
      <c r="BQ137" t="str">
        <v>Built-in array microphone
Built-in speakers</v>
      </c>
      <c r="BR137" t="str">
        <v>Windows 11 Home - ASUS recommends Windows 11 Pro for business_x000D_
* Windows 11 Home is available only as the Single Language edition. Learn more about Windows 11 Home Single language: https://support.microsoft.com/article/eaf060a6-3642-4612-6b75-b34e57a08abf</v>
      </c>
      <c r="BS137" t="str">
        <v>1-month trial for new Microsoft 365 customers. Credit card required.</v>
      </c>
      <c r="BT137" t="str">
        <v>ø4.5, 90W AC Adapter, Output: 19V DC, 4.74A, 90W, Input: 100~240V AC 50/60Hz universal</v>
      </c>
      <c r="BU137" t="str">
        <v>1x Kensington lock
1x 3.5mm combo audio jack
1x USB 2.0 Type-A</v>
      </c>
      <c r="BV137" t="str">
        <v>1x DC-in
1x RJ45 Gigabit Ethernet
1x HDMI in 1.4
1x HDMI out 1.4
1x USB 3.2 Gen 1 Type-C
3x USB 3.2 Gen 1 Type-A</v>
      </c>
      <c r="BW137" t="str">
        <v>54.1 x 41.6 x 1.7 ~ 21.0 cm (21.30" x 16.38" x 0.67" ~ 8.27")</v>
      </c>
      <c r="BX137" t="str">
        <v>06.90 kg (15.21 lbs)</v>
      </c>
      <c r="BY137" t="str">
        <v>BIOS Booting User Password Protection
HDD User Password Protection and Security
Kensington Security Slot™(7x 3mm)</v>
      </c>
      <c r="BZ137" t="str">
        <v>McAfee® 30 days free trial</v>
      </c>
      <c r="CA137" t="str">
        <v>Trusted Platform Module (TPM) 2.0</v>
      </c>
      <c r="CB137" t="str">
        <v>AI ExpertMeet (AI features need devices with 12GB RAM or more)
MyASUS
ASUS Business Manager</v>
      </c>
      <c r="CC137" t="str">
        <v>System diagnosis
Fan Profile
Splendid
AppDeals
Link to MyASUS</v>
      </c>
      <c r="CD137" t="str">
        <v>Wired black keyboard (USB)
Wired optical mouse (USB)</v>
      </c>
      <c r="CE137" t="str">
        <v>EPEAT Gold
EPEAT Silver
Energy star 8.0
REACH
RoHS</v>
      </c>
      <c r="CF137" t="str">
        <v>1Y Carry-In
 Accidental Damage Protection + 2Y Carry-In</v>
      </c>
      <c r="CG137" t="str">
        <v>65% PCR recycled plastic rear cover</v>
      </c>
      <c r="CH137" t="str">
        <v>65% PCR recycled plastic base cover</v>
      </c>
      <c r="CI137">
        <v>0.55000000000000004</v>
      </c>
    </row>
    <row r="138" spans="1:87" ht="14.4">
      <c r="A138" t="str">
        <v>PG440VAK-BPC585WR</v>
      </c>
      <c r="B138" s="19" t="str">
        <f>IF(ISBLANK(A138),"",_xlfn.XLOOKUP(LEFT(A138,5),'MKT name rule'!$B$2:$B$322,'MKT name rule'!$C$2:$C$322, "Not found"))</f>
        <v>ASUS ExpertCenter P400</v>
      </c>
      <c r="C138" s="19" t="str">
        <f t="shared" si="88"/>
        <v>90PT0411-M000E0</v>
      </c>
      <c r="D138" t="str">
        <f t="shared" si="61"/>
        <v>ASUS ExpertCenter P400 (Core 5 210H/8GB/512GB/Win 11 Home/PG440VAK)</v>
      </c>
      <c r="E138" t="str">
        <f t="shared" si="62"/>
        <v>Intel® Core™ 5 210H 2.2 GHz</v>
      </c>
      <c r="F138" t="str">
        <f t="shared" si="63"/>
        <v>Intel® Graphics</v>
      </c>
      <c r="G138" t="str">
        <f t="shared" si="60"/>
        <v>Windows 11 Home</v>
      </c>
      <c r="H138" t="str">
        <f t="shared" si="89"/>
        <v>1-month trial for new Microsoft 365 customers. Credit card required.</v>
      </c>
      <c r="I138" t="str">
        <f t="shared" si="64"/>
        <v>23.8"</v>
      </c>
      <c r="J138" t="str">
        <f t="shared" si="65"/>
        <v>FHD (1920 x 1080) 16:9</v>
      </c>
      <c r="K138" t="str">
        <f t="shared" si="66"/>
        <v>250nits</v>
      </c>
      <c r="L138" s="1" t="str">
        <f t="shared" si="67"/>
        <v>DDR5 8GB</v>
      </c>
      <c r="M138" t="str">
        <f t="shared" si="68"/>
        <v>512GB M.2 NVMe™ PCIe® 4.0 SSD</v>
      </c>
      <c r="N138" t="str">
        <f t="shared" si="69"/>
        <v>Side:
1x Kensington lock
1x 3.5mm combo audio jack
1x USB 2.0 Type-A
Back:
1x DC-in
1x RJ45 Gigabit Ethernet
1x HDMI in 1.4
1x HDMI out 1.4
1x USB 3.2 Gen 1 Type-C
3x USB 3.2 Gen 1 Type-A</v>
      </c>
      <c r="O138" t="str">
        <f t="shared" si="70"/>
        <v>06.90 kg</v>
      </c>
      <c r="P138" t="str">
        <f t="shared" si="71"/>
        <v>54.1 x 41.6 x 1.7 ~ 21.0 cm</v>
      </c>
      <c r="Q138">
        <f t="shared" si="72"/>
        <v>0</v>
      </c>
      <c r="R138" t="str">
        <f t="shared" si="73"/>
        <v>Wired black keyboard (USB)
Wired optical mouse (USB)</v>
      </c>
      <c r="S138" t="str">
        <f t="shared" si="74"/>
        <v>No Battery</v>
      </c>
      <c r="T138" t="str">
        <f t="shared" si="75"/>
        <v>ø4.5, 120W AC Adapter</v>
      </c>
      <c r="U138" t="str">
        <f t="shared" si="76"/>
        <v>BIOS Booting User Password Protection
HDD User Password Protection and Security
Kensington Security Slot™(7x 3mm)</v>
      </c>
      <c r="V138" t="str">
        <f t="shared" si="77"/>
        <v>Intel® Core™ 5 Processor 210H 2.2 GHz (12MB Cache, up to 4.8GHz, 8 Cores, 12 Threads)</v>
      </c>
      <c r="W138" t="str">
        <f t="shared" si="78"/>
        <v>Intel® Core™ 5 210H</v>
      </c>
      <c r="X138" t="str">
        <f t="shared" si="79"/>
        <v>Core 5</v>
      </c>
      <c r="Y138" t="str">
        <f t="shared" si="80"/>
        <v>Core 5 210H</v>
      </c>
      <c r="Z138" t="str">
        <f t="shared" si="81"/>
        <v>Win 11 Home</v>
      </c>
      <c r="AA138" t="str">
        <f t="shared" si="82"/>
        <v/>
      </c>
      <c r="AB138" t="str">
        <f t="shared" si="83"/>
        <v>8GB</v>
      </c>
      <c r="AC138" t="str">
        <f t="shared" si="84"/>
        <v>512GB</v>
      </c>
      <c r="AD138" t="str">
        <f t="shared" si="85"/>
        <v>1x Kensington lock
1x 3.5mm combo audio jack
1x USB 2.0 Type-A</v>
      </c>
      <c r="AE138" t="str">
        <f t="shared" si="86"/>
        <v>1x DC-in
1x RJ45 Gigabit Ethernet
1x HDMI in 1.4
1x HDMI out 1.4
1x USB 3.2 Gen 1 Type-C
3x USB 3.2 Gen 1 Type-A</v>
      </c>
      <c r="AF138" t="str">
        <f t="shared" si="87"/>
        <v>PG440VAK</v>
      </c>
      <c r="AG138" s="27"/>
      <c r="AH138" t="str">
        <v>90PT0411-M000E0</v>
      </c>
      <c r="AI138" t="str">
        <v>PG440VAK-BPC585WR</v>
      </c>
      <c r="AJ138">
        <v>4711636355469</v>
      </c>
      <c r="AK138">
        <v>199291355460</v>
      </c>
      <c r="AL138">
        <v>2.202</v>
      </c>
      <c r="AM138" t="str">
        <v>VSPT0411-BU0010</v>
      </c>
      <c r="AN138" t="str">
        <v>Black</v>
      </c>
      <c r="AO138" t="str">
        <v>23.8-inch</v>
      </c>
      <c r="AP138" t="str">
        <v>FHD (1920 x 1080) 16:9</v>
      </c>
      <c r="AQ138" t="str">
        <v>LCD</v>
      </c>
      <c r="AR138" t="str">
        <v>250nits</v>
      </c>
      <c r="AS138" t="str">
        <v>sRGB: 100%</v>
      </c>
      <c r="AT138" t="str">
        <v>178/178</v>
      </c>
      <c r="AU138" t="str">
        <v>14/25</v>
      </c>
      <c r="AV138" t="str">
        <v>75Hz</v>
      </c>
      <c r="AW138">
        <v>41.667361111111113</v>
      </c>
      <c r="AX138">
        <v>0.93</v>
      </c>
      <c r="AY138" t="str">
        <v>Wide view</v>
      </c>
      <c r="AZ138" t="str">
        <v>Anti-glare display</v>
      </c>
      <c r="BA138" t="str">
        <v>Non-touch screen</v>
      </c>
      <c r="BB138" t="str">
        <v>HAS Stand</v>
      </c>
      <c r="BC138" t="str">
        <v>Intel® Core™ 5 Processor 210H 2.2 GHz (12MB Cache, up to 4.8GHz, 8 Cores, 12 Threads)</v>
      </c>
      <c r="BD138" t="str">
        <v>N/A</v>
      </c>
      <c r="BE138" t="str">
        <v>N/A</v>
      </c>
      <c r="BF138" t="str">
        <v>Intel® Graphics</v>
      </c>
      <c r="BG138" t="str">
        <v>8GB DDR5 SO-DIMM</v>
      </c>
      <c r="BH138" t="str">
        <v>DDR5 8GB</v>
      </c>
      <c r="BI138" t="str">
        <v>512GB M.2 NVMe™ PCIe® 4.0 SSD</v>
      </c>
      <c r="BJ138">
        <v>0</v>
      </c>
      <c r="BK138" t="str">
        <v>Not available</v>
      </c>
      <c r="BL138" t="str">
        <v>Wi-Fi 6E(802.11ax) (Triple band) 2*2 + Bluetooth® 5.4 Wireless Card</v>
      </c>
      <c r="BM138" t="str">
        <v>Realtek RTL8111H 10/100/1000 Mbps</v>
      </c>
      <c r="BN138" t="str">
        <v>1080p FHD camera with IR function to support Windows Hello</v>
      </c>
      <c r="BO138" t="str">
        <v>N/A</v>
      </c>
      <c r="BP138">
        <v>0</v>
      </c>
      <c r="BQ138" t="str">
        <v>Built-in array microphone
Built-in speakers</v>
      </c>
      <c r="BR138" t="str">
        <v>Windows 11 Home - ASUS recommends Windows 11 Pro for business_x000D_
* Windows 11 Home is available only as the Single Language edition. Learn more about Windows 11 Home Single language: https://support.microsoft.com/article/eaf060a6-3642-4612-6b75-b34e57a08abf</v>
      </c>
      <c r="BS138" t="str">
        <v>1-month trial for new Microsoft 365 customers. Credit card required.</v>
      </c>
      <c r="BT138" t="str">
        <v>ø4.5, 120W AC Adapter, Output: 20V DC, 6.0A, 120W, Input: 100~240V AC 50/60Hz universal</v>
      </c>
      <c r="BU138" t="str">
        <v>1x Kensington lock
1x 3.5mm combo audio jack
1x USB 2.0 Type-A</v>
      </c>
      <c r="BV138" t="str">
        <v>1x DC-in
1x RJ45 Gigabit Ethernet
1x HDMI in 1.4
1x HDMI out 1.4
1x USB 3.2 Gen 1 Type-C
3x USB 3.2 Gen 1 Type-A</v>
      </c>
      <c r="BW138" t="str">
        <v>54.1 x 41.6 x 1.7 ~ 21.0 cm (21.30" x 16.38" x 0.67" ~ 8.27")</v>
      </c>
      <c r="BX138" t="str">
        <v>06.90 kg (15.21 lbs)</v>
      </c>
      <c r="BY138" t="str">
        <v>BIOS Booting User Password Protection
HDD User Password Protection and Security
Kensington Security Slot™(7x 3mm)</v>
      </c>
      <c r="BZ138" t="str">
        <v>McAfee® 30 days free trial</v>
      </c>
      <c r="CA138" t="str">
        <v>Trusted Platform Module (TPM) 2.0</v>
      </c>
      <c r="CB138" t="str">
        <v>AI ExpertMeet (AI features need devices with 12GB RAM or more)
MyASUS
ASUS Business Manager</v>
      </c>
      <c r="CC138" t="str">
        <v>System diagnosis
Fan Profile
Splendid
AppDeals
Link to MyASUS</v>
      </c>
      <c r="CD138" t="str">
        <v>Wired black keyboard (USB)
Wired optical mouse (USB)</v>
      </c>
      <c r="CE138" t="str">
        <v>EPEAT Gold
EPEAT Silver
Energy star 8.0
REACH
RoHS</v>
      </c>
      <c r="CF138" t="str">
        <v>1Y Carry-In
 Accidental Damage Protection + 2Y Carry-In</v>
      </c>
      <c r="CG138" t="str">
        <v>65% PCR recycled plastic rear cover</v>
      </c>
      <c r="CH138" t="str">
        <v>65% PCR recycled plastic base cover</v>
      </c>
      <c r="CI138">
        <v>0.55000000000000004</v>
      </c>
    </row>
    <row r="139" spans="1:87" ht="14.4">
      <c r="A139" t="str">
        <v>PG440VAK-BPC585XR</v>
      </c>
      <c r="B139" s="19" t="str">
        <f>IF(ISBLANK(A139),"",_xlfn.XLOOKUP(LEFT(A139,5),'MKT name rule'!$B$2:$B$322,'MKT name rule'!$C$2:$C$322, "Not found"))</f>
        <v>ASUS ExpertCenter P400</v>
      </c>
      <c r="C139" s="19" t="str">
        <f t="shared" si="88"/>
        <v>90PT0411-M000F0</v>
      </c>
      <c r="D139" t="str">
        <f t="shared" si="61"/>
        <v>ASUS ExpertCenter P400 (Core 5 210H/8GB/512GB/Win 11 Pro/PG440VAK)</v>
      </c>
      <c r="E139" t="str">
        <f t="shared" si="62"/>
        <v>Intel® Core™ 5 210H 2.2 GHz</v>
      </c>
      <c r="F139" t="str">
        <f t="shared" si="63"/>
        <v>Intel® Graphics</v>
      </c>
      <c r="G139" t="str">
        <f t="shared" si="60"/>
        <v>Windows 11 Pro</v>
      </c>
      <c r="H139" t="str">
        <f t="shared" si="89"/>
        <v>1-month trial for new Microsoft 365 customers. Credit card required.</v>
      </c>
      <c r="I139" t="str">
        <f t="shared" si="64"/>
        <v>23.8"</v>
      </c>
      <c r="J139" t="str">
        <f t="shared" si="65"/>
        <v>FHD (1920 x 1080) 16:9</v>
      </c>
      <c r="K139" t="str">
        <f t="shared" si="66"/>
        <v>250nits</v>
      </c>
      <c r="L139" s="1" t="str">
        <f t="shared" si="67"/>
        <v>DDR5 8GB</v>
      </c>
      <c r="M139" t="str">
        <f t="shared" si="68"/>
        <v>512GB M.2 NVMe™ PCIe® 4.0 SSD</v>
      </c>
      <c r="N139" t="str">
        <f t="shared" si="69"/>
        <v>Side:
1x Kensington lock
1x 3.5mm combo audio jack
1x USB 2.0 Type-A
Back:
1x DC-in
1x RJ45 Gigabit Ethernet
1x HDMI in 1.4
1x HDMI out 1.4
1x USB 3.2 Gen 1 Type-C
3x USB 3.2 Gen 1 Type-A</v>
      </c>
      <c r="O139" t="str">
        <f t="shared" si="70"/>
        <v>06.90 kg</v>
      </c>
      <c r="P139" t="str">
        <f t="shared" si="71"/>
        <v>54.1 x 41.6 x 1.7 ~ 21.0 cm</v>
      </c>
      <c r="Q139">
        <f t="shared" si="72"/>
        <v>0</v>
      </c>
      <c r="R139" t="str">
        <f t="shared" si="73"/>
        <v>Wired black keyboard (USB)
Wired optical mouse (USB)</v>
      </c>
      <c r="S139" t="str">
        <f t="shared" si="74"/>
        <v>No Battery</v>
      </c>
      <c r="T139" t="str">
        <f t="shared" si="75"/>
        <v>ø4.5, 120W AC Adapter</v>
      </c>
      <c r="U139" t="str">
        <f t="shared" si="76"/>
        <v>BIOS Booting User Password Protection
HDD User Password Protection and Security
Kensington Security Slot™(7x 3mm)</v>
      </c>
      <c r="V139" t="str">
        <f t="shared" si="77"/>
        <v>Intel® Core™ 5 Processor 210H 2.2 GHz (12MB Cache, up to 4.8GHz, 8 Cores, 12 Threads)</v>
      </c>
      <c r="W139" t="str">
        <f t="shared" si="78"/>
        <v>Intel® Core™ 5 210H</v>
      </c>
      <c r="X139" t="str">
        <f t="shared" si="79"/>
        <v>Core 5</v>
      </c>
      <c r="Y139" t="str">
        <f t="shared" si="80"/>
        <v>Core 5 210H</v>
      </c>
      <c r="Z139" t="str">
        <f t="shared" si="81"/>
        <v>Win 11 Pro</v>
      </c>
      <c r="AA139" t="str">
        <f t="shared" si="82"/>
        <v/>
      </c>
      <c r="AB139" t="str">
        <f t="shared" si="83"/>
        <v>8GB</v>
      </c>
      <c r="AC139" t="str">
        <f t="shared" si="84"/>
        <v>512GB</v>
      </c>
      <c r="AD139" t="str">
        <f t="shared" si="85"/>
        <v>1x Kensington lock
1x 3.5mm combo audio jack
1x USB 2.0 Type-A</v>
      </c>
      <c r="AE139" t="str">
        <f t="shared" si="86"/>
        <v>1x DC-in
1x RJ45 Gigabit Ethernet
1x HDMI in 1.4
1x HDMI out 1.4
1x USB 3.2 Gen 1 Type-C
3x USB 3.2 Gen 1 Type-A</v>
      </c>
      <c r="AF139" t="str">
        <f t="shared" si="87"/>
        <v>PG440VAK</v>
      </c>
      <c r="AG139" s="27"/>
      <c r="AH139" t="str">
        <v>90PT0411-M000F0</v>
      </c>
      <c r="AI139" t="str">
        <v>PG440VAK-BPC585XR</v>
      </c>
      <c r="AJ139">
        <v>4711636355476</v>
      </c>
      <c r="AK139">
        <v>199291355477</v>
      </c>
      <c r="AL139">
        <v>2.202</v>
      </c>
      <c r="AM139" t="str">
        <v>VSPT0411-BU0010</v>
      </c>
      <c r="AN139" t="str">
        <v>Black</v>
      </c>
      <c r="AO139" t="str">
        <v>23.8-inch</v>
      </c>
      <c r="AP139" t="str">
        <v>FHD (1920 x 1080) 16:9</v>
      </c>
      <c r="AQ139" t="str">
        <v>LCD</v>
      </c>
      <c r="AR139" t="str">
        <v>250nits</v>
      </c>
      <c r="AS139" t="str">
        <v>sRGB: 100%</v>
      </c>
      <c r="AT139" t="str">
        <v>178/178</v>
      </c>
      <c r="AU139" t="str">
        <v>14/25</v>
      </c>
      <c r="AV139" t="str">
        <v>75Hz</v>
      </c>
      <c r="AW139">
        <v>41.667361111111113</v>
      </c>
      <c r="AX139">
        <v>0.93</v>
      </c>
      <c r="AY139" t="str">
        <v>Wide view</v>
      </c>
      <c r="AZ139" t="str">
        <v>Anti-glare display</v>
      </c>
      <c r="BA139" t="str">
        <v>Non-touch screen</v>
      </c>
      <c r="BB139" t="str">
        <v>HAS Stand</v>
      </c>
      <c r="BC139" t="str">
        <v>Intel® Core™ 5 Processor 210H 2.2 GHz (12MB Cache, up to 4.8GHz, 8 Cores, 12 Threads)</v>
      </c>
      <c r="BD139" t="str">
        <v>N/A</v>
      </c>
      <c r="BE139" t="str">
        <v>N/A</v>
      </c>
      <c r="BF139" t="str">
        <v>Intel® Graphics</v>
      </c>
      <c r="BG139" t="str">
        <v>8GB DDR5 SO-DIMM</v>
      </c>
      <c r="BH139" t="str">
        <v>DDR5 8GB</v>
      </c>
      <c r="BI139" t="str">
        <v>512GB M.2 NVMe™ PCIe® 4.0 SSD</v>
      </c>
      <c r="BJ139">
        <v>0</v>
      </c>
      <c r="BK139" t="str">
        <v>Not available</v>
      </c>
      <c r="BL139" t="str">
        <v>Wi-Fi 6E(802.11ax) (Triple band) 2*2 + Bluetooth® 5.4 Wireless Card</v>
      </c>
      <c r="BM139" t="str">
        <v>Realtek RTL8111H 10/100/1000 Mbps</v>
      </c>
      <c r="BN139" t="str">
        <v>1080p FHD camera with IR function to support Windows Hello</v>
      </c>
      <c r="BO139" t="str">
        <v>N/A</v>
      </c>
      <c r="BP139">
        <v>0</v>
      </c>
      <c r="BQ139" t="str">
        <v>Built-in array microphone
Built-in speakers</v>
      </c>
      <c r="BR139" t="str">
        <v>Windows 11 Pro</v>
      </c>
      <c r="BS139" t="str">
        <v>1-month trial for new Microsoft 365 customers. Credit card required.</v>
      </c>
      <c r="BT139" t="str">
        <v>ø4.5, 120W AC Adapter, Output: 20V DC, 6.0A, 120W, Input: 100~240V AC 50/60Hz universal</v>
      </c>
      <c r="BU139" t="str">
        <v>1x Kensington lock
1x 3.5mm combo audio jack
1x USB 2.0 Type-A</v>
      </c>
      <c r="BV139" t="str">
        <v>1x DC-in
1x RJ45 Gigabit Ethernet
1x HDMI in 1.4
1x HDMI out 1.4
1x USB 3.2 Gen 1 Type-C
3x USB 3.2 Gen 1 Type-A</v>
      </c>
      <c r="BW139" t="str">
        <v>54.1 x 41.6 x 1.7 ~ 21.0 cm (21.30" x 16.38" x 0.67" ~ 8.27")</v>
      </c>
      <c r="BX139" t="str">
        <v>06.90 kg (15.21 lbs)</v>
      </c>
      <c r="BY139" t="str">
        <v>BIOS Booting User Password Protection
HDD User Password Protection and Security
Kensington Security Slot™(7x 3mm)</v>
      </c>
      <c r="BZ139" t="str">
        <v>McAfee® 30 days free trial</v>
      </c>
      <c r="CA139" t="str">
        <v>Trusted Platform Module (TPM) 2.0</v>
      </c>
      <c r="CB139" t="str">
        <v>AI ExpertMeet (AI features need devices with 12GB RAM or more)
MyASUS
ASUS Business Manager</v>
      </c>
      <c r="CC139" t="str">
        <v>System diagnosis
Fan Profile
Splendid
AppDeals
Link to MyASUS</v>
      </c>
      <c r="CD139" t="str">
        <v>Wired black keyboard (USB)
Wired optical mouse (USB)</v>
      </c>
      <c r="CE139" t="str">
        <v>EPEAT Gold
EPEAT Silver
Energy star 8.0
REACH
RoHS</v>
      </c>
      <c r="CF139" t="str">
        <v>1Y Carry-In
 Accidental Damage Protection + 2Y Carry-In</v>
      </c>
      <c r="CG139" t="str">
        <v>65% PCR recycled plastic rear cover</v>
      </c>
      <c r="CH139" t="str">
        <v>65% PCR recycled plastic base cover</v>
      </c>
      <c r="CI139">
        <v>0.55000000000000004</v>
      </c>
    </row>
    <row r="140" spans="1:87" ht="14.4">
      <c r="A140" t="str">
        <v>PG440VAK-BPC515WR</v>
      </c>
      <c r="B140" s="19" t="str">
        <f>IF(ISBLANK(A140),"",_xlfn.XLOOKUP(LEFT(A140,5),'MKT name rule'!$B$2:$B$322,'MKT name rule'!$C$2:$C$322, "Not found"))</f>
        <v>ASUS ExpertCenter P400</v>
      </c>
      <c r="C140" s="19" t="str">
        <f t="shared" si="88"/>
        <v>90PT0411-M000H0</v>
      </c>
      <c r="D140" t="str">
        <f t="shared" si="61"/>
        <v>ASUS ExpertCenter P400 (Core 5 210H/16GB/512GB/Win 11 Home/PG440VAK)</v>
      </c>
      <c r="E140" t="str">
        <f t="shared" si="62"/>
        <v>Intel® Core™ 5 210H 2.2 GHz</v>
      </c>
      <c r="F140" t="str">
        <f t="shared" si="63"/>
        <v>Intel® Graphics</v>
      </c>
      <c r="G140" t="str">
        <f t="shared" si="60"/>
        <v>Windows 11 Home</v>
      </c>
      <c r="H140" t="str">
        <f t="shared" si="89"/>
        <v>1-month trial for new Microsoft 365 customers. Credit card required.</v>
      </c>
      <c r="I140" t="str">
        <f t="shared" si="64"/>
        <v>23.8"</v>
      </c>
      <c r="J140" t="str">
        <f t="shared" si="65"/>
        <v>FHD (1920 x 1080) 16:9</v>
      </c>
      <c r="K140" t="str">
        <f t="shared" si="66"/>
        <v>250nits</v>
      </c>
      <c r="L140" s="1" t="str">
        <f t="shared" si="67"/>
        <v>DDR5 16GB</v>
      </c>
      <c r="M140" t="str">
        <f t="shared" si="68"/>
        <v>512GB M.2 NVMe™ PCIe® 4.0 SSD</v>
      </c>
      <c r="N140" t="str">
        <f t="shared" si="69"/>
        <v>Side:
1x Kensington lock
1x 3.5mm combo audio jack
1x USB 2.0 Type-A
Back:
1x DC-in
1x RJ45 Gigabit Ethernet
1x HDMI in 1.4
1x HDMI out 1.4
1x USB 3.2 Gen 1 Type-C
3x USB 3.2 Gen 1 Type-A</v>
      </c>
      <c r="O140" t="str">
        <f t="shared" si="70"/>
        <v>06.90 kg</v>
      </c>
      <c r="P140" t="str">
        <f t="shared" si="71"/>
        <v>54.1 x 41.6 x 1.7 ~ 21.0 cm</v>
      </c>
      <c r="Q140">
        <f t="shared" si="72"/>
        <v>0</v>
      </c>
      <c r="R140" t="str">
        <f t="shared" si="73"/>
        <v>Wired black keyboard (USB)
Wired optical mouse (USB)</v>
      </c>
      <c r="S140" t="str">
        <f t="shared" si="74"/>
        <v>No Battery</v>
      </c>
      <c r="T140" t="str">
        <f t="shared" si="75"/>
        <v>ø4.5, 120W AC Adapter</v>
      </c>
      <c r="U140" t="str">
        <f t="shared" si="76"/>
        <v>BIOS Booting User Password Protection
HDD User Password Protection and Security
Kensington Security Slot™(7x 3mm)</v>
      </c>
      <c r="V140" t="str">
        <f t="shared" si="77"/>
        <v>Intel® Core™ 5 Processor 210H 2.2 GHz (12MB Cache, up to 4.8GHz, 8 Cores, 12 Threads)</v>
      </c>
      <c r="W140" t="str">
        <f t="shared" si="78"/>
        <v>Intel® Core™ 5 210H</v>
      </c>
      <c r="X140" t="str">
        <f t="shared" si="79"/>
        <v>Core 5</v>
      </c>
      <c r="Y140" t="str">
        <f t="shared" si="80"/>
        <v>Core 5 210H</v>
      </c>
      <c r="Z140" t="str">
        <f t="shared" si="81"/>
        <v>Win 11 Home</v>
      </c>
      <c r="AA140" t="str">
        <f t="shared" si="82"/>
        <v/>
      </c>
      <c r="AB140" t="str">
        <f t="shared" si="83"/>
        <v>16GB</v>
      </c>
      <c r="AC140" t="str">
        <f t="shared" si="84"/>
        <v>512GB</v>
      </c>
      <c r="AD140" t="str">
        <f t="shared" si="85"/>
        <v>1x Kensington lock
1x 3.5mm combo audio jack
1x USB 2.0 Type-A</v>
      </c>
      <c r="AE140" t="str">
        <f t="shared" si="86"/>
        <v>1x DC-in
1x RJ45 Gigabit Ethernet
1x HDMI in 1.4
1x HDMI out 1.4
1x USB 3.2 Gen 1 Type-C
3x USB 3.2 Gen 1 Type-A</v>
      </c>
      <c r="AF140" t="str">
        <f t="shared" si="87"/>
        <v>PG440VAK</v>
      </c>
      <c r="AG140" s="27"/>
      <c r="AH140" t="str">
        <v>90PT0411-M000H0</v>
      </c>
      <c r="AI140" t="str">
        <v>PG440VAK-BPC515WR</v>
      </c>
      <c r="AJ140">
        <v>4711636355483</v>
      </c>
      <c r="AK140">
        <v>199291355484</v>
      </c>
      <c r="AL140">
        <v>2.202</v>
      </c>
      <c r="AM140" t="str">
        <v>VSPT0411-BU0010</v>
      </c>
      <c r="AN140" t="str">
        <v>Black</v>
      </c>
      <c r="AO140" t="str">
        <v>23.8-inch</v>
      </c>
      <c r="AP140" t="str">
        <v>FHD (1920 x 1080) 16:9</v>
      </c>
      <c r="AQ140" t="str">
        <v>LCD</v>
      </c>
      <c r="AR140" t="str">
        <v>250nits</v>
      </c>
      <c r="AS140" t="str">
        <v>sRGB: 100%</v>
      </c>
      <c r="AT140" t="str">
        <v>178/178</v>
      </c>
      <c r="AU140" t="str">
        <v>14/25</v>
      </c>
      <c r="AV140" t="str">
        <v>75Hz</v>
      </c>
      <c r="AW140">
        <v>41.667361111111113</v>
      </c>
      <c r="AX140">
        <v>0.93</v>
      </c>
      <c r="AY140" t="str">
        <v>Wide view</v>
      </c>
      <c r="AZ140" t="str">
        <v>Anti-glare display</v>
      </c>
      <c r="BA140" t="str">
        <v>Non-touch screen</v>
      </c>
      <c r="BB140" t="str">
        <v>HAS Stand</v>
      </c>
      <c r="BC140" t="str">
        <v>Intel® Core™ 5 Processor 210H 2.2 GHz (12MB Cache, up to 4.8GHz, 8 Cores, 12 Threads)</v>
      </c>
      <c r="BD140" t="str">
        <v>N/A</v>
      </c>
      <c r="BE140" t="str">
        <v>N/A</v>
      </c>
      <c r="BF140" t="str">
        <v>Intel® Graphics</v>
      </c>
      <c r="BG140" t="str">
        <v>8GB DDR5 SO-DIMM *2</v>
      </c>
      <c r="BH140" t="str">
        <v>DDR5 16GB</v>
      </c>
      <c r="BI140" t="str">
        <v>512GB M.2 NVMe™ PCIe® 4.0 SSD</v>
      </c>
      <c r="BJ140">
        <v>0</v>
      </c>
      <c r="BK140" t="str">
        <v>Not available</v>
      </c>
      <c r="BL140" t="str">
        <v>Wi-Fi 6E(802.11ax) (Triple band) 2*2 + Bluetooth® 5.4 Wireless Card</v>
      </c>
      <c r="BM140" t="str">
        <v>Realtek RTL8111H 10/100/1000 Mbps</v>
      </c>
      <c r="BN140" t="str">
        <v>1080p FHD camera with IR function to support Windows Hello</v>
      </c>
      <c r="BO140" t="str">
        <v>N/A</v>
      </c>
      <c r="BP140">
        <v>0</v>
      </c>
      <c r="BQ140" t="str">
        <v>Built-in array microphone
Built-in speakers</v>
      </c>
      <c r="BR140" t="str">
        <v>Windows 11 Home - ASUS recommends Windows 11 Pro for business_x000D_
* Windows 11 Home is available only as the Single Language edition. Learn more about Windows 11 Home Single language: https://support.microsoft.com/article/eaf060a6-3642-4612-6b75-b34e57a08abf</v>
      </c>
      <c r="BS140" t="str">
        <v>1-month trial for new Microsoft 365 customers. Credit card required.</v>
      </c>
      <c r="BT140" t="str">
        <v>ø4.5, 120W AC Adapter, Output: 20V DC, 6.0A, 120W, Input: 100~240V AC 50/60Hz universal</v>
      </c>
      <c r="BU140" t="str">
        <v>1x Kensington lock
1x 3.5mm combo audio jack
1x USB 2.0 Type-A</v>
      </c>
      <c r="BV140" t="str">
        <v>1x DC-in
1x RJ45 Gigabit Ethernet
1x HDMI in 1.4
1x HDMI out 1.4
1x USB 3.2 Gen 1 Type-C
3x USB 3.2 Gen 1 Type-A</v>
      </c>
      <c r="BW140" t="str">
        <v>54.1 x 41.6 x 1.7 ~ 21.0 cm (21.30" x 16.38" x 0.67" ~ 8.27")</v>
      </c>
      <c r="BX140" t="str">
        <v>06.90 kg (15.21 lbs)</v>
      </c>
      <c r="BY140" t="str">
        <v>BIOS Booting User Password Protection
HDD User Password Protection and Security
Kensington Security Slot™(7x 3mm)</v>
      </c>
      <c r="BZ140" t="str">
        <v>McAfee® 30 days free trial</v>
      </c>
      <c r="CA140" t="str">
        <v>Trusted Platform Module (TPM) 2.0</v>
      </c>
      <c r="CB140" t="str">
        <v>AI ExpertMeet (AI features need devices with 12GB RAM or more)
MyASUS
ASUS Business Manager</v>
      </c>
      <c r="CC140" t="str">
        <v>System diagnosis
Fan Profile
Splendid
AppDeals
Link to MyASUS</v>
      </c>
      <c r="CD140" t="str">
        <v>Wired black keyboard (USB)
Wired optical mouse (USB)</v>
      </c>
      <c r="CE140" t="str">
        <v>EPEAT Gold
EPEAT Silver
Energy star 8.0
REACH
RoHS</v>
      </c>
      <c r="CF140" t="str">
        <v>1Y Carry-In
 Accidental Damage Protection + 2Y Carry-In</v>
      </c>
      <c r="CG140" t="str">
        <v>65% PCR recycled plastic rear cover</v>
      </c>
      <c r="CH140" t="str">
        <v>65% PCR recycled plastic base cover</v>
      </c>
      <c r="CI140">
        <v>0.55000000000000004</v>
      </c>
    </row>
    <row r="141" spans="1:87" ht="14.4">
      <c r="A141" t="str">
        <v>PG440VAK-BPC515XR</v>
      </c>
      <c r="B141" s="19" t="str">
        <f>IF(ISBLANK(A141),"",_xlfn.XLOOKUP(LEFT(A141,5),'MKT name rule'!$B$2:$B$322,'MKT name rule'!$C$2:$C$322, "Not found"))</f>
        <v>ASUS ExpertCenter P400</v>
      </c>
      <c r="C141" s="19" t="str">
        <f t="shared" si="88"/>
        <v>90PT0411-M000J0</v>
      </c>
      <c r="D141" t="str">
        <f t="shared" si="61"/>
        <v>ASUS ExpertCenter P400 (Core 5 210H/16GB/512GB/Win 11 Pro/PG440VAK)</v>
      </c>
      <c r="E141" t="str">
        <f t="shared" si="62"/>
        <v>Intel® Core™ 5 210H 2.2 GHz</v>
      </c>
      <c r="F141" t="str">
        <f t="shared" si="63"/>
        <v>Intel® Graphics</v>
      </c>
      <c r="G141" t="str">
        <f t="shared" si="60"/>
        <v>Windows 11 Pro</v>
      </c>
      <c r="H141" t="str">
        <f t="shared" si="89"/>
        <v>1-month trial for new Microsoft 365 customers. Credit card required.</v>
      </c>
      <c r="I141" t="str">
        <f t="shared" si="64"/>
        <v>23.8"</v>
      </c>
      <c r="J141" t="str">
        <f t="shared" si="65"/>
        <v>FHD (1920 x 1080) 16:9</v>
      </c>
      <c r="K141" t="str">
        <f t="shared" si="66"/>
        <v>250nits</v>
      </c>
      <c r="L141" s="1" t="str">
        <f t="shared" si="67"/>
        <v>DDR5 16GB</v>
      </c>
      <c r="M141" t="str">
        <f t="shared" si="68"/>
        <v>512GB M.2 NVMe™ PCIe® 4.0 SSD</v>
      </c>
      <c r="N141" t="str">
        <f t="shared" si="69"/>
        <v>Side:
1x Kensington lock
1x 3.5mm combo audio jack
1x USB 2.0 Type-A
Back:
1x DC-in
1x RJ45 Gigabit Ethernet
1x HDMI in 1.4
1x HDMI out 1.4
1x USB 3.2 Gen 1 Type-C
3x USB 3.2 Gen 1 Type-A</v>
      </c>
      <c r="O141" t="str">
        <f t="shared" si="70"/>
        <v>06.90 kg</v>
      </c>
      <c r="P141" t="str">
        <f t="shared" si="71"/>
        <v>54.1 x 41.6 x 1.7 ~ 21.0 cm</v>
      </c>
      <c r="Q141">
        <f t="shared" si="72"/>
        <v>0</v>
      </c>
      <c r="R141" t="str">
        <f t="shared" si="73"/>
        <v>Wired black keyboard (USB)
Wired optical mouse (USB)</v>
      </c>
      <c r="S141" t="str">
        <f t="shared" si="74"/>
        <v>No Battery</v>
      </c>
      <c r="T141" t="str">
        <f t="shared" si="75"/>
        <v>ø4.5, 120W AC Adapter</v>
      </c>
      <c r="U141" t="str">
        <f t="shared" si="76"/>
        <v>BIOS Booting User Password Protection
HDD User Password Protection and Security
Kensington Security Slot™(7x 3mm)</v>
      </c>
      <c r="V141" t="str">
        <f t="shared" si="77"/>
        <v>Intel® Core™ 5 Processor 210H 2.2 GHz (12MB Cache, up to 4.8GHz, 8 Cores, 12 Threads)</v>
      </c>
      <c r="W141" t="str">
        <f t="shared" si="78"/>
        <v>Intel® Core™ 5 210H</v>
      </c>
      <c r="X141" t="str">
        <f t="shared" si="79"/>
        <v>Core 5</v>
      </c>
      <c r="Y141" t="str">
        <f t="shared" si="80"/>
        <v>Core 5 210H</v>
      </c>
      <c r="Z141" t="str">
        <f t="shared" si="81"/>
        <v>Win 11 Pro</v>
      </c>
      <c r="AA141" t="str">
        <f t="shared" si="82"/>
        <v/>
      </c>
      <c r="AB141" t="str">
        <f t="shared" si="83"/>
        <v>16GB</v>
      </c>
      <c r="AC141" t="str">
        <f t="shared" si="84"/>
        <v>512GB</v>
      </c>
      <c r="AD141" t="str">
        <f t="shared" si="85"/>
        <v>1x Kensington lock
1x 3.5mm combo audio jack
1x USB 2.0 Type-A</v>
      </c>
      <c r="AE141" t="str">
        <f t="shared" si="86"/>
        <v>1x DC-in
1x RJ45 Gigabit Ethernet
1x HDMI in 1.4
1x HDMI out 1.4
1x USB 3.2 Gen 1 Type-C
3x USB 3.2 Gen 1 Type-A</v>
      </c>
      <c r="AF141" t="str">
        <f t="shared" si="87"/>
        <v>PG440VAK</v>
      </c>
      <c r="AG141" s="27"/>
      <c r="AH141" t="str">
        <v>90PT0411-M000J0</v>
      </c>
      <c r="AI141" t="str">
        <v>PG440VAK-BPC515XR</v>
      </c>
      <c r="AJ141">
        <v>4711636355490</v>
      </c>
      <c r="AK141">
        <v>199291355491</v>
      </c>
      <c r="AL141">
        <v>2.202</v>
      </c>
      <c r="AM141" t="str">
        <v>VSPT0411-BU0010</v>
      </c>
      <c r="AN141" t="str">
        <v>Black</v>
      </c>
      <c r="AO141" t="str">
        <v>23.8-inch</v>
      </c>
      <c r="AP141" t="str">
        <v>FHD (1920 x 1080) 16:9</v>
      </c>
      <c r="AQ141" t="str">
        <v>LCD</v>
      </c>
      <c r="AR141" t="str">
        <v>250nits</v>
      </c>
      <c r="AS141" t="str">
        <v>sRGB: 100%</v>
      </c>
      <c r="AT141" t="str">
        <v>178/178</v>
      </c>
      <c r="AU141" t="str">
        <v>14/25</v>
      </c>
      <c r="AV141" t="str">
        <v>75Hz</v>
      </c>
      <c r="AW141">
        <v>41.667361111111113</v>
      </c>
      <c r="AX141">
        <v>0.93</v>
      </c>
      <c r="AY141" t="str">
        <v>Wide view</v>
      </c>
      <c r="AZ141" t="str">
        <v>Anti-glare display</v>
      </c>
      <c r="BA141" t="str">
        <v>Non-touch screen</v>
      </c>
      <c r="BB141" t="str">
        <v>HAS Stand</v>
      </c>
      <c r="BC141" t="str">
        <v>Intel® Core™ 5 Processor 210H 2.2 GHz (12MB Cache, up to 4.8GHz, 8 Cores, 12 Threads)</v>
      </c>
      <c r="BD141" t="str">
        <v>N/A</v>
      </c>
      <c r="BE141" t="str">
        <v>N/A</v>
      </c>
      <c r="BF141" t="str">
        <v>Intel® Graphics</v>
      </c>
      <c r="BG141" t="str">
        <v>8GB DDR5 SO-DIMM *2</v>
      </c>
      <c r="BH141" t="str">
        <v>DDR5 16GB</v>
      </c>
      <c r="BI141" t="str">
        <v>512GB M.2 NVMe™ PCIe® 4.0 SSD</v>
      </c>
      <c r="BJ141">
        <v>0</v>
      </c>
      <c r="BK141" t="str">
        <v>Not available</v>
      </c>
      <c r="BL141" t="str">
        <v>Wi-Fi 6E(802.11ax) (Triple band) 2*2 + Bluetooth® 5.4 Wireless Card</v>
      </c>
      <c r="BM141" t="str">
        <v>Realtek RTL8111H 10/100/1000 Mbps</v>
      </c>
      <c r="BN141" t="str">
        <v>1080p FHD camera with IR function to support Windows Hello</v>
      </c>
      <c r="BO141" t="str">
        <v>N/A</v>
      </c>
      <c r="BP141">
        <v>0</v>
      </c>
      <c r="BQ141" t="str">
        <v>Built-in array microphone
Built-in speakers</v>
      </c>
      <c r="BR141" t="str">
        <v>Windows 11 Pro</v>
      </c>
      <c r="BS141" t="str">
        <v>1-month trial for new Microsoft 365 customers. Credit card required.</v>
      </c>
      <c r="BT141" t="str">
        <v>ø4.5, 120W AC Adapter, Output: 20V DC, 6.0A, 120W, Input: 100~240V AC 50/60Hz universal</v>
      </c>
      <c r="BU141" t="str">
        <v>1x Kensington lock
1x 3.5mm combo audio jack
1x USB 2.0 Type-A</v>
      </c>
      <c r="BV141" t="str">
        <v>1x DC-in
1x RJ45 Gigabit Ethernet
1x HDMI in 1.4
1x HDMI out 1.4
1x USB 3.2 Gen 1 Type-C
3x USB 3.2 Gen 1 Type-A</v>
      </c>
      <c r="BW141" t="str">
        <v>54.1 x 41.6 x 1.7 ~ 21.0 cm (21.30" x 16.38" x 0.67" ~ 8.27")</v>
      </c>
      <c r="BX141" t="str">
        <v>06.90 kg (15.21 lbs)</v>
      </c>
      <c r="BY141" t="str">
        <v>BIOS Booting User Password Protection
HDD User Password Protection and Security
Kensington Security Slot™(7x 3mm)</v>
      </c>
      <c r="BZ141" t="str">
        <v>McAfee® 30 days free trial</v>
      </c>
      <c r="CA141" t="str">
        <v>Trusted Platform Module (TPM) 2.0</v>
      </c>
      <c r="CB141" t="str">
        <v>AI ExpertMeet (AI features need devices with 12GB RAM or more)
MyASUS
ASUS Business Manager</v>
      </c>
      <c r="CC141" t="str">
        <v>System diagnosis
Fan Profile
Splendid
AppDeals
Link to MyASUS</v>
      </c>
      <c r="CD141" t="str">
        <v>Wired black keyboard (USB)
Wired optical mouse (USB)</v>
      </c>
      <c r="CE141" t="str">
        <v>EPEAT Gold
EPEAT Silver
Energy star 8.0
REACH
RoHS</v>
      </c>
      <c r="CF141" t="str">
        <v>1Y Carry-In
 Accidental Damage Protection + 2Y Carry-In</v>
      </c>
      <c r="CG141" t="str">
        <v>65% PCR recycled plastic rear cover</v>
      </c>
      <c r="CH141" t="str">
        <v>65% PCR recycled plastic base cover</v>
      </c>
      <c r="CI141">
        <v>0.55000000000000004</v>
      </c>
    </row>
    <row r="142" spans="1:87" ht="14.4">
      <c r="A142" t="str">
        <v>PG440VAK-BPC711WR</v>
      </c>
      <c r="B142" s="19" t="str">
        <f>IF(ISBLANK(A142),"",_xlfn.XLOOKUP(LEFT(A142,5),'MKT name rule'!$B$2:$B$322,'MKT name rule'!$C$2:$C$322, "Not found"))</f>
        <v>ASUS ExpertCenter P400</v>
      </c>
      <c r="C142" s="19" t="str">
        <f t="shared" si="88"/>
        <v>90PT0411-M000K0</v>
      </c>
      <c r="D142" t="str">
        <f t="shared" si="61"/>
        <v>ASUS ExpertCenter P400 (Core 7 240H/16GB/512GB/Win 11 Home/PG440VAK)</v>
      </c>
      <c r="E142" t="str">
        <f t="shared" si="62"/>
        <v>Intel® Core™ 7 240H 2.5 GHz</v>
      </c>
      <c r="F142" t="str">
        <f t="shared" si="63"/>
        <v>Intel® Graphics</v>
      </c>
      <c r="G142" t="str">
        <f t="shared" si="60"/>
        <v>Windows 11 Home</v>
      </c>
      <c r="H142" t="str">
        <f t="shared" si="89"/>
        <v>1-month trial for new Microsoft 365 customers. Credit card required.</v>
      </c>
      <c r="I142" t="str">
        <f t="shared" si="64"/>
        <v>23.8"</v>
      </c>
      <c r="J142" t="str">
        <f t="shared" si="65"/>
        <v>FHD (1920 x 1080) 16:9</v>
      </c>
      <c r="K142" t="str">
        <f t="shared" si="66"/>
        <v>250nits</v>
      </c>
      <c r="L142" s="1" t="str">
        <f t="shared" si="67"/>
        <v>DDR5 16GB</v>
      </c>
      <c r="M142" t="str">
        <f t="shared" si="68"/>
        <v>512GB + 512GB M.2 NVMe™ PCIe® 4.0 SSD</v>
      </c>
      <c r="N142" t="str">
        <f t="shared" si="69"/>
        <v>Side:
1x Kensington lock
1x 3.5mm combo audio jack
1x USB 2.0 Type-A
Back:
1x DC-in
1x RJ45 Gigabit Ethernet
1x HDMI in 1.4
1x HDMI out 1.4
1x USB 3.2 Gen 1 Type-C
3x USB 3.2 Gen 1 Type-A</v>
      </c>
      <c r="O142" t="str">
        <f t="shared" si="70"/>
        <v>06.90 kg</v>
      </c>
      <c r="P142" t="str">
        <f t="shared" si="71"/>
        <v>54.1 x 41.6 x 1.7 ~ 21.0 cm</v>
      </c>
      <c r="Q142">
        <f t="shared" si="72"/>
        <v>0</v>
      </c>
      <c r="R142" t="str">
        <f t="shared" si="73"/>
        <v>Wired black keyboard (USB)
Wired optical mouse (USB)</v>
      </c>
      <c r="S142" t="str">
        <f t="shared" si="74"/>
        <v>No Battery</v>
      </c>
      <c r="T142" t="str">
        <f t="shared" si="75"/>
        <v>ø4.5, 120W AC Adapter</v>
      </c>
      <c r="U142" t="str">
        <f t="shared" si="76"/>
        <v>BIOS Booting User Password Protection
HDD User Password Protection and Security
Kensington Security Slot™(7x 3mm)</v>
      </c>
      <c r="V142" t="str">
        <f t="shared" si="77"/>
        <v>Intel® Core™ 7 Processor 240H 2.5 GHz (24MB Cache, up to 5.2 GHz, 10 Cores, 16 Threads)</v>
      </c>
      <c r="W142" t="str">
        <f t="shared" si="78"/>
        <v>Intel® Core™ 7 240H</v>
      </c>
      <c r="X142" t="str">
        <f t="shared" si="79"/>
        <v>Core 7</v>
      </c>
      <c r="Y142" t="str">
        <f t="shared" si="80"/>
        <v>Core 7 240H</v>
      </c>
      <c r="Z142" t="str">
        <f t="shared" si="81"/>
        <v>Win 11 Home</v>
      </c>
      <c r="AA142" t="str">
        <f t="shared" si="82"/>
        <v/>
      </c>
      <c r="AB142" t="str">
        <f t="shared" si="83"/>
        <v>16GB</v>
      </c>
      <c r="AC142" t="str">
        <f t="shared" si="84"/>
        <v>512GB</v>
      </c>
      <c r="AD142" t="str">
        <f t="shared" si="85"/>
        <v>1x Kensington lock
1x 3.5mm combo audio jack
1x USB 2.0 Type-A</v>
      </c>
      <c r="AE142" t="str">
        <f t="shared" si="86"/>
        <v>1x DC-in
1x RJ45 Gigabit Ethernet
1x HDMI in 1.4
1x HDMI out 1.4
1x USB 3.2 Gen 1 Type-C
3x USB 3.2 Gen 1 Type-A</v>
      </c>
      <c r="AF142" t="str">
        <f t="shared" si="87"/>
        <v>PG440VAK</v>
      </c>
      <c r="AG142" s="27"/>
      <c r="AH142" t="str">
        <v>90PT0411-M000K0</v>
      </c>
      <c r="AI142" t="str">
        <v>PG440VAK-BPC711WR</v>
      </c>
      <c r="AJ142">
        <v>4711636355520</v>
      </c>
      <c r="AK142">
        <v>199291355521</v>
      </c>
      <c r="AL142">
        <v>2.202</v>
      </c>
      <c r="AM142" t="str">
        <v>VSPT0411-BU0010</v>
      </c>
      <c r="AN142" t="str">
        <v>Black</v>
      </c>
      <c r="AO142" t="str">
        <v>23.8-inch</v>
      </c>
      <c r="AP142" t="str">
        <v>FHD (1920 x 1080) 16:9</v>
      </c>
      <c r="AQ142" t="str">
        <v>LCD</v>
      </c>
      <c r="AR142" t="str">
        <v>250nits</v>
      </c>
      <c r="AS142" t="str">
        <v>sRGB: 100%</v>
      </c>
      <c r="AT142" t="str">
        <v>178/178</v>
      </c>
      <c r="AU142" t="str">
        <v>14/25</v>
      </c>
      <c r="AV142" t="str">
        <v>75Hz</v>
      </c>
      <c r="AW142">
        <v>41.667361111111113</v>
      </c>
      <c r="AX142">
        <v>0.93</v>
      </c>
      <c r="AY142" t="str">
        <v>Wide view</v>
      </c>
      <c r="AZ142" t="str">
        <v>Anti-glare display</v>
      </c>
      <c r="BA142" t="str">
        <v>Non-touch screen</v>
      </c>
      <c r="BB142" t="str">
        <v>HAS Stand</v>
      </c>
      <c r="BC142" t="str">
        <v>Intel® Core™ 7 Processor 240H 2.5 GHz (24MB Cache, up to 5.2 GHz, 10 Cores, 16 Threads)</v>
      </c>
      <c r="BD142" t="str">
        <v>N/A</v>
      </c>
      <c r="BE142" t="str">
        <v>N/A</v>
      </c>
      <c r="BF142" t="str">
        <v>Intel® Graphics</v>
      </c>
      <c r="BG142" t="str">
        <v>8GB DDR5 SO-DIMM *2</v>
      </c>
      <c r="BH142" t="str">
        <v>DDR5 16GB</v>
      </c>
      <c r="BI142" t="str">
        <v>512GB + 512GB M.2 NVMe™ PCIe® 4.0 SSD</v>
      </c>
      <c r="BJ142">
        <v>0</v>
      </c>
      <c r="BK142" t="str">
        <v>Not available</v>
      </c>
      <c r="BL142" t="str">
        <v>Wi-Fi 6E(802.11ax) (Triple band) 2*2 + Bluetooth® 5.4 Wireless Card</v>
      </c>
      <c r="BM142" t="str">
        <v>Realtek RTL8111H 10/100/1000 Mbps</v>
      </c>
      <c r="BN142" t="str">
        <v>1080p FHD camera with IR function to support Windows Hello</v>
      </c>
      <c r="BO142" t="str">
        <v>N/A</v>
      </c>
      <c r="BP142">
        <v>0</v>
      </c>
      <c r="BQ142" t="str">
        <v>Built-in array microphone
Built-in speakers</v>
      </c>
      <c r="BR142" t="str">
        <v>Windows 11 Home - ASUS recommends Windows 11 Pro for business_x000D_
* Windows 11 Home is available only as the Single Language edition. Learn more about Windows 11 Home Single language: https://support.microsoft.com/article/eaf060a6-3642-4612-6b75-b34e57a08abf</v>
      </c>
      <c r="BS142" t="str">
        <v>1-month trial for new Microsoft 365 customers. Credit card required.</v>
      </c>
      <c r="BT142" t="str">
        <v>ø4.5, 120W AC Adapter, Output: 20V DC, 6.0A, 120W, Input: 100~240V AC 50/60Hz universal</v>
      </c>
      <c r="BU142" t="str">
        <v>1x Kensington lock
1x 3.5mm combo audio jack
1x USB 2.0 Type-A</v>
      </c>
      <c r="BV142" t="str">
        <v>1x DC-in
1x RJ45 Gigabit Ethernet
1x HDMI in 1.4
1x HDMI out 1.4
1x USB 3.2 Gen 1 Type-C
3x USB 3.2 Gen 1 Type-A</v>
      </c>
      <c r="BW142" t="str">
        <v>54.1 x 41.6 x 1.7 ~ 21.0 cm (21.30" x 16.38" x 0.67" ~ 8.27")</v>
      </c>
      <c r="BX142" t="str">
        <v>06.90 kg (15.21 lbs)</v>
      </c>
      <c r="BY142" t="str">
        <v>BIOS Booting User Password Protection
HDD User Password Protection and Security
Kensington Security Slot™(7x 3mm)</v>
      </c>
      <c r="BZ142" t="str">
        <v>McAfee® 30 days free trial</v>
      </c>
      <c r="CA142" t="str">
        <v>Trusted Platform Module (TPM) 2.0</v>
      </c>
      <c r="CB142" t="str">
        <v>AI ExpertMeet (AI features need devices with 12GB RAM or more)
MyASUS
ASUS Business Manager</v>
      </c>
      <c r="CC142" t="str">
        <v>System diagnosis
Fan Profile
Splendid
AppDeals
Link to MyASUS</v>
      </c>
      <c r="CD142" t="str">
        <v>Wired black keyboard (USB)
Wired optical mouse (USB)</v>
      </c>
      <c r="CE142" t="str">
        <v>EPEAT Gold
EPEAT Silver
Energy star 8.0
REACH
RoHS</v>
      </c>
      <c r="CF142" t="str">
        <v>1Y Carry-In
 Accidental Damage Protection + 2Y Carry-In</v>
      </c>
      <c r="CG142" t="str">
        <v>65% PCR recycled plastic rear cover</v>
      </c>
      <c r="CH142" t="str">
        <v>65% PCR recycled plastic base cover</v>
      </c>
      <c r="CI142">
        <v>0.55000000000000004</v>
      </c>
    </row>
    <row r="143" spans="1:87" ht="14.4">
      <c r="A143" t="str">
        <v>PG440VAK-BPC711XR</v>
      </c>
      <c r="B143" s="19" t="str">
        <f>IF(ISBLANK(A143),"",_xlfn.XLOOKUP(LEFT(A143,5),'MKT name rule'!$B$2:$B$322,'MKT name rule'!$C$2:$C$322, "Not found"))</f>
        <v>ASUS ExpertCenter P400</v>
      </c>
      <c r="C143" s="19" t="str">
        <f t="shared" si="88"/>
        <v>90PT0411-M000L0</v>
      </c>
      <c r="D143" t="str">
        <f t="shared" si="61"/>
        <v>ASUS ExpertCenter P400 (Core 7 240H/16GB/512GB/Win 11 Pro/PG440VAK)</v>
      </c>
      <c r="E143" t="str">
        <f t="shared" si="62"/>
        <v>Intel® Core™ 7 240H 2.5 GHz</v>
      </c>
      <c r="F143" t="str">
        <f t="shared" si="63"/>
        <v>Intel® Graphics</v>
      </c>
      <c r="G143" t="str">
        <f t="shared" si="60"/>
        <v>Windows 11 Pro</v>
      </c>
      <c r="H143" t="str">
        <f t="shared" si="89"/>
        <v>1-month trial for new Microsoft 365 customers. Credit card required.</v>
      </c>
      <c r="I143" t="str">
        <f t="shared" si="64"/>
        <v>23.8"</v>
      </c>
      <c r="J143" t="str">
        <f t="shared" si="65"/>
        <v>FHD (1920 x 1080) 16:9</v>
      </c>
      <c r="K143" t="str">
        <f t="shared" si="66"/>
        <v>250nits</v>
      </c>
      <c r="L143" s="1" t="str">
        <f t="shared" si="67"/>
        <v>DDR5 16GB</v>
      </c>
      <c r="M143" t="str">
        <f t="shared" si="68"/>
        <v>512GB + 512GB M.2 NVMe™ PCIe® 4.0 SSD</v>
      </c>
      <c r="N143" t="str">
        <f t="shared" si="69"/>
        <v>Side:
1x Kensington lock
1x 3.5mm combo audio jack
1x USB 2.0 Type-A
Back:
1x DC-in
1x RJ45 Gigabit Ethernet
1x HDMI in 1.4
1x HDMI out 1.4
1x USB 3.2 Gen 1 Type-C
3x USB 3.2 Gen 1 Type-A</v>
      </c>
      <c r="O143" t="str">
        <f t="shared" si="70"/>
        <v>06.90 kg</v>
      </c>
      <c r="P143" t="str">
        <f t="shared" si="71"/>
        <v>54.1 x 41.6 x 1.7 ~ 21.0 cm</v>
      </c>
      <c r="Q143">
        <f t="shared" si="72"/>
        <v>0</v>
      </c>
      <c r="R143" t="str">
        <f t="shared" si="73"/>
        <v>Wired black keyboard (USB)
Wired optical mouse (USB)</v>
      </c>
      <c r="S143" t="str">
        <f t="shared" si="74"/>
        <v>No Battery</v>
      </c>
      <c r="T143" t="str">
        <f t="shared" si="75"/>
        <v>ø4.5, 120W AC Adapter</v>
      </c>
      <c r="U143" t="str">
        <f t="shared" si="76"/>
        <v>BIOS Booting User Password Protection
HDD User Password Protection and Security
Kensington Security Slot™(7x 3mm)</v>
      </c>
      <c r="V143" t="str">
        <f t="shared" si="77"/>
        <v>Intel® Core™ 7 Processor 240H 2.5 GHz (24MB Cache, up to 5.2 GHz, 10 Cores, 16 Threads)</v>
      </c>
      <c r="W143" t="str">
        <f t="shared" si="78"/>
        <v>Intel® Core™ 7 240H</v>
      </c>
      <c r="X143" t="str">
        <f t="shared" si="79"/>
        <v>Core 7</v>
      </c>
      <c r="Y143" t="str">
        <f t="shared" si="80"/>
        <v>Core 7 240H</v>
      </c>
      <c r="Z143" t="str">
        <f t="shared" si="81"/>
        <v>Win 11 Pro</v>
      </c>
      <c r="AA143" t="str">
        <f t="shared" si="82"/>
        <v/>
      </c>
      <c r="AB143" t="str">
        <f t="shared" si="83"/>
        <v>16GB</v>
      </c>
      <c r="AC143" t="str">
        <f t="shared" si="84"/>
        <v>512GB</v>
      </c>
      <c r="AD143" t="str">
        <f t="shared" si="85"/>
        <v>1x Kensington lock
1x 3.5mm combo audio jack
1x USB 2.0 Type-A</v>
      </c>
      <c r="AE143" t="str">
        <f t="shared" si="86"/>
        <v>1x DC-in
1x RJ45 Gigabit Ethernet
1x HDMI in 1.4
1x HDMI out 1.4
1x USB 3.2 Gen 1 Type-C
3x USB 3.2 Gen 1 Type-A</v>
      </c>
      <c r="AF143" t="str">
        <f t="shared" si="87"/>
        <v>PG440VAK</v>
      </c>
      <c r="AG143" s="27"/>
      <c r="AH143" t="str">
        <v>90PT0411-M000L0</v>
      </c>
      <c r="AI143" t="str">
        <v>PG440VAK-BPC711XR</v>
      </c>
      <c r="AJ143">
        <v>4711636355537</v>
      </c>
      <c r="AK143">
        <v>199291355538</v>
      </c>
      <c r="AL143">
        <v>2.202</v>
      </c>
      <c r="AM143" t="str">
        <v>VSPT0411-BU0010</v>
      </c>
      <c r="AN143" t="str">
        <v>Black</v>
      </c>
      <c r="AO143" t="str">
        <v>23.8-inch</v>
      </c>
      <c r="AP143" t="str">
        <v>FHD (1920 x 1080) 16:9</v>
      </c>
      <c r="AQ143" t="str">
        <v>LCD</v>
      </c>
      <c r="AR143" t="str">
        <v>250nits</v>
      </c>
      <c r="AS143" t="str">
        <v>sRGB: 100%</v>
      </c>
      <c r="AT143" t="str">
        <v>178/178</v>
      </c>
      <c r="AU143" t="str">
        <v>14/25</v>
      </c>
      <c r="AV143" t="str">
        <v>75Hz</v>
      </c>
      <c r="AW143">
        <v>41.667361111111113</v>
      </c>
      <c r="AX143">
        <v>0.93</v>
      </c>
      <c r="AY143" t="str">
        <v>Wide view</v>
      </c>
      <c r="AZ143" t="str">
        <v>Anti-glare display</v>
      </c>
      <c r="BA143" t="str">
        <v>Non-touch screen</v>
      </c>
      <c r="BB143" t="str">
        <v>HAS Stand</v>
      </c>
      <c r="BC143" t="str">
        <v>Intel® Core™ 7 Processor 240H 2.5 GHz (24MB Cache, up to 5.2 GHz, 10 Cores, 16 Threads)</v>
      </c>
      <c r="BD143" t="str">
        <v>N/A</v>
      </c>
      <c r="BE143" t="str">
        <v>N/A</v>
      </c>
      <c r="BF143" t="str">
        <v>Intel® Graphics</v>
      </c>
      <c r="BG143" t="str">
        <v>8GB DDR5 SO-DIMM *2</v>
      </c>
      <c r="BH143" t="str">
        <v>DDR5 16GB</v>
      </c>
      <c r="BI143" t="str">
        <v>512GB + 512GB M.2 NVMe™ PCIe® 4.0 SSD</v>
      </c>
      <c r="BJ143">
        <v>0</v>
      </c>
      <c r="BK143" t="str">
        <v>Not available</v>
      </c>
      <c r="BL143" t="str">
        <v>Wi-Fi 6E(802.11ax) (Triple band) 2*2 + Bluetooth® 5.4 Wireless Card</v>
      </c>
      <c r="BM143" t="str">
        <v>Realtek RTL8111H 10/100/1000 Mbps</v>
      </c>
      <c r="BN143" t="str">
        <v>1080p FHD camera with IR function to support Windows Hello</v>
      </c>
      <c r="BO143" t="str">
        <v>N/A</v>
      </c>
      <c r="BP143">
        <v>0</v>
      </c>
      <c r="BQ143" t="str">
        <v>Built-in array microphone
Built-in speakers</v>
      </c>
      <c r="BR143" t="str">
        <v>Windows 11 Pro</v>
      </c>
      <c r="BS143" t="str">
        <v>1-month trial for new Microsoft 365 customers. Credit card required.</v>
      </c>
      <c r="BT143" t="str">
        <v>ø4.5, 120W AC Adapter, Output: 20V DC, 6.0A, 120W, Input: 100~240V AC 50/60Hz universal</v>
      </c>
      <c r="BU143" t="str">
        <v>1x Kensington lock
1x 3.5mm combo audio jack
1x USB 2.0 Type-A</v>
      </c>
      <c r="BV143" t="str">
        <v>1x DC-in
1x RJ45 Gigabit Ethernet
1x HDMI in 1.4
1x HDMI out 1.4
1x USB 3.2 Gen 1 Type-C
3x USB 3.2 Gen 1 Type-A</v>
      </c>
      <c r="BW143" t="str">
        <v>54.1 x 41.6 x 1.7 ~ 21.0 cm (21.30" x 16.38" x 0.67" ~ 8.27")</v>
      </c>
      <c r="BX143" t="str">
        <v>06.90 kg (15.21 lbs)</v>
      </c>
      <c r="BY143" t="str">
        <v>BIOS Booting User Password Protection
HDD User Password Protection and Security
Kensington Security Slot™(7x 3mm)</v>
      </c>
      <c r="BZ143" t="str">
        <v>McAfee® 30 days free trial</v>
      </c>
      <c r="CA143" t="str">
        <v>Trusted Platform Module (TPM) 2.0</v>
      </c>
      <c r="CB143" t="str">
        <v>AI ExpertMeet (AI features need devices with 12GB RAM or more)
MyASUS
ASUS Business Manager</v>
      </c>
      <c r="CC143" t="str">
        <v>System diagnosis
Fan Profile
Splendid
AppDeals
Link to MyASUS</v>
      </c>
      <c r="CD143" t="str">
        <v>Wired black keyboard (USB)
Wired optical mouse (USB)</v>
      </c>
      <c r="CE143" t="str">
        <v>EPEAT Gold
EPEAT Silver
Energy star 8.0
REACH
RoHS</v>
      </c>
      <c r="CF143" t="str">
        <v>1Y Carry-In
 Accidental Damage Protection + 2Y Carry-In</v>
      </c>
      <c r="CG143" t="str">
        <v>65% PCR recycled plastic rear cover</v>
      </c>
      <c r="CH143" t="str">
        <v>65% PCR recycled plastic base cover</v>
      </c>
      <c r="CI143">
        <v>0.55000000000000004</v>
      </c>
    </row>
    <row r="144" spans="1:87" ht="14.4">
      <c r="A144" t="str">
        <v>PG440VAK-BPC785WR</v>
      </c>
      <c r="B144" s="19" t="str">
        <f>IF(ISBLANK(A144),"",_xlfn.XLOOKUP(LEFT(A144,5),'MKT name rule'!$B$2:$B$322,'MKT name rule'!$C$2:$C$322, "Not found"))</f>
        <v>ASUS ExpertCenter P400</v>
      </c>
      <c r="C144" s="19" t="str">
        <f t="shared" si="88"/>
        <v>90PT0411-M000M0</v>
      </c>
      <c r="D144" t="str">
        <f t="shared" si="61"/>
        <v>ASUS ExpertCenter P400 (Core 7 240H/8GB/512GB/Win 11 Home/PG440VAK)</v>
      </c>
      <c r="E144" t="str">
        <f t="shared" si="62"/>
        <v>Intel® Core™ 7 240H 2.5 GHz</v>
      </c>
      <c r="F144" t="str">
        <f t="shared" si="63"/>
        <v>Intel® Graphics</v>
      </c>
      <c r="G144" t="str">
        <f t="shared" si="60"/>
        <v>Windows 11 Home</v>
      </c>
      <c r="H144" t="str">
        <f t="shared" si="89"/>
        <v>1-month trial for new Microsoft 365 customers. Credit card required.</v>
      </c>
      <c r="I144" t="str">
        <f t="shared" si="64"/>
        <v>23.8"</v>
      </c>
      <c r="J144" t="str">
        <f t="shared" si="65"/>
        <v>FHD (1920 x 1080) 16:9</v>
      </c>
      <c r="K144" t="str">
        <f t="shared" si="66"/>
        <v>250nits</v>
      </c>
      <c r="L144" s="1" t="str">
        <f t="shared" si="67"/>
        <v>DDR5 8GB</v>
      </c>
      <c r="M144" t="str">
        <f t="shared" si="68"/>
        <v>512GB M.2 NVMe™ PCIe® 4.0 SSD</v>
      </c>
      <c r="N144" t="str">
        <f t="shared" si="69"/>
        <v>Side:
1x Kensington lock
1x 3.5mm combo audio jack
1x USB 2.0 Type-A
Back:
1x DC-in
1x RJ45 Gigabit Ethernet
1x HDMI in 1.4
1x HDMI out 1.4
1x USB 3.2 Gen 1 Type-C
3x USB 3.2 Gen 1 Type-A</v>
      </c>
      <c r="O144" t="str">
        <f t="shared" si="70"/>
        <v>06.90 kg</v>
      </c>
      <c r="P144" t="str">
        <f t="shared" si="71"/>
        <v>54.1 x 41.6 x 1.7 ~ 21.0 cm</v>
      </c>
      <c r="Q144">
        <f t="shared" si="72"/>
        <v>0</v>
      </c>
      <c r="R144" t="str">
        <f t="shared" si="73"/>
        <v>Wired black keyboard (USB)
Wired optical mouse (USB)</v>
      </c>
      <c r="S144" t="str">
        <f t="shared" si="74"/>
        <v>No Battery</v>
      </c>
      <c r="T144" t="str">
        <f t="shared" si="75"/>
        <v>ø4.5, 120W AC Adapter</v>
      </c>
      <c r="U144" t="str">
        <f t="shared" si="76"/>
        <v>BIOS Booting User Password Protection
HDD User Password Protection and Security
Kensington Security Slot™(7x 3mm)</v>
      </c>
      <c r="V144" t="str">
        <f t="shared" si="77"/>
        <v>Intel® Core™ 7 Processor 240H 2.5 GHz (24MB Cache, up to 5.2 GHz, 10 Cores, 16 Threads)</v>
      </c>
      <c r="W144" t="str">
        <f t="shared" si="78"/>
        <v>Intel® Core™ 7 240H</v>
      </c>
      <c r="X144" t="str">
        <f t="shared" si="79"/>
        <v>Core 7</v>
      </c>
      <c r="Y144" t="str">
        <f t="shared" si="80"/>
        <v>Core 7 240H</v>
      </c>
      <c r="Z144" t="str">
        <f t="shared" si="81"/>
        <v>Win 11 Home</v>
      </c>
      <c r="AA144" t="str">
        <f t="shared" si="82"/>
        <v/>
      </c>
      <c r="AB144" t="str">
        <f t="shared" si="83"/>
        <v>8GB</v>
      </c>
      <c r="AC144" t="str">
        <f t="shared" si="84"/>
        <v>512GB</v>
      </c>
      <c r="AD144" t="str">
        <f t="shared" si="85"/>
        <v>1x Kensington lock
1x 3.5mm combo audio jack
1x USB 2.0 Type-A</v>
      </c>
      <c r="AE144" t="str">
        <f t="shared" si="86"/>
        <v>1x DC-in
1x RJ45 Gigabit Ethernet
1x HDMI in 1.4
1x HDMI out 1.4
1x USB 3.2 Gen 1 Type-C
3x USB 3.2 Gen 1 Type-A</v>
      </c>
      <c r="AF144" t="str">
        <f t="shared" si="87"/>
        <v>PG440VAK</v>
      </c>
      <c r="AG144" s="27"/>
      <c r="AH144" t="str">
        <v>90PT0411-M000M0</v>
      </c>
      <c r="AI144" t="str">
        <v>PG440VAK-BPC785WR</v>
      </c>
      <c r="AJ144">
        <v>4711636355506</v>
      </c>
      <c r="AK144">
        <v>199291355507</v>
      </c>
      <c r="AL144">
        <v>2.202</v>
      </c>
      <c r="AM144" t="str">
        <v>VSPT0411-BU0010</v>
      </c>
      <c r="AN144" t="str">
        <v>Black</v>
      </c>
      <c r="AO144" t="str">
        <v>23.8-inch</v>
      </c>
      <c r="AP144" t="str">
        <v>FHD (1920 x 1080) 16:9</v>
      </c>
      <c r="AQ144" t="str">
        <v>LCD</v>
      </c>
      <c r="AR144" t="str">
        <v>250nits</v>
      </c>
      <c r="AS144" t="str">
        <v>sRGB: 100%</v>
      </c>
      <c r="AT144" t="str">
        <v>178/178</v>
      </c>
      <c r="AU144" t="str">
        <v>14/25</v>
      </c>
      <c r="AV144" t="str">
        <v>75Hz</v>
      </c>
      <c r="AW144">
        <v>41.667361111111113</v>
      </c>
      <c r="AX144">
        <v>0.93</v>
      </c>
      <c r="AY144" t="str">
        <v>Wide view</v>
      </c>
      <c r="AZ144" t="str">
        <v>Anti-glare display</v>
      </c>
      <c r="BA144" t="str">
        <v>Non-touch screen</v>
      </c>
      <c r="BB144" t="str">
        <v>HAS Stand</v>
      </c>
      <c r="BC144" t="str">
        <v>Intel® Core™ 7 Processor 240H 2.5 GHz (24MB Cache, up to 5.2 GHz, 10 Cores, 16 Threads)</v>
      </c>
      <c r="BD144" t="str">
        <v>N/A</v>
      </c>
      <c r="BE144" t="str">
        <v>N/A</v>
      </c>
      <c r="BF144" t="str">
        <v>Intel® Graphics</v>
      </c>
      <c r="BG144" t="str">
        <v>8GB DDR5 SO-DIMM</v>
      </c>
      <c r="BH144" t="str">
        <v>DDR5 8GB</v>
      </c>
      <c r="BI144" t="str">
        <v>512GB M.2 NVMe™ PCIe® 4.0 SSD</v>
      </c>
      <c r="BJ144">
        <v>0</v>
      </c>
      <c r="BK144" t="str">
        <v>Not available</v>
      </c>
      <c r="BL144" t="str">
        <v>Wi-Fi 6E(802.11ax) (Triple band) 2*2 + Bluetooth® 5.4 Wireless Card</v>
      </c>
      <c r="BM144" t="str">
        <v>Realtek RTL8111H 10/100/1000 Mbps</v>
      </c>
      <c r="BN144" t="str">
        <v>1080p FHD camera with IR function to support Windows Hello</v>
      </c>
      <c r="BO144" t="str">
        <v>N/A</v>
      </c>
      <c r="BP144">
        <v>0</v>
      </c>
      <c r="BQ144" t="str">
        <v>Built-in array microphone
Built-in speakers</v>
      </c>
      <c r="BR144" t="str">
        <v>Windows 11 Home - ASUS recommends Windows 11 Pro for business_x000D_
* Windows 11 Home is available only as the Single Language edition. Learn more about Windows 11 Home Single language: https://support.microsoft.com/article/eaf060a6-3642-4612-6b75-b34e57a08abf</v>
      </c>
      <c r="BS144" t="str">
        <v>1-month trial for new Microsoft 365 customers. Credit card required.</v>
      </c>
      <c r="BT144" t="str">
        <v>ø4.5, 120W AC Adapter, Output: 20V DC, 6.0A, 120W, Input: 100~240V AC 50/60Hz universal</v>
      </c>
      <c r="BU144" t="str">
        <v>1x Kensington lock
1x 3.5mm combo audio jack
1x USB 2.0 Type-A</v>
      </c>
      <c r="BV144" t="str">
        <v>1x DC-in
1x RJ45 Gigabit Ethernet
1x HDMI in 1.4
1x HDMI out 1.4
1x USB 3.2 Gen 1 Type-C
3x USB 3.2 Gen 1 Type-A</v>
      </c>
      <c r="BW144" t="str">
        <v>54.1 x 41.6 x 1.7 ~ 21.0 cm (21.30" x 16.38" x 0.67" ~ 8.27")</v>
      </c>
      <c r="BX144" t="str">
        <v>06.90 kg (15.21 lbs)</v>
      </c>
      <c r="BY144" t="str">
        <v>BIOS Booting User Password Protection
HDD User Password Protection and Security
Kensington Security Slot™(7x 3mm)</v>
      </c>
      <c r="BZ144" t="str">
        <v>McAfee® 30 days free trial</v>
      </c>
      <c r="CA144" t="str">
        <v>Trusted Platform Module (TPM) 2.0</v>
      </c>
      <c r="CB144" t="str">
        <v>AI ExpertMeet (AI features need devices with 12GB RAM or more)
MyASUS
ASUS Business Manager</v>
      </c>
      <c r="CC144" t="str">
        <v>System diagnosis
Fan Profile
Splendid
AppDeals
Link to MyASUS</v>
      </c>
      <c r="CD144" t="str">
        <v>Wired black keyboard (USB)
Wired optical mouse (USB)</v>
      </c>
      <c r="CE144" t="str">
        <v>EPEAT Gold
EPEAT Silver
Energy star 8.0
REACH
RoHS</v>
      </c>
      <c r="CF144" t="str">
        <v>1Y Carry-In
 Accidental Damage Protection + 2Y Carry-In</v>
      </c>
      <c r="CG144" t="str">
        <v>65% PCR recycled plastic rear cover</v>
      </c>
      <c r="CH144" t="str">
        <v>65% PCR recycled plastic base cover</v>
      </c>
      <c r="CI144">
        <v>0.55000000000000004</v>
      </c>
    </row>
    <row r="145" spans="1:87" ht="14.4">
      <c r="A145" t="str">
        <v>PG440VAK-BPC715WR</v>
      </c>
      <c r="B145" s="19" t="str">
        <f>IF(ISBLANK(A145),"",_xlfn.XLOOKUP(LEFT(A145,5),'MKT name rule'!$B$2:$B$322,'MKT name rule'!$C$2:$C$322, "Not found"))</f>
        <v>ASUS ExpertCenter P400</v>
      </c>
      <c r="C145" s="19" t="str">
        <f t="shared" si="88"/>
        <v>90PT0411-M000N0</v>
      </c>
      <c r="D145" t="str">
        <f t="shared" si="61"/>
        <v>ASUS ExpertCenter P400 (Core 7 240H/16GB/512GB/Win 11 Home/PG440VAK)</v>
      </c>
      <c r="E145" t="str">
        <f t="shared" si="62"/>
        <v>Intel® Core™ 7 240H 2.5 GHz</v>
      </c>
      <c r="F145" t="str">
        <f t="shared" si="63"/>
        <v>Intel® Graphics</v>
      </c>
      <c r="G145" t="str">
        <f t="shared" si="60"/>
        <v>Windows 11 Home</v>
      </c>
      <c r="H145" t="str">
        <f t="shared" si="89"/>
        <v>1-month trial for new Microsoft 365 customers. Credit card required.</v>
      </c>
      <c r="I145" t="str">
        <f t="shared" si="64"/>
        <v>23.8"</v>
      </c>
      <c r="J145" t="str">
        <f t="shared" si="65"/>
        <v>FHD (1920 x 1080) 16:9</v>
      </c>
      <c r="K145" t="str">
        <f t="shared" si="66"/>
        <v>250nits</v>
      </c>
      <c r="L145" s="1" t="str">
        <f t="shared" si="67"/>
        <v>DDR5 16GB</v>
      </c>
      <c r="M145" t="str">
        <f t="shared" si="68"/>
        <v>512GB M.2 NVMe™ PCIe® 4.0 SSD</v>
      </c>
      <c r="N145" t="str">
        <f t="shared" si="69"/>
        <v>Side:
1x Kensington lock
1x 3.5mm combo audio jack
1x USB 2.0 Type-A
Back:
1x DC-in
1x RJ45 Gigabit Ethernet
1x HDMI in 1.4
1x HDMI out 1.4
1x USB 3.2 Gen 1 Type-C
3x USB 3.2 Gen 1 Type-A</v>
      </c>
      <c r="O145" t="str">
        <f t="shared" si="70"/>
        <v>06.90 kg</v>
      </c>
      <c r="P145" t="str">
        <f t="shared" si="71"/>
        <v>54.1 x 41.6 x 1.7 ~ 21.0 cm</v>
      </c>
      <c r="Q145">
        <f t="shared" si="72"/>
        <v>0</v>
      </c>
      <c r="R145" t="str">
        <f t="shared" si="73"/>
        <v>Wired black keyboard (USB)
Wired optical mouse (USB)</v>
      </c>
      <c r="S145" t="str">
        <f t="shared" si="74"/>
        <v>No Battery</v>
      </c>
      <c r="T145" t="str">
        <f t="shared" si="75"/>
        <v>ø4.5, 120W AC Adapter</v>
      </c>
      <c r="U145" t="str">
        <f t="shared" si="76"/>
        <v>BIOS Booting User Password Protection
HDD User Password Protection and Security
Kensington Security Slot™(7x 3mm)</v>
      </c>
      <c r="V145" t="str">
        <f t="shared" si="77"/>
        <v>Intel® Core™ 7 Processor 240H 2.5 GHz (24MB Cache, up to 5.2 GHz, 10 Cores, 16 Threads)</v>
      </c>
      <c r="W145" t="str">
        <f t="shared" si="78"/>
        <v>Intel® Core™ 7 240H</v>
      </c>
      <c r="X145" t="str">
        <f t="shared" si="79"/>
        <v>Core 7</v>
      </c>
      <c r="Y145" t="str">
        <f t="shared" si="80"/>
        <v>Core 7 240H</v>
      </c>
      <c r="Z145" t="str">
        <f t="shared" si="81"/>
        <v>Win 11 Home</v>
      </c>
      <c r="AA145" t="str">
        <f t="shared" si="82"/>
        <v/>
      </c>
      <c r="AB145" t="str">
        <f t="shared" si="83"/>
        <v>16GB</v>
      </c>
      <c r="AC145" t="str">
        <f t="shared" si="84"/>
        <v>512GB</v>
      </c>
      <c r="AD145" t="str">
        <f t="shared" si="85"/>
        <v>1x Kensington lock
1x 3.5mm combo audio jack
1x USB 2.0 Type-A</v>
      </c>
      <c r="AE145" t="str">
        <f t="shared" si="86"/>
        <v>1x DC-in
1x RJ45 Gigabit Ethernet
1x HDMI in 1.4
1x HDMI out 1.4
1x USB 3.2 Gen 1 Type-C
3x USB 3.2 Gen 1 Type-A</v>
      </c>
      <c r="AF145" t="str">
        <f t="shared" si="87"/>
        <v>PG440VAK</v>
      </c>
      <c r="AG145" s="27"/>
      <c r="AH145" t="str">
        <v>90PT0411-M000N0</v>
      </c>
      <c r="AI145" t="str">
        <v>PG440VAK-BPC715WR</v>
      </c>
      <c r="AJ145">
        <v>4711636355513</v>
      </c>
      <c r="AK145">
        <v>199291355514</v>
      </c>
      <c r="AL145">
        <v>2.202</v>
      </c>
      <c r="AM145" t="str">
        <v>VSPT0411-BU0010</v>
      </c>
      <c r="AN145" t="str">
        <v>Black</v>
      </c>
      <c r="AO145" t="str">
        <v>23.8-inch</v>
      </c>
      <c r="AP145" t="str">
        <v>FHD (1920 x 1080) 16:9</v>
      </c>
      <c r="AQ145" t="str">
        <v>LCD</v>
      </c>
      <c r="AR145" t="str">
        <v>250nits</v>
      </c>
      <c r="AS145" t="str">
        <v>sRGB: 100%</v>
      </c>
      <c r="AT145" t="str">
        <v>178/178</v>
      </c>
      <c r="AU145" t="str">
        <v>14/25</v>
      </c>
      <c r="AV145" t="str">
        <v>75Hz</v>
      </c>
      <c r="AW145">
        <v>41.667361111111113</v>
      </c>
      <c r="AX145">
        <v>0.93</v>
      </c>
      <c r="AY145" t="str">
        <v>Wide view</v>
      </c>
      <c r="AZ145" t="str">
        <v>Anti-glare display</v>
      </c>
      <c r="BA145" t="str">
        <v>Non-touch screen</v>
      </c>
      <c r="BB145" t="str">
        <v>HAS Stand</v>
      </c>
      <c r="BC145" t="str">
        <v>Intel® Core™ 7 Processor 240H 2.5 GHz (24MB Cache, up to 5.2 GHz, 10 Cores, 16 Threads)</v>
      </c>
      <c r="BD145" t="str">
        <v>N/A</v>
      </c>
      <c r="BE145" t="str">
        <v>N/A</v>
      </c>
      <c r="BF145" t="str">
        <v>Intel® Graphics</v>
      </c>
      <c r="BG145" t="str">
        <v>8GB DDR5 SO-DIMM *2</v>
      </c>
      <c r="BH145" t="str">
        <v>DDR5 16GB</v>
      </c>
      <c r="BI145" t="str">
        <v>512GB M.2 NVMe™ PCIe® 4.0 SSD</v>
      </c>
      <c r="BJ145">
        <v>0</v>
      </c>
      <c r="BK145" t="str">
        <v>Not available</v>
      </c>
      <c r="BL145" t="str">
        <v>Wi-Fi 6E(802.11ax) (Triple band) 2*2 + Bluetooth® 5.4 Wireless Card</v>
      </c>
      <c r="BM145" t="str">
        <v>Realtek RTL8111H 10/100/1000 Mbps</v>
      </c>
      <c r="BN145" t="str">
        <v>1080p FHD camera with IR function to support Windows Hello</v>
      </c>
      <c r="BO145" t="str">
        <v>N/A</v>
      </c>
      <c r="BP145">
        <v>0</v>
      </c>
      <c r="BQ145" t="str">
        <v>Built-in array microphone
Built-in speakers</v>
      </c>
      <c r="BR145" t="str">
        <v>Windows 11 Home - ASUS recommends Windows 11 Pro for business_x000D_
* Windows 11 Home is available only as the Single Language edition. Learn more about Windows 11 Home Single language: https://support.microsoft.com/article/eaf060a6-3642-4612-6b75-b34e57a08abf</v>
      </c>
      <c r="BS145" t="str">
        <v>1-month trial for new Microsoft 365 customers. Credit card required.</v>
      </c>
      <c r="BT145" t="str">
        <v>ø4.5, 120W AC Adapter, Output: 20V DC, 6.0A, 120W, Input: 100~240V AC 50/60Hz universal</v>
      </c>
      <c r="BU145" t="str">
        <v>1x Kensington lock
1x 3.5mm combo audio jack
1x USB 2.0 Type-A</v>
      </c>
      <c r="BV145" t="str">
        <v>1x DC-in
1x RJ45 Gigabit Ethernet
1x HDMI in 1.4
1x HDMI out 1.4
1x USB 3.2 Gen 1 Type-C
3x USB 3.2 Gen 1 Type-A</v>
      </c>
      <c r="BW145" t="str">
        <v>54.1 x 41.6 x 1.7 ~ 21.0 cm (21.30" x 16.38" x 0.67" ~ 8.27")</v>
      </c>
      <c r="BX145" t="str">
        <v>06.90 kg (15.21 lbs)</v>
      </c>
      <c r="BY145" t="str">
        <v>BIOS Booting User Password Protection
HDD User Password Protection and Security
Kensington Security Slot™(7x 3mm)</v>
      </c>
      <c r="BZ145" t="str">
        <v>McAfee® 30 days free trial</v>
      </c>
      <c r="CA145" t="str">
        <v>Trusted Platform Module (TPM) 2.0</v>
      </c>
      <c r="CB145" t="str">
        <v>AI ExpertMeet (AI features need devices with 12GB RAM or more)
MyASUS
ASUS Business Manager</v>
      </c>
      <c r="CC145" t="str">
        <v>System diagnosis
Fan Profile
Splendid
AppDeals
Link to MyASUS</v>
      </c>
      <c r="CD145" t="str">
        <v>Wired black keyboard (USB)
Wired optical mouse (USB)</v>
      </c>
      <c r="CE145" t="str">
        <v>EPEAT Gold
EPEAT Silver
Energy star 8.0
REACH
RoHS</v>
      </c>
      <c r="CF145" t="str">
        <v>1Y Carry-In
 Accidental Damage Protection + 2Y Carry-In</v>
      </c>
      <c r="CG145" t="str">
        <v>65% PCR recycled plastic rear cover</v>
      </c>
      <c r="CH145" t="str">
        <v>65% PCR recycled plastic base cover</v>
      </c>
      <c r="CI145">
        <v>0.55000000000000004</v>
      </c>
    </row>
    <row r="146" spans="1:87" ht="43.2">
      <c r="A146" t="str">
        <v>PM640GAT-W7310WSH</v>
      </c>
      <c r="B146" s="19" t="str">
        <f>IF(ISBLANK(A146),"",_xlfn.XLOOKUP(LEFT(A146,5),'MKT name rule'!$B$2:$B$322,'MKT name rule'!$C$2:$C$322, "Not found"))</f>
        <v>ASUS ExpertCenter PM600</v>
      </c>
      <c r="C146" s="19" t="str">
        <f t="shared" si="88"/>
        <v>90PT04E1-M000V0</v>
      </c>
      <c r="D146" t="e">
        <f t="shared" si="61"/>
        <v>#VALUE!</v>
      </c>
      <c r="E146" t="e">
        <f t="shared" si="62"/>
        <v>#VALUE!</v>
      </c>
      <c r="F146" t="str">
        <f t="shared" si="63"/>
        <v>N/A</v>
      </c>
      <c r="G146" t="str">
        <f t="shared" si="60"/>
        <v/>
      </c>
      <c r="H146" t="str">
        <f t="shared" si="89"/>
        <v>With privacy shutter</v>
      </c>
      <c r="I146" t="str">
        <f t="shared" si="64"/>
        <v>23.8"</v>
      </c>
      <c r="J146" t="str">
        <f t="shared" si="65"/>
        <v>FHD (1920 x 1080) 16:9</v>
      </c>
      <c r="K146" t="str">
        <f t="shared" si="66"/>
        <v>250nits</v>
      </c>
      <c r="L146" s="1" t="str">
        <f t="shared" si="67"/>
        <v>AMD Radeon™ 840M</v>
      </c>
      <c r="M146" t="str">
        <f t="shared" si="68"/>
        <v/>
      </c>
      <c r="N146"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6" t="e">
        <f t="shared" si="70"/>
        <v>#N/A</v>
      </c>
      <c r="P146" t="e">
        <f t="shared" si="71"/>
        <v>#N/A</v>
      </c>
      <c r="Q146" t="str">
        <f t="shared" si="72"/>
        <v>16GB DDR5 SO-DIMM *2</v>
      </c>
      <c r="R146" t="str">
        <f t="shared" si="73"/>
        <v>??.?? kg</v>
      </c>
      <c r="S146" t="str">
        <f t="shared" si="74"/>
        <v>No Battery</v>
      </c>
      <c r="T146" t="str">
        <f t="shared" si="75"/>
        <v>Not Found</v>
      </c>
      <c r="U146" t="str">
        <f t="shared" si="76"/>
        <v>ø4.5, 120W AC Adapter, Output: 20V DC, 6.0A, 120W, Input: 100~240V AC 50/60Hz universal</v>
      </c>
      <c r="V146" t="str">
        <f t="shared" si="77"/>
        <v>US MIL-STD 810G military-grade standard</v>
      </c>
      <c r="W146" t="e">
        <f t="shared" si="78"/>
        <v>#VALUE!</v>
      </c>
      <c r="X146" t="e">
        <f t="shared" si="79"/>
        <v>#VALUE!</v>
      </c>
      <c r="Y146" t="e">
        <f t="shared" si="80"/>
        <v>#VALUE!</v>
      </c>
      <c r="Z146" t="str">
        <f t="shared" si="81"/>
        <v/>
      </c>
      <c r="AA146" t="str">
        <f t="shared" si="82"/>
        <v/>
      </c>
      <c r="AB146" t="str">
        <f t="shared" si="83"/>
        <v>Radeon™ 840M</v>
      </c>
      <c r="AC146" t="e">
        <f t="shared" si="84"/>
        <v>#VALUE!</v>
      </c>
      <c r="AD146" t="str">
        <f t="shared" si="85"/>
        <v>Built-in array microphone
Built-in speakers</v>
      </c>
      <c r="AE146" t="str">
        <f t="shared" si="86"/>
        <v>Windows 11 Home - ASUS recommends Windows 11 Pro for business_x000D_
* Windows 11 Home is available only as the Single Language edition. Learn more about Windows 11 Home Single language: https://support.microsoft.com/article/eaf060a6-3642-4612-6b75-b34e57a08abf</v>
      </c>
      <c r="AF146" t="str">
        <f t="shared" si="87"/>
        <v>PM640GAT</v>
      </c>
      <c r="AG146" s="27"/>
      <c r="AH146" t="str">
        <v>90PT04E1-M000V0</v>
      </c>
      <c r="AI146" t="str">
        <v>PM640GAT-W7310WSH</v>
      </c>
      <c r="AJ146" t="str">
        <v>VSPT04E1-BU0080</v>
      </c>
      <c r="AK146" t="str">
        <v>199291480087</v>
      </c>
      <c r="AL146" t="str">
        <v/>
      </c>
      <c r="AM146">
        <v>0</v>
      </c>
      <c r="AN146" t="str">
        <v>White</v>
      </c>
      <c r="AO146" t="str">
        <v>23.8-inch</v>
      </c>
      <c r="AP146" t="str">
        <v>FHD (1920 x 1080) 16:9</v>
      </c>
      <c r="AQ146" t="str">
        <v>LCD</v>
      </c>
      <c r="AR146" t="str">
        <v>250nits</v>
      </c>
      <c r="AS146" t="str">
        <v>sRGB: 100%</v>
      </c>
      <c r="AT146" t="str">
        <v>178/178</v>
      </c>
      <c r="AU146" t="str">
        <v>14/25</v>
      </c>
      <c r="AV146" t="str">
        <v>75Hz</v>
      </c>
      <c r="AW146" t="str">
        <v>1000:1</v>
      </c>
      <c r="AX146" t="str">
        <v>93 %</v>
      </c>
      <c r="AY146" t="str">
        <v>Wide view</v>
      </c>
      <c r="AZ146" t="str">
        <v>Anti-glare display</v>
      </c>
      <c r="BA146" t="str">
        <v>Touch screen</v>
      </c>
      <c r="BB146" t="str">
        <v>HAS stand with VESA supported</v>
      </c>
      <c r="BC146" t="str">
        <v>US MIL-STD 810G military-grade standard</v>
      </c>
      <c r="BD146" t="str">
        <v>AMD Ryzen™AI 7 445 Processor 2.0GHz (8MB Cache, up to 4.6 GHz, 6 cores, 12 Threads)
 NPU 50 TOPs</v>
      </c>
      <c r="BE146" t="str">
        <v>AMD Ryzen™ AI NPU 50 TOPS</v>
      </c>
      <c r="BF146" t="str">
        <v>N/A</v>
      </c>
      <c r="BG146" t="str">
        <v>N/A</v>
      </c>
      <c r="BH146" t="str">
        <v>AMD Radeon™ 840M</v>
      </c>
      <c r="BI146" t="str">
        <v/>
      </c>
      <c r="BJ146" t="str">
        <v>16GB DDR5 SO-DIMM *2</v>
      </c>
      <c r="BK146" t="str">
        <v>DDR5 32GB</v>
      </c>
      <c r="BL146" t="str">
        <v>1TB M.2 NVMe™ PCIe® 4.0 SSD</v>
      </c>
      <c r="BM146" t="str">
        <v>2x DDR5 SO-DIMM slot</v>
      </c>
      <c r="BN146" t="str">
        <v/>
      </c>
      <c r="BO146" t="str">
        <v/>
      </c>
      <c r="BP146" t="str">
        <v>Wi-Fi 7(802.11be) (Triple band) 2*2 + Bluetooth® 5.4 Wireless Card</v>
      </c>
      <c r="BQ146" t="str">
        <v>Realtek RTL8111H 10/100/1000 Mbps</v>
      </c>
      <c r="BR146" t="str">
        <v>5M camera with IR function to support Windows Hello</v>
      </c>
      <c r="BS146" t="str">
        <v>With privacy shutter</v>
      </c>
      <c r="BT146" t="str">
        <v>N/A</v>
      </c>
      <c r="BU146" t="str">
        <v>Built-in array microphone
Built-in speakers</v>
      </c>
      <c r="BV146" t="str">
        <v>Windows 11 Home - ASUS recommends Windows 11 Pro for business_x000D_
* Windows 11 Home is available only as the Single Language edition. Learn more about Windows 11 Home Single language: https://support.microsoft.com/article/eaf060a6-3642-4612-6b75-b34e57a08abf</v>
      </c>
      <c r="BW146" t="str">
        <v>Microsoft Office Home 2024_x000D_
Microsoft 365 Basic</v>
      </c>
      <c r="BX146" t="str">
        <v>N/A</v>
      </c>
      <c r="BY146" t="str">
        <v>ø4.5, 120W AC Adapter, Output: 20V DC, 6.0A, 120W, Input: 100~240V AC 50/60Hz universal</v>
      </c>
      <c r="BZ146" t="str">
        <v>1x Kensington lock
1x 3.5mm combo audio jack
1x USB 2.0 Type-A</v>
      </c>
      <c r="CA146" t="str">
        <v>1x DC-in
1x RJ45 Gigabit Ethernet
1x HDMI in 1.4
1x HDMI out 2.1b
1x USB 3.2 Gen 1 Type-C
3x USB 3.2 Gen 1 Type-A</v>
      </c>
      <c r="CB146" t="str">
        <v>54.1 x 41.5 x 1.7 ~ 20.4 cm (21.30" x 16.34" x 0.67" ~ 8.03")</v>
      </c>
      <c r="CC146" t="str">
        <v>08.96 kg (19.75 lbs)
HAS Stand</v>
      </c>
      <c r="CD146" t="str">
        <v>??.?? kg</v>
      </c>
      <c r="CE146" t="str">
        <v>BIOS Booting User Password Protection
HDD User Password Protection and Security
Kensington Security Slot™(7x 3mm)</v>
      </c>
      <c r="CF146" t="str">
        <v>McAfee® 2 years</v>
      </c>
      <c r="CG146" t="str">
        <v>Trusted Platform Module (TPM) 2.0</v>
      </c>
      <c r="CH146" t="str">
        <v>AI ExpertMeet (AI features need devices with 12GB RAM or more)
MyASUS
ASUS Business Manager</v>
      </c>
      <c r="CI146" t="str">
        <v>System diagnosis
Fan Profile
Splendid
AppDeals
Link to MyASUS</v>
      </c>
    </row>
    <row r="147" spans="1:87" ht="43.2">
      <c r="A147" t="str">
        <v>PM640GAT-W5350WSH</v>
      </c>
      <c r="B147" s="19" t="str">
        <f>IF(ISBLANK(A147),"",_xlfn.XLOOKUP(LEFT(A147,5),'MKT name rule'!$B$2:$B$322,'MKT name rule'!$C$2:$C$322, "Not found"))</f>
        <v>ASUS ExpertCenter PM600</v>
      </c>
      <c r="C147" s="19" t="str">
        <f t="shared" si="88"/>
        <v>90PT04E1-M000W0</v>
      </c>
      <c r="D147" t="e">
        <f t="shared" si="61"/>
        <v>#VALUE!</v>
      </c>
      <c r="E147" t="e">
        <f t="shared" si="62"/>
        <v>#VALUE!</v>
      </c>
      <c r="F147" t="str">
        <f t="shared" si="63"/>
        <v>N/A</v>
      </c>
      <c r="G147" t="str">
        <f t="shared" si="60"/>
        <v/>
      </c>
      <c r="H147" t="str">
        <f t="shared" si="89"/>
        <v>With privacy shutter</v>
      </c>
      <c r="I147" t="str">
        <f t="shared" si="64"/>
        <v>23.8"</v>
      </c>
      <c r="J147" t="str">
        <f t="shared" si="65"/>
        <v>FHD (1920 x 1080) 16:9</v>
      </c>
      <c r="K147" t="str">
        <f t="shared" si="66"/>
        <v>250nits</v>
      </c>
      <c r="L147" s="1" t="str">
        <f t="shared" si="67"/>
        <v>AMD Radeon™ 840M</v>
      </c>
      <c r="M147" t="str">
        <f t="shared" si="68"/>
        <v/>
      </c>
      <c r="N147"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7" t="e">
        <f t="shared" si="70"/>
        <v>#N/A</v>
      </c>
      <c r="P147" t="e">
        <f t="shared" si="71"/>
        <v>#N/A</v>
      </c>
      <c r="Q147" t="str">
        <f t="shared" si="72"/>
        <v>16GB DDR5 SO-DIMM *2</v>
      </c>
      <c r="R147" t="str">
        <f t="shared" si="73"/>
        <v>??.?? kg</v>
      </c>
      <c r="S147" t="str">
        <f t="shared" si="74"/>
        <v>No Battery</v>
      </c>
      <c r="T147" t="str">
        <f t="shared" si="75"/>
        <v>Not Found</v>
      </c>
      <c r="U147" t="str">
        <f t="shared" si="76"/>
        <v>ø4.5, 120W AC Adapter, Output: 20V DC, 6.0A, 120W, Input: 100~240V AC 50/60Hz universal</v>
      </c>
      <c r="V147" t="str">
        <f t="shared" si="77"/>
        <v>US MIL-STD 810G military-grade standard</v>
      </c>
      <c r="W147" t="e">
        <f t="shared" si="78"/>
        <v>#VALUE!</v>
      </c>
      <c r="X147" t="e">
        <f t="shared" si="79"/>
        <v>#VALUE!</v>
      </c>
      <c r="Y147" t="e">
        <f t="shared" si="80"/>
        <v>#VALUE!</v>
      </c>
      <c r="Z147" t="str">
        <f t="shared" si="81"/>
        <v/>
      </c>
      <c r="AA147" t="str">
        <f t="shared" si="82"/>
        <v/>
      </c>
      <c r="AB147" t="str">
        <f t="shared" si="83"/>
        <v>Radeon™ 840M</v>
      </c>
      <c r="AC147" t="e">
        <f t="shared" si="84"/>
        <v>#VALUE!</v>
      </c>
      <c r="AD147" t="str">
        <f t="shared" si="85"/>
        <v>Built-in array microphone
Built-in speakers</v>
      </c>
      <c r="AE147" t="str">
        <f t="shared" si="86"/>
        <v>Windows 11 Home - ASUS recommends Windows 11 Pro for business_x000D_
* Windows 11 Home is available only as the Single Language edition. Learn more about Windows 11 Home Single language: https://support.microsoft.com/article/eaf060a6-3642-4612-6b75-b34e57a08abf</v>
      </c>
      <c r="AF147" t="str">
        <f t="shared" si="87"/>
        <v>PM640GAT</v>
      </c>
      <c r="AG147" s="27"/>
      <c r="AH147" t="str">
        <v>90PT04E1-M000W0</v>
      </c>
      <c r="AI147" t="str">
        <v>PM640GAT-W5350WSH</v>
      </c>
      <c r="AJ147" t="str">
        <v>VSPT04E1-BU0080</v>
      </c>
      <c r="AK147" t="str">
        <v>199291480094</v>
      </c>
      <c r="AL147" t="str">
        <v/>
      </c>
      <c r="AM147">
        <v>0</v>
      </c>
      <c r="AN147" t="str">
        <v>White</v>
      </c>
      <c r="AO147" t="str">
        <v>23.8-inch</v>
      </c>
      <c r="AP147" t="str">
        <v>FHD (1920 x 1080) 16:9</v>
      </c>
      <c r="AQ147" t="str">
        <v>LCD</v>
      </c>
      <c r="AR147" t="str">
        <v>250nits</v>
      </c>
      <c r="AS147" t="str">
        <v>sRGB: 100%</v>
      </c>
      <c r="AT147" t="str">
        <v>178/178</v>
      </c>
      <c r="AU147" t="str">
        <v>14/25</v>
      </c>
      <c r="AV147" t="str">
        <v>75Hz</v>
      </c>
      <c r="AW147" t="str">
        <v>1000:1</v>
      </c>
      <c r="AX147" t="str">
        <v>93 %</v>
      </c>
      <c r="AY147" t="str">
        <v>Wide view</v>
      </c>
      <c r="AZ147" t="str">
        <v>Anti-glare display</v>
      </c>
      <c r="BA147" t="str">
        <v>Touch screen</v>
      </c>
      <c r="BB147" t="str">
        <v>HAS stand with VESA supported</v>
      </c>
      <c r="BC147" t="str">
        <v>US MIL-STD 810G military-grade standard</v>
      </c>
      <c r="BD147" t="str">
        <v>AMD Ryzen™AI 5 430 Processor 2.0GHz (8MB Cache, up to 4.5 GHz, 4 cores, 8 Threads)
 NPU 50 TOPs</v>
      </c>
      <c r="BE147" t="str">
        <v>AMD Ryzen™ AI NPU 50 TOPS</v>
      </c>
      <c r="BF147" t="str">
        <v>N/A</v>
      </c>
      <c r="BG147" t="str">
        <v>N/A</v>
      </c>
      <c r="BH147" t="str">
        <v>AMD Radeon™ 840M</v>
      </c>
      <c r="BI147" t="str">
        <v/>
      </c>
      <c r="BJ147" t="str">
        <v>16GB DDR5 SO-DIMM *2</v>
      </c>
      <c r="BK147" t="str">
        <v>DDR5 32GB</v>
      </c>
      <c r="BL147" t="str">
        <v>512GB M.2 NVMe™ PCIe® 4.0 SSD</v>
      </c>
      <c r="BM147" t="str">
        <v>2x DDR5 SO-DIMM slot</v>
      </c>
      <c r="BN147" t="str">
        <v/>
      </c>
      <c r="BO147" t="str">
        <v/>
      </c>
      <c r="BP147" t="str">
        <v>Wi-Fi 7(802.11be) (Triple band) 2*2 + Bluetooth® 5.4 Wireless Card</v>
      </c>
      <c r="BQ147" t="str">
        <v>Realtek RTL8111H 10/100/1000 Mbps</v>
      </c>
      <c r="BR147" t="str">
        <v>5M camera with IR function to support Windows Hello</v>
      </c>
      <c r="BS147" t="str">
        <v>With privacy shutter</v>
      </c>
      <c r="BT147" t="str">
        <v>N/A</v>
      </c>
      <c r="BU147" t="str">
        <v>Built-in array microphone
Built-in speakers</v>
      </c>
      <c r="BV147" t="str">
        <v>Windows 11 Home - ASUS recommends Windows 11 Pro for business_x000D_
* Windows 11 Home is available only as the Single Language edition. Learn more about Windows 11 Home Single language: https://support.microsoft.com/article/eaf060a6-3642-4612-6b75-b34e57a08abf</v>
      </c>
      <c r="BW147" t="str">
        <v>Microsoft Office Home 2024_x000D_
Microsoft 365 Basic</v>
      </c>
      <c r="BX147" t="str">
        <v>N/A</v>
      </c>
      <c r="BY147" t="str">
        <v>ø4.5, 120W AC Adapter, Output: 20V DC, 6.0A, 120W, Input: 100~240V AC 50/60Hz universal</v>
      </c>
      <c r="BZ147" t="str">
        <v>1x Kensington lock
1x 3.5mm combo audio jack
1x USB 2.0 Type-A</v>
      </c>
      <c r="CA147" t="str">
        <v>1x DC-in
1x RJ45 Gigabit Ethernet
1x HDMI in 1.4
1x HDMI out 2.1b
1x USB 3.2 Gen 1 Type-C
3x USB 3.2 Gen 1 Type-A</v>
      </c>
      <c r="CB147" t="str">
        <v>54.1 x 41.5 x 1.7 ~ 20.4 cm (21.30" x 16.34" x 0.67" ~ 8.03")</v>
      </c>
      <c r="CC147" t="str">
        <v>08.96 kg (19.75 lbs)
HAS Stand</v>
      </c>
      <c r="CD147" t="str">
        <v>??.?? kg</v>
      </c>
      <c r="CE147" t="str">
        <v>BIOS Booting User Password Protection
HDD User Password Protection and Security
Kensington Security Slot™(7x 3mm)</v>
      </c>
      <c r="CF147" t="str">
        <v>McAfee® 2 years</v>
      </c>
      <c r="CG147" t="str">
        <v>Trusted Platform Module (TPM) 2.0</v>
      </c>
      <c r="CH147" t="str">
        <v>AI ExpertMeet (AI features need devices with 12GB RAM or more)
MyASUS
ASUS Business Manager</v>
      </c>
      <c r="CI147" t="str">
        <v>System diagnosis
Fan Profile
Splendid
AppDeals
Link to MyASUS</v>
      </c>
    </row>
    <row r="148" spans="1:87" ht="43.2">
      <c r="A148" t="str">
        <v>PM640GAK-B7310WS</v>
      </c>
      <c r="B148" s="19" t="str">
        <f>IF(ISBLANK(A148),"",_xlfn.XLOOKUP(LEFT(A148,5),'MKT name rule'!$B$2:$B$322,'MKT name rule'!$C$2:$C$322, "Not found"))</f>
        <v>ASUS ExpertCenter PM600</v>
      </c>
      <c r="C148" s="19" t="str">
        <f t="shared" si="88"/>
        <v>90PT04E2-M000X0</v>
      </c>
      <c r="D148" t="e">
        <f t="shared" si="61"/>
        <v>#VALUE!</v>
      </c>
      <c r="E148" t="e">
        <f t="shared" si="62"/>
        <v>#VALUE!</v>
      </c>
      <c r="F148" t="str">
        <f t="shared" si="63"/>
        <v>N/A</v>
      </c>
      <c r="G148" t="str">
        <f t="shared" si="60"/>
        <v/>
      </c>
      <c r="H148" t="str">
        <f t="shared" si="89"/>
        <v>With privacy shutter</v>
      </c>
      <c r="I148" t="str">
        <f t="shared" si="64"/>
        <v>23.8"</v>
      </c>
      <c r="J148" t="str">
        <f t="shared" si="65"/>
        <v>FHD (1920 x 1080) 16:9</v>
      </c>
      <c r="K148" t="str">
        <f t="shared" si="66"/>
        <v>250nits</v>
      </c>
      <c r="L148" s="1" t="str">
        <f t="shared" si="67"/>
        <v>AMD Radeon™ 840M</v>
      </c>
      <c r="M148" t="str">
        <f t="shared" si="68"/>
        <v/>
      </c>
      <c r="N148"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8" t="e">
        <f t="shared" si="70"/>
        <v>#N/A</v>
      </c>
      <c r="P148" t="e">
        <f t="shared" si="71"/>
        <v>#N/A</v>
      </c>
      <c r="Q148" t="str">
        <f t="shared" si="72"/>
        <v>16GB DDR5 SO-DIMM *2</v>
      </c>
      <c r="R148" t="str">
        <f t="shared" si="73"/>
        <v>??.?? kg</v>
      </c>
      <c r="S148" t="str">
        <f t="shared" si="74"/>
        <v>No Battery</v>
      </c>
      <c r="T148" t="str">
        <f t="shared" si="75"/>
        <v>Not Found</v>
      </c>
      <c r="U148" t="str">
        <f t="shared" si="76"/>
        <v>ø4.5, 120W AC Adapter, Output: 20V DC, 6.0A, 120W, Input: 100~240V AC 50/60Hz universal</v>
      </c>
      <c r="V148" t="str">
        <f t="shared" si="77"/>
        <v>US MIL-STD 810G military-grade standard</v>
      </c>
      <c r="W148" t="e">
        <f t="shared" si="78"/>
        <v>#VALUE!</v>
      </c>
      <c r="X148" t="e">
        <f t="shared" si="79"/>
        <v>#VALUE!</v>
      </c>
      <c r="Y148" t="e">
        <f t="shared" si="80"/>
        <v>#VALUE!</v>
      </c>
      <c r="Z148" t="str">
        <f t="shared" si="81"/>
        <v/>
      </c>
      <c r="AA148" t="str">
        <f t="shared" si="82"/>
        <v/>
      </c>
      <c r="AB148" t="str">
        <f t="shared" si="83"/>
        <v>Radeon™ 840M</v>
      </c>
      <c r="AC148" t="e">
        <f t="shared" si="84"/>
        <v>#VALUE!</v>
      </c>
      <c r="AD148" t="str">
        <f t="shared" si="85"/>
        <v>Built-in array microphone
Built-in speakers</v>
      </c>
      <c r="AE148" t="str">
        <f t="shared" si="86"/>
        <v>Windows 11 Home - ASUS recommends Windows 11 Pro for business_x000D_
* Windows 11 Home is available only as the Single Language edition. Learn more about Windows 11 Home Single language: https://support.microsoft.com/article/eaf060a6-3642-4612-6b75-b34e57a08abf</v>
      </c>
      <c r="AF148" t="str">
        <f t="shared" si="87"/>
        <v>PM640GAK</v>
      </c>
      <c r="AG148" s="27"/>
      <c r="AH148" t="str">
        <v>90PT04E2-M000X0</v>
      </c>
      <c r="AI148" t="str">
        <v>PM640GAK-B7310WS</v>
      </c>
      <c r="AJ148" t="str">
        <v>VSPT04E2-BU0020</v>
      </c>
      <c r="AK148" t="str">
        <v>199291480063</v>
      </c>
      <c r="AL148" t="str">
        <v/>
      </c>
      <c r="AM148">
        <v>0</v>
      </c>
      <c r="AN148" t="str">
        <v>Black</v>
      </c>
      <c r="AO148" t="str">
        <v>23.8-inch</v>
      </c>
      <c r="AP148" t="str">
        <v>FHD (1920 x 1080) 16:9</v>
      </c>
      <c r="AQ148" t="str">
        <v>LCD</v>
      </c>
      <c r="AR148" t="str">
        <v>250nits</v>
      </c>
      <c r="AS148" t="str">
        <v>sRGB: 100%</v>
      </c>
      <c r="AT148" t="str">
        <v>178/178</v>
      </c>
      <c r="AU148" t="str">
        <v>14/25</v>
      </c>
      <c r="AV148" t="str">
        <v>100Hz</v>
      </c>
      <c r="AW148" t="str">
        <v>1000:1</v>
      </c>
      <c r="AX148" t="str">
        <v>93 %</v>
      </c>
      <c r="AY148" t="str">
        <v>Wide view</v>
      </c>
      <c r="AZ148" t="str">
        <v>Anti-glare display</v>
      </c>
      <c r="BA148" t="str">
        <v>Non-touch screen</v>
      </c>
      <c r="BB148" t="str">
        <v>Normal Stand</v>
      </c>
      <c r="BC148" t="str">
        <v>US MIL-STD 810G military-grade standard</v>
      </c>
      <c r="BD148" t="str">
        <v>AMD Ryzen™AI 7 445 Processor 2.0GHz (8MB Cache, up to 4.6 GHz, 6 cores, 12 Threads)
 NPU 50 TOPs</v>
      </c>
      <c r="BE148" t="str">
        <v>AMD Ryzen™ AI NPU 50 TOPS</v>
      </c>
      <c r="BF148" t="str">
        <v>N/A</v>
      </c>
      <c r="BG148" t="str">
        <v>N/A</v>
      </c>
      <c r="BH148" t="str">
        <v>AMD Radeon™ 840M</v>
      </c>
      <c r="BI148" t="str">
        <v/>
      </c>
      <c r="BJ148" t="str">
        <v>16GB DDR5 SO-DIMM *2</v>
      </c>
      <c r="BK148" t="str">
        <v>DDR5 32GB</v>
      </c>
      <c r="BL148" t="str">
        <v>1TB M.2 NVMe™ PCIe® 4.0 SSD</v>
      </c>
      <c r="BM148" t="str">
        <v>2x DDR5 SO-DIMM slot</v>
      </c>
      <c r="BN148" t="str">
        <v/>
      </c>
      <c r="BO148" t="str">
        <v/>
      </c>
      <c r="BP148" t="str">
        <v>Wi-Fi 7(802.11be) (Triple band) 2*2 + Bluetooth® 5.4 Wireless Card</v>
      </c>
      <c r="BQ148" t="str">
        <v>Realtek RTL8111H 10/100/1000 Mbps</v>
      </c>
      <c r="BR148" t="str">
        <v>5M camera with IR function to support Windows Hello</v>
      </c>
      <c r="BS148" t="str">
        <v>With privacy shutter</v>
      </c>
      <c r="BT148" t="str">
        <v>N/A</v>
      </c>
      <c r="BU148" t="str">
        <v>Built-in array microphone
Built-in speakers</v>
      </c>
      <c r="BV148" t="str">
        <v>Windows 11 Home - ASUS recommends Windows 11 Pro for business_x000D_
* Windows 11 Home is available only as the Single Language edition. Learn more about Windows 11 Home Single language: https://support.microsoft.com/article/eaf060a6-3642-4612-6b75-b34e57a08abf</v>
      </c>
      <c r="BW148" t="str">
        <v>Microsoft Office Home 2024_x000D_
Microsoft 365 Basic</v>
      </c>
      <c r="BX148" t="str">
        <v>N/A</v>
      </c>
      <c r="BY148" t="str">
        <v>ø4.5, 120W AC Adapter, Output: 20V DC, 6.0A, 120W, Input: 100~240V AC 50/60Hz universal</v>
      </c>
      <c r="BZ148" t="str">
        <v>1x Kensington lock
1x 3.5mm combo audio jack
1x USB 2.0 Type-A</v>
      </c>
      <c r="CA148" t="str">
        <v>1x DC-in
1x RJ45 Gigabit Ethernet
1x HDMI in 1.4
1x HDMI out 2.1b
1x USB 3.2 Gen 1 Type-C
3x USB 3.2 Gen 1 Type-A</v>
      </c>
      <c r="CB148" t="str">
        <v>54.1 x 41.5 x 1.7 ~ 20.4 cm (21.30" x 16.34" x 0.67" ~ 8.03")</v>
      </c>
      <c r="CC148" t="str">
        <v>05.76 kg (12.70 lbs)
Fix Stand</v>
      </c>
      <c r="CD148" t="str">
        <v>??.?? kg</v>
      </c>
      <c r="CE148" t="str">
        <v>BIOS Booting User Password Protection
HDD User Password Protection and Security
Kensington Security Slot™(7x 3mm)</v>
      </c>
      <c r="CF148" t="str">
        <v>McAfee® 2 years</v>
      </c>
      <c r="CG148" t="str">
        <v>Trusted Platform Module (TPM) 2.0</v>
      </c>
      <c r="CH148" t="str">
        <v>AI ExpertMeet (AI features need devices with 12GB RAM or more)
MyASUS
ASUS Business Manager</v>
      </c>
      <c r="CI148" t="str">
        <v>System diagnosis
Fan Profile
Splendid
AppDeals
Link to MyASUS</v>
      </c>
    </row>
    <row r="149" spans="1:87" ht="43.2">
      <c r="A149" t="str">
        <v>PM640GAK-B5350WS</v>
      </c>
      <c r="B149" s="19" t="str">
        <f>IF(ISBLANK(A149),"",_xlfn.XLOOKUP(LEFT(A149,5),'MKT name rule'!$B$2:$B$322,'MKT name rule'!$C$2:$C$322, "Not found"))</f>
        <v>ASUS ExpertCenter PM600</v>
      </c>
      <c r="C149" s="19" t="str">
        <f t="shared" si="88"/>
        <v>90PT04E2-M000Y0</v>
      </c>
      <c r="D149" t="e">
        <f t="shared" si="61"/>
        <v>#VALUE!</v>
      </c>
      <c r="E149" t="e">
        <f t="shared" si="62"/>
        <v>#VALUE!</v>
      </c>
      <c r="F149" t="str">
        <f t="shared" si="63"/>
        <v>N/A</v>
      </c>
      <c r="G149" t="str">
        <f t="shared" si="60"/>
        <v/>
      </c>
      <c r="H149" t="str">
        <f t="shared" si="89"/>
        <v>With privacy shutter</v>
      </c>
      <c r="I149" t="str">
        <f t="shared" si="64"/>
        <v>23.8"</v>
      </c>
      <c r="J149" t="str">
        <f t="shared" si="65"/>
        <v>FHD (1920 x 1080) 16:9</v>
      </c>
      <c r="K149" t="str">
        <f t="shared" si="66"/>
        <v>250nits</v>
      </c>
      <c r="L149" s="1" t="str">
        <f t="shared" si="67"/>
        <v>AMD Radeon™ 840M</v>
      </c>
      <c r="M149" t="str">
        <f t="shared" si="68"/>
        <v/>
      </c>
      <c r="N149"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9" t="e">
        <f t="shared" si="70"/>
        <v>#N/A</v>
      </c>
      <c r="P149" t="e">
        <f t="shared" si="71"/>
        <v>#N/A</v>
      </c>
      <c r="Q149" t="str">
        <f t="shared" si="72"/>
        <v>16GB DDR5 SO-DIMM *2</v>
      </c>
      <c r="R149" t="str">
        <f t="shared" si="73"/>
        <v>??.?? kg</v>
      </c>
      <c r="S149" t="str">
        <f t="shared" si="74"/>
        <v>No Battery</v>
      </c>
      <c r="T149" t="str">
        <f t="shared" si="75"/>
        <v>Not Found</v>
      </c>
      <c r="U149" t="str">
        <f t="shared" si="76"/>
        <v>ø4.5, 120W AC Adapter, Output: 20V DC, 6.0A, 120W, Input: 100~240V AC 50/60Hz universal</v>
      </c>
      <c r="V149" t="str">
        <f t="shared" si="77"/>
        <v>US MIL-STD 810G military-grade standard</v>
      </c>
      <c r="W149" t="e">
        <f t="shared" si="78"/>
        <v>#VALUE!</v>
      </c>
      <c r="X149" t="e">
        <f t="shared" si="79"/>
        <v>#VALUE!</v>
      </c>
      <c r="Y149" t="e">
        <f t="shared" si="80"/>
        <v>#VALUE!</v>
      </c>
      <c r="Z149" t="str">
        <f t="shared" si="81"/>
        <v/>
      </c>
      <c r="AA149" t="str">
        <f t="shared" si="82"/>
        <v/>
      </c>
      <c r="AB149" t="str">
        <f t="shared" si="83"/>
        <v>Radeon™ 840M</v>
      </c>
      <c r="AC149" t="e">
        <f t="shared" si="84"/>
        <v>#VALUE!</v>
      </c>
      <c r="AD149" t="str">
        <f t="shared" si="85"/>
        <v>Built-in array microphone
Built-in speakers</v>
      </c>
      <c r="AE149" t="str">
        <f t="shared" si="86"/>
        <v>Windows 11 Home - ASUS recommends Windows 11 Pro for business_x000D_
* Windows 11 Home is available only as the Single Language edition. Learn more about Windows 11 Home Single language: https://support.microsoft.com/article/eaf060a6-3642-4612-6b75-b34e57a08abf</v>
      </c>
      <c r="AF149" t="str">
        <f t="shared" si="87"/>
        <v>PM640GAK</v>
      </c>
      <c r="AG149" s="27"/>
      <c r="AH149" t="str">
        <v>90PT04E2-M000Y0</v>
      </c>
      <c r="AI149" t="str">
        <v>PM640GAK-B5350WS</v>
      </c>
      <c r="AJ149" t="str">
        <v>VSPT04E2-BU0020</v>
      </c>
      <c r="AK149" t="str">
        <v>199291480070</v>
      </c>
      <c r="AL149" t="str">
        <v/>
      </c>
      <c r="AM149">
        <v>0</v>
      </c>
      <c r="AN149" t="str">
        <v>Black</v>
      </c>
      <c r="AO149" t="str">
        <v>23.8-inch</v>
      </c>
      <c r="AP149" t="str">
        <v>FHD (1920 x 1080) 16:9</v>
      </c>
      <c r="AQ149" t="str">
        <v>LCD</v>
      </c>
      <c r="AR149" t="str">
        <v>250nits</v>
      </c>
      <c r="AS149" t="str">
        <v>sRGB: 100%</v>
      </c>
      <c r="AT149" t="str">
        <v>178/178</v>
      </c>
      <c r="AU149" t="str">
        <v>14/25</v>
      </c>
      <c r="AV149" t="str">
        <v>100Hz</v>
      </c>
      <c r="AW149" t="str">
        <v>1000:1</v>
      </c>
      <c r="AX149" t="str">
        <v>93 %</v>
      </c>
      <c r="AY149" t="str">
        <v>Wide view</v>
      </c>
      <c r="AZ149" t="str">
        <v>Anti-glare display</v>
      </c>
      <c r="BA149" t="str">
        <v>Non-touch screen</v>
      </c>
      <c r="BB149" t="str">
        <v>Normal Stand</v>
      </c>
      <c r="BC149" t="str">
        <v>US MIL-STD 810G military-grade standard</v>
      </c>
      <c r="BD149" t="str">
        <v>AMD Ryzen™AI 5 430 Processor 2.0GHz (8MB Cache, up to 4.5 GHz, 4 cores, 8 Threads)
 NPU 50 TOPs</v>
      </c>
      <c r="BE149" t="str">
        <v>AMD Ryzen™ AI NPU 50 TOPS</v>
      </c>
      <c r="BF149" t="str">
        <v>N/A</v>
      </c>
      <c r="BG149" t="str">
        <v>N/A</v>
      </c>
      <c r="BH149" t="str">
        <v>AMD Radeon™ 840M</v>
      </c>
      <c r="BI149" t="str">
        <v/>
      </c>
      <c r="BJ149" t="str">
        <v>16GB DDR5 SO-DIMM *2</v>
      </c>
      <c r="BK149" t="str">
        <v>DDR5 32GB</v>
      </c>
      <c r="BL149" t="str">
        <v>512GB M.2 NVMe™ PCIe® 4.0 SSD</v>
      </c>
      <c r="BM149" t="str">
        <v>2x DDR5 SO-DIMM slot</v>
      </c>
      <c r="BN149" t="str">
        <v/>
      </c>
      <c r="BO149" t="str">
        <v/>
      </c>
      <c r="BP149" t="str">
        <v>Wi-Fi 7(802.11be) (Triple band) 2*2 + Bluetooth® 5.4 Wireless Card</v>
      </c>
      <c r="BQ149" t="str">
        <v>Realtek RTL8111H 10/100/1000 Mbps</v>
      </c>
      <c r="BR149" t="str">
        <v>5M camera with IR function to support Windows Hello</v>
      </c>
      <c r="BS149" t="str">
        <v>With privacy shutter</v>
      </c>
      <c r="BT149" t="str">
        <v>N/A</v>
      </c>
      <c r="BU149" t="str">
        <v>Built-in array microphone
Built-in speakers</v>
      </c>
      <c r="BV149" t="str">
        <v>Windows 11 Home - ASUS recommends Windows 11 Pro for business_x000D_
* Windows 11 Home is available only as the Single Language edition. Learn more about Windows 11 Home Single language: https://support.microsoft.com/article/eaf060a6-3642-4612-6b75-b34e57a08abf</v>
      </c>
      <c r="BW149" t="str">
        <v>Microsoft Office Home 2024_x000D_
Microsoft 365 Basic</v>
      </c>
      <c r="BX149" t="str">
        <v>N/A</v>
      </c>
      <c r="BY149" t="str">
        <v>ø4.5, 120W AC Adapter, Output: 20V DC, 6.0A, 120W, Input: 100~240V AC 50/60Hz universal</v>
      </c>
      <c r="BZ149" t="str">
        <v>1x Kensington lock
1x 3.5mm combo audio jack
1x USB 2.0 Type-A</v>
      </c>
      <c r="CA149" t="str">
        <v>1x DC-in
1x RJ45 Gigabit Ethernet
1x HDMI in 1.4
1x HDMI out 2.1b
1x USB 3.2 Gen 1 Type-C
3x USB 3.2 Gen 1 Type-A</v>
      </c>
      <c r="CB149" t="str">
        <v>54.1 x 41.5 x 1.7 ~ 20.4 cm (21.30" x 16.34" x 0.67" ~ 8.03")</v>
      </c>
      <c r="CC149" t="str">
        <v>05.76 kg (12.70 lbs)
Fix Stand</v>
      </c>
      <c r="CD149" t="str">
        <v>??.?? kg</v>
      </c>
      <c r="CE149" t="str">
        <v>BIOS Booting User Password Protection
HDD User Password Protection and Security
Kensington Security Slot™(7x 3mm)</v>
      </c>
      <c r="CF149" t="str">
        <v>McAfee® 2 years</v>
      </c>
      <c r="CG149" t="str">
        <v>Trusted Platform Module (TPM) 2.0</v>
      </c>
      <c r="CH149" t="str">
        <v>AI ExpertMeet (AI features need devices with 12GB RAM or more)
MyASUS
ASUS Business Manager</v>
      </c>
      <c r="CI149" t="str">
        <v>System diagnosis
Fan Profile
Splendid
AppDeals
Link to MyASUS</v>
      </c>
    </row>
    <row r="150" spans="1:87" ht="43.2">
      <c r="A150" t="str">
        <v>PM670GAT-W7310WSH</v>
      </c>
      <c r="B150" s="19" t="str">
        <f>IF(ISBLANK(A150),"",_xlfn.XLOOKUP(LEFT(A150,5),'MKT name rule'!$B$2:$B$322,'MKT name rule'!$C$2:$C$322, "Not found"))</f>
        <v>ASUS ExpertCenter PM600</v>
      </c>
      <c r="C150" s="19" t="str">
        <f t="shared" si="88"/>
        <v>90PT04D1-M00080</v>
      </c>
      <c r="D150" t="e">
        <f t="shared" si="61"/>
        <v>#VALUE!</v>
      </c>
      <c r="E150" t="e">
        <f t="shared" si="62"/>
        <v>#VALUE!</v>
      </c>
      <c r="F150" t="str">
        <f t="shared" si="63"/>
        <v>N/A</v>
      </c>
      <c r="G150" t="str">
        <f t="shared" si="60"/>
        <v/>
      </c>
      <c r="H150" t="str">
        <f t="shared" si="89"/>
        <v>With privacy shutter</v>
      </c>
      <c r="I150" t="str">
        <f t="shared" si="64"/>
        <v>27.0"</v>
      </c>
      <c r="J150" t="str">
        <f t="shared" si="65"/>
        <v>FHD (1920 x 1080) 16:9</v>
      </c>
      <c r="K150" t="str">
        <f t="shared" si="66"/>
        <v>300nits</v>
      </c>
      <c r="L150" s="1" t="str">
        <f t="shared" si="67"/>
        <v>AMD Radeon™ 840M</v>
      </c>
      <c r="M150" t="str">
        <f t="shared" si="68"/>
        <v/>
      </c>
      <c r="N150"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0" t="e">
        <f t="shared" si="70"/>
        <v>#N/A</v>
      </c>
      <c r="P150" t="e">
        <f t="shared" si="71"/>
        <v>#N/A</v>
      </c>
      <c r="Q150" t="str">
        <f t="shared" si="72"/>
        <v>16GB DDR5 SO-DIMM *2</v>
      </c>
      <c r="R150" t="str">
        <f t="shared" si="73"/>
        <v>??.?? kg</v>
      </c>
      <c r="S150" t="str">
        <f t="shared" si="74"/>
        <v>No Battery</v>
      </c>
      <c r="T150" t="str">
        <f t="shared" si="75"/>
        <v>Not Found</v>
      </c>
      <c r="U150" t="str">
        <f t="shared" si="76"/>
        <v>ø4.5, 120W AC Adapter, Output: 20V DC, 6.0A, 120W, Input: 100~240V AC 50/60Hz universal</v>
      </c>
      <c r="V150" t="str">
        <f t="shared" si="77"/>
        <v>US MIL-STD 810G military-grade standard</v>
      </c>
      <c r="W150" t="e">
        <f t="shared" si="78"/>
        <v>#VALUE!</v>
      </c>
      <c r="X150" t="e">
        <f t="shared" si="79"/>
        <v>#VALUE!</v>
      </c>
      <c r="Y150" t="e">
        <f t="shared" si="80"/>
        <v>#VALUE!</v>
      </c>
      <c r="Z150" t="str">
        <f t="shared" si="81"/>
        <v/>
      </c>
      <c r="AA150" t="str">
        <f t="shared" si="82"/>
        <v/>
      </c>
      <c r="AB150" t="str">
        <f t="shared" si="83"/>
        <v>Radeon™ 840M</v>
      </c>
      <c r="AC150" t="e">
        <f t="shared" si="84"/>
        <v>#VALUE!</v>
      </c>
      <c r="AD150" t="str">
        <f t="shared" si="85"/>
        <v>Built-in array microphone
Built-in speakers</v>
      </c>
      <c r="AE150" t="str">
        <f t="shared" si="86"/>
        <v>Windows 11 Home - ASUS recommends Windows 11 Pro for business_x000D_
* Windows 11 Home is available only as the Single Language edition. Learn more about Windows 11 Home Single language: https://support.microsoft.com/article/eaf060a6-3642-4612-6b75-b34e57a08abf</v>
      </c>
      <c r="AF150" t="str">
        <f t="shared" si="87"/>
        <v>PM670GAT</v>
      </c>
      <c r="AG150" s="27"/>
      <c r="AH150" t="str">
        <v>90PT04D1-M00080</v>
      </c>
      <c r="AI150" t="str">
        <v>PM670GAT-W7310WSH</v>
      </c>
      <c r="AJ150" t="str">
        <v>VSPT04D1-BU0080</v>
      </c>
      <c r="AK150" t="str">
        <v>199291480049</v>
      </c>
      <c r="AL150" t="str">
        <v/>
      </c>
      <c r="AM150">
        <v>0</v>
      </c>
      <c r="AN150" t="str">
        <v>White</v>
      </c>
      <c r="AO150" t="str">
        <v>27.0-inch</v>
      </c>
      <c r="AP150" t="str">
        <v>FHD (1920 x 1080) 16:9</v>
      </c>
      <c r="AQ150" t="str">
        <v>LCD</v>
      </c>
      <c r="AR150" t="str">
        <v>300nits</v>
      </c>
      <c r="AS150" t="str">
        <v>sRGB: 100%</v>
      </c>
      <c r="AT150" t="str">
        <v>178/178</v>
      </c>
      <c r="AU150" t="str">
        <v>14/25</v>
      </c>
      <c r="AV150" t="str">
        <v>75Hz</v>
      </c>
      <c r="AW150" t="str">
        <v>1000:1</v>
      </c>
      <c r="AX150" t="str">
        <v>93 %</v>
      </c>
      <c r="AY150" t="str">
        <v>Wide view</v>
      </c>
      <c r="AZ150" t="str">
        <v>Anti-glare display</v>
      </c>
      <c r="BA150" t="str">
        <v>Touch screen</v>
      </c>
      <c r="BB150" t="str">
        <v>HAS stand with VESA supported</v>
      </c>
      <c r="BC150" t="str">
        <v>US MIL-STD 810G military-grade standard</v>
      </c>
      <c r="BD150" t="str">
        <v>AMD Ryzen™AI 7 445 Processor 2.0GHz (8MB Cache, up to 4.6 GHz, 6 cores, 12 Threads)
 NPU 50 TOPs</v>
      </c>
      <c r="BE150" t="str">
        <v>AMD Ryzen™ AI NPU 50 TOPS</v>
      </c>
      <c r="BF150" t="str">
        <v>N/A</v>
      </c>
      <c r="BG150" t="str">
        <v>N/A</v>
      </c>
      <c r="BH150" t="str">
        <v>AMD Radeon™ 840M</v>
      </c>
      <c r="BI150" t="str">
        <v/>
      </c>
      <c r="BJ150" t="str">
        <v>16GB DDR5 SO-DIMM *2</v>
      </c>
      <c r="BK150" t="str">
        <v>DDR5 32GB</v>
      </c>
      <c r="BL150" t="str">
        <v>1TB M.2 NVMe™ PCIe® 4.0 SSD</v>
      </c>
      <c r="BM150" t="str">
        <v>2x DDR5 SO-DIMM slot</v>
      </c>
      <c r="BN150" t="str">
        <v/>
      </c>
      <c r="BO150" t="str">
        <v/>
      </c>
      <c r="BP150" t="str">
        <v>Wi-Fi 7(802.11be) (Triple band) 2*2 + Bluetooth® 5.4 Wireless Card</v>
      </c>
      <c r="BQ150" t="str">
        <v>Realtek RTL8111H 10/100/1000 Mbps</v>
      </c>
      <c r="BR150" t="str">
        <v>5M camera with IR function to support Windows Hello</v>
      </c>
      <c r="BS150" t="str">
        <v>With privacy shutter</v>
      </c>
      <c r="BT150" t="str">
        <v>N/A</v>
      </c>
      <c r="BU150" t="str">
        <v>Built-in array microphone
Built-in speakers</v>
      </c>
      <c r="BV150" t="str">
        <v>Windows 11 Home - ASUS recommends Windows 11 Pro for business_x000D_
* Windows 11 Home is available only as the Single Language edition. Learn more about Windows 11 Home Single language: https://support.microsoft.com/article/eaf060a6-3642-4612-6b75-b34e57a08abf</v>
      </c>
      <c r="BW150" t="str">
        <v>Microsoft Office Home 2024_x000D_
Microsoft 365 Basic</v>
      </c>
      <c r="BX150" t="str">
        <v>N/A</v>
      </c>
      <c r="BY150" t="str">
        <v>ø4.5, 120W AC Adapter, Output: 20V DC, 6.0A, 120W, Input: 100~240V AC 50/60Hz universal</v>
      </c>
      <c r="BZ150" t="str">
        <v>1x Kensington lock
1x 3.5mm combo audio jack
1x USB 2.0 Type-A</v>
      </c>
      <c r="CA150" t="str">
        <v>1x DC-in
1x RJ45 Gigabit Ethernet
1x HDMI in 1.4
1x HDMI out 2.1b
1x USB 3.2 Gen 1 Type-C
3x USB 3.2 Gen 1 Type-A</v>
      </c>
      <c r="CB150" t="str">
        <v>61.2 x 44.6 x 1.7 ~ 20.4 cm (24.09" x 17.56" x 0.67" ~ 8.03")</v>
      </c>
      <c r="CC150" t="str">
        <v>11.02 kg (24.29 lbs)
HAS Stand</v>
      </c>
      <c r="CD150" t="str">
        <v>??.?? kg</v>
      </c>
      <c r="CE150" t="str">
        <v>BIOS Booting User Password Protection
HDD User Password Protection and Security
Kensington Security Slot™(7x 3mm)</v>
      </c>
      <c r="CF150" t="str">
        <v>McAfee® 2 years</v>
      </c>
      <c r="CG150" t="str">
        <v>Trusted Platform Module (TPM) 2.0</v>
      </c>
      <c r="CH150" t="str">
        <v>AI ExpertMeet (AI features need devices with 12GB RAM or more)
MyASUS
ASUS Business Manager</v>
      </c>
      <c r="CI150" t="str">
        <v>System diagnosis
Fan Profile
Splendid
AppDeals
Link to MyASUS</v>
      </c>
    </row>
    <row r="151" spans="1:87" ht="43.2">
      <c r="A151" t="str">
        <v>PM670GAT-W5350WSH</v>
      </c>
      <c r="B151" s="19" t="str">
        <f>IF(ISBLANK(A151),"",_xlfn.XLOOKUP(LEFT(A151,5),'MKT name rule'!$B$2:$B$322,'MKT name rule'!$C$2:$C$322, "Not found"))</f>
        <v>ASUS ExpertCenter PM600</v>
      </c>
      <c r="C151" s="19" t="str">
        <f t="shared" si="88"/>
        <v>90PT04D1-M00090</v>
      </c>
      <c r="D151" t="e">
        <f t="shared" si="61"/>
        <v>#VALUE!</v>
      </c>
      <c r="E151" t="e">
        <f t="shared" si="62"/>
        <v>#VALUE!</v>
      </c>
      <c r="F151" t="str">
        <f t="shared" si="63"/>
        <v>N/A</v>
      </c>
      <c r="G151" t="str">
        <f t="shared" si="60"/>
        <v/>
      </c>
      <c r="H151" t="str">
        <f t="shared" si="89"/>
        <v>With privacy shutter</v>
      </c>
      <c r="I151" t="str">
        <f t="shared" si="64"/>
        <v>27.0"</v>
      </c>
      <c r="J151" t="str">
        <f t="shared" si="65"/>
        <v>FHD (1920 x 1080) 16:9</v>
      </c>
      <c r="K151" t="str">
        <f t="shared" si="66"/>
        <v>300nits</v>
      </c>
      <c r="L151" s="1" t="str">
        <f t="shared" si="67"/>
        <v>AMD Radeon™ 840M</v>
      </c>
      <c r="M151" t="str">
        <f t="shared" si="68"/>
        <v/>
      </c>
      <c r="N151"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1" t="e">
        <f t="shared" si="70"/>
        <v>#N/A</v>
      </c>
      <c r="P151" t="e">
        <f t="shared" si="71"/>
        <v>#N/A</v>
      </c>
      <c r="Q151" t="str">
        <f t="shared" si="72"/>
        <v>16GB DDR5 SO-DIMM *2</v>
      </c>
      <c r="R151" t="str">
        <f t="shared" si="73"/>
        <v>??.?? kg</v>
      </c>
      <c r="S151" t="str">
        <f t="shared" si="74"/>
        <v>No Battery</v>
      </c>
      <c r="T151" t="str">
        <f t="shared" si="75"/>
        <v>Not Found</v>
      </c>
      <c r="U151" t="str">
        <f t="shared" si="76"/>
        <v>ø4.5, 120W AC Adapter, Output: 20V DC, 6.0A, 120W, Input: 100~240V AC 50/60Hz universal</v>
      </c>
      <c r="V151" t="str">
        <f t="shared" si="77"/>
        <v>US MIL-STD 810G military-grade standard</v>
      </c>
      <c r="W151" t="e">
        <f t="shared" si="78"/>
        <v>#VALUE!</v>
      </c>
      <c r="X151" t="e">
        <f t="shared" si="79"/>
        <v>#VALUE!</v>
      </c>
      <c r="Y151" t="e">
        <f t="shared" si="80"/>
        <v>#VALUE!</v>
      </c>
      <c r="Z151" t="str">
        <f t="shared" si="81"/>
        <v/>
      </c>
      <c r="AA151" t="str">
        <f t="shared" si="82"/>
        <v/>
      </c>
      <c r="AB151" t="str">
        <f t="shared" si="83"/>
        <v>Radeon™ 840M</v>
      </c>
      <c r="AC151" t="e">
        <f t="shared" si="84"/>
        <v>#VALUE!</v>
      </c>
      <c r="AD151" t="str">
        <f t="shared" si="85"/>
        <v>Built-in array microphone
Built-in speakers</v>
      </c>
      <c r="AE151" t="str">
        <f t="shared" si="86"/>
        <v>Windows 11 Home - ASUS recommends Windows 11 Pro for business_x000D_
* Windows 11 Home is available only as the Single Language edition. Learn more about Windows 11 Home Single language: https://support.microsoft.com/article/eaf060a6-3642-4612-6b75-b34e57a08abf</v>
      </c>
      <c r="AF151" t="str">
        <f t="shared" si="87"/>
        <v>PM670GAT</v>
      </c>
      <c r="AG151" s="27"/>
      <c r="AH151" t="str">
        <v>90PT04D1-M00090</v>
      </c>
      <c r="AI151" t="str">
        <v>PM670GAT-W5350WSH</v>
      </c>
      <c r="AJ151" t="str">
        <v>VSPT04D1-BU0080</v>
      </c>
      <c r="AK151" t="str">
        <v>199291480056</v>
      </c>
      <c r="AL151" t="str">
        <v/>
      </c>
      <c r="AM151">
        <v>0</v>
      </c>
      <c r="AN151" t="str">
        <v>White</v>
      </c>
      <c r="AO151" t="str">
        <v>27.0-inch</v>
      </c>
      <c r="AP151" t="str">
        <v>FHD (1920 x 1080) 16:9</v>
      </c>
      <c r="AQ151" t="str">
        <v>LCD</v>
      </c>
      <c r="AR151" t="str">
        <v>300nits</v>
      </c>
      <c r="AS151" t="str">
        <v>sRGB: 100%</v>
      </c>
      <c r="AT151" t="str">
        <v>178/178</v>
      </c>
      <c r="AU151" t="str">
        <v>14/25</v>
      </c>
      <c r="AV151" t="str">
        <v>75Hz</v>
      </c>
      <c r="AW151" t="str">
        <v>1000:1</v>
      </c>
      <c r="AX151" t="str">
        <v>93 %</v>
      </c>
      <c r="AY151" t="str">
        <v>Wide view</v>
      </c>
      <c r="AZ151" t="str">
        <v>Anti-glare display</v>
      </c>
      <c r="BA151" t="str">
        <v>Touch screen</v>
      </c>
      <c r="BB151" t="str">
        <v>HAS stand with VESA supported</v>
      </c>
      <c r="BC151" t="str">
        <v>US MIL-STD 810G military-grade standard</v>
      </c>
      <c r="BD151" t="str">
        <v>AMD Ryzen™AI 5 430 Processor 2.0GHz (8MB Cache, up to 4.5 GHz, 4 cores, 8 Threads)
 NPU 50 TOPs</v>
      </c>
      <c r="BE151" t="str">
        <v>AMD Ryzen™ AI NPU 50 TOPS</v>
      </c>
      <c r="BF151" t="str">
        <v>N/A</v>
      </c>
      <c r="BG151" t="str">
        <v>N/A</v>
      </c>
      <c r="BH151" t="str">
        <v>AMD Radeon™ 840M</v>
      </c>
      <c r="BI151" t="str">
        <v/>
      </c>
      <c r="BJ151" t="str">
        <v>16GB DDR5 SO-DIMM *2</v>
      </c>
      <c r="BK151" t="str">
        <v>DDR5 32GB</v>
      </c>
      <c r="BL151" t="str">
        <v>512GB M.2 NVMe™ PCIe® 4.0 SSD</v>
      </c>
      <c r="BM151" t="str">
        <v>2x DDR5 SO-DIMM slot</v>
      </c>
      <c r="BN151" t="str">
        <v/>
      </c>
      <c r="BO151" t="str">
        <v/>
      </c>
      <c r="BP151" t="str">
        <v>Wi-Fi 7(802.11be) (Triple band) 2*2 + Bluetooth® 5.4 Wireless Card</v>
      </c>
      <c r="BQ151" t="str">
        <v>Realtek RTL8111H 10/100/1000 Mbps</v>
      </c>
      <c r="BR151" t="str">
        <v>5M camera with IR function to support Windows Hello</v>
      </c>
      <c r="BS151" t="str">
        <v>With privacy shutter</v>
      </c>
      <c r="BT151" t="str">
        <v>N/A</v>
      </c>
      <c r="BU151" t="str">
        <v>Built-in array microphone
Built-in speakers</v>
      </c>
      <c r="BV151" t="str">
        <v>Windows 11 Home - ASUS recommends Windows 11 Pro for business_x000D_
* Windows 11 Home is available only as the Single Language edition. Learn more about Windows 11 Home Single language: https://support.microsoft.com/article/eaf060a6-3642-4612-6b75-b34e57a08abf</v>
      </c>
      <c r="BW151" t="str">
        <v>Microsoft Office Home 2024_x000D_
Microsoft 365 Basic</v>
      </c>
      <c r="BX151" t="str">
        <v>N/A</v>
      </c>
      <c r="BY151" t="str">
        <v>ø4.5, 120W AC Adapter, Output: 20V DC, 6.0A, 120W, Input: 100~240V AC 50/60Hz universal</v>
      </c>
      <c r="BZ151" t="str">
        <v>1x Kensington lock
1x 3.5mm combo audio jack
1x USB 2.0 Type-A</v>
      </c>
      <c r="CA151" t="str">
        <v>1x DC-in
1x RJ45 Gigabit Ethernet
1x HDMI in 1.4
1x HDMI out 2.1b
1x USB 3.2 Gen 1 Type-C
3x USB 3.2 Gen 1 Type-A</v>
      </c>
      <c r="CB151" t="str">
        <v>61.2 x 44.6 x 1.7 ~ 20.4 cm (24.09" x 17.56" x 0.67" ~ 8.03")</v>
      </c>
      <c r="CC151" t="str">
        <v>11.02 kg (24.29 lbs)
HAS Stand</v>
      </c>
      <c r="CD151" t="str">
        <v>??.?? kg</v>
      </c>
      <c r="CE151" t="str">
        <v>BIOS Booting User Password Protection
HDD User Password Protection and Security
Kensington Security Slot™(7x 3mm)</v>
      </c>
      <c r="CF151" t="str">
        <v>McAfee® 2 years</v>
      </c>
      <c r="CG151" t="str">
        <v>Trusted Platform Module (TPM) 2.0</v>
      </c>
      <c r="CH151" t="str">
        <v>AI ExpertMeet (AI features need devices with 12GB RAM or more)
MyASUS
ASUS Business Manager</v>
      </c>
      <c r="CI151" t="str">
        <v>System diagnosis
Fan Profile
Splendid
AppDeals
Link to MyASUS</v>
      </c>
    </row>
    <row r="152" spans="1:87" ht="43.2">
      <c r="A152" t="str">
        <v>PM670GAK-B7310WS</v>
      </c>
      <c r="B152" s="19" t="str">
        <f>IF(ISBLANK(A152),"",_xlfn.XLOOKUP(LEFT(A152,5),'MKT name rule'!$B$2:$B$322,'MKT name rule'!$C$2:$C$322, "Not found"))</f>
        <v>ASUS ExpertCenter PM600</v>
      </c>
      <c r="C152" s="19" t="str">
        <f t="shared" si="88"/>
        <v>90PT04D2-M000A0</v>
      </c>
      <c r="D152" t="e">
        <f t="shared" si="61"/>
        <v>#VALUE!</v>
      </c>
      <c r="E152" t="e">
        <f t="shared" si="62"/>
        <v>#VALUE!</v>
      </c>
      <c r="F152" t="str">
        <f t="shared" si="63"/>
        <v>N/A</v>
      </c>
      <c r="G152" t="str">
        <f t="shared" si="60"/>
        <v/>
      </c>
      <c r="H152" t="str">
        <f t="shared" si="89"/>
        <v>With privacy shutter</v>
      </c>
      <c r="I152" t="str">
        <f t="shared" si="64"/>
        <v>27.0"</v>
      </c>
      <c r="J152" t="str">
        <f t="shared" si="65"/>
        <v>FHD (1920 x 1080) 16:9</v>
      </c>
      <c r="K152" t="str">
        <f t="shared" si="66"/>
        <v>300nits</v>
      </c>
      <c r="L152" s="1" t="str">
        <f t="shared" si="67"/>
        <v>AMD Radeon™ 840M</v>
      </c>
      <c r="M152" t="str">
        <f t="shared" si="68"/>
        <v/>
      </c>
      <c r="N152"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2" t="e">
        <f t="shared" si="70"/>
        <v>#N/A</v>
      </c>
      <c r="P152" t="e">
        <f t="shared" si="71"/>
        <v>#N/A</v>
      </c>
      <c r="Q152" t="str">
        <f t="shared" si="72"/>
        <v>16GB DDR5 SO-DIMM *2</v>
      </c>
      <c r="R152" t="str">
        <f t="shared" si="73"/>
        <v>??.?? kg</v>
      </c>
      <c r="S152" t="str">
        <f t="shared" si="74"/>
        <v>No Battery</v>
      </c>
      <c r="T152" t="str">
        <f t="shared" si="75"/>
        <v>Not Found</v>
      </c>
      <c r="U152" t="str">
        <f t="shared" si="76"/>
        <v>ø4.5, 120W AC Adapter, Output: 20V DC, 6.0A, 120W, Input: 100~240V AC 50/60Hz universal</v>
      </c>
      <c r="V152" t="str">
        <f t="shared" si="77"/>
        <v>US MIL-STD 810G military-grade standard</v>
      </c>
      <c r="W152" t="e">
        <f t="shared" si="78"/>
        <v>#VALUE!</v>
      </c>
      <c r="X152" t="e">
        <f t="shared" si="79"/>
        <v>#VALUE!</v>
      </c>
      <c r="Y152" t="e">
        <f t="shared" si="80"/>
        <v>#VALUE!</v>
      </c>
      <c r="Z152" t="str">
        <f t="shared" si="81"/>
        <v/>
      </c>
      <c r="AA152" t="str">
        <f t="shared" si="82"/>
        <v/>
      </c>
      <c r="AB152" t="str">
        <f t="shared" si="83"/>
        <v>Radeon™ 840M</v>
      </c>
      <c r="AC152" t="e">
        <f t="shared" si="84"/>
        <v>#VALUE!</v>
      </c>
      <c r="AD152" t="str">
        <f t="shared" si="85"/>
        <v>Built-in array microphone
Built-in speakers</v>
      </c>
      <c r="AE152" t="str">
        <f t="shared" si="86"/>
        <v>Windows 11 Home - ASUS recommends Windows 11 Pro for business_x000D_
* Windows 11 Home is available only as the Single Language edition. Learn more about Windows 11 Home Single language: https://support.microsoft.com/article/eaf060a6-3642-4612-6b75-b34e57a08abf</v>
      </c>
      <c r="AF152" t="str">
        <f t="shared" si="87"/>
        <v>PM670GAK</v>
      </c>
      <c r="AG152" s="27"/>
      <c r="AH152" t="str">
        <v>90PT04D2-M000A0</v>
      </c>
      <c r="AI152" t="str">
        <v>PM670GAK-B7310WS</v>
      </c>
      <c r="AJ152" t="str">
        <v>VSPT04D2-BU0020</v>
      </c>
      <c r="AK152" t="str">
        <v>199291480032</v>
      </c>
      <c r="AL152" t="str">
        <v/>
      </c>
      <c r="AM152">
        <v>0</v>
      </c>
      <c r="AN152" t="str">
        <v>Black</v>
      </c>
      <c r="AO152" t="str">
        <v>27.0-inch</v>
      </c>
      <c r="AP152" t="str">
        <v>FHD (1920 x 1080) 16:9</v>
      </c>
      <c r="AQ152" t="str">
        <v>LCD</v>
      </c>
      <c r="AR152" t="str">
        <v>300nits</v>
      </c>
      <c r="AS152" t="str">
        <v>sRGB: 100%</v>
      </c>
      <c r="AT152" t="str">
        <v>178/178</v>
      </c>
      <c r="AU152" t="str">
        <v>14/25</v>
      </c>
      <c r="AV152" t="str">
        <v>100Hz</v>
      </c>
      <c r="AW152" t="str">
        <v>1000:1</v>
      </c>
      <c r="AX152" t="str">
        <v>93 %</v>
      </c>
      <c r="AY152" t="str">
        <v>Wide view</v>
      </c>
      <c r="AZ152" t="str">
        <v>Anti-glare display</v>
      </c>
      <c r="BA152" t="str">
        <v>Non-touch screen</v>
      </c>
      <c r="BB152" t="str">
        <v>Normal Stand</v>
      </c>
      <c r="BC152" t="str">
        <v>US MIL-STD 810G military-grade standard</v>
      </c>
      <c r="BD152" t="str">
        <v>AMD Ryzen™AI 7 445 Processor 2.0GHz (8MB Cache, up to 4.6 GHz, 6 cores, 12 Threads)
 NPU 50 TOPs</v>
      </c>
      <c r="BE152" t="str">
        <v>AMD Ryzen™ AI NPU 50 TOPS</v>
      </c>
      <c r="BF152" t="str">
        <v>N/A</v>
      </c>
      <c r="BG152" t="str">
        <v>N/A</v>
      </c>
      <c r="BH152" t="str">
        <v>AMD Radeon™ 840M</v>
      </c>
      <c r="BI152" t="str">
        <v/>
      </c>
      <c r="BJ152" t="str">
        <v>16GB DDR5 SO-DIMM *2</v>
      </c>
      <c r="BK152" t="str">
        <v>DDR5 32GB</v>
      </c>
      <c r="BL152" t="str">
        <v>1TB M.2 NVMe™ PCIe® 4.0 SSD</v>
      </c>
      <c r="BM152" t="str">
        <v>2x DDR5 SO-DIMM slot</v>
      </c>
      <c r="BN152" t="str">
        <v/>
      </c>
      <c r="BO152" t="str">
        <v/>
      </c>
      <c r="BP152" t="str">
        <v>Wi-Fi 7(802.11be) (Triple band) 2*2 + Bluetooth® 5.4 Wireless Card</v>
      </c>
      <c r="BQ152" t="str">
        <v>Realtek RTL8111H 10/100/1000 Mbps</v>
      </c>
      <c r="BR152" t="str">
        <v>5M camera with IR function to support Windows Hello</v>
      </c>
      <c r="BS152" t="str">
        <v>With privacy shutter</v>
      </c>
      <c r="BT152" t="str">
        <v>N/A</v>
      </c>
      <c r="BU152" t="str">
        <v>Built-in array microphone
Built-in speakers</v>
      </c>
      <c r="BV152" t="str">
        <v>Windows 11 Home - ASUS recommends Windows 11 Pro for business_x000D_
* Windows 11 Home is available only as the Single Language edition. Learn more about Windows 11 Home Single language: https://support.microsoft.com/article/eaf060a6-3642-4612-6b75-b34e57a08abf</v>
      </c>
      <c r="BW152" t="str">
        <v>Microsoft Office Home 2024_x000D_
Microsoft 365 Basic</v>
      </c>
      <c r="BX152" t="str">
        <v>N/A</v>
      </c>
      <c r="BY152" t="str">
        <v>ø4.5, 120W AC Adapter, Output: 20V DC, 6.0A, 120W, Input: 100~240V AC 50/60Hz universal</v>
      </c>
      <c r="BZ152" t="str">
        <v>1x Kensington lock
1x 3.5mm combo audio jack
1x USB 2.0 Type-A</v>
      </c>
      <c r="CA152" t="str">
        <v>1x DC-in
1x RJ45 Gigabit Ethernet
1x HDMI in 1.4
1x HDMI out 2.1b
1x USB 3.2 Gen 1 Type-C
3x USB 3.2 Gen 1 Type-A</v>
      </c>
      <c r="CB152" t="str">
        <v>61.2 x 44.6 x 1.7 ~ 20.4 cm (24.09" x 17.56" x 0.67" ~ 8.03")</v>
      </c>
      <c r="CC152" t="str">
        <v>07.82 kg (17.24 lbs)
Fix Stand</v>
      </c>
      <c r="CD152" t="str">
        <v>??.?? kg</v>
      </c>
      <c r="CE152" t="str">
        <v>BIOS Booting User Password Protection
HDD User Password Protection and Security
Kensington Security Slot™(7x 3mm)</v>
      </c>
      <c r="CF152" t="str">
        <v>McAfee® 2 years</v>
      </c>
      <c r="CG152" t="str">
        <v>Trusted Platform Module (TPM) 2.0</v>
      </c>
      <c r="CH152" t="str">
        <v>AI ExpertMeet (AI features need devices with 12GB RAM or more)
MyASUS
ASUS Business Manager</v>
      </c>
      <c r="CI152" t="str">
        <v>System diagnosis
Fan Profile
Splendid
AppDeals
Link to MyASUS</v>
      </c>
    </row>
    <row r="153" spans="1:87" ht="43.2">
      <c r="A153" t="str">
        <v>PM670GAK-B5350WS</v>
      </c>
      <c r="B153" s="19" t="str">
        <f>IF(ISBLANK(A153),"",_xlfn.XLOOKUP(LEFT(A153,5),'MKT name rule'!$B$2:$B$322,'MKT name rule'!$C$2:$C$322, "Not found"))</f>
        <v>ASUS ExpertCenter PM600</v>
      </c>
      <c r="C153" s="19" t="str">
        <f t="shared" si="88"/>
        <v>90PT04D2-M000B0</v>
      </c>
      <c r="D153" t="e">
        <f t="shared" si="61"/>
        <v>#VALUE!</v>
      </c>
      <c r="E153" t="e">
        <f t="shared" si="62"/>
        <v>#VALUE!</v>
      </c>
      <c r="F153" t="str">
        <f t="shared" si="63"/>
        <v>N/A</v>
      </c>
      <c r="G153" t="str">
        <f t="shared" si="60"/>
        <v/>
      </c>
      <c r="H153" t="str">
        <f t="shared" si="89"/>
        <v>With privacy shutter</v>
      </c>
      <c r="I153" t="str">
        <f t="shared" si="64"/>
        <v>27.0"</v>
      </c>
      <c r="J153" t="str">
        <f t="shared" si="65"/>
        <v>FHD (1920 x 1080) 16:9</v>
      </c>
      <c r="K153" t="str">
        <f t="shared" si="66"/>
        <v>300nits</v>
      </c>
      <c r="L153" s="1" t="str">
        <f t="shared" si="67"/>
        <v>AMD Radeon™ 840M</v>
      </c>
      <c r="M153" t="str">
        <f t="shared" si="68"/>
        <v/>
      </c>
      <c r="N153"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3" t="e">
        <f t="shared" si="70"/>
        <v>#N/A</v>
      </c>
      <c r="P153" t="e">
        <f t="shared" si="71"/>
        <v>#N/A</v>
      </c>
      <c r="Q153" t="str">
        <f t="shared" si="72"/>
        <v>16GB DDR5 SO-DIMM *2</v>
      </c>
      <c r="R153" t="str">
        <f t="shared" si="73"/>
        <v>??.?? kg</v>
      </c>
      <c r="S153" t="str">
        <f t="shared" si="74"/>
        <v>No Battery</v>
      </c>
      <c r="T153" t="str">
        <f t="shared" si="75"/>
        <v>Not Found</v>
      </c>
      <c r="U153" t="str">
        <f t="shared" si="76"/>
        <v>ø4.5, 120W AC Adapter, Output: 20V DC, 6.0A, 120W, Input: 100~240V AC 50/60Hz universal</v>
      </c>
      <c r="V153" t="str">
        <f t="shared" si="77"/>
        <v>US MIL-STD 810G military-grade standard</v>
      </c>
      <c r="W153" t="e">
        <f t="shared" si="78"/>
        <v>#VALUE!</v>
      </c>
      <c r="X153" t="e">
        <f t="shared" si="79"/>
        <v>#VALUE!</v>
      </c>
      <c r="Y153" t="e">
        <f t="shared" si="80"/>
        <v>#VALUE!</v>
      </c>
      <c r="Z153" t="str">
        <f t="shared" si="81"/>
        <v/>
      </c>
      <c r="AA153" t="str">
        <f t="shared" si="82"/>
        <v/>
      </c>
      <c r="AB153" t="str">
        <f t="shared" si="83"/>
        <v>Radeon™ 840M</v>
      </c>
      <c r="AC153" t="e">
        <f t="shared" si="84"/>
        <v>#VALUE!</v>
      </c>
      <c r="AD153" t="str">
        <f t="shared" si="85"/>
        <v>Built-in array microphone
Built-in speakers</v>
      </c>
      <c r="AE153" t="str">
        <f t="shared" si="86"/>
        <v>Windows 11 Home - ASUS recommends Windows 11 Pro for business_x000D_
* Windows 11 Home is available only as the Single Language edition. Learn more about Windows 11 Home Single language: https://support.microsoft.com/article/eaf060a6-3642-4612-6b75-b34e57a08abf</v>
      </c>
      <c r="AF153" t="str">
        <f t="shared" si="87"/>
        <v>PM670GAK</v>
      </c>
      <c r="AG153" s="27"/>
      <c r="AH153" t="str">
        <v>90PT04D2-M000B0</v>
      </c>
      <c r="AI153" t="str">
        <v>PM670GAK-B5350WS</v>
      </c>
      <c r="AJ153" t="str">
        <v>VSPT04D2-BU0020</v>
      </c>
      <c r="AK153" t="str">
        <v>199291480025</v>
      </c>
      <c r="AL153" t="str">
        <v/>
      </c>
      <c r="AM153">
        <v>0</v>
      </c>
      <c r="AN153" t="str">
        <v>Black</v>
      </c>
      <c r="AO153" t="str">
        <v>27.0-inch</v>
      </c>
      <c r="AP153" t="str">
        <v>FHD (1920 x 1080) 16:9</v>
      </c>
      <c r="AQ153" t="str">
        <v>LCD</v>
      </c>
      <c r="AR153" t="str">
        <v>300nits</v>
      </c>
      <c r="AS153" t="str">
        <v>sRGB: 100%</v>
      </c>
      <c r="AT153" t="str">
        <v>178/178</v>
      </c>
      <c r="AU153" t="str">
        <v>14/25</v>
      </c>
      <c r="AV153" t="str">
        <v>100Hz</v>
      </c>
      <c r="AW153" t="str">
        <v>1000:1</v>
      </c>
      <c r="AX153" t="str">
        <v>93 %</v>
      </c>
      <c r="AY153" t="str">
        <v>Wide view</v>
      </c>
      <c r="AZ153" t="str">
        <v>Anti-glare display</v>
      </c>
      <c r="BA153" t="str">
        <v>Non-touch screen</v>
      </c>
      <c r="BB153" t="str">
        <v>Normal Stand</v>
      </c>
      <c r="BC153" t="str">
        <v>US MIL-STD 810G military-grade standard</v>
      </c>
      <c r="BD153" t="str">
        <v>AMD Ryzen™AI 5 430 Processor 2.0GHz (8MB Cache, up to 4.5 GHz, 4 cores, 8 Threads)
 NPU 50 TOPs</v>
      </c>
      <c r="BE153" t="str">
        <v>AMD Ryzen™ AI NPU 50 TOPS</v>
      </c>
      <c r="BF153" t="str">
        <v>N/A</v>
      </c>
      <c r="BG153" t="str">
        <v>N/A</v>
      </c>
      <c r="BH153" t="str">
        <v>AMD Radeon™ 840M</v>
      </c>
      <c r="BI153" t="str">
        <v/>
      </c>
      <c r="BJ153" t="str">
        <v>16GB DDR5 SO-DIMM *2</v>
      </c>
      <c r="BK153" t="str">
        <v>DDR5 32GB</v>
      </c>
      <c r="BL153" t="str">
        <v>512GB M.2 NVMe™ PCIe® 4.0 SSD</v>
      </c>
      <c r="BM153" t="str">
        <v>2x DDR5 SO-DIMM slot</v>
      </c>
      <c r="BN153" t="str">
        <v/>
      </c>
      <c r="BO153" t="str">
        <v/>
      </c>
      <c r="BP153" t="str">
        <v>Wi-Fi 7(802.11be) (Triple band) 2*2 + Bluetooth® 5.4 Wireless Card</v>
      </c>
      <c r="BQ153" t="str">
        <v>Realtek RTL8111H 10/100/1000 Mbps</v>
      </c>
      <c r="BR153" t="str">
        <v>5M camera with IR function to support Windows Hello</v>
      </c>
      <c r="BS153" t="str">
        <v>With privacy shutter</v>
      </c>
      <c r="BT153" t="str">
        <v>N/A</v>
      </c>
      <c r="BU153" t="str">
        <v>Built-in array microphone
Built-in speakers</v>
      </c>
      <c r="BV153" t="str">
        <v>Windows 11 Home - ASUS recommends Windows 11 Pro for business_x000D_
* Windows 11 Home is available only as the Single Language edition. Learn more about Windows 11 Home Single language: https://support.microsoft.com/article/eaf060a6-3642-4612-6b75-b34e57a08abf</v>
      </c>
      <c r="BW153" t="str">
        <v>Microsoft Office Home 2024_x000D_
Microsoft 365 Basic</v>
      </c>
      <c r="BX153" t="str">
        <v>N/A</v>
      </c>
      <c r="BY153" t="str">
        <v>ø4.5, 120W AC Adapter, Output: 20V DC, 6.0A, 120W, Input: 100~240V AC 50/60Hz universal</v>
      </c>
      <c r="BZ153" t="str">
        <v>1x Kensington lock
1x 3.5mm combo audio jack
1x USB 2.0 Type-A</v>
      </c>
      <c r="CA153" t="str">
        <v>1x DC-in
1x RJ45 Gigabit Ethernet
1x HDMI in 1.4
1x HDMI out 2.1b
1x USB 3.2 Gen 1 Type-C
3x USB 3.2 Gen 1 Type-A</v>
      </c>
      <c r="CB153" t="str">
        <v>61.2 x 44.6 x 1.7 ~ 20.4 cm (24.09" x 17.56" x 0.67" ~ 8.03")</v>
      </c>
      <c r="CC153" t="str">
        <v>07.82 kg (17.24 lbs)
Fix Stand</v>
      </c>
      <c r="CD153" t="str">
        <v>??.?? kg</v>
      </c>
      <c r="CE153" t="str">
        <v>BIOS Booting User Password Protection
HDD User Password Protection and Security
Kensington Security Slot™(7x 3mm)</v>
      </c>
      <c r="CF153" t="str">
        <v>McAfee® 2 years</v>
      </c>
      <c r="CG153" t="str">
        <v>Trusted Platform Module (TPM) 2.0</v>
      </c>
      <c r="CH153" t="str">
        <v>AI ExpertMeet (AI features need devices with 12GB RAM or more)
MyASUS
ASUS Business Manager</v>
      </c>
      <c r="CI153" t="str">
        <v>System diagnosis
Fan Profile
Splendid
AppDeals
Link to MyASUS</v>
      </c>
    </row>
    <row r="154" spans="1:87" ht="28.8">
      <c r="A154" t="str">
        <v>P440VAK-W5152WS</v>
      </c>
      <c r="B154" s="19" t="str">
        <f>IF(ISBLANK(A154),"",_xlfn.XLOOKUP(LEFT(A154,5),'MKT name rule'!$B$2:$B$322,'MKT name rule'!$C$2:$C$322, "Not found"))</f>
        <v>ASUS ExpertCenter P400</v>
      </c>
      <c r="C154" s="19" t="str">
        <f t="shared" si="88"/>
        <v>90PT03X7-M07U90</v>
      </c>
      <c r="D154" t="e">
        <f t="shared" si="61"/>
        <v>#VALUE!</v>
      </c>
      <c r="E154" t="e">
        <f t="shared" si="62"/>
        <v>#VALUE!</v>
      </c>
      <c r="F154" t="str">
        <f t="shared" si="63"/>
        <v>N/A</v>
      </c>
      <c r="G154" t="str">
        <f t="shared" si="60"/>
        <v/>
      </c>
      <c r="H154" t="str">
        <f t="shared" si="89"/>
        <v>With privacy shutter</v>
      </c>
      <c r="I154" t="str">
        <f t="shared" si="64"/>
        <v>23.8"</v>
      </c>
      <c r="J154" t="str">
        <f t="shared" si="65"/>
        <v>FHD (1920 x 1080) 16:9</v>
      </c>
      <c r="K154" t="str">
        <f t="shared" si="66"/>
        <v>250nits</v>
      </c>
      <c r="L154" s="1" t="str">
        <f t="shared" si="67"/>
        <v>Intel® Graphics</v>
      </c>
      <c r="M154" t="str">
        <f t="shared" si="68"/>
        <v/>
      </c>
      <c r="N154"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4" t="e">
        <f t="shared" si="70"/>
        <v>#N/A</v>
      </c>
      <c r="P154" t="e">
        <f t="shared" si="71"/>
        <v>#N/A</v>
      </c>
      <c r="Q154" t="str">
        <f t="shared" si="72"/>
        <v>16GB DDR5 SO-DIMM</v>
      </c>
      <c r="R154" t="str">
        <f t="shared" si="73"/>
        <v/>
      </c>
      <c r="S154" t="str">
        <f t="shared" si="74"/>
        <v>No Battery</v>
      </c>
      <c r="T154" t="str">
        <f t="shared" si="75"/>
        <v>Not Found</v>
      </c>
      <c r="U154" t="str">
        <f t="shared" si="76"/>
        <v>ø4.5, 120W AC Adapter, Output: 20V DC, 6.0A, 120W, Input: 100~240V AC 50/60Hz universal</v>
      </c>
      <c r="V154" t="str">
        <f t="shared" si="77"/>
        <v/>
      </c>
      <c r="W154" t="e">
        <f t="shared" si="78"/>
        <v>#VALUE!</v>
      </c>
      <c r="X154" t="e">
        <f t="shared" si="79"/>
        <v>#VALUE!</v>
      </c>
      <c r="Y154" t="e">
        <f t="shared" si="80"/>
        <v>#VALUE!</v>
      </c>
      <c r="Z154" t="str">
        <f t="shared" si="81"/>
        <v/>
      </c>
      <c r="AA154" t="str">
        <f t="shared" si="82"/>
        <v/>
      </c>
      <c r="AB154" t="str">
        <f t="shared" si="83"/>
        <v>Graphics</v>
      </c>
      <c r="AC154" t="e">
        <f t="shared" si="84"/>
        <v>#VALUE!</v>
      </c>
      <c r="AD154" t="str">
        <f t="shared" si="85"/>
        <v>Built-in array microphone
Built-in speakers</v>
      </c>
      <c r="AE154" t="str">
        <f t="shared" si="86"/>
        <v>Windows 11 Home - ASUS recommends Windows 11 Pro for business_x000D_
* Windows 11 Home is available only as the Single Language edition. Learn more about Windows 11 Home Single language: https://support.microsoft.com/article/eaf060a6-3642-4612-6b75-b34e57a08abf</v>
      </c>
      <c r="AF154" t="str">
        <f t="shared" si="87"/>
        <v>P440VAK</v>
      </c>
      <c r="AG154" s="27"/>
      <c r="AH154" t="str">
        <v>90PT03X7-M07U90</v>
      </c>
      <c r="AI154" t="str">
        <v>P440VAK-W5152WS</v>
      </c>
      <c r="AJ154" t="str">
        <v>VSPT03X4-BU0060</v>
      </c>
      <c r="AK154" t="str">
        <v>199291328891</v>
      </c>
      <c r="AL154" t="str">
        <v>6.852</v>
      </c>
      <c r="AM154">
        <v>0</v>
      </c>
      <c r="AN154" t="str">
        <v>White</v>
      </c>
      <c r="AO154" t="str">
        <v>23.8-inch</v>
      </c>
      <c r="AP154" t="str">
        <v>FHD (1920 x 1080) 16:9</v>
      </c>
      <c r="AQ154" t="str">
        <v>LCD</v>
      </c>
      <c r="AR154" t="str">
        <v>250nits</v>
      </c>
      <c r="AS154" t="str">
        <v>sRGB: 100%</v>
      </c>
      <c r="AT154" t="str">
        <v>178/178</v>
      </c>
      <c r="AU154" t="str">
        <v>14/25</v>
      </c>
      <c r="AV154" t="str">
        <v>100Hz</v>
      </c>
      <c r="AW154" t="str">
        <v>1000:1</v>
      </c>
      <c r="AX154" t="str">
        <v>93 %</v>
      </c>
      <c r="AY154" t="str">
        <v>Wide view</v>
      </c>
      <c r="AZ154" t="str">
        <v>Anti-glare display</v>
      </c>
      <c r="BA154" t="str">
        <v>Non-touch screen</v>
      </c>
      <c r="BB154" t="str">
        <v>Normal Stand</v>
      </c>
      <c r="BC154" t="str">
        <v/>
      </c>
      <c r="BD154" t="str">
        <v>Intel® Core™ 5 Processor 210H 2.2 GHz (12MB Cache, up to 4.8GHz, 8 Cores, 12 Threads)</v>
      </c>
      <c r="BE154" t="str">
        <v/>
      </c>
      <c r="BF154" t="str">
        <v>N/A</v>
      </c>
      <c r="BG154" t="str">
        <v>N/A</v>
      </c>
      <c r="BH154" t="str">
        <v>Intel® Graphics</v>
      </c>
      <c r="BI154" t="str">
        <v/>
      </c>
      <c r="BJ154" t="str">
        <v>16GB DDR5 SO-DIMM</v>
      </c>
      <c r="BK154" t="str">
        <v>DDR5 16GB</v>
      </c>
      <c r="BL154" t="str">
        <v>512GB M.2 NVMe™ PCIe® 4.0 SSD</v>
      </c>
      <c r="BM154" t="str">
        <v>2x DDR5 SO-DIMM slot</v>
      </c>
      <c r="BN154" t="str">
        <v>Not available</v>
      </c>
      <c r="BO154" t="str">
        <v/>
      </c>
      <c r="BP154" t="str">
        <v>Wi-Fi 6(802.11ax) (Dual band) 2*2 + Bluetooth® 5.4 Wireless Card</v>
      </c>
      <c r="BQ154" t="str">
        <v>Realtek RTL8111H 10/100/1000 Mbps</v>
      </c>
      <c r="BR154" t="str">
        <v>1080p FHD camera</v>
      </c>
      <c r="BS154" t="str">
        <v>With privacy shutter</v>
      </c>
      <c r="BT154" t="str">
        <v>N/A</v>
      </c>
      <c r="BU154" t="str">
        <v>Built-in array microphone
Built-in speakers</v>
      </c>
      <c r="BV154" t="str">
        <v>Windows 11 Home - ASUS recommends Windows 11 Pro for business_x000D_
* Windows 11 Home is available only as the Single Language edition. Learn more about Windows 11 Home Single language: https://support.microsoft.com/article/eaf060a6-3642-4612-6b75-b34e57a08abf</v>
      </c>
      <c r="BW154" t="str">
        <v>Microsoft Office Home 2024_x000D_
Microsoft 365 Basic</v>
      </c>
      <c r="BX154" t="str">
        <v/>
      </c>
      <c r="BY154" t="str">
        <v>ø4.5, 120W AC Adapter, Output: 20V DC, 6.0A, 120W, Input: 100~240V AC 50/60Hz universal</v>
      </c>
      <c r="BZ154" t="str">
        <v>1x Kensington lock
1x 3.5mm combo audio jack
1x USB 2.0 Type-A</v>
      </c>
      <c r="CA154" t="str">
        <v>1x DC-in
1x RJ45 Gigabit Ethernet
1x HDMI in 1.4
1x HDMI out 1.4
1x USB 3.2 Gen 1 Type-C
3x USB 3.2 Gen 1 Type-A</v>
      </c>
      <c r="CB154" t="str">
        <v>54.1 x 41.6 x 1.7 ~ 21.0 cm (21.30" x 16.38" x 0.67" ~ 8.27")</v>
      </c>
      <c r="CC154" t="str">
        <v>06.90 kg (15.21 lbs)</v>
      </c>
      <c r="CD154" t="str">
        <v/>
      </c>
      <c r="CE154" t="str">
        <v>BIOS Booting User Password Protection
HDD User Password Protection and Security
Kensington Security Slot™(7x 3mm)</v>
      </c>
      <c r="CF154" t="str">
        <v>McAfee® 1 years</v>
      </c>
      <c r="CG154" t="str">
        <v>Trusted Platform Module (TPM) 2.0</v>
      </c>
      <c r="CH154" t="str">
        <v>AI ExpertMeet (AI features need devices with 12GB RAM or more)
MyASUS
ASUS Business Manager</v>
      </c>
      <c r="CI154" t="str">
        <v>System diagnosis
Fan Profile
Splendid
AppDeals
Link to MyASUS</v>
      </c>
    </row>
    <row r="155" spans="1:87" ht="28.8">
      <c r="A155" t="str">
        <v>P440VAT-W5152WS</v>
      </c>
      <c r="B155" s="19" t="str">
        <f>IF(ISBLANK(A155),"",_xlfn.XLOOKUP(LEFT(A155,5),'MKT name rule'!$B$2:$B$322,'MKT name rule'!$C$2:$C$322, "Not found"))</f>
        <v>ASUS ExpertCenter P400</v>
      </c>
      <c r="C155" s="19" t="str">
        <f t="shared" si="88"/>
        <v>90PT03X7-M07UD0</v>
      </c>
      <c r="D155" t="e">
        <f t="shared" si="61"/>
        <v>#VALUE!</v>
      </c>
      <c r="E155" t="e">
        <f t="shared" si="62"/>
        <v>#VALUE!</v>
      </c>
      <c r="F155" t="str">
        <f t="shared" si="63"/>
        <v>N/A</v>
      </c>
      <c r="G155" t="str">
        <f t="shared" si="60"/>
        <v/>
      </c>
      <c r="H155" t="str">
        <f t="shared" si="89"/>
        <v>With privacy shutter</v>
      </c>
      <c r="I155" t="str">
        <f t="shared" si="64"/>
        <v>23.8"</v>
      </c>
      <c r="J155" t="str">
        <f t="shared" si="65"/>
        <v>FHD (1920 x 1080) 16:9</v>
      </c>
      <c r="K155" t="str">
        <f t="shared" si="66"/>
        <v>250nits</v>
      </c>
      <c r="L155" s="1" t="str">
        <f t="shared" si="67"/>
        <v>Intel® Graphics</v>
      </c>
      <c r="M155" t="str">
        <f t="shared" si="68"/>
        <v/>
      </c>
      <c r="N155"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5" t="e">
        <f t="shared" si="70"/>
        <v>#N/A</v>
      </c>
      <c r="P155" t="e">
        <f t="shared" si="71"/>
        <v>#N/A</v>
      </c>
      <c r="Q155" t="str">
        <f t="shared" si="72"/>
        <v>16GB DDR5 SO-DIMM</v>
      </c>
      <c r="R155" t="str">
        <f t="shared" si="73"/>
        <v/>
      </c>
      <c r="S155" t="str">
        <f t="shared" si="74"/>
        <v>No Battery</v>
      </c>
      <c r="T155" t="str">
        <f t="shared" si="75"/>
        <v>Not Found</v>
      </c>
      <c r="U155" t="str">
        <f t="shared" si="76"/>
        <v>ø4.5, 120W AC Adapter, Output: 20V DC, 6.0A, 120W, Input: 100~240V AC 50/60Hz universal</v>
      </c>
      <c r="V155" t="str">
        <f t="shared" si="77"/>
        <v/>
      </c>
      <c r="W155" t="e">
        <f t="shared" si="78"/>
        <v>#VALUE!</v>
      </c>
      <c r="X155" t="e">
        <f t="shared" si="79"/>
        <v>#VALUE!</v>
      </c>
      <c r="Y155" t="e">
        <f t="shared" si="80"/>
        <v>#VALUE!</v>
      </c>
      <c r="Z155" t="str">
        <f t="shared" si="81"/>
        <v/>
      </c>
      <c r="AA155" t="str">
        <f t="shared" si="82"/>
        <v/>
      </c>
      <c r="AB155" t="str">
        <f t="shared" si="83"/>
        <v>Graphics</v>
      </c>
      <c r="AC155" t="e">
        <f t="shared" si="84"/>
        <v>#VALUE!</v>
      </c>
      <c r="AD155" t="str">
        <f t="shared" si="85"/>
        <v>Built-in array microphone
Built-in speakers</v>
      </c>
      <c r="AE155" t="str">
        <f t="shared" si="86"/>
        <v>Windows 11 Home - ASUS recommends Windows 11 Pro for business_x000D_
* Windows 11 Home is available only as the Single Language edition. Learn more about Windows 11 Home Single language: https://support.microsoft.com/article/eaf060a6-3642-4612-6b75-b34e57a08abf</v>
      </c>
      <c r="AF155" t="str">
        <f t="shared" si="87"/>
        <v>P440VAT</v>
      </c>
      <c r="AG155" s="27"/>
      <c r="AH155" t="str">
        <v>90PT03X7-M07UD0</v>
      </c>
      <c r="AI155" t="str">
        <v>P440VAT-W5152WS</v>
      </c>
      <c r="AJ155" t="str">
        <v>VSPT03X4-BU0080</v>
      </c>
      <c r="AK155" t="str">
        <v>199291457546</v>
      </c>
      <c r="AL155" t="str">
        <v>6.852</v>
      </c>
      <c r="AM155">
        <v>0</v>
      </c>
      <c r="AN155" t="str">
        <v>White</v>
      </c>
      <c r="AO155" t="str">
        <v>23.8-inch</v>
      </c>
      <c r="AP155" t="str">
        <v>FHD (1920 x 1080) 16:9</v>
      </c>
      <c r="AQ155" t="str">
        <v>LCD</v>
      </c>
      <c r="AR155" t="str">
        <v>250nits</v>
      </c>
      <c r="AS155" t="str">
        <v>sRGB: 100%</v>
      </c>
      <c r="AT155" t="str">
        <v>178/178</v>
      </c>
      <c r="AU155" t="str">
        <v>14/25</v>
      </c>
      <c r="AV155" t="str">
        <v>75Hz</v>
      </c>
      <c r="AW155" t="str">
        <v>1000:1</v>
      </c>
      <c r="AX155" t="str">
        <v>93 %</v>
      </c>
      <c r="AY155" t="str">
        <v>Wide view</v>
      </c>
      <c r="AZ155" t="str">
        <v>Anti-glare display</v>
      </c>
      <c r="BA155" t="str">
        <v>Touch screen</v>
      </c>
      <c r="BB155" t="str">
        <v>Normal Stand</v>
      </c>
      <c r="BC155" t="str">
        <v/>
      </c>
      <c r="BD155" t="str">
        <v>Intel® Core™ 5 Processor 210H 2.2 GHz (12MB Cache, up to 4.8GHz, 8 Cores, 12 Threads)</v>
      </c>
      <c r="BE155" t="str">
        <v/>
      </c>
      <c r="BF155" t="str">
        <v>N/A</v>
      </c>
      <c r="BG155" t="str">
        <v>N/A</v>
      </c>
      <c r="BH155" t="str">
        <v>Intel® Graphics</v>
      </c>
      <c r="BI155" t="str">
        <v/>
      </c>
      <c r="BJ155" t="str">
        <v>16GB DDR5 SO-DIMM</v>
      </c>
      <c r="BK155" t="str">
        <v>DDR5 16GB</v>
      </c>
      <c r="BL155" t="str">
        <v>512GB M.2 NVMe™ PCIe® 4.0 SSD</v>
      </c>
      <c r="BM155" t="str">
        <v>2x DDR5 SO-DIMM slot</v>
      </c>
      <c r="BN155" t="str">
        <v>Not available</v>
      </c>
      <c r="BO155" t="str">
        <v/>
      </c>
      <c r="BP155" t="str">
        <v>Wi-Fi 6(802.11ax) (Dual band) 2*2 + Bluetooth® 5.4 Wireless Card</v>
      </c>
      <c r="BQ155" t="str">
        <v>Realtek RTL8111H 10/100/1000 Mbps</v>
      </c>
      <c r="BR155" t="str">
        <v>1080p FHD camera</v>
      </c>
      <c r="BS155" t="str">
        <v>With privacy shutter</v>
      </c>
      <c r="BT155" t="str">
        <v>N/A</v>
      </c>
      <c r="BU155" t="str">
        <v>Built-in array microphone
Built-in speakers</v>
      </c>
      <c r="BV155" t="str">
        <v>Windows 11 Home - ASUS recommends Windows 11 Pro for business_x000D_
* Windows 11 Home is available only as the Single Language edition. Learn more about Windows 11 Home Single language: https://support.microsoft.com/article/eaf060a6-3642-4612-6b75-b34e57a08abf</v>
      </c>
      <c r="BW155" t="str">
        <v>Microsoft Office Home 2024_x000D_
Microsoft 365 Basic</v>
      </c>
      <c r="BX155" t="str">
        <v/>
      </c>
      <c r="BY155" t="str">
        <v>ø4.5, 120W AC Adapter, Output: 20V DC, 6.0A, 120W, Input: 100~240V AC 50/60Hz universal</v>
      </c>
      <c r="BZ155" t="str">
        <v>1x Kensington lock
1x 3.5mm combo audio jack
1x USB 2.0 Type-A</v>
      </c>
      <c r="CA155" t="str">
        <v>1x DC-in
1x RJ45 Gigabit Ethernet
1x HDMI in 1.4
1x HDMI out 1.4
1x USB 3.2 Gen 1 Type-C
3x USB 3.2 Gen 1 Type-A</v>
      </c>
      <c r="CB155" t="str">
        <v>54.1 x 41.6 x 1.7 ~ 21.0 cm (21.30" x 16.38" x 0.67" ~ 8.27")</v>
      </c>
      <c r="CC155" t="str">
        <v>06.90 kg (15.21 lbs)</v>
      </c>
      <c r="CD155" t="str">
        <v/>
      </c>
      <c r="CE155" t="str">
        <v>BIOS Booting User Password Protection
HDD User Password Protection and Security
Kensington Security Slot™(7x 3mm)</v>
      </c>
      <c r="CF155" t="str">
        <v>McAfee® 1 years</v>
      </c>
      <c r="CG155" t="str">
        <v>Trusted Platform Module (TPM) 2.0</v>
      </c>
      <c r="CH155" t="str">
        <v>AI ExpertMeet (AI features need devices with 12GB RAM or more)
MyASUS
ASUS Business Manager</v>
      </c>
      <c r="CI155" t="str">
        <v>System diagnosis
Fan Profile
Splendid
AppDeals
Link to MyASUS</v>
      </c>
    </row>
    <row r="156" spans="1:87" ht="28.8">
      <c r="A156" t="str">
        <v>P440VAK-W7152WS</v>
      </c>
      <c r="B156" s="19" t="str">
        <f>IF(ISBLANK(A156),"",_xlfn.XLOOKUP(LEFT(A156,5),'MKT name rule'!$B$2:$B$322,'MKT name rule'!$C$2:$C$322, "Not found"))</f>
        <v>ASUS ExpertCenter P400</v>
      </c>
      <c r="C156" s="19" t="str">
        <f t="shared" si="88"/>
        <v>90PT03X7-M08K20</v>
      </c>
      <c r="D156" t="e">
        <f t="shared" si="61"/>
        <v>#VALUE!</v>
      </c>
      <c r="E156" t="e">
        <f t="shared" si="62"/>
        <v>#VALUE!</v>
      </c>
      <c r="F156" t="str">
        <f t="shared" si="63"/>
        <v>N/A</v>
      </c>
      <c r="G156" t="str">
        <f t="shared" si="60"/>
        <v/>
      </c>
      <c r="H156" t="str">
        <f t="shared" si="89"/>
        <v>With privacy shutter</v>
      </c>
      <c r="I156" t="str">
        <f t="shared" si="64"/>
        <v>23.8"</v>
      </c>
      <c r="J156" t="str">
        <f t="shared" si="65"/>
        <v>FHD (1920 x 1080) 16:9</v>
      </c>
      <c r="K156" t="str">
        <f t="shared" si="66"/>
        <v>250nits</v>
      </c>
      <c r="L156" s="1" t="str">
        <f t="shared" si="67"/>
        <v>Intel® Graphics</v>
      </c>
      <c r="M156" t="str">
        <f t="shared" si="68"/>
        <v/>
      </c>
      <c r="N156"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6" t="e">
        <f t="shared" si="70"/>
        <v>#N/A</v>
      </c>
      <c r="P156" t="e">
        <f t="shared" si="71"/>
        <v>#N/A</v>
      </c>
      <c r="Q156" t="str">
        <f t="shared" si="72"/>
        <v>16GB DDR5 SO-DIMM</v>
      </c>
      <c r="R156" t="str">
        <f t="shared" si="73"/>
        <v/>
      </c>
      <c r="S156" t="str">
        <f t="shared" si="74"/>
        <v>No Battery</v>
      </c>
      <c r="T156" t="str">
        <f t="shared" si="75"/>
        <v>Not Found</v>
      </c>
      <c r="U156" t="str">
        <f t="shared" si="76"/>
        <v>ø4.5, 120W AC Adapter, Output: 20V DC, 6.0A, 120W, Input: 100~240V AC 50/60Hz universal</v>
      </c>
      <c r="V156" t="str">
        <f t="shared" si="77"/>
        <v/>
      </c>
      <c r="W156" t="e">
        <f t="shared" si="78"/>
        <v>#VALUE!</v>
      </c>
      <c r="X156" t="e">
        <f t="shared" si="79"/>
        <v>#VALUE!</v>
      </c>
      <c r="Y156" t="e">
        <f t="shared" si="80"/>
        <v>#VALUE!</v>
      </c>
      <c r="Z156" t="str">
        <f t="shared" si="81"/>
        <v/>
      </c>
      <c r="AA156" t="str">
        <f t="shared" si="82"/>
        <v/>
      </c>
      <c r="AB156" t="str">
        <f t="shared" si="83"/>
        <v>Graphics</v>
      </c>
      <c r="AC156" t="e">
        <f t="shared" si="84"/>
        <v>#VALUE!</v>
      </c>
      <c r="AD156" t="str">
        <f t="shared" si="85"/>
        <v>Built-in array microphone
Built-in speakers</v>
      </c>
      <c r="AE156" t="str">
        <f t="shared" si="86"/>
        <v>Windows 11 Home - ASUS recommends Windows 11 Pro for business_x000D_
* Windows 11 Home is available only as the Single Language edition. Learn more about Windows 11 Home Single language: https://support.microsoft.com/article/eaf060a6-3642-4612-6b75-b34e57a08abf</v>
      </c>
      <c r="AF156" t="str">
        <f t="shared" si="87"/>
        <v>P440VAK</v>
      </c>
      <c r="AG156" s="27"/>
      <c r="AH156" t="str">
        <v>90PT03X7-M08K20</v>
      </c>
      <c r="AI156" t="str">
        <v>P440VAK-W7152WS</v>
      </c>
      <c r="AJ156" t="str">
        <v>VSPT03X4-BU0060</v>
      </c>
      <c r="AK156" t="str">
        <v>199291328884</v>
      </c>
      <c r="AL156" t="str">
        <v>6.852</v>
      </c>
      <c r="AM156">
        <v>0</v>
      </c>
      <c r="AN156" t="str">
        <v>White</v>
      </c>
      <c r="AO156" t="str">
        <v>23.8-inch</v>
      </c>
      <c r="AP156" t="str">
        <v>FHD (1920 x 1080) 16:9</v>
      </c>
      <c r="AQ156" t="str">
        <v>LCD</v>
      </c>
      <c r="AR156" t="str">
        <v>250nits</v>
      </c>
      <c r="AS156" t="str">
        <v>sRGB: 100%</v>
      </c>
      <c r="AT156" t="str">
        <v>178/178</v>
      </c>
      <c r="AU156" t="str">
        <v>14/25</v>
      </c>
      <c r="AV156" t="str">
        <v>100Hz</v>
      </c>
      <c r="AW156" t="str">
        <v>1000:1</v>
      </c>
      <c r="AX156" t="str">
        <v>93 %</v>
      </c>
      <c r="AY156" t="str">
        <v>Wide view</v>
      </c>
      <c r="AZ156" t="str">
        <v>Anti-glare display</v>
      </c>
      <c r="BA156" t="str">
        <v>Non-touch screen</v>
      </c>
      <c r="BB156" t="str">
        <v>Normal Stand</v>
      </c>
      <c r="BC156" t="str">
        <v/>
      </c>
      <c r="BD156" t="str">
        <v>Intel® Core™ 7 Processor 240H 2.5 GHz (24MB Cache, up to 5.2 GHz, 10 Cores, 16 Threads)</v>
      </c>
      <c r="BE156" t="str">
        <v/>
      </c>
      <c r="BF156" t="str">
        <v>N/A</v>
      </c>
      <c r="BG156" t="str">
        <v>N/A</v>
      </c>
      <c r="BH156" t="str">
        <v>Intel® Graphics</v>
      </c>
      <c r="BI156" t="str">
        <v/>
      </c>
      <c r="BJ156" t="str">
        <v>16GB DDR5 SO-DIMM</v>
      </c>
      <c r="BK156" t="str">
        <v>DDR5 16GB</v>
      </c>
      <c r="BL156" t="str">
        <v>512GB M.2 NVMe™ PCIe® 4.0 SSD</v>
      </c>
      <c r="BM156" t="str">
        <v>2x DDR5 SO-DIMM slot</v>
      </c>
      <c r="BN156" t="str">
        <v>Not available</v>
      </c>
      <c r="BO156" t="str">
        <v/>
      </c>
      <c r="BP156" t="str">
        <v>Wi-Fi 6(802.11ax) (Dual band) 2*2 + Bluetooth® 5.4 Wireless Card</v>
      </c>
      <c r="BQ156" t="str">
        <v>Realtek RTL8111H 10/100/1000 Mbps</v>
      </c>
      <c r="BR156" t="str">
        <v>1080p FHD camera</v>
      </c>
      <c r="BS156" t="str">
        <v>With privacy shutter</v>
      </c>
      <c r="BT156" t="str">
        <v>N/A</v>
      </c>
      <c r="BU156" t="str">
        <v>Built-in array microphone
Built-in speakers</v>
      </c>
      <c r="BV156" t="str">
        <v>Windows 11 Home - ASUS recommends Windows 11 Pro for business_x000D_
* Windows 11 Home is available only as the Single Language edition. Learn more about Windows 11 Home Single language: https://support.microsoft.com/article/eaf060a6-3642-4612-6b75-b34e57a08abf</v>
      </c>
      <c r="BW156" t="str">
        <v>Microsoft Office Home 2024_x000D_
Microsoft 365 Basic</v>
      </c>
      <c r="BX156" t="str">
        <v/>
      </c>
      <c r="BY156" t="str">
        <v>ø4.5, 120W AC Adapter, Output: 20V DC, 6.0A, 120W, Input: 100~240V AC 50/60Hz universal</v>
      </c>
      <c r="BZ156" t="str">
        <v>1x Kensington lock
1x 3.5mm combo audio jack
1x USB 2.0 Type-A</v>
      </c>
      <c r="CA156" t="str">
        <v>1x DC-in
1x RJ45 Gigabit Ethernet
1x HDMI in 1.4
1x HDMI out 1.4
1x USB 3.2 Gen 1 Type-C
3x USB 3.2 Gen 1 Type-A</v>
      </c>
      <c r="CB156" t="str">
        <v>54.1 x 41.6 x 1.7 ~ 21.0 cm (21.30" x 16.38" x 0.67" ~ 8.27")</v>
      </c>
      <c r="CC156" t="str">
        <v>06.90 kg (15.21 lbs)</v>
      </c>
      <c r="CD156" t="str">
        <v/>
      </c>
      <c r="CE156" t="str">
        <v>BIOS Booting User Password Protection
HDD User Password Protection and Security
Kensington Security Slot™(7x 3mm)</v>
      </c>
      <c r="CF156" t="str">
        <v>McAfee® 1 years</v>
      </c>
      <c r="CG156" t="str">
        <v>Trusted Platform Module (TPM) 2.0</v>
      </c>
      <c r="CH156" t="str">
        <v>AI ExpertMeet (AI features need devices with 12GB RAM or more)
MyASUS
ASUS Business Manager</v>
      </c>
      <c r="CI156" t="str">
        <v>System diagnosis
Fan Profile
Splendid
AppDeals
Link to MyASUS</v>
      </c>
    </row>
    <row r="157" spans="1:87" ht="28.8">
      <c r="A157" t="str">
        <v>P440VAT-W7152WS</v>
      </c>
      <c r="B157" s="19" t="str">
        <f>IF(ISBLANK(A157),"",_xlfn.XLOOKUP(LEFT(A157,5),'MKT name rule'!$B$2:$B$322,'MKT name rule'!$C$2:$C$322, "Not found"))</f>
        <v>ASUS ExpertCenter P400</v>
      </c>
      <c r="C157" s="19" t="str">
        <f t="shared" si="88"/>
        <v>90PT03X7-M08K60</v>
      </c>
      <c r="D157" t="e">
        <f t="shared" si="61"/>
        <v>#VALUE!</v>
      </c>
      <c r="E157" t="e">
        <f t="shared" si="62"/>
        <v>#VALUE!</v>
      </c>
      <c r="F157" t="str">
        <f t="shared" si="63"/>
        <v>N/A</v>
      </c>
      <c r="G157" t="str">
        <f t="shared" si="60"/>
        <v/>
      </c>
      <c r="H157" t="str">
        <f t="shared" si="89"/>
        <v>With privacy shutter</v>
      </c>
      <c r="I157" t="str">
        <f t="shared" si="64"/>
        <v>23.8"</v>
      </c>
      <c r="J157" t="str">
        <f t="shared" si="65"/>
        <v>FHD (1920 x 1080) 16:9</v>
      </c>
      <c r="K157" t="str">
        <f t="shared" si="66"/>
        <v>250nits</v>
      </c>
      <c r="L157" s="1" t="str">
        <f t="shared" si="67"/>
        <v>Intel® Graphics</v>
      </c>
      <c r="M157" t="str">
        <f t="shared" si="68"/>
        <v/>
      </c>
      <c r="N157"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7" t="e">
        <f t="shared" si="70"/>
        <v>#N/A</v>
      </c>
      <c r="P157" t="e">
        <f t="shared" si="71"/>
        <v>#N/A</v>
      </c>
      <c r="Q157" t="str">
        <f t="shared" si="72"/>
        <v>16GB DDR5 SO-DIMM</v>
      </c>
      <c r="R157" t="str">
        <f t="shared" si="73"/>
        <v/>
      </c>
      <c r="S157" t="str">
        <f t="shared" si="74"/>
        <v>No Battery</v>
      </c>
      <c r="T157" t="str">
        <f t="shared" si="75"/>
        <v>Not Found</v>
      </c>
      <c r="U157" t="str">
        <f t="shared" si="76"/>
        <v>ø4.5, 120W AC Adapter, Output: 20V DC, 6.0A, 120W, Input: 100~240V AC 50/60Hz universal</v>
      </c>
      <c r="V157" t="str">
        <f t="shared" si="77"/>
        <v/>
      </c>
      <c r="W157" t="e">
        <f t="shared" si="78"/>
        <v>#VALUE!</v>
      </c>
      <c r="X157" t="e">
        <f t="shared" si="79"/>
        <v>#VALUE!</v>
      </c>
      <c r="Y157" t="e">
        <f t="shared" si="80"/>
        <v>#VALUE!</v>
      </c>
      <c r="Z157" t="str">
        <f t="shared" si="81"/>
        <v/>
      </c>
      <c r="AA157" t="str">
        <f t="shared" si="82"/>
        <v/>
      </c>
      <c r="AB157" t="str">
        <f t="shared" si="83"/>
        <v>Graphics</v>
      </c>
      <c r="AC157" t="e">
        <f t="shared" si="84"/>
        <v>#VALUE!</v>
      </c>
      <c r="AD157" t="str">
        <f t="shared" si="85"/>
        <v>Built-in array microphone
Built-in speakers</v>
      </c>
      <c r="AE157" t="str">
        <f t="shared" si="86"/>
        <v>Windows 11 Home - ASUS recommends Windows 11 Pro for business_x000D_
* Windows 11 Home is available only as the Single Language edition. Learn more about Windows 11 Home Single language: https://support.microsoft.com/article/eaf060a6-3642-4612-6b75-b34e57a08abf</v>
      </c>
      <c r="AF157" t="str">
        <f t="shared" si="87"/>
        <v>P440VAT</v>
      </c>
      <c r="AG157" s="27"/>
      <c r="AH157" t="str">
        <v>90PT03X7-M08K60</v>
      </c>
      <c r="AI157" t="str">
        <v>P440VAT-W7152WS</v>
      </c>
      <c r="AJ157" t="str">
        <v>VSPT03X4-BU0080</v>
      </c>
      <c r="AK157" t="str">
        <v>199291491496</v>
      </c>
      <c r="AL157" t="str">
        <v>6.852</v>
      </c>
      <c r="AM157">
        <v>0</v>
      </c>
      <c r="AN157" t="str">
        <v>White</v>
      </c>
      <c r="AO157" t="str">
        <v>23.8-inch</v>
      </c>
      <c r="AP157" t="str">
        <v>FHD (1920 x 1080) 16:9</v>
      </c>
      <c r="AQ157" t="str">
        <v>LCD</v>
      </c>
      <c r="AR157" t="str">
        <v>250nits</v>
      </c>
      <c r="AS157" t="str">
        <v>sRGB: 100%</v>
      </c>
      <c r="AT157" t="str">
        <v>178/178</v>
      </c>
      <c r="AU157" t="str">
        <v>14/25</v>
      </c>
      <c r="AV157" t="str">
        <v>75Hz</v>
      </c>
      <c r="AW157" t="str">
        <v>1000:1</v>
      </c>
      <c r="AX157" t="str">
        <v>93 %</v>
      </c>
      <c r="AY157" t="str">
        <v>Wide view</v>
      </c>
      <c r="AZ157" t="str">
        <v>Anti-glare display</v>
      </c>
      <c r="BA157" t="str">
        <v>Touch screen</v>
      </c>
      <c r="BB157" t="str">
        <v>Normal Stand</v>
      </c>
      <c r="BC157" t="str">
        <v/>
      </c>
      <c r="BD157" t="str">
        <v>Intel® Core™ 7 Processor 240H 2.5 GHz (24MB Cache, up to 5.2 GHz, 10 Cores, 16 Threads)</v>
      </c>
      <c r="BE157" t="str">
        <v/>
      </c>
      <c r="BF157" t="str">
        <v>N/A</v>
      </c>
      <c r="BG157" t="str">
        <v>N/A</v>
      </c>
      <c r="BH157" t="str">
        <v>Intel® Graphics</v>
      </c>
      <c r="BI157" t="str">
        <v/>
      </c>
      <c r="BJ157" t="str">
        <v>16GB DDR5 SO-DIMM</v>
      </c>
      <c r="BK157" t="str">
        <v>DDR5 16GB</v>
      </c>
      <c r="BL157" t="str">
        <v>512GB M.2 NVMe™ PCIe® 4.0 SSD</v>
      </c>
      <c r="BM157" t="str">
        <v>2x DDR5 SO-DIMM slot</v>
      </c>
      <c r="BN157" t="str">
        <v>Not available</v>
      </c>
      <c r="BO157" t="str">
        <v/>
      </c>
      <c r="BP157" t="str">
        <v>Wi-Fi 6(802.11ax) (Dual band) 2*2 + Bluetooth® 5.4 Wireless Card</v>
      </c>
      <c r="BQ157" t="str">
        <v>Realtek RTL8111H 10/100/1000 Mbps</v>
      </c>
      <c r="BR157" t="str">
        <v>1080p FHD camera</v>
      </c>
      <c r="BS157" t="str">
        <v>With privacy shutter</v>
      </c>
      <c r="BT157" t="str">
        <v>N/A</v>
      </c>
      <c r="BU157" t="str">
        <v>Built-in array microphone
Built-in speakers</v>
      </c>
      <c r="BV157" t="str">
        <v>Windows 11 Home - ASUS recommends Windows 11 Pro for business_x000D_
* Windows 11 Home is available only as the Single Language edition. Learn more about Windows 11 Home Single language: https://support.microsoft.com/article/eaf060a6-3642-4612-6b75-b34e57a08abf</v>
      </c>
      <c r="BW157" t="str">
        <v>Microsoft Office Home 2024_x000D_
Microsoft 365 Basic</v>
      </c>
      <c r="BX157" t="str">
        <v/>
      </c>
      <c r="BY157" t="str">
        <v>ø4.5, 120W AC Adapter, Output: 20V DC, 6.0A, 120W, Input: 100~240V AC 50/60Hz universal</v>
      </c>
      <c r="BZ157" t="str">
        <v>1x Kensington lock
1x 3.5mm combo audio jack
1x USB 2.0 Type-A</v>
      </c>
      <c r="CA157" t="str">
        <v>1x DC-in
1x RJ45 Gigabit Ethernet
1x HDMI in 1.4
1x HDMI out 1.4
1x USB 3.2 Gen 1 Type-C
3x USB 3.2 Gen 1 Type-A</v>
      </c>
      <c r="CB157" t="str">
        <v>54.1 x 41.6 x 1.7 ~ 21.0 cm (21.30" x 16.38" x 0.67" ~ 8.27")</v>
      </c>
      <c r="CC157" t="str">
        <v>06.90 kg (15.21 lbs)</v>
      </c>
      <c r="CD157" t="str">
        <v/>
      </c>
      <c r="CE157" t="str">
        <v>BIOS Booting User Password Protection
HDD User Password Protection and Security
Kensington Security Slot™(7x 3mm)</v>
      </c>
      <c r="CF157" t="str">
        <v>McAfee® 1 years</v>
      </c>
      <c r="CG157" t="str">
        <v>Trusted Platform Module (TPM) 2.0</v>
      </c>
      <c r="CH157" t="str">
        <v>AI ExpertMeet (AI features need devices with 12GB RAM or more)
MyASUS
ASUS Business Manager</v>
      </c>
      <c r="CI157" t="str">
        <v>System diagnosis
Fan Profile
Splendid
AppDeals
Link to MyASUS</v>
      </c>
    </row>
    <row r="158" spans="1:87" ht="28.8">
      <c r="A158" t="str">
        <v>P440VAK-B3852WS</v>
      </c>
      <c r="B158" s="19" t="str">
        <f>IF(ISBLANK(A158),"",_xlfn.XLOOKUP(LEFT(A158,5),'MKT name rule'!$B$2:$B$322,'MKT name rule'!$C$2:$C$322, "Not found"))</f>
        <v>ASUS ExpertCenter P400</v>
      </c>
      <c r="C158" s="19" t="str">
        <f t="shared" si="88"/>
        <v>90PT03X5-M09EE0</v>
      </c>
      <c r="D158" t="e">
        <f t="shared" si="61"/>
        <v>#VALUE!</v>
      </c>
      <c r="E158" t="e">
        <f t="shared" si="62"/>
        <v>#VALUE!</v>
      </c>
      <c r="F158" t="str">
        <f t="shared" si="63"/>
        <v>N/A</v>
      </c>
      <c r="G158" t="str">
        <f t="shared" si="60"/>
        <v/>
      </c>
      <c r="H158" t="str">
        <f t="shared" si="89"/>
        <v>With privacy shutter</v>
      </c>
      <c r="I158" t="str">
        <f t="shared" si="64"/>
        <v>23.8"</v>
      </c>
      <c r="J158" t="str">
        <f t="shared" si="65"/>
        <v>FHD (1920 x 1080) 16:9</v>
      </c>
      <c r="K158" t="str">
        <f t="shared" si="66"/>
        <v>250nits</v>
      </c>
      <c r="L158" s="1" t="str">
        <f t="shared" si="67"/>
        <v>Intel® Graphics</v>
      </c>
      <c r="M158" t="str">
        <f t="shared" si="68"/>
        <v/>
      </c>
      <c r="N158"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8" t="e">
        <f t="shared" si="70"/>
        <v>#N/A</v>
      </c>
      <c r="P158" t="e">
        <f t="shared" si="71"/>
        <v>#N/A</v>
      </c>
      <c r="Q158" t="str">
        <f t="shared" si="72"/>
        <v>8GB DDR5 SO-DIMM</v>
      </c>
      <c r="R158" t="str">
        <f t="shared" si="73"/>
        <v/>
      </c>
      <c r="S158" t="str">
        <f t="shared" si="74"/>
        <v>No Battery</v>
      </c>
      <c r="T158" t="str">
        <f t="shared" si="75"/>
        <v>Not Found</v>
      </c>
      <c r="U158" t="str">
        <f t="shared" si="76"/>
        <v>ø4.5, 90W AC Adapter, Output: 19V DC, 4.74A, 90W, Input: 100~240V AC 50/60Hz universal</v>
      </c>
      <c r="V158" t="str">
        <f t="shared" si="77"/>
        <v/>
      </c>
      <c r="W158" t="e">
        <f t="shared" si="78"/>
        <v>#VALUE!</v>
      </c>
      <c r="X158" t="e">
        <f t="shared" si="79"/>
        <v>#VALUE!</v>
      </c>
      <c r="Y158" t="e">
        <f t="shared" si="80"/>
        <v>#VALUE!</v>
      </c>
      <c r="Z158" t="str">
        <f t="shared" si="81"/>
        <v/>
      </c>
      <c r="AA158" t="str">
        <f t="shared" si="82"/>
        <v/>
      </c>
      <c r="AB158" t="str">
        <f t="shared" si="83"/>
        <v>Graphics</v>
      </c>
      <c r="AC158" t="e">
        <f t="shared" si="84"/>
        <v>#VALUE!</v>
      </c>
      <c r="AD158" t="str">
        <f t="shared" si="85"/>
        <v>Built-in array microphone
Built-in speakers</v>
      </c>
      <c r="AE158" t="str">
        <f t="shared" si="86"/>
        <v>Windows 11 Home - ASUS recommends Windows 11 Pro for business_x000D_
* Windows 11 Home is available only as the Single Language edition. Learn more about Windows 11 Home Single language: https://support.microsoft.com/article/eaf060a6-3642-4612-6b75-b34e57a08abf</v>
      </c>
      <c r="AF158" t="str">
        <f t="shared" si="87"/>
        <v>P440VAK</v>
      </c>
      <c r="AG158" s="27"/>
      <c r="AH158" t="str">
        <v>90PT03X5-M09EE0</v>
      </c>
      <c r="AI158" t="str">
        <v>P440VAK-B3852WS</v>
      </c>
      <c r="AJ158" t="str">
        <v>VSPT03X3-BU0180</v>
      </c>
      <c r="AK158" t="str">
        <v>199291491472</v>
      </c>
      <c r="AL158" t="str">
        <v>2.202</v>
      </c>
      <c r="AM158">
        <v>0</v>
      </c>
      <c r="AN158" t="str">
        <v>Black</v>
      </c>
      <c r="AO158" t="str">
        <v>23.8-inch</v>
      </c>
      <c r="AP158" t="str">
        <v>FHD (1920 x 1080) 16:9</v>
      </c>
      <c r="AQ158" t="str">
        <v>LCD</v>
      </c>
      <c r="AR158" t="str">
        <v>250nits</v>
      </c>
      <c r="AS158" t="str">
        <v>sRGB: 100%</v>
      </c>
      <c r="AT158" t="str">
        <v>178/178</v>
      </c>
      <c r="AU158" t="str">
        <v>14/25</v>
      </c>
      <c r="AV158" t="str">
        <v>100Hz</v>
      </c>
      <c r="AW158" t="str">
        <v>1000:1</v>
      </c>
      <c r="AX158" t="str">
        <v>93 %</v>
      </c>
      <c r="AY158" t="str">
        <v>Wide view</v>
      </c>
      <c r="AZ158" t="str">
        <v>Anti-glare display</v>
      </c>
      <c r="BA158" t="str">
        <v>Non-touch screen</v>
      </c>
      <c r="BB158" t="str">
        <v>Normal Stand</v>
      </c>
      <c r="BC158" t="str">
        <v/>
      </c>
      <c r="BD158" t="str">
        <v>Intel® Core™ 3 Processor 100U 1.2 GHz (10MB Cache, up to 4.7 GHz, 6 Cores, 8 Threads)</v>
      </c>
      <c r="BE158" t="str">
        <v/>
      </c>
      <c r="BF158" t="str">
        <v>N/A</v>
      </c>
      <c r="BG158" t="str">
        <v>N/A</v>
      </c>
      <c r="BH158" t="str">
        <v>Intel® Graphics</v>
      </c>
      <c r="BI158" t="str">
        <v/>
      </c>
      <c r="BJ158" t="str">
        <v>8GB DDR5 SO-DIMM</v>
      </c>
      <c r="BK158" t="str">
        <v>DDR5 8GB</v>
      </c>
      <c r="BL158" t="str">
        <v>512GB M.2 NVMe™ PCIe® 4.0 SSD</v>
      </c>
      <c r="BM158" t="str">
        <v>2x DDR5 SO-DIMM slot</v>
      </c>
      <c r="BN158" t="str">
        <v>Not available</v>
      </c>
      <c r="BO158" t="str">
        <v/>
      </c>
      <c r="BP158" t="str">
        <v>Wi-Fi 6(802.11ax) (Dual band) 2*2 + Bluetooth® 5.4 Wireless Card</v>
      </c>
      <c r="BQ158" t="str">
        <v>Realtek RTL8111H 10/100/1000 Mbps</v>
      </c>
      <c r="BR158" t="str">
        <v>1080p FHD camera</v>
      </c>
      <c r="BS158" t="str">
        <v>With privacy shutter</v>
      </c>
      <c r="BT158" t="str">
        <v>N/A</v>
      </c>
      <c r="BU158" t="str">
        <v>Built-in array microphone
Built-in speakers</v>
      </c>
      <c r="BV158" t="str">
        <v>Windows 11 Home - ASUS recommends Windows 11 Pro for business_x000D_
* Windows 11 Home is available only as the Single Language edition. Learn more about Windows 11 Home Single language: https://support.microsoft.com/article/eaf060a6-3642-4612-6b75-b34e57a08abf</v>
      </c>
      <c r="BW158" t="str">
        <v>Microsoft Office Home 2024_x000D_
Microsoft 365 Basic</v>
      </c>
      <c r="BX158" t="str">
        <v/>
      </c>
      <c r="BY158" t="str">
        <v>ø4.5, 90W AC Adapter, Output: 19V DC, 4.74A, 90W, Input: 100~240V AC 50/60Hz universal</v>
      </c>
      <c r="BZ158" t="str">
        <v>1x Kensington lock
1x 3.5mm combo audio jack
1x USB 2.0 Type-A</v>
      </c>
      <c r="CA158" t="str">
        <v>1x DC-in
1x RJ45 Gigabit Ethernet
1x HDMI out 1.4
1x USB 3.2 Gen 1 Type-C
3x USB 3.2 Gen 1 Type-A</v>
      </c>
      <c r="CB158" t="str">
        <v>54.1 x 41.6 x 1.7 ~ 21.0 cm (21.30" x 16.38" x 0.67" ~ 8.27")</v>
      </c>
      <c r="CC158" t="str">
        <v>06.90 kg (15.21 lbs)</v>
      </c>
      <c r="CD158" t="str">
        <v/>
      </c>
      <c r="CE158" t="str">
        <v>BIOS Booting User Password Protection
HDD User Password Protection and Security
Kensington Security Slot™(7x 3mm)</v>
      </c>
      <c r="CF158" t="str">
        <v>McAfee® 1 years</v>
      </c>
      <c r="CG158" t="str">
        <v>Trusted Platform Module (TPM) 2.0</v>
      </c>
      <c r="CH158" t="str">
        <v>AI ExpertMeet (AI features need devices with 12GB RAM or more)
MyASUS
ASUS Business Manager</v>
      </c>
      <c r="CI158" t="str">
        <v>System diagnosis
Fan Profile
Splendid
AppDeals
Link to MyASUS</v>
      </c>
    </row>
    <row r="159" spans="1:87" ht="28.8">
      <c r="A159" t="str">
        <v>P440VAK-B3852W</v>
      </c>
      <c r="B159" s="19" t="str">
        <f>IF(ISBLANK(A159),"",_xlfn.XLOOKUP(LEFT(A159,5),'MKT name rule'!$B$2:$B$322,'MKT name rule'!$C$2:$C$322, "Not found"))</f>
        <v>ASUS ExpertCenter P400</v>
      </c>
      <c r="C159" s="19" t="str">
        <f t="shared" si="88"/>
        <v>90PT03X5-M09EH0</v>
      </c>
      <c r="D159" t="e">
        <f t="shared" si="61"/>
        <v>#VALUE!</v>
      </c>
      <c r="E159" t="e">
        <f t="shared" si="62"/>
        <v>#VALUE!</v>
      </c>
      <c r="F159" t="str">
        <f t="shared" si="63"/>
        <v>N/A</v>
      </c>
      <c r="G159" t="str">
        <f t="shared" si="60"/>
        <v/>
      </c>
      <c r="H159" t="str">
        <f t="shared" si="89"/>
        <v>With privacy shutter</v>
      </c>
      <c r="I159" t="str">
        <f t="shared" si="64"/>
        <v>23.8"</v>
      </c>
      <c r="J159" t="str">
        <f t="shared" si="65"/>
        <v>FHD (1920 x 1080) 16:9</v>
      </c>
      <c r="K159" t="str">
        <f t="shared" si="66"/>
        <v>250nits</v>
      </c>
      <c r="L159" s="1" t="str">
        <f t="shared" si="67"/>
        <v>Intel® Graphics</v>
      </c>
      <c r="M159" t="str">
        <f t="shared" si="68"/>
        <v/>
      </c>
      <c r="N159"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9" t="e">
        <f t="shared" si="70"/>
        <v>#N/A</v>
      </c>
      <c r="P159" t="e">
        <f t="shared" si="71"/>
        <v>#N/A</v>
      </c>
      <c r="Q159" t="str">
        <f t="shared" si="72"/>
        <v>8GB DDR5 SO-DIMM</v>
      </c>
      <c r="R159" t="str">
        <f t="shared" si="73"/>
        <v/>
      </c>
      <c r="S159" t="str">
        <f t="shared" si="74"/>
        <v>No Battery</v>
      </c>
      <c r="T159" t="str">
        <f t="shared" si="75"/>
        <v>Not Found</v>
      </c>
      <c r="U159" t="str">
        <f t="shared" si="76"/>
        <v>ø4.5, 90W AC Adapter, Output: 19V DC, 4.74A, 90W, Input: 100~240V AC 50/60Hz universal</v>
      </c>
      <c r="V159" t="str">
        <f t="shared" si="77"/>
        <v/>
      </c>
      <c r="W159" t="e">
        <f t="shared" si="78"/>
        <v>#VALUE!</v>
      </c>
      <c r="X159" t="e">
        <f t="shared" si="79"/>
        <v>#VALUE!</v>
      </c>
      <c r="Y159" t="e">
        <f t="shared" si="80"/>
        <v>#VALUE!</v>
      </c>
      <c r="Z159" t="str">
        <f t="shared" si="81"/>
        <v/>
      </c>
      <c r="AA159" t="str">
        <f t="shared" si="82"/>
        <v/>
      </c>
      <c r="AB159" t="str">
        <f t="shared" si="83"/>
        <v>Graphics</v>
      </c>
      <c r="AC159" t="e">
        <f t="shared" si="84"/>
        <v>#VALUE!</v>
      </c>
      <c r="AD159" t="str">
        <f t="shared" si="85"/>
        <v>Built-in array microphone
Built-in speakers</v>
      </c>
      <c r="AE159" t="str">
        <f t="shared" si="86"/>
        <v>Windows 11 Home - ASUS recommends Windows 11 Pro for business_x000D_
* Windows 11 Home is available only as the Single Language edition. Learn more about Windows 11 Home Single language: https://support.microsoft.com/article/eaf060a6-3642-4612-6b75-b34e57a08abf</v>
      </c>
      <c r="AF159" t="str">
        <f t="shared" si="87"/>
        <v>P440VAK</v>
      </c>
      <c r="AG159" s="27"/>
      <c r="AH159" t="str">
        <v>90PT03X5-M09EH0</v>
      </c>
      <c r="AI159" t="str">
        <v>P440VAK-B3852W</v>
      </c>
      <c r="AJ159" t="str">
        <v>VSPT03X3-BU0180</v>
      </c>
      <c r="AK159" t="str">
        <v>199291404663</v>
      </c>
      <c r="AL159" t="str">
        <v>2.202</v>
      </c>
      <c r="AM159">
        <v>0</v>
      </c>
      <c r="AN159" t="str">
        <v>Black</v>
      </c>
      <c r="AO159" t="str">
        <v>23.8-inch</v>
      </c>
      <c r="AP159" t="str">
        <v>FHD (1920 x 1080) 16:9</v>
      </c>
      <c r="AQ159" t="str">
        <v>LCD</v>
      </c>
      <c r="AR159" t="str">
        <v>250nits</v>
      </c>
      <c r="AS159" t="str">
        <v>sRGB: 100%</v>
      </c>
      <c r="AT159" t="str">
        <v>178/178</v>
      </c>
      <c r="AU159" t="str">
        <v>14/25</v>
      </c>
      <c r="AV159" t="str">
        <v>100Hz</v>
      </c>
      <c r="AW159" t="str">
        <v>1000:1</v>
      </c>
      <c r="AX159" t="str">
        <v>93 %</v>
      </c>
      <c r="AY159" t="str">
        <v>Wide view</v>
      </c>
      <c r="AZ159" t="str">
        <v>Anti-glare display</v>
      </c>
      <c r="BA159" t="str">
        <v>Non-touch screen</v>
      </c>
      <c r="BB159" t="str">
        <v>Normal Stand</v>
      </c>
      <c r="BC159" t="str">
        <v/>
      </c>
      <c r="BD159" t="str">
        <v>Intel® Core™ 3 Processor 100U 1.2 GHz (10MB Cache, up to 4.7 GHz, 6 Cores, 8 Threads)</v>
      </c>
      <c r="BE159" t="str">
        <v/>
      </c>
      <c r="BF159" t="str">
        <v>N/A</v>
      </c>
      <c r="BG159" t="str">
        <v>N/A</v>
      </c>
      <c r="BH159" t="str">
        <v>Intel® Graphics</v>
      </c>
      <c r="BI159" t="str">
        <v/>
      </c>
      <c r="BJ159" t="str">
        <v>8GB DDR5 SO-DIMM</v>
      </c>
      <c r="BK159" t="str">
        <v>DDR5 8GB</v>
      </c>
      <c r="BL159" t="str">
        <v>512GB M.2 NVMe™ PCIe® 4.0 SSD</v>
      </c>
      <c r="BM159" t="str">
        <v>2x DDR5 SO-DIMM slot</v>
      </c>
      <c r="BN159" t="str">
        <v>Not available</v>
      </c>
      <c r="BO159" t="str">
        <v/>
      </c>
      <c r="BP159" t="str">
        <v>Wi-Fi 6(802.11ax) (Dual band) 2*2 + Bluetooth® 5.4 Wireless Card</v>
      </c>
      <c r="BQ159" t="str">
        <v>Realtek RTL8111H 10/100/1000 Mbps</v>
      </c>
      <c r="BR159" t="str">
        <v>1080p FHD camera</v>
      </c>
      <c r="BS159" t="str">
        <v>With privacy shutter</v>
      </c>
      <c r="BT159" t="str">
        <v>N/A</v>
      </c>
      <c r="BU159" t="str">
        <v>Built-in array microphone
Built-in speakers</v>
      </c>
      <c r="BV159" t="str">
        <v>Windows 11 Home - ASUS recommends Windows 11 Pro for business_x000D_
* Windows 11 Home is available only as the Single Language edition. Learn more about Windows 11 Home Single language: https://support.microsoft.com/article/eaf060a6-3642-4612-6b75-b34e57a08abf</v>
      </c>
      <c r="BW159" t="str">
        <v>1-month trial for new Microsoft 365 customers. Credit card required.</v>
      </c>
      <c r="BX159" t="str">
        <v/>
      </c>
      <c r="BY159" t="str">
        <v>ø4.5, 90W AC Adapter, Output: 19V DC, 4.74A, 90W, Input: 100~240V AC 50/60Hz universal</v>
      </c>
      <c r="BZ159" t="str">
        <v>1x Kensington lock
1x 3.5mm combo audio jack
1x USB 2.0 Type-A</v>
      </c>
      <c r="CA159" t="str">
        <v>1x DC-in
1x RJ45 Gigabit Ethernet
1x HDMI out 1.4
1x USB 3.2 Gen 1 Type-C
3x USB 3.2 Gen 1 Type-A</v>
      </c>
      <c r="CB159" t="str">
        <v>54.1 x 41.6 x 1.7 ~ 21.0 cm (21.30" x 16.38" x 0.67" ~ 8.27")</v>
      </c>
      <c r="CC159" t="str">
        <v>06.90 kg (15.21 lbs)</v>
      </c>
      <c r="CD159" t="str">
        <v/>
      </c>
      <c r="CE159" t="str">
        <v>BIOS Booting User Password Protection
HDD User Password Protection and Security
Kensington Security Slot™(7x 3mm)</v>
      </c>
      <c r="CF159" t="str">
        <v>McAfee® 1 years</v>
      </c>
      <c r="CG159" t="str">
        <v>Trusted Platform Module (TPM) 2.0</v>
      </c>
      <c r="CH159" t="str">
        <v>AI ExpertMeet (AI features need devices with 12GB RAM or more)
MyASUS
ASUS Business Manager</v>
      </c>
      <c r="CI159" t="str">
        <v>System diagnosis
Fan Profile
Splendid
AppDeals
Link to MyASUS</v>
      </c>
    </row>
    <row r="160" spans="1:87" ht="28.8">
      <c r="A160" t="str">
        <v>P440VAK-W3852W</v>
      </c>
      <c r="B160" s="19" t="str">
        <f>IF(ISBLANK(A160),"",_xlfn.XLOOKUP(LEFT(A160,5),'MKT name rule'!$B$2:$B$322,'MKT name rule'!$C$2:$C$322, "Not found"))</f>
        <v>ASUS ExpertCenter P400</v>
      </c>
      <c r="C160" s="19" t="str">
        <f t="shared" si="88"/>
        <v>90PT03X7-M09EJ0</v>
      </c>
      <c r="D160" t="e">
        <f t="shared" si="61"/>
        <v>#VALUE!</v>
      </c>
      <c r="E160" t="e">
        <f t="shared" si="62"/>
        <v>#VALUE!</v>
      </c>
      <c r="F160" t="str">
        <f t="shared" si="63"/>
        <v>N/A</v>
      </c>
      <c r="G160" t="str">
        <f t="shared" si="60"/>
        <v/>
      </c>
      <c r="H160" t="str">
        <f t="shared" si="89"/>
        <v>With privacy shutter</v>
      </c>
      <c r="I160" t="str">
        <f t="shared" si="64"/>
        <v>23.8"</v>
      </c>
      <c r="J160" t="str">
        <f t="shared" si="65"/>
        <v>FHD (1920 x 1080) 16:9</v>
      </c>
      <c r="K160" t="str">
        <f t="shared" si="66"/>
        <v>250nits</v>
      </c>
      <c r="L160" s="1" t="str">
        <f t="shared" si="67"/>
        <v>Intel® Graphics</v>
      </c>
      <c r="M160" t="str">
        <f t="shared" si="68"/>
        <v/>
      </c>
      <c r="N160"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0" t="e">
        <f t="shared" si="70"/>
        <v>#N/A</v>
      </c>
      <c r="P160" t="e">
        <f t="shared" si="71"/>
        <v>#N/A</v>
      </c>
      <c r="Q160" t="str">
        <f t="shared" si="72"/>
        <v>8GB DDR5 SO-DIMM</v>
      </c>
      <c r="R160" t="str">
        <f t="shared" si="73"/>
        <v/>
      </c>
      <c r="S160" t="str">
        <f t="shared" si="74"/>
        <v>No Battery</v>
      </c>
      <c r="T160" t="str">
        <f t="shared" si="75"/>
        <v>Not Found</v>
      </c>
      <c r="U160" t="str">
        <f t="shared" si="76"/>
        <v>ø4.5, 90W AC Adapter, Output: 19V DC, 4.74A, 90W, Input: 100~240V AC 50/60Hz universal</v>
      </c>
      <c r="V160" t="str">
        <f t="shared" si="77"/>
        <v/>
      </c>
      <c r="W160" t="e">
        <f t="shared" si="78"/>
        <v>#VALUE!</v>
      </c>
      <c r="X160" t="e">
        <f t="shared" si="79"/>
        <v>#VALUE!</v>
      </c>
      <c r="Y160" t="e">
        <f t="shared" si="80"/>
        <v>#VALUE!</v>
      </c>
      <c r="Z160" t="str">
        <f t="shared" si="81"/>
        <v/>
      </c>
      <c r="AA160" t="str">
        <f t="shared" si="82"/>
        <v/>
      </c>
      <c r="AB160" t="str">
        <f t="shared" si="83"/>
        <v>Graphics</v>
      </c>
      <c r="AC160" t="e">
        <f t="shared" si="84"/>
        <v>#VALUE!</v>
      </c>
      <c r="AD160" t="str">
        <f t="shared" si="85"/>
        <v>Built-in array microphone
Built-in speakers</v>
      </c>
      <c r="AE160" t="str">
        <f t="shared" si="86"/>
        <v>Windows 11 Home - ASUS recommends Windows 11 Pro for business_x000D_
* Windows 11 Home is available only as the Single Language edition. Learn more about Windows 11 Home Single language: https://support.microsoft.com/article/eaf060a6-3642-4612-6b75-b34e57a08abf</v>
      </c>
      <c r="AF160" t="str">
        <f t="shared" si="87"/>
        <v>P440VAK</v>
      </c>
      <c r="AG160" s="27"/>
      <c r="AH160" t="str">
        <v>90PT03X7-M09EJ0</v>
      </c>
      <c r="AI160" t="str">
        <v>P440VAK-W3852W</v>
      </c>
      <c r="AJ160" t="str">
        <v>VSPT03X4-BU0180</v>
      </c>
      <c r="AK160" t="str">
        <v>199291491489</v>
      </c>
      <c r="AL160" t="str">
        <v>6.852</v>
      </c>
      <c r="AM160">
        <v>0</v>
      </c>
      <c r="AN160" t="str">
        <v>White</v>
      </c>
      <c r="AO160" t="str">
        <v>23.8-inch</v>
      </c>
      <c r="AP160" t="str">
        <v>FHD (1920 x 1080) 16:9</v>
      </c>
      <c r="AQ160" t="str">
        <v>LCD</v>
      </c>
      <c r="AR160" t="str">
        <v>250nits</v>
      </c>
      <c r="AS160" t="str">
        <v>sRGB: 100%</v>
      </c>
      <c r="AT160" t="str">
        <v>178/178</v>
      </c>
      <c r="AU160" t="str">
        <v>14/25</v>
      </c>
      <c r="AV160" t="str">
        <v>100Hz</v>
      </c>
      <c r="AW160" t="str">
        <v>1000:1</v>
      </c>
      <c r="AX160" t="str">
        <v>93 %</v>
      </c>
      <c r="AY160" t="str">
        <v>Wide view</v>
      </c>
      <c r="AZ160" t="str">
        <v>Anti-glare display</v>
      </c>
      <c r="BA160" t="str">
        <v>Non-touch screen</v>
      </c>
      <c r="BB160" t="str">
        <v>Normal Stand</v>
      </c>
      <c r="BC160" t="str">
        <v/>
      </c>
      <c r="BD160" t="str">
        <v>Intel® Core™ 3 Processor 100U 1.2 GHz (10MB Cache, up to 4.7 GHz, 6 Cores, 8 Threads)</v>
      </c>
      <c r="BE160" t="str">
        <v/>
      </c>
      <c r="BF160" t="str">
        <v>N/A</v>
      </c>
      <c r="BG160" t="str">
        <v>N/A</v>
      </c>
      <c r="BH160" t="str">
        <v>Intel® Graphics</v>
      </c>
      <c r="BI160" t="str">
        <v/>
      </c>
      <c r="BJ160" t="str">
        <v>8GB DDR5 SO-DIMM</v>
      </c>
      <c r="BK160" t="str">
        <v>DDR5 8GB</v>
      </c>
      <c r="BL160" t="str">
        <v>512GB M.2 NVMe™ PCIe® 4.0 SSD</v>
      </c>
      <c r="BM160" t="str">
        <v>2x DDR5 SO-DIMM slot</v>
      </c>
      <c r="BN160" t="str">
        <v>Not available</v>
      </c>
      <c r="BO160" t="str">
        <v/>
      </c>
      <c r="BP160" t="str">
        <v>Wi-Fi 6(802.11ax) (Dual band) 2*2 + Bluetooth® 5.4 Wireless Card</v>
      </c>
      <c r="BQ160" t="str">
        <v>Realtek RTL8111H 10/100/1000 Mbps</v>
      </c>
      <c r="BR160" t="str">
        <v>1080p FHD camera</v>
      </c>
      <c r="BS160" t="str">
        <v>With privacy shutter</v>
      </c>
      <c r="BT160" t="str">
        <v>N/A</v>
      </c>
      <c r="BU160" t="str">
        <v>Built-in array microphone
Built-in speakers</v>
      </c>
      <c r="BV160" t="str">
        <v>Windows 11 Home - ASUS recommends Windows 11 Pro for business_x000D_
* Windows 11 Home is available only as the Single Language edition. Learn more about Windows 11 Home Single language: https://support.microsoft.com/article/eaf060a6-3642-4612-6b75-b34e57a08abf</v>
      </c>
      <c r="BW160" t="str">
        <v>1-month trial for new Microsoft 365 customers. Credit card required.</v>
      </c>
      <c r="BX160" t="str">
        <v/>
      </c>
      <c r="BY160" t="str">
        <v>ø4.5, 90W AC Adapter, Output: 19V DC, 4.74A, 90W, Input: 100~240V AC 50/60Hz universal</v>
      </c>
      <c r="BZ160" t="str">
        <v>1x Kensington lock
1x 3.5mm combo audio jack
1x USB 2.0 Type-A</v>
      </c>
      <c r="CA160" t="str">
        <v>1x DC-in
1x RJ45 Gigabit Ethernet
1x HDMI out 1.4
1x USB 3.2 Gen 1 Type-C
3x USB 3.2 Gen 1 Type-A</v>
      </c>
      <c r="CB160" t="str">
        <v>54.1 x 41.6 x 1.7 ~ 21.0 cm (21.30" x 16.38" x 0.67" ~ 8.27")</v>
      </c>
      <c r="CC160" t="str">
        <v>06.90 kg (15.21 lbs)</v>
      </c>
      <c r="CD160" t="str">
        <v/>
      </c>
      <c r="CE160" t="str">
        <v>BIOS Booting User Password Protection
HDD User Password Protection and Security
Kensington Security Slot™(7x 3mm)</v>
      </c>
      <c r="CF160" t="str">
        <v>McAfee® 1 years</v>
      </c>
      <c r="CG160" t="str">
        <v>Trusted Platform Module (TPM) 2.0</v>
      </c>
      <c r="CH160" t="str">
        <v>AI ExpertMeet (AI features need devices with 12GB RAM or more)
MyASUS
ASUS Business Manager</v>
      </c>
      <c r="CI160" t="str">
        <v>System diagnosis
Fan Profile
Splendid
AppDeals
Link to MyASUS</v>
      </c>
    </row>
    <row r="161" spans="1:87" ht="28.8">
      <c r="A161" t="str">
        <v>P440VAK-B5852W</v>
      </c>
      <c r="B161" s="19" t="str">
        <f>IF(ISBLANK(A161),"",_xlfn.XLOOKUP(LEFT(A161,5),'MKT name rule'!$B$2:$B$322,'MKT name rule'!$C$2:$C$322, "Not found"))</f>
        <v>ASUS ExpertCenter P400</v>
      </c>
      <c r="C161" s="19" t="str">
        <f t="shared" si="88"/>
        <v>90PT03X5-M0B8L0</v>
      </c>
      <c r="D161" t="e">
        <f t="shared" si="61"/>
        <v>#VALUE!</v>
      </c>
      <c r="E161" t="e">
        <f t="shared" si="62"/>
        <v>#VALUE!</v>
      </c>
      <c r="F161" t="str">
        <f t="shared" si="63"/>
        <v>N/A</v>
      </c>
      <c r="G161" t="str">
        <f t="shared" si="60"/>
        <v/>
      </c>
      <c r="H161" t="str">
        <f t="shared" si="89"/>
        <v>With privacy shutter</v>
      </c>
      <c r="I161" t="str">
        <f t="shared" si="64"/>
        <v>23.8"</v>
      </c>
      <c r="J161" t="str">
        <f t="shared" si="65"/>
        <v>FHD (1920 x 1080) 16:9</v>
      </c>
      <c r="K161" t="str">
        <f t="shared" si="66"/>
        <v>250nits</v>
      </c>
      <c r="L161" s="1" t="str">
        <f t="shared" si="67"/>
        <v>Intel® Graphics</v>
      </c>
      <c r="M161" t="str">
        <f t="shared" si="68"/>
        <v/>
      </c>
      <c r="N161"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1" t="e">
        <f t="shared" si="70"/>
        <v>#N/A</v>
      </c>
      <c r="P161" t="e">
        <f t="shared" si="71"/>
        <v>#N/A</v>
      </c>
      <c r="Q161" t="str">
        <f t="shared" si="72"/>
        <v>8GB DDR5 SO-DIMM</v>
      </c>
      <c r="R161" t="str">
        <f t="shared" si="73"/>
        <v/>
      </c>
      <c r="S161" t="str">
        <f t="shared" si="74"/>
        <v>No Battery</v>
      </c>
      <c r="T161" t="str">
        <f t="shared" si="75"/>
        <v>Not Found</v>
      </c>
      <c r="U161" t="str">
        <f t="shared" si="76"/>
        <v>ø4.5, 120W AC Adapter, Output: 20V DC, 6.0A, 120W, Input: 100~240V AC 50/60Hz universal</v>
      </c>
      <c r="V161" t="str">
        <f t="shared" si="77"/>
        <v/>
      </c>
      <c r="W161" t="e">
        <f t="shared" si="78"/>
        <v>#VALUE!</v>
      </c>
      <c r="X161" t="e">
        <f t="shared" si="79"/>
        <v>#VALUE!</v>
      </c>
      <c r="Y161" t="e">
        <f t="shared" si="80"/>
        <v>#VALUE!</v>
      </c>
      <c r="Z161" t="str">
        <f t="shared" si="81"/>
        <v/>
      </c>
      <c r="AA161" t="str">
        <f t="shared" si="82"/>
        <v/>
      </c>
      <c r="AB161" t="str">
        <f t="shared" si="83"/>
        <v>Graphics</v>
      </c>
      <c r="AC161" t="e">
        <f t="shared" si="84"/>
        <v>#VALUE!</v>
      </c>
      <c r="AD161" t="str">
        <f t="shared" si="85"/>
        <v>Built-in array microphone
Built-in speakers</v>
      </c>
      <c r="AE161" t="str">
        <f t="shared" si="86"/>
        <v>Windows 11 Home - ASUS recommends Windows 11 Pro for business_x000D_
* Windows 11 Home is available only as the Single Language edition. Learn more about Windows 11 Home Single language: https://support.microsoft.com/article/eaf060a6-3642-4612-6b75-b34e57a08abf</v>
      </c>
      <c r="AF161" t="str">
        <f t="shared" si="87"/>
        <v>P440VAK</v>
      </c>
      <c r="AG161" s="27"/>
      <c r="AH161" t="str">
        <v>90PT03X5-M0B8L0</v>
      </c>
      <c r="AI161" t="str">
        <v>P440VAK-B5852W</v>
      </c>
      <c r="AJ161" t="str">
        <v>VSPT03X3-BU0220</v>
      </c>
      <c r="AK161" t="str">
        <v>199291475335</v>
      </c>
      <c r="AL161" t="str">
        <v>2.202</v>
      </c>
      <c r="AM161">
        <v>0</v>
      </c>
      <c r="AN161" t="str">
        <v>Black</v>
      </c>
      <c r="AO161" t="str">
        <v>23.8-inch</v>
      </c>
      <c r="AP161" t="str">
        <v>FHD (1920 x 1080) 16:9</v>
      </c>
      <c r="AQ161" t="str">
        <v>LCD</v>
      </c>
      <c r="AR161" t="str">
        <v>250nits</v>
      </c>
      <c r="AS161" t="str">
        <v>sRGB: 100%</v>
      </c>
      <c r="AT161" t="str">
        <v>178/178</v>
      </c>
      <c r="AU161" t="str">
        <v>14/25</v>
      </c>
      <c r="AV161" t="str">
        <v>100Hz</v>
      </c>
      <c r="AW161" t="str">
        <v>1000:1</v>
      </c>
      <c r="AX161" t="str">
        <v>93 %</v>
      </c>
      <c r="AY161" t="str">
        <v>Wide view</v>
      </c>
      <c r="AZ161" t="str">
        <v>Anti-glare display</v>
      </c>
      <c r="BA161" t="str">
        <v>Non-touch screen</v>
      </c>
      <c r="BB161" t="str">
        <v>Normal Stand</v>
      </c>
      <c r="BC161" t="str">
        <v/>
      </c>
      <c r="BD161" t="str">
        <v>Intel® Core™ 5 Processor 210H 2.2 GHz (12MB Cache, up to 4.8GHz, 8 Cores, 12 Threads)</v>
      </c>
      <c r="BE161" t="str">
        <v/>
      </c>
      <c r="BF161" t="str">
        <v>N/A</v>
      </c>
      <c r="BG161" t="str">
        <v>N/A</v>
      </c>
      <c r="BH161" t="str">
        <v>Intel® Graphics</v>
      </c>
      <c r="BI161" t="str">
        <v/>
      </c>
      <c r="BJ161" t="str">
        <v>8GB DDR5 SO-DIMM</v>
      </c>
      <c r="BK161" t="str">
        <v>DDR5 8GB</v>
      </c>
      <c r="BL161" t="str">
        <v>512GB M.2 NVMe™ PCIe® 4.0 SSD</v>
      </c>
      <c r="BM161" t="str">
        <v>2x DDR5 SO-DIMM slot</v>
      </c>
      <c r="BN161" t="str">
        <v>Not available</v>
      </c>
      <c r="BO161" t="str">
        <v/>
      </c>
      <c r="BP161" t="str">
        <v>Wi-Fi 6(802.11ax) (Dual band) 2*2 + Bluetooth® 5.4 Wireless Card</v>
      </c>
      <c r="BQ161" t="str">
        <v>Realtek RTL8111H 10/100/1000 Mbps</v>
      </c>
      <c r="BR161" t="str">
        <v>1080p FHD camera</v>
      </c>
      <c r="BS161" t="str">
        <v>With privacy shutter</v>
      </c>
      <c r="BT161" t="str">
        <v>N/A</v>
      </c>
      <c r="BU161" t="str">
        <v>Built-in array microphone
Built-in speakers</v>
      </c>
      <c r="BV161" t="str">
        <v>Windows 11 Home - ASUS recommends Windows 11 Pro for business_x000D_
* Windows 11 Home is available only as the Single Language edition. Learn more about Windows 11 Home Single language: https://support.microsoft.com/article/eaf060a6-3642-4612-6b75-b34e57a08abf</v>
      </c>
      <c r="BW161" t="str">
        <v>1-month trial for new Microsoft 365 customers. Credit card required.</v>
      </c>
      <c r="BX161" t="str">
        <v/>
      </c>
      <c r="BY161" t="str">
        <v>ø4.5, 120W AC Adapter, Output: 20V DC, 6.0A, 120W, Input: 100~240V AC 50/60Hz universal</v>
      </c>
      <c r="BZ161" t="str">
        <v>1x Kensington lock
1x 3.5mm combo audio jack
1x USB 2.0 Type-A</v>
      </c>
      <c r="CA161" t="str">
        <v>1x DC-in
1x RJ45 Gigabit Ethernet
1x HDMI out 1.4
1x USB 3.2 Gen 1 Type-C
3x USB 3.2 Gen 1 Type-A</v>
      </c>
      <c r="CB161" t="str">
        <v>54.1 x 41.6 x 1.7 ~ 21.0 cm (21.30" x 16.38" x 0.67" ~ 8.27")</v>
      </c>
      <c r="CC161" t="str">
        <v>06.90 kg (15.21 lbs)</v>
      </c>
      <c r="CD161" t="str">
        <v/>
      </c>
      <c r="CE161" t="str">
        <v>BIOS Booting User Password Protection
HDD User Password Protection and Security
Kensington Security Slot™(7x 3mm)</v>
      </c>
      <c r="CF161" t="str">
        <v>McAfee® 30 days free trial</v>
      </c>
      <c r="CG161" t="str">
        <v>Trusted Platform Module (TPM) 2.0</v>
      </c>
      <c r="CH161" t="str">
        <v>AI ExpertMeet (AI features need devices with 12GB RAM or more)
MyASUS
ASUS Business Manager</v>
      </c>
      <c r="CI161" t="str">
        <v>System diagnosis
Fan Profile
Splendid
AppDeals
Link to MyASUS</v>
      </c>
    </row>
    <row r="162" spans="1:87" ht="28.8">
      <c r="A162" t="str">
        <v>P470VAK-B7152WS</v>
      </c>
      <c r="B162" s="19" t="str">
        <f>IF(ISBLANK(A162),"",_xlfn.XLOOKUP(LEFT(A162,5),'MKT name rule'!$B$2:$B$322,'MKT name rule'!$C$2:$C$322, "Not found"))</f>
        <v>ASUS ExpertCenter P400</v>
      </c>
      <c r="C162" s="19" t="str">
        <f t="shared" si="88"/>
        <v>90PT03W5-M03AZ0</v>
      </c>
      <c r="D162" t="e">
        <f t="shared" si="61"/>
        <v>#VALUE!</v>
      </c>
      <c r="E162" t="e">
        <f t="shared" si="62"/>
        <v>#VALUE!</v>
      </c>
      <c r="F162" t="str">
        <f t="shared" si="63"/>
        <v>N/A</v>
      </c>
      <c r="G162" t="str">
        <f t="shared" ref="G162:G225" si="90">IF(ISBLANK(A162),"",IF(ISNUMBER(SEARCH("Windows 11 Home",BR162)),"Windows 11 Home",IF(ISNUMBER(SEARCH("Windows 11 Pro",BR162)),"Windows 11 Pro",IF(ISNUMBER(SEARCH("Chrome",AM162)),"ChromeOS",""))))</f>
        <v/>
      </c>
      <c r="H162" t="str">
        <f t="shared" si="89"/>
        <v/>
      </c>
      <c r="I162" t="str">
        <f t="shared" si="64"/>
        <v>27.0"</v>
      </c>
      <c r="J162" t="str">
        <f t="shared" si="65"/>
        <v>FHD (1920 x 1080) 16:9</v>
      </c>
      <c r="K162" t="str">
        <f t="shared" si="66"/>
        <v>300nits</v>
      </c>
      <c r="L162" s="1" t="str">
        <f t="shared" si="67"/>
        <v>Intel® Graphics</v>
      </c>
      <c r="M162" t="str">
        <f t="shared" si="68"/>
        <v/>
      </c>
      <c r="N162"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2" t="e">
        <f t="shared" si="70"/>
        <v>#N/A</v>
      </c>
      <c r="P162" t="e">
        <f t="shared" si="71"/>
        <v>#N/A</v>
      </c>
      <c r="Q162" t="str">
        <f t="shared" si="72"/>
        <v>16GB DDR5 SO-DIMM</v>
      </c>
      <c r="R162" t="str">
        <f t="shared" si="73"/>
        <v/>
      </c>
      <c r="S162" t="str">
        <f t="shared" si="74"/>
        <v>No Battery</v>
      </c>
      <c r="T162" t="str">
        <f t="shared" si="75"/>
        <v>Not Found</v>
      </c>
      <c r="U162" t="str">
        <f t="shared" si="76"/>
        <v>ø4.5, 120W AC Adapter, Output: 20V DC, 6.0A, 120W, Input: 100~240V AC 50/60Hz universal</v>
      </c>
      <c r="V162" t="str">
        <f t="shared" si="77"/>
        <v/>
      </c>
      <c r="W162" t="e">
        <f t="shared" si="78"/>
        <v>#VALUE!</v>
      </c>
      <c r="X162" t="e">
        <f t="shared" si="79"/>
        <v>#VALUE!</v>
      </c>
      <c r="Y162" t="e">
        <f t="shared" si="80"/>
        <v>#VALUE!</v>
      </c>
      <c r="Z162" t="str">
        <f t="shared" si="81"/>
        <v/>
      </c>
      <c r="AA162" t="str">
        <f t="shared" si="82"/>
        <v/>
      </c>
      <c r="AB162" t="str">
        <f t="shared" si="83"/>
        <v>Graphics</v>
      </c>
      <c r="AC162" t="e">
        <f t="shared" si="84"/>
        <v>#VALUE!</v>
      </c>
      <c r="AD162" t="str">
        <f t="shared" si="85"/>
        <v>Built-in array microphone
Built-in speakers</v>
      </c>
      <c r="AE162" t="str">
        <f t="shared" si="86"/>
        <v>Windows 11 Home - ASUS recommends Windows 11 Pro for business_x000D_
* Windows 11 Home is available only as the Single Language edition. Learn more about Windows 11 Home Single language: https://support.microsoft.com/article/eaf060a6-3642-4612-6b75-b34e57a08abf</v>
      </c>
      <c r="AF162" t="str">
        <f t="shared" si="87"/>
        <v>P470VAK</v>
      </c>
      <c r="AG162" s="27"/>
      <c r="AH162" t="str">
        <v>90PT03W5-M03AZ0</v>
      </c>
      <c r="AI162" t="str">
        <v>P470VAK-B7152WS</v>
      </c>
      <c r="AJ162" t="str">
        <v>VSPT03W3-BU0060</v>
      </c>
      <c r="AK162" t="str">
        <v>199291328822</v>
      </c>
      <c r="AL162" t="str">
        <v>3.102</v>
      </c>
      <c r="AM162">
        <v>0</v>
      </c>
      <c r="AN162" t="str">
        <v>Black</v>
      </c>
      <c r="AO162" t="str">
        <v>27.0-inch</v>
      </c>
      <c r="AP162" t="str">
        <v>FHD (1920 x 1080) 16:9</v>
      </c>
      <c r="AQ162" t="str">
        <v>LCD</v>
      </c>
      <c r="AR162" t="str">
        <v>300nits</v>
      </c>
      <c r="AS162" t="str">
        <v>sRGB: 100%</v>
      </c>
      <c r="AT162" t="str">
        <v>178/178</v>
      </c>
      <c r="AU162" t="str">
        <v>14/25</v>
      </c>
      <c r="AV162" t="str">
        <v>100Hz</v>
      </c>
      <c r="AW162" t="str">
        <v>1000:1</v>
      </c>
      <c r="AX162" t="str">
        <v>93 %</v>
      </c>
      <c r="AY162" t="str">
        <v>Wide view</v>
      </c>
      <c r="AZ162" t="str">
        <v>Anti-glare display</v>
      </c>
      <c r="BA162" t="str">
        <v>Non-touch screen</v>
      </c>
      <c r="BB162" t="str">
        <v>Normal Stand</v>
      </c>
      <c r="BC162" t="str">
        <v/>
      </c>
      <c r="BD162" t="str">
        <v>Intel® Core™ 7 Processor 240H 2.5 GHz (24MB Cache, up to 5.2 GHz, 10 Cores, 16 Threads)</v>
      </c>
      <c r="BE162" t="str">
        <v/>
      </c>
      <c r="BF162" t="str">
        <v>N/A</v>
      </c>
      <c r="BG162" t="str">
        <v>N/A</v>
      </c>
      <c r="BH162" t="str">
        <v>Intel® Graphics</v>
      </c>
      <c r="BI162" t="str">
        <v/>
      </c>
      <c r="BJ162" t="str">
        <v>16GB DDR5 SO-DIMM</v>
      </c>
      <c r="BK162" t="str">
        <v>DDR5 16GB</v>
      </c>
      <c r="BL162" t="str">
        <v>512GB M.2 NVMe™ PCIe® 4.0 SSD</v>
      </c>
      <c r="BM162" t="str">
        <v>2x DDR5 SO-DIMM slot</v>
      </c>
      <c r="BN162" t="str">
        <v>Not available</v>
      </c>
      <c r="BO162" t="str">
        <v/>
      </c>
      <c r="BP162" t="str">
        <v>Wi-Fi 6E(802.11ax) (Triple band) 2*2 + Bluetooth® 5.4 Wireless Card</v>
      </c>
      <c r="BQ162" t="str">
        <v>Realtek RTL8111H 10/100/1000 Mbps</v>
      </c>
      <c r="BR162" t="str">
        <v>1080p FHD camera</v>
      </c>
      <c r="BS162" t="str">
        <v/>
      </c>
      <c r="BT162" t="str">
        <v>N/A</v>
      </c>
      <c r="BU162" t="str">
        <v>Built-in array microphone
Built-in speakers</v>
      </c>
      <c r="BV162" t="str">
        <v>Windows 11 Home - ASUS recommends Windows 11 Pro for business_x000D_
* Windows 11 Home is available only as the Single Language edition. Learn more about Windows 11 Home Single language: https://support.microsoft.com/article/eaf060a6-3642-4612-6b75-b34e57a08abf</v>
      </c>
      <c r="BW162" t="str">
        <v>Microsoft Office Home 2024_x000D_
Microsoft 365 Basic</v>
      </c>
      <c r="BX162" t="str">
        <v/>
      </c>
      <c r="BY162" t="str">
        <v>ø4.5, 120W AC Adapter, Output: 20V DC, 6.0A, 120W, Input: 100~240V AC 50/60Hz universal</v>
      </c>
      <c r="BZ162" t="str">
        <v>1x Kensington lock
1x 3.5mm combo audio jack
1x USB 2.0 Type-A</v>
      </c>
      <c r="CA162" t="str">
        <v>1x DC-in
1x RJ45 Gigabit Ethernet
1x HDMI in 1.4
1x HDMI out 1.4
1x USB 3.2 Gen 1 Type-C
3x USB 3.2 Gen 1 Type-A</v>
      </c>
      <c r="CB162" t="str">
        <v>61.3 x 44.7 x 1.7 ~ 21.0 cm (24.13" x 17.60" x 0.67" ~ 8.27")</v>
      </c>
      <c r="CC162" t="str">
        <v>09.00 kg (19.84 lbs)</v>
      </c>
      <c r="CD162" t="str">
        <v/>
      </c>
      <c r="CE162" t="str">
        <v>BIOS Booting User Password Protection
HDD User Password Protection and Security
Kensington Security Slot™(7x 3mm)</v>
      </c>
      <c r="CF162" t="str">
        <v>McAfee® 1 years</v>
      </c>
      <c r="CG162" t="str">
        <v>Trusted Platform Module (TPM) 2.0</v>
      </c>
      <c r="CH162" t="str">
        <v>AI ExpertMeet (AI features need devices with 12GB RAM or more)
MyASUS
ASUS Business Manager</v>
      </c>
      <c r="CI162" t="str">
        <v>System diagnosis
Fan Profile
Splendid
AppDeals
Link to MyASUS</v>
      </c>
    </row>
    <row r="163" spans="1:87" ht="28.8">
      <c r="A163" t="str">
        <v>P470VAK-W7152WS</v>
      </c>
      <c r="B163" s="19" t="str">
        <f>IF(ISBLANK(A163),"",_xlfn.XLOOKUP(LEFT(A163,5),'MKT name rule'!$B$2:$B$322,'MKT name rule'!$C$2:$C$322, "Not found"))</f>
        <v>ASUS ExpertCenter P400</v>
      </c>
      <c r="C163" s="19" t="str">
        <f t="shared" si="88"/>
        <v>90PT03W7-M03B10</v>
      </c>
      <c r="D163" t="e">
        <f t="shared" si="61"/>
        <v>#VALUE!</v>
      </c>
      <c r="E163" t="e">
        <f t="shared" si="62"/>
        <v>#VALUE!</v>
      </c>
      <c r="F163" t="str">
        <f t="shared" si="63"/>
        <v>N/A</v>
      </c>
      <c r="G163" t="str">
        <f t="shared" si="90"/>
        <v/>
      </c>
      <c r="H163" t="str">
        <f t="shared" si="89"/>
        <v/>
      </c>
      <c r="I163" t="str">
        <f t="shared" si="64"/>
        <v>27.0"</v>
      </c>
      <c r="J163" t="str">
        <f t="shared" si="65"/>
        <v>FHD (1920 x 1080) 16:9</v>
      </c>
      <c r="K163" t="str">
        <f t="shared" si="66"/>
        <v>300nits</v>
      </c>
      <c r="L163" s="1" t="str">
        <f t="shared" si="67"/>
        <v>Intel® Graphics</v>
      </c>
      <c r="M163" t="str">
        <f t="shared" si="68"/>
        <v/>
      </c>
      <c r="N163"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3" t="e">
        <f t="shared" si="70"/>
        <v>#N/A</v>
      </c>
      <c r="P163" t="e">
        <f t="shared" si="71"/>
        <v>#N/A</v>
      </c>
      <c r="Q163" t="str">
        <f t="shared" si="72"/>
        <v>16GB DDR5 SO-DIMM</v>
      </c>
      <c r="R163" t="str">
        <f t="shared" si="73"/>
        <v/>
      </c>
      <c r="S163" t="str">
        <f t="shared" si="74"/>
        <v>No Battery</v>
      </c>
      <c r="T163" t="str">
        <f t="shared" si="75"/>
        <v>Not Found</v>
      </c>
      <c r="U163" t="str">
        <f t="shared" si="76"/>
        <v>ø4.5, 120W AC Adapter, Output: 20V DC, 6.0A, 120W, Input: 100~240V AC 50/60Hz universal</v>
      </c>
      <c r="V163" t="str">
        <f t="shared" si="77"/>
        <v/>
      </c>
      <c r="W163" t="e">
        <f t="shared" si="78"/>
        <v>#VALUE!</v>
      </c>
      <c r="X163" t="e">
        <f t="shared" si="79"/>
        <v>#VALUE!</v>
      </c>
      <c r="Y163" t="e">
        <f t="shared" si="80"/>
        <v>#VALUE!</v>
      </c>
      <c r="Z163" t="str">
        <f t="shared" si="81"/>
        <v/>
      </c>
      <c r="AA163" t="str">
        <f t="shared" si="82"/>
        <v/>
      </c>
      <c r="AB163" t="str">
        <f t="shared" si="83"/>
        <v>Graphics</v>
      </c>
      <c r="AC163" t="e">
        <f t="shared" si="84"/>
        <v>#VALUE!</v>
      </c>
      <c r="AD163" t="str">
        <f t="shared" si="85"/>
        <v>Built-in array microphone
Built-in speakers</v>
      </c>
      <c r="AE163" t="str">
        <f t="shared" si="86"/>
        <v>Windows 11 Home - ASUS recommends Windows 11 Pro for business_x000D_
* Windows 11 Home is available only as the Single Language edition. Learn more about Windows 11 Home Single language: https://support.microsoft.com/article/eaf060a6-3642-4612-6b75-b34e57a08abf</v>
      </c>
      <c r="AF163" t="str">
        <f t="shared" si="87"/>
        <v>P470VAK</v>
      </c>
      <c r="AG163" s="27"/>
      <c r="AH163" t="str">
        <v>90PT03W7-M03B10</v>
      </c>
      <c r="AI163" t="str">
        <v>P470VAK-W7152WS</v>
      </c>
      <c r="AJ163" t="str">
        <v>VSPT03W4-BU0060</v>
      </c>
      <c r="AK163" t="str">
        <v>199291331990</v>
      </c>
      <c r="AL163" t="str">
        <v>8.952</v>
      </c>
      <c r="AM163">
        <v>0</v>
      </c>
      <c r="AN163" t="str">
        <v>White</v>
      </c>
      <c r="AO163" t="str">
        <v>27.0-inch</v>
      </c>
      <c r="AP163" t="str">
        <v>FHD (1920 x 1080) 16:9</v>
      </c>
      <c r="AQ163" t="str">
        <v>LCD</v>
      </c>
      <c r="AR163" t="str">
        <v>300nits</v>
      </c>
      <c r="AS163" t="str">
        <v>sRGB: 100%</v>
      </c>
      <c r="AT163" t="str">
        <v>178/178</v>
      </c>
      <c r="AU163" t="str">
        <v>14/25</v>
      </c>
      <c r="AV163" t="str">
        <v>100Hz</v>
      </c>
      <c r="AW163" t="str">
        <v>1000:1</v>
      </c>
      <c r="AX163" t="str">
        <v>93 %</v>
      </c>
      <c r="AY163" t="str">
        <v>Wide view</v>
      </c>
      <c r="AZ163" t="str">
        <v>Anti-glare display</v>
      </c>
      <c r="BA163" t="str">
        <v>Non-touch screen</v>
      </c>
      <c r="BB163" t="str">
        <v>Normal Stand</v>
      </c>
      <c r="BC163" t="str">
        <v/>
      </c>
      <c r="BD163" t="str">
        <v>Intel® Core™ 7 Processor 240H 2.5 GHz (24MB Cache, up to 5.2 GHz, 10 Cores, 16 Threads)</v>
      </c>
      <c r="BE163" t="str">
        <v/>
      </c>
      <c r="BF163" t="str">
        <v>N/A</v>
      </c>
      <c r="BG163" t="str">
        <v>N/A</v>
      </c>
      <c r="BH163" t="str">
        <v>Intel® Graphics</v>
      </c>
      <c r="BI163" t="str">
        <v/>
      </c>
      <c r="BJ163" t="str">
        <v>16GB DDR5 SO-DIMM</v>
      </c>
      <c r="BK163" t="str">
        <v>DDR5 16GB</v>
      </c>
      <c r="BL163" t="str">
        <v>512GB M.2 NVMe™ PCIe® 4.0 SSD</v>
      </c>
      <c r="BM163" t="str">
        <v>2x DDR5 SO-DIMM slot</v>
      </c>
      <c r="BN163" t="str">
        <v>Not available</v>
      </c>
      <c r="BO163" t="str">
        <v/>
      </c>
      <c r="BP163" t="str">
        <v>Wi-Fi 6E(802.11ax) (Triple band) 2*2 + Bluetooth® 5.4 Wireless Card</v>
      </c>
      <c r="BQ163" t="str">
        <v>Realtek RTL8111H 10/100/1000 Mbps</v>
      </c>
      <c r="BR163" t="str">
        <v>1080p FHD camera</v>
      </c>
      <c r="BS163" t="str">
        <v/>
      </c>
      <c r="BT163" t="str">
        <v>N/A</v>
      </c>
      <c r="BU163" t="str">
        <v>Built-in array microphone
Built-in speakers</v>
      </c>
      <c r="BV163" t="str">
        <v>Windows 11 Home - ASUS recommends Windows 11 Pro for business_x000D_
* Windows 11 Home is available only as the Single Language edition. Learn more about Windows 11 Home Single language: https://support.microsoft.com/article/eaf060a6-3642-4612-6b75-b34e57a08abf</v>
      </c>
      <c r="BW163" t="str">
        <v>Microsoft Office Home 2024_x000D_
Microsoft 365 Basic</v>
      </c>
      <c r="BX163" t="str">
        <v/>
      </c>
      <c r="BY163" t="str">
        <v>ø4.5, 120W AC Adapter, Output: 20V DC, 6.0A, 120W, Input: 100~240V AC 50/60Hz universal</v>
      </c>
      <c r="BZ163" t="str">
        <v>1x Kensington lock
1x 3.5mm combo audio jack
1x USB 2.0 Type-A</v>
      </c>
      <c r="CA163" t="str">
        <v>1x DC-in
1x RJ45 Gigabit Ethernet
1x HDMI in 1.4
1x HDMI out 1.4
1x USB 3.2 Gen 1 Type-C
3x USB 3.2 Gen 1 Type-A</v>
      </c>
      <c r="CB163" t="str">
        <v>61.3 x 44.7 x 1.7 ~ 21.0 cm (24.13" x 17.60" x 0.67" ~ 8.27")</v>
      </c>
      <c r="CC163" t="str">
        <v>09.00 kg (19.84 lbs)</v>
      </c>
      <c r="CD163" t="str">
        <v/>
      </c>
      <c r="CE163" t="str">
        <v>BIOS Booting User Password Protection
HDD User Password Protection and Security
Kensington Security Slot™(7x 3mm)</v>
      </c>
      <c r="CF163" t="str">
        <v>McAfee® 1 years</v>
      </c>
      <c r="CG163" t="str">
        <v>Trusted Platform Module (TPM) 2.0</v>
      </c>
      <c r="CH163" t="str">
        <v>AI ExpertMeet (AI features need devices with 12GB RAM or more)
MyASUS
ASUS Business Manager</v>
      </c>
      <c r="CI163" t="str">
        <v>System diagnosis
Fan Profile
Splendid
AppDeals
Link to MyASUS</v>
      </c>
    </row>
    <row r="164" spans="1:87" ht="28.8">
      <c r="A164" t="str">
        <v>P470VAK-W5852WS</v>
      </c>
      <c r="B164" s="19" t="str">
        <f>IF(ISBLANK(A164),"",_xlfn.XLOOKUP(LEFT(A164,5),'MKT name rule'!$B$2:$B$322,'MKT name rule'!$C$2:$C$322, "Not found"))</f>
        <v>ASUS ExpertCenter P400</v>
      </c>
      <c r="C164" s="19" t="str">
        <f t="shared" si="88"/>
        <v>90PT03W7-M03NH0</v>
      </c>
      <c r="D164" t="e">
        <f t="shared" si="61"/>
        <v>#VALUE!</v>
      </c>
      <c r="E164" t="e">
        <f t="shared" si="62"/>
        <v>#VALUE!</v>
      </c>
      <c r="F164" t="str">
        <f t="shared" si="63"/>
        <v>N/A</v>
      </c>
      <c r="G164" t="str">
        <f t="shared" si="90"/>
        <v/>
      </c>
      <c r="H164" t="str">
        <f t="shared" si="89"/>
        <v/>
      </c>
      <c r="I164" t="str">
        <f t="shared" si="64"/>
        <v>27.0"</v>
      </c>
      <c r="J164" t="str">
        <f t="shared" si="65"/>
        <v>FHD (1920 x 1080) 16:9</v>
      </c>
      <c r="K164" t="str">
        <f t="shared" si="66"/>
        <v>300nits</v>
      </c>
      <c r="L164" s="1" t="str">
        <f t="shared" si="67"/>
        <v>Intel® Graphics</v>
      </c>
      <c r="M164" t="str">
        <f t="shared" si="68"/>
        <v/>
      </c>
      <c r="N164"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4" t="e">
        <f t="shared" si="70"/>
        <v>#N/A</v>
      </c>
      <c r="P164" t="e">
        <f t="shared" si="71"/>
        <v>#N/A</v>
      </c>
      <c r="Q164" t="str">
        <f t="shared" si="72"/>
        <v>8GB DDR5 SO-DIMM</v>
      </c>
      <c r="R164" t="str">
        <f t="shared" si="73"/>
        <v/>
      </c>
      <c r="S164" t="str">
        <f t="shared" si="74"/>
        <v>No Battery</v>
      </c>
      <c r="T164" t="str">
        <f t="shared" si="75"/>
        <v>Not Found</v>
      </c>
      <c r="U164" t="str">
        <f t="shared" si="76"/>
        <v>ø4.5, 120W AC Adapter, Output: 20V DC, 6.0A, 120W, Input: 100~240V AC 50/60Hz universal</v>
      </c>
      <c r="V164" t="str">
        <f t="shared" si="77"/>
        <v/>
      </c>
      <c r="W164" t="e">
        <f t="shared" si="78"/>
        <v>#VALUE!</v>
      </c>
      <c r="X164" t="e">
        <f t="shared" si="79"/>
        <v>#VALUE!</v>
      </c>
      <c r="Y164" t="e">
        <f t="shared" si="80"/>
        <v>#VALUE!</v>
      </c>
      <c r="Z164" t="str">
        <f t="shared" si="81"/>
        <v/>
      </c>
      <c r="AA164" t="str">
        <f t="shared" si="82"/>
        <v/>
      </c>
      <c r="AB164" t="str">
        <f t="shared" si="83"/>
        <v>Graphics</v>
      </c>
      <c r="AC164" t="e">
        <f t="shared" si="84"/>
        <v>#VALUE!</v>
      </c>
      <c r="AD164" t="str">
        <f t="shared" si="85"/>
        <v>Built-in array microphone
Built-in speakers</v>
      </c>
      <c r="AE164" t="str">
        <f t="shared" si="86"/>
        <v>Windows 11 Home - ASUS recommends Windows 11 Pro for business_x000D_
* Windows 11 Home is available only as the Single Language edition. Learn more about Windows 11 Home Single language: https://support.microsoft.com/article/eaf060a6-3642-4612-6b75-b34e57a08abf</v>
      </c>
      <c r="AF164" t="str">
        <f t="shared" si="87"/>
        <v>P470VAK</v>
      </c>
      <c r="AG164" s="27"/>
      <c r="AH164" t="str">
        <v>90PT03W7-M03NH0</v>
      </c>
      <c r="AI164" t="str">
        <v>P470VAK-W5852WS</v>
      </c>
      <c r="AJ164" t="str">
        <v>VSPT03W4-BU0060</v>
      </c>
      <c r="AK164" t="str">
        <v>199291457553</v>
      </c>
      <c r="AL164" t="str">
        <v>8.952</v>
      </c>
      <c r="AM164">
        <v>0</v>
      </c>
      <c r="AN164" t="str">
        <v>White</v>
      </c>
      <c r="AO164" t="str">
        <v>27.0-inch</v>
      </c>
      <c r="AP164" t="str">
        <v>FHD (1920 x 1080) 16:9</v>
      </c>
      <c r="AQ164" t="str">
        <v>LCD</v>
      </c>
      <c r="AR164" t="str">
        <v>300nits</v>
      </c>
      <c r="AS164" t="str">
        <v>sRGB: 100%</v>
      </c>
      <c r="AT164" t="str">
        <v>178/178</v>
      </c>
      <c r="AU164" t="str">
        <v>14/25</v>
      </c>
      <c r="AV164" t="str">
        <v>100Hz</v>
      </c>
      <c r="AW164" t="str">
        <v>1000:1</v>
      </c>
      <c r="AX164" t="str">
        <v>93 %</v>
      </c>
      <c r="AY164" t="str">
        <v>Wide view</v>
      </c>
      <c r="AZ164" t="str">
        <v>Anti-glare display</v>
      </c>
      <c r="BA164" t="str">
        <v>Non-touch screen</v>
      </c>
      <c r="BB164" t="str">
        <v>Normal Stand</v>
      </c>
      <c r="BC164" t="str">
        <v/>
      </c>
      <c r="BD164" t="str">
        <v>Intel® Core™ 5 Processor 210H 2.2 GHz (12MB Cache, up to 4.8GHz, 8 Cores, 12 Threads)</v>
      </c>
      <c r="BE164" t="str">
        <v/>
      </c>
      <c r="BF164" t="str">
        <v>N/A</v>
      </c>
      <c r="BG164" t="str">
        <v>N/A</v>
      </c>
      <c r="BH164" t="str">
        <v>Intel® Graphics</v>
      </c>
      <c r="BI164" t="str">
        <v/>
      </c>
      <c r="BJ164" t="str">
        <v>8GB DDR5 SO-DIMM</v>
      </c>
      <c r="BK164" t="str">
        <v>DDR5 8GB</v>
      </c>
      <c r="BL164" t="str">
        <v>512GB M.2 NVMe™ PCIe® 4.0 SSD</v>
      </c>
      <c r="BM164" t="str">
        <v>2x DDR5 SO-DIMM slot</v>
      </c>
      <c r="BN164" t="str">
        <v>Not available</v>
      </c>
      <c r="BO164" t="str">
        <v/>
      </c>
      <c r="BP164" t="str">
        <v>Wi-Fi 6E(802.11ax) (Triple band) 2*2 + Bluetooth® 5.4 Wireless Card</v>
      </c>
      <c r="BQ164" t="str">
        <v>Realtek RTL8111H 10/100/1000 Mbps</v>
      </c>
      <c r="BR164" t="str">
        <v>1080p FHD camera</v>
      </c>
      <c r="BS164" t="str">
        <v/>
      </c>
      <c r="BT164" t="str">
        <v>N/A</v>
      </c>
      <c r="BU164" t="str">
        <v>Built-in array microphone
Built-in speakers</v>
      </c>
      <c r="BV164" t="str">
        <v>Windows 11 Home - ASUS recommends Windows 11 Pro for business_x000D_
* Windows 11 Home is available only as the Single Language edition. Learn more about Windows 11 Home Single language: https://support.microsoft.com/article/eaf060a6-3642-4612-6b75-b34e57a08abf</v>
      </c>
      <c r="BW164" t="str">
        <v>Microsoft Office Home 2024_x000D_
Microsoft 365 Basic</v>
      </c>
      <c r="BX164" t="str">
        <v/>
      </c>
      <c r="BY164" t="str">
        <v>ø4.5, 120W AC Adapter, Output: 20V DC, 6.0A, 120W, Input: 100~240V AC 50/60Hz universal</v>
      </c>
      <c r="BZ164" t="str">
        <v>1x Kensington lock
1x 3.5mm combo audio jack
1x USB 2.0 Type-A</v>
      </c>
      <c r="CA164" t="str">
        <v>1x DC-in
1x RJ45 Gigabit Ethernet
1x HDMI in 1.4
1x HDMI out 1.4
1x USB 3.2 Gen 1 Type-C
3x USB 3.2 Gen 1 Type-A</v>
      </c>
      <c r="CB164" t="str">
        <v>61.3 x 44.7 x 1.7 ~ 21.0 cm (24.13" x 17.60" x 0.67" ~ 8.27")</v>
      </c>
      <c r="CC164" t="str">
        <v>09.00 kg (19.84 lbs)</v>
      </c>
      <c r="CD164" t="str">
        <v/>
      </c>
      <c r="CE164" t="str">
        <v>BIOS Booting User Password Protection
HDD User Password Protection and Security
Kensington Security Slot™(7x 3mm)</v>
      </c>
      <c r="CF164" t="str">
        <v>McAfee® 1 years</v>
      </c>
      <c r="CG164" t="str">
        <v>Trusted Platform Module (TPM) 2.0</v>
      </c>
      <c r="CH164" t="str">
        <v>AI ExpertMeet (AI features need devices with 12GB RAM or more)
MyASUS
ASUS Business Manager</v>
      </c>
      <c r="CI164" t="str">
        <v>System diagnosis
Fan Profile
Splendid
AppDeals
Link to MyASUS</v>
      </c>
    </row>
    <row r="165" spans="1:87" ht="14.4">
      <c r="B165" s="19" t="str">
        <f>IF(ISBLANK(A165),"",_xlfn.XLOOKUP(LEFT(A165,3),'MKT name rule'!$B$2:$B$322,'MKT name rule'!$C$2:$C$322, "Not found"))</f>
        <v/>
      </c>
      <c r="C165" s="19" t="str">
        <f t="shared" si="88"/>
        <v/>
      </c>
      <c r="D165" t="str">
        <f t="shared" si="61"/>
        <v/>
      </c>
      <c r="E165" t="str">
        <f t="shared" si="62"/>
        <v/>
      </c>
      <c r="F165" t="str">
        <f t="shared" si="63"/>
        <v/>
      </c>
      <c r="G165" t="str">
        <f t="shared" si="90"/>
        <v/>
      </c>
      <c r="H165" t="str">
        <f t="shared" si="89"/>
        <v/>
      </c>
      <c r="I165" t="str">
        <f t="shared" si="64"/>
        <v/>
      </c>
      <c r="J165" t="str">
        <f t="shared" si="65"/>
        <v/>
      </c>
      <c r="K165" t="str">
        <f t="shared" si="66"/>
        <v/>
      </c>
      <c r="L165" s="1" t="str">
        <f t="shared" si="67"/>
        <v/>
      </c>
      <c r="M165" t="str">
        <f t="shared" si="68"/>
        <v/>
      </c>
      <c r="N165" t="str">
        <f t="shared" si="69"/>
        <v/>
      </c>
      <c r="O165" t="str">
        <f t="shared" si="70"/>
        <v/>
      </c>
      <c r="P165" t="str">
        <f t="shared" si="71"/>
        <v/>
      </c>
      <c r="Q165" t="str">
        <f t="shared" si="72"/>
        <v/>
      </c>
      <c r="R165" t="str">
        <f t="shared" si="73"/>
        <v/>
      </c>
      <c r="S165" t="str">
        <f t="shared" si="74"/>
        <v/>
      </c>
      <c r="T165" t="str">
        <f t="shared" si="75"/>
        <v/>
      </c>
      <c r="U165" t="str">
        <f t="shared" si="76"/>
        <v/>
      </c>
      <c r="V165" t="str">
        <f t="shared" si="77"/>
        <v/>
      </c>
      <c r="W165" t="str">
        <f t="shared" si="78"/>
        <v/>
      </c>
      <c r="X165" t="str">
        <f t="shared" si="79"/>
        <v/>
      </c>
      <c r="Y165" t="str">
        <f t="shared" si="80"/>
        <v/>
      </c>
      <c r="Z165" t="str">
        <f t="shared" si="81"/>
        <v/>
      </c>
      <c r="AA165" t="str">
        <f t="shared" si="82"/>
        <v/>
      </c>
      <c r="AB165" t="str">
        <f t="shared" si="83"/>
        <v/>
      </c>
      <c r="AC165" t="str">
        <f t="shared" si="84"/>
        <v/>
      </c>
      <c r="AD165" t="str">
        <f t="shared" si="85"/>
        <v/>
      </c>
      <c r="AE165" t="str">
        <f t="shared" si="86"/>
        <v/>
      </c>
      <c r="AF165" t="str">
        <f t="shared" si="87"/>
        <v/>
      </c>
      <c r="AG165" s="27"/>
    </row>
    <row r="166" spans="1:87" ht="14.4">
      <c r="B166" s="19" t="str">
        <f>IF(ISBLANK(A166),"",_xlfn.XLOOKUP(LEFT(A166,3),'MKT name rule'!$B$2:$B$322,'MKT name rule'!$C$2:$C$322, "Not found"))</f>
        <v/>
      </c>
      <c r="C166" s="19" t="str">
        <f t="shared" si="88"/>
        <v/>
      </c>
      <c r="D166" t="str">
        <f t="shared" si="61"/>
        <v/>
      </c>
      <c r="E166" t="str">
        <f t="shared" si="62"/>
        <v/>
      </c>
      <c r="F166" t="str">
        <f t="shared" si="63"/>
        <v/>
      </c>
      <c r="G166" t="str">
        <f t="shared" si="90"/>
        <v/>
      </c>
      <c r="H166" t="str">
        <f t="shared" si="89"/>
        <v/>
      </c>
      <c r="I166" t="str">
        <f t="shared" si="64"/>
        <v/>
      </c>
      <c r="J166" t="str">
        <f t="shared" si="65"/>
        <v/>
      </c>
      <c r="K166" t="str">
        <f t="shared" si="66"/>
        <v/>
      </c>
      <c r="L166" s="1" t="str">
        <f t="shared" si="67"/>
        <v/>
      </c>
      <c r="M166" t="str">
        <f t="shared" si="68"/>
        <v/>
      </c>
      <c r="N166" t="str">
        <f t="shared" si="69"/>
        <v/>
      </c>
      <c r="O166" t="str">
        <f t="shared" si="70"/>
        <v/>
      </c>
      <c r="P166" t="str">
        <f t="shared" si="71"/>
        <v/>
      </c>
      <c r="Q166" t="str">
        <f t="shared" si="72"/>
        <v/>
      </c>
      <c r="R166" t="str">
        <f t="shared" si="73"/>
        <v/>
      </c>
      <c r="S166" t="str">
        <f t="shared" si="74"/>
        <v/>
      </c>
      <c r="T166" t="str">
        <f t="shared" si="75"/>
        <v/>
      </c>
      <c r="U166" t="str">
        <f t="shared" si="76"/>
        <v/>
      </c>
      <c r="V166" t="str">
        <f t="shared" si="77"/>
        <v/>
      </c>
      <c r="W166" t="str">
        <f t="shared" si="78"/>
        <v/>
      </c>
      <c r="X166" t="str">
        <f t="shared" si="79"/>
        <v/>
      </c>
      <c r="Y166" t="str">
        <f t="shared" si="80"/>
        <v/>
      </c>
      <c r="Z166" t="str">
        <f t="shared" si="81"/>
        <v/>
      </c>
      <c r="AA166" t="str">
        <f t="shared" si="82"/>
        <v/>
      </c>
      <c r="AB166" t="str">
        <f t="shared" si="83"/>
        <v/>
      </c>
      <c r="AC166" t="str">
        <f t="shared" si="84"/>
        <v/>
      </c>
      <c r="AD166" t="str">
        <f t="shared" si="85"/>
        <v/>
      </c>
      <c r="AE166" t="str">
        <f t="shared" si="86"/>
        <v/>
      </c>
      <c r="AF166" t="str">
        <f t="shared" si="87"/>
        <v/>
      </c>
      <c r="AG166" s="27"/>
    </row>
    <row r="167" spans="1:87" ht="14.4">
      <c r="B167" s="19" t="str">
        <f>IF(ISBLANK(A167),"",_xlfn.XLOOKUP(LEFT(A167,3),'MKT name rule'!$B$2:$B$322,'MKT name rule'!$C$2:$C$322, "Not found"))</f>
        <v/>
      </c>
      <c r="C167" s="19" t="str">
        <f t="shared" si="88"/>
        <v/>
      </c>
      <c r="D167" t="str">
        <f t="shared" si="61"/>
        <v/>
      </c>
      <c r="E167" t="str">
        <f t="shared" si="62"/>
        <v/>
      </c>
      <c r="F167" t="str">
        <f t="shared" si="63"/>
        <v/>
      </c>
      <c r="G167" t="str">
        <f t="shared" si="90"/>
        <v/>
      </c>
      <c r="H167" t="str">
        <f t="shared" si="89"/>
        <v/>
      </c>
      <c r="I167" t="str">
        <f t="shared" si="64"/>
        <v/>
      </c>
      <c r="J167" t="str">
        <f t="shared" si="65"/>
        <v/>
      </c>
      <c r="K167" t="str">
        <f t="shared" si="66"/>
        <v/>
      </c>
      <c r="L167" s="1" t="str">
        <f t="shared" si="67"/>
        <v/>
      </c>
      <c r="M167" t="str">
        <f t="shared" si="68"/>
        <v/>
      </c>
      <c r="N167" t="str">
        <f t="shared" si="69"/>
        <v/>
      </c>
      <c r="O167" t="str">
        <f t="shared" si="70"/>
        <v/>
      </c>
      <c r="P167" t="str">
        <f t="shared" si="71"/>
        <v/>
      </c>
      <c r="Q167" t="str">
        <f t="shared" si="72"/>
        <v/>
      </c>
      <c r="R167" t="str">
        <f t="shared" si="73"/>
        <v/>
      </c>
      <c r="S167" t="str">
        <f t="shared" si="74"/>
        <v/>
      </c>
      <c r="T167" t="str">
        <f t="shared" si="75"/>
        <v/>
      </c>
      <c r="U167" t="str">
        <f t="shared" si="76"/>
        <v/>
      </c>
      <c r="V167" t="str">
        <f t="shared" si="77"/>
        <v/>
      </c>
      <c r="W167" t="str">
        <f t="shared" si="78"/>
        <v/>
      </c>
      <c r="X167" t="str">
        <f t="shared" si="79"/>
        <v/>
      </c>
      <c r="Y167" t="str">
        <f t="shared" si="80"/>
        <v/>
      </c>
      <c r="Z167" t="str">
        <f t="shared" si="81"/>
        <v/>
      </c>
      <c r="AA167" t="str">
        <f t="shared" si="82"/>
        <v/>
      </c>
      <c r="AB167" t="str">
        <f t="shared" si="83"/>
        <v/>
      </c>
      <c r="AC167" t="str">
        <f t="shared" si="84"/>
        <v/>
      </c>
      <c r="AD167" t="str">
        <f t="shared" si="85"/>
        <v/>
      </c>
      <c r="AE167" t="str">
        <f t="shared" si="86"/>
        <v/>
      </c>
      <c r="AF167" t="str">
        <f t="shared" si="87"/>
        <v/>
      </c>
      <c r="AG167" s="27"/>
    </row>
    <row r="168" spans="1:87" ht="14.4">
      <c r="B168" s="19" t="str">
        <f>IF(ISBLANK(A168),"",_xlfn.XLOOKUP(LEFT(A168,3),'MKT name rule'!$B$2:$B$322,'MKT name rule'!$C$2:$C$322, "Not found"))</f>
        <v/>
      </c>
      <c r="C168" s="19" t="str">
        <f t="shared" si="88"/>
        <v/>
      </c>
      <c r="D168" t="str">
        <f t="shared" si="61"/>
        <v/>
      </c>
      <c r="E168" t="str">
        <f t="shared" si="62"/>
        <v/>
      </c>
      <c r="F168" t="str">
        <f t="shared" si="63"/>
        <v/>
      </c>
      <c r="G168" t="str">
        <f t="shared" si="90"/>
        <v/>
      </c>
      <c r="H168" t="str">
        <f t="shared" si="89"/>
        <v/>
      </c>
      <c r="I168" t="str">
        <f t="shared" si="64"/>
        <v/>
      </c>
      <c r="J168" t="str">
        <f t="shared" si="65"/>
        <v/>
      </c>
      <c r="K168" t="str">
        <f t="shared" si="66"/>
        <v/>
      </c>
      <c r="L168" s="1" t="str">
        <f t="shared" si="67"/>
        <v/>
      </c>
      <c r="M168" t="str">
        <f t="shared" si="68"/>
        <v/>
      </c>
      <c r="N168" t="str">
        <f t="shared" si="69"/>
        <v/>
      </c>
      <c r="O168" t="str">
        <f t="shared" si="70"/>
        <v/>
      </c>
      <c r="P168" t="str">
        <f t="shared" si="71"/>
        <v/>
      </c>
      <c r="Q168" t="str">
        <f t="shared" si="72"/>
        <v/>
      </c>
      <c r="R168" t="str">
        <f t="shared" si="73"/>
        <v/>
      </c>
      <c r="S168" t="str">
        <f t="shared" si="74"/>
        <v/>
      </c>
      <c r="T168" t="str">
        <f t="shared" si="75"/>
        <v/>
      </c>
      <c r="U168" t="str">
        <f t="shared" si="76"/>
        <v/>
      </c>
      <c r="V168" t="str">
        <f t="shared" si="77"/>
        <v/>
      </c>
      <c r="W168" t="str">
        <f t="shared" si="78"/>
        <v/>
      </c>
      <c r="X168" t="str">
        <f t="shared" si="79"/>
        <v/>
      </c>
      <c r="Y168" t="str">
        <f t="shared" si="80"/>
        <v/>
      </c>
      <c r="Z168" t="str">
        <f t="shared" si="81"/>
        <v/>
      </c>
      <c r="AA168" t="str">
        <f t="shared" si="82"/>
        <v/>
      </c>
      <c r="AB168" t="str">
        <f t="shared" si="83"/>
        <v/>
      </c>
      <c r="AC168" t="str">
        <f t="shared" si="84"/>
        <v/>
      </c>
      <c r="AD168" t="str">
        <f t="shared" si="85"/>
        <v/>
      </c>
      <c r="AE168" t="str">
        <f t="shared" si="86"/>
        <v/>
      </c>
      <c r="AF168" t="str">
        <f t="shared" si="87"/>
        <v/>
      </c>
      <c r="AG168" s="27"/>
    </row>
    <row r="169" spans="1:87" ht="14.4">
      <c r="B169" s="19" t="str">
        <f>IF(ISBLANK(A169),"",_xlfn.XLOOKUP(LEFT(A169,3),'MKT name rule'!$B$2:$B$322,'MKT name rule'!$C$2:$C$322, "Not found"))</f>
        <v/>
      </c>
      <c r="C169" s="19" t="str">
        <f t="shared" si="88"/>
        <v/>
      </c>
      <c r="D169" t="str">
        <f t="shared" si="61"/>
        <v/>
      </c>
      <c r="E169" t="str">
        <f t="shared" si="62"/>
        <v/>
      </c>
      <c r="F169" t="str">
        <f t="shared" si="63"/>
        <v/>
      </c>
      <c r="G169" t="str">
        <f t="shared" si="90"/>
        <v/>
      </c>
      <c r="H169" t="str">
        <f t="shared" si="89"/>
        <v/>
      </c>
      <c r="I169" t="str">
        <f t="shared" si="64"/>
        <v/>
      </c>
      <c r="J169" t="str">
        <f t="shared" si="65"/>
        <v/>
      </c>
      <c r="K169" t="str">
        <f t="shared" si="66"/>
        <v/>
      </c>
      <c r="L169" s="1" t="str">
        <f t="shared" si="67"/>
        <v/>
      </c>
      <c r="M169" t="str">
        <f t="shared" si="68"/>
        <v/>
      </c>
      <c r="N169" t="str">
        <f t="shared" si="69"/>
        <v/>
      </c>
      <c r="O169" t="str">
        <f t="shared" si="70"/>
        <v/>
      </c>
      <c r="P169" t="str">
        <f t="shared" si="71"/>
        <v/>
      </c>
      <c r="Q169" t="str">
        <f t="shared" si="72"/>
        <v/>
      </c>
      <c r="R169" t="str">
        <f t="shared" si="73"/>
        <v/>
      </c>
      <c r="S169" t="str">
        <f t="shared" si="74"/>
        <v/>
      </c>
      <c r="T169" t="str">
        <f t="shared" si="75"/>
        <v/>
      </c>
      <c r="U169" t="str">
        <f t="shared" si="76"/>
        <v/>
      </c>
      <c r="V169" t="str">
        <f t="shared" si="77"/>
        <v/>
      </c>
      <c r="W169" t="str">
        <f t="shared" si="78"/>
        <v/>
      </c>
      <c r="X169" t="str">
        <f t="shared" si="79"/>
        <v/>
      </c>
      <c r="Y169" t="str">
        <f t="shared" si="80"/>
        <v/>
      </c>
      <c r="Z169" t="str">
        <f t="shared" si="81"/>
        <v/>
      </c>
      <c r="AA169" t="str">
        <f t="shared" si="82"/>
        <v/>
      </c>
      <c r="AB169" t="str">
        <f t="shared" si="83"/>
        <v/>
      </c>
      <c r="AC169" t="str">
        <f t="shared" si="84"/>
        <v/>
      </c>
      <c r="AD169" t="str">
        <f t="shared" si="85"/>
        <v/>
      </c>
      <c r="AE169" t="str">
        <f t="shared" si="86"/>
        <v/>
      </c>
      <c r="AF169" t="str">
        <f t="shared" si="87"/>
        <v/>
      </c>
      <c r="AG169" s="27"/>
    </row>
    <row r="170" spans="1:87" ht="14.4">
      <c r="B170" s="19" t="str">
        <f>IF(ISBLANK(A170),"",_xlfn.XLOOKUP(LEFT(A170,3),'MKT name rule'!$B$2:$B$322,'MKT name rule'!$C$2:$C$322, "Not found"))</f>
        <v/>
      </c>
      <c r="C170" s="19" t="str">
        <f t="shared" si="88"/>
        <v/>
      </c>
      <c r="D170" t="str">
        <f t="shared" si="61"/>
        <v/>
      </c>
      <c r="E170" t="str">
        <f t="shared" si="62"/>
        <v/>
      </c>
      <c r="F170" t="str">
        <f t="shared" si="63"/>
        <v/>
      </c>
      <c r="G170" t="str">
        <f t="shared" si="90"/>
        <v/>
      </c>
      <c r="H170" t="str">
        <f t="shared" si="89"/>
        <v/>
      </c>
      <c r="I170" t="str">
        <f t="shared" si="64"/>
        <v/>
      </c>
      <c r="J170" t="str">
        <f t="shared" si="65"/>
        <v/>
      </c>
      <c r="K170" t="str">
        <f t="shared" si="66"/>
        <v/>
      </c>
      <c r="L170" s="1" t="str">
        <f t="shared" si="67"/>
        <v/>
      </c>
      <c r="M170" t="str">
        <f t="shared" si="68"/>
        <v/>
      </c>
      <c r="N170" t="str">
        <f t="shared" si="69"/>
        <v/>
      </c>
      <c r="O170" t="str">
        <f t="shared" si="70"/>
        <v/>
      </c>
      <c r="P170" t="str">
        <f t="shared" si="71"/>
        <v/>
      </c>
      <c r="Q170" t="str">
        <f t="shared" si="72"/>
        <v/>
      </c>
      <c r="R170" t="str">
        <f t="shared" si="73"/>
        <v/>
      </c>
      <c r="S170" t="str">
        <f t="shared" si="74"/>
        <v/>
      </c>
      <c r="T170" t="str">
        <f t="shared" si="75"/>
        <v/>
      </c>
      <c r="U170" t="str">
        <f t="shared" si="76"/>
        <v/>
      </c>
      <c r="V170" t="str">
        <f t="shared" si="77"/>
        <v/>
      </c>
      <c r="W170" t="str">
        <f t="shared" si="78"/>
        <v/>
      </c>
      <c r="X170" t="str">
        <f t="shared" si="79"/>
        <v/>
      </c>
      <c r="Y170" t="str">
        <f t="shared" si="80"/>
        <v/>
      </c>
      <c r="Z170" t="str">
        <f t="shared" si="81"/>
        <v/>
      </c>
      <c r="AA170" t="str">
        <f t="shared" si="82"/>
        <v/>
      </c>
      <c r="AB170" t="str">
        <f t="shared" si="83"/>
        <v/>
      </c>
      <c r="AC170" t="str">
        <f t="shared" si="84"/>
        <v/>
      </c>
      <c r="AD170" t="str">
        <f t="shared" si="85"/>
        <v/>
      </c>
      <c r="AE170" t="str">
        <f t="shared" si="86"/>
        <v/>
      </c>
      <c r="AF170" t="str">
        <f t="shared" si="87"/>
        <v/>
      </c>
      <c r="AG170" s="27"/>
    </row>
    <row r="171" spans="1:87" ht="14.4">
      <c r="B171" s="19" t="str">
        <f>IF(ISBLANK(A171),"",_xlfn.XLOOKUP(LEFT(A171,3),'MKT name rule'!$B$2:$B$322,'MKT name rule'!$C$2:$C$322, "Not found"))</f>
        <v/>
      </c>
      <c r="C171" s="19" t="str">
        <f t="shared" si="88"/>
        <v/>
      </c>
      <c r="D171" t="str">
        <f t="shared" si="61"/>
        <v/>
      </c>
      <c r="E171" t="str">
        <f t="shared" si="62"/>
        <v/>
      </c>
      <c r="F171" t="str">
        <f t="shared" si="63"/>
        <v/>
      </c>
      <c r="G171" t="str">
        <f t="shared" si="90"/>
        <v/>
      </c>
      <c r="H171" t="str">
        <f t="shared" si="89"/>
        <v/>
      </c>
      <c r="I171" t="str">
        <f t="shared" si="64"/>
        <v/>
      </c>
      <c r="J171" t="str">
        <f t="shared" si="65"/>
        <v/>
      </c>
      <c r="K171" t="str">
        <f t="shared" si="66"/>
        <v/>
      </c>
      <c r="L171" s="1" t="str">
        <f t="shared" si="67"/>
        <v/>
      </c>
      <c r="M171" t="str">
        <f t="shared" si="68"/>
        <v/>
      </c>
      <c r="N171" t="str">
        <f t="shared" si="69"/>
        <v/>
      </c>
      <c r="O171" t="str">
        <f t="shared" si="70"/>
        <v/>
      </c>
      <c r="P171" t="str">
        <f t="shared" si="71"/>
        <v/>
      </c>
      <c r="Q171" t="str">
        <f t="shared" si="72"/>
        <v/>
      </c>
      <c r="R171" t="str">
        <f t="shared" si="73"/>
        <v/>
      </c>
      <c r="S171" t="str">
        <f t="shared" si="74"/>
        <v/>
      </c>
      <c r="T171" t="str">
        <f t="shared" si="75"/>
        <v/>
      </c>
      <c r="U171" t="str">
        <f t="shared" si="76"/>
        <v/>
      </c>
      <c r="V171" t="str">
        <f t="shared" si="77"/>
        <v/>
      </c>
      <c r="W171" t="str">
        <f t="shared" si="78"/>
        <v/>
      </c>
      <c r="X171" t="str">
        <f t="shared" si="79"/>
        <v/>
      </c>
      <c r="Y171" t="str">
        <f t="shared" si="80"/>
        <v/>
      </c>
      <c r="Z171" t="str">
        <f t="shared" si="81"/>
        <v/>
      </c>
      <c r="AA171" t="str">
        <f t="shared" si="82"/>
        <v/>
      </c>
      <c r="AB171" t="str">
        <f t="shared" si="83"/>
        <v/>
      </c>
      <c r="AC171" t="str">
        <f t="shared" si="84"/>
        <v/>
      </c>
      <c r="AD171" t="str">
        <f t="shared" si="85"/>
        <v/>
      </c>
      <c r="AE171" t="str">
        <f t="shared" si="86"/>
        <v/>
      </c>
      <c r="AF171" t="str">
        <f t="shared" si="87"/>
        <v/>
      </c>
      <c r="AG171" s="27"/>
    </row>
    <row r="172" spans="1:87" ht="14.4">
      <c r="B172" s="19" t="str">
        <f>IF(ISBLANK(A172),"",_xlfn.XLOOKUP(LEFT(A172,3),'MKT name rule'!$B$2:$B$322,'MKT name rule'!$C$2:$C$322, "Not found"))</f>
        <v/>
      </c>
      <c r="C172" s="19" t="str">
        <f t="shared" si="88"/>
        <v/>
      </c>
      <c r="D172" t="str">
        <f t="shared" si="61"/>
        <v/>
      </c>
      <c r="E172" t="str">
        <f t="shared" si="62"/>
        <v/>
      </c>
      <c r="F172" t="str">
        <f t="shared" si="63"/>
        <v/>
      </c>
      <c r="G172" t="str">
        <f t="shared" si="90"/>
        <v/>
      </c>
      <c r="H172" t="str">
        <f t="shared" si="89"/>
        <v/>
      </c>
      <c r="I172" t="str">
        <f t="shared" si="64"/>
        <v/>
      </c>
      <c r="J172" t="str">
        <f t="shared" si="65"/>
        <v/>
      </c>
      <c r="K172" t="str">
        <f t="shared" si="66"/>
        <v/>
      </c>
      <c r="L172" s="1" t="str">
        <f t="shared" si="67"/>
        <v/>
      </c>
      <c r="M172" t="str">
        <f t="shared" si="68"/>
        <v/>
      </c>
      <c r="N172" t="str">
        <f t="shared" si="69"/>
        <v/>
      </c>
      <c r="O172" t="str">
        <f t="shared" si="70"/>
        <v/>
      </c>
      <c r="P172" t="str">
        <f t="shared" si="71"/>
        <v/>
      </c>
      <c r="Q172" t="str">
        <f t="shared" si="72"/>
        <v/>
      </c>
      <c r="R172" t="str">
        <f t="shared" si="73"/>
        <v/>
      </c>
      <c r="S172" t="str">
        <f t="shared" si="74"/>
        <v/>
      </c>
      <c r="T172" t="str">
        <f t="shared" si="75"/>
        <v/>
      </c>
      <c r="U172" t="str">
        <f t="shared" si="76"/>
        <v/>
      </c>
      <c r="V172" t="str">
        <f t="shared" si="77"/>
        <v/>
      </c>
      <c r="W172" t="str">
        <f t="shared" si="78"/>
        <v/>
      </c>
      <c r="X172" t="str">
        <f t="shared" si="79"/>
        <v/>
      </c>
      <c r="Y172" t="str">
        <f t="shared" si="80"/>
        <v/>
      </c>
      <c r="Z172" t="str">
        <f t="shared" si="81"/>
        <v/>
      </c>
      <c r="AA172" t="str">
        <f t="shared" si="82"/>
        <v/>
      </c>
      <c r="AB172" t="str">
        <f t="shared" si="83"/>
        <v/>
      </c>
      <c r="AC172" t="str">
        <f t="shared" si="84"/>
        <v/>
      </c>
      <c r="AD172" t="str">
        <f t="shared" si="85"/>
        <v/>
      </c>
      <c r="AE172" t="str">
        <f t="shared" si="86"/>
        <v/>
      </c>
      <c r="AF172" t="str">
        <f t="shared" si="87"/>
        <v/>
      </c>
      <c r="AG172" s="27"/>
    </row>
    <row r="173" spans="1:87" ht="14.4">
      <c r="B173" s="19" t="str">
        <f>IF(ISBLANK(A173),"",_xlfn.XLOOKUP(LEFT(A173,3),'MKT name rule'!$B$2:$B$322,'MKT name rule'!$C$2:$C$322, "Not found"))</f>
        <v/>
      </c>
      <c r="C173" s="19" t="str">
        <f t="shared" si="88"/>
        <v/>
      </c>
      <c r="D173" t="str">
        <f t="shared" si="61"/>
        <v/>
      </c>
      <c r="E173" t="str">
        <f t="shared" si="62"/>
        <v/>
      </c>
      <c r="F173" t="str">
        <f t="shared" si="63"/>
        <v/>
      </c>
      <c r="G173" t="str">
        <f t="shared" si="90"/>
        <v/>
      </c>
      <c r="H173" t="str">
        <f t="shared" si="89"/>
        <v/>
      </c>
      <c r="I173" t="str">
        <f t="shared" si="64"/>
        <v/>
      </c>
      <c r="J173" t="str">
        <f t="shared" si="65"/>
        <v/>
      </c>
      <c r="K173" t="str">
        <f t="shared" si="66"/>
        <v/>
      </c>
      <c r="L173" s="1" t="str">
        <f t="shared" si="67"/>
        <v/>
      </c>
      <c r="M173" t="str">
        <f t="shared" si="68"/>
        <v/>
      </c>
      <c r="N173" t="str">
        <f t="shared" si="69"/>
        <v/>
      </c>
      <c r="O173" t="str">
        <f t="shared" si="70"/>
        <v/>
      </c>
      <c r="P173" t="str">
        <f t="shared" si="71"/>
        <v/>
      </c>
      <c r="Q173" t="str">
        <f t="shared" si="72"/>
        <v/>
      </c>
      <c r="R173" t="str">
        <f t="shared" si="73"/>
        <v/>
      </c>
      <c r="S173" t="str">
        <f t="shared" si="74"/>
        <v/>
      </c>
      <c r="T173" t="str">
        <f t="shared" si="75"/>
        <v/>
      </c>
      <c r="U173" t="str">
        <f t="shared" si="76"/>
        <v/>
      </c>
      <c r="V173" t="str">
        <f t="shared" si="77"/>
        <v/>
      </c>
      <c r="W173" t="str">
        <f t="shared" si="78"/>
        <v/>
      </c>
      <c r="X173" t="str">
        <f t="shared" si="79"/>
        <v/>
      </c>
      <c r="Y173" t="str">
        <f t="shared" si="80"/>
        <v/>
      </c>
      <c r="Z173" t="str">
        <f t="shared" si="81"/>
        <v/>
      </c>
      <c r="AA173" t="str">
        <f t="shared" si="82"/>
        <v/>
      </c>
      <c r="AB173" t="str">
        <f t="shared" si="83"/>
        <v/>
      </c>
      <c r="AC173" t="str">
        <f t="shared" si="84"/>
        <v/>
      </c>
      <c r="AD173" t="str">
        <f t="shared" si="85"/>
        <v/>
      </c>
      <c r="AE173" t="str">
        <f t="shared" si="86"/>
        <v/>
      </c>
      <c r="AF173" t="str">
        <f t="shared" si="87"/>
        <v/>
      </c>
      <c r="AG173" s="27"/>
    </row>
    <row r="174" spans="1:87" ht="14.4">
      <c r="B174" s="19" t="str">
        <f>IF(ISBLANK(A174),"",_xlfn.XLOOKUP(LEFT(A174,3),'MKT name rule'!$B$2:$B$322,'MKT name rule'!$C$2:$C$322, "Not found"))</f>
        <v/>
      </c>
      <c r="C174" s="19" t="str">
        <f t="shared" si="88"/>
        <v/>
      </c>
      <c r="D174" t="str">
        <f t="shared" si="61"/>
        <v/>
      </c>
      <c r="E174" t="str">
        <f t="shared" si="62"/>
        <v/>
      </c>
      <c r="F174" t="str">
        <f t="shared" si="63"/>
        <v/>
      </c>
      <c r="G174" t="str">
        <f t="shared" si="90"/>
        <v/>
      </c>
      <c r="H174" t="str">
        <f t="shared" si="89"/>
        <v/>
      </c>
      <c r="I174" t="str">
        <f t="shared" si="64"/>
        <v/>
      </c>
      <c r="J174" t="str">
        <f t="shared" si="65"/>
        <v/>
      </c>
      <c r="K174" t="str">
        <f t="shared" si="66"/>
        <v/>
      </c>
      <c r="L174" s="1" t="str">
        <f t="shared" si="67"/>
        <v/>
      </c>
      <c r="M174" t="str">
        <f t="shared" si="68"/>
        <v/>
      </c>
      <c r="N174" t="str">
        <f t="shared" si="69"/>
        <v/>
      </c>
      <c r="O174" t="str">
        <f t="shared" si="70"/>
        <v/>
      </c>
      <c r="P174" t="str">
        <f t="shared" si="71"/>
        <v/>
      </c>
      <c r="Q174" t="str">
        <f t="shared" si="72"/>
        <v/>
      </c>
      <c r="R174" t="str">
        <f t="shared" si="73"/>
        <v/>
      </c>
      <c r="S174" t="str">
        <f t="shared" si="74"/>
        <v/>
      </c>
      <c r="T174" t="str">
        <f t="shared" si="75"/>
        <v/>
      </c>
      <c r="U174" t="str">
        <f t="shared" si="76"/>
        <v/>
      </c>
      <c r="V174" t="str">
        <f t="shared" si="77"/>
        <v/>
      </c>
      <c r="W174" t="str">
        <f t="shared" si="78"/>
        <v/>
      </c>
      <c r="X174" t="str">
        <f t="shared" si="79"/>
        <v/>
      </c>
      <c r="Y174" t="str">
        <f t="shared" si="80"/>
        <v/>
      </c>
      <c r="Z174" t="str">
        <f t="shared" si="81"/>
        <v/>
      </c>
      <c r="AA174" t="str">
        <f t="shared" si="82"/>
        <v/>
      </c>
      <c r="AB174" t="str">
        <f t="shared" si="83"/>
        <v/>
      </c>
      <c r="AC174" t="str">
        <f t="shared" si="84"/>
        <v/>
      </c>
      <c r="AD174" t="str">
        <f t="shared" si="85"/>
        <v/>
      </c>
      <c r="AE174" t="str">
        <f t="shared" si="86"/>
        <v/>
      </c>
      <c r="AF174" t="str">
        <f t="shared" si="87"/>
        <v/>
      </c>
      <c r="AG174" s="27"/>
    </row>
    <row r="175" spans="1:87" ht="14.4">
      <c r="B175" s="19" t="str">
        <f>IF(ISBLANK(A175),"",_xlfn.XLOOKUP(LEFT(A175,3),'MKT name rule'!$B$2:$B$322,'MKT name rule'!$C$2:$C$322, "Not found"))</f>
        <v/>
      </c>
      <c r="C175" s="19" t="str">
        <f t="shared" si="88"/>
        <v/>
      </c>
      <c r="D175" t="str">
        <f t="shared" si="61"/>
        <v/>
      </c>
      <c r="E175" t="str">
        <f t="shared" si="62"/>
        <v/>
      </c>
      <c r="F175" t="str">
        <f t="shared" si="63"/>
        <v/>
      </c>
      <c r="G175" t="str">
        <f t="shared" si="90"/>
        <v/>
      </c>
      <c r="H175" t="str">
        <f t="shared" si="89"/>
        <v/>
      </c>
      <c r="I175" t="str">
        <f t="shared" si="64"/>
        <v/>
      </c>
      <c r="J175" t="str">
        <f t="shared" si="65"/>
        <v/>
      </c>
      <c r="K175" t="str">
        <f t="shared" si="66"/>
        <v/>
      </c>
      <c r="L175" s="1" t="str">
        <f t="shared" si="67"/>
        <v/>
      </c>
      <c r="M175" t="str">
        <f t="shared" si="68"/>
        <v/>
      </c>
      <c r="N175" t="str">
        <f t="shared" si="69"/>
        <v/>
      </c>
      <c r="O175" t="str">
        <f t="shared" si="70"/>
        <v/>
      </c>
      <c r="P175" t="str">
        <f t="shared" si="71"/>
        <v/>
      </c>
      <c r="Q175" t="str">
        <f t="shared" si="72"/>
        <v/>
      </c>
      <c r="R175" t="str">
        <f t="shared" si="73"/>
        <v/>
      </c>
      <c r="S175" t="str">
        <f t="shared" si="74"/>
        <v/>
      </c>
      <c r="T175" t="str">
        <f t="shared" si="75"/>
        <v/>
      </c>
      <c r="U175" t="str">
        <f t="shared" si="76"/>
        <v/>
      </c>
      <c r="V175" t="str">
        <f t="shared" si="77"/>
        <v/>
      </c>
      <c r="W175" t="str">
        <f t="shared" si="78"/>
        <v/>
      </c>
      <c r="X175" t="str">
        <f t="shared" si="79"/>
        <v/>
      </c>
      <c r="Y175" t="str">
        <f t="shared" si="80"/>
        <v/>
      </c>
      <c r="Z175" t="str">
        <f t="shared" si="81"/>
        <v/>
      </c>
      <c r="AA175" t="str">
        <f t="shared" si="82"/>
        <v/>
      </c>
      <c r="AB175" t="str">
        <f t="shared" si="83"/>
        <v/>
      </c>
      <c r="AC175" t="str">
        <f t="shared" si="84"/>
        <v/>
      </c>
      <c r="AD175" t="str">
        <f t="shared" si="85"/>
        <v/>
      </c>
      <c r="AE175" t="str">
        <f t="shared" si="86"/>
        <v/>
      </c>
      <c r="AF175" t="str">
        <f t="shared" si="87"/>
        <v/>
      </c>
      <c r="AG175" s="27"/>
    </row>
    <row r="176" spans="1:87" ht="14.4">
      <c r="B176" s="19" t="str">
        <f>IF(ISBLANK(A176),"",_xlfn.XLOOKUP(LEFT(A176,3),'MKT name rule'!$B$2:$B$322,'MKT name rule'!$C$2:$C$322, "Not found"))</f>
        <v/>
      </c>
      <c r="C176" s="19" t="str">
        <f t="shared" si="88"/>
        <v/>
      </c>
      <c r="D176" t="str">
        <f t="shared" si="61"/>
        <v/>
      </c>
      <c r="E176" t="str">
        <f t="shared" si="62"/>
        <v/>
      </c>
      <c r="F176" t="str">
        <f t="shared" si="63"/>
        <v/>
      </c>
      <c r="G176" t="str">
        <f t="shared" si="90"/>
        <v/>
      </c>
      <c r="H176" t="str">
        <f t="shared" si="89"/>
        <v/>
      </c>
      <c r="I176" t="str">
        <f t="shared" si="64"/>
        <v/>
      </c>
      <c r="J176" t="str">
        <f t="shared" si="65"/>
        <v/>
      </c>
      <c r="K176" t="str">
        <f t="shared" si="66"/>
        <v/>
      </c>
      <c r="L176" s="1" t="str">
        <f t="shared" si="67"/>
        <v/>
      </c>
      <c r="M176" t="str">
        <f t="shared" si="68"/>
        <v/>
      </c>
      <c r="N176" t="str">
        <f t="shared" si="69"/>
        <v/>
      </c>
      <c r="O176" t="str">
        <f t="shared" si="70"/>
        <v/>
      </c>
      <c r="P176" t="str">
        <f t="shared" si="71"/>
        <v/>
      </c>
      <c r="Q176" t="str">
        <f t="shared" si="72"/>
        <v/>
      </c>
      <c r="R176" t="str">
        <f t="shared" si="73"/>
        <v/>
      </c>
      <c r="S176" t="str">
        <f t="shared" si="74"/>
        <v/>
      </c>
      <c r="T176" t="str">
        <f t="shared" si="75"/>
        <v/>
      </c>
      <c r="U176" t="str">
        <f t="shared" si="76"/>
        <v/>
      </c>
      <c r="V176" t="str">
        <f t="shared" si="77"/>
        <v/>
      </c>
      <c r="W176" t="str">
        <f t="shared" si="78"/>
        <v/>
      </c>
      <c r="X176" t="str">
        <f t="shared" si="79"/>
        <v/>
      </c>
      <c r="Y176" t="str">
        <f t="shared" si="80"/>
        <v/>
      </c>
      <c r="Z176" t="str">
        <f t="shared" si="81"/>
        <v/>
      </c>
      <c r="AA176" t="str">
        <f t="shared" si="82"/>
        <v/>
      </c>
      <c r="AB176" t="str">
        <f t="shared" si="83"/>
        <v/>
      </c>
      <c r="AC176" t="str">
        <f t="shared" si="84"/>
        <v/>
      </c>
      <c r="AD176" t="str">
        <f t="shared" si="85"/>
        <v/>
      </c>
      <c r="AE176" t="str">
        <f t="shared" si="86"/>
        <v/>
      </c>
      <c r="AF176" t="str">
        <f t="shared" si="87"/>
        <v/>
      </c>
      <c r="AG176" s="27"/>
    </row>
    <row r="177" spans="2:33" ht="14.4">
      <c r="B177" s="19" t="str">
        <f>IF(ISBLANK(A177),"",_xlfn.XLOOKUP(LEFT(A177,3),'MKT name rule'!$B$2:$B$322,'MKT name rule'!$C$2:$C$322, "Not found"))</f>
        <v/>
      </c>
      <c r="C177" s="19" t="str">
        <f t="shared" si="88"/>
        <v/>
      </c>
      <c r="D177" t="str">
        <f t="shared" si="61"/>
        <v/>
      </c>
      <c r="E177" t="str">
        <f t="shared" si="62"/>
        <v/>
      </c>
      <c r="F177" t="str">
        <f t="shared" si="63"/>
        <v/>
      </c>
      <c r="G177" t="str">
        <f t="shared" si="90"/>
        <v/>
      </c>
      <c r="H177" t="str">
        <f t="shared" si="89"/>
        <v/>
      </c>
      <c r="I177" t="str">
        <f t="shared" si="64"/>
        <v/>
      </c>
      <c r="J177" t="str">
        <f t="shared" si="65"/>
        <v/>
      </c>
      <c r="K177" t="str">
        <f t="shared" si="66"/>
        <v/>
      </c>
      <c r="L177" s="1" t="str">
        <f t="shared" si="67"/>
        <v/>
      </c>
      <c r="M177" t="str">
        <f t="shared" si="68"/>
        <v/>
      </c>
      <c r="N177" t="str">
        <f t="shared" si="69"/>
        <v/>
      </c>
      <c r="O177" t="str">
        <f t="shared" si="70"/>
        <v/>
      </c>
      <c r="P177" t="str">
        <f t="shared" si="71"/>
        <v/>
      </c>
      <c r="Q177" t="str">
        <f t="shared" si="72"/>
        <v/>
      </c>
      <c r="R177" t="str">
        <f t="shared" si="73"/>
        <v/>
      </c>
      <c r="S177" t="str">
        <f t="shared" si="74"/>
        <v/>
      </c>
      <c r="T177" t="str">
        <f t="shared" si="75"/>
        <v/>
      </c>
      <c r="U177" t="str">
        <f t="shared" si="76"/>
        <v/>
      </c>
      <c r="V177" t="str">
        <f t="shared" si="77"/>
        <v/>
      </c>
      <c r="W177" t="str">
        <f t="shared" si="78"/>
        <v/>
      </c>
      <c r="X177" t="str">
        <f t="shared" si="79"/>
        <v/>
      </c>
      <c r="Y177" t="str">
        <f t="shared" si="80"/>
        <v/>
      </c>
      <c r="Z177" t="str">
        <f t="shared" si="81"/>
        <v/>
      </c>
      <c r="AA177" t="str">
        <f t="shared" si="82"/>
        <v/>
      </c>
      <c r="AB177" t="str">
        <f t="shared" si="83"/>
        <v/>
      </c>
      <c r="AC177" t="str">
        <f t="shared" si="84"/>
        <v/>
      </c>
      <c r="AD177" t="str">
        <f t="shared" si="85"/>
        <v/>
      </c>
      <c r="AE177" t="str">
        <f t="shared" si="86"/>
        <v/>
      </c>
      <c r="AF177" t="str">
        <f t="shared" si="87"/>
        <v/>
      </c>
      <c r="AG177" s="27"/>
    </row>
    <row r="178" spans="2:33" ht="14.4">
      <c r="B178" s="19" t="str">
        <f>IF(ISBLANK(A178),"",_xlfn.XLOOKUP(LEFT(A178,3),'MKT name rule'!$B$2:$B$322,'MKT name rule'!$C$2:$C$322, "Not found"))</f>
        <v/>
      </c>
      <c r="C178" s="19" t="str">
        <f t="shared" si="88"/>
        <v/>
      </c>
      <c r="D178" t="str">
        <f t="shared" si="61"/>
        <v/>
      </c>
      <c r="E178" t="str">
        <f t="shared" si="62"/>
        <v/>
      </c>
      <c r="F178" t="str">
        <f t="shared" si="63"/>
        <v/>
      </c>
      <c r="G178" t="str">
        <f t="shared" si="90"/>
        <v/>
      </c>
      <c r="H178" t="str">
        <f t="shared" si="89"/>
        <v/>
      </c>
      <c r="I178" t="str">
        <f t="shared" si="64"/>
        <v/>
      </c>
      <c r="J178" t="str">
        <f t="shared" si="65"/>
        <v/>
      </c>
      <c r="K178" t="str">
        <f t="shared" si="66"/>
        <v/>
      </c>
      <c r="L178" s="1" t="str">
        <f t="shared" si="67"/>
        <v/>
      </c>
      <c r="M178" t="str">
        <f t="shared" si="68"/>
        <v/>
      </c>
      <c r="N178" t="str">
        <f t="shared" si="69"/>
        <v/>
      </c>
      <c r="O178" t="str">
        <f t="shared" si="70"/>
        <v/>
      </c>
      <c r="P178" t="str">
        <f t="shared" si="71"/>
        <v/>
      </c>
      <c r="Q178" t="str">
        <f t="shared" si="72"/>
        <v/>
      </c>
      <c r="R178" t="str">
        <f t="shared" si="73"/>
        <v/>
      </c>
      <c r="S178" t="str">
        <f t="shared" si="74"/>
        <v/>
      </c>
      <c r="T178" t="str">
        <f t="shared" si="75"/>
        <v/>
      </c>
      <c r="U178" t="str">
        <f t="shared" si="76"/>
        <v/>
      </c>
      <c r="V178" t="str">
        <f t="shared" si="77"/>
        <v/>
      </c>
      <c r="W178" t="str">
        <f t="shared" si="78"/>
        <v/>
      </c>
      <c r="X178" t="str">
        <f t="shared" si="79"/>
        <v/>
      </c>
      <c r="Y178" t="str">
        <f t="shared" si="80"/>
        <v/>
      </c>
      <c r="Z178" t="str">
        <f t="shared" si="81"/>
        <v/>
      </c>
      <c r="AA178" t="str">
        <f t="shared" si="82"/>
        <v/>
      </c>
      <c r="AB178" t="str">
        <f t="shared" si="83"/>
        <v/>
      </c>
      <c r="AC178" t="str">
        <f t="shared" si="84"/>
        <v/>
      </c>
      <c r="AD178" t="str">
        <f t="shared" si="85"/>
        <v/>
      </c>
      <c r="AE178" t="str">
        <f t="shared" si="86"/>
        <v/>
      </c>
      <c r="AF178" t="str">
        <f t="shared" si="87"/>
        <v/>
      </c>
      <c r="AG178" s="27"/>
    </row>
    <row r="179" spans="2:33" ht="14.4">
      <c r="B179" s="19" t="str">
        <f>IF(ISBLANK(A179),"",_xlfn.XLOOKUP(LEFT(A179,3),'MKT name rule'!$B$2:$B$322,'MKT name rule'!$C$2:$C$322, "Not found"))</f>
        <v/>
      </c>
      <c r="C179" s="19" t="str">
        <f t="shared" si="88"/>
        <v/>
      </c>
      <c r="D179" t="str">
        <f t="shared" si="61"/>
        <v/>
      </c>
      <c r="E179" t="str">
        <f t="shared" si="62"/>
        <v/>
      </c>
      <c r="F179" t="str">
        <f t="shared" si="63"/>
        <v/>
      </c>
      <c r="G179" t="str">
        <f t="shared" si="90"/>
        <v/>
      </c>
      <c r="H179" t="str">
        <f t="shared" si="89"/>
        <v/>
      </c>
      <c r="I179" t="str">
        <f t="shared" si="64"/>
        <v/>
      </c>
      <c r="J179" t="str">
        <f t="shared" si="65"/>
        <v/>
      </c>
      <c r="K179" t="str">
        <f t="shared" si="66"/>
        <v/>
      </c>
      <c r="L179" s="1" t="str">
        <f t="shared" si="67"/>
        <v/>
      </c>
      <c r="M179" t="str">
        <f t="shared" si="68"/>
        <v/>
      </c>
      <c r="N179" t="str">
        <f t="shared" si="69"/>
        <v/>
      </c>
      <c r="O179" t="str">
        <f t="shared" si="70"/>
        <v/>
      </c>
      <c r="P179" t="str">
        <f t="shared" si="71"/>
        <v/>
      </c>
      <c r="Q179" t="str">
        <f t="shared" si="72"/>
        <v/>
      </c>
      <c r="R179" t="str">
        <f t="shared" si="73"/>
        <v/>
      </c>
      <c r="S179" t="str">
        <f t="shared" si="74"/>
        <v/>
      </c>
      <c r="T179" t="str">
        <f t="shared" si="75"/>
        <v/>
      </c>
      <c r="U179" t="str">
        <f t="shared" si="76"/>
        <v/>
      </c>
      <c r="V179" t="str">
        <f t="shared" si="77"/>
        <v/>
      </c>
      <c r="W179" t="str">
        <f t="shared" si="78"/>
        <v/>
      </c>
      <c r="X179" t="str">
        <f t="shared" si="79"/>
        <v/>
      </c>
      <c r="Y179" t="str">
        <f t="shared" si="80"/>
        <v/>
      </c>
      <c r="Z179" t="str">
        <f t="shared" si="81"/>
        <v/>
      </c>
      <c r="AA179" t="str">
        <f t="shared" si="82"/>
        <v/>
      </c>
      <c r="AB179" t="str">
        <f t="shared" si="83"/>
        <v/>
      </c>
      <c r="AC179" t="str">
        <f t="shared" si="84"/>
        <v/>
      </c>
      <c r="AD179" t="str">
        <f t="shared" si="85"/>
        <v/>
      </c>
      <c r="AE179" t="str">
        <f t="shared" si="86"/>
        <v/>
      </c>
      <c r="AF179" t="str">
        <f t="shared" si="87"/>
        <v/>
      </c>
      <c r="AG179" s="27"/>
    </row>
    <row r="180" spans="2:33" ht="14.4">
      <c r="B180" s="19" t="str">
        <f>IF(ISBLANK(A180),"",_xlfn.XLOOKUP(LEFT(A180,3),'MKT name rule'!$B$2:$B$322,'MKT name rule'!$C$2:$C$322, "Not found"))</f>
        <v/>
      </c>
      <c r="C180" s="19" t="str">
        <f t="shared" si="88"/>
        <v/>
      </c>
      <c r="D180" t="str">
        <f t="shared" si="61"/>
        <v/>
      </c>
      <c r="E180" t="str">
        <f t="shared" si="62"/>
        <v/>
      </c>
      <c r="F180" t="str">
        <f t="shared" si="63"/>
        <v/>
      </c>
      <c r="G180" t="str">
        <f t="shared" si="90"/>
        <v/>
      </c>
      <c r="H180" t="str">
        <f t="shared" si="89"/>
        <v/>
      </c>
      <c r="I180" t="str">
        <f t="shared" si="64"/>
        <v/>
      </c>
      <c r="J180" t="str">
        <f t="shared" si="65"/>
        <v/>
      </c>
      <c r="K180" t="str">
        <f t="shared" si="66"/>
        <v/>
      </c>
      <c r="L180" s="1" t="str">
        <f t="shared" si="67"/>
        <v/>
      </c>
      <c r="M180" t="str">
        <f t="shared" si="68"/>
        <v/>
      </c>
      <c r="N180" t="str">
        <f t="shared" si="69"/>
        <v/>
      </c>
      <c r="O180" t="str">
        <f t="shared" si="70"/>
        <v/>
      </c>
      <c r="P180" t="str">
        <f t="shared" si="71"/>
        <v/>
      </c>
      <c r="Q180" t="str">
        <f t="shared" si="72"/>
        <v/>
      </c>
      <c r="R180" t="str">
        <f t="shared" si="73"/>
        <v/>
      </c>
      <c r="S180" t="str">
        <f t="shared" si="74"/>
        <v/>
      </c>
      <c r="T180" t="str">
        <f t="shared" si="75"/>
        <v/>
      </c>
      <c r="U180" t="str">
        <f t="shared" si="76"/>
        <v/>
      </c>
      <c r="V180" t="str">
        <f t="shared" si="77"/>
        <v/>
      </c>
      <c r="W180" t="str">
        <f t="shared" si="78"/>
        <v/>
      </c>
      <c r="X180" t="str">
        <f t="shared" si="79"/>
        <v/>
      </c>
      <c r="Y180" t="str">
        <f t="shared" si="80"/>
        <v/>
      </c>
      <c r="Z180" t="str">
        <f t="shared" si="81"/>
        <v/>
      </c>
      <c r="AA180" t="str">
        <f t="shared" si="82"/>
        <v/>
      </c>
      <c r="AB180" t="str">
        <f t="shared" si="83"/>
        <v/>
      </c>
      <c r="AC180" t="str">
        <f t="shared" si="84"/>
        <v/>
      </c>
      <c r="AD180" t="str">
        <f t="shared" si="85"/>
        <v/>
      </c>
      <c r="AE180" t="str">
        <f t="shared" si="86"/>
        <v/>
      </c>
      <c r="AF180" t="str">
        <f t="shared" si="87"/>
        <v/>
      </c>
      <c r="AG180" s="27"/>
    </row>
    <row r="181" spans="2:33" ht="14.4">
      <c r="B181" s="19" t="str">
        <f>IF(ISBLANK(A181),"",_xlfn.XLOOKUP(LEFT(A181,3),'MKT name rule'!$B$2:$B$322,'MKT name rule'!$C$2:$C$322, "Not found"))</f>
        <v/>
      </c>
      <c r="C181" s="19" t="str">
        <f t="shared" si="88"/>
        <v/>
      </c>
      <c r="D181" t="str">
        <f t="shared" si="61"/>
        <v/>
      </c>
      <c r="E181" t="str">
        <f t="shared" si="62"/>
        <v/>
      </c>
      <c r="F181" t="str">
        <f t="shared" si="63"/>
        <v/>
      </c>
      <c r="G181" t="str">
        <f t="shared" si="90"/>
        <v/>
      </c>
      <c r="H181" t="str">
        <f t="shared" si="89"/>
        <v/>
      </c>
      <c r="I181" t="str">
        <f t="shared" si="64"/>
        <v/>
      </c>
      <c r="J181" t="str">
        <f t="shared" si="65"/>
        <v/>
      </c>
      <c r="K181" t="str">
        <f t="shared" si="66"/>
        <v/>
      </c>
      <c r="L181" s="1" t="str">
        <f t="shared" si="67"/>
        <v/>
      </c>
      <c r="M181" t="str">
        <f t="shared" si="68"/>
        <v/>
      </c>
      <c r="N181" t="str">
        <f t="shared" si="69"/>
        <v/>
      </c>
      <c r="O181" t="str">
        <f t="shared" si="70"/>
        <v/>
      </c>
      <c r="P181" t="str">
        <f t="shared" si="71"/>
        <v/>
      </c>
      <c r="Q181" t="str">
        <f t="shared" si="72"/>
        <v/>
      </c>
      <c r="R181" t="str">
        <f t="shared" si="73"/>
        <v/>
      </c>
      <c r="S181" t="str">
        <f t="shared" si="74"/>
        <v/>
      </c>
      <c r="T181" t="str">
        <f t="shared" si="75"/>
        <v/>
      </c>
      <c r="U181" t="str">
        <f t="shared" si="76"/>
        <v/>
      </c>
      <c r="V181" t="str">
        <f t="shared" si="77"/>
        <v/>
      </c>
      <c r="W181" t="str">
        <f t="shared" si="78"/>
        <v/>
      </c>
      <c r="X181" t="str">
        <f t="shared" si="79"/>
        <v/>
      </c>
      <c r="Y181" t="str">
        <f t="shared" si="80"/>
        <v/>
      </c>
      <c r="Z181" t="str">
        <f t="shared" si="81"/>
        <v/>
      </c>
      <c r="AA181" t="str">
        <f t="shared" si="82"/>
        <v/>
      </c>
      <c r="AB181" t="str">
        <f t="shared" si="83"/>
        <v/>
      </c>
      <c r="AC181" t="str">
        <f t="shared" si="84"/>
        <v/>
      </c>
      <c r="AD181" t="str">
        <f t="shared" si="85"/>
        <v/>
      </c>
      <c r="AE181" t="str">
        <f t="shared" si="86"/>
        <v/>
      </c>
      <c r="AF181" t="str">
        <f t="shared" si="87"/>
        <v/>
      </c>
      <c r="AG181" s="27"/>
    </row>
    <row r="182" spans="2:33" ht="14.4">
      <c r="B182" s="19" t="str">
        <f>IF(ISBLANK(A182),"",_xlfn.XLOOKUP(LEFT(A182,3),'MKT name rule'!$B$2:$B$322,'MKT name rule'!$C$2:$C$322, "Not found"))</f>
        <v/>
      </c>
      <c r="C182" s="19" t="str">
        <f t="shared" si="88"/>
        <v/>
      </c>
      <c r="D182" t="str">
        <f t="shared" si="61"/>
        <v/>
      </c>
      <c r="E182" t="str">
        <f t="shared" si="62"/>
        <v/>
      </c>
      <c r="F182" t="str">
        <f t="shared" si="63"/>
        <v/>
      </c>
      <c r="G182" t="str">
        <f t="shared" si="90"/>
        <v/>
      </c>
      <c r="H182" t="str">
        <f t="shared" si="89"/>
        <v/>
      </c>
      <c r="I182" t="str">
        <f t="shared" si="64"/>
        <v/>
      </c>
      <c r="J182" t="str">
        <f t="shared" si="65"/>
        <v/>
      </c>
      <c r="K182" t="str">
        <f t="shared" si="66"/>
        <v/>
      </c>
      <c r="L182" s="1" t="str">
        <f t="shared" si="67"/>
        <v/>
      </c>
      <c r="M182" t="str">
        <f t="shared" si="68"/>
        <v/>
      </c>
      <c r="N182" t="str">
        <f t="shared" si="69"/>
        <v/>
      </c>
      <c r="O182" t="str">
        <f t="shared" si="70"/>
        <v/>
      </c>
      <c r="P182" t="str">
        <f t="shared" si="71"/>
        <v/>
      </c>
      <c r="Q182" t="str">
        <f t="shared" si="72"/>
        <v/>
      </c>
      <c r="R182" t="str">
        <f t="shared" si="73"/>
        <v/>
      </c>
      <c r="S182" t="str">
        <f t="shared" si="74"/>
        <v/>
      </c>
      <c r="T182" t="str">
        <f t="shared" si="75"/>
        <v/>
      </c>
      <c r="U182" t="str">
        <f t="shared" si="76"/>
        <v/>
      </c>
      <c r="V182" t="str">
        <f t="shared" si="77"/>
        <v/>
      </c>
      <c r="W182" t="str">
        <f t="shared" si="78"/>
        <v/>
      </c>
      <c r="X182" t="str">
        <f t="shared" si="79"/>
        <v/>
      </c>
      <c r="Y182" t="str">
        <f t="shared" si="80"/>
        <v/>
      </c>
      <c r="Z182" t="str">
        <f t="shared" si="81"/>
        <v/>
      </c>
      <c r="AA182" t="str">
        <f t="shared" si="82"/>
        <v/>
      </c>
      <c r="AB182" t="str">
        <f t="shared" si="83"/>
        <v/>
      </c>
      <c r="AC182" t="str">
        <f t="shared" si="84"/>
        <v/>
      </c>
      <c r="AD182" t="str">
        <f t="shared" si="85"/>
        <v/>
      </c>
      <c r="AE182" t="str">
        <f t="shared" si="86"/>
        <v/>
      </c>
      <c r="AF182" t="str">
        <f t="shared" si="87"/>
        <v/>
      </c>
      <c r="AG182" s="27"/>
    </row>
    <row r="183" spans="2:33" ht="14.4">
      <c r="B183" s="19" t="str">
        <f>IF(ISBLANK(A183),"",_xlfn.XLOOKUP(LEFT(A183,3),'MKT name rule'!$B$2:$B$322,'MKT name rule'!$C$2:$C$322, "Not found"))</f>
        <v/>
      </c>
      <c r="C183" s="19" t="str">
        <f t="shared" si="88"/>
        <v/>
      </c>
      <c r="D183" t="str">
        <f t="shared" si="61"/>
        <v/>
      </c>
      <c r="E183" t="str">
        <f t="shared" si="62"/>
        <v/>
      </c>
      <c r="F183" t="str">
        <f t="shared" si="63"/>
        <v/>
      </c>
      <c r="G183" t="str">
        <f t="shared" si="90"/>
        <v/>
      </c>
      <c r="H183" t="str">
        <f t="shared" si="89"/>
        <v/>
      </c>
      <c r="I183" t="str">
        <f t="shared" si="64"/>
        <v/>
      </c>
      <c r="J183" t="str">
        <f t="shared" si="65"/>
        <v/>
      </c>
      <c r="K183" t="str">
        <f t="shared" si="66"/>
        <v/>
      </c>
      <c r="L183" s="1" t="str">
        <f t="shared" si="67"/>
        <v/>
      </c>
      <c r="M183" t="str">
        <f t="shared" si="68"/>
        <v/>
      </c>
      <c r="N183" t="str">
        <f t="shared" si="69"/>
        <v/>
      </c>
      <c r="O183" t="str">
        <f t="shared" si="70"/>
        <v/>
      </c>
      <c r="P183" t="str">
        <f t="shared" si="71"/>
        <v/>
      </c>
      <c r="Q183" t="str">
        <f t="shared" si="72"/>
        <v/>
      </c>
      <c r="R183" t="str">
        <f t="shared" si="73"/>
        <v/>
      </c>
      <c r="S183" t="str">
        <f t="shared" si="74"/>
        <v/>
      </c>
      <c r="T183" t="str">
        <f t="shared" si="75"/>
        <v/>
      </c>
      <c r="U183" t="str">
        <f t="shared" si="76"/>
        <v/>
      </c>
      <c r="V183" t="str">
        <f t="shared" si="77"/>
        <v/>
      </c>
      <c r="W183" t="str">
        <f t="shared" si="78"/>
        <v/>
      </c>
      <c r="X183" t="str">
        <f t="shared" si="79"/>
        <v/>
      </c>
      <c r="Y183" t="str">
        <f t="shared" si="80"/>
        <v/>
      </c>
      <c r="Z183" t="str">
        <f t="shared" si="81"/>
        <v/>
      </c>
      <c r="AA183" t="str">
        <f t="shared" si="82"/>
        <v/>
      </c>
      <c r="AB183" t="str">
        <f t="shared" si="83"/>
        <v/>
      </c>
      <c r="AC183" t="str">
        <f t="shared" si="84"/>
        <v/>
      </c>
      <c r="AD183" t="str">
        <f t="shared" si="85"/>
        <v/>
      </c>
      <c r="AE183" t="str">
        <f t="shared" si="86"/>
        <v/>
      </c>
      <c r="AF183" t="str">
        <f t="shared" si="87"/>
        <v/>
      </c>
      <c r="AG183" s="27"/>
    </row>
    <row r="184" spans="2:33" ht="14.4">
      <c r="B184" s="19" t="str">
        <f>IF(ISBLANK(A184),"",_xlfn.XLOOKUP(LEFT(A184,3),'MKT name rule'!$B$2:$B$322,'MKT name rule'!$C$2:$C$322, "Not found"))</f>
        <v/>
      </c>
      <c r="C184" s="19" t="str">
        <f t="shared" si="88"/>
        <v/>
      </c>
      <c r="D184" t="str">
        <f t="shared" si="61"/>
        <v/>
      </c>
      <c r="E184" t="str">
        <f t="shared" si="62"/>
        <v/>
      </c>
      <c r="F184" t="str">
        <f t="shared" si="63"/>
        <v/>
      </c>
      <c r="G184" t="str">
        <f t="shared" si="90"/>
        <v/>
      </c>
      <c r="H184" t="str">
        <f t="shared" si="89"/>
        <v/>
      </c>
      <c r="I184" t="str">
        <f t="shared" si="64"/>
        <v/>
      </c>
      <c r="J184" t="str">
        <f t="shared" si="65"/>
        <v/>
      </c>
      <c r="K184" t="str">
        <f t="shared" si="66"/>
        <v/>
      </c>
      <c r="L184" s="1" t="str">
        <f t="shared" si="67"/>
        <v/>
      </c>
      <c r="M184" t="str">
        <f t="shared" si="68"/>
        <v/>
      </c>
      <c r="N184" t="str">
        <f t="shared" si="69"/>
        <v/>
      </c>
      <c r="O184" t="str">
        <f t="shared" si="70"/>
        <v/>
      </c>
      <c r="P184" t="str">
        <f t="shared" si="71"/>
        <v/>
      </c>
      <c r="Q184" t="str">
        <f t="shared" si="72"/>
        <v/>
      </c>
      <c r="R184" t="str">
        <f t="shared" si="73"/>
        <v/>
      </c>
      <c r="S184" t="str">
        <f t="shared" si="74"/>
        <v/>
      </c>
      <c r="T184" t="str">
        <f t="shared" si="75"/>
        <v/>
      </c>
      <c r="U184" t="str">
        <f t="shared" si="76"/>
        <v/>
      </c>
      <c r="V184" t="str">
        <f t="shared" si="77"/>
        <v/>
      </c>
      <c r="W184" t="str">
        <f t="shared" si="78"/>
        <v/>
      </c>
      <c r="X184" t="str">
        <f t="shared" si="79"/>
        <v/>
      </c>
      <c r="Y184" t="str">
        <f t="shared" si="80"/>
        <v/>
      </c>
      <c r="Z184" t="str">
        <f t="shared" si="81"/>
        <v/>
      </c>
      <c r="AA184" t="str">
        <f t="shared" si="82"/>
        <v/>
      </c>
      <c r="AB184" t="str">
        <f t="shared" si="83"/>
        <v/>
      </c>
      <c r="AC184" t="str">
        <f t="shared" si="84"/>
        <v/>
      </c>
      <c r="AD184" t="str">
        <f t="shared" si="85"/>
        <v/>
      </c>
      <c r="AE184" t="str">
        <f t="shared" si="86"/>
        <v/>
      </c>
      <c r="AF184" t="str">
        <f t="shared" si="87"/>
        <v/>
      </c>
      <c r="AG184" s="27"/>
    </row>
    <row r="185" spans="2:33" ht="14.4">
      <c r="B185" s="19" t="str">
        <f>IF(ISBLANK(A185),"",_xlfn.XLOOKUP(LEFT(A185,3),'MKT name rule'!$B$2:$B$322,'MKT name rule'!$C$2:$C$322, "Not found"))</f>
        <v/>
      </c>
      <c r="C185" s="19" t="str">
        <f t="shared" si="88"/>
        <v/>
      </c>
      <c r="D185" t="str">
        <f t="shared" si="61"/>
        <v/>
      </c>
      <c r="E185" t="str">
        <f t="shared" si="62"/>
        <v/>
      </c>
      <c r="F185" t="str">
        <f t="shared" si="63"/>
        <v/>
      </c>
      <c r="G185" t="str">
        <f t="shared" si="90"/>
        <v/>
      </c>
      <c r="H185" t="str">
        <f t="shared" si="89"/>
        <v/>
      </c>
      <c r="I185" t="str">
        <f t="shared" si="64"/>
        <v/>
      </c>
      <c r="J185" t="str">
        <f t="shared" si="65"/>
        <v/>
      </c>
      <c r="K185" t="str">
        <f t="shared" si="66"/>
        <v/>
      </c>
      <c r="L185" s="1" t="str">
        <f t="shared" si="67"/>
        <v/>
      </c>
      <c r="M185" t="str">
        <f t="shared" si="68"/>
        <v/>
      </c>
      <c r="N185" t="str">
        <f t="shared" si="69"/>
        <v/>
      </c>
      <c r="O185" t="str">
        <f t="shared" si="70"/>
        <v/>
      </c>
      <c r="P185" t="str">
        <f t="shared" si="71"/>
        <v/>
      </c>
      <c r="Q185" t="str">
        <f t="shared" si="72"/>
        <v/>
      </c>
      <c r="R185" t="str">
        <f t="shared" si="73"/>
        <v/>
      </c>
      <c r="S185" t="str">
        <f t="shared" si="74"/>
        <v/>
      </c>
      <c r="T185" t="str">
        <f t="shared" si="75"/>
        <v/>
      </c>
      <c r="U185" t="str">
        <f t="shared" si="76"/>
        <v/>
      </c>
      <c r="V185" t="str">
        <f t="shared" si="77"/>
        <v/>
      </c>
      <c r="W185" t="str">
        <f t="shared" si="78"/>
        <v/>
      </c>
      <c r="X185" t="str">
        <f t="shared" si="79"/>
        <v/>
      </c>
      <c r="Y185" t="str">
        <f t="shared" si="80"/>
        <v/>
      </c>
      <c r="Z185" t="str">
        <f t="shared" si="81"/>
        <v/>
      </c>
      <c r="AA185" t="str">
        <f t="shared" si="82"/>
        <v/>
      </c>
      <c r="AB185" t="str">
        <f t="shared" si="83"/>
        <v/>
      </c>
      <c r="AC185" t="str">
        <f t="shared" si="84"/>
        <v/>
      </c>
      <c r="AD185" t="str">
        <f t="shared" si="85"/>
        <v/>
      </c>
      <c r="AE185" t="str">
        <f t="shared" si="86"/>
        <v/>
      </c>
      <c r="AF185" t="str">
        <f t="shared" si="87"/>
        <v/>
      </c>
      <c r="AG185" s="27"/>
    </row>
    <row r="186" spans="2:33" ht="14.4">
      <c r="B186" s="19" t="str">
        <f>IF(ISBLANK(A186),"",_xlfn.XLOOKUP(LEFT(A186,3),'MKT name rule'!$B$2:$B$322,'MKT name rule'!$C$2:$C$322, "Not found"))</f>
        <v/>
      </c>
      <c r="C186" s="19" t="str">
        <f t="shared" si="88"/>
        <v/>
      </c>
      <c r="D186" t="str">
        <f t="shared" si="61"/>
        <v/>
      </c>
      <c r="E186" t="str">
        <f t="shared" si="62"/>
        <v/>
      </c>
      <c r="F186" t="str">
        <f t="shared" si="63"/>
        <v/>
      </c>
      <c r="G186" t="str">
        <f t="shared" si="90"/>
        <v/>
      </c>
      <c r="H186" t="str">
        <f t="shared" si="89"/>
        <v/>
      </c>
      <c r="I186" t="str">
        <f t="shared" si="64"/>
        <v/>
      </c>
      <c r="J186" t="str">
        <f t="shared" si="65"/>
        <v/>
      </c>
      <c r="K186" t="str">
        <f t="shared" si="66"/>
        <v/>
      </c>
      <c r="L186" s="1" t="str">
        <f t="shared" si="67"/>
        <v/>
      </c>
      <c r="M186" t="str">
        <f t="shared" si="68"/>
        <v/>
      </c>
      <c r="N186" t="str">
        <f t="shared" si="69"/>
        <v/>
      </c>
      <c r="O186" t="str">
        <f t="shared" si="70"/>
        <v/>
      </c>
      <c r="P186" t="str">
        <f t="shared" si="71"/>
        <v/>
      </c>
      <c r="Q186" t="str">
        <f t="shared" si="72"/>
        <v/>
      </c>
      <c r="R186" t="str">
        <f t="shared" si="73"/>
        <v/>
      </c>
      <c r="S186" t="str">
        <f t="shared" si="74"/>
        <v/>
      </c>
      <c r="T186" t="str">
        <f t="shared" si="75"/>
        <v/>
      </c>
      <c r="U186" t="str">
        <f t="shared" si="76"/>
        <v/>
      </c>
      <c r="V186" t="str">
        <f t="shared" si="77"/>
        <v/>
      </c>
      <c r="W186" t="str">
        <f t="shared" si="78"/>
        <v/>
      </c>
      <c r="X186" t="str">
        <f t="shared" si="79"/>
        <v/>
      </c>
      <c r="Y186" t="str">
        <f t="shared" si="80"/>
        <v/>
      </c>
      <c r="Z186" t="str">
        <f t="shared" si="81"/>
        <v/>
      </c>
      <c r="AA186" t="str">
        <f t="shared" si="82"/>
        <v/>
      </c>
      <c r="AB186" t="str">
        <f t="shared" si="83"/>
        <v/>
      </c>
      <c r="AC186" t="str">
        <f t="shared" si="84"/>
        <v/>
      </c>
      <c r="AD186" t="str">
        <f t="shared" si="85"/>
        <v/>
      </c>
      <c r="AE186" t="str">
        <f t="shared" si="86"/>
        <v/>
      </c>
      <c r="AF186" t="str">
        <f t="shared" si="87"/>
        <v/>
      </c>
      <c r="AG186" s="27"/>
    </row>
    <row r="187" spans="2:33" ht="14.4">
      <c r="B187" s="19" t="str">
        <f>IF(ISBLANK(A187),"",_xlfn.XLOOKUP(LEFT(A187,3),'MKT name rule'!$B$2:$B$322,'MKT name rule'!$C$2:$C$322, "Not found"))</f>
        <v/>
      </c>
      <c r="C187" s="19" t="str">
        <f t="shared" si="88"/>
        <v/>
      </c>
      <c r="D187" t="str">
        <f t="shared" si="61"/>
        <v/>
      </c>
      <c r="E187" t="str">
        <f t="shared" si="62"/>
        <v/>
      </c>
      <c r="F187" t="str">
        <f t="shared" si="63"/>
        <v/>
      </c>
      <c r="G187" t="str">
        <f t="shared" si="90"/>
        <v/>
      </c>
      <c r="H187" t="str">
        <f t="shared" si="89"/>
        <v/>
      </c>
      <c r="I187" t="str">
        <f t="shared" si="64"/>
        <v/>
      </c>
      <c r="J187" t="str">
        <f t="shared" si="65"/>
        <v/>
      </c>
      <c r="K187" t="str">
        <f t="shared" si="66"/>
        <v/>
      </c>
      <c r="L187" s="1" t="str">
        <f t="shared" si="67"/>
        <v/>
      </c>
      <c r="M187" t="str">
        <f t="shared" si="68"/>
        <v/>
      </c>
      <c r="N187" t="str">
        <f t="shared" si="69"/>
        <v/>
      </c>
      <c r="O187" t="str">
        <f t="shared" si="70"/>
        <v/>
      </c>
      <c r="P187" t="str">
        <f t="shared" si="71"/>
        <v/>
      </c>
      <c r="Q187" t="str">
        <f t="shared" si="72"/>
        <v/>
      </c>
      <c r="R187" t="str">
        <f t="shared" si="73"/>
        <v/>
      </c>
      <c r="S187" t="str">
        <f t="shared" si="74"/>
        <v/>
      </c>
      <c r="T187" t="str">
        <f t="shared" si="75"/>
        <v/>
      </c>
      <c r="U187" t="str">
        <f t="shared" si="76"/>
        <v/>
      </c>
      <c r="V187" t="str">
        <f t="shared" si="77"/>
        <v/>
      </c>
      <c r="W187" t="str">
        <f t="shared" si="78"/>
        <v/>
      </c>
      <c r="X187" t="str">
        <f t="shared" si="79"/>
        <v/>
      </c>
      <c r="Y187" t="str">
        <f t="shared" si="80"/>
        <v/>
      </c>
      <c r="Z187" t="str">
        <f t="shared" si="81"/>
        <v/>
      </c>
      <c r="AA187" t="str">
        <f t="shared" si="82"/>
        <v/>
      </c>
      <c r="AB187" t="str">
        <f t="shared" si="83"/>
        <v/>
      </c>
      <c r="AC187" t="str">
        <f t="shared" si="84"/>
        <v/>
      </c>
      <c r="AD187" t="str">
        <f t="shared" si="85"/>
        <v/>
      </c>
      <c r="AE187" t="str">
        <f t="shared" si="86"/>
        <v/>
      </c>
      <c r="AF187" t="str">
        <f t="shared" si="87"/>
        <v/>
      </c>
      <c r="AG187" s="27"/>
    </row>
    <row r="188" spans="2:33" ht="14.4">
      <c r="B188" s="19" t="str">
        <f>IF(ISBLANK(A188),"",_xlfn.XLOOKUP(LEFT(A188,3),'MKT name rule'!$B$2:$B$322,'MKT name rule'!$C$2:$C$322, "Not found"))</f>
        <v/>
      </c>
      <c r="C188" s="19" t="str">
        <f t="shared" si="88"/>
        <v/>
      </c>
      <c r="D188" t="str">
        <f t="shared" si="61"/>
        <v/>
      </c>
      <c r="E188" t="str">
        <f t="shared" si="62"/>
        <v/>
      </c>
      <c r="F188" t="str">
        <f t="shared" si="63"/>
        <v/>
      </c>
      <c r="G188" t="str">
        <f t="shared" si="90"/>
        <v/>
      </c>
      <c r="H188" t="str">
        <f t="shared" si="89"/>
        <v/>
      </c>
      <c r="I188" t="str">
        <f t="shared" si="64"/>
        <v/>
      </c>
      <c r="J188" t="str">
        <f t="shared" si="65"/>
        <v/>
      </c>
      <c r="K188" t="str">
        <f t="shared" si="66"/>
        <v/>
      </c>
      <c r="L188" s="1" t="str">
        <f t="shared" si="67"/>
        <v/>
      </c>
      <c r="M188" t="str">
        <f t="shared" si="68"/>
        <v/>
      </c>
      <c r="N188" t="str">
        <f t="shared" si="69"/>
        <v/>
      </c>
      <c r="O188" t="str">
        <f t="shared" si="70"/>
        <v/>
      </c>
      <c r="P188" t="str">
        <f t="shared" si="71"/>
        <v/>
      </c>
      <c r="Q188" t="str">
        <f t="shared" si="72"/>
        <v/>
      </c>
      <c r="R188" t="str">
        <f t="shared" si="73"/>
        <v/>
      </c>
      <c r="S188" t="str">
        <f t="shared" si="74"/>
        <v/>
      </c>
      <c r="T188" t="str">
        <f t="shared" si="75"/>
        <v/>
      </c>
      <c r="U188" t="str">
        <f t="shared" si="76"/>
        <v/>
      </c>
      <c r="V188" t="str">
        <f t="shared" si="77"/>
        <v/>
      </c>
      <c r="W188" t="str">
        <f t="shared" si="78"/>
        <v/>
      </c>
      <c r="X188" t="str">
        <f t="shared" si="79"/>
        <v/>
      </c>
      <c r="Y188" t="str">
        <f t="shared" si="80"/>
        <v/>
      </c>
      <c r="Z188" t="str">
        <f t="shared" si="81"/>
        <v/>
      </c>
      <c r="AA188" t="str">
        <f t="shared" si="82"/>
        <v/>
      </c>
      <c r="AB188" t="str">
        <f t="shared" si="83"/>
        <v/>
      </c>
      <c r="AC188" t="str">
        <f t="shared" si="84"/>
        <v/>
      </c>
      <c r="AD188" t="str">
        <f t="shared" si="85"/>
        <v/>
      </c>
      <c r="AE188" t="str">
        <f t="shared" si="86"/>
        <v/>
      </c>
      <c r="AF188" t="str">
        <f t="shared" si="87"/>
        <v/>
      </c>
      <c r="AG188" s="27"/>
    </row>
    <row r="189" spans="2:33" ht="14.4">
      <c r="B189" s="19" t="str">
        <f>IF(ISBLANK(A189),"",_xlfn.XLOOKUP(LEFT(A189,3),'MKT name rule'!$B$2:$B$322,'MKT name rule'!$C$2:$C$322, "Not found"))</f>
        <v/>
      </c>
      <c r="C189" s="19" t="str">
        <f t="shared" si="88"/>
        <v/>
      </c>
      <c r="D189" t="str">
        <f t="shared" si="61"/>
        <v/>
      </c>
      <c r="E189" t="str">
        <f t="shared" si="62"/>
        <v/>
      </c>
      <c r="F189" t="str">
        <f t="shared" si="63"/>
        <v/>
      </c>
      <c r="G189" t="str">
        <f t="shared" si="90"/>
        <v/>
      </c>
      <c r="H189" t="str">
        <f t="shared" si="89"/>
        <v/>
      </c>
      <c r="I189" t="str">
        <f t="shared" si="64"/>
        <v/>
      </c>
      <c r="J189" t="str">
        <f t="shared" si="65"/>
        <v/>
      </c>
      <c r="K189" t="str">
        <f t="shared" si="66"/>
        <v/>
      </c>
      <c r="L189" s="1" t="str">
        <f t="shared" si="67"/>
        <v/>
      </c>
      <c r="M189" t="str">
        <f t="shared" si="68"/>
        <v/>
      </c>
      <c r="N189" t="str">
        <f t="shared" si="69"/>
        <v/>
      </c>
      <c r="O189" t="str">
        <f t="shared" si="70"/>
        <v/>
      </c>
      <c r="P189" t="str">
        <f t="shared" si="71"/>
        <v/>
      </c>
      <c r="Q189" t="str">
        <f t="shared" si="72"/>
        <v/>
      </c>
      <c r="R189" t="str">
        <f t="shared" si="73"/>
        <v/>
      </c>
      <c r="S189" t="str">
        <f t="shared" si="74"/>
        <v/>
      </c>
      <c r="T189" t="str">
        <f t="shared" si="75"/>
        <v/>
      </c>
      <c r="U189" t="str">
        <f t="shared" si="76"/>
        <v/>
      </c>
      <c r="V189" t="str">
        <f t="shared" si="77"/>
        <v/>
      </c>
      <c r="W189" t="str">
        <f t="shared" si="78"/>
        <v/>
      </c>
      <c r="X189" t="str">
        <f t="shared" si="79"/>
        <v/>
      </c>
      <c r="Y189" t="str">
        <f t="shared" si="80"/>
        <v/>
      </c>
      <c r="Z189" t="str">
        <f t="shared" si="81"/>
        <v/>
      </c>
      <c r="AA189" t="str">
        <f t="shared" si="82"/>
        <v/>
      </c>
      <c r="AB189" t="str">
        <f t="shared" si="83"/>
        <v/>
      </c>
      <c r="AC189" t="str">
        <f t="shared" si="84"/>
        <v/>
      </c>
      <c r="AD189" t="str">
        <f t="shared" si="85"/>
        <v/>
      </c>
      <c r="AE189" t="str">
        <f t="shared" si="86"/>
        <v/>
      </c>
      <c r="AF189" t="str">
        <f t="shared" si="87"/>
        <v/>
      </c>
      <c r="AG189" s="27"/>
    </row>
    <row r="190" spans="2:33" ht="14.4">
      <c r="B190" s="19" t="str">
        <f>IF(ISBLANK(A190),"",_xlfn.XLOOKUP(LEFT(A190,3),'MKT name rule'!$B$2:$B$322,'MKT name rule'!$C$2:$C$322, "Not found"))</f>
        <v/>
      </c>
      <c r="C190" s="19" t="str">
        <f t="shared" si="88"/>
        <v/>
      </c>
      <c r="D190" t="str">
        <f t="shared" si="61"/>
        <v/>
      </c>
      <c r="E190" t="str">
        <f t="shared" si="62"/>
        <v/>
      </c>
      <c r="F190" t="str">
        <f t="shared" si="63"/>
        <v/>
      </c>
      <c r="G190" t="str">
        <f t="shared" si="90"/>
        <v/>
      </c>
      <c r="H190" t="str">
        <f t="shared" si="89"/>
        <v/>
      </c>
      <c r="I190" t="str">
        <f t="shared" si="64"/>
        <v/>
      </c>
      <c r="J190" t="str">
        <f t="shared" si="65"/>
        <v/>
      </c>
      <c r="K190" t="str">
        <f t="shared" si="66"/>
        <v/>
      </c>
      <c r="L190" s="1" t="str">
        <f t="shared" si="67"/>
        <v/>
      </c>
      <c r="M190" t="str">
        <f t="shared" si="68"/>
        <v/>
      </c>
      <c r="N190" t="str">
        <f t="shared" si="69"/>
        <v/>
      </c>
      <c r="O190" t="str">
        <f t="shared" si="70"/>
        <v/>
      </c>
      <c r="P190" t="str">
        <f t="shared" si="71"/>
        <v/>
      </c>
      <c r="Q190" t="str">
        <f t="shared" si="72"/>
        <v/>
      </c>
      <c r="R190" t="str">
        <f t="shared" si="73"/>
        <v/>
      </c>
      <c r="S190" t="str">
        <f t="shared" si="74"/>
        <v/>
      </c>
      <c r="T190" t="str">
        <f t="shared" si="75"/>
        <v/>
      </c>
      <c r="U190" t="str">
        <f t="shared" si="76"/>
        <v/>
      </c>
      <c r="V190" t="str">
        <f t="shared" si="77"/>
        <v/>
      </c>
      <c r="W190" t="str">
        <f t="shared" si="78"/>
        <v/>
      </c>
      <c r="X190" t="str">
        <f t="shared" si="79"/>
        <v/>
      </c>
      <c r="Y190" t="str">
        <f t="shared" si="80"/>
        <v/>
      </c>
      <c r="Z190" t="str">
        <f t="shared" si="81"/>
        <v/>
      </c>
      <c r="AA190" t="str">
        <f t="shared" si="82"/>
        <v/>
      </c>
      <c r="AB190" t="str">
        <f t="shared" si="83"/>
        <v/>
      </c>
      <c r="AC190" t="str">
        <f t="shared" si="84"/>
        <v/>
      </c>
      <c r="AD190" t="str">
        <f t="shared" si="85"/>
        <v/>
      </c>
      <c r="AE190" t="str">
        <f t="shared" si="86"/>
        <v/>
      </c>
      <c r="AF190" t="str">
        <f t="shared" si="87"/>
        <v/>
      </c>
      <c r="AG190" s="27"/>
    </row>
    <row r="191" spans="2:33" ht="14.4">
      <c r="B191" s="19" t="str">
        <f>IF(ISBLANK(A191),"",_xlfn.XLOOKUP(LEFT(A191,3),'MKT name rule'!$B$2:$B$322,'MKT name rule'!$C$2:$C$322, "Not found"))</f>
        <v/>
      </c>
      <c r="C191" s="19" t="str">
        <f t="shared" si="88"/>
        <v/>
      </c>
      <c r="D191" t="str">
        <f t="shared" si="61"/>
        <v/>
      </c>
      <c r="E191" t="str">
        <f t="shared" si="62"/>
        <v/>
      </c>
      <c r="F191" t="str">
        <f t="shared" si="63"/>
        <v/>
      </c>
      <c r="G191" t="str">
        <f t="shared" si="90"/>
        <v/>
      </c>
      <c r="H191" t="str">
        <f t="shared" si="89"/>
        <v/>
      </c>
      <c r="I191" t="str">
        <f t="shared" si="64"/>
        <v/>
      </c>
      <c r="J191" t="str">
        <f t="shared" si="65"/>
        <v/>
      </c>
      <c r="K191" t="str">
        <f t="shared" si="66"/>
        <v/>
      </c>
      <c r="L191" s="1" t="str">
        <f t="shared" si="67"/>
        <v/>
      </c>
      <c r="M191" t="str">
        <f t="shared" si="68"/>
        <v/>
      </c>
      <c r="N191" t="str">
        <f t="shared" si="69"/>
        <v/>
      </c>
      <c r="O191" t="str">
        <f t="shared" si="70"/>
        <v/>
      </c>
      <c r="P191" t="str">
        <f t="shared" si="71"/>
        <v/>
      </c>
      <c r="Q191" t="str">
        <f t="shared" si="72"/>
        <v/>
      </c>
      <c r="R191" t="str">
        <f t="shared" si="73"/>
        <v/>
      </c>
      <c r="S191" t="str">
        <f t="shared" si="74"/>
        <v/>
      </c>
      <c r="T191" t="str">
        <f t="shared" si="75"/>
        <v/>
      </c>
      <c r="U191" t="str">
        <f t="shared" si="76"/>
        <v/>
      </c>
      <c r="V191" t="str">
        <f t="shared" si="77"/>
        <v/>
      </c>
      <c r="W191" t="str">
        <f t="shared" si="78"/>
        <v/>
      </c>
      <c r="X191" t="str">
        <f t="shared" si="79"/>
        <v/>
      </c>
      <c r="Y191" t="str">
        <f t="shared" si="80"/>
        <v/>
      </c>
      <c r="Z191" t="str">
        <f t="shared" si="81"/>
        <v/>
      </c>
      <c r="AA191" t="str">
        <f t="shared" si="82"/>
        <v/>
      </c>
      <c r="AB191" t="str">
        <f t="shared" si="83"/>
        <v/>
      </c>
      <c r="AC191" t="str">
        <f t="shared" si="84"/>
        <v/>
      </c>
      <c r="AD191" t="str">
        <f t="shared" si="85"/>
        <v/>
      </c>
      <c r="AE191" t="str">
        <f t="shared" si="86"/>
        <v/>
      </c>
      <c r="AF191" t="str">
        <f t="shared" si="87"/>
        <v/>
      </c>
      <c r="AG191" s="27"/>
    </row>
    <row r="192" spans="2:33" ht="14.4">
      <c r="B192" s="19" t="str">
        <f>IF(ISBLANK(A192),"",_xlfn.XLOOKUP(LEFT(A192,3),'MKT name rule'!$B$2:$B$322,'MKT name rule'!$C$2:$C$322, "Not found"))</f>
        <v/>
      </c>
      <c r="C192" s="19" t="str">
        <f t="shared" si="88"/>
        <v/>
      </c>
      <c r="D192" t="str">
        <f t="shared" si="61"/>
        <v/>
      </c>
      <c r="E192" t="str">
        <f t="shared" si="62"/>
        <v/>
      </c>
      <c r="F192" t="str">
        <f t="shared" si="63"/>
        <v/>
      </c>
      <c r="G192" t="str">
        <f t="shared" si="90"/>
        <v/>
      </c>
      <c r="H192" t="str">
        <f t="shared" si="89"/>
        <v/>
      </c>
      <c r="I192" t="str">
        <f t="shared" si="64"/>
        <v/>
      </c>
      <c r="J192" t="str">
        <f t="shared" si="65"/>
        <v/>
      </c>
      <c r="K192" t="str">
        <f t="shared" si="66"/>
        <v/>
      </c>
      <c r="L192" s="1" t="str">
        <f t="shared" si="67"/>
        <v/>
      </c>
      <c r="M192" t="str">
        <f t="shared" si="68"/>
        <v/>
      </c>
      <c r="N192" t="str">
        <f t="shared" si="69"/>
        <v/>
      </c>
      <c r="O192" t="str">
        <f t="shared" si="70"/>
        <v/>
      </c>
      <c r="P192" t="str">
        <f t="shared" si="71"/>
        <v/>
      </c>
      <c r="Q192" t="str">
        <f t="shared" si="72"/>
        <v/>
      </c>
      <c r="R192" t="str">
        <f t="shared" si="73"/>
        <v/>
      </c>
      <c r="S192" t="str">
        <f t="shared" si="74"/>
        <v/>
      </c>
      <c r="T192" t="str">
        <f t="shared" si="75"/>
        <v/>
      </c>
      <c r="U192" t="str">
        <f t="shared" si="76"/>
        <v/>
      </c>
      <c r="V192" t="str">
        <f t="shared" si="77"/>
        <v/>
      </c>
      <c r="W192" t="str">
        <f t="shared" si="78"/>
        <v/>
      </c>
      <c r="X192" t="str">
        <f t="shared" si="79"/>
        <v/>
      </c>
      <c r="Y192" t="str">
        <f t="shared" si="80"/>
        <v/>
      </c>
      <c r="Z192" t="str">
        <f t="shared" si="81"/>
        <v/>
      </c>
      <c r="AA192" t="str">
        <f t="shared" si="82"/>
        <v/>
      </c>
      <c r="AB192" t="str">
        <f t="shared" si="83"/>
        <v/>
      </c>
      <c r="AC192" t="str">
        <f t="shared" si="84"/>
        <v/>
      </c>
      <c r="AD192" t="str">
        <f t="shared" si="85"/>
        <v/>
      </c>
      <c r="AE192" t="str">
        <f t="shared" si="86"/>
        <v/>
      </c>
      <c r="AF192" t="str">
        <f t="shared" si="87"/>
        <v/>
      </c>
      <c r="AG192" s="27"/>
    </row>
    <row r="193" spans="2:33" ht="14.4">
      <c r="B193" s="19" t="str">
        <f>IF(ISBLANK(A193),"",_xlfn.XLOOKUP(LEFT(A193,3),'MKT name rule'!$B$2:$B$322,'MKT name rule'!$C$2:$C$322, "Not found"))</f>
        <v/>
      </c>
      <c r="C193" s="19" t="str">
        <f t="shared" si="88"/>
        <v/>
      </c>
      <c r="D193" t="str">
        <f t="shared" si="61"/>
        <v/>
      </c>
      <c r="E193" t="str">
        <f t="shared" si="62"/>
        <v/>
      </c>
      <c r="F193" t="str">
        <f t="shared" si="63"/>
        <v/>
      </c>
      <c r="G193" t="str">
        <f t="shared" si="90"/>
        <v/>
      </c>
      <c r="H193" t="str">
        <f t="shared" si="89"/>
        <v/>
      </c>
      <c r="I193" t="str">
        <f t="shared" si="64"/>
        <v/>
      </c>
      <c r="J193" t="str">
        <f t="shared" si="65"/>
        <v/>
      </c>
      <c r="K193" t="str">
        <f t="shared" si="66"/>
        <v/>
      </c>
      <c r="L193" s="1" t="str">
        <f t="shared" si="67"/>
        <v/>
      </c>
      <c r="M193" t="str">
        <f t="shared" si="68"/>
        <v/>
      </c>
      <c r="N193" t="str">
        <f t="shared" si="69"/>
        <v/>
      </c>
      <c r="O193" t="str">
        <f t="shared" si="70"/>
        <v/>
      </c>
      <c r="P193" t="str">
        <f t="shared" si="71"/>
        <v/>
      </c>
      <c r="Q193" t="str">
        <f t="shared" si="72"/>
        <v/>
      </c>
      <c r="R193" t="str">
        <f t="shared" si="73"/>
        <v/>
      </c>
      <c r="S193" t="str">
        <f t="shared" si="74"/>
        <v/>
      </c>
      <c r="T193" t="str">
        <f t="shared" si="75"/>
        <v/>
      </c>
      <c r="U193" t="str">
        <f t="shared" si="76"/>
        <v/>
      </c>
      <c r="V193" t="str">
        <f t="shared" si="77"/>
        <v/>
      </c>
      <c r="W193" t="str">
        <f t="shared" si="78"/>
        <v/>
      </c>
      <c r="X193" t="str">
        <f t="shared" si="79"/>
        <v/>
      </c>
      <c r="Y193" t="str">
        <f t="shared" si="80"/>
        <v/>
      </c>
      <c r="Z193" t="str">
        <f t="shared" si="81"/>
        <v/>
      </c>
      <c r="AA193" t="str">
        <f t="shared" si="82"/>
        <v/>
      </c>
      <c r="AB193" t="str">
        <f t="shared" si="83"/>
        <v/>
      </c>
      <c r="AC193" t="str">
        <f t="shared" si="84"/>
        <v/>
      </c>
      <c r="AD193" t="str">
        <f t="shared" si="85"/>
        <v/>
      </c>
      <c r="AE193" t="str">
        <f t="shared" si="86"/>
        <v/>
      </c>
      <c r="AF193" t="str">
        <f t="shared" si="87"/>
        <v/>
      </c>
      <c r="AG193" s="27"/>
    </row>
    <row r="194" spans="2:33" ht="14.4">
      <c r="B194" s="19" t="str">
        <f>IF(ISBLANK(A194),"",_xlfn.XLOOKUP(LEFT(A194,3),'MKT name rule'!$B$2:$B$322,'MKT name rule'!$C$2:$C$322, "Not found"))</f>
        <v/>
      </c>
      <c r="C194" s="19" t="str">
        <f t="shared" si="88"/>
        <v/>
      </c>
      <c r="D194" t="str">
        <f t="shared" ref="D194:D257" si="91">IF(ISBLANK(A194),"",B194&amp;" ("&amp;Y194&amp;"/"&amp;AB194&amp;"/"&amp;AC194&amp;AA194&amp;"/"&amp;Z194&amp;"/"&amp;AF194&amp;")")</f>
        <v/>
      </c>
      <c r="E194" t="str">
        <f t="shared" ref="E194:E257" si="92">IF(
  ISBLANK(A194),
  "",
  TRIM(SUBSTITUTE(
    SUBSTITUTE(
      V194,
      MID(V194, FIND("(", V194), FIND(")", V194) - FIND("(", V194) + 1),
      ""
    ),
    "Processor", ""
  ))
)</f>
        <v/>
      </c>
      <c r="F194" t="str">
        <f t="shared" ref="F194:F257" si="93">IF(ISBLANK(A194), "", BF194)</f>
        <v/>
      </c>
      <c r="G194" t="str">
        <f t="shared" si="90"/>
        <v/>
      </c>
      <c r="H194" t="str">
        <f t="shared" si="89"/>
        <v/>
      </c>
      <c r="I194" t="str">
        <f t="shared" ref="I194:I257" si="94">IF(ISBLANK(A194), "", SUBSTITUTE(AO194, "-inch", """"))</f>
        <v/>
      </c>
      <c r="J194" t="str">
        <f t="shared" ref="J194:J257" si="95">IF(ISBLANK(A194), "", AP194)</f>
        <v/>
      </c>
      <c r="K194" t="str">
        <f t="shared" ref="K194:K257" si="96">IF(ISBLANK(A194), "", AR194)</f>
        <v/>
      </c>
      <c r="L194" s="1" t="str">
        <f t="shared" ref="L194:L257" si="97">IF(ISBLANK(A194), "", BH194)</f>
        <v/>
      </c>
      <c r="M194" t="str">
        <f t="shared" ref="M194:M257" si="98">IF(ISBLANK(A194), "", BI194)</f>
        <v/>
      </c>
      <c r="N194" t="str">
        <f t="shared" ref="N194:N257" si="99">IF(
  AND(LEN(TRIM(AD194))=0, LEN(TRIM(AE194))=0),
  "",
  IF(LEN(TRIM(AD194))&gt;0, "Side:" &amp; CHAR(10) &amp; AD194 &amp; CHAR(10) &amp; CHAR(10), "") &amp;
  IF(LEN(TRIM(AE194))&gt;0, "Back:" &amp; CHAR(10) &amp; AE194, "")
)</f>
        <v/>
      </c>
      <c r="O194" t="str">
        <f t="shared" ref="O194:O257" si="100">IF(ISBLANK(A194), "", _xlfn.TEXTBEFORE(BX194, " ("))</f>
        <v/>
      </c>
      <c r="P194" t="str">
        <f t="shared" ref="P194:P257" si="101">IF(ISBLANK(A194), "", TRIM(_xlfn.TEXTBEFORE(BW194, " (")))</f>
        <v/>
      </c>
      <c r="Q194" t="str">
        <f t="shared" ref="Q194:Q257" si="102">IF(ISBLANK(A194), "", BJ194)</f>
        <v/>
      </c>
      <c r="R194" t="str">
        <f t="shared" ref="R194:R257" si="103">IF(ISBLANK(A194), "", CD194)</f>
        <v/>
      </c>
      <c r="S194" t="str">
        <f t="shared" ref="S194:S257" si="104">IF(ISBLANK(A194),"","No Battery")</f>
        <v/>
      </c>
      <c r="T194" t="str">
        <f t="shared" ref="T194:T257" si="105">IF(ISBLANK(A194), "", IFERROR(_xlfn.TEXTBEFORE(BT194, ", Output:"), "Not Found"))</f>
        <v/>
      </c>
      <c r="U194" t="str">
        <f t="shared" ref="U194:U257" si="106">IF(ISBLANK(A194), "", IF(BY194 = "N/A", "", BY194))</f>
        <v/>
      </c>
      <c r="V194" t="str">
        <f t="shared" ref="V194:V257" si="107">IF(ISBLANK(A194), "", BC194)</f>
        <v/>
      </c>
      <c r="W194" t="str">
        <f t="shared" ref="W194:W257" si="108">IF(
  ISBLANK(A194),
  "",
  LEFT(V194, SEARCH("processor", LOWER(V194)) - 1) &amp;
  MID(V194, SEARCH("processor", LOWER(V194)) + 10, FIND(" ", MID(V194, SEARCH("processor", LOWER(V194)) + 10, 20)) - 1)
)</f>
        <v/>
      </c>
      <c r="X194" t="str">
        <f t="shared" ref="X194:X257" si="109">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0">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ref="Z194:Z257" si="111">IF(ISBLANK(A194), "",SUBSTITUTE(G194, "Windows", "Win"))</f>
        <v/>
      </c>
      <c r="AA194" t="str">
        <f t="shared" ref="AA194:AA257" si="112">IF(
  ISBLANK(F194),
  "",
  IF(
    ISNUMBER(SEARCH("RTX", F194)),
    "/" &amp; LEFT(MID(F194, SEARCH("RTX", F194), 15),
               IFERROR(SEARCH(" ", MID(F194, SEARCH("RTX", F194), 15), 6) - 1, 15)),
    ""
  )
)</f>
        <v/>
      </c>
      <c r="AB194" t="str">
        <f t="shared" ref="AB194:AB257" si="113">IF(
  ISBLANK(A194),
  "",
  TRIM(RIGHT(BH194, LEN(BH194) - FIND(" ", BH194)))
)</f>
        <v/>
      </c>
      <c r="AC194" t="str">
        <f t="shared" ref="AC194:AC257" si="114">IF(ISBLANK(A194),"",LEFT(M194,FIND(" ",M194)-1))</f>
        <v/>
      </c>
      <c r="AD194" t="str">
        <f t="shared" ref="AD194:AD257" si="115">IF(ISBLANK(A194), "", BU194)</f>
        <v/>
      </c>
      <c r="AE194" t="str">
        <f t="shared" ref="AE194:AE257" si="116">IF(ISBLANK(A194), "", BV194)</f>
        <v/>
      </c>
      <c r="AF194" t="str">
        <f t="shared" ref="AF194:AF257" si="117">IF(ISBLANK(A194),"",IFERROR(_xlfn.TEXTBEFORE(A194, "-"), A194))</f>
        <v/>
      </c>
      <c r="AG194" s="27"/>
    </row>
    <row r="195" spans="2:33" ht="14.4">
      <c r="B195" s="19" t="str">
        <f>IF(ISBLANK(A195),"",_xlfn.XLOOKUP(LEFT(A195,3),'MKT name rule'!$B$2:$B$322,'MKT name rule'!$C$2:$C$322, "Not found"))</f>
        <v/>
      </c>
      <c r="C195" s="19" t="str">
        <f t="shared" ref="C195:C258" si="118">IF(ISBLANK(A195), "", AH195)</f>
        <v/>
      </c>
      <c r="D195" t="str">
        <f t="shared" si="91"/>
        <v/>
      </c>
      <c r="E195" t="str">
        <f t="shared" si="92"/>
        <v/>
      </c>
      <c r="F195" t="str">
        <f t="shared" si="93"/>
        <v/>
      </c>
      <c r="G195" t="str">
        <f t="shared" si="90"/>
        <v/>
      </c>
      <c r="H195" t="str">
        <f t="shared" ref="H195:H258" si="119">IF(ISBLANK(A195), "", BS195)</f>
        <v/>
      </c>
      <c r="I195" t="str">
        <f t="shared" si="94"/>
        <v/>
      </c>
      <c r="J195" t="str">
        <f t="shared" si="95"/>
        <v/>
      </c>
      <c r="K195" t="str">
        <f t="shared" si="96"/>
        <v/>
      </c>
      <c r="L195" s="1" t="str">
        <f t="shared" si="97"/>
        <v/>
      </c>
      <c r="M195" t="str">
        <f t="shared" si="98"/>
        <v/>
      </c>
      <c r="N195" t="str">
        <f t="shared" si="99"/>
        <v/>
      </c>
      <c r="O195" t="str">
        <f t="shared" si="100"/>
        <v/>
      </c>
      <c r="P195" t="str">
        <f t="shared" si="101"/>
        <v/>
      </c>
      <c r="Q195" t="str">
        <f t="shared" si="102"/>
        <v/>
      </c>
      <c r="R195" t="str">
        <f t="shared" si="103"/>
        <v/>
      </c>
      <c r="S195" t="str">
        <f t="shared" si="104"/>
        <v/>
      </c>
      <c r="T195" t="str">
        <f t="shared" si="105"/>
        <v/>
      </c>
      <c r="U195" t="str">
        <f t="shared" si="106"/>
        <v/>
      </c>
      <c r="V195" t="str">
        <f t="shared" si="107"/>
        <v/>
      </c>
      <c r="W195" t="str">
        <f t="shared" si="108"/>
        <v/>
      </c>
      <c r="X195" t="str">
        <f t="shared" si="109"/>
        <v/>
      </c>
      <c r="Y195" t="str">
        <f t="shared" si="110"/>
        <v/>
      </c>
      <c r="Z195" t="str">
        <f t="shared" si="111"/>
        <v/>
      </c>
      <c r="AA195" t="str">
        <f t="shared" si="112"/>
        <v/>
      </c>
      <c r="AB195" t="str">
        <f t="shared" si="113"/>
        <v/>
      </c>
      <c r="AC195" t="str">
        <f t="shared" si="114"/>
        <v/>
      </c>
      <c r="AD195" t="str">
        <f t="shared" si="115"/>
        <v/>
      </c>
      <c r="AE195" t="str">
        <f t="shared" si="116"/>
        <v/>
      </c>
      <c r="AF195" t="str">
        <f t="shared" si="117"/>
        <v/>
      </c>
      <c r="AG195" s="27"/>
    </row>
    <row r="196" spans="2:33" ht="14.4">
      <c r="B196" s="19" t="str">
        <f>IF(ISBLANK(A196),"",_xlfn.XLOOKUP(LEFT(A196,3),'MKT name rule'!$B$2:$B$322,'MKT name rule'!$C$2:$C$322, "Not found"))</f>
        <v/>
      </c>
      <c r="C196" s="19" t="str">
        <f t="shared" si="118"/>
        <v/>
      </c>
      <c r="D196" t="str">
        <f t="shared" si="91"/>
        <v/>
      </c>
      <c r="E196" t="str">
        <f t="shared" si="92"/>
        <v/>
      </c>
      <c r="F196" t="str">
        <f t="shared" si="93"/>
        <v/>
      </c>
      <c r="G196" t="str">
        <f t="shared" si="90"/>
        <v/>
      </c>
      <c r="H196" t="str">
        <f t="shared" si="119"/>
        <v/>
      </c>
      <c r="I196" t="str">
        <f t="shared" si="94"/>
        <v/>
      </c>
      <c r="J196" t="str">
        <f t="shared" si="95"/>
        <v/>
      </c>
      <c r="K196" t="str">
        <f t="shared" si="96"/>
        <v/>
      </c>
      <c r="L196" s="1" t="str">
        <f t="shared" si="97"/>
        <v/>
      </c>
      <c r="M196" t="str">
        <f t="shared" si="98"/>
        <v/>
      </c>
      <c r="N196" t="str">
        <f t="shared" si="99"/>
        <v/>
      </c>
      <c r="O196" t="str">
        <f t="shared" si="100"/>
        <v/>
      </c>
      <c r="P196" t="str">
        <f t="shared" si="101"/>
        <v/>
      </c>
      <c r="Q196" t="str">
        <f t="shared" si="102"/>
        <v/>
      </c>
      <c r="R196" t="str">
        <f t="shared" si="103"/>
        <v/>
      </c>
      <c r="S196" t="str">
        <f t="shared" si="104"/>
        <v/>
      </c>
      <c r="T196" t="str">
        <f t="shared" si="105"/>
        <v/>
      </c>
      <c r="U196" t="str">
        <f t="shared" si="106"/>
        <v/>
      </c>
      <c r="V196" t="str">
        <f t="shared" si="107"/>
        <v/>
      </c>
      <c r="W196" t="str">
        <f t="shared" si="108"/>
        <v/>
      </c>
      <c r="X196" t="str">
        <f t="shared" si="109"/>
        <v/>
      </c>
      <c r="Y196" t="str">
        <f t="shared" si="110"/>
        <v/>
      </c>
      <c r="Z196" t="str">
        <f t="shared" si="111"/>
        <v/>
      </c>
      <c r="AA196" t="str">
        <f t="shared" si="112"/>
        <v/>
      </c>
      <c r="AB196" t="str">
        <f t="shared" si="113"/>
        <v/>
      </c>
      <c r="AC196" t="str">
        <f t="shared" si="114"/>
        <v/>
      </c>
      <c r="AD196" t="str">
        <f t="shared" si="115"/>
        <v/>
      </c>
      <c r="AE196" t="str">
        <f t="shared" si="116"/>
        <v/>
      </c>
      <c r="AF196" t="str">
        <f t="shared" si="117"/>
        <v/>
      </c>
      <c r="AG196" s="27"/>
    </row>
    <row r="197" spans="2:33" ht="14.4">
      <c r="B197" s="19" t="str">
        <f>IF(ISBLANK(A197),"",_xlfn.XLOOKUP(LEFT(A197,3),'MKT name rule'!$B$2:$B$322,'MKT name rule'!$C$2:$C$322, "Not found"))</f>
        <v/>
      </c>
      <c r="C197" s="19" t="str">
        <f t="shared" si="118"/>
        <v/>
      </c>
      <c r="D197" t="str">
        <f t="shared" si="91"/>
        <v/>
      </c>
      <c r="E197" t="str">
        <f t="shared" si="92"/>
        <v/>
      </c>
      <c r="F197" t="str">
        <f t="shared" si="93"/>
        <v/>
      </c>
      <c r="G197" t="str">
        <f t="shared" si="90"/>
        <v/>
      </c>
      <c r="H197" t="str">
        <f t="shared" si="119"/>
        <v/>
      </c>
      <c r="I197" t="str">
        <f t="shared" si="94"/>
        <v/>
      </c>
      <c r="J197" t="str">
        <f t="shared" si="95"/>
        <v/>
      </c>
      <c r="K197" t="str">
        <f t="shared" si="96"/>
        <v/>
      </c>
      <c r="L197" s="1" t="str">
        <f t="shared" si="97"/>
        <v/>
      </c>
      <c r="M197" t="str">
        <f t="shared" si="98"/>
        <v/>
      </c>
      <c r="N197" t="str">
        <f t="shared" si="99"/>
        <v/>
      </c>
      <c r="O197" t="str">
        <f t="shared" si="100"/>
        <v/>
      </c>
      <c r="P197" t="str">
        <f t="shared" si="101"/>
        <v/>
      </c>
      <c r="Q197" t="str">
        <f t="shared" si="102"/>
        <v/>
      </c>
      <c r="R197" t="str">
        <f t="shared" si="103"/>
        <v/>
      </c>
      <c r="S197" t="str">
        <f t="shared" si="104"/>
        <v/>
      </c>
      <c r="T197" t="str">
        <f t="shared" si="105"/>
        <v/>
      </c>
      <c r="U197" t="str">
        <f t="shared" si="106"/>
        <v/>
      </c>
      <c r="V197" t="str">
        <f t="shared" si="107"/>
        <v/>
      </c>
      <c r="W197" t="str">
        <f t="shared" si="108"/>
        <v/>
      </c>
      <c r="X197" t="str">
        <f t="shared" si="109"/>
        <v/>
      </c>
      <c r="Y197" t="str">
        <f t="shared" si="110"/>
        <v/>
      </c>
      <c r="Z197" t="str">
        <f t="shared" si="111"/>
        <v/>
      </c>
      <c r="AA197" t="str">
        <f t="shared" si="112"/>
        <v/>
      </c>
      <c r="AB197" t="str">
        <f t="shared" si="113"/>
        <v/>
      </c>
      <c r="AC197" t="str">
        <f t="shared" si="114"/>
        <v/>
      </c>
      <c r="AD197" t="str">
        <f t="shared" si="115"/>
        <v/>
      </c>
      <c r="AE197" t="str">
        <f t="shared" si="116"/>
        <v/>
      </c>
      <c r="AF197" t="str">
        <f t="shared" si="117"/>
        <v/>
      </c>
      <c r="AG197" s="27"/>
    </row>
    <row r="198" spans="2:33" ht="14.4">
      <c r="B198" s="19" t="str">
        <f>IF(ISBLANK(A198),"",_xlfn.XLOOKUP(LEFT(A198,3),'MKT name rule'!$B$2:$B$322,'MKT name rule'!$C$2:$C$322, "Not found"))</f>
        <v/>
      </c>
      <c r="C198" s="19" t="str">
        <f t="shared" si="118"/>
        <v/>
      </c>
      <c r="D198" t="str">
        <f t="shared" si="91"/>
        <v/>
      </c>
      <c r="E198" t="str">
        <f t="shared" si="92"/>
        <v/>
      </c>
      <c r="F198" t="str">
        <f t="shared" si="93"/>
        <v/>
      </c>
      <c r="G198" t="str">
        <f t="shared" si="90"/>
        <v/>
      </c>
      <c r="H198" t="str">
        <f t="shared" si="119"/>
        <v/>
      </c>
      <c r="I198" t="str">
        <f t="shared" si="94"/>
        <v/>
      </c>
      <c r="J198" t="str">
        <f t="shared" si="95"/>
        <v/>
      </c>
      <c r="K198" t="str">
        <f t="shared" si="96"/>
        <v/>
      </c>
      <c r="L198" s="1" t="str">
        <f t="shared" si="97"/>
        <v/>
      </c>
      <c r="M198" t="str">
        <f t="shared" si="98"/>
        <v/>
      </c>
      <c r="N198" t="str">
        <f t="shared" si="99"/>
        <v/>
      </c>
      <c r="O198" t="str">
        <f t="shared" si="100"/>
        <v/>
      </c>
      <c r="P198" t="str">
        <f t="shared" si="101"/>
        <v/>
      </c>
      <c r="Q198" t="str">
        <f t="shared" si="102"/>
        <v/>
      </c>
      <c r="R198" t="str">
        <f t="shared" si="103"/>
        <v/>
      </c>
      <c r="S198" t="str">
        <f t="shared" si="104"/>
        <v/>
      </c>
      <c r="T198" t="str">
        <f t="shared" si="105"/>
        <v/>
      </c>
      <c r="U198" t="str">
        <f t="shared" si="106"/>
        <v/>
      </c>
      <c r="V198" t="str">
        <f t="shared" si="107"/>
        <v/>
      </c>
      <c r="W198" t="str">
        <f t="shared" si="108"/>
        <v/>
      </c>
      <c r="X198" t="str">
        <f t="shared" si="109"/>
        <v/>
      </c>
      <c r="Y198" t="str">
        <f t="shared" si="110"/>
        <v/>
      </c>
      <c r="Z198" t="str">
        <f t="shared" si="111"/>
        <v/>
      </c>
      <c r="AA198" t="str">
        <f t="shared" si="112"/>
        <v/>
      </c>
      <c r="AB198" t="str">
        <f t="shared" si="113"/>
        <v/>
      </c>
      <c r="AC198" t="str">
        <f t="shared" si="114"/>
        <v/>
      </c>
      <c r="AD198" t="str">
        <f t="shared" si="115"/>
        <v/>
      </c>
      <c r="AE198" t="str">
        <f t="shared" si="116"/>
        <v/>
      </c>
      <c r="AF198" t="str">
        <f t="shared" si="117"/>
        <v/>
      </c>
      <c r="AG198" s="27"/>
    </row>
    <row r="199" spans="2:33" ht="14.4">
      <c r="B199" s="19" t="str">
        <f>IF(ISBLANK(A199),"",_xlfn.XLOOKUP(LEFT(A199,3),'MKT name rule'!$B$2:$B$322,'MKT name rule'!$C$2:$C$322, "Not found"))</f>
        <v/>
      </c>
      <c r="C199" s="19" t="str">
        <f t="shared" si="118"/>
        <v/>
      </c>
      <c r="D199" t="str">
        <f t="shared" si="91"/>
        <v/>
      </c>
      <c r="E199" t="str">
        <f t="shared" si="92"/>
        <v/>
      </c>
      <c r="F199" t="str">
        <f t="shared" si="93"/>
        <v/>
      </c>
      <c r="G199" t="str">
        <f t="shared" si="90"/>
        <v/>
      </c>
      <c r="H199" t="str">
        <f t="shared" si="119"/>
        <v/>
      </c>
      <c r="I199" t="str">
        <f t="shared" si="94"/>
        <v/>
      </c>
      <c r="J199" t="str">
        <f t="shared" si="95"/>
        <v/>
      </c>
      <c r="K199" t="str">
        <f t="shared" si="96"/>
        <v/>
      </c>
      <c r="L199" s="1" t="str">
        <f t="shared" si="97"/>
        <v/>
      </c>
      <c r="M199" t="str">
        <f t="shared" si="98"/>
        <v/>
      </c>
      <c r="N199" t="str">
        <f t="shared" si="99"/>
        <v/>
      </c>
      <c r="O199" t="str">
        <f t="shared" si="100"/>
        <v/>
      </c>
      <c r="P199" t="str">
        <f t="shared" si="101"/>
        <v/>
      </c>
      <c r="Q199" t="str">
        <f t="shared" si="102"/>
        <v/>
      </c>
      <c r="R199" t="str">
        <f t="shared" si="103"/>
        <v/>
      </c>
      <c r="S199" t="str">
        <f t="shared" si="104"/>
        <v/>
      </c>
      <c r="T199" t="str">
        <f t="shared" si="105"/>
        <v/>
      </c>
      <c r="U199" t="str">
        <f t="shared" si="106"/>
        <v/>
      </c>
      <c r="V199" t="str">
        <f t="shared" si="107"/>
        <v/>
      </c>
      <c r="W199" t="str">
        <f t="shared" si="108"/>
        <v/>
      </c>
      <c r="X199" t="str">
        <f t="shared" si="109"/>
        <v/>
      </c>
      <c r="Y199" t="str">
        <f t="shared" si="110"/>
        <v/>
      </c>
      <c r="Z199" t="str">
        <f t="shared" si="111"/>
        <v/>
      </c>
      <c r="AA199" t="str">
        <f t="shared" si="112"/>
        <v/>
      </c>
      <c r="AB199" t="str">
        <f t="shared" si="113"/>
        <v/>
      </c>
      <c r="AC199" t="str">
        <f t="shared" si="114"/>
        <v/>
      </c>
      <c r="AD199" t="str">
        <f t="shared" si="115"/>
        <v/>
      </c>
      <c r="AE199" t="str">
        <f t="shared" si="116"/>
        <v/>
      </c>
      <c r="AF199" t="str">
        <f t="shared" si="117"/>
        <v/>
      </c>
      <c r="AG199" s="27"/>
    </row>
    <row r="200" spans="2:33" ht="14.4">
      <c r="B200" s="19" t="str">
        <f>IF(ISBLANK(A200),"",_xlfn.XLOOKUP(LEFT(A200,3),'MKT name rule'!$B$2:$B$322,'MKT name rule'!$C$2:$C$322, "Not found"))</f>
        <v/>
      </c>
      <c r="C200" s="19" t="str">
        <f t="shared" si="118"/>
        <v/>
      </c>
      <c r="D200" t="str">
        <f t="shared" si="91"/>
        <v/>
      </c>
      <c r="E200" t="str">
        <f t="shared" si="92"/>
        <v/>
      </c>
      <c r="F200" t="str">
        <f t="shared" si="93"/>
        <v/>
      </c>
      <c r="G200" t="str">
        <f t="shared" si="90"/>
        <v/>
      </c>
      <c r="H200" t="str">
        <f t="shared" si="119"/>
        <v/>
      </c>
      <c r="I200" t="str">
        <f t="shared" si="94"/>
        <v/>
      </c>
      <c r="J200" t="str">
        <f t="shared" si="95"/>
        <v/>
      </c>
      <c r="K200" t="str">
        <f t="shared" si="96"/>
        <v/>
      </c>
      <c r="L200" s="1" t="str">
        <f t="shared" si="97"/>
        <v/>
      </c>
      <c r="M200" t="str">
        <f t="shared" si="98"/>
        <v/>
      </c>
      <c r="N200" t="str">
        <f t="shared" si="99"/>
        <v/>
      </c>
      <c r="O200" t="str">
        <f t="shared" si="100"/>
        <v/>
      </c>
      <c r="P200" t="str">
        <f t="shared" si="101"/>
        <v/>
      </c>
      <c r="Q200" t="str">
        <f t="shared" si="102"/>
        <v/>
      </c>
      <c r="R200" t="str">
        <f t="shared" si="103"/>
        <v/>
      </c>
      <c r="S200" t="str">
        <f t="shared" si="104"/>
        <v/>
      </c>
      <c r="T200" t="str">
        <f t="shared" si="105"/>
        <v/>
      </c>
      <c r="U200" t="str">
        <f t="shared" si="106"/>
        <v/>
      </c>
      <c r="V200" t="str">
        <f t="shared" si="107"/>
        <v/>
      </c>
      <c r="W200" t="str">
        <f t="shared" si="108"/>
        <v/>
      </c>
      <c r="X200" t="str">
        <f t="shared" si="109"/>
        <v/>
      </c>
      <c r="Y200" t="str">
        <f t="shared" si="110"/>
        <v/>
      </c>
      <c r="Z200" t="str">
        <f t="shared" si="111"/>
        <v/>
      </c>
      <c r="AA200" t="str">
        <f t="shared" si="112"/>
        <v/>
      </c>
      <c r="AB200" t="str">
        <f t="shared" si="113"/>
        <v/>
      </c>
      <c r="AC200" t="str">
        <f t="shared" si="114"/>
        <v/>
      </c>
      <c r="AD200" t="str">
        <f t="shared" si="115"/>
        <v/>
      </c>
      <c r="AE200" t="str">
        <f t="shared" si="116"/>
        <v/>
      </c>
      <c r="AF200" t="str">
        <f t="shared" si="117"/>
        <v/>
      </c>
      <c r="AG200" s="27"/>
    </row>
    <row r="201" spans="2:33" ht="14.4">
      <c r="B201" s="19" t="str">
        <f>IF(ISBLANK(A201),"",_xlfn.XLOOKUP(LEFT(A201,3),'MKT name rule'!$B$2:$B$322,'MKT name rule'!$C$2:$C$322, "Not found"))</f>
        <v/>
      </c>
      <c r="C201" s="19" t="str">
        <f t="shared" si="118"/>
        <v/>
      </c>
      <c r="D201" t="str">
        <f t="shared" si="91"/>
        <v/>
      </c>
      <c r="E201" t="str">
        <f t="shared" si="92"/>
        <v/>
      </c>
      <c r="F201" t="str">
        <f t="shared" si="93"/>
        <v/>
      </c>
      <c r="G201" t="str">
        <f t="shared" si="90"/>
        <v/>
      </c>
      <c r="H201" t="str">
        <f t="shared" si="119"/>
        <v/>
      </c>
      <c r="I201" t="str">
        <f t="shared" si="94"/>
        <v/>
      </c>
      <c r="J201" t="str">
        <f t="shared" si="95"/>
        <v/>
      </c>
      <c r="K201" t="str">
        <f t="shared" si="96"/>
        <v/>
      </c>
      <c r="L201" s="1" t="str">
        <f t="shared" si="97"/>
        <v/>
      </c>
      <c r="M201" t="str">
        <f t="shared" si="98"/>
        <v/>
      </c>
      <c r="N201" t="str">
        <f t="shared" si="99"/>
        <v/>
      </c>
      <c r="O201" t="str">
        <f t="shared" si="100"/>
        <v/>
      </c>
      <c r="P201" t="str">
        <f t="shared" si="101"/>
        <v/>
      </c>
      <c r="Q201" t="str">
        <f t="shared" si="102"/>
        <v/>
      </c>
      <c r="R201" t="str">
        <f t="shared" si="103"/>
        <v/>
      </c>
      <c r="S201" t="str">
        <f t="shared" si="104"/>
        <v/>
      </c>
      <c r="T201" t="str">
        <f t="shared" si="105"/>
        <v/>
      </c>
      <c r="U201" t="str">
        <f t="shared" si="106"/>
        <v/>
      </c>
      <c r="V201" t="str">
        <f t="shared" si="107"/>
        <v/>
      </c>
      <c r="W201" t="str">
        <f t="shared" si="108"/>
        <v/>
      </c>
      <c r="X201" t="str">
        <f t="shared" si="109"/>
        <v/>
      </c>
      <c r="Y201" t="str">
        <f t="shared" si="110"/>
        <v/>
      </c>
      <c r="Z201" t="str">
        <f t="shared" si="111"/>
        <v/>
      </c>
      <c r="AA201" t="str">
        <f t="shared" si="112"/>
        <v/>
      </c>
      <c r="AB201" t="str">
        <f t="shared" si="113"/>
        <v/>
      </c>
      <c r="AC201" t="str">
        <f t="shared" si="114"/>
        <v/>
      </c>
      <c r="AD201" t="str">
        <f t="shared" si="115"/>
        <v/>
      </c>
      <c r="AE201" t="str">
        <f t="shared" si="116"/>
        <v/>
      </c>
      <c r="AF201" t="str">
        <f t="shared" si="117"/>
        <v/>
      </c>
      <c r="AG201" s="27"/>
    </row>
    <row r="202" spans="2:33" ht="14.4">
      <c r="B202" s="19" t="str">
        <f>IF(ISBLANK(A202),"",_xlfn.XLOOKUP(LEFT(A202,3),'MKT name rule'!$B$2:$B$322,'MKT name rule'!$C$2:$C$322, "Not found"))</f>
        <v/>
      </c>
      <c r="C202" s="19" t="str">
        <f t="shared" si="118"/>
        <v/>
      </c>
      <c r="D202" t="str">
        <f t="shared" si="91"/>
        <v/>
      </c>
      <c r="E202" t="str">
        <f t="shared" si="92"/>
        <v/>
      </c>
      <c r="F202" t="str">
        <f t="shared" si="93"/>
        <v/>
      </c>
      <c r="G202" t="str">
        <f t="shared" si="90"/>
        <v/>
      </c>
      <c r="H202" t="str">
        <f t="shared" si="119"/>
        <v/>
      </c>
      <c r="I202" t="str">
        <f t="shared" si="94"/>
        <v/>
      </c>
      <c r="J202" t="str">
        <f t="shared" si="95"/>
        <v/>
      </c>
      <c r="K202" t="str">
        <f t="shared" si="96"/>
        <v/>
      </c>
      <c r="L202" s="1" t="str">
        <f t="shared" si="97"/>
        <v/>
      </c>
      <c r="M202" t="str">
        <f t="shared" si="98"/>
        <v/>
      </c>
      <c r="N202" t="str">
        <f t="shared" si="99"/>
        <v/>
      </c>
      <c r="O202" t="str">
        <f t="shared" si="100"/>
        <v/>
      </c>
      <c r="P202" t="str">
        <f t="shared" si="101"/>
        <v/>
      </c>
      <c r="Q202" t="str">
        <f t="shared" si="102"/>
        <v/>
      </c>
      <c r="R202" t="str">
        <f t="shared" si="103"/>
        <v/>
      </c>
      <c r="S202" t="str">
        <f t="shared" si="104"/>
        <v/>
      </c>
      <c r="T202" t="str">
        <f t="shared" si="105"/>
        <v/>
      </c>
      <c r="U202" t="str">
        <f t="shared" si="106"/>
        <v/>
      </c>
      <c r="V202" t="str">
        <f t="shared" si="107"/>
        <v/>
      </c>
      <c r="W202" t="str">
        <f t="shared" si="108"/>
        <v/>
      </c>
      <c r="X202" t="str">
        <f t="shared" si="109"/>
        <v/>
      </c>
      <c r="Y202" t="str">
        <f t="shared" si="110"/>
        <v/>
      </c>
      <c r="Z202" t="str">
        <f t="shared" si="111"/>
        <v/>
      </c>
      <c r="AA202" t="str">
        <f t="shared" si="112"/>
        <v/>
      </c>
      <c r="AB202" t="str">
        <f t="shared" si="113"/>
        <v/>
      </c>
      <c r="AC202" t="str">
        <f t="shared" si="114"/>
        <v/>
      </c>
      <c r="AD202" t="str">
        <f t="shared" si="115"/>
        <v/>
      </c>
      <c r="AE202" t="str">
        <f t="shared" si="116"/>
        <v/>
      </c>
      <c r="AF202" t="str">
        <f t="shared" si="117"/>
        <v/>
      </c>
      <c r="AG202" s="27"/>
    </row>
    <row r="203" spans="2:33" ht="14.4">
      <c r="B203" s="19" t="str">
        <f>IF(ISBLANK(A203),"",_xlfn.XLOOKUP(LEFT(A203,3),'MKT name rule'!$B$2:$B$322,'MKT name rule'!$C$2:$C$322, "Not found"))</f>
        <v/>
      </c>
      <c r="C203" s="19" t="str">
        <f t="shared" si="118"/>
        <v/>
      </c>
      <c r="D203" t="str">
        <f t="shared" si="91"/>
        <v/>
      </c>
      <c r="E203" t="str">
        <f t="shared" si="92"/>
        <v/>
      </c>
      <c r="F203" t="str">
        <f t="shared" si="93"/>
        <v/>
      </c>
      <c r="G203" t="str">
        <f t="shared" si="90"/>
        <v/>
      </c>
      <c r="H203" t="str">
        <f t="shared" si="119"/>
        <v/>
      </c>
      <c r="I203" t="str">
        <f t="shared" si="94"/>
        <v/>
      </c>
      <c r="J203" t="str">
        <f t="shared" si="95"/>
        <v/>
      </c>
      <c r="K203" t="str">
        <f t="shared" si="96"/>
        <v/>
      </c>
      <c r="L203" s="1" t="str">
        <f t="shared" si="97"/>
        <v/>
      </c>
      <c r="M203" t="str">
        <f t="shared" si="98"/>
        <v/>
      </c>
      <c r="N203" t="str">
        <f t="shared" si="99"/>
        <v/>
      </c>
      <c r="O203" t="str">
        <f t="shared" si="100"/>
        <v/>
      </c>
      <c r="P203" t="str">
        <f t="shared" si="101"/>
        <v/>
      </c>
      <c r="Q203" t="str">
        <f t="shared" si="102"/>
        <v/>
      </c>
      <c r="R203" t="str">
        <f t="shared" si="103"/>
        <v/>
      </c>
      <c r="S203" t="str">
        <f t="shared" si="104"/>
        <v/>
      </c>
      <c r="T203" t="str">
        <f t="shared" si="105"/>
        <v/>
      </c>
      <c r="U203" t="str">
        <f t="shared" si="106"/>
        <v/>
      </c>
      <c r="V203" t="str">
        <f t="shared" si="107"/>
        <v/>
      </c>
      <c r="W203" t="str">
        <f t="shared" si="108"/>
        <v/>
      </c>
      <c r="X203" t="str">
        <f t="shared" si="109"/>
        <v/>
      </c>
      <c r="Y203" t="str">
        <f t="shared" si="110"/>
        <v/>
      </c>
      <c r="Z203" t="str">
        <f t="shared" si="111"/>
        <v/>
      </c>
      <c r="AA203" t="str">
        <f t="shared" si="112"/>
        <v/>
      </c>
      <c r="AB203" t="str">
        <f t="shared" si="113"/>
        <v/>
      </c>
      <c r="AC203" t="str">
        <f t="shared" si="114"/>
        <v/>
      </c>
      <c r="AD203" t="str">
        <f t="shared" si="115"/>
        <v/>
      </c>
      <c r="AE203" t="str">
        <f t="shared" si="116"/>
        <v/>
      </c>
      <c r="AF203" t="str">
        <f t="shared" si="117"/>
        <v/>
      </c>
      <c r="AG203" s="27"/>
    </row>
    <row r="204" spans="2:33" ht="14.4">
      <c r="B204" s="19" t="str">
        <f>IF(ISBLANK(A204),"",_xlfn.XLOOKUP(LEFT(A204,3),'MKT name rule'!$B$2:$B$322,'MKT name rule'!$C$2:$C$322, "Not found"))</f>
        <v/>
      </c>
      <c r="C204" s="19" t="str">
        <f t="shared" si="118"/>
        <v/>
      </c>
      <c r="D204" t="str">
        <f t="shared" si="91"/>
        <v/>
      </c>
      <c r="E204" t="str">
        <f t="shared" si="92"/>
        <v/>
      </c>
      <c r="F204" t="str">
        <f t="shared" si="93"/>
        <v/>
      </c>
      <c r="G204" t="str">
        <f t="shared" si="90"/>
        <v/>
      </c>
      <c r="H204" t="str">
        <f t="shared" si="119"/>
        <v/>
      </c>
      <c r="I204" t="str">
        <f t="shared" si="94"/>
        <v/>
      </c>
      <c r="J204" t="str">
        <f t="shared" si="95"/>
        <v/>
      </c>
      <c r="K204" t="str">
        <f t="shared" si="96"/>
        <v/>
      </c>
      <c r="L204" s="1" t="str">
        <f t="shared" si="97"/>
        <v/>
      </c>
      <c r="M204" t="str">
        <f t="shared" si="98"/>
        <v/>
      </c>
      <c r="N204" t="str">
        <f t="shared" si="99"/>
        <v/>
      </c>
      <c r="O204" t="str">
        <f t="shared" si="100"/>
        <v/>
      </c>
      <c r="P204" t="str">
        <f t="shared" si="101"/>
        <v/>
      </c>
      <c r="Q204" t="str">
        <f t="shared" si="102"/>
        <v/>
      </c>
      <c r="R204" t="str">
        <f t="shared" si="103"/>
        <v/>
      </c>
      <c r="S204" t="str">
        <f t="shared" si="104"/>
        <v/>
      </c>
      <c r="T204" t="str">
        <f t="shared" si="105"/>
        <v/>
      </c>
      <c r="U204" t="str">
        <f t="shared" si="106"/>
        <v/>
      </c>
      <c r="V204" t="str">
        <f t="shared" si="107"/>
        <v/>
      </c>
      <c r="W204" t="str">
        <f t="shared" si="108"/>
        <v/>
      </c>
      <c r="X204" t="str">
        <f t="shared" si="109"/>
        <v/>
      </c>
      <c r="Y204" t="str">
        <f t="shared" si="110"/>
        <v/>
      </c>
      <c r="Z204" t="str">
        <f t="shared" si="111"/>
        <v/>
      </c>
      <c r="AA204" t="str">
        <f t="shared" si="112"/>
        <v/>
      </c>
      <c r="AB204" t="str">
        <f t="shared" si="113"/>
        <v/>
      </c>
      <c r="AC204" t="str">
        <f t="shared" si="114"/>
        <v/>
      </c>
      <c r="AD204" t="str">
        <f t="shared" si="115"/>
        <v/>
      </c>
      <c r="AE204" t="str">
        <f t="shared" si="116"/>
        <v/>
      </c>
      <c r="AF204" t="str">
        <f t="shared" si="117"/>
        <v/>
      </c>
      <c r="AG204" s="27"/>
    </row>
    <row r="205" spans="2:33" ht="14.4">
      <c r="B205" s="19" t="str">
        <f>IF(ISBLANK(A205),"",_xlfn.XLOOKUP(LEFT(A205,3),'MKT name rule'!$B$2:$B$322,'MKT name rule'!$C$2:$C$322, "Not found"))</f>
        <v/>
      </c>
      <c r="C205" s="19" t="str">
        <f t="shared" si="118"/>
        <v/>
      </c>
      <c r="D205" t="str">
        <f t="shared" si="91"/>
        <v/>
      </c>
      <c r="E205" t="str">
        <f t="shared" si="92"/>
        <v/>
      </c>
      <c r="F205" t="str">
        <f t="shared" si="93"/>
        <v/>
      </c>
      <c r="G205" t="str">
        <f t="shared" si="90"/>
        <v/>
      </c>
      <c r="H205" t="str">
        <f t="shared" si="119"/>
        <v/>
      </c>
      <c r="I205" t="str">
        <f t="shared" si="94"/>
        <v/>
      </c>
      <c r="J205" t="str">
        <f t="shared" si="95"/>
        <v/>
      </c>
      <c r="K205" t="str">
        <f t="shared" si="96"/>
        <v/>
      </c>
      <c r="L205" s="1" t="str">
        <f t="shared" si="97"/>
        <v/>
      </c>
      <c r="M205" t="str">
        <f t="shared" si="98"/>
        <v/>
      </c>
      <c r="N205" t="str">
        <f t="shared" si="99"/>
        <v/>
      </c>
      <c r="O205" t="str">
        <f t="shared" si="100"/>
        <v/>
      </c>
      <c r="P205" t="str">
        <f t="shared" si="101"/>
        <v/>
      </c>
      <c r="Q205" t="str">
        <f t="shared" si="102"/>
        <v/>
      </c>
      <c r="R205" t="str">
        <f t="shared" si="103"/>
        <v/>
      </c>
      <c r="S205" t="str">
        <f t="shared" si="104"/>
        <v/>
      </c>
      <c r="T205" t="str">
        <f t="shared" si="105"/>
        <v/>
      </c>
      <c r="U205" t="str">
        <f t="shared" si="106"/>
        <v/>
      </c>
      <c r="V205" t="str">
        <f t="shared" si="107"/>
        <v/>
      </c>
      <c r="W205" t="str">
        <f t="shared" si="108"/>
        <v/>
      </c>
      <c r="X205" t="str">
        <f t="shared" si="109"/>
        <v/>
      </c>
      <c r="Y205" t="str">
        <f t="shared" si="110"/>
        <v/>
      </c>
      <c r="Z205" t="str">
        <f t="shared" si="111"/>
        <v/>
      </c>
      <c r="AA205" t="str">
        <f t="shared" si="112"/>
        <v/>
      </c>
      <c r="AB205" t="str">
        <f t="shared" si="113"/>
        <v/>
      </c>
      <c r="AC205" t="str">
        <f t="shared" si="114"/>
        <v/>
      </c>
      <c r="AD205" t="str">
        <f t="shared" si="115"/>
        <v/>
      </c>
      <c r="AE205" t="str">
        <f t="shared" si="116"/>
        <v/>
      </c>
      <c r="AF205" t="str">
        <f t="shared" si="117"/>
        <v/>
      </c>
      <c r="AG205" s="27"/>
    </row>
    <row r="206" spans="2:33" ht="14.4">
      <c r="B206" s="19" t="str">
        <f>IF(ISBLANK(A206),"",_xlfn.XLOOKUP(LEFT(A206,3),'MKT name rule'!$B$2:$B$322,'MKT name rule'!$C$2:$C$322, "Not found"))</f>
        <v/>
      </c>
      <c r="C206" s="19" t="str">
        <f t="shared" si="118"/>
        <v/>
      </c>
      <c r="D206" t="str">
        <f t="shared" si="91"/>
        <v/>
      </c>
      <c r="E206" t="str">
        <f t="shared" si="92"/>
        <v/>
      </c>
      <c r="F206" t="str">
        <f t="shared" si="93"/>
        <v/>
      </c>
      <c r="G206" t="str">
        <f t="shared" si="90"/>
        <v/>
      </c>
      <c r="H206" t="str">
        <f t="shared" si="119"/>
        <v/>
      </c>
      <c r="I206" t="str">
        <f t="shared" si="94"/>
        <v/>
      </c>
      <c r="J206" t="str">
        <f t="shared" si="95"/>
        <v/>
      </c>
      <c r="K206" t="str">
        <f t="shared" si="96"/>
        <v/>
      </c>
      <c r="L206" s="1" t="str">
        <f t="shared" si="97"/>
        <v/>
      </c>
      <c r="M206" t="str">
        <f t="shared" si="98"/>
        <v/>
      </c>
      <c r="N206" t="str">
        <f t="shared" si="99"/>
        <v/>
      </c>
      <c r="O206" t="str">
        <f t="shared" si="100"/>
        <v/>
      </c>
      <c r="P206" t="str">
        <f t="shared" si="101"/>
        <v/>
      </c>
      <c r="Q206" t="str">
        <f t="shared" si="102"/>
        <v/>
      </c>
      <c r="R206" t="str">
        <f t="shared" si="103"/>
        <v/>
      </c>
      <c r="S206" t="str">
        <f t="shared" si="104"/>
        <v/>
      </c>
      <c r="T206" t="str">
        <f t="shared" si="105"/>
        <v/>
      </c>
      <c r="U206" t="str">
        <f t="shared" si="106"/>
        <v/>
      </c>
      <c r="V206" t="str">
        <f t="shared" si="107"/>
        <v/>
      </c>
      <c r="W206" t="str">
        <f t="shared" si="108"/>
        <v/>
      </c>
      <c r="X206" t="str">
        <f t="shared" si="109"/>
        <v/>
      </c>
      <c r="Y206" t="str">
        <f t="shared" si="110"/>
        <v/>
      </c>
      <c r="Z206" t="str">
        <f t="shared" si="111"/>
        <v/>
      </c>
      <c r="AA206" t="str">
        <f t="shared" si="112"/>
        <v/>
      </c>
      <c r="AB206" t="str">
        <f t="shared" si="113"/>
        <v/>
      </c>
      <c r="AC206" t="str">
        <f t="shared" si="114"/>
        <v/>
      </c>
      <c r="AD206" t="str">
        <f t="shared" si="115"/>
        <v/>
      </c>
      <c r="AE206" t="str">
        <f t="shared" si="116"/>
        <v/>
      </c>
      <c r="AF206" t="str">
        <f t="shared" si="117"/>
        <v/>
      </c>
      <c r="AG206" s="27"/>
    </row>
    <row r="207" spans="2:33" ht="14.4">
      <c r="B207" s="19" t="str">
        <f>IF(ISBLANK(A207),"",_xlfn.XLOOKUP(LEFT(A207,3),'MKT name rule'!$B$2:$B$322,'MKT name rule'!$C$2:$C$322, "Not found"))</f>
        <v/>
      </c>
      <c r="C207" s="19" t="str">
        <f t="shared" si="118"/>
        <v/>
      </c>
      <c r="D207" t="str">
        <f t="shared" si="91"/>
        <v/>
      </c>
      <c r="E207" t="str">
        <f t="shared" si="92"/>
        <v/>
      </c>
      <c r="F207" t="str">
        <f t="shared" si="93"/>
        <v/>
      </c>
      <c r="G207" t="str">
        <f t="shared" si="90"/>
        <v/>
      </c>
      <c r="H207" t="str">
        <f t="shared" si="119"/>
        <v/>
      </c>
      <c r="I207" t="str">
        <f t="shared" si="94"/>
        <v/>
      </c>
      <c r="J207" t="str">
        <f t="shared" si="95"/>
        <v/>
      </c>
      <c r="K207" t="str">
        <f t="shared" si="96"/>
        <v/>
      </c>
      <c r="L207" s="1" t="str">
        <f t="shared" si="97"/>
        <v/>
      </c>
      <c r="M207" t="str">
        <f t="shared" si="98"/>
        <v/>
      </c>
      <c r="N207" t="str">
        <f t="shared" si="99"/>
        <v/>
      </c>
      <c r="O207" t="str">
        <f t="shared" si="100"/>
        <v/>
      </c>
      <c r="P207" t="str">
        <f t="shared" si="101"/>
        <v/>
      </c>
      <c r="Q207" t="str">
        <f t="shared" si="102"/>
        <v/>
      </c>
      <c r="R207" t="str">
        <f t="shared" si="103"/>
        <v/>
      </c>
      <c r="S207" t="str">
        <f t="shared" si="104"/>
        <v/>
      </c>
      <c r="T207" t="str">
        <f t="shared" si="105"/>
        <v/>
      </c>
      <c r="U207" t="str">
        <f t="shared" si="106"/>
        <v/>
      </c>
      <c r="V207" t="str">
        <f t="shared" si="107"/>
        <v/>
      </c>
      <c r="W207" t="str">
        <f t="shared" si="108"/>
        <v/>
      </c>
      <c r="X207" t="str">
        <f t="shared" si="109"/>
        <v/>
      </c>
      <c r="Y207" t="str">
        <f t="shared" si="110"/>
        <v/>
      </c>
      <c r="Z207" t="str">
        <f t="shared" si="111"/>
        <v/>
      </c>
      <c r="AA207" t="str">
        <f t="shared" si="112"/>
        <v/>
      </c>
      <c r="AB207" t="str">
        <f t="shared" si="113"/>
        <v/>
      </c>
      <c r="AC207" t="str">
        <f t="shared" si="114"/>
        <v/>
      </c>
      <c r="AD207" t="str">
        <f t="shared" si="115"/>
        <v/>
      </c>
      <c r="AE207" t="str">
        <f t="shared" si="116"/>
        <v/>
      </c>
      <c r="AF207" t="str">
        <f t="shared" si="117"/>
        <v/>
      </c>
      <c r="AG207" s="27"/>
    </row>
    <row r="208" spans="2:33" ht="14.4">
      <c r="B208" s="19" t="str">
        <f>IF(ISBLANK(A208),"",_xlfn.XLOOKUP(LEFT(A208,3),'MKT name rule'!$B$2:$B$322,'MKT name rule'!$C$2:$C$322, "Not found"))</f>
        <v/>
      </c>
      <c r="C208" s="19" t="str">
        <f t="shared" si="118"/>
        <v/>
      </c>
      <c r="D208" t="str">
        <f t="shared" si="91"/>
        <v/>
      </c>
      <c r="E208" t="str">
        <f t="shared" si="92"/>
        <v/>
      </c>
      <c r="F208" t="str">
        <f t="shared" si="93"/>
        <v/>
      </c>
      <c r="G208" t="str">
        <f t="shared" si="90"/>
        <v/>
      </c>
      <c r="H208" t="str">
        <f t="shared" si="119"/>
        <v/>
      </c>
      <c r="I208" t="str">
        <f t="shared" si="94"/>
        <v/>
      </c>
      <c r="J208" t="str">
        <f t="shared" si="95"/>
        <v/>
      </c>
      <c r="K208" t="str">
        <f t="shared" si="96"/>
        <v/>
      </c>
      <c r="L208" s="1" t="str">
        <f t="shared" si="97"/>
        <v/>
      </c>
      <c r="M208" t="str">
        <f t="shared" si="98"/>
        <v/>
      </c>
      <c r="N208" t="str">
        <f t="shared" si="99"/>
        <v/>
      </c>
      <c r="O208" t="str">
        <f t="shared" si="100"/>
        <v/>
      </c>
      <c r="P208" t="str">
        <f t="shared" si="101"/>
        <v/>
      </c>
      <c r="Q208" t="str">
        <f t="shared" si="102"/>
        <v/>
      </c>
      <c r="R208" t="str">
        <f t="shared" si="103"/>
        <v/>
      </c>
      <c r="S208" t="str">
        <f t="shared" si="104"/>
        <v/>
      </c>
      <c r="T208" t="str">
        <f t="shared" si="105"/>
        <v/>
      </c>
      <c r="U208" t="str">
        <f t="shared" si="106"/>
        <v/>
      </c>
      <c r="V208" t="str">
        <f t="shared" si="107"/>
        <v/>
      </c>
      <c r="W208" t="str">
        <f t="shared" si="108"/>
        <v/>
      </c>
      <c r="X208" t="str">
        <f t="shared" si="109"/>
        <v/>
      </c>
      <c r="Y208" t="str">
        <f t="shared" si="110"/>
        <v/>
      </c>
      <c r="Z208" t="str">
        <f t="shared" si="111"/>
        <v/>
      </c>
      <c r="AA208" t="str">
        <f t="shared" si="112"/>
        <v/>
      </c>
      <c r="AB208" t="str">
        <f t="shared" si="113"/>
        <v/>
      </c>
      <c r="AC208" t="str">
        <f t="shared" si="114"/>
        <v/>
      </c>
      <c r="AD208" t="str">
        <f t="shared" si="115"/>
        <v/>
      </c>
      <c r="AE208" t="str">
        <f t="shared" si="116"/>
        <v/>
      </c>
      <c r="AF208" t="str">
        <f t="shared" si="117"/>
        <v/>
      </c>
      <c r="AG208" s="27"/>
    </row>
    <row r="209" spans="2:33" ht="14.4">
      <c r="B209" s="19" t="str">
        <f>IF(ISBLANK(A209),"",_xlfn.XLOOKUP(LEFT(A209,3),'MKT name rule'!$B$2:$B$322,'MKT name rule'!$C$2:$C$322, "Not found"))</f>
        <v/>
      </c>
      <c r="C209" s="19" t="str">
        <f t="shared" si="118"/>
        <v/>
      </c>
      <c r="D209" t="str">
        <f t="shared" si="91"/>
        <v/>
      </c>
      <c r="E209" t="str">
        <f t="shared" si="92"/>
        <v/>
      </c>
      <c r="F209" t="str">
        <f t="shared" si="93"/>
        <v/>
      </c>
      <c r="G209" t="str">
        <f t="shared" si="90"/>
        <v/>
      </c>
      <c r="H209" t="str">
        <f t="shared" si="119"/>
        <v/>
      </c>
      <c r="I209" t="str">
        <f t="shared" si="94"/>
        <v/>
      </c>
      <c r="J209" t="str">
        <f t="shared" si="95"/>
        <v/>
      </c>
      <c r="K209" t="str">
        <f t="shared" si="96"/>
        <v/>
      </c>
      <c r="L209" s="1" t="str">
        <f t="shared" si="97"/>
        <v/>
      </c>
      <c r="M209" t="str">
        <f t="shared" si="98"/>
        <v/>
      </c>
      <c r="N209" t="str">
        <f t="shared" si="99"/>
        <v/>
      </c>
      <c r="O209" t="str">
        <f t="shared" si="100"/>
        <v/>
      </c>
      <c r="P209" t="str">
        <f t="shared" si="101"/>
        <v/>
      </c>
      <c r="Q209" t="str">
        <f t="shared" si="102"/>
        <v/>
      </c>
      <c r="R209" t="str">
        <f t="shared" si="103"/>
        <v/>
      </c>
      <c r="S209" t="str">
        <f t="shared" si="104"/>
        <v/>
      </c>
      <c r="T209" t="str">
        <f t="shared" si="105"/>
        <v/>
      </c>
      <c r="U209" t="str">
        <f t="shared" si="106"/>
        <v/>
      </c>
      <c r="V209" t="str">
        <f t="shared" si="107"/>
        <v/>
      </c>
      <c r="W209" t="str">
        <f t="shared" si="108"/>
        <v/>
      </c>
      <c r="X209" t="str">
        <f t="shared" si="109"/>
        <v/>
      </c>
      <c r="Y209" t="str">
        <f t="shared" si="110"/>
        <v/>
      </c>
      <c r="Z209" t="str">
        <f t="shared" si="111"/>
        <v/>
      </c>
      <c r="AA209" t="str">
        <f t="shared" si="112"/>
        <v/>
      </c>
      <c r="AB209" t="str">
        <f t="shared" si="113"/>
        <v/>
      </c>
      <c r="AC209" t="str">
        <f t="shared" si="114"/>
        <v/>
      </c>
      <c r="AD209" t="str">
        <f t="shared" si="115"/>
        <v/>
      </c>
      <c r="AE209" t="str">
        <f t="shared" si="116"/>
        <v/>
      </c>
      <c r="AF209" t="str">
        <f t="shared" si="117"/>
        <v/>
      </c>
      <c r="AG209" s="27"/>
    </row>
    <row r="210" spans="2:33" ht="14.4">
      <c r="B210" s="19" t="str">
        <f>IF(ISBLANK(A210),"",_xlfn.XLOOKUP(LEFT(A210,3),'MKT name rule'!$B$2:$B$322,'MKT name rule'!$C$2:$C$322, "Not found"))</f>
        <v/>
      </c>
      <c r="C210" s="19" t="str">
        <f t="shared" si="118"/>
        <v/>
      </c>
      <c r="D210" t="str">
        <f t="shared" si="91"/>
        <v/>
      </c>
      <c r="E210" t="str">
        <f t="shared" si="92"/>
        <v/>
      </c>
      <c r="F210" t="str">
        <f t="shared" si="93"/>
        <v/>
      </c>
      <c r="G210" t="str">
        <f t="shared" si="90"/>
        <v/>
      </c>
      <c r="H210" t="str">
        <f t="shared" si="119"/>
        <v/>
      </c>
      <c r="I210" t="str">
        <f t="shared" si="94"/>
        <v/>
      </c>
      <c r="J210" t="str">
        <f t="shared" si="95"/>
        <v/>
      </c>
      <c r="K210" t="str">
        <f t="shared" si="96"/>
        <v/>
      </c>
      <c r="L210" s="1" t="str">
        <f t="shared" si="97"/>
        <v/>
      </c>
      <c r="M210" t="str">
        <f t="shared" si="98"/>
        <v/>
      </c>
      <c r="N210" t="str">
        <f t="shared" si="99"/>
        <v/>
      </c>
      <c r="O210" t="str">
        <f t="shared" si="100"/>
        <v/>
      </c>
      <c r="P210" t="str">
        <f t="shared" si="101"/>
        <v/>
      </c>
      <c r="Q210" t="str">
        <f t="shared" si="102"/>
        <v/>
      </c>
      <c r="R210" t="str">
        <f t="shared" si="103"/>
        <v/>
      </c>
      <c r="S210" t="str">
        <f t="shared" si="104"/>
        <v/>
      </c>
      <c r="T210" t="str">
        <f t="shared" si="105"/>
        <v/>
      </c>
      <c r="U210" t="str">
        <f t="shared" si="106"/>
        <v/>
      </c>
      <c r="V210" t="str">
        <f t="shared" si="107"/>
        <v/>
      </c>
      <c r="W210" t="str">
        <f t="shared" si="108"/>
        <v/>
      </c>
      <c r="X210" t="str">
        <f t="shared" si="109"/>
        <v/>
      </c>
      <c r="Y210" t="str">
        <f t="shared" si="110"/>
        <v/>
      </c>
      <c r="Z210" t="str">
        <f t="shared" si="111"/>
        <v/>
      </c>
      <c r="AA210" t="str">
        <f t="shared" si="112"/>
        <v/>
      </c>
      <c r="AB210" t="str">
        <f t="shared" si="113"/>
        <v/>
      </c>
      <c r="AC210" t="str">
        <f t="shared" si="114"/>
        <v/>
      </c>
      <c r="AD210" t="str">
        <f t="shared" si="115"/>
        <v/>
      </c>
      <c r="AE210" t="str">
        <f t="shared" si="116"/>
        <v/>
      </c>
      <c r="AF210" t="str">
        <f t="shared" si="117"/>
        <v/>
      </c>
      <c r="AG210" s="27"/>
    </row>
    <row r="211" spans="2:33" ht="14.4">
      <c r="B211" s="19" t="str">
        <f>IF(ISBLANK(A211),"",_xlfn.XLOOKUP(LEFT(A211,3),'MKT name rule'!$B$2:$B$322,'MKT name rule'!$C$2:$C$322, "Not found"))</f>
        <v/>
      </c>
      <c r="C211" s="19" t="str">
        <f t="shared" si="118"/>
        <v/>
      </c>
      <c r="D211" t="str">
        <f t="shared" si="91"/>
        <v/>
      </c>
      <c r="E211" t="str">
        <f t="shared" si="92"/>
        <v/>
      </c>
      <c r="F211" t="str">
        <f t="shared" si="93"/>
        <v/>
      </c>
      <c r="G211" t="str">
        <f t="shared" si="90"/>
        <v/>
      </c>
      <c r="H211" t="str">
        <f t="shared" si="119"/>
        <v/>
      </c>
      <c r="I211" t="str">
        <f t="shared" si="94"/>
        <v/>
      </c>
      <c r="J211" t="str">
        <f t="shared" si="95"/>
        <v/>
      </c>
      <c r="K211" t="str">
        <f t="shared" si="96"/>
        <v/>
      </c>
      <c r="L211" s="1" t="str">
        <f t="shared" si="97"/>
        <v/>
      </c>
      <c r="M211" t="str">
        <f t="shared" si="98"/>
        <v/>
      </c>
      <c r="N211" t="str">
        <f t="shared" si="99"/>
        <v/>
      </c>
      <c r="O211" t="str">
        <f t="shared" si="100"/>
        <v/>
      </c>
      <c r="P211" t="str">
        <f t="shared" si="101"/>
        <v/>
      </c>
      <c r="Q211" t="str">
        <f t="shared" si="102"/>
        <v/>
      </c>
      <c r="R211" t="str">
        <f t="shared" si="103"/>
        <v/>
      </c>
      <c r="S211" t="str">
        <f t="shared" si="104"/>
        <v/>
      </c>
      <c r="T211" t="str">
        <f t="shared" si="105"/>
        <v/>
      </c>
      <c r="U211" t="str">
        <f t="shared" si="106"/>
        <v/>
      </c>
      <c r="V211" t="str">
        <f t="shared" si="107"/>
        <v/>
      </c>
      <c r="W211" t="str">
        <f t="shared" si="108"/>
        <v/>
      </c>
      <c r="X211" t="str">
        <f t="shared" si="109"/>
        <v/>
      </c>
      <c r="Y211" t="str">
        <f t="shared" si="110"/>
        <v/>
      </c>
      <c r="Z211" t="str">
        <f t="shared" si="111"/>
        <v/>
      </c>
      <c r="AA211" t="str">
        <f t="shared" si="112"/>
        <v/>
      </c>
      <c r="AB211" t="str">
        <f t="shared" si="113"/>
        <v/>
      </c>
      <c r="AC211" t="str">
        <f t="shared" si="114"/>
        <v/>
      </c>
      <c r="AD211" t="str">
        <f t="shared" si="115"/>
        <v/>
      </c>
      <c r="AE211" t="str">
        <f t="shared" si="116"/>
        <v/>
      </c>
      <c r="AF211" t="str">
        <f t="shared" si="117"/>
        <v/>
      </c>
      <c r="AG211" s="27"/>
    </row>
    <row r="212" spans="2:33" ht="14.4">
      <c r="B212" s="19" t="str">
        <f>IF(ISBLANK(A212),"",_xlfn.XLOOKUP(LEFT(A212,3),'MKT name rule'!$B$2:$B$322,'MKT name rule'!$C$2:$C$322, "Not found"))</f>
        <v/>
      </c>
      <c r="C212" s="19" t="str">
        <f t="shared" si="118"/>
        <v/>
      </c>
      <c r="D212" t="str">
        <f t="shared" si="91"/>
        <v/>
      </c>
      <c r="E212" t="str">
        <f t="shared" si="92"/>
        <v/>
      </c>
      <c r="F212" t="str">
        <f t="shared" si="93"/>
        <v/>
      </c>
      <c r="G212" t="str">
        <f t="shared" si="90"/>
        <v/>
      </c>
      <c r="H212" t="str">
        <f t="shared" si="119"/>
        <v/>
      </c>
      <c r="I212" t="str">
        <f t="shared" si="94"/>
        <v/>
      </c>
      <c r="J212" t="str">
        <f t="shared" si="95"/>
        <v/>
      </c>
      <c r="K212" t="str">
        <f t="shared" si="96"/>
        <v/>
      </c>
      <c r="L212" s="1" t="str">
        <f t="shared" si="97"/>
        <v/>
      </c>
      <c r="M212" t="str">
        <f t="shared" si="98"/>
        <v/>
      </c>
      <c r="N212" t="str">
        <f t="shared" si="99"/>
        <v/>
      </c>
      <c r="O212" t="str">
        <f t="shared" si="100"/>
        <v/>
      </c>
      <c r="P212" t="str">
        <f t="shared" si="101"/>
        <v/>
      </c>
      <c r="Q212" t="str">
        <f t="shared" si="102"/>
        <v/>
      </c>
      <c r="R212" t="str">
        <f t="shared" si="103"/>
        <v/>
      </c>
      <c r="S212" t="str">
        <f t="shared" si="104"/>
        <v/>
      </c>
      <c r="T212" t="str">
        <f t="shared" si="105"/>
        <v/>
      </c>
      <c r="U212" t="str">
        <f t="shared" si="106"/>
        <v/>
      </c>
      <c r="V212" t="str">
        <f t="shared" si="107"/>
        <v/>
      </c>
      <c r="W212" t="str">
        <f t="shared" si="108"/>
        <v/>
      </c>
      <c r="X212" t="str">
        <f t="shared" si="109"/>
        <v/>
      </c>
      <c r="Y212" t="str">
        <f t="shared" si="110"/>
        <v/>
      </c>
      <c r="Z212" t="str">
        <f t="shared" si="111"/>
        <v/>
      </c>
      <c r="AA212" t="str">
        <f t="shared" si="112"/>
        <v/>
      </c>
      <c r="AB212" t="str">
        <f t="shared" si="113"/>
        <v/>
      </c>
      <c r="AC212" t="str">
        <f t="shared" si="114"/>
        <v/>
      </c>
      <c r="AD212" t="str">
        <f t="shared" si="115"/>
        <v/>
      </c>
      <c r="AE212" t="str">
        <f t="shared" si="116"/>
        <v/>
      </c>
      <c r="AF212" t="str">
        <f t="shared" si="117"/>
        <v/>
      </c>
      <c r="AG212" s="27"/>
    </row>
    <row r="213" spans="2:33" ht="14.4">
      <c r="B213" s="19" t="str">
        <f>IF(ISBLANK(A213),"",_xlfn.XLOOKUP(LEFT(A213,3),'MKT name rule'!$B$2:$B$322,'MKT name rule'!$C$2:$C$322, "Not found"))</f>
        <v/>
      </c>
      <c r="C213" s="19" t="str">
        <f t="shared" si="118"/>
        <v/>
      </c>
      <c r="D213" t="str">
        <f t="shared" si="91"/>
        <v/>
      </c>
      <c r="E213" t="str">
        <f t="shared" si="92"/>
        <v/>
      </c>
      <c r="F213" t="str">
        <f t="shared" si="93"/>
        <v/>
      </c>
      <c r="G213" t="str">
        <f t="shared" si="90"/>
        <v/>
      </c>
      <c r="H213" t="str">
        <f t="shared" si="119"/>
        <v/>
      </c>
      <c r="I213" t="str">
        <f t="shared" si="94"/>
        <v/>
      </c>
      <c r="J213" t="str">
        <f t="shared" si="95"/>
        <v/>
      </c>
      <c r="K213" t="str">
        <f t="shared" si="96"/>
        <v/>
      </c>
      <c r="L213" s="1" t="str">
        <f t="shared" si="97"/>
        <v/>
      </c>
      <c r="M213" t="str">
        <f t="shared" si="98"/>
        <v/>
      </c>
      <c r="N213" t="str">
        <f t="shared" si="99"/>
        <v/>
      </c>
      <c r="O213" t="str">
        <f t="shared" si="100"/>
        <v/>
      </c>
      <c r="P213" t="str">
        <f t="shared" si="101"/>
        <v/>
      </c>
      <c r="Q213" t="str">
        <f t="shared" si="102"/>
        <v/>
      </c>
      <c r="R213" t="str">
        <f t="shared" si="103"/>
        <v/>
      </c>
      <c r="S213" t="str">
        <f t="shared" si="104"/>
        <v/>
      </c>
      <c r="T213" t="str">
        <f t="shared" si="105"/>
        <v/>
      </c>
      <c r="U213" t="str">
        <f t="shared" si="106"/>
        <v/>
      </c>
      <c r="V213" t="str">
        <f t="shared" si="107"/>
        <v/>
      </c>
      <c r="W213" t="str">
        <f t="shared" si="108"/>
        <v/>
      </c>
      <c r="X213" t="str">
        <f t="shared" si="109"/>
        <v/>
      </c>
      <c r="Y213" t="str">
        <f t="shared" si="110"/>
        <v/>
      </c>
      <c r="Z213" t="str">
        <f t="shared" si="111"/>
        <v/>
      </c>
      <c r="AA213" t="str">
        <f t="shared" si="112"/>
        <v/>
      </c>
      <c r="AB213" t="str">
        <f t="shared" si="113"/>
        <v/>
      </c>
      <c r="AC213" t="str">
        <f t="shared" si="114"/>
        <v/>
      </c>
      <c r="AD213" t="str">
        <f t="shared" si="115"/>
        <v/>
      </c>
      <c r="AE213" t="str">
        <f t="shared" si="116"/>
        <v/>
      </c>
      <c r="AF213" t="str">
        <f t="shared" si="117"/>
        <v/>
      </c>
      <c r="AG213" s="27"/>
    </row>
    <row r="214" spans="2:33" ht="14.4">
      <c r="B214" s="19" t="str">
        <f>IF(ISBLANK(A214),"",_xlfn.XLOOKUP(LEFT(A214,3),'MKT name rule'!$B$2:$B$322,'MKT name rule'!$C$2:$C$322, "Not found"))</f>
        <v/>
      </c>
      <c r="C214" s="19" t="str">
        <f t="shared" si="118"/>
        <v/>
      </c>
      <c r="D214" t="str">
        <f t="shared" si="91"/>
        <v/>
      </c>
      <c r="E214" t="str">
        <f t="shared" si="92"/>
        <v/>
      </c>
      <c r="F214" t="str">
        <f t="shared" si="93"/>
        <v/>
      </c>
      <c r="G214" t="str">
        <f t="shared" si="90"/>
        <v/>
      </c>
      <c r="H214" t="str">
        <f t="shared" si="119"/>
        <v/>
      </c>
      <c r="I214" t="str">
        <f t="shared" si="94"/>
        <v/>
      </c>
      <c r="J214" t="str">
        <f t="shared" si="95"/>
        <v/>
      </c>
      <c r="K214" t="str">
        <f t="shared" si="96"/>
        <v/>
      </c>
      <c r="L214" s="1" t="str">
        <f t="shared" si="97"/>
        <v/>
      </c>
      <c r="M214" t="str">
        <f t="shared" si="98"/>
        <v/>
      </c>
      <c r="N214" t="str">
        <f t="shared" si="99"/>
        <v/>
      </c>
      <c r="O214" t="str">
        <f t="shared" si="100"/>
        <v/>
      </c>
      <c r="P214" t="str">
        <f t="shared" si="101"/>
        <v/>
      </c>
      <c r="Q214" t="str">
        <f t="shared" si="102"/>
        <v/>
      </c>
      <c r="R214" t="str">
        <f t="shared" si="103"/>
        <v/>
      </c>
      <c r="S214" t="str">
        <f t="shared" si="104"/>
        <v/>
      </c>
      <c r="T214" t="str">
        <f t="shared" si="105"/>
        <v/>
      </c>
      <c r="U214" t="str">
        <f t="shared" si="106"/>
        <v/>
      </c>
      <c r="V214" t="str">
        <f t="shared" si="107"/>
        <v/>
      </c>
      <c r="W214" t="str">
        <f t="shared" si="108"/>
        <v/>
      </c>
      <c r="X214" t="str">
        <f t="shared" si="109"/>
        <v/>
      </c>
      <c r="Y214" t="str">
        <f t="shared" si="110"/>
        <v/>
      </c>
      <c r="Z214" t="str">
        <f t="shared" si="111"/>
        <v/>
      </c>
      <c r="AA214" t="str">
        <f t="shared" si="112"/>
        <v/>
      </c>
      <c r="AB214" t="str">
        <f t="shared" si="113"/>
        <v/>
      </c>
      <c r="AC214" t="str">
        <f t="shared" si="114"/>
        <v/>
      </c>
      <c r="AD214" t="str">
        <f t="shared" si="115"/>
        <v/>
      </c>
      <c r="AE214" t="str">
        <f t="shared" si="116"/>
        <v/>
      </c>
      <c r="AF214" t="str">
        <f t="shared" si="117"/>
        <v/>
      </c>
      <c r="AG214" s="27"/>
    </row>
    <row r="215" spans="2:33" ht="14.4">
      <c r="B215" s="19" t="str">
        <f>IF(ISBLANK(A215),"",_xlfn.XLOOKUP(LEFT(A215,3),'MKT name rule'!$B$2:$B$322,'MKT name rule'!$C$2:$C$322, "Not found"))</f>
        <v/>
      </c>
      <c r="C215" s="19" t="str">
        <f t="shared" si="118"/>
        <v/>
      </c>
      <c r="D215" t="str">
        <f t="shared" si="91"/>
        <v/>
      </c>
      <c r="E215" t="str">
        <f t="shared" si="92"/>
        <v/>
      </c>
      <c r="F215" t="str">
        <f t="shared" si="93"/>
        <v/>
      </c>
      <c r="G215" t="str">
        <f t="shared" si="90"/>
        <v/>
      </c>
      <c r="H215" t="str">
        <f t="shared" si="119"/>
        <v/>
      </c>
      <c r="I215" t="str">
        <f t="shared" si="94"/>
        <v/>
      </c>
      <c r="J215" t="str">
        <f t="shared" si="95"/>
        <v/>
      </c>
      <c r="K215" t="str">
        <f t="shared" si="96"/>
        <v/>
      </c>
      <c r="L215" s="1" t="str">
        <f t="shared" si="97"/>
        <v/>
      </c>
      <c r="M215" t="str">
        <f t="shared" si="98"/>
        <v/>
      </c>
      <c r="N215" t="str">
        <f t="shared" si="99"/>
        <v/>
      </c>
      <c r="O215" t="str">
        <f t="shared" si="100"/>
        <v/>
      </c>
      <c r="P215" t="str">
        <f t="shared" si="101"/>
        <v/>
      </c>
      <c r="Q215" t="str">
        <f t="shared" si="102"/>
        <v/>
      </c>
      <c r="R215" t="str">
        <f t="shared" si="103"/>
        <v/>
      </c>
      <c r="S215" t="str">
        <f t="shared" si="104"/>
        <v/>
      </c>
      <c r="T215" t="str">
        <f t="shared" si="105"/>
        <v/>
      </c>
      <c r="U215" t="str">
        <f t="shared" si="106"/>
        <v/>
      </c>
      <c r="V215" t="str">
        <f t="shared" si="107"/>
        <v/>
      </c>
      <c r="W215" t="str">
        <f t="shared" si="108"/>
        <v/>
      </c>
      <c r="X215" t="str">
        <f t="shared" si="109"/>
        <v/>
      </c>
      <c r="Y215" t="str">
        <f t="shared" si="110"/>
        <v/>
      </c>
      <c r="Z215" t="str">
        <f t="shared" si="111"/>
        <v/>
      </c>
      <c r="AA215" t="str">
        <f t="shared" si="112"/>
        <v/>
      </c>
      <c r="AB215" t="str">
        <f t="shared" si="113"/>
        <v/>
      </c>
      <c r="AC215" t="str">
        <f t="shared" si="114"/>
        <v/>
      </c>
      <c r="AD215" t="str">
        <f t="shared" si="115"/>
        <v/>
      </c>
      <c r="AE215" t="str">
        <f t="shared" si="116"/>
        <v/>
      </c>
      <c r="AF215" t="str">
        <f t="shared" si="117"/>
        <v/>
      </c>
      <c r="AG215" s="27"/>
    </row>
    <row r="216" spans="2:33" ht="14.4">
      <c r="B216" s="19" t="str">
        <f>IF(ISBLANK(A216),"",_xlfn.XLOOKUP(LEFT(A216,3),'MKT name rule'!$B$2:$B$322,'MKT name rule'!$C$2:$C$322, "Not found"))</f>
        <v/>
      </c>
      <c r="C216" s="19" t="str">
        <f t="shared" si="118"/>
        <v/>
      </c>
      <c r="D216" t="str">
        <f t="shared" si="91"/>
        <v/>
      </c>
      <c r="E216" t="str">
        <f t="shared" si="92"/>
        <v/>
      </c>
      <c r="F216" t="str">
        <f t="shared" si="93"/>
        <v/>
      </c>
      <c r="G216" t="str">
        <f t="shared" si="90"/>
        <v/>
      </c>
      <c r="H216" t="str">
        <f t="shared" si="119"/>
        <v/>
      </c>
      <c r="I216" t="str">
        <f t="shared" si="94"/>
        <v/>
      </c>
      <c r="J216" t="str">
        <f t="shared" si="95"/>
        <v/>
      </c>
      <c r="K216" t="str">
        <f t="shared" si="96"/>
        <v/>
      </c>
      <c r="L216" s="1" t="str">
        <f t="shared" si="97"/>
        <v/>
      </c>
      <c r="M216" t="str">
        <f t="shared" si="98"/>
        <v/>
      </c>
      <c r="N216" t="str">
        <f t="shared" si="99"/>
        <v/>
      </c>
      <c r="O216" t="str">
        <f t="shared" si="100"/>
        <v/>
      </c>
      <c r="P216" t="str">
        <f t="shared" si="101"/>
        <v/>
      </c>
      <c r="Q216" t="str">
        <f t="shared" si="102"/>
        <v/>
      </c>
      <c r="R216" t="str">
        <f t="shared" si="103"/>
        <v/>
      </c>
      <c r="S216" t="str">
        <f t="shared" si="104"/>
        <v/>
      </c>
      <c r="T216" t="str">
        <f t="shared" si="105"/>
        <v/>
      </c>
      <c r="U216" t="str">
        <f t="shared" si="106"/>
        <v/>
      </c>
      <c r="V216" t="str">
        <f t="shared" si="107"/>
        <v/>
      </c>
      <c r="W216" t="str">
        <f t="shared" si="108"/>
        <v/>
      </c>
      <c r="X216" t="str">
        <f t="shared" si="109"/>
        <v/>
      </c>
      <c r="Y216" t="str">
        <f t="shared" si="110"/>
        <v/>
      </c>
      <c r="Z216" t="str">
        <f t="shared" si="111"/>
        <v/>
      </c>
      <c r="AA216" t="str">
        <f t="shared" si="112"/>
        <v/>
      </c>
      <c r="AB216" t="str">
        <f t="shared" si="113"/>
        <v/>
      </c>
      <c r="AC216" t="str">
        <f t="shared" si="114"/>
        <v/>
      </c>
      <c r="AD216" t="str">
        <f t="shared" si="115"/>
        <v/>
      </c>
      <c r="AE216" t="str">
        <f t="shared" si="116"/>
        <v/>
      </c>
      <c r="AF216" t="str">
        <f t="shared" si="117"/>
        <v/>
      </c>
      <c r="AG216" s="27"/>
    </row>
    <row r="217" spans="2:33" ht="14.4">
      <c r="B217" s="19" t="str">
        <f>IF(ISBLANK(A217),"",_xlfn.XLOOKUP(LEFT(A217,3),'MKT name rule'!$B$2:$B$322,'MKT name rule'!$C$2:$C$322, "Not found"))</f>
        <v/>
      </c>
      <c r="C217" s="19" t="str">
        <f t="shared" si="118"/>
        <v/>
      </c>
      <c r="D217" t="str">
        <f t="shared" si="91"/>
        <v/>
      </c>
      <c r="E217" t="str">
        <f t="shared" si="92"/>
        <v/>
      </c>
      <c r="F217" t="str">
        <f t="shared" si="93"/>
        <v/>
      </c>
      <c r="G217" t="str">
        <f t="shared" si="90"/>
        <v/>
      </c>
      <c r="H217" t="str">
        <f t="shared" si="119"/>
        <v/>
      </c>
      <c r="I217" t="str">
        <f t="shared" si="94"/>
        <v/>
      </c>
      <c r="J217" t="str">
        <f t="shared" si="95"/>
        <v/>
      </c>
      <c r="K217" t="str">
        <f t="shared" si="96"/>
        <v/>
      </c>
      <c r="L217" s="1" t="str">
        <f t="shared" si="97"/>
        <v/>
      </c>
      <c r="M217" t="str">
        <f t="shared" si="98"/>
        <v/>
      </c>
      <c r="N217" t="str">
        <f t="shared" si="99"/>
        <v/>
      </c>
      <c r="O217" t="str">
        <f t="shared" si="100"/>
        <v/>
      </c>
      <c r="P217" t="str">
        <f t="shared" si="101"/>
        <v/>
      </c>
      <c r="Q217" t="str">
        <f t="shared" si="102"/>
        <v/>
      </c>
      <c r="R217" t="str">
        <f t="shared" si="103"/>
        <v/>
      </c>
      <c r="S217" t="str">
        <f t="shared" si="104"/>
        <v/>
      </c>
      <c r="T217" t="str">
        <f t="shared" si="105"/>
        <v/>
      </c>
      <c r="U217" t="str">
        <f t="shared" si="106"/>
        <v/>
      </c>
      <c r="V217" t="str">
        <f t="shared" si="107"/>
        <v/>
      </c>
      <c r="W217" t="str">
        <f t="shared" si="108"/>
        <v/>
      </c>
      <c r="X217" t="str">
        <f t="shared" si="109"/>
        <v/>
      </c>
      <c r="Y217" t="str">
        <f t="shared" si="110"/>
        <v/>
      </c>
      <c r="Z217" t="str">
        <f t="shared" si="111"/>
        <v/>
      </c>
      <c r="AA217" t="str">
        <f t="shared" si="112"/>
        <v/>
      </c>
      <c r="AB217" t="str">
        <f t="shared" si="113"/>
        <v/>
      </c>
      <c r="AC217" t="str">
        <f t="shared" si="114"/>
        <v/>
      </c>
      <c r="AD217" t="str">
        <f t="shared" si="115"/>
        <v/>
      </c>
      <c r="AE217" t="str">
        <f t="shared" si="116"/>
        <v/>
      </c>
      <c r="AF217" t="str">
        <f t="shared" si="117"/>
        <v/>
      </c>
      <c r="AG217" s="27"/>
    </row>
    <row r="218" spans="2:33" ht="14.4">
      <c r="B218" s="19" t="str">
        <f>IF(ISBLANK(A218),"",_xlfn.XLOOKUP(LEFT(A218,3),'MKT name rule'!$B$2:$B$322,'MKT name rule'!$C$2:$C$322, "Not found"))</f>
        <v/>
      </c>
      <c r="C218" s="19" t="str">
        <f t="shared" si="118"/>
        <v/>
      </c>
      <c r="D218" t="str">
        <f t="shared" si="91"/>
        <v/>
      </c>
      <c r="E218" t="str">
        <f t="shared" si="92"/>
        <v/>
      </c>
      <c r="F218" t="str">
        <f t="shared" si="93"/>
        <v/>
      </c>
      <c r="G218" t="str">
        <f t="shared" si="90"/>
        <v/>
      </c>
      <c r="H218" t="str">
        <f t="shared" si="119"/>
        <v/>
      </c>
      <c r="I218" t="str">
        <f t="shared" si="94"/>
        <v/>
      </c>
      <c r="J218" t="str">
        <f t="shared" si="95"/>
        <v/>
      </c>
      <c r="K218" t="str">
        <f t="shared" si="96"/>
        <v/>
      </c>
      <c r="L218" s="1" t="str">
        <f t="shared" si="97"/>
        <v/>
      </c>
      <c r="M218" t="str">
        <f t="shared" si="98"/>
        <v/>
      </c>
      <c r="N218" t="str">
        <f t="shared" si="99"/>
        <v/>
      </c>
      <c r="O218" t="str">
        <f t="shared" si="100"/>
        <v/>
      </c>
      <c r="P218" t="str">
        <f t="shared" si="101"/>
        <v/>
      </c>
      <c r="Q218" t="str">
        <f t="shared" si="102"/>
        <v/>
      </c>
      <c r="R218" t="str">
        <f t="shared" si="103"/>
        <v/>
      </c>
      <c r="S218" t="str">
        <f t="shared" si="104"/>
        <v/>
      </c>
      <c r="T218" t="str">
        <f t="shared" si="105"/>
        <v/>
      </c>
      <c r="U218" t="str">
        <f t="shared" si="106"/>
        <v/>
      </c>
      <c r="V218" t="str">
        <f t="shared" si="107"/>
        <v/>
      </c>
      <c r="W218" t="str">
        <f t="shared" si="108"/>
        <v/>
      </c>
      <c r="X218" t="str">
        <f t="shared" si="109"/>
        <v/>
      </c>
      <c r="Y218" t="str">
        <f t="shared" si="110"/>
        <v/>
      </c>
      <c r="Z218" t="str">
        <f t="shared" si="111"/>
        <v/>
      </c>
      <c r="AA218" t="str">
        <f t="shared" si="112"/>
        <v/>
      </c>
      <c r="AB218" t="str">
        <f t="shared" si="113"/>
        <v/>
      </c>
      <c r="AC218" t="str">
        <f t="shared" si="114"/>
        <v/>
      </c>
      <c r="AD218" t="str">
        <f t="shared" si="115"/>
        <v/>
      </c>
      <c r="AE218" t="str">
        <f t="shared" si="116"/>
        <v/>
      </c>
      <c r="AF218" t="str">
        <f t="shared" si="117"/>
        <v/>
      </c>
      <c r="AG218" s="27"/>
    </row>
    <row r="219" spans="2:33" ht="14.4">
      <c r="B219" s="19" t="str">
        <f>IF(ISBLANK(A219),"",_xlfn.XLOOKUP(LEFT(A219,3),'MKT name rule'!$B$2:$B$322,'MKT name rule'!$C$2:$C$322, "Not found"))</f>
        <v/>
      </c>
      <c r="C219" s="19" t="str">
        <f t="shared" si="118"/>
        <v/>
      </c>
      <c r="D219" t="str">
        <f t="shared" si="91"/>
        <v/>
      </c>
      <c r="E219" t="str">
        <f t="shared" si="92"/>
        <v/>
      </c>
      <c r="F219" t="str">
        <f t="shared" si="93"/>
        <v/>
      </c>
      <c r="G219" t="str">
        <f t="shared" si="90"/>
        <v/>
      </c>
      <c r="H219" t="str">
        <f t="shared" si="119"/>
        <v/>
      </c>
      <c r="I219" t="str">
        <f t="shared" si="94"/>
        <v/>
      </c>
      <c r="J219" t="str">
        <f t="shared" si="95"/>
        <v/>
      </c>
      <c r="K219" t="str">
        <f t="shared" si="96"/>
        <v/>
      </c>
      <c r="L219" s="1" t="str">
        <f t="shared" si="97"/>
        <v/>
      </c>
      <c r="M219" t="str">
        <f t="shared" si="98"/>
        <v/>
      </c>
      <c r="N219" t="str">
        <f t="shared" si="99"/>
        <v/>
      </c>
      <c r="O219" t="str">
        <f t="shared" si="100"/>
        <v/>
      </c>
      <c r="P219" t="str">
        <f t="shared" si="101"/>
        <v/>
      </c>
      <c r="Q219" t="str">
        <f t="shared" si="102"/>
        <v/>
      </c>
      <c r="R219" t="str">
        <f t="shared" si="103"/>
        <v/>
      </c>
      <c r="S219" t="str">
        <f t="shared" si="104"/>
        <v/>
      </c>
      <c r="T219" t="str">
        <f t="shared" si="105"/>
        <v/>
      </c>
      <c r="U219" t="str">
        <f t="shared" si="106"/>
        <v/>
      </c>
      <c r="V219" t="str">
        <f t="shared" si="107"/>
        <v/>
      </c>
      <c r="W219" t="str">
        <f t="shared" si="108"/>
        <v/>
      </c>
      <c r="X219" t="str">
        <f t="shared" si="109"/>
        <v/>
      </c>
      <c r="Y219" t="str">
        <f t="shared" si="110"/>
        <v/>
      </c>
      <c r="Z219" t="str">
        <f t="shared" si="111"/>
        <v/>
      </c>
      <c r="AA219" t="str">
        <f t="shared" si="112"/>
        <v/>
      </c>
      <c r="AB219" t="str">
        <f t="shared" si="113"/>
        <v/>
      </c>
      <c r="AC219" t="str">
        <f t="shared" si="114"/>
        <v/>
      </c>
      <c r="AD219" t="str">
        <f t="shared" si="115"/>
        <v/>
      </c>
      <c r="AE219" t="str">
        <f t="shared" si="116"/>
        <v/>
      </c>
      <c r="AF219" t="str">
        <f t="shared" si="117"/>
        <v/>
      </c>
      <c r="AG219" s="27"/>
    </row>
    <row r="220" spans="2:33" ht="14.4">
      <c r="B220" s="19" t="str">
        <f>IF(ISBLANK(A220),"",_xlfn.XLOOKUP(LEFT(A220,3),'MKT name rule'!$B$2:$B$322,'MKT name rule'!$C$2:$C$322, "Not found"))</f>
        <v/>
      </c>
      <c r="C220" s="19" t="str">
        <f t="shared" si="118"/>
        <v/>
      </c>
      <c r="D220" t="str">
        <f t="shared" si="91"/>
        <v/>
      </c>
      <c r="E220" t="str">
        <f t="shared" si="92"/>
        <v/>
      </c>
      <c r="F220" t="str">
        <f t="shared" si="93"/>
        <v/>
      </c>
      <c r="G220" t="str">
        <f t="shared" si="90"/>
        <v/>
      </c>
      <c r="H220" t="str">
        <f t="shared" si="119"/>
        <v/>
      </c>
      <c r="I220" t="str">
        <f t="shared" si="94"/>
        <v/>
      </c>
      <c r="J220" t="str">
        <f t="shared" si="95"/>
        <v/>
      </c>
      <c r="K220" t="str">
        <f t="shared" si="96"/>
        <v/>
      </c>
      <c r="L220" s="1" t="str">
        <f t="shared" si="97"/>
        <v/>
      </c>
      <c r="M220" t="str">
        <f t="shared" si="98"/>
        <v/>
      </c>
      <c r="N220" t="str">
        <f t="shared" si="99"/>
        <v/>
      </c>
      <c r="O220" t="str">
        <f t="shared" si="100"/>
        <v/>
      </c>
      <c r="P220" t="str">
        <f t="shared" si="101"/>
        <v/>
      </c>
      <c r="Q220" t="str">
        <f t="shared" si="102"/>
        <v/>
      </c>
      <c r="R220" t="str">
        <f t="shared" si="103"/>
        <v/>
      </c>
      <c r="S220" t="str">
        <f t="shared" si="104"/>
        <v/>
      </c>
      <c r="T220" t="str">
        <f t="shared" si="105"/>
        <v/>
      </c>
      <c r="U220" t="str">
        <f t="shared" si="106"/>
        <v/>
      </c>
      <c r="V220" t="str">
        <f t="shared" si="107"/>
        <v/>
      </c>
      <c r="W220" t="str">
        <f t="shared" si="108"/>
        <v/>
      </c>
      <c r="X220" t="str">
        <f t="shared" si="109"/>
        <v/>
      </c>
      <c r="Y220" t="str">
        <f t="shared" si="110"/>
        <v/>
      </c>
      <c r="Z220" t="str">
        <f t="shared" si="111"/>
        <v/>
      </c>
      <c r="AA220" t="str">
        <f t="shared" si="112"/>
        <v/>
      </c>
      <c r="AB220" t="str">
        <f t="shared" si="113"/>
        <v/>
      </c>
      <c r="AC220" t="str">
        <f t="shared" si="114"/>
        <v/>
      </c>
      <c r="AD220" t="str">
        <f t="shared" si="115"/>
        <v/>
      </c>
      <c r="AE220" t="str">
        <f t="shared" si="116"/>
        <v/>
      </c>
      <c r="AF220" t="str">
        <f t="shared" si="117"/>
        <v/>
      </c>
      <c r="AG220" s="27"/>
    </row>
    <row r="221" spans="2:33" ht="14.4">
      <c r="B221" s="19" t="str">
        <f>IF(ISBLANK(A221),"",_xlfn.XLOOKUP(LEFT(A221,3),'MKT name rule'!$B$2:$B$322,'MKT name rule'!$C$2:$C$322, "Not found"))</f>
        <v/>
      </c>
      <c r="C221" s="19" t="str">
        <f t="shared" si="118"/>
        <v/>
      </c>
      <c r="D221" t="str">
        <f t="shared" si="91"/>
        <v/>
      </c>
      <c r="E221" t="str">
        <f t="shared" si="92"/>
        <v/>
      </c>
      <c r="F221" t="str">
        <f t="shared" si="93"/>
        <v/>
      </c>
      <c r="G221" t="str">
        <f t="shared" si="90"/>
        <v/>
      </c>
      <c r="H221" t="str">
        <f t="shared" si="119"/>
        <v/>
      </c>
      <c r="I221" t="str">
        <f t="shared" si="94"/>
        <v/>
      </c>
      <c r="J221" t="str">
        <f t="shared" si="95"/>
        <v/>
      </c>
      <c r="K221" t="str">
        <f t="shared" si="96"/>
        <v/>
      </c>
      <c r="L221" s="1" t="str">
        <f t="shared" si="97"/>
        <v/>
      </c>
      <c r="M221" t="str">
        <f t="shared" si="98"/>
        <v/>
      </c>
      <c r="N221" t="str">
        <f t="shared" si="99"/>
        <v/>
      </c>
      <c r="O221" t="str">
        <f t="shared" si="100"/>
        <v/>
      </c>
      <c r="P221" t="str">
        <f t="shared" si="101"/>
        <v/>
      </c>
      <c r="Q221" t="str">
        <f t="shared" si="102"/>
        <v/>
      </c>
      <c r="R221" t="str">
        <f t="shared" si="103"/>
        <v/>
      </c>
      <c r="S221" t="str">
        <f t="shared" si="104"/>
        <v/>
      </c>
      <c r="T221" t="str">
        <f t="shared" si="105"/>
        <v/>
      </c>
      <c r="U221" t="str">
        <f t="shared" si="106"/>
        <v/>
      </c>
      <c r="V221" t="str">
        <f t="shared" si="107"/>
        <v/>
      </c>
      <c r="W221" t="str">
        <f t="shared" si="108"/>
        <v/>
      </c>
      <c r="X221" t="str">
        <f t="shared" si="109"/>
        <v/>
      </c>
      <c r="Y221" t="str">
        <f t="shared" si="110"/>
        <v/>
      </c>
      <c r="Z221" t="str">
        <f t="shared" si="111"/>
        <v/>
      </c>
      <c r="AA221" t="str">
        <f t="shared" si="112"/>
        <v/>
      </c>
      <c r="AB221" t="str">
        <f t="shared" si="113"/>
        <v/>
      </c>
      <c r="AC221" t="str">
        <f t="shared" si="114"/>
        <v/>
      </c>
      <c r="AD221" t="str">
        <f t="shared" si="115"/>
        <v/>
      </c>
      <c r="AE221" t="str">
        <f t="shared" si="116"/>
        <v/>
      </c>
      <c r="AF221" t="str">
        <f t="shared" si="117"/>
        <v/>
      </c>
      <c r="AG221" s="27"/>
    </row>
    <row r="222" spans="2:33" ht="14.4">
      <c r="B222" s="19" t="str">
        <f>IF(ISBLANK(A222),"",_xlfn.XLOOKUP(LEFT(A222,3),'MKT name rule'!$B$2:$B$322,'MKT name rule'!$C$2:$C$322, "Not found"))</f>
        <v/>
      </c>
      <c r="C222" s="19" t="str">
        <f t="shared" si="118"/>
        <v/>
      </c>
      <c r="D222" t="str">
        <f t="shared" si="91"/>
        <v/>
      </c>
      <c r="E222" t="str">
        <f t="shared" si="92"/>
        <v/>
      </c>
      <c r="F222" t="str">
        <f t="shared" si="93"/>
        <v/>
      </c>
      <c r="G222" t="str">
        <f t="shared" si="90"/>
        <v/>
      </c>
      <c r="H222" t="str">
        <f t="shared" si="119"/>
        <v/>
      </c>
      <c r="I222" t="str">
        <f t="shared" si="94"/>
        <v/>
      </c>
      <c r="J222" t="str">
        <f t="shared" si="95"/>
        <v/>
      </c>
      <c r="K222" t="str">
        <f t="shared" si="96"/>
        <v/>
      </c>
      <c r="L222" s="1" t="str">
        <f t="shared" si="97"/>
        <v/>
      </c>
      <c r="M222" t="str">
        <f t="shared" si="98"/>
        <v/>
      </c>
      <c r="N222" t="str">
        <f t="shared" si="99"/>
        <v/>
      </c>
      <c r="O222" t="str">
        <f t="shared" si="100"/>
        <v/>
      </c>
      <c r="P222" t="str">
        <f t="shared" si="101"/>
        <v/>
      </c>
      <c r="Q222" t="str">
        <f t="shared" si="102"/>
        <v/>
      </c>
      <c r="R222" t="str">
        <f t="shared" si="103"/>
        <v/>
      </c>
      <c r="S222" t="str">
        <f t="shared" si="104"/>
        <v/>
      </c>
      <c r="T222" t="str">
        <f t="shared" si="105"/>
        <v/>
      </c>
      <c r="U222" t="str">
        <f t="shared" si="106"/>
        <v/>
      </c>
      <c r="V222" t="str">
        <f t="shared" si="107"/>
        <v/>
      </c>
      <c r="W222" t="str">
        <f t="shared" si="108"/>
        <v/>
      </c>
      <c r="X222" t="str">
        <f t="shared" si="109"/>
        <v/>
      </c>
      <c r="Y222" t="str">
        <f t="shared" si="110"/>
        <v/>
      </c>
      <c r="Z222" t="str">
        <f t="shared" si="111"/>
        <v/>
      </c>
      <c r="AA222" t="str">
        <f t="shared" si="112"/>
        <v/>
      </c>
      <c r="AB222" t="str">
        <f t="shared" si="113"/>
        <v/>
      </c>
      <c r="AC222" t="str">
        <f t="shared" si="114"/>
        <v/>
      </c>
      <c r="AD222" t="str">
        <f t="shared" si="115"/>
        <v/>
      </c>
      <c r="AE222" t="str">
        <f t="shared" si="116"/>
        <v/>
      </c>
      <c r="AF222" t="str">
        <f t="shared" si="117"/>
        <v/>
      </c>
      <c r="AG222" s="27"/>
    </row>
    <row r="223" spans="2:33" ht="14.4">
      <c r="B223" s="19" t="str">
        <f>IF(ISBLANK(A223),"",_xlfn.XLOOKUP(LEFT(A223,3),'MKT name rule'!$B$2:$B$322,'MKT name rule'!$C$2:$C$322, "Not found"))</f>
        <v/>
      </c>
      <c r="C223" s="19" t="str">
        <f t="shared" si="118"/>
        <v/>
      </c>
      <c r="D223" t="str">
        <f t="shared" si="91"/>
        <v/>
      </c>
      <c r="E223" t="str">
        <f t="shared" si="92"/>
        <v/>
      </c>
      <c r="F223" t="str">
        <f t="shared" si="93"/>
        <v/>
      </c>
      <c r="G223" t="str">
        <f t="shared" si="90"/>
        <v/>
      </c>
      <c r="H223" t="str">
        <f t="shared" si="119"/>
        <v/>
      </c>
      <c r="I223" t="str">
        <f t="shared" si="94"/>
        <v/>
      </c>
      <c r="J223" t="str">
        <f t="shared" si="95"/>
        <v/>
      </c>
      <c r="K223" t="str">
        <f t="shared" si="96"/>
        <v/>
      </c>
      <c r="L223" s="1" t="str">
        <f t="shared" si="97"/>
        <v/>
      </c>
      <c r="M223" t="str">
        <f t="shared" si="98"/>
        <v/>
      </c>
      <c r="N223" t="str">
        <f t="shared" si="99"/>
        <v/>
      </c>
      <c r="O223" t="str">
        <f t="shared" si="100"/>
        <v/>
      </c>
      <c r="P223" t="str">
        <f t="shared" si="101"/>
        <v/>
      </c>
      <c r="Q223" t="str">
        <f t="shared" si="102"/>
        <v/>
      </c>
      <c r="R223" t="str">
        <f t="shared" si="103"/>
        <v/>
      </c>
      <c r="S223" t="str">
        <f t="shared" si="104"/>
        <v/>
      </c>
      <c r="T223" t="str">
        <f t="shared" si="105"/>
        <v/>
      </c>
      <c r="U223" t="str">
        <f t="shared" si="106"/>
        <v/>
      </c>
      <c r="V223" t="str">
        <f t="shared" si="107"/>
        <v/>
      </c>
      <c r="W223" t="str">
        <f t="shared" si="108"/>
        <v/>
      </c>
      <c r="X223" t="str">
        <f t="shared" si="109"/>
        <v/>
      </c>
      <c r="Y223" t="str">
        <f t="shared" si="110"/>
        <v/>
      </c>
      <c r="Z223" t="str">
        <f t="shared" si="111"/>
        <v/>
      </c>
      <c r="AA223" t="str">
        <f t="shared" si="112"/>
        <v/>
      </c>
      <c r="AB223" t="str">
        <f t="shared" si="113"/>
        <v/>
      </c>
      <c r="AC223" t="str">
        <f t="shared" si="114"/>
        <v/>
      </c>
      <c r="AD223" t="str">
        <f t="shared" si="115"/>
        <v/>
      </c>
      <c r="AE223" t="str">
        <f t="shared" si="116"/>
        <v/>
      </c>
      <c r="AF223" t="str">
        <f t="shared" si="117"/>
        <v/>
      </c>
      <c r="AG223" s="27"/>
    </row>
    <row r="224" spans="2:33" ht="14.4">
      <c r="B224" s="19" t="str">
        <f>IF(ISBLANK(A224),"",_xlfn.XLOOKUP(LEFT(A224,3),'MKT name rule'!$B$2:$B$322,'MKT name rule'!$C$2:$C$322, "Not found"))</f>
        <v/>
      </c>
      <c r="C224" s="19" t="str">
        <f t="shared" si="118"/>
        <v/>
      </c>
      <c r="D224" t="str">
        <f t="shared" si="91"/>
        <v/>
      </c>
      <c r="E224" t="str">
        <f t="shared" si="92"/>
        <v/>
      </c>
      <c r="F224" t="str">
        <f t="shared" si="93"/>
        <v/>
      </c>
      <c r="G224" t="str">
        <f t="shared" si="90"/>
        <v/>
      </c>
      <c r="H224" t="str">
        <f t="shared" si="119"/>
        <v/>
      </c>
      <c r="I224" t="str">
        <f t="shared" si="94"/>
        <v/>
      </c>
      <c r="J224" t="str">
        <f t="shared" si="95"/>
        <v/>
      </c>
      <c r="K224" t="str">
        <f t="shared" si="96"/>
        <v/>
      </c>
      <c r="L224" s="1" t="str">
        <f t="shared" si="97"/>
        <v/>
      </c>
      <c r="M224" t="str">
        <f t="shared" si="98"/>
        <v/>
      </c>
      <c r="N224" t="str">
        <f t="shared" si="99"/>
        <v/>
      </c>
      <c r="O224" t="str">
        <f t="shared" si="100"/>
        <v/>
      </c>
      <c r="P224" t="str">
        <f t="shared" si="101"/>
        <v/>
      </c>
      <c r="Q224" t="str">
        <f t="shared" si="102"/>
        <v/>
      </c>
      <c r="R224" t="str">
        <f t="shared" si="103"/>
        <v/>
      </c>
      <c r="S224" t="str">
        <f t="shared" si="104"/>
        <v/>
      </c>
      <c r="T224" t="str">
        <f t="shared" si="105"/>
        <v/>
      </c>
      <c r="U224" t="str">
        <f t="shared" si="106"/>
        <v/>
      </c>
      <c r="V224" t="str">
        <f t="shared" si="107"/>
        <v/>
      </c>
      <c r="W224" t="str">
        <f t="shared" si="108"/>
        <v/>
      </c>
      <c r="X224" t="str">
        <f t="shared" si="109"/>
        <v/>
      </c>
      <c r="Y224" t="str">
        <f t="shared" si="110"/>
        <v/>
      </c>
      <c r="Z224" t="str">
        <f t="shared" si="111"/>
        <v/>
      </c>
      <c r="AA224" t="str">
        <f t="shared" si="112"/>
        <v/>
      </c>
      <c r="AB224" t="str">
        <f t="shared" si="113"/>
        <v/>
      </c>
      <c r="AC224" t="str">
        <f t="shared" si="114"/>
        <v/>
      </c>
      <c r="AD224" t="str">
        <f t="shared" si="115"/>
        <v/>
      </c>
      <c r="AE224" t="str">
        <f t="shared" si="116"/>
        <v/>
      </c>
      <c r="AF224" t="str">
        <f t="shared" si="117"/>
        <v/>
      </c>
      <c r="AG224" s="27"/>
    </row>
    <row r="225" spans="2:33" ht="14.4">
      <c r="B225" s="19" t="str">
        <f>IF(ISBLANK(A225),"",_xlfn.XLOOKUP(LEFT(A225,3),'MKT name rule'!$B$2:$B$322,'MKT name rule'!$C$2:$C$322, "Not found"))</f>
        <v/>
      </c>
      <c r="C225" s="19" t="str">
        <f t="shared" si="118"/>
        <v/>
      </c>
      <c r="D225" t="str">
        <f t="shared" si="91"/>
        <v/>
      </c>
      <c r="E225" t="str">
        <f t="shared" si="92"/>
        <v/>
      </c>
      <c r="F225" t="str">
        <f t="shared" si="93"/>
        <v/>
      </c>
      <c r="G225" t="str">
        <f t="shared" si="90"/>
        <v/>
      </c>
      <c r="H225" t="str">
        <f t="shared" si="119"/>
        <v/>
      </c>
      <c r="I225" t="str">
        <f t="shared" si="94"/>
        <v/>
      </c>
      <c r="J225" t="str">
        <f t="shared" si="95"/>
        <v/>
      </c>
      <c r="K225" t="str">
        <f t="shared" si="96"/>
        <v/>
      </c>
      <c r="L225" s="1" t="str">
        <f t="shared" si="97"/>
        <v/>
      </c>
      <c r="M225" t="str">
        <f t="shared" si="98"/>
        <v/>
      </c>
      <c r="N225" t="str">
        <f t="shared" si="99"/>
        <v/>
      </c>
      <c r="O225" t="str">
        <f t="shared" si="100"/>
        <v/>
      </c>
      <c r="P225" t="str">
        <f t="shared" si="101"/>
        <v/>
      </c>
      <c r="Q225" t="str">
        <f t="shared" si="102"/>
        <v/>
      </c>
      <c r="R225" t="str">
        <f t="shared" si="103"/>
        <v/>
      </c>
      <c r="S225" t="str">
        <f t="shared" si="104"/>
        <v/>
      </c>
      <c r="T225" t="str">
        <f t="shared" si="105"/>
        <v/>
      </c>
      <c r="U225" t="str">
        <f t="shared" si="106"/>
        <v/>
      </c>
      <c r="V225" t="str">
        <f t="shared" si="107"/>
        <v/>
      </c>
      <c r="W225" t="str">
        <f t="shared" si="108"/>
        <v/>
      </c>
      <c r="X225" t="str">
        <f t="shared" si="109"/>
        <v/>
      </c>
      <c r="Y225" t="str">
        <f t="shared" si="110"/>
        <v/>
      </c>
      <c r="Z225" t="str">
        <f t="shared" si="111"/>
        <v/>
      </c>
      <c r="AA225" t="str">
        <f t="shared" si="112"/>
        <v/>
      </c>
      <c r="AB225" t="str">
        <f t="shared" si="113"/>
        <v/>
      </c>
      <c r="AC225" t="str">
        <f t="shared" si="114"/>
        <v/>
      </c>
      <c r="AD225" t="str">
        <f t="shared" si="115"/>
        <v/>
      </c>
      <c r="AE225" t="str">
        <f t="shared" si="116"/>
        <v/>
      </c>
      <c r="AF225" t="str">
        <f t="shared" si="117"/>
        <v/>
      </c>
      <c r="AG225" s="27"/>
    </row>
    <row r="226" spans="2:33" ht="14.4">
      <c r="B226" s="19" t="str">
        <f>IF(ISBLANK(A226),"",_xlfn.XLOOKUP(LEFT(A226,3),'MKT name rule'!$B$2:$B$322,'MKT name rule'!$C$2:$C$322, "Not found"))</f>
        <v/>
      </c>
      <c r="C226" s="19" t="str">
        <f t="shared" si="118"/>
        <v/>
      </c>
      <c r="D226" t="str">
        <f t="shared" si="91"/>
        <v/>
      </c>
      <c r="E226" t="str">
        <f t="shared" si="92"/>
        <v/>
      </c>
      <c r="F226" t="str">
        <f t="shared" si="93"/>
        <v/>
      </c>
      <c r="G226" t="str">
        <f t="shared" ref="G226:G289" si="120">IF(ISBLANK(A226),"",IF(ISNUMBER(SEARCH("Windows 11 Home",BR226)),"Windows 11 Home",IF(ISNUMBER(SEARCH("Windows 11 Pro",BR226)),"Windows 11 Pro",IF(ISNUMBER(SEARCH("Chrome",AM226)),"ChromeOS",""))))</f>
        <v/>
      </c>
      <c r="H226" t="str">
        <f t="shared" si="119"/>
        <v/>
      </c>
      <c r="I226" t="str">
        <f t="shared" si="94"/>
        <v/>
      </c>
      <c r="J226" t="str">
        <f t="shared" si="95"/>
        <v/>
      </c>
      <c r="K226" t="str">
        <f t="shared" si="96"/>
        <v/>
      </c>
      <c r="L226" s="1" t="str">
        <f t="shared" si="97"/>
        <v/>
      </c>
      <c r="M226" t="str">
        <f t="shared" si="98"/>
        <v/>
      </c>
      <c r="N226" t="str">
        <f t="shared" si="99"/>
        <v/>
      </c>
      <c r="O226" t="str">
        <f t="shared" si="100"/>
        <v/>
      </c>
      <c r="P226" t="str">
        <f t="shared" si="101"/>
        <v/>
      </c>
      <c r="Q226" t="str">
        <f t="shared" si="102"/>
        <v/>
      </c>
      <c r="R226" t="str">
        <f t="shared" si="103"/>
        <v/>
      </c>
      <c r="S226" t="str">
        <f t="shared" si="104"/>
        <v/>
      </c>
      <c r="T226" t="str">
        <f t="shared" si="105"/>
        <v/>
      </c>
      <c r="U226" t="str">
        <f t="shared" si="106"/>
        <v/>
      </c>
      <c r="V226" t="str">
        <f t="shared" si="107"/>
        <v/>
      </c>
      <c r="W226" t="str">
        <f t="shared" si="108"/>
        <v/>
      </c>
      <c r="X226" t="str">
        <f t="shared" si="109"/>
        <v/>
      </c>
      <c r="Y226" t="str">
        <f t="shared" si="110"/>
        <v/>
      </c>
      <c r="Z226" t="str">
        <f t="shared" si="111"/>
        <v/>
      </c>
      <c r="AA226" t="str">
        <f t="shared" si="112"/>
        <v/>
      </c>
      <c r="AB226" t="str">
        <f t="shared" si="113"/>
        <v/>
      </c>
      <c r="AC226" t="str">
        <f t="shared" si="114"/>
        <v/>
      </c>
      <c r="AD226" t="str">
        <f t="shared" si="115"/>
        <v/>
      </c>
      <c r="AE226" t="str">
        <f t="shared" si="116"/>
        <v/>
      </c>
      <c r="AF226" t="str">
        <f t="shared" si="117"/>
        <v/>
      </c>
      <c r="AG226" s="27"/>
    </row>
    <row r="227" spans="2:33" ht="14.4">
      <c r="B227" s="19" t="str">
        <f>IF(ISBLANK(A227),"",_xlfn.XLOOKUP(LEFT(A227,3),'MKT name rule'!$B$2:$B$322,'MKT name rule'!$C$2:$C$322, "Not found"))</f>
        <v/>
      </c>
      <c r="C227" s="19" t="str">
        <f t="shared" si="118"/>
        <v/>
      </c>
      <c r="D227" t="str">
        <f t="shared" si="91"/>
        <v/>
      </c>
      <c r="E227" t="str">
        <f t="shared" si="92"/>
        <v/>
      </c>
      <c r="F227" t="str">
        <f t="shared" si="93"/>
        <v/>
      </c>
      <c r="G227" t="str">
        <f t="shared" si="120"/>
        <v/>
      </c>
      <c r="H227" t="str">
        <f t="shared" si="119"/>
        <v/>
      </c>
      <c r="I227" t="str">
        <f t="shared" si="94"/>
        <v/>
      </c>
      <c r="J227" t="str">
        <f t="shared" si="95"/>
        <v/>
      </c>
      <c r="K227" t="str">
        <f t="shared" si="96"/>
        <v/>
      </c>
      <c r="L227" s="1" t="str">
        <f t="shared" si="97"/>
        <v/>
      </c>
      <c r="M227" t="str">
        <f t="shared" si="98"/>
        <v/>
      </c>
      <c r="N227" t="str">
        <f t="shared" si="99"/>
        <v/>
      </c>
      <c r="O227" t="str">
        <f t="shared" si="100"/>
        <v/>
      </c>
      <c r="P227" t="str">
        <f t="shared" si="101"/>
        <v/>
      </c>
      <c r="Q227" t="str">
        <f t="shared" si="102"/>
        <v/>
      </c>
      <c r="R227" t="str">
        <f t="shared" si="103"/>
        <v/>
      </c>
      <c r="S227" t="str">
        <f t="shared" si="104"/>
        <v/>
      </c>
      <c r="T227" t="str">
        <f t="shared" si="105"/>
        <v/>
      </c>
      <c r="U227" t="str">
        <f t="shared" si="106"/>
        <v/>
      </c>
      <c r="V227" t="str">
        <f t="shared" si="107"/>
        <v/>
      </c>
      <c r="W227" t="str">
        <f t="shared" si="108"/>
        <v/>
      </c>
      <c r="X227" t="str">
        <f t="shared" si="109"/>
        <v/>
      </c>
      <c r="Y227" t="str">
        <f t="shared" si="110"/>
        <v/>
      </c>
      <c r="Z227" t="str">
        <f t="shared" si="111"/>
        <v/>
      </c>
      <c r="AA227" t="str">
        <f t="shared" si="112"/>
        <v/>
      </c>
      <c r="AB227" t="str">
        <f t="shared" si="113"/>
        <v/>
      </c>
      <c r="AC227" t="str">
        <f t="shared" si="114"/>
        <v/>
      </c>
      <c r="AD227" t="str">
        <f t="shared" si="115"/>
        <v/>
      </c>
      <c r="AE227" t="str">
        <f t="shared" si="116"/>
        <v/>
      </c>
      <c r="AF227" t="str">
        <f t="shared" si="117"/>
        <v/>
      </c>
      <c r="AG227" s="27"/>
    </row>
    <row r="228" spans="2:33" ht="14.4">
      <c r="B228" s="19" t="str">
        <f>IF(ISBLANK(A228),"",_xlfn.XLOOKUP(LEFT(A228,3),'MKT name rule'!$B$2:$B$322,'MKT name rule'!$C$2:$C$322, "Not found"))</f>
        <v/>
      </c>
      <c r="C228" s="19" t="str">
        <f t="shared" si="118"/>
        <v/>
      </c>
      <c r="D228" t="str">
        <f t="shared" si="91"/>
        <v/>
      </c>
      <c r="E228" t="str">
        <f t="shared" si="92"/>
        <v/>
      </c>
      <c r="F228" t="str">
        <f t="shared" si="93"/>
        <v/>
      </c>
      <c r="G228" t="str">
        <f t="shared" si="120"/>
        <v/>
      </c>
      <c r="H228" t="str">
        <f t="shared" si="119"/>
        <v/>
      </c>
      <c r="I228" t="str">
        <f t="shared" si="94"/>
        <v/>
      </c>
      <c r="J228" t="str">
        <f t="shared" si="95"/>
        <v/>
      </c>
      <c r="K228" t="str">
        <f t="shared" si="96"/>
        <v/>
      </c>
      <c r="L228" s="1" t="str">
        <f t="shared" si="97"/>
        <v/>
      </c>
      <c r="M228" t="str">
        <f t="shared" si="98"/>
        <v/>
      </c>
      <c r="N228" t="str">
        <f t="shared" si="99"/>
        <v/>
      </c>
      <c r="O228" t="str">
        <f t="shared" si="100"/>
        <v/>
      </c>
      <c r="P228" t="str">
        <f t="shared" si="101"/>
        <v/>
      </c>
      <c r="Q228" t="str">
        <f t="shared" si="102"/>
        <v/>
      </c>
      <c r="R228" t="str">
        <f t="shared" si="103"/>
        <v/>
      </c>
      <c r="S228" t="str">
        <f t="shared" si="104"/>
        <v/>
      </c>
      <c r="T228" t="str">
        <f t="shared" si="105"/>
        <v/>
      </c>
      <c r="U228" t="str">
        <f t="shared" si="106"/>
        <v/>
      </c>
      <c r="V228" t="str">
        <f t="shared" si="107"/>
        <v/>
      </c>
      <c r="W228" t="str">
        <f t="shared" si="108"/>
        <v/>
      </c>
      <c r="X228" t="str">
        <f t="shared" si="109"/>
        <v/>
      </c>
      <c r="Y228" t="str">
        <f t="shared" si="110"/>
        <v/>
      </c>
      <c r="Z228" t="str">
        <f t="shared" si="111"/>
        <v/>
      </c>
      <c r="AA228" t="str">
        <f t="shared" si="112"/>
        <v/>
      </c>
      <c r="AB228" t="str">
        <f t="shared" si="113"/>
        <v/>
      </c>
      <c r="AC228" t="str">
        <f t="shared" si="114"/>
        <v/>
      </c>
      <c r="AD228" t="str">
        <f t="shared" si="115"/>
        <v/>
      </c>
      <c r="AE228" t="str">
        <f t="shared" si="116"/>
        <v/>
      </c>
      <c r="AF228" t="str">
        <f t="shared" si="117"/>
        <v/>
      </c>
      <c r="AG228" s="27"/>
    </row>
    <row r="229" spans="2:33" ht="14.4">
      <c r="B229" s="19" t="str">
        <f>IF(ISBLANK(A229),"",_xlfn.XLOOKUP(LEFT(A229,3),'MKT name rule'!$B$2:$B$322,'MKT name rule'!$C$2:$C$322, "Not found"))</f>
        <v/>
      </c>
      <c r="C229" s="19" t="str">
        <f t="shared" si="118"/>
        <v/>
      </c>
      <c r="D229" t="str">
        <f t="shared" si="91"/>
        <v/>
      </c>
      <c r="E229" t="str">
        <f t="shared" si="92"/>
        <v/>
      </c>
      <c r="F229" t="str">
        <f t="shared" si="93"/>
        <v/>
      </c>
      <c r="G229" t="str">
        <f t="shared" si="120"/>
        <v/>
      </c>
      <c r="H229" t="str">
        <f t="shared" si="119"/>
        <v/>
      </c>
      <c r="I229" t="str">
        <f t="shared" si="94"/>
        <v/>
      </c>
      <c r="J229" t="str">
        <f t="shared" si="95"/>
        <v/>
      </c>
      <c r="K229" t="str">
        <f t="shared" si="96"/>
        <v/>
      </c>
      <c r="L229" s="1" t="str">
        <f t="shared" si="97"/>
        <v/>
      </c>
      <c r="M229" t="str">
        <f t="shared" si="98"/>
        <v/>
      </c>
      <c r="N229" t="str">
        <f t="shared" si="99"/>
        <v/>
      </c>
      <c r="O229" t="str">
        <f t="shared" si="100"/>
        <v/>
      </c>
      <c r="P229" t="str">
        <f t="shared" si="101"/>
        <v/>
      </c>
      <c r="Q229" t="str">
        <f t="shared" si="102"/>
        <v/>
      </c>
      <c r="R229" t="str">
        <f t="shared" si="103"/>
        <v/>
      </c>
      <c r="S229" t="str">
        <f t="shared" si="104"/>
        <v/>
      </c>
      <c r="T229" t="str">
        <f t="shared" si="105"/>
        <v/>
      </c>
      <c r="U229" t="str">
        <f t="shared" si="106"/>
        <v/>
      </c>
      <c r="V229" t="str">
        <f t="shared" si="107"/>
        <v/>
      </c>
      <c r="W229" t="str">
        <f t="shared" si="108"/>
        <v/>
      </c>
      <c r="X229" t="str">
        <f t="shared" si="109"/>
        <v/>
      </c>
      <c r="Y229" t="str">
        <f t="shared" si="110"/>
        <v/>
      </c>
      <c r="Z229" t="str">
        <f t="shared" si="111"/>
        <v/>
      </c>
      <c r="AA229" t="str">
        <f t="shared" si="112"/>
        <v/>
      </c>
      <c r="AB229" t="str">
        <f t="shared" si="113"/>
        <v/>
      </c>
      <c r="AC229" t="str">
        <f t="shared" si="114"/>
        <v/>
      </c>
      <c r="AD229" t="str">
        <f t="shared" si="115"/>
        <v/>
      </c>
      <c r="AE229" t="str">
        <f t="shared" si="116"/>
        <v/>
      </c>
      <c r="AF229" t="str">
        <f t="shared" si="117"/>
        <v/>
      </c>
      <c r="AG229" s="27"/>
    </row>
    <row r="230" spans="2:33" ht="14.4">
      <c r="B230" s="19" t="str">
        <f>IF(ISBLANK(A230),"",_xlfn.XLOOKUP(LEFT(A230,3),'MKT name rule'!$B$2:$B$322,'MKT name rule'!$C$2:$C$322, "Not found"))</f>
        <v/>
      </c>
      <c r="C230" s="19" t="str">
        <f t="shared" si="118"/>
        <v/>
      </c>
      <c r="D230" t="str">
        <f t="shared" si="91"/>
        <v/>
      </c>
      <c r="E230" t="str">
        <f t="shared" si="92"/>
        <v/>
      </c>
      <c r="F230" t="str">
        <f t="shared" si="93"/>
        <v/>
      </c>
      <c r="G230" t="str">
        <f t="shared" si="120"/>
        <v/>
      </c>
      <c r="H230" t="str">
        <f t="shared" si="119"/>
        <v/>
      </c>
      <c r="I230" t="str">
        <f t="shared" si="94"/>
        <v/>
      </c>
      <c r="J230" t="str">
        <f t="shared" si="95"/>
        <v/>
      </c>
      <c r="K230" t="str">
        <f t="shared" si="96"/>
        <v/>
      </c>
      <c r="L230" s="1" t="str">
        <f t="shared" si="97"/>
        <v/>
      </c>
      <c r="M230" t="str">
        <f t="shared" si="98"/>
        <v/>
      </c>
      <c r="N230" t="str">
        <f t="shared" si="99"/>
        <v/>
      </c>
      <c r="O230" t="str">
        <f t="shared" si="100"/>
        <v/>
      </c>
      <c r="P230" t="str">
        <f t="shared" si="101"/>
        <v/>
      </c>
      <c r="Q230" t="str">
        <f t="shared" si="102"/>
        <v/>
      </c>
      <c r="R230" t="str">
        <f t="shared" si="103"/>
        <v/>
      </c>
      <c r="S230" t="str">
        <f t="shared" si="104"/>
        <v/>
      </c>
      <c r="T230" t="str">
        <f t="shared" si="105"/>
        <v/>
      </c>
      <c r="U230" t="str">
        <f t="shared" si="106"/>
        <v/>
      </c>
      <c r="V230" t="str">
        <f t="shared" si="107"/>
        <v/>
      </c>
      <c r="W230" t="str">
        <f t="shared" si="108"/>
        <v/>
      </c>
      <c r="X230" t="str">
        <f t="shared" si="109"/>
        <v/>
      </c>
      <c r="Y230" t="str">
        <f t="shared" si="110"/>
        <v/>
      </c>
      <c r="Z230" t="str">
        <f t="shared" si="111"/>
        <v/>
      </c>
      <c r="AA230" t="str">
        <f t="shared" si="112"/>
        <v/>
      </c>
      <c r="AB230" t="str">
        <f t="shared" si="113"/>
        <v/>
      </c>
      <c r="AC230" t="str">
        <f t="shared" si="114"/>
        <v/>
      </c>
      <c r="AD230" t="str">
        <f t="shared" si="115"/>
        <v/>
      </c>
      <c r="AE230" t="str">
        <f t="shared" si="116"/>
        <v/>
      </c>
      <c r="AF230" t="str">
        <f t="shared" si="117"/>
        <v/>
      </c>
      <c r="AG230" s="27"/>
    </row>
    <row r="231" spans="2:33" ht="14.4">
      <c r="B231" s="19" t="str">
        <f>IF(ISBLANK(A231),"",_xlfn.XLOOKUP(LEFT(A231,3),'MKT name rule'!$B$2:$B$322,'MKT name rule'!$C$2:$C$322, "Not found"))</f>
        <v/>
      </c>
      <c r="C231" s="19" t="str">
        <f t="shared" si="118"/>
        <v/>
      </c>
      <c r="D231" t="str">
        <f t="shared" si="91"/>
        <v/>
      </c>
      <c r="E231" t="str">
        <f t="shared" si="92"/>
        <v/>
      </c>
      <c r="F231" t="str">
        <f t="shared" si="93"/>
        <v/>
      </c>
      <c r="G231" t="str">
        <f t="shared" si="120"/>
        <v/>
      </c>
      <c r="H231" t="str">
        <f t="shared" si="119"/>
        <v/>
      </c>
      <c r="I231" t="str">
        <f t="shared" si="94"/>
        <v/>
      </c>
      <c r="J231" t="str">
        <f t="shared" si="95"/>
        <v/>
      </c>
      <c r="K231" t="str">
        <f t="shared" si="96"/>
        <v/>
      </c>
      <c r="L231" s="1" t="str">
        <f t="shared" si="97"/>
        <v/>
      </c>
      <c r="M231" t="str">
        <f t="shared" si="98"/>
        <v/>
      </c>
      <c r="N231" t="str">
        <f t="shared" si="99"/>
        <v/>
      </c>
      <c r="O231" t="str">
        <f t="shared" si="100"/>
        <v/>
      </c>
      <c r="P231" t="str">
        <f t="shared" si="101"/>
        <v/>
      </c>
      <c r="Q231" t="str">
        <f t="shared" si="102"/>
        <v/>
      </c>
      <c r="R231" t="str">
        <f t="shared" si="103"/>
        <v/>
      </c>
      <c r="S231" t="str">
        <f t="shared" si="104"/>
        <v/>
      </c>
      <c r="T231" t="str">
        <f t="shared" si="105"/>
        <v/>
      </c>
      <c r="U231" t="str">
        <f t="shared" si="106"/>
        <v/>
      </c>
      <c r="V231" t="str">
        <f t="shared" si="107"/>
        <v/>
      </c>
      <c r="W231" t="str">
        <f t="shared" si="108"/>
        <v/>
      </c>
      <c r="X231" t="str">
        <f t="shared" si="109"/>
        <v/>
      </c>
      <c r="Y231" t="str">
        <f t="shared" si="110"/>
        <v/>
      </c>
      <c r="Z231" t="str">
        <f t="shared" si="111"/>
        <v/>
      </c>
      <c r="AA231" t="str">
        <f t="shared" si="112"/>
        <v/>
      </c>
      <c r="AB231" t="str">
        <f t="shared" si="113"/>
        <v/>
      </c>
      <c r="AC231" t="str">
        <f t="shared" si="114"/>
        <v/>
      </c>
      <c r="AD231" t="str">
        <f t="shared" si="115"/>
        <v/>
      </c>
      <c r="AE231" t="str">
        <f t="shared" si="116"/>
        <v/>
      </c>
      <c r="AF231" t="str">
        <f t="shared" si="117"/>
        <v/>
      </c>
      <c r="AG231" s="27"/>
    </row>
    <row r="232" spans="2:33" ht="14.4">
      <c r="B232" s="19" t="str">
        <f>IF(ISBLANK(A232),"",_xlfn.XLOOKUP(LEFT(A232,3),'MKT name rule'!$B$2:$B$322,'MKT name rule'!$C$2:$C$322, "Not found"))</f>
        <v/>
      </c>
      <c r="C232" s="19" t="str">
        <f t="shared" si="118"/>
        <v/>
      </c>
      <c r="D232" t="str">
        <f t="shared" si="91"/>
        <v/>
      </c>
      <c r="E232" t="str">
        <f t="shared" si="92"/>
        <v/>
      </c>
      <c r="F232" t="str">
        <f t="shared" si="93"/>
        <v/>
      </c>
      <c r="G232" t="str">
        <f t="shared" si="120"/>
        <v/>
      </c>
      <c r="H232" t="str">
        <f t="shared" si="119"/>
        <v/>
      </c>
      <c r="I232" t="str">
        <f t="shared" si="94"/>
        <v/>
      </c>
      <c r="J232" t="str">
        <f t="shared" si="95"/>
        <v/>
      </c>
      <c r="K232" t="str">
        <f t="shared" si="96"/>
        <v/>
      </c>
      <c r="L232" s="1" t="str">
        <f t="shared" si="97"/>
        <v/>
      </c>
      <c r="M232" t="str">
        <f t="shared" si="98"/>
        <v/>
      </c>
      <c r="N232" t="str">
        <f t="shared" si="99"/>
        <v/>
      </c>
      <c r="O232" t="str">
        <f t="shared" si="100"/>
        <v/>
      </c>
      <c r="P232" t="str">
        <f t="shared" si="101"/>
        <v/>
      </c>
      <c r="Q232" t="str">
        <f t="shared" si="102"/>
        <v/>
      </c>
      <c r="R232" t="str">
        <f t="shared" si="103"/>
        <v/>
      </c>
      <c r="S232" t="str">
        <f t="shared" si="104"/>
        <v/>
      </c>
      <c r="T232" t="str">
        <f t="shared" si="105"/>
        <v/>
      </c>
      <c r="U232" t="str">
        <f t="shared" si="106"/>
        <v/>
      </c>
      <c r="V232" t="str">
        <f t="shared" si="107"/>
        <v/>
      </c>
      <c r="W232" t="str">
        <f t="shared" si="108"/>
        <v/>
      </c>
      <c r="X232" t="str">
        <f t="shared" si="109"/>
        <v/>
      </c>
      <c r="Y232" t="str">
        <f t="shared" si="110"/>
        <v/>
      </c>
      <c r="Z232" t="str">
        <f t="shared" si="111"/>
        <v/>
      </c>
      <c r="AA232" t="str">
        <f t="shared" si="112"/>
        <v/>
      </c>
      <c r="AB232" t="str">
        <f t="shared" si="113"/>
        <v/>
      </c>
      <c r="AC232" t="str">
        <f t="shared" si="114"/>
        <v/>
      </c>
      <c r="AD232" t="str">
        <f t="shared" si="115"/>
        <v/>
      </c>
      <c r="AE232" t="str">
        <f t="shared" si="116"/>
        <v/>
      </c>
      <c r="AF232" t="str">
        <f t="shared" si="117"/>
        <v/>
      </c>
      <c r="AG232" s="27"/>
    </row>
    <row r="233" spans="2:33" ht="14.4">
      <c r="B233" s="19" t="str">
        <f>IF(ISBLANK(A233),"",_xlfn.XLOOKUP(LEFT(A233,3),'MKT name rule'!$B$2:$B$322,'MKT name rule'!$C$2:$C$322, "Not found"))</f>
        <v/>
      </c>
      <c r="C233" s="19" t="str">
        <f t="shared" si="118"/>
        <v/>
      </c>
      <c r="D233" t="str">
        <f t="shared" si="91"/>
        <v/>
      </c>
      <c r="E233" t="str">
        <f t="shared" si="92"/>
        <v/>
      </c>
      <c r="F233" t="str">
        <f t="shared" si="93"/>
        <v/>
      </c>
      <c r="G233" t="str">
        <f t="shared" si="120"/>
        <v/>
      </c>
      <c r="H233" t="str">
        <f t="shared" si="119"/>
        <v/>
      </c>
      <c r="I233" t="str">
        <f t="shared" si="94"/>
        <v/>
      </c>
      <c r="J233" t="str">
        <f t="shared" si="95"/>
        <v/>
      </c>
      <c r="K233" t="str">
        <f t="shared" si="96"/>
        <v/>
      </c>
      <c r="L233" s="1" t="str">
        <f t="shared" si="97"/>
        <v/>
      </c>
      <c r="M233" t="str">
        <f t="shared" si="98"/>
        <v/>
      </c>
      <c r="N233" t="str">
        <f t="shared" si="99"/>
        <v/>
      </c>
      <c r="O233" t="str">
        <f t="shared" si="100"/>
        <v/>
      </c>
      <c r="P233" t="str">
        <f t="shared" si="101"/>
        <v/>
      </c>
      <c r="Q233" t="str">
        <f t="shared" si="102"/>
        <v/>
      </c>
      <c r="R233" t="str">
        <f t="shared" si="103"/>
        <v/>
      </c>
      <c r="S233" t="str">
        <f t="shared" si="104"/>
        <v/>
      </c>
      <c r="T233" t="str">
        <f t="shared" si="105"/>
        <v/>
      </c>
      <c r="U233" t="str">
        <f t="shared" si="106"/>
        <v/>
      </c>
      <c r="V233" t="str">
        <f t="shared" si="107"/>
        <v/>
      </c>
      <c r="W233" t="str">
        <f t="shared" si="108"/>
        <v/>
      </c>
      <c r="X233" t="str">
        <f t="shared" si="109"/>
        <v/>
      </c>
      <c r="Y233" t="str">
        <f t="shared" si="110"/>
        <v/>
      </c>
      <c r="Z233" t="str">
        <f t="shared" si="111"/>
        <v/>
      </c>
      <c r="AA233" t="str">
        <f t="shared" si="112"/>
        <v/>
      </c>
      <c r="AB233" t="str">
        <f t="shared" si="113"/>
        <v/>
      </c>
      <c r="AC233" t="str">
        <f t="shared" si="114"/>
        <v/>
      </c>
      <c r="AD233" t="str">
        <f t="shared" si="115"/>
        <v/>
      </c>
      <c r="AE233" t="str">
        <f t="shared" si="116"/>
        <v/>
      </c>
      <c r="AF233" t="str">
        <f t="shared" si="117"/>
        <v/>
      </c>
      <c r="AG233" s="27"/>
    </row>
    <row r="234" spans="2:33" ht="14.4">
      <c r="B234" s="19" t="str">
        <f>IF(ISBLANK(A234),"",_xlfn.XLOOKUP(LEFT(A234,3),'MKT name rule'!$B$2:$B$322,'MKT name rule'!$C$2:$C$322, "Not found"))</f>
        <v/>
      </c>
      <c r="C234" s="19" t="str">
        <f t="shared" si="118"/>
        <v/>
      </c>
      <c r="D234" t="str">
        <f t="shared" si="91"/>
        <v/>
      </c>
      <c r="E234" t="str">
        <f t="shared" si="92"/>
        <v/>
      </c>
      <c r="F234" t="str">
        <f t="shared" si="93"/>
        <v/>
      </c>
      <c r="G234" t="str">
        <f t="shared" si="120"/>
        <v/>
      </c>
      <c r="H234" t="str">
        <f t="shared" si="119"/>
        <v/>
      </c>
      <c r="I234" t="str">
        <f t="shared" si="94"/>
        <v/>
      </c>
      <c r="J234" t="str">
        <f t="shared" si="95"/>
        <v/>
      </c>
      <c r="K234" t="str">
        <f t="shared" si="96"/>
        <v/>
      </c>
      <c r="L234" s="1" t="str">
        <f t="shared" si="97"/>
        <v/>
      </c>
      <c r="M234" t="str">
        <f t="shared" si="98"/>
        <v/>
      </c>
      <c r="N234" t="str">
        <f t="shared" si="99"/>
        <v/>
      </c>
      <c r="O234" t="str">
        <f t="shared" si="100"/>
        <v/>
      </c>
      <c r="P234" t="str">
        <f t="shared" si="101"/>
        <v/>
      </c>
      <c r="Q234" t="str">
        <f t="shared" si="102"/>
        <v/>
      </c>
      <c r="R234" t="str">
        <f t="shared" si="103"/>
        <v/>
      </c>
      <c r="S234" t="str">
        <f t="shared" si="104"/>
        <v/>
      </c>
      <c r="T234" t="str">
        <f t="shared" si="105"/>
        <v/>
      </c>
      <c r="U234" t="str">
        <f t="shared" si="106"/>
        <v/>
      </c>
      <c r="V234" t="str">
        <f t="shared" si="107"/>
        <v/>
      </c>
      <c r="W234" t="str">
        <f t="shared" si="108"/>
        <v/>
      </c>
      <c r="X234" t="str">
        <f t="shared" si="109"/>
        <v/>
      </c>
      <c r="Y234" t="str">
        <f t="shared" si="110"/>
        <v/>
      </c>
      <c r="Z234" t="str">
        <f t="shared" si="111"/>
        <v/>
      </c>
      <c r="AA234" t="str">
        <f t="shared" si="112"/>
        <v/>
      </c>
      <c r="AB234" t="str">
        <f t="shared" si="113"/>
        <v/>
      </c>
      <c r="AC234" t="str">
        <f t="shared" si="114"/>
        <v/>
      </c>
      <c r="AD234" t="str">
        <f t="shared" si="115"/>
        <v/>
      </c>
      <c r="AE234" t="str">
        <f t="shared" si="116"/>
        <v/>
      </c>
      <c r="AF234" t="str">
        <f t="shared" si="117"/>
        <v/>
      </c>
      <c r="AG234" s="27"/>
    </row>
    <row r="235" spans="2:33" ht="14.4">
      <c r="B235" s="19" t="str">
        <f>IF(ISBLANK(A235),"",_xlfn.XLOOKUP(LEFT(A235,3),'MKT name rule'!$B$2:$B$322,'MKT name rule'!$C$2:$C$322, "Not found"))</f>
        <v/>
      </c>
      <c r="C235" s="19" t="str">
        <f t="shared" si="118"/>
        <v/>
      </c>
      <c r="D235" t="str">
        <f t="shared" si="91"/>
        <v/>
      </c>
      <c r="E235" t="str">
        <f t="shared" si="92"/>
        <v/>
      </c>
      <c r="F235" t="str">
        <f t="shared" si="93"/>
        <v/>
      </c>
      <c r="G235" t="str">
        <f t="shared" si="120"/>
        <v/>
      </c>
      <c r="H235" t="str">
        <f t="shared" si="119"/>
        <v/>
      </c>
      <c r="I235" t="str">
        <f t="shared" si="94"/>
        <v/>
      </c>
      <c r="J235" t="str">
        <f t="shared" si="95"/>
        <v/>
      </c>
      <c r="K235" t="str">
        <f t="shared" si="96"/>
        <v/>
      </c>
      <c r="L235" s="1" t="str">
        <f t="shared" si="97"/>
        <v/>
      </c>
      <c r="M235" t="str">
        <f t="shared" si="98"/>
        <v/>
      </c>
      <c r="N235" t="str">
        <f t="shared" si="99"/>
        <v/>
      </c>
      <c r="O235" t="str">
        <f t="shared" si="100"/>
        <v/>
      </c>
      <c r="P235" t="str">
        <f t="shared" si="101"/>
        <v/>
      </c>
      <c r="Q235" t="str">
        <f t="shared" si="102"/>
        <v/>
      </c>
      <c r="R235" t="str">
        <f t="shared" si="103"/>
        <v/>
      </c>
      <c r="S235" t="str">
        <f t="shared" si="104"/>
        <v/>
      </c>
      <c r="T235" t="str">
        <f t="shared" si="105"/>
        <v/>
      </c>
      <c r="U235" t="str">
        <f t="shared" si="106"/>
        <v/>
      </c>
      <c r="V235" t="str">
        <f t="shared" si="107"/>
        <v/>
      </c>
      <c r="W235" t="str">
        <f t="shared" si="108"/>
        <v/>
      </c>
      <c r="X235" t="str">
        <f t="shared" si="109"/>
        <v/>
      </c>
      <c r="Y235" t="str">
        <f t="shared" si="110"/>
        <v/>
      </c>
      <c r="Z235" t="str">
        <f t="shared" si="111"/>
        <v/>
      </c>
      <c r="AA235" t="str">
        <f t="shared" si="112"/>
        <v/>
      </c>
      <c r="AB235" t="str">
        <f t="shared" si="113"/>
        <v/>
      </c>
      <c r="AC235" t="str">
        <f t="shared" si="114"/>
        <v/>
      </c>
      <c r="AD235" t="str">
        <f t="shared" si="115"/>
        <v/>
      </c>
      <c r="AE235" t="str">
        <f t="shared" si="116"/>
        <v/>
      </c>
      <c r="AF235" t="str">
        <f t="shared" si="117"/>
        <v/>
      </c>
      <c r="AG235" s="27"/>
    </row>
    <row r="236" spans="2:33" ht="14.4">
      <c r="B236" s="19" t="str">
        <f>IF(ISBLANK(A236),"",_xlfn.XLOOKUP(LEFT(A236,3),'MKT name rule'!$B$2:$B$322,'MKT name rule'!$C$2:$C$322, "Not found"))</f>
        <v/>
      </c>
      <c r="C236" s="19" t="str">
        <f t="shared" si="118"/>
        <v/>
      </c>
      <c r="D236" t="str">
        <f t="shared" si="91"/>
        <v/>
      </c>
      <c r="E236" t="str">
        <f t="shared" si="92"/>
        <v/>
      </c>
      <c r="F236" t="str">
        <f t="shared" si="93"/>
        <v/>
      </c>
      <c r="G236" t="str">
        <f t="shared" si="120"/>
        <v/>
      </c>
      <c r="H236" t="str">
        <f t="shared" si="119"/>
        <v/>
      </c>
      <c r="I236" t="str">
        <f t="shared" si="94"/>
        <v/>
      </c>
      <c r="J236" t="str">
        <f t="shared" si="95"/>
        <v/>
      </c>
      <c r="K236" t="str">
        <f t="shared" si="96"/>
        <v/>
      </c>
      <c r="L236" s="1" t="str">
        <f t="shared" si="97"/>
        <v/>
      </c>
      <c r="M236" t="str">
        <f t="shared" si="98"/>
        <v/>
      </c>
      <c r="N236" t="str">
        <f t="shared" si="99"/>
        <v/>
      </c>
      <c r="O236" t="str">
        <f t="shared" si="100"/>
        <v/>
      </c>
      <c r="P236" t="str">
        <f t="shared" si="101"/>
        <v/>
      </c>
      <c r="Q236" t="str">
        <f t="shared" si="102"/>
        <v/>
      </c>
      <c r="R236" t="str">
        <f t="shared" si="103"/>
        <v/>
      </c>
      <c r="S236" t="str">
        <f t="shared" si="104"/>
        <v/>
      </c>
      <c r="T236" t="str">
        <f t="shared" si="105"/>
        <v/>
      </c>
      <c r="U236" t="str">
        <f t="shared" si="106"/>
        <v/>
      </c>
      <c r="V236" t="str">
        <f t="shared" si="107"/>
        <v/>
      </c>
      <c r="W236" t="str">
        <f t="shared" si="108"/>
        <v/>
      </c>
      <c r="X236" t="str">
        <f t="shared" si="109"/>
        <v/>
      </c>
      <c r="Y236" t="str">
        <f t="shared" si="110"/>
        <v/>
      </c>
      <c r="Z236" t="str">
        <f t="shared" si="111"/>
        <v/>
      </c>
      <c r="AA236" t="str">
        <f t="shared" si="112"/>
        <v/>
      </c>
      <c r="AB236" t="str">
        <f t="shared" si="113"/>
        <v/>
      </c>
      <c r="AC236" t="str">
        <f t="shared" si="114"/>
        <v/>
      </c>
      <c r="AD236" t="str">
        <f t="shared" si="115"/>
        <v/>
      </c>
      <c r="AE236" t="str">
        <f t="shared" si="116"/>
        <v/>
      </c>
      <c r="AF236" t="str">
        <f t="shared" si="117"/>
        <v/>
      </c>
      <c r="AG236" s="27"/>
    </row>
    <row r="237" spans="2:33" ht="14.4">
      <c r="B237" s="19" t="str">
        <f>IF(ISBLANK(A237),"",_xlfn.XLOOKUP(LEFT(A237,3),'MKT name rule'!$B$2:$B$322,'MKT name rule'!$C$2:$C$322, "Not found"))</f>
        <v/>
      </c>
      <c r="C237" s="19" t="str">
        <f t="shared" si="118"/>
        <v/>
      </c>
      <c r="D237" t="str">
        <f t="shared" si="91"/>
        <v/>
      </c>
      <c r="E237" t="str">
        <f t="shared" si="92"/>
        <v/>
      </c>
      <c r="F237" t="str">
        <f t="shared" si="93"/>
        <v/>
      </c>
      <c r="G237" t="str">
        <f t="shared" si="120"/>
        <v/>
      </c>
      <c r="H237" t="str">
        <f t="shared" si="119"/>
        <v/>
      </c>
      <c r="I237" t="str">
        <f t="shared" si="94"/>
        <v/>
      </c>
      <c r="J237" t="str">
        <f t="shared" si="95"/>
        <v/>
      </c>
      <c r="K237" t="str">
        <f t="shared" si="96"/>
        <v/>
      </c>
      <c r="L237" s="1" t="str">
        <f t="shared" si="97"/>
        <v/>
      </c>
      <c r="M237" t="str">
        <f t="shared" si="98"/>
        <v/>
      </c>
      <c r="N237" t="str">
        <f t="shared" si="99"/>
        <v/>
      </c>
      <c r="O237" t="str">
        <f t="shared" si="100"/>
        <v/>
      </c>
      <c r="P237" t="str">
        <f t="shared" si="101"/>
        <v/>
      </c>
      <c r="Q237" t="str">
        <f t="shared" si="102"/>
        <v/>
      </c>
      <c r="R237" t="str">
        <f t="shared" si="103"/>
        <v/>
      </c>
      <c r="S237" t="str">
        <f t="shared" si="104"/>
        <v/>
      </c>
      <c r="T237" t="str">
        <f t="shared" si="105"/>
        <v/>
      </c>
      <c r="U237" t="str">
        <f t="shared" si="106"/>
        <v/>
      </c>
      <c r="V237" t="str">
        <f t="shared" si="107"/>
        <v/>
      </c>
      <c r="W237" t="str">
        <f t="shared" si="108"/>
        <v/>
      </c>
      <c r="X237" t="str">
        <f t="shared" si="109"/>
        <v/>
      </c>
      <c r="Y237" t="str">
        <f t="shared" si="110"/>
        <v/>
      </c>
      <c r="Z237" t="str">
        <f t="shared" si="111"/>
        <v/>
      </c>
      <c r="AA237" t="str">
        <f t="shared" si="112"/>
        <v/>
      </c>
      <c r="AB237" t="str">
        <f t="shared" si="113"/>
        <v/>
      </c>
      <c r="AC237" t="str">
        <f t="shared" si="114"/>
        <v/>
      </c>
      <c r="AD237" t="str">
        <f t="shared" si="115"/>
        <v/>
      </c>
      <c r="AE237" t="str">
        <f t="shared" si="116"/>
        <v/>
      </c>
      <c r="AF237" t="str">
        <f t="shared" si="117"/>
        <v/>
      </c>
      <c r="AG237" s="27"/>
    </row>
    <row r="238" spans="2:33" ht="14.4">
      <c r="B238" s="19" t="str">
        <f>IF(ISBLANK(A238),"",_xlfn.XLOOKUP(LEFT(A238,3),'MKT name rule'!$B$2:$B$322,'MKT name rule'!$C$2:$C$322, "Not found"))</f>
        <v/>
      </c>
      <c r="C238" s="19" t="str">
        <f t="shared" si="118"/>
        <v/>
      </c>
      <c r="D238" t="str">
        <f t="shared" si="91"/>
        <v/>
      </c>
      <c r="E238" t="str">
        <f t="shared" si="92"/>
        <v/>
      </c>
      <c r="F238" t="str">
        <f t="shared" si="93"/>
        <v/>
      </c>
      <c r="G238" t="str">
        <f t="shared" si="120"/>
        <v/>
      </c>
      <c r="H238" t="str">
        <f t="shared" si="119"/>
        <v/>
      </c>
      <c r="I238" t="str">
        <f t="shared" si="94"/>
        <v/>
      </c>
      <c r="J238" t="str">
        <f t="shared" si="95"/>
        <v/>
      </c>
      <c r="K238" t="str">
        <f t="shared" si="96"/>
        <v/>
      </c>
      <c r="L238" s="1" t="str">
        <f t="shared" si="97"/>
        <v/>
      </c>
      <c r="M238" t="str">
        <f t="shared" si="98"/>
        <v/>
      </c>
      <c r="N238" t="str">
        <f t="shared" si="99"/>
        <v/>
      </c>
      <c r="O238" t="str">
        <f t="shared" si="100"/>
        <v/>
      </c>
      <c r="P238" t="str">
        <f t="shared" si="101"/>
        <v/>
      </c>
      <c r="Q238" t="str">
        <f t="shared" si="102"/>
        <v/>
      </c>
      <c r="R238" t="str">
        <f t="shared" si="103"/>
        <v/>
      </c>
      <c r="S238" t="str">
        <f t="shared" si="104"/>
        <v/>
      </c>
      <c r="T238" t="str">
        <f t="shared" si="105"/>
        <v/>
      </c>
      <c r="U238" t="str">
        <f t="shared" si="106"/>
        <v/>
      </c>
      <c r="V238" t="str">
        <f t="shared" si="107"/>
        <v/>
      </c>
      <c r="W238" t="str">
        <f t="shared" si="108"/>
        <v/>
      </c>
      <c r="X238" t="str">
        <f t="shared" si="109"/>
        <v/>
      </c>
      <c r="Y238" t="str">
        <f t="shared" si="110"/>
        <v/>
      </c>
      <c r="Z238" t="str">
        <f t="shared" si="111"/>
        <v/>
      </c>
      <c r="AA238" t="str">
        <f t="shared" si="112"/>
        <v/>
      </c>
      <c r="AB238" t="str">
        <f t="shared" si="113"/>
        <v/>
      </c>
      <c r="AC238" t="str">
        <f t="shared" si="114"/>
        <v/>
      </c>
      <c r="AD238" t="str">
        <f t="shared" si="115"/>
        <v/>
      </c>
      <c r="AE238" t="str">
        <f t="shared" si="116"/>
        <v/>
      </c>
      <c r="AF238" t="str">
        <f t="shared" si="117"/>
        <v/>
      </c>
      <c r="AG238" s="27"/>
    </row>
    <row r="239" spans="2:33" ht="14.4">
      <c r="B239" s="19" t="str">
        <f>IF(ISBLANK(A239),"",_xlfn.XLOOKUP(LEFT(A239,3),'MKT name rule'!$B$2:$B$322,'MKT name rule'!$C$2:$C$322, "Not found"))</f>
        <v/>
      </c>
      <c r="C239" s="19" t="str">
        <f t="shared" si="118"/>
        <v/>
      </c>
      <c r="D239" t="str">
        <f t="shared" si="91"/>
        <v/>
      </c>
      <c r="E239" t="str">
        <f t="shared" si="92"/>
        <v/>
      </c>
      <c r="F239" t="str">
        <f t="shared" si="93"/>
        <v/>
      </c>
      <c r="G239" t="str">
        <f t="shared" si="120"/>
        <v/>
      </c>
      <c r="H239" t="str">
        <f t="shared" si="119"/>
        <v/>
      </c>
      <c r="I239" t="str">
        <f t="shared" si="94"/>
        <v/>
      </c>
      <c r="J239" t="str">
        <f t="shared" si="95"/>
        <v/>
      </c>
      <c r="K239" t="str">
        <f t="shared" si="96"/>
        <v/>
      </c>
      <c r="L239" s="1" t="str">
        <f t="shared" si="97"/>
        <v/>
      </c>
      <c r="M239" t="str">
        <f t="shared" si="98"/>
        <v/>
      </c>
      <c r="N239" t="str">
        <f t="shared" si="99"/>
        <v/>
      </c>
      <c r="O239" t="str">
        <f t="shared" si="100"/>
        <v/>
      </c>
      <c r="P239" t="str">
        <f t="shared" si="101"/>
        <v/>
      </c>
      <c r="Q239" t="str">
        <f t="shared" si="102"/>
        <v/>
      </c>
      <c r="R239" t="str">
        <f t="shared" si="103"/>
        <v/>
      </c>
      <c r="S239" t="str">
        <f t="shared" si="104"/>
        <v/>
      </c>
      <c r="T239" t="str">
        <f t="shared" si="105"/>
        <v/>
      </c>
      <c r="U239" t="str">
        <f t="shared" si="106"/>
        <v/>
      </c>
      <c r="V239" t="str">
        <f t="shared" si="107"/>
        <v/>
      </c>
      <c r="W239" t="str">
        <f t="shared" si="108"/>
        <v/>
      </c>
      <c r="X239" t="str">
        <f t="shared" si="109"/>
        <v/>
      </c>
      <c r="Y239" t="str">
        <f t="shared" si="110"/>
        <v/>
      </c>
      <c r="Z239" t="str">
        <f t="shared" si="111"/>
        <v/>
      </c>
      <c r="AA239" t="str">
        <f t="shared" si="112"/>
        <v/>
      </c>
      <c r="AB239" t="str">
        <f t="shared" si="113"/>
        <v/>
      </c>
      <c r="AC239" t="str">
        <f t="shared" si="114"/>
        <v/>
      </c>
      <c r="AD239" t="str">
        <f t="shared" si="115"/>
        <v/>
      </c>
      <c r="AE239" t="str">
        <f t="shared" si="116"/>
        <v/>
      </c>
      <c r="AF239" t="str">
        <f t="shared" si="117"/>
        <v/>
      </c>
      <c r="AG239" s="27"/>
    </row>
    <row r="240" spans="2:33" ht="14.4">
      <c r="B240" s="19" t="str">
        <f>IF(ISBLANK(A240),"",_xlfn.XLOOKUP(LEFT(A240,3),'MKT name rule'!$B$2:$B$322,'MKT name rule'!$C$2:$C$322, "Not found"))</f>
        <v/>
      </c>
      <c r="C240" s="19" t="str">
        <f t="shared" si="118"/>
        <v/>
      </c>
      <c r="D240" t="str">
        <f t="shared" si="91"/>
        <v/>
      </c>
      <c r="E240" t="str">
        <f t="shared" si="92"/>
        <v/>
      </c>
      <c r="F240" t="str">
        <f t="shared" si="93"/>
        <v/>
      </c>
      <c r="G240" t="str">
        <f t="shared" si="120"/>
        <v/>
      </c>
      <c r="H240" t="str">
        <f t="shared" si="119"/>
        <v/>
      </c>
      <c r="I240" t="str">
        <f t="shared" si="94"/>
        <v/>
      </c>
      <c r="J240" t="str">
        <f t="shared" si="95"/>
        <v/>
      </c>
      <c r="K240" t="str">
        <f t="shared" si="96"/>
        <v/>
      </c>
      <c r="L240" s="1" t="str">
        <f t="shared" si="97"/>
        <v/>
      </c>
      <c r="M240" t="str">
        <f t="shared" si="98"/>
        <v/>
      </c>
      <c r="N240" t="str">
        <f t="shared" si="99"/>
        <v/>
      </c>
      <c r="O240" t="str">
        <f t="shared" si="100"/>
        <v/>
      </c>
      <c r="P240" t="str">
        <f t="shared" si="101"/>
        <v/>
      </c>
      <c r="Q240" t="str">
        <f t="shared" si="102"/>
        <v/>
      </c>
      <c r="R240" t="str">
        <f t="shared" si="103"/>
        <v/>
      </c>
      <c r="S240" t="str">
        <f t="shared" si="104"/>
        <v/>
      </c>
      <c r="T240" t="str">
        <f t="shared" si="105"/>
        <v/>
      </c>
      <c r="U240" t="str">
        <f t="shared" si="106"/>
        <v/>
      </c>
      <c r="V240" t="str">
        <f t="shared" si="107"/>
        <v/>
      </c>
      <c r="W240" t="str">
        <f t="shared" si="108"/>
        <v/>
      </c>
      <c r="X240" t="str">
        <f t="shared" si="109"/>
        <v/>
      </c>
      <c r="Y240" t="str">
        <f t="shared" si="110"/>
        <v/>
      </c>
      <c r="Z240" t="str">
        <f t="shared" si="111"/>
        <v/>
      </c>
      <c r="AA240" t="str">
        <f t="shared" si="112"/>
        <v/>
      </c>
      <c r="AB240" t="str">
        <f t="shared" si="113"/>
        <v/>
      </c>
      <c r="AC240" t="str">
        <f t="shared" si="114"/>
        <v/>
      </c>
      <c r="AD240" t="str">
        <f t="shared" si="115"/>
        <v/>
      </c>
      <c r="AE240" t="str">
        <f t="shared" si="116"/>
        <v/>
      </c>
      <c r="AF240" t="str">
        <f t="shared" si="117"/>
        <v/>
      </c>
      <c r="AG240" s="27"/>
    </row>
    <row r="241" spans="2:33" ht="14.4">
      <c r="B241" s="19" t="str">
        <f>IF(ISBLANK(A241),"",_xlfn.XLOOKUP(LEFT(A241,3),'MKT name rule'!$B$2:$B$322,'MKT name rule'!$C$2:$C$322, "Not found"))</f>
        <v/>
      </c>
      <c r="C241" s="19" t="str">
        <f t="shared" si="118"/>
        <v/>
      </c>
      <c r="D241" t="str">
        <f t="shared" si="91"/>
        <v/>
      </c>
      <c r="E241" t="str">
        <f t="shared" si="92"/>
        <v/>
      </c>
      <c r="F241" t="str">
        <f t="shared" si="93"/>
        <v/>
      </c>
      <c r="G241" t="str">
        <f t="shared" si="120"/>
        <v/>
      </c>
      <c r="H241" t="str">
        <f t="shared" si="119"/>
        <v/>
      </c>
      <c r="I241" t="str">
        <f t="shared" si="94"/>
        <v/>
      </c>
      <c r="J241" t="str">
        <f t="shared" si="95"/>
        <v/>
      </c>
      <c r="K241" t="str">
        <f t="shared" si="96"/>
        <v/>
      </c>
      <c r="L241" s="1" t="str">
        <f t="shared" si="97"/>
        <v/>
      </c>
      <c r="M241" t="str">
        <f t="shared" si="98"/>
        <v/>
      </c>
      <c r="N241" t="str">
        <f t="shared" si="99"/>
        <v/>
      </c>
      <c r="O241" t="str">
        <f t="shared" si="100"/>
        <v/>
      </c>
      <c r="P241" t="str">
        <f t="shared" si="101"/>
        <v/>
      </c>
      <c r="Q241" t="str">
        <f t="shared" si="102"/>
        <v/>
      </c>
      <c r="R241" t="str">
        <f t="shared" si="103"/>
        <v/>
      </c>
      <c r="S241" t="str">
        <f t="shared" si="104"/>
        <v/>
      </c>
      <c r="T241" t="str">
        <f t="shared" si="105"/>
        <v/>
      </c>
      <c r="U241" t="str">
        <f t="shared" si="106"/>
        <v/>
      </c>
      <c r="V241" t="str">
        <f t="shared" si="107"/>
        <v/>
      </c>
      <c r="W241" t="str">
        <f t="shared" si="108"/>
        <v/>
      </c>
      <c r="X241" t="str">
        <f t="shared" si="109"/>
        <v/>
      </c>
      <c r="Y241" t="str">
        <f t="shared" si="110"/>
        <v/>
      </c>
      <c r="Z241" t="str">
        <f t="shared" si="111"/>
        <v/>
      </c>
      <c r="AA241" t="str">
        <f t="shared" si="112"/>
        <v/>
      </c>
      <c r="AB241" t="str">
        <f t="shared" si="113"/>
        <v/>
      </c>
      <c r="AC241" t="str">
        <f t="shared" si="114"/>
        <v/>
      </c>
      <c r="AD241" t="str">
        <f t="shared" si="115"/>
        <v/>
      </c>
      <c r="AE241" t="str">
        <f t="shared" si="116"/>
        <v/>
      </c>
      <c r="AF241" t="str">
        <f t="shared" si="117"/>
        <v/>
      </c>
      <c r="AG241" s="27"/>
    </row>
    <row r="242" spans="2:33" ht="14.4">
      <c r="B242" s="19" t="str">
        <f>IF(ISBLANK(A242),"",_xlfn.XLOOKUP(LEFT(A242,3),'MKT name rule'!$B$2:$B$322,'MKT name rule'!$C$2:$C$322, "Not found"))</f>
        <v/>
      </c>
      <c r="C242" s="19" t="str">
        <f t="shared" si="118"/>
        <v/>
      </c>
      <c r="D242" t="str">
        <f t="shared" si="91"/>
        <v/>
      </c>
      <c r="E242" t="str">
        <f t="shared" si="92"/>
        <v/>
      </c>
      <c r="F242" t="str">
        <f t="shared" si="93"/>
        <v/>
      </c>
      <c r="G242" t="str">
        <f t="shared" si="120"/>
        <v/>
      </c>
      <c r="H242" t="str">
        <f t="shared" si="119"/>
        <v/>
      </c>
      <c r="I242" t="str">
        <f t="shared" si="94"/>
        <v/>
      </c>
      <c r="J242" t="str">
        <f t="shared" si="95"/>
        <v/>
      </c>
      <c r="K242" t="str">
        <f t="shared" si="96"/>
        <v/>
      </c>
      <c r="L242" s="1" t="str">
        <f t="shared" si="97"/>
        <v/>
      </c>
      <c r="M242" t="str">
        <f t="shared" si="98"/>
        <v/>
      </c>
      <c r="N242" t="str">
        <f t="shared" si="99"/>
        <v/>
      </c>
      <c r="O242" t="str">
        <f t="shared" si="100"/>
        <v/>
      </c>
      <c r="P242" t="str">
        <f t="shared" si="101"/>
        <v/>
      </c>
      <c r="Q242" t="str">
        <f t="shared" si="102"/>
        <v/>
      </c>
      <c r="R242" t="str">
        <f t="shared" si="103"/>
        <v/>
      </c>
      <c r="S242" t="str">
        <f t="shared" si="104"/>
        <v/>
      </c>
      <c r="T242" t="str">
        <f t="shared" si="105"/>
        <v/>
      </c>
      <c r="U242" t="str">
        <f t="shared" si="106"/>
        <v/>
      </c>
      <c r="V242" t="str">
        <f t="shared" si="107"/>
        <v/>
      </c>
      <c r="W242" t="str">
        <f t="shared" si="108"/>
        <v/>
      </c>
      <c r="X242" t="str">
        <f t="shared" si="109"/>
        <v/>
      </c>
      <c r="Y242" t="str">
        <f t="shared" si="110"/>
        <v/>
      </c>
      <c r="Z242" t="str">
        <f t="shared" si="111"/>
        <v/>
      </c>
      <c r="AA242" t="str">
        <f t="shared" si="112"/>
        <v/>
      </c>
      <c r="AB242" t="str">
        <f t="shared" si="113"/>
        <v/>
      </c>
      <c r="AC242" t="str">
        <f t="shared" si="114"/>
        <v/>
      </c>
      <c r="AD242" t="str">
        <f t="shared" si="115"/>
        <v/>
      </c>
      <c r="AE242" t="str">
        <f t="shared" si="116"/>
        <v/>
      </c>
      <c r="AF242" t="str">
        <f t="shared" si="117"/>
        <v/>
      </c>
      <c r="AG242" s="27"/>
    </row>
    <row r="243" spans="2:33" ht="14.4">
      <c r="B243" s="19" t="str">
        <f>IF(ISBLANK(A243),"",_xlfn.XLOOKUP(LEFT(A243,3),'MKT name rule'!$B$2:$B$322,'MKT name rule'!$C$2:$C$322, "Not found"))</f>
        <v/>
      </c>
      <c r="C243" s="19" t="str">
        <f t="shared" si="118"/>
        <v/>
      </c>
      <c r="D243" t="str">
        <f t="shared" si="91"/>
        <v/>
      </c>
      <c r="E243" t="str">
        <f t="shared" si="92"/>
        <v/>
      </c>
      <c r="F243" t="str">
        <f t="shared" si="93"/>
        <v/>
      </c>
      <c r="G243" t="str">
        <f t="shared" si="120"/>
        <v/>
      </c>
      <c r="H243" t="str">
        <f t="shared" si="119"/>
        <v/>
      </c>
      <c r="I243" t="str">
        <f t="shared" si="94"/>
        <v/>
      </c>
      <c r="J243" t="str">
        <f t="shared" si="95"/>
        <v/>
      </c>
      <c r="K243" t="str">
        <f t="shared" si="96"/>
        <v/>
      </c>
      <c r="L243" s="1" t="str">
        <f t="shared" si="97"/>
        <v/>
      </c>
      <c r="M243" t="str">
        <f t="shared" si="98"/>
        <v/>
      </c>
      <c r="N243" t="str">
        <f t="shared" si="99"/>
        <v/>
      </c>
      <c r="O243" t="str">
        <f t="shared" si="100"/>
        <v/>
      </c>
      <c r="P243" t="str">
        <f t="shared" si="101"/>
        <v/>
      </c>
      <c r="Q243" t="str">
        <f t="shared" si="102"/>
        <v/>
      </c>
      <c r="R243" t="str">
        <f t="shared" si="103"/>
        <v/>
      </c>
      <c r="S243" t="str">
        <f t="shared" si="104"/>
        <v/>
      </c>
      <c r="T243" t="str">
        <f t="shared" si="105"/>
        <v/>
      </c>
      <c r="U243" t="str">
        <f t="shared" si="106"/>
        <v/>
      </c>
      <c r="V243" t="str">
        <f t="shared" si="107"/>
        <v/>
      </c>
      <c r="W243" t="str">
        <f t="shared" si="108"/>
        <v/>
      </c>
      <c r="X243" t="str">
        <f t="shared" si="109"/>
        <v/>
      </c>
      <c r="Y243" t="str">
        <f t="shared" si="110"/>
        <v/>
      </c>
      <c r="Z243" t="str">
        <f t="shared" si="111"/>
        <v/>
      </c>
      <c r="AA243" t="str">
        <f t="shared" si="112"/>
        <v/>
      </c>
      <c r="AB243" t="str">
        <f t="shared" si="113"/>
        <v/>
      </c>
      <c r="AC243" t="str">
        <f t="shared" si="114"/>
        <v/>
      </c>
      <c r="AD243" t="str">
        <f t="shared" si="115"/>
        <v/>
      </c>
      <c r="AE243" t="str">
        <f t="shared" si="116"/>
        <v/>
      </c>
      <c r="AF243" t="str">
        <f t="shared" si="117"/>
        <v/>
      </c>
      <c r="AG243" s="27"/>
    </row>
    <row r="244" spans="2:33" ht="14.4">
      <c r="B244" s="19" t="str">
        <f>IF(ISBLANK(A244),"",_xlfn.XLOOKUP(LEFT(A244,3),'MKT name rule'!$B$2:$B$322,'MKT name rule'!$C$2:$C$322, "Not found"))</f>
        <v/>
      </c>
      <c r="C244" s="19" t="str">
        <f t="shared" si="118"/>
        <v/>
      </c>
      <c r="D244" t="str">
        <f t="shared" si="91"/>
        <v/>
      </c>
      <c r="E244" t="str">
        <f t="shared" si="92"/>
        <v/>
      </c>
      <c r="F244" t="str">
        <f t="shared" si="93"/>
        <v/>
      </c>
      <c r="G244" t="str">
        <f t="shared" si="120"/>
        <v/>
      </c>
      <c r="H244" t="str">
        <f t="shared" si="119"/>
        <v/>
      </c>
      <c r="I244" t="str">
        <f t="shared" si="94"/>
        <v/>
      </c>
      <c r="J244" t="str">
        <f t="shared" si="95"/>
        <v/>
      </c>
      <c r="K244" t="str">
        <f t="shared" si="96"/>
        <v/>
      </c>
      <c r="L244" s="1" t="str">
        <f t="shared" si="97"/>
        <v/>
      </c>
      <c r="M244" t="str">
        <f t="shared" si="98"/>
        <v/>
      </c>
      <c r="N244" t="str">
        <f t="shared" si="99"/>
        <v/>
      </c>
      <c r="O244" t="str">
        <f t="shared" si="100"/>
        <v/>
      </c>
      <c r="P244" t="str">
        <f t="shared" si="101"/>
        <v/>
      </c>
      <c r="Q244" t="str">
        <f t="shared" si="102"/>
        <v/>
      </c>
      <c r="R244" t="str">
        <f t="shared" si="103"/>
        <v/>
      </c>
      <c r="S244" t="str">
        <f t="shared" si="104"/>
        <v/>
      </c>
      <c r="T244" t="str">
        <f t="shared" si="105"/>
        <v/>
      </c>
      <c r="U244" t="str">
        <f t="shared" si="106"/>
        <v/>
      </c>
      <c r="V244" t="str">
        <f t="shared" si="107"/>
        <v/>
      </c>
      <c r="W244" t="str">
        <f t="shared" si="108"/>
        <v/>
      </c>
      <c r="X244" t="str">
        <f t="shared" si="109"/>
        <v/>
      </c>
      <c r="Y244" t="str">
        <f t="shared" si="110"/>
        <v/>
      </c>
      <c r="Z244" t="str">
        <f t="shared" si="111"/>
        <v/>
      </c>
      <c r="AA244" t="str">
        <f t="shared" si="112"/>
        <v/>
      </c>
      <c r="AB244" t="str">
        <f t="shared" si="113"/>
        <v/>
      </c>
      <c r="AC244" t="str">
        <f t="shared" si="114"/>
        <v/>
      </c>
      <c r="AD244" t="str">
        <f t="shared" si="115"/>
        <v/>
      </c>
      <c r="AE244" t="str">
        <f t="shared" si="116"/>
        <v/>
      </c>
      <c r="AF244" t="str">
        <f t="shared" si="117"/>
        <v/>
      </c>
      <c r="AG244" s="27"/>
    </row>
    <row r="245" spans="2:33" ht="14.4">
      <c r="B245" s="19" t="str">
        <f>IF(ISBLANK(A245),"",_xlfn.XLOOKUP(LEFT(A245,3),'MKT name rule'!$B$2:$B$322,'MKT name rule'!$C$2:$C$322, "Not found"))</f>
        <v/>
      </c>
      <c r="C245" s="19" t="str">
        <f t="shared" si="118"/>
        <v/>
      </c>
      <c r="D245" t="str">
        <f t="shared" si="91"/>
        <v/>
      </c>
      <c r="E245" t="str">
        <f t="shared" si="92"/>
        <v/>
      </c>
      <c r="F245" t="str">
        <f t="shared" si="93"/>
        <v/>
      </c>
      <c r="G245" t="str">
        <f t="shared" si="120"/>
        <v/>
      </c>
      <c r="H245" t="str">
        <f t="shared" si="119"/>
        <v/>
      </c>
      <c r="I245" t="str">
        <f t="shared" si="94"/>
        <v/>
      </c>
      <c r="J245" t="str">
        <f t="shared" si="95"/>
        <v/>
      </c>
      <c r="K245" t="str">
        <f t="shared" si="96"/>
        <v/>
      </c>
      <c r="L245" s="1" t="str">
        <f t="shared" si="97"/>
        <v/>
      </c>
      <c r="M245" t="str">
        <f t="shared" si="98"/>
        <v/>
      </c>
      <c r="N245" t="str">
        <f t="shared" si="99"/>
        <v/>
      </c>
      <c r="O245" t="str">
        <f t="shared" si="100"/>
        <v/>
      </c>
      <c r="P245" t="str">
        <f t="shared" si="101"/>
        <v/>
      </c>
      <c r="Q245" t="str">
        <f t="shared" si="102"/>
        <v/>
      </c>
      <c r="R245" t="str">
        <f t="shared" si="103"/>
        <v/>
      </c>
      <c r="S245" t="str">
        <f t="shared" si="104"/>
        <v/>
      </c>
      <c r="T245" t="str">
        <f t="shared" si="105"/>
        <v/>
      </c>
      <c r="U245" t="str">
        <f t="shared" si="106"/>
        <v/>
      </c>
      <c r="V245" t="str">
        <f t="shared" si="107"/>
        <v/>
      </c>
      <c r="W245" t="str">
        <f t="shared" si="108"/>
        <v/>
      </c>
      <c r="X245" t="str">
        <f t="shared" si="109"/>
        <v/>
      </c>
      <c r="Y245" t="str">
        <f t="shared" si="110"/>
        <v/>
      </c>
      <c r="Z245" t="str">
        <f t="shared" si="111"/>
        <v/>
      </c>
      <c r="AA245" t="str">
        <f t="shared" si="112"/>
        <v/>
      </c>
      <c r="AB245" t="str">
        <f t="shared" si="113"/>
        <v/>
      </c>
      <c r="AC245" t="str">
        <f t="shared" si="114"/>
        <v/>
      </c>
      <c r="AD245" t="str">
        <f t="shared" si="115"/>
        <v/>
      </c>
      <c r="AE245" t="str">
        <f t="shared" si="116"/>
        <v/>
      </c>
      <c r="AF245" t="str">
        <f t="shared" si="117"/>
        <v/>
      </c>
      <c r="AG245" s="27"/>
    </row>
    <row r="246" spans="2:33" ht="14.4">
      <c r="B246" s="19" t="str">
        <f>IF(ISBLANK(A246),"",_xlfn.XLOOKUP(LEFT(A246,3),'MKT name rule'!$B$2:$B$322,'MKT name rule'!$C$2:$C$322, "Not found"))</f>
        <v/>
      </c>
      <c r="C246" s="19" t="str">
        <f t="shared" si="118"/>
        <v/>
      </c>
      <c r="D246" t="str">
        <f t="shared" si="91"/>
        <v/>
      </c>
      <c r="E246" t="str">
        <f t="shared" si="92"/>
        <v/>
      </c>
      <c r="F246" t="str">
        <f t="shared" si="93"/>
        <v/>
      </c>
      <c r="G246" t="str">
        <f t="shared" si="120"/>
        <v/>
      </c>
      <c r="H246" t="str">
        <f t="shared" si="119"/>
        <v/>
      </c>
      <c r="I246" t="str">
        <f t="shared" si="94"/>
        <v/>
      </c>
      <c r="J246" t="str">
        <f t="shared" si="95"/>
        <v/>
      </c>
      <c r="K246" t="str">
        <f t="shared" si="96"/>
        <v/>
      </c>
      <c r="L246" s="1" t="str">
        <f t="shared" si="97"/>
        <v/>
      </c>
      <c r="M246" t="str">
        <f t="shared" si="98"/>
        <v/>
      </c>
      <c r="N246" t="str">
        <f t="shared" si="99"/>
        <v/>
      </c>
      <c r="O246" t="str">
        <f t="shared" si="100"/>
        <v/>
      </c>
      <c r="P246" t="str">
        <f t="shared" si="101"/>
        <v/>
      </c>
      <c r="Q246" t="str">
        <f t="shared" si="102"/>
        <v/>
      </c>
      <c r="R246" t="str">
        <f t="shared" si="103"/>
        <v/>
      </c>
      <c r="S246" t="str">
        <f t="shared" si="104"/>
        <v/>
      </c>
      <c r="T246" t="str">
        <f t="shared" si="105"/>
        <v/>
      </c>
      <c r="U246" t="str">
        <f t="shared" si="106"/>
        <v/>
      </c>
      <c r="V246" t="str">
        <f t="shared" si="107"/>
        <v/>
      </c>
      <c r="W246" t="str">
        <f t="shared" si="108"/>
        <v/>
      </c>
      <c r="X246" t="str">
        <f t="shared" si="109"/>
        <v/>
      </c>
      <c r="Y246" t="str">
        <f t="shared" si="110"/>
        <v/>
      </c>
      <c r="Z246" t="str">
        <f t="shared" si="111"/>
        <v/>
      </c>
      <c r="AA246" t="str">
        <f t="shared" si="112"/>
        <v/>
      </c>
      <c r="AB246" t="str">
        <f t="shared" si="113"/>
        <v/>
      </c>
      <c r="AC246" t="str">
        <f t="shared" si="114"/>
        <v/>
      </c>
      <c r="AD246" t="str">
        <f t="shared" si="115"/>
        <v/>
      </c>
      <c r="AE246" t="str">
        <f t="shared" si="116"/>
        <v/>
      </c>
      <c r="AF246" t="str">
        <f t="shared" si="117"/>
        <v/>
      </c>
      <c r="AG246" s="27"/>
    </row>
    <row r="247" spans="2:33" ht="14.4">
      <c r="B247" s="19" t="str">
        <f>IF(ISBLANK(A247),"",_xlfn.XLOOKUP(LEFT(A247,3),'MKT name rule'!$B$2:$B$322,'MKT name rule'!$C$2:$C$322, "Not found"))</f>
        <v/>
      </c>
      <c r="C247" s="19" t="str">
        <f t="shared" si="118"/>
        <v/>
      </c>
      <c r="D247" t="str">
        <f t="shared" si="91"/>
        <v/>
      </c>
      <c r="E247" t="str">
        <f t="shared" si="92"/>
        <v/>
      </c>
      <c r="F247" t="str">
        <f t="shared" si="93"/>
        <v/>
      </c>
      <c r="G247" t="str">
        <f t="shared" si="120"/>
        <v/>
      </c>
      <c r="H247" t="str">
        <f t="shared" si="119"/>
        <v/>
      </c>
      <c r="I247" t="str">
        <f t="shared" si="94"/>
        <v/>
      </c>
      <c r="J247" t="str">
        <f t="shared" si="95"/>
        <v/>
      </c>
      <c r="K247" t="str">
        <f t="shared" si="96"/>
        <v/>
      </c>
      <c r="L247" s="1" t="str">
        <f t="shared" si="97"/>
        <v/>
      </c>
      <c r="M247" t="str">
        <f t="shared" si="98"/>
        <v/>
      </c>
      <c r="N247" t="str">
        <f t="shared" si="99"/>
        <v/>
      </c>
      <c r="O247" t="str">
        <f t="shared" si="100"/>
        <v/>
      </c>
      <c r="P247" t="str">
        <f t="shared" si="101"/>
        <v/>
      </c>
      <c r="Q247" t="str">
        <f t="shared" si="102"/>
        <v/>
      </c>
      <c r="R247" t="str">
        <f t="shared" si="103"/>
        <v/>
      </c>
      <c r="S247" t="str">
        <f t="shared" si="104"/>
        <v/>
      </c>
      <c r="T247" t="str">
        <f t="shared" si="105"/>
        <v/>
      </c>
      <c r="U247" t="str">
        <f t="shared" si="106"/>
        <v/>
      </c>
      <c r="V247" t="str">
        <f t="shared" si="107"/>
        <v/>
      </c>
      <c r="W247" t="str">
        <f t="shared" si="108"/>
        <v/>
      </c>
      <c r="X247" t="str">
        <f t="shared" si="109"/>
        <v/>
      </c>
      <c r="Y247" t="str">
        <f t="shared" si="110"/>
        <v/>
      </c>
      <c r="Z247" t="str">
        <f t="shared" si="111"/>
        <v/>
      </c>
      <c r="AA247" t="str">
        <f t="shared" si="112"/>
        <v/>
      </c>
      <c r="AB247" t="str">
        <f t="shared" si="113"/>
        <v/>
      </c>
      <c r="AC247" t="str">
        <f t="shared" si="114"/>
        <v/>
      </c>
      <c r="AD247" t="str">
        <f t="shared" si="115"/>
        <v/>
      </c>
      <c r="AE247" t="str">
        <f t="shared" si="116"/>
        <v/>
      </c>
      <c r="AF247" t="str">
        <f t="shared" si="117"/>
        <v/>
      </c>
      <c r="AG247" s="27"/>
    </row>
    <row r="248" spans="2:33" ht="14.4">
      <c r="B248" s="19" t="str">
        <f>IF(ISBLANK(A248),"",_xlfn.XLOOKUP(LEFT(A248,3),'MKT name rule'!$B$2:$B$322,'MKT name rule'!$C$2:$C$322, "Not found"))</f>
        <v/>
      </c>
      <c r="C248" s="19" t="str">
        <f t="shared" si="118"/>
        <v/>
      </c>
      <c r="D248" t="str">
        <f t="shared" si="91"/>
        <v/>
      </c>
      <c r="E248" t="str">
        <f t="shared" si="92"/>
        <v/>
      </c>
      <c r="F248" t="str">
        <f t="shared" si="93"/>
        <v/>
      </c>
      <c r="G248" t="str">
        <f t="shared" si="120"/>
        <v/>
      </c>
      <c r="H248" t="str">
        <f t="shared" si="119"/>
        <v/>
      </c>
      <c r="I248" t="str">
        <f t="shared" si="94"/>
        <v/>
      </c>
      <c r="J248" t="str">
        <f t="shared" si="95"/>
        <v/>
      </c>
      <c r="K248" t="str">
        <f t="shared" si="96"/>
        <v/>
      </c>
      <c r="L248" s="1" t="str">
        <f t="shared" si="97"/>
        <v/>
      </c>
      <c r="M248" t="str">
        <f t="shared" si="98"/>
        <v/>
      </c>
      <c r="N248" t="str">
        <f t="shared" si="99"/>
        <v/>
      </c>
      <c r="O248" t="str">
        <f t="shared" si="100"/>
        <v/>
      </c>
      <c r="P248" t="str">
        <f t="shared" si="101"/>
        <v/>
      </c>
      <c r="Q248" t="str">
        <f t="shared" si="102"/>
        <v/>
      </c>
      <c r="R248" t="str">
        <f t="shared" si="103"/>
        <v/>
      </c>
      <c r="S248" t="str">
        <f t="shared" si="104"/>
        <v/>
      </c>
      <c r="T248" t="str">
        <f t="shared" si="105"/>
        <v/>
      </c>
      <c r="U248" t="str">
        <f t="shared" si="106"/>
        <v/>
      </c>
      <c r="V248" t="str">
        <f t="shared" si="107"/>
        <v/>
      </c>
      <c r="W248" t="str">
        <f t="shared" si="108"/>
        <v/>
      </c>
      <c r="X248" t="str">
        <f t="shared" si="109"/>
        <v/>
      </c>
      <c r="Y248" t="str">
        <f t="shared" si="110"/>
        <v/>
      </c>
      <c r="Z248" t="str">
        <f t="shared" si="111"/>
        <v/>
      </c>
      <c r="AA248" t="str">
        <f t="shared" si="112"/>
        <v/>
      </c>
      <c r="AB248" t="str">
        <f t="shared" si="113"/>
        <v/>
      </c>
      <c r="AC248" t="str">
        <f t="shared" si="114"/>
        <v/>
      </c>
      <c r="AD248" t="str">
        <f t="shared" si="115"/>
        <v/>
      </c>
      <c r="AE248" t="str">
        <f t="shared" si="116"/>
        <v/>
      </c>
      <c r="AF248" t="str">
        <f t="shared" si="117"/>
        <v/>
      </c>
      <c r="AG248" s="27"/>
    </row>
    <row r="249" spans="2:33" ht="14.4">
      <c r="B249" s="19" t="str">
        <f>IF(ISBLANK(A249),"",_xlfn.XLOOKUP(LEFT(A249,3),'MKT name rule'!$B$2:$B$322,'MKT name rule'!$C$2:$C$322, "Not found"))</f>
        <v/>
      </c>
      <c r="C249" s="19" t="str">
        <f t="shared" si="118"/>
        <v/>
      </c>
      <c r="D249" t="str">
        <f t="shared" si="91"/>
        <v/>
      </c>
      <c r="E249" t="str">
        <f t="shared" si="92"/>
        <v/>
      </c>
      <c r="F249" t="str">
        <f t="shared" si="93"/>
        <v/>
      </c>
      <c r="G249" t="str">
        <f t="shared" si="120"/>
        <v/>
      </c>
      <c r="H249" t="str">
        <f t="shared" si="119"/>
        <v/>
      </c>
      <c r="I249" t="str">
        <f t="shared" si="94"/>
        <v/>
      </c>
      <c r="J249" t="str">
        <f t="shared" si="95"/>
        <v/>
      </c>
      <c r="K249" t="str">
        <f t="shared" si="96"/>
        <v/>
      </c>
      <c r="L249" s="1" t="str">
        <f t="shared" si="97"/>
        <v/>
      </c>
      <c r="M249" t="str">
        <f t="shared" si="98"/>
        <v/>
      </c>
      <c r="N249" t="str">
        <f t="shared" si="99"/>
        <v/>
      </c>
      <c r="O249" t="str">
        <f t="shared" si="100"/>
        <v/>
      </c>
      <c r="P249" t="str">
        <f t="shared" si="101"/>
        <v/>
      </c>
      <c r="Q249" t="str">
        <f t="shared" si="102"/>
        <v/>
      </c>
      <c r="R249" t="str">
        <f t="shared" si="103"/>
        <v/>
      </c>
      <c r="S249" t="str">
        <f t="shared" si="104"/>
        <v/>
      </c>
      <c r="T249" t="str">
        <f t="shared" si="105"/>
        <v/>
      </c>
      <c r="U249" t="str">
        <f t="shared" si="106"/>
        <v/>
      </c>
      <c r="V249" t="str">
        <f t="shared" si="107"/>
        <v/>
      </c>
      <c r="W249" t="str">
        <f t="shared" si="108"/>
        <v/>
      </c>
      <c r="X249" t="str">
        <f t="shared" si="109"/>
        <v/>
      </c>
      <c r="Y249" t="str">
        <f t="shared" si="110"/>
        <v/>
      </c>
      <c r="Z249" t="str">
        <f t="shared" si="111"/>
        <v/>
      </c>
      <c r="AA249" t="str">
        <f t="shared" si="112"/>
        <v/>
      </c>
      <c r="AB249" t="str">
        <f t="shared" si="113"/>
        <v/>
      </c>
      <c r="AC249" t="str">
        <f t="shared" si="114"/>
        <v/>
      </c>
      <c r="AD249" t="str">
        <f t="shared" si="115"/>
        <v/>
      </c>
      <c r="AE249" t="str">
        <f t="shared" si="116"/>
        <v/>
      </c>
      <c r="AF249" t="str">
        <f t="shared" si="117"/>
        <v/>
      </c>
      <c r="AG249" s="27"/>
    </row>
    <row r="250" spans="2:33" ht="14.4">
      <c r="B250" s="19" t="str">
        <f>IF(ISBLANK(A250),"",_xlfn.XLOOKUP(LEFT(A250,3),'MKT name rule'!$B$2:$B$322,'MKT name rule'!$C$2:$C$322, "Not found"))</f>
        <v/>
      </c>
      <c r="C250" s="19" t="str">
        <f t="shared" si="118"/>
        <v/>
      </c>
      <c r="D250" t="str">
        <f t="shared" si="91"/>
        <v/>
      </c>
      <c r="E250" t="str">
        <f t="shared" si="92"/>
        <v/>
      </c>
      <c r="F250" t="str">
        <f t="shared" si="93"/>
        <v/>
      </c>
      <c r="G250" t="str">
        <f t="shared" si="120"/>
        <v/>
      </c>
      <c r="H250" t="str">
        <f t="shared" si="119"/>
        <v/>
      </c>
      <c r="I250" t="str">
        <f t="shared" si="94"/>
        <v/>
      </c>
      <c r="J250" t="str">
        <f t="shared" si="95"/>
        <v/>
      </c>
      <c r="K250" t="str">
        <f t="shared" si="96"/>
        <v/>
      </c>
      <c r="L250" s="1" t="str">
        <f t="shared" si="97"/>
        <v/>
      </c>
      <c r="M250" t="str">
        <f t="shared" si="98"/>
        <v/>
      </c>
      <c r="N250" t="str">
        <f t="shared" si="99"/>
        <v/>
      </c>
      <c r="O250" t="str">
        <f t="shared" si="100"/>
        <v/>
      </c>
      <c r="P250" t="str">
        <f t="shared" si="101"/>
        <v/>
      </c>
      <c r="Q250" t="str">
        <f t="shared" si="102"/>
        <v/>
      </c>
      <c r="R250" t="str">
        <f t="shared" si="103"/>
        <v/>
      </c>
      <c r="S250" t="str">
        <f t="shared" si="104"/>
        <v/>
      </c>
      <c r="T250" t="str">
        <f t="shared" si="105"/>
        <v/>
      </c>
      <c r="U250" t="str">
        <f t="shared" si="106"/>
        <v/>
      </c>
      <c r="V250" t="str">
        <f t="shared" si="107"/>
        <v/>
      </c>
      <c r="W250" t="str">
        <f t="shared" si="108"/>
        <v/>
      </c>
      <c r="X250" t="str">
        <f t="shared" si="109"/>
        <v/>
      </c>
      <c r="Y250" t="str">
        <f t="shared" si="110"/>
        <v/>
      </c>
      <c r="Z250" t="str">
        <f t="shared" si="111"/>
        <v/>
      </c>
      <c r="AA250" t="str">
        <f t="shared" si="112"/>
        <v/>
      </c>
      <c r="AB250" t="str">
        <f t="shared" si="113"/>
        <v/>
      </c>
      <c r="AC250" t="str">
        <f t="shared" si="114"/>
        <v/>
      </c>
      <c r="AD250" t="str">
        <f t="shared" si="115"/>
        <v/>
      </c>
      <c r="AE250" t="str">
        <f t="shared" si="116"/>
        <v/>
      </c>
      <c r="AF250" t="str">
        <f t="shared" si="117"/>
        <v/>
      </c>
      <c r="AG250" s="27"/>
    </row>
    <row r="251" spans="2:33" ht="14.4">
      <c r="B251" s="19" t="str">
        <f>IF(ISBLANK(A251),"",_xlfn.XLOOKUP(LEFT(A251,3),'MKT name rule'!$B$2:$B$322,'MKT name rule'!$C$2:$C$322, "Not found"))</f>
        <v/>
      </c>
      <c r="C251" s="19" t="str">
        <f t="shared" si="118"/>
        <v/>
      </c>
      <c r="D251" t="str">
        <f t="shared" si="91"/>
        <v/>
      </c>
      <c r="E251" t="str">
        <f t="shared" si="92"/>
        <v/>
      </c>
      <c r="F251" t="str">
        <f t="shared" si="93"/>
        <v/>
      </c>
      <c r="G251" t="str">
        <f t="shared" si="120"/>
        <v/>
      </c>
      <c r="H251" t="str">
        <f t="shared" si="119"/>
        <v/>
      </c>
      <c r="I251" t="str">
        <f t="shared" si="94"/>
        <v/>
      </c>
      <c r="J251" t="str">
        <f t="shared" si="95"/>
        <v/>
      </c>
      <c r="K251" t="str">
        <f t="shared" si="96"/>
        <v/>
      </c>
      <c r="L251" s="1" t="str">
        <f t="shared" si="97"/>
        <v/>
      </c>
      <c r="M251" t="str">
        <f t="shared" si="98"/>
        <v/>
      </c>
      <c r="N251" t="str">
        <f t="shared" si="99"/>
        <v/>
      </c>
      <c r="O251" t="str">
        <f t="shared" si="100"/>
        <v/>
      </c>
      <c r="P251" t="str">
        <f t="shared" si="101"/>
        <v/>
      </c>
      <c r="Q251" t="str">
        <f t="shared" si="102"/>
        <v/>
      </c>
      <c r="R251" t="str">
        <f t="shared" si="103"/>
        <v/>
      </c>
      <c r="S251" t="str">
        <f t="shared" si="104"/>
        <v/>
      </c>
      <c r="T251" t="str">
        <f t="shared" si="105"/>
        <v/>
      </c>
      <c r="U251" t="str">
        <f t="shared" si="106"/>
        <v/>
      </c>
      <c r="V251" t="str">
        <f t="shared" si="107"/>
        <v/>
      </c>
      <c r="W251" t="str">
        <f t="shared" si="108"/>
        <v/>
      </c>
      <c r="X251" t="str">
        <f t="shared" si="109"/>
        <v/>
      </c>
      <c r="Y251" t="str">
        <f t="shared" si="110"/>
        <v/>
      </c>
      <c r="Z251" t="str">
        <f t="shared" si="111"/>
        <v/>
      </c>
      <c r="AA251" t="str">
        <f t="shared" si="112"/>
        <v/>
      </c>
      <c r="AB251" t="str">
        <f t="shared" si="113"/>
        <v/>
      </c>
      <c r="AC251" t="str">
        <f t="shared" si="114"/>
        <v/>
      </c>
      <c r="AD251" t="str">
        <f t="shared" si="115"/>
        <v/>
      </c>
      <c r="AE251" t="str">
        <f t="shared" si="116"/>
        <v/>
      </c>
      <c r="AF251" t="str">
        <f t="shared" si="117"/>
        <v/>
      </c>
      <c r="AG251" s="27"/>
    </row>
    <row r="252" spans="2:33" ht="14.4">
      <c r="B252" s="19" t="str">
        <f>IF(ISBLANK(A252),"",_xlfn.XLOOKUP(LEFT(A252,3),'MKT name rule'!$B$2:$B$322,'MKT name rule'!$C$2:$C$322, "Not found"))</f>
        <v/>
      </c>
      <c r="C252" s="19" t="str">
        <f t="shared" si="118"/>
        <v/>
      </c>
      <c r="D252" t="str">
        <f t="shared" si="91"/>
        <v/>
      </c>
      <c r="E252" t="str">
        <f t="shared" si="92"/>
        <v/>
      </c>
      <c r="F252" t="str">
        <f t="shared" si="93"/>
        <v/>
      </c>
      <c r="G252" t="str">
        <f t="shared" si="120"/>
        <v/>
      </c>
      <c r="H252" t="str">
        <f t="shared" si="119"/>
        <v/>
      </c>
      <c r="I252" t="str">
        <f t="shared" si="94"/>
        <v/>
      </c>
      <c r="J252" t="str">
        <f t="shared" si="95"/>
        <v/>
      </c>
      <c r="K252" t="str">
        <f t="shared" si="96"/>
        <v/>
      </c>
      <c r="L252" s="1" t="str">
        <f t="shared" si="97"/>
        <v/>
      </c>
      <c r="M252" t="str">
        <f t="shared" si="98"/>
        <v/>
      </c>
      <c r="N252" t="str">
        <f t="shared" si="99"/>
        <v/>
      </c>
      <c r="O252" t="str">
        <f t="shared" si="100"/>
        <v/>
      </c>
      <c r="P252" t="str">
        <f t="shared" si="101"/>
        <v/>
      </c>
      <c r="Q252" t="str">
        <f t="shared" si="102"/>
        <v/>
      </c>
      <c r="R252" t="str">
        <f t="shared" si="103"/>
        <v/>
      </c>
      <c r="S252" t="str">
        <f t="shared" si="104"/>
        <v/>
      </c>
      <c r="T252" t="str">
        <f t="shared" si="105"/>
        <v/>
      </c>
      <c r="U252" t="str">
        <f t="shared" si="106"/>
        <v/>
      </c>
      <c r="V252" t="str">
        <f t="shared" si="107"/>
        <v/>
      </c>
      <c r="W252" t="str">
        <f t="shared" si="108"/>
        <v/>
      </c>
      <c r="X252" t="str">
        <f t="shared" si="109"/>
        <v/>
      </c>
      <c r="Y252" t="str">
        <f t="shared" si="110"/>
        <v/>
      </c>
      <c r="Z252" t="str">
        <f t="shared" si="111"/>
        <v/>
      </c>
      <c r="AA252" t="str">
        <f t="shared" si="112"/>
        <v/>
      </c>
      <c r="AB252" t="str">
        <f t="shared" si="113"/>
        <v/>
      </c>
      <c r="AC252" t="str">
        <f t="shared" si="114"/>
        <v/>
      </c>
      <c r="AD252" t="str">
        <f t="shared" si="115"/>
        <v/>
      </c>
      <c r="AE252" t="str">
        <f t="shared" si="116"/>
        <v/>
      </c>
      <c r="AF252" t="str">
        <f t="shared" si="117"/>
        <v/>
      </c>
      <c r="AG252" s="27"/>
    </row>
    <row r="253" spans="2:33" ht="14.4">
      <c r="B253" s="19" t="str">
        <f>IF(ISBLANK(A253),"",_xlfn.XLOOKUP(LEFT(A253,3),'MKT name rule'!$B$2:$B$322,'MKT name rule'!$C$2:$C$322, "Not found"))</f>
        <v/>
      </c>
      <c r="C253" s="19" t="str">
        <f t="shared" si="118"/>
        <v/>
      </c>
      <c r="D253" t="str">
        <f t="shared" si="91"/>
        <v/>
      </c>
      <c r="E253" t="str">
        <f t="shared" si="92"/>
        <v/>
      </c>
      <c r="F253" t="str">
        <f t="shared" si="93"/>
        <v/>
      </c>
      <c r="G253" t="str">
        <f t="shared" si="120"/>
        <v/>
      </c>
      <c r="H253" t="str">
        <f t="shared" si="119"/>
        <v/>
      </c>
      <c r="I253" t="str">
        <f t="shared" si="94"/>
        <v/>
      </c>
      <c r="J253" t="str">
        <f t="shared" si="95"/>
        <v/>
      </c>
      <c r="K253" t="str">
        <f t="shared" si="96"/>
        <v/>
      </c>
      <c r="L253" s="1" t="str">
        <f t="shared" si="97"/>
        <v/>
      </c>
      <c r="M253" t="str">
        <f t="shared" si="98"/>
        <v/>
      </c>
      <c r="N253" t="str">
        <f t="shared" si="99"/>
        <v/>
      </c>
      <c r="O253" t="str">
        <f t="shared" si="100"/>
        <v/>
      </c>
      <c r="P253" t="str">
        <f t="shared" si="101"/>
        <v/>
      </c>
      <c r="Q253" t="str">
        <f t="shared" si="102"/>
        <v/>
      </c>
      <c r="R253" t="str">
        <f t="shared" si="103"/>
        <v/>
      </c>
      <c r="S253" t="str">
        <f t="shared" si="104"/>
        <v/>
      </c>
      <c r="T253" t="str">
        <f t="shared" si="105"/>
        <v/>
      </c>
      <c r="U253" t="str">
        <f t="shared" si="106"/>
        <v/>
      </c>
      <c r="V253" t="str">
        <f t="shared" si="107"/>
        <v/>
      </c>
      <c r="W253" t="str">
        <f t="shared" si="108"/>
        <v/>
      </c>
      <c r="X253" t="str">
        <f t="shared" si="109"/>
        <v/>
      </c>
      <c r="Y253" t="str">
        <f t="shared" si="110"/>
        <v/>
      </c>
      <c r="Z253" t="str">
        <f t="shared" si="111"/>
        <v/>
      </c>
      <c r="AA253" t="str">
        <f t="shared" si="112"/>
        <v/>
      </c>
      <c r="AB253" t="str">
        <f t="shared" si="113"/>
        <v/>
      </c>
      <c r="AC253" t="str">
        <f t="shared" si="114"/>
        <v/>
      </c>
      <c r="AD253" t="str">
        <f t="shared" si="115"/>
        <v/>
      </c>
      <c r="AE253" t="str">
        <f t="shared" si="116"/>
        <v/>
      </c>
      <c r="AF253" t="str">
        <f t="shared" si="117"/>
        <v/>
      </c>
      <c r="AG253" s="27"/>
    </row>
    <row r="254" spans="2:33" ht="14.4">
      <c r="B254" s="19" t="str">
        <f>IF(ISBLANK(A254),"",_xlfn.XLOOKUP(LEFT(A254,3),'MKT name rule'!$B$2:$B$322,'MKT name rule'!$C$2:$C$322, "Not found"))</f>
        <v/>
      </c>
      <c r="C254" s="19" t="str">
        <f t="shared" si="118"/>
        <v/>
      </c>
      <c r="D254" t="str">
        <f t="shared" si="91"/>
        <v/>
      </c>
      <c r="E254" t="str">
        <f t="shared" si="92"/>
        <v/>
      </c>
      <c r="F254" t="str">
        <f t="shared" si="93"/>
        <v/>
      </c>
      <c r="G254" t="str">
        <f t="shared" si="120"/>
        <v/>
      </c>
      <c r="H254" t="str">
        <f t="shared" si="119"/>
        <v/>
      </c>
      <c r="I254" t="str">
        <f t="shared" si="94"/>
        <v/>
      </c>
      <c r="J254" t="str">
        <f t="shared" si="95"/>
        <v/>
      </c>
      <c r="K254" t="str">
        <f t="shared" si="96"/>
        <v/>
      </c>
      <c r="L254" s="1" t="str">
        <f t="shared" si="97"/>
        <v/>
      </c>
      <c r="M254" t="str">
        <f t="shared" si="98"/>
        <v/>
      </c>
      <c r="N254" t="str">
        <f t="shared" si="99"/>
        <v/>
      </c>
      <c r="O254" t="str">
        <f t="shared" si="100"/>
        <v/>
      </c>
      <c r="P254" t="str">
        <f t="shared" si="101"/>
        <v/>
      </c>
      <c r="Q254" t="str">
        <f t="shared" si="102"/>
        <v/>
      </c>
      <c r="R254" t="str">
        <f t="shared" si="103"/>
        <v/>
      </c>
      <c r="S254" t="str">
        <f t="shared" si="104"/>
        <v/>
      </c>
      <c r="T254" t="str">
        <f t="shared" si="105"/>
        <v/>
      </c>
      <c r="U254" t="str">
        <f t="shared" si="106"/>
        <v/>
      </c>
      <c r="V254" t="str">
        <f t="shared" si="107"/>
        <v/>
      </c>
      <c r="W254" t="str">
        <f t="shared" si="108"/>
        <v/>
      </c>
      <c r="X254" t="str">
        <f t="shared" si="109"/>
        <v/>
      </c>
      <c r="Y254" t="str">
        <f t="shared" si="110"/>
        <v/>
      </c>
      <c r="Z254" t="str">
        <f t="shared" si="111"/>
        <v/>
      </c>
      <c r="AA254" t="str">
        <f t="shared" si="112"/>
        <v/>
      </c>
      <c r="AB254" t="str">
        <f t="shared" si="113"/>
        <v/>
      </c>
      <c r="AC254" t="str">
        <f t="shared" si="114"/>
        <v/>
      </c>
      <c r="AD254" t="str">
        <f t="shared" si="115"/>
        <v/>
      </c>
      <c r="AE254" t="str">
        <f t="shared" si="116"/>
        <v/>
      </c>
      <c r="AF254" t="str">
        <f t="shared" si="117"/>
        <v/>
      </c>
      <c r="AG254" s="27"/>
    </row>
    <row r="255" spans="2:33" ht="14.4">
      <c r="B255" s="19" t="str">
        <f>IF(ISBLANK(A255),"",_xlfn.XLOOKUP(LEFT(A255,3),'MKT name rule'!$B$2:$B$322,'MKT name rule'!$C$2:$C$322, "Not found"))</f>
        <v/>
      </c>
      <c r="C255" s="19" t="str">
        <f t="shared" si="118"/>
        <v/>
      </c>
      <c r="D255" t="str">
        <f t="shared" si="91"/>
        <v/>
      </c>
      <c r="E255" t="str">
        <f t="shared" si="92"/>
        <v/>
      </c>
      <c r="F255" t="str">
        <f t="shared" si="93"/>
        <v/>
      </c>
      <c r="G255" t="str">
        <f t="shared" si="120"/>
        <v/>
      </c>
      <c r="H255" t="str">
        <f t="shared" si="119"/>
        <v/>
      </c>
      <c r="I255" t="str">
        <f t="shared" si="94"/>
        <v/>
      </c>
      <c r="J255" t="str">
        <f t="shared" si="95"/>
        <v/>
      </c>
      <c r="K255" t="str">
        <f t="shared" si="96"/>
        <v/>
      </c>
      <c r="L255" s="1" t="str">
        <f t="shared" si="97"/>
        <v/>
      </c>
      <c r="M255" t="str">
        <f t="shared" si="98"/>
        <v/>
      </c>
      <c r="N255" t="str">
        <f t="shared" si="99"/>
        <v/>
      </c>
      <c r="O255" t="str">
        <f t="shared" si="100"/>
        <v/>
      </c>
      <c r="P255" t="str">
        <f t="shared" si="101"/>
        <v/>
      </c>
      <c r="Q255" t="str">
        <f t="shared" si="102"/>
        <v/>
      </c>
      <c r="R255" t="str">
        <f t="shared" si="103"/>
        <v/>
      </c>
      <c r="S255" t="str">
        <f t="shared" si="104"/>
        <v/>
      </c>
      <c r="T255" t="str">
        <f t="shared" si="105"/>
        <v/>
      </c>
      <c r="U255" t="str">
        <f t="shared" si="106"/>
        <v/>
      </c>
      <c r="V255" t="str">
        <f t="shared" si="107"/>
        <v/>
      </c>
      <c r="W255" t="str">
        <f t="shared" si="108"/>
        <v/>
      </c>
      <c r="X255" t="str">
        <f t="shared" si="109"/>
        <v/>
      </c>
      <c r="Y255" t="str">
        <f t="shared" si="110"/>
        <v/>
      </c>
      <c r="Z255" t="str">
        <f t="shared" si="111"/>
        <v/>
      </c>
      <c r="AA255" t="str">
        <f t="shared" si="112"/>
        <v/>
      </c>
      <c r="AB255" t="str">
        <f t="shared" si="113"/>
        <v/>
      </c>
      <c r="AC255" t="str">
        <f t="shared" si="114"/>
        <v/>
      </c>
      <c r="AD255" t="str">
        <f t="shared" si="115"/>
        <v/>
      </c>
      <c r="AE255" t="str">
        <f t="shared" si="116"/>
        <v/>
      </c>
      <c r="AF255" t="str">
        <f t="shared" si="117"/>
        <v/>
      </c>
      <c r="AG255" s="27"/>
    </row>
    <row r="256" spans="2:33" ht="14.4">
      <c r="B256" s="19" t="str">
        <f>IF(ISBLANK(A256),"",_xlfn.XLOOKUP(LEFT(A256,3),'MKT name rule'!$B$2:$B$322,'MKT name rule'!$C$2:$C$322, "Not found"))</f>
        <v/>
      </c>
      <c r="C256" s="19" t="str">
        <f t="shared" si="118"/>
        <v/>
      </c>
      <c r="D256" t="str">
        <f t="shared" si="91"/>
        <v/>
      </c>
      <c r="E256" t="str">
        <f t="shared" si="92"/>
        <v/>
      </c>
      <c r="F256" t="str">
        <f t="shared" si="93"/>
        <v/>
      </c>
      <c r="G256" t="str">
        <f t="shared" si="120"/>
        <v/>
      </c>
      <c r="H256" t="str">
        <f t="shared" si="119"/>
        <v/>
      </c>
      <c r="I256" t="str">
        <f t="shared" si="94"/>
        <v/>
      </c>
      <c r="J256" t="str">
        <f t="shared" si="95"/>
        <v/>
      </c>
      <c r="K256" t="str">
        <f t="shared" si="96"/>
        <v/>
      </c>
      <c r="L256" s="1" t="str">
        <f t="shared" si="97"/>
        <v/>
      </c>
      <c r="M256" t="str">
        <f t="shared" si="98"/>
        <v/>
      </c>
      <c r="N256" t="str">
        <f t="shared" si="99"/>
        <v/>
      </c>
      <c r="O256" t="str">
        <f t="shared" si="100"/>
        <v/>
      </c>
      <c r="P256" t="str">
        <f t="shared" si="101"/>
        <v/>
      </c>
      <c r="Q256" t="str">
        <f t="shared" si="102"/>
        <v/>
      </c>
      <c r="R256" t="str">
        <f t="shared" si="103"/>
        <v/>
      </c>
      <c r="S256" t="str">
        <f t="shared" si="104"/>
        <v/>
      </c>
      <c r="T256" t="str">
        <f t="shared" si="105"/>
        <v/>
      </c>
      <c r="U256" t="str">
        <f t="shared" si="106"/>
        <v/>
      </c>
      <c r="V256" t="str">
        <f t="shared" si="107"/>
        <v/>
      </c>
      <c r="W256" t="str">
        <f t="shared" si="108"/>
        <v/>
      </c>
      <c r="X256" t="str">
        <f t="shared" si="109"/>
        <v/>
      </c>
      <c r="Y256" t="str">
        <f t="shared" si="110"/>
        <v/>
      </c>
      <c r="Z256" t="str">
        <f t="shared" si="111"/>
        <v/>
      </c>
      <c r="AA256" t="str">
        <f t="shared" si="112"/>
        <v/>
      </c>
      <c r="AB256" t="str">
        <f t="shared" si="113"/>
        <v/>
      </c>
      <c r="AC256" t="str">
        <f t="shared" si="114"/>
        <v/>
      </c>
      <c r="AD256" t="str">
        <f t="shared" si="115"/>
        <v/>
      </c>
      <c r="AE256" t="str">
        <f t="shared" si="116"/>
        <v/>
      </c>
      <c r="AF256" t="str">
        <f t="shared" si="117"/>
        <v/>
      </c>
      <c r="AG256" s="27"/>
    </row>
    <row r="257" spans="2:33" ht="14.4">
      <c r="B257" s="19" t="str">
        <f>IF(ISBLANK(A257),"",_xlfn.XLOOKUP(LEFT(A257,3),'MKT name rule'!$B$2:$B$322,'MKT name rule'!$C$2:$C$322, "Not found"))</f>
        <v/>
      </c>
      <c r="C257" s="19" t="str">
        <f t="shared" si="118"/>
        <v/>
      </c>
      <c r="D257" t="str">
        <f t="shared" si="91"/>
        <v/>
      </c>
      <c r="E257" t="str">
        <f t="shared" si="92"/>
        <v/>
      </c>
      <c r="F257" t="str">
        <f t="shared" si="93"/>
        <v/>
      </c>
      <c r="G257" t="str">
        <f t="shared" si="120"/>
        <v/>
      </c>
      <c r="H257" t="str">
        <f t="shared" si="119"/>
        <v/>
      </c>
      <c r="I257" t="str">
        <f t="shared" si="94"/>
        <v/>
      </c>
      <c r="J257" t="str">
        <f t="shared" si="95"/>
        <v/>
      </c>
      <c r="K257" t="str">
        <f t="shared" si="96"/>
        <v/>
      </c>
      <c r="L257" s="1" t="str">
        <f t="shared" si="97"/>
        <v/>
      </c>
      <c r="M257" t="str">
        <f t="shared" si="98"/>
        <v/>
      </c>
      <c r="N257" t="str">
        <f t="shared" si="99"/>
        <v/>
      </c>
      <c r="O257" t="str">
        <f t="shared" si="100"/>
        <v/>
      </c>
      <c r="P257" t="str">
        <f t="shared" si="101"/>
        <v/>
      </c>
      <c r="Q257" t="str">
        <f t="shared" si="102"/>
        <v/>
      </c>
      <c r="R257" t="str">
        <f t="shared" si="103"/>
        <v/>
      </c>
      <c r="S257" t="str">
        <f t="shared" si="104"/>
        <v/>
      </c>
      <c r="T257" t="str">
        <f t="shared" si="105"/>
        <v/>
      </c>
      <c r="U257" t="str">
        <f t="shared" si="106"/>
        <v/>
      </c>
      <c r="V257" t="str">
        <f t="shared" si="107"/>
        <v/>
      </c>
      <c r="W257" t="str">
        <f t="shared" si="108"/>
        <v/>
      </c>
      <c r="X257" t="str">
        <f t="shared" si="109"/>
        <v/>
      </c>
      <c r="Y257" t="str">
        <f t="shared" si="110"/>
        <v/>
      </c>
      <c r="Z257" t="str">
        <f t="shared" si="111"/>
        <v/>
      </c>
      <c r="AA257" t="str">
        <f t="shared" si="112"/>
        <v/>
      </c>
      <c r="AB257" t="str">
        <f t="shared" si="113"/>
        <v/>
      </c>
      <c r="AC257" t="str">
        <f t="shared" si="114"/>
        <v/>
      </c>
      <c r="AD257" t="str">
        <f t="shared" si="115"/>
        <v/>
      </c>
      <c r="AE257" t="str">
        <f t="shared" si="116"/>
        <v/>
      </c>
      <c r="AF257" t="str">
        <f t="shared" si="117"/>
        <v/>
      </c>
      <c r="AG257" s="27"/>
    </row>
    <row r="258" spans="2:33" ht="14.4">
      <c r="B258" s="19" t="str">
        <f>IF(ISBLANK(A258),"",_xlfn.XLOOKUP(LEFT(A258,3),'MKT name rule'!$B$2:$B$322,'MKT name rule'!$C$2:$C$322, "Not found"))</f>
        <v/>
      </c>
      <c r="C258" s="19" t="str">
        <f t="shared" si="118"/>
        <v/>
      </c>
      <c r="D258" t="str">
        <f t="shared" ref="D258:D321" si="121">IF(ISBLANK(A258),"",B258&amp;" ("&amp;Y258&amp;"/"&amp;AB258&amp;"/"&amp;AC258&amp;AA258&amp;"/"&amp;Z258&amp;"/"&amp;AF258&amp;")")</f>
        <v/>
      </c>
      <c r="E258" t="str">
        <f t="shared" ref="E258:E321" si="122">IF(
  ISBLANK(A258),
  "",
  TRIM(SUBSTITUTE(
    SUBSTITUTE(
      V258,
      MID(V258, FIND("(", V258), FIND(")", V258) - FIND("(", V258) + 1),
      ""
    ),
    "Processor", ""
  ))
)</f>
        <v/>
      </c>
      <c r="F258" t="str">
        <f t="shared" ref="F258:F321" si="123">IF(ISBLANK(A258), "", BF258)</f>
        <v/>
      </c>
      <c r="G258" t="str">
        <f t="shared" si="120"/>
        <v/>
      </c>
      <c r="H258" t="str">
        <f t="shared" si="119"/>
        <v/>
      </c>
      <c r="I258" t="str">
        <f t="shared" ref="I258:I321" si="124">IF(ISBLANK(A258), "", SUBSTITUTE(AO258, "-inch", """"))</f>
        <v/>
      </c>
      <c r="J258" t="str">
        <f t="shared" ref="J258:J321" si="125">IF(ISBLANK(A258), "", AP258)</f>
        <v/>
      </c>
      <c r="K258" t="str">
        <f t="shared" ref="K258:K321" si="126">IF(ISBLANK(A258), "", AR258)</f>
        <v/>
      </c>
      <c r="L258" s="1" t="str">
        <f t="shared" ref="L258:L321" si="127">IF(ISBLANK(A258), "", BH258)</f>
        <v/>
      </c>
      <c r="M258" t="str">
        <f t="shared" ref="M258:M321" si="128">IF(ISBLANK(A258), "", BI258)</f>
        <v/>
      </c>
      <c r="N258" t="str">
        <f t="shared" ref="N258:N321" si="129">IF(
  AND(LEN(TRIM(AD258))=0, LEN(TRIM(AE258))=0),
  "",
  IF(LEN(TRIM(AD258))&gt;0, "Side:" &amp; CHAR(10) &amp; AD258 &amp; CHAR(10) &amp; CHAR(10), "") &amp;
  IF(LEN(TRIM(AE258))&gt;0, "Back:" &amp; CHAR(10) &amp; AE258, "")
)</f>
        <v/>
      </c>
      <c r="O258" t="str">
        <f t="shared" ref="O258:O321" si="130">IF(ISBLANK(A258), "", _xlfn.TEXTBEFORE(BX258, " ("))</f>
        <v/>
      </c>
      <c r="P258" t="str">
        <f t="shared" ref="P258:P321" si="131">IF(ISBLANK(A258), "", TRIM(_xlfn.TEXTBEFORE(BW258, " (")))</f>
        <v/>
      </c>
      <c r="Q258" t="str">
        <f t="shared" ref="Q258:Q321" si="132">IF(ISBLANK(A258), "", BJ258)</f>
        <v/>
      </c>
      <c r="R258" t="str">
        <f t="shared" ref="R258:R321" si="133">IF(ISBLANK(A258), "", CD258)</f>
        <v/>
      </c>
      <c r="S258" t="str">
        <f t="shared" ref="S258:S321" si="134">IF(ISBLANK(A258),"","No Battery")</f>
        <v/>
      </c>
      <c r="T258" t="str">
        <f t="shared" ref="T258:T321" si="135">IF(ISBLANK(A258), "", IFERROR(_xlfn.TEXTBEFORE(BT258, ", Output:"), "Not Found"))</f>
        <v/>
      </c>
      <c r="U258" t="str">
        <f t="shared" ref="U258:U321" si="136">IF(ISBLANK(A258), "", IF(BY258 = "N/A", "", BY258))</f>
        <v/>
      </c>
      <c r="V258" t="str">
        <f t="shared" ref="V258:V321" si="137">IF(ISBLANK(A258), "", BC258)</f>
        <v/>
      </c>
      <c r="W258" t="str">
        <f t="shared" ref="W258:W321" si="138">IF(
  ISBLANK(A258),
  "",
  LEFT(V258, SEARCH("processor", LOWER(V258)) - 1) &amp;
  MID(V258, SEARCH("processor", LOWER(V258)) + 10, FIND(" ", MID(V258, SEARCH("processor", LOWER(V258)) + 10, 20)) - 1)
)</f>
        <v/>
      </c>
      <c r="X258" t="str">
        <f t="shared" ref="X258:X321" si="139">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0">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ref="Z258:Z321" si="141">IF(ISBLANK(A258), "",SUBSTITUTE(G258, "Windows", "Win"))</f>
        <v/>
      </c>
      <c r="AA258" t="str">
        <f t="shared" ref="AA258:AA321" si="142">IF(
  ISBLANK(F258),
  "",
  IF(
    ISNUMBER(SEARCH("RTX", F258)),
    "/" &amp; LEFT(MID(F258, SEARCH("RTX", F258), 15),
               IFERROR(SEARCH(" ", MID(F258, SEARCH("RTX", F258), 15), 6) - 1, 15)),
    ""
  )
)</f>
        <v/>
      </c>
      <c r="AB258" t="str">
        <f t="shared" ref="AB258:AB321" si="143">IF(
  ISBLANK(A258),
  "",
  TRIM(RIGHT(BH258, LEN(BH258) - FIND(" ", BH258)))
)</f>
        <v/>
      </c>
      <c r="AC258" t="str">
        <f t="shared" ref="AC258:AC321" si="144">IF(ISBLANK(A258),"",LEFT(M258,FIND(" ",M258)-1))</f>
        <v/>
      </c>
      <c r="AD258" t="str">
        <f t="shared" ref="AD258:AD321" si="145">IF(ISBLANK(A258), "", BU258)</f>
        <v/>
      </c>
      <c r="AE258" t="str">
        <f t="shared" ref="AE258:AE321" si="146">IF(ISBLANK(A258), "", BV258)</f>
        <v/>
      </c>
      <c r="AF258" t="str">
        <f t="shared" ref="AF258:AF321" si="147">IF(ISBLANK(A258),"",IFERROR(_xlfn.TEXTBEFORE(A258, "-"), A258))</f>
        <v/>
      </c>
      <c r="AG258" s="27"/>
    </row>
    <row r="259" spans="2:33" ht="14.4">
      <c r="B259" s="19" t="str">
        <f>IF(ISBLANK(A259),"",_xlfn.XLOOKUP(LEFT(A259,3),'MKT name rule'!$B$2:$B$322,'MKT name rule'!$C$2:$C$322, "Not found"))</f>
        <v/>
      </c>
      <c r="C259" s="19" t="str">
        <f t="shared" ref="C259:C322" si="148">IF(ISBLANK(A259), "", AH259)</f>
        <v/>
      </c>
      <c r="D259" t="str">
        <f t="shared" si="121"/>
        <v/>
      </c>
      <c r="E259" t="str">
        <f t="shared" si="122"/>
        <v/>
      </c>
      <c r="F259" t="str">
        <f t="shared" si="123"/>
        <v/>
      </c>
      <c r="G259" t="str">
        <f t="shared" si="120"/>
        <v/>
      </c>
      <c r="H259" t="str">
        <f t="shared" ref="H259:H322" si="149">IF(ISBLANK(A259), "", BS259)</f>
        <v/>
      </c>
      <c r="I259" t="str">
        <f t="shared" si="124"/>
        <v/>
      </c>
      <c r="J259" t="str">
        <f t="shared" si="125"/>
        <v/>
      </c>
      <c r="K259" t="str">
        <f t="shared" si="126"/>
        <v/>
      </c>
      <c r="L259" s="1" t="str">
        <f t="shared" si="127"/>
        <v/>
      </c>
      <c r="M259" t="str">
        <f t="shared" si="128"/>
        <v/>
      </c>
      <c r="N259" t="str">
        <f t="shared" si="129"/>
        <v/>
      </c>
      <c r="O259" t="str">
        <f t="shared" si="130"/>
        <v/>
      </c>
      <c r="P259" t="str">
        <f t="shared" si="131"/>
        <v/>
      </c>
      <c r="Q259" t="str">
        <f t="shared" si="132"/>
        <v/>
      </c>
      <c r="R259" t="str">
        <f t="shared" si="133"/>
        <v/>
      </c>
      <c r="S259" t="str">
        <f t="shared" si="134"/>
        <v/>
      </c>
      <c r="T259" t="str">
        <f t="shared" si="135"/>
        <v/>
      </c>
      <c r="U259" t="str">
        <f t="shared" si="136"/>
        <v/>
      </c>
      <c r="V259" t="str">
        <f t="shared" si="137"/>
        <v/>
      </c>
      <c r="W259" t="str">
        <f t="shared" si="138"/>
        <v/>
      </c>
      <c r="X259" t="str">
        <f t="shared" si="139"/>
        <v/>
      </c>
      <c r="Y259" t="str">
        <f t="shared" si="140"/>
        <v/>
      </c>
      <c r="Z259" t="str">
        <f t="shared" si="141"/>
        <v/>
      </c>
      <c r="AA259" t="str">
        <f t="shared" si="142"/>
        <v/>
      </c>
      <c r="AB259" t="str">
        <f t="shared" si="143"/>
        <v/>
      </c>
      <c r="AC259" t="str">
        <f t="shared" si="144"/>
        <v/>
      </c>
      <c r="AD259" t="str">
        <f t="shared" si="145"/>
        <v/>
      </c>
      <c r="AE259" t="str">
        <f t="shared" si="146"/>
        <v/>
      </c>
      <c r="AF259" t="str">
        <f t="shared" si="147"/>
        <v/>
      </c>
      <c r="AG259" s="27"/>
    </row>
    <row r="260" spans="2:33" ht="14.4">
      <c r="B260" s="19" t="str">
        <f>IF(ISBLANK(A260),"",_xlfn.XLOOKUP(LEFT(A260,3),'MKT name rule'!$B$2:$B$322,'MKT name rule'!$C$2:$C$322, "Not found"))</f>
        <v/>
      </c>
      <c r="C260" s="19" t="str">
        <f t="shared" si="148"/>
        <v/>
      </c>
      <c r="D260" t="str">
        <f t="shared" si="121"/>
        <v/>
      </c>
      <c r="E260" t="str">
        <f t="shared" si="122"/>
        <v/>
      </c>
      <c r="F260" t="str">
        <f t="shared" si="123"/>
        <v/>
      </c>
      <c r="G260" t="str">
        <f t="shared" si="120"/>
        <v/>
      </c>
      <c r="H260" t="str">
        <f t="shared" si="149"/>
        <v/>
      </c>
      <c r="I260" t="str">
        <f t="shared" si="124"/>
        <v/>
      </c>
      <c r="J260" t="str">
        <f t="shared" si="125"/>
        <v/>
      </c>
      <c r="K260" t="str">
        <f t="shared" si="126"/>
        <v/>
      </c>
      <c r="L260" s="1" t="str">
        <f t="shared" si="127"/>
        <v/>
      </c>
      <c r="M260" t="str">
        <f t="shared" si="128"/>
        <v/>
      </c>
      <c r="N260" t="str">
        <f t="shared" si="129"/>
        <v/>
      </c>
      <c r="O260" t="str">
        <f t="shared" si="130"/>
        <v/>
      </c>
      <c r="P260" t="str">
        <f t="shared" si="131"/>
        <v/>
      </c>
      <c r="Q260" t="str">
        <f t="shared" si="132"/>
        <v/>
      </c>
      <c r="R260" t="str">
        <f t="shared" si="133"/>
        <v/>
      </c>
      <c r="S260" t="str">
        <f t="shared" si="134"/>
        <v/>
      </c>
      <c r="T260" t="str">
        <f t="shared" si="135"/>
        <v/>
      </c>
      <c r="U260" t="str">
        <f t="shared" si="136"/>
        <v/>
      </c>
      <c r="V260" t="str">
        <f t="shared" si="137"/>
        <v/>
      </c>
      <c r="W260" t="str">
        <f t="shared" si="138"/>
        <v/>
      </c>
      <c r="X260" t="str">
        <f t="shared" si="139"/>
        <v/>
      </c>
      <c r="Y260" t="str">
        <f t="shared" si="140"/>
        <v/>
      </c>
      <c r="Z260" t="str">
        <f t="shared" si="141"/>
        <v/>
      </c>
      <c r="AA260" t="str">
        <f t="shared" si="142"/>
        <v/>
      </c>
      <c r="AB260" t="str">
        <f t="shared" si="143"/>
        <v/>
      </c>
      <c r="AC260" t="str">
        <f t="shared" si="144"/>
        <v/>
      </c>
      <c r="AD260" t="str">
        <f t="shared" si="145"/>
        <v/>
      </c>
      <c r="AE260" t="str">
        <f t="shared" si="146"/>
        <v/>
      </c>
      <c r="AF260" t="str">
        <f t="shared" si="147"/>
        <v/>
      </c>
      <c r="AG260" s="27"/>
    </row>
    <row r="261" spans="2:33" ht="14.4">
      <c r="B261" s="19" t="str">
        <f>IF(ISBLANK(A261),"",_xlfn.XLOOKUP(LEFT(A261,3),'MKT name rule'!$B$2:$B$322,'MKT name rule'!$C$2:$C$322, "Not found"))</f>
        <v/>
      </c>
      <c r="C261" s="19" t="str">
        <f t="shared" si="148"/>
        <v/>
      </c>
      <c r="D261" t="str">
        <f t="shared" si="121"/>
        <v/>
      </c>
      <c r="E261" t="str">
        <f t="shared" si="122"/>
        <v/>
      </c>
      <c r="F261" t="str">
        <f t="shared" si="123"/>
        <v/>
      </c>
      <c r="G261" t="str">
        <f t="shared" si="120"/>
        <v/>
      </c>
      <c r="H261" t="str">
        <f t="shared" si="149"/>
        <v/>
      </c>
      <c r="I261" t="str">
        <f t="shared" si="124"/>
        <v/>
      </c>
      <c r="J261" t="str">
        <f t="shared" si="125"/>
        <v/>
      </c>
      <c r="K261" t="str">
        <f t="shared" si="126"/>
        <v/>
      </c>
      <c r="L261" s="1" t="str">
        <f t="shared" si="127"/>
        <v/>
      </c>
      <c r="M261" t="str">
        <f t="shared" si="128"/>
        <v/>
      </c>
      <c r="N261" t="str">
        <f t="shared" si="129"/>
        <v/>
      </c>
      <c r="O261" t="str">
        <f t="shared" si="130"/>
        <v/>
      </c>
      <c r="P261" t="str">
        <f t="shared" si="131"/>
        <v/>
      </c>
      <c r="Q261" t="str">
        <f t="shared" si="132"/>
        <v/>
      </c>
      <c r="R261" t="str">
        <f t="shared" si="133"/>
        <v/>
      </c>
      <c r="S261" t="str">
        <f t="shared" si="134"/>
        <v/>
      </c>
      <c r="T261" t="str">
        <f t="shared" si="135"/>
        <v/>
      </c>
      <c r="U261" t="str">
        <f t="shared" si="136"/>
        <v/>
      </c>
      <c r="V261" t="str">
        <f t="shared" si="137"/>
        <v/>
      </c>
      <c r="W261" t="str">
        <f t="shared" si="138"/>
        <v/>
      </c>
      <c r="X261" t="str">
        <f t="shared" si="139"/>
        <v/>
      </c>
      <c r="Y261" t="str">
        <f t="shared" si="140"/>
        <v/>
      </c>
      <c r="Z261" t="str">
        <f t="shared" si="141"/>
        <v/>
      </c>
      <c r="AA261" t="str">
        <f t="shared" si="142"/>
        <v/>
      </c>
      <c r="AB261" t="str">
        <f t="shared" si="143"/>
        <v/>
      </c>
      <c r="AC261" t="str">
        <f t="shared" si="144"/>
        <v/>
      </c>
      <c r="AD261" t="str">
        <f t="shared" si="145"/>
        <v/>
      </c>
      <c r="AE261" t="str">
        <f t="shared" si="146"/>
        <v/>
      </c>
      <c r="AF261" t="str">
        <f t="shared" si="147"/>
        <v/>
      </c>
      <c r="AG261" s="27"/>
    </row>
    <row r="262" spans="2:33" ht="14.4">
      <c r="B262" s="19" t="str">
        <f>IF(ISBLANK(A262),"",_xlfn.XLOOKUP(LEFT(A262,3),'MKT name rule'!$B$2:$B$322,'MKT name rule'!$C$2:$C$322, "Not found"))</f>
        <v/>
      </c>
      <c r="C262" s="19" t="str">
        <f t="shared" si="148"/>
        <v/>
      </c>
      <c r="D262" t="str">
        <f t="shared" si="121"/>
        <v/>
      </c>
      <c r="E262" t="str">
        <f t="shared" si="122"/>
        <v/>
      </c>
      <c r="F262" t="str">
        <f t="shared" si="123"/>
        <v/>
      </c>
      <c r="G262" t="str">
        <f t="shared" si="120"/>
        <v/>
      </c>
      <c r="H262" t="str">
        <f t="shared" si="149"/>
        <v/>
      </c>
      <c r="I262" t="str">
        <f t="shared" si="124"/>
        <v/>
      </c>
      <c r="J262" t="str">
        <f t="shared" si="125"/>
        <v/>
      </c>
      <c r="K262" t="str">
        <f t="shared" si="126"/>
        <v/>
      </c>
      <c r="L262" s="1" t="str">
        <f t="shared" si="127"/>
        <v/>
      </c>
      <c r="M262" t="str">
        <f t="shared" si="128"/>
        <v/>
      </c>
      <c r="N262" t="str">
        <f t="shared" si="129"/>
        <v/>
      </c>
      <c r="O262" t="str">
        <f t="shared" si="130"/>
        <v/>
      </c>
      <c r="P262" t="str">
        <f t="shared" si="131"/>
        <v/>
      </c>
      <c r="Q262" t="str">
        <f t="shared" si="132"/>
        <v/>
      </c>
      <c r="R262" t="str">
        <f t="shared" si="133"/>
        <v/>
      </c>
      <c r="S262" t="str">
        <f t="shared" si="134"/>
        <v/>
      </c>
      <c r="T262" t="str">
        <f t="shared" si="135"/>
        <v/>
      </c>
      <c r="U262" t="str">
        <f t="shared" si="136"/>
        <v/>
      </c>
      <c r="V262" t="str">
        <f t="shared" si="137"/>
        <v/>
      </c>
      <c r="W262" t="str">
        <f t="shared" si="138"/>
        <v/>
      </c>
      <c r="X262" t="str">
        <f t="shared" si="139"/>
        <v/>
      </c>
      <c r="Y262" t="str">
        <f t="shared" si="140"/>
        <v/>
      </c>
      <c r="Z262" t="str">
        <f t="shared" si="141"/>
        <v/>
      </c>
      <c r="AA262" t="str">
        <f t="shared" si="142"/>
        <v/>
      </c>
      <c r="AB262" t="str">
        <f t="shared" si="143"/>
        <v/>
      </c>
      <c r="AC262" t="str">
        <f t="shared" si="144"/>
        <v/>
      </c>
      <c r="AD262" t="str">
        <f t="shared" si="145"/>
        <v/>
      </c>
      <c r="AE262" t="str">
        <f t="shared" si="146"/>
        <v/>
      </c>
      <c r="AF262" t="str">
        <f t="shared" si="147"/>
        <v/>
      </c>
      <c r="AG262" s="27"/>
    </row>
    <row r="263" spans="2:33" ht="14.4">
      <c r="B263" s="19" t="str">
        <f>IF(ISBLANK(A263),"",_xlfn.XLOOKUP(LEFT(A263,3),'MKT name rule'!$B$2:$B$322,'MKT name rule'!$C$2:$C$322, "Not found"))</f>
        <v/>
      </c>
      <c r="C263" s="19" t="str">
        <f t="shared" si="148"/>
        <v/>
      </c>
      <c r="D263" t="str">
        <f t="shared" si="121"/>
        <v/>
      </c>
      <c r="E263" t="str">
        <f t="shared" si="122"/>
        <v/>
      </c>
      <c r="F263" t="str">
        <f t="shared" si="123"/>
        <v/>
      </c>
      <c r="G263" t="str">
        <f t="shared" si="120"/>
        <v/>
      </c>
      <c r="H263" t="str">
        <f t="shared" si="149"/>
        <v/>
      </c>
      <c r="I263" t="str">
        <f t="shared" si="124"/>
        <v/>
      </c>
      <c r="J263" t="str">
        <f t="shared" si="125"/>
        <v/>
      </c>
      <c r="K263" t="str">
        <f t="shared" si="126"/>
        <v/>
      </c>
      <c r="L263" s="1" t="str">
        <f t="shared" si="127"/>
        <v/>
      </c>
      <c r="M263" t="str">
        <f t="shared" si="128"/>
        <v/>
      </c>
      <c r="N263" t="str">
        <f t="shared" si="129"/>
        <v/>
      </c>
      <c r="O263" t="str">
        <f t="shared" si="130"/>
        <v/>
      </c>
      <c r="P263" t="str">
        <f t="shared" si="131"/>
        <v/>
      </c>
      <c r="Q263" t="str">
        <f t="shared" si="132"/>
        <v/>
      </c>
      <c r="R263" t="str">
        <f t="shared" si="133"/>
        <v/>
      </c>
      <c r="S263" t="str">
        <f t="shared" si="134"/>
        <v/>
      </c>
      <c r="T263" t="str">
        <f t="shared" si="135"/>
        <v/>
      </c>
      <c r="U263" t="str">
        <f t="shared" si="136"/>
        <v/>
      </c>
      <c r="V263" t="str">
        <f t="shared" si="137"/>
        <v/>
      </c>
      <c r="W263" t="str">
        <f t="shared" si="138"/>
        <v/>
      </c>
      <c r="X263" t="str">
        <f t="shared" si="139"/>
        <v/>
      </c>
      <c r="Y263" t="str">
        <f t="shared" si="140"/>
        <v/>
      </c>
      <c r="Z263" t="str">
        <f t="shared" si="141"/>
        <v/>
      </c>
      <c r="AA263" t="str">
        <f t="shared" si="142"/>
        <v/>
      </c>
      <c r="AB263" t="str">
        <f t="shared" si="143"/>
        <v/>
      </c>
      <c r="AC263" t="str">
        <f t="shared" si="144"/>
        <v/>
      </c>
      <c r="AD263" t="str">
        <f t="shared" si="145"/>
        <v/>
      </c>
      <c r="AE263" t="str">
        <f t="shared" si="146"/>
        <v/>
      </c>
      <c r="AF263" t="str">
        <f t="shared" si="147"/>
        <v/>
      </c>
      <c r="AG263" s="27"/>
    </row>
    <row r="264" spans="2:33" ht="14.4">
      <c r="B264" s="19" t="str">
        <f>IF(ISBLANK(A264),"",_xlfn.XLOOKUP(LEFT(A264,3),'MKT name rule'!$B$2:$B$322,'MKT name rule'!$C$2:$C$322, "Not found"))</f>
        <v/>
      </c>
      <c r="C264" s="19" t="str">
        <f t="shared" si="148"/>
        <v/>
      </c>
      <c r="D264" t="str">
        <f t="shared" si="121"/>
        <v/>
      </c>
      <c r="E264" t="str">
        <f t="shared" si="122"/>
        <v/>
      </c>
      <c r="F264" t="str">
        <f t="shared" si="123"/>
        <v/>
      </c>
      <c r="G264" t="str">
        <f t="shared" si="120"/>
        <v/>
      </c>
      <c r="H264" t="str">
        <f t="shared" si="149"/>
        <v/>
      </c>
      <c r="I264" t="str">
        <f t="shared" si="124"/>
        <v/>
      </c>
      <c r="J264" t="str">
        <f t="shared" si="125"/>
        <v/>
      </c>
      <c r="K264" t="str">
        <f t="shared" si="126"/>
        <v/>
      </c>
      <c r="L264" s="1" t="str">
        <f t="shared" si="127"/>
        <v/>
      </c>
      <c r="M264" t="str">
        <f t="shared" si="128"/>
        <v/>
      </c>
      <c r="N264" t="str">
        <f t="shared" si="129"/>
        <v/>
      </c>
      <c r="O264" t="str">
        <f t="shared" si="130"/>
        <v/>
      </c>
      <c r="P264" t="str">
        <f t="shared" si="131"/>
        <v/>
      </c>
      <c r="Q264" t="str">
        <f t="shared" si="132"/>
        <v/>
      </c>
      <c r="R264" t="str">
        <f t="shared" si="133"/>
        <v/>
      </c>
      <c r="S264" t="str">
        <f t="shared" si="134"/>
        <v/>
      </c>
      <c r="T264" t="str">
        <f t="shared" si="135"/>
        <v/>
      </c>
      <c r="U264" t="str">
        <f t="shared" si="136"/>
        <v/>
      </c>
      <c r="V264" t="str">
        <f t="shared" si="137"/>
        <v/>
      </c>
      <c r="W264" t="str">
        <f t="shared" si="138"/>
        <v/>
      </c>
      <c r="X264" t="str">
        <f t="shared" si="139"/>
        <v/>
      </c>
      <c r="Y264" t="str">
        <f t="shared" si="140"/>
        <v/>
      </c>
      <c r="Z264" t="str">
        <f t="shared" si="141"/>
        <v/>
      </c>
      <c r="AA264" t="str">
        <f t="shared" si="142"/>
        <v/>
      </c>
      <c r="AB264" t="str">
        <f t="shared" si="143"/>
        <v/>
      </c>
      <c r="AC264" t="str">
        <f t="shared" si="144"/>
        <v/>
      </c>
      <c r="AD264" t="str">
        <f t="shared" si="145"/>
        <v/>
      </c>
      <c r="AE264" t="str">
        <f t="shared" si="146"/>
        <v/>
      </c>
      <c r="AF264" t="str">
        <f t="shared" si="147"/>
        <v/>
      </c>
      <c r="AG264" s="27"/>
    </row>
    <row r="265" spans="2:33" ht="14.4">
      <c r="B265" s="19" t="str">
        <f>IF(ISBLANK(A265),"",_xlfn.XLOOKUP(LEFT(A265,3),'MKT name rule'!$B$2:$B$322,'MKT name rule'!$C$2:$C$322, "Not found"))</f>
        <v/>
      </c>
      <c r="C265" s="19" t="str">
        <f t="shared" si="148"/>
        <v/>
      </c>
      <c r="D265" t="str">
        <f t="shared" si="121"/>
        <v/>
      </c>
      <c r="E265" t="str">
        <f t="shared" si="122"/>
        <v/>
      </c>
      <c r="F265" t="str">
        <f t="shared" si="123"/>
        <v/>
      </c>
      <c r="G265" t="str">
        <f t="shared" si="120"/>
        <v/>
      </c>
      <c r="H265" t="str">
        <f t="shared" si="149"/>
        <v/>
      </c>
      <c r="I265" t="str">
        <f t="shared" si="124"/>
        <v/>
      </c>
      <c r="J265" t="str">
        <f t="shared" si="125"/>
        <v/>
      </c>
      <c r="K265" t="str">
        <f t="shared" si="126"/>
        <v/>
      </c>
      <c r="L265" s="1" t="str">
        <f t="shared" si="127"/>
        <v/>
      </c>
      <c r="M265" t="str">
        <f t="shared" si="128"/>
        <v/>
      </c>
      <c r="N265" t="str">
        <f t="shared" si="129"/>
        <v/>
      </c>
      <c r="O265" t="str">
        <f t="shared" si="130"/>
        <v/>
      </c>
      <c r="P265" t="str">
        <f t="shared" si="131"/>
        <v/>
      </c>
      <c r="Q265" t="str">
        <f t="shared" si="132"/>
        <v/>
      </c>
      <c r="R265" t="str">
        <f t="shared" si="133"/>
        <v/>
      </c>
      <c r="S265" t="str">
        <f t="shared" si="134"/>
        <v/>
      </c>
      <c r="T265" t="str">
        <f t="shared" si="135"/>
        <v/>
      </c>
      <c r="U265" t="str">
        <f t="shared" si="136"/>
        <v/>
      </c>
      <c r="V265" t="str">
        <f t="shared" si="137"/>
        <v/>
      </c>
      <c r="W265" t="str">
        <f t="shared" si="138"/>
        <v/>
      </c>
      <c r="X265" t="str">
        <f t="shared" si="139"/>
        <v/>
      </c>
      <c r="Y265" t="str">
        <f t="shared" si="140"/>
        <v/>
      </c>
      <c r="Z265" t="str">
        <f t="shared" si="141"/>
        <v/>
      </c>
      <c r="AA265" t="str">
        <f t="shared" si="142"/>
        <v/>
      </c>
      <c r="AB265" t="str">
        <f t="shared" si="143"/>
        <v/>
      </c>
      <c r="AC265" t="str">
        <f t="shared" si="144"/>
        <v/>
      </c>
      <c r="AD265" t="str">
        <f t="shared" si="145"/>
        <v/>
      </c>
      <c r="AE265" t="str">
        <f t="shared" si="146"/>
        <v/>
      </c>
      <c r="AF265" t="str">
        <f t="shared" si="147"/>
        <v/>
      </c>
      <c r="AG265" s="27"/>
    </row>
    <row r="266" spans="2:33" ht="14.4">
      <c r="B266" s="19" t="str">
        <f>IF(ISBLANK(A266),"",_xlfn.XLOOKUP(LEFT(A266,3),'MKT name rule'!$B$2:$B$322,'MKT name rule'!$C$2:$C$322, "Not found"))</f>
        <v/>
      </c>
      <c r="C266" s="19" t="str">
        <f t="shared" si="148"/>
        <v/>
      </c>
      <c r="D266" t="str">
        <f t="shared" si="121"/>
        <v/>
      </c>
      <c r="E266" t="str">
        <f t="shared" si="122"/>
        <v/>
      </c>
      <c r="F266" t="str">
        <f t="shared" si="123"/>
        <v/>
      </c>
      <c r="G266" t="str">
        <f t="shared" si="120"/>
        <v/>
      </c>
      <c r="H266" t="str">
        <f t="shared" si="149"/>
        <v/>
      </c>
      <c r="I266" t="str">
        <f t="shared" si="124"/>
        <v/>
      </c>
      <c r="J266" t="str">
        <f t="shared" si="125"/>
        <v/>
      </c>
      <c r="K266" t="str">
        <f t="shared" si="126"/>
        <v/>
      </c>
      <c r="L266" s="1" t="str">
        <f t="shared" si="127"/>
        <v/>
      </c>
      <c r="M266" t="str">
        <f t="shared" si="128"/>
        <v/>
      </c>
      <c r="N266" t="str">
        <f t="shared" si="129"/>
        <v/>
      </c>
      <c r="O266" t="str">
        <f t="shared" si="130"/>
        <v/>
      </c>
      <c r="P266" t="str">
        <f t="shared" si="131"/>
        <v/>
      </c>
      <c r="Q266" t="str">
        <f t="shared" si="132"/>
        <v/>
      </c>
      <c r="R266" t="str">
        <f t="shared" si="133"/>
        <v/>
      </c>
      <c r="S266" t="str">
        <f t="shared" si="134"/>
        <v/>
      </c>
      <c r="T266" t="str">
        <f t="shared" si="135"/>
        <v/>
      </c>
      <c r="U266" t="str">
        <f t="shared" si="136"/>
        <v/>
      </c>
      <c r="V266" t="str">
        <f t="shared" si="137"/>
        <v/>
      </c>
      <c r="W266" t="str">
        <f t="shared" si="138"/>
        <v/>
      </c>
      <c r="X266" t="str">
        <f t="shared" si="139"/>
        <v/>
      </c>
      <c r="Y266" t="str">
        <f t="shared" si="140"/>
        <v/>
      </c>
      <c r="Z266" t="str">
        <f t="shared" si="141"/>
        <v/>
      </c>
      <c r="AA266" t="str">
        <f t="shared" si="142"/>
        <v/>
      </c>
      <c r="AB266" t="str">
        <f t="shared" si="143"/>
        <v/>
      </c>
      <c r="AC266" t="str">
        <f t="shared" si="144"/>
        <v/>
      </c>
      <c r="AD266" t="str">
        <f t="shared" si="145"/>
        <v/>
      </c>
      <c r="AE266" t="str">
        <f t="shared" si="146"/>
        <v/>
      </c>
      <c r="AF266" t="str">
        <f t="shared" si="147"/>
        <v/>
      </c>
      <c r="AG266" s="27"/>
    </row>
    <row r="267" spans="2:33" ht="14.4">
      <c r="B267" s="19" t="str">
        <f>IF(ISBLANK(A267),"",_xlfn.XLOOKUP(LEFT(A267,3),'MKT name rule'!$B$2:$B$322,'MKT name rule'!$C$2:$C$322, "Not found"))</f>
        <v/>
      </c>
      <c r="C267" s="19" t="str">
        <f t="shared" si="148"/>
        <v/>
      </c>
      <c r="D267" t="str">
        <f t="shared" si="121"/>
        <v/>
      </c>
      <c r="E267" t="str">
        <f t="shared" si="122"/>
        <v/>
      </c>
      <c r="F267" t="str">
        <f t="shared" si="123"/>
        <v/>
      </c>
      <c r="G267" t="str">
        <f t="shared" si="120"/>
        <v/>
      </c>
      <c r="H267" t="str">
        <f t="shared" si="149"/>
        <v/>
      </c>
      <c r="I267" t="str">
        <f t="shared" si="124"/>
        <v/>
      </c>
      <c r="J267" t="str">
        <f t="shared" si="125"/>
        <v/>
      </c>
      <c r="K267" t="str">
        <f t="shared" si="126"/>
        <v/>
      </c>
      <c r="L267" s="1" t="str">
        <f t="shared" si="127"/>
        <v/>
      </c>
      <c r="M267" t="str">
        <f t="shared" si="128"/>
        <v/>
      </c>
      <c r="N267" t="str">
        <f t="shared" si="129"/>
        <v/>
      </c>
      <c r="O267" t="str">
        <f t="shared" si="130"/>
        <v/>
      </c>
      <c r="P267" t="str">
        <f t="shared" si="131"/>
        <v/>
      </c>
      <c r="Q267" t="str">
        <f t="shared" si="132"/>
        <v/>
      </c>
      <c r="R267" t="str">
        <f t="shared" si="133"/>
        <v/>
      </c>
      <c r="S267" t="str">
        <f t="shared" si="134"/>
        <v/>
      </c>
      <c r="T267" t="str">
        <f t="shared" si="135"/>
        <v/>
      </c>
      <c r="U267" t="str">
        <f t="shared" si="136"/>
        <v/>
      </c>
      <c r="V267" t="str">
        <f t="shared" si="137"/>
        <v/>
      </c>
      <c r="W267" t="str">
        <f t="shared" si="138"/>
        <v/>
      </c>
      <c r="X267" t="str">
        <f t="shared" si="139"/>
        <v/>
      </c>
      <c r="Y267" t="str">
        <f t="shared" si="140"/>
        <v/>
      </c>
      <c r="Z267" t="str">
        <f t="shared" si="141"/>
        <v/>
      </c>
      <c r="AA267" t="str">
        <f t="shared" si="142"/>
        <v/>
      </c>
      <c r="AB267" t="str">
        <f t="shared" si="143"/>
        <v/>
      </c>
      <c r="AC267" t="str">
        <f t="shared" si="144"/>
        <v/>
      </c>
      <c r="AD267" t="str">
        <f t="shared" si="145"/>
        <v/>
      </c>
      <c r="AE267" t="str">
        <f t="shared" si="146"/>
        <v/>
      </c>
      <c r="AF267" t="str">
        <f t="shared" si="147"/>
        <v/>
      </c>
      <c r="AG267" s="27"/>
    </row>
    <row r="268" spans="2:33" ht="14.4">
      <c r="B268" s="19" t="str">
        <f>IF(ISBLANK(A268),"",_xlfn.XLOOKUP(LEFT(A268,3),'MKT name rule'!$B$2:$B$322,'MKT name rule'!$C$2:$C$322, "Not found"))</f>
        <v/>
      </c>
      <c r="C268" s="19" t="str">
        <f t="shared" si="148"/>
        <v/>
      </c>
      <c r="D268" t="str">
        <f t="shared" si="121"/>
        <v/>
      </c>
      <c r="E268" t="str">
        <f t="shared" si="122"/>
        <v/>
      </c>
      <c r="F268" t="str">
        <f t="shared" si="123"/>
        <v/>
      </c>
      <c r="G268" t="str">
        <f t="shared" si="120"/>
        <v/>
      </c>
      <c r="H268" t="str">
        <f t="shared" si="149"/>
        <v/>
      </c>
      <c r="I268" t="str">
        <f t="shared" si="124"/>
        <v/>
      </c>
      <c r="J268" t="str">
        <f t="shared" si="125"/>
        <v/>
      </c>
      <c r="K268" t="str">
        <f t="shared" si="126"/>
        <v/>
      </c>
      <c r="L268" s="1" t="str">
        <f t="shared" si="127"/>
        <v/>
      </c>
      <c r="M268" t="str">
        <f t="shared" si="128"/>
        <v/>
      </c>
      <c r="N268" t="str">
        <f t="shared" si="129"/>
        <v/>
      </c>
      <c r="O268" t="str">
        <f t="shared" si="130"/>
        <v/>
      </c>
      <c r="P268" t="str">
        <f t="shared" si="131"/>
        <v/>
      </c>
      <c r="Q268" t="str">
        <f t="shared" si="132"/>
        <v/>
      </c>
      <c r="R268" t="str">
        <f t="shared" si="133"/>
        <v/>
      </c>
      <c r="S268" t="str">
        <f t="shared" si="134"/>
        <v/>
      </c>
      <c r="T268" t="str">
        <f t="shared" si="135"/>
        <v/>
      </c>
      <c r="U268" t="str">
        <f t="shared" si="136"/>
        <v/>
      </c>
      <c r="V268" t="str">
        <f t="shared" si="137"/>
        <v/>
      </c>
      <c r="W268" t="str">
        <f t="shared" si="138"/>
        <v/>
      </c>
      <c r="X268" t="str">
        <f t="shared" si="139"/>
        <v/>
      </c>
      <c r="Y268" t="str">
        <f t="shared" si="140"/>
        <v/>
      </c>
      <c r="Z268" t="str">
        <f t="shared" si="141"/>
        <v/>
      </c>
      <c r="AA268" t="str">
        <f t="shared" si="142"/>
        <v/>
      </c>
      <c r="AB268" t="str">
        <f t="shared" si="143"/>
        <v/>
      </c>
      <c r="AC268" t="str">
        <f t="shared" si="144"/>
        <v/>
      </c>
      <c r="AD268" t="str">
        <f t="shared" si="145"/>
        <v/>
      </c>
      <c r="AE268" t="str">
        <f t="shared" si="146"/>
        <v/>
      </c>
      <c r="AF268" t="str">
        <f t="shared" si="147"/>
        <v/>
      </c>
      <c r="AG268" s="27"/>
    </row>
    <row r="269" spans="2:33" ht="14.4">
      <c r="B269" s="19" t="str">
        <f>IF(ISBLANK(A269),"",_xlfn.XLOOKUP(LEFT(A269,3),'MKT name rule'!$B$2:$B$322,'MKT name rule'!$C$2:$C$322, "Not found"))</f>
        <v/>
      </c>
      <c r="C269" s="19" t="str">
        <f t="shared" si="148"/>
        <v/>
      </c>
      <c r="D269" t="str">
        <f t="shared" si="121"/>
        <v/>
      </c>
      <c r="E269" t="str">
        <f t="shared" si="122"/>
        <v/>
      </c>
      <c r="F269" t="str">
        <f t="shared" si="123"/>
        <v/>
      </c>
      <c r="G269" t="str">
        <f t="shared" si="120"/>
        <v/>
      </c>
      <c r="H269" t="str">
        <f t="shared" si="149"/>
        <v/>
      </c>
      <c r="I269" t="str">
        <f t="shared" si="124"/>
        <v/>
      </c>
      <c r="J269" t="str">
        <f t="shared" si="125"/>
        <v/>
      </c>
      <c r="K269" t="str">
        <f t="shared" si="126"/>
        <v/>
      </c>
      <c r="L269" s="1" t="str">
        <f t="shared" si="127"/>
        <v/>
      </c>
      <c r="M269" t="str">
        <f t="shared" si="128"/>
        <v/>
      </c>
      <c r="N269" t="str">
        <f t="shared" si="129"/>
        <v/>
      </c>
      <c r="O269" t="str">
        <f t="shared" si="130"/>
        <v/>
      </c>
      <c r="P269" t="str">
        <f t="shared" si="131"/>
        <v/>
      </c>
      <c r="Q269" t="str">
        <f t="shared" si="132"/>
        <v/>
      </c>
      <c r="R269" t="str">
        <f t="shared" si="133"/>
        <v/>
      </c>
      <c r="S269" t="str">
        <f t="shared" si="134"/>
        <v/>
      </c>
      <c r="T269" t="str">
        <f t="shared" si="135"/>
        <v/>
      </c>
      <c r="U269" t="str">
        <f t="shared" si="136"/>
        <v/>
      </c>
      <c r="V269" t="str">
        <f t="shared" si="137"/>
        <v/>
      </c>
      <c r="W269" t="str">
        <f t="shared" si="138"/>
        <v/>
      </c>
      <c r="X269" t="str">
        <f t="shared" si="139"/>
        <v/>
      </c>
      <c r="Y269" t="str">
        <f t="shared" si="140"/>
        <v/>
      </c>
      <c r="Z269" t="str">
        <f t="shared" si="141"/>
        <v/>
      </c>
      <c r="AA269" t="str">
        <f t="shared" si="142"/>
        <v/>
      </c>
      <c r="AB269" t="str">
        <f t="shared" si="143"/>
        <v/>
      </c>
      <c r="AC269" t="str">
        <f t="shared" si="144"/>
        <v/>
      </c>
      <c r="AD269" t="str">
        <f t="shared" si="145"/>
        <v/>
      </c>
      <c r="AE269" t="str">
        <f t="shared" si="146"/>
        <v/>
      </c>
      <c r="AF269" t="str">
        <f t="shared" si="147"/>
        <v/>
      </c>
      <c r="AG269" s="27"/>
    </row>
    <row r="270" spans="2:33" ht="14.4">
      <c r="B270" s="19" t="str">
        <f>IF(ISBLANK(A270),"",_xlfn.XLOOKUP(LEFT(A270,3),'MKT name rule'!$B$2:$B$322,'MKT name rule'!$C$2:$C$322, "Not found"))</f>
        <v/>
      </c>
      <c r="C270" s="19" t="str">
        <f t="shared" si="148"/>
        <v/>
      </c>
      <c r="D270" t="str">
        <f t="shared" si="121"/>
        <v/>
      </c>
      <c r="E270" t="str">
        <f t="shared" si="122"/>
        <v/>
      </c>
      <c r="F270" t="str">
        <f t="shared" si="123"/>
        <v/>
      </c>
      <c r="G270" t="str">
        <f t="shared" si="120"/>
        <v/>
      </c>
      <c r="H270" t="str">
        <f t="shared" si="149"/>
        <v/>
      </c>
      <c r="I270" t="str">
        <f t="shared" si="124"/>
        <v/>
      </c>
      <c r="J270" t="str">
        <f t="shared" si="125"/>
        <v/>
      </c>
      <c r="K270" t="str">
        <f t="shared" si="126"/>
        <v/>
      </c>
      <c r="L270" s="1" t="str">
        <f t="shared" si="127"/>
        <v/>
      </c>
      <c r="M270" t="str">
        <f t="shared" si="128"/>
        <v/>
      </c>
      <c r="N270" t="str">
        <f t="shared" si="129"/>
        <v/>
      </c>
      <c r="O270" t="str">
        <f t="shared" si="130"/>
        <v/>
      </c>
      <c r="P270" t="str">
        <f t="shared" si="131"/>
        <v/>
      </c>
      <c r="Q270" t="str">
        <f t="shared" si="132"/>
        <v/>
      </c>
      <c r="R270" t="str">
        <f t="shared" si="133"/>
        <v/>
      </c>
      <c r="S270" t="str">
        <f t="shared" si="134"/>
        <v/>
      </c>
      <c r="T270" t="str">
        <f t="shared" si="135"/>
        <v/>
      </c>
      <c r="U270" t="str">
        <f t="shared" si="136"/>
        <v/>
      </c>
      <c r="V270" t="str">
        <f t="shared" si="137"/>
        <v/>
      </c>
      <c r="W270" t="str">
        <f t="shared" si="138"/>
        <v/>
      </c>
      <c r="X270" t="str">
        <f t="shared" si="139"/>
        <v/>
      </c>
      <c r="Y270" t="str">
        <f t="shared" si="140"/>
        <v/>
      </c>
      <c r="Z270" t="str">
        <f t="shared" si="141"/>
        <v/>
      </c>
      <c r="AA270" t="str">
        <f t="shared" si="142"/>
        <v/>
      </c>
      <c r="AB270" t="str">
        <f t="shared" si="143"/>
        <v/>
      </c>
      <c r="AC270" t="str">
        <f t="shared" si="144"/>
        <v/>
      </c>
      <c r="AD270" t="str">
        <f t="shared" si="145"/>
        <v/>
      </c>
      <c r="AE270" t="str">
        <f t="shared" si="146"/>
        <v/>
      </c>
      <c r="AF270" t="str">
        <f t="shared" si="147"/>
        <v/>
      </c>
      <c r="AG270" s="27"/>
    </row>
    <row r="271" spans="2:33" ht="14.4">
      <c r="B271" s="19" t="str">
        <f>IF(ISBLANK(A271),"",_xlfn.XLOOKUP(LEFT(A271,3),'MKT name rule'!$B$2:$B$322,'MKT name rule'!$C$2:$C$322, "Not found"))</f>
        <v/>
      </c>
      <c r="C271" s="19" t="str">
        <f t="shared" si="148"/>
        <v/>
      </c>
      <c r="D271" t="str">
        <f t="shared" si="121"/>
        <v/>
      </c>
      <c r="E271" t="str">
        <f t="shared" si="122"/>
        <v/>
      </c>
      <c r="F271" t="str">
        <f t="shared" si="123"/>
        <v/>
      </c>
      <c r="G271" t="str">
        <f t="shared" si="120"/>
        <v/>
      </c>
      <c r="H271" t="str">
        <f t="shared" si="149"/>
        <v/>
      </c>
      <c r="I271" t="str">
        <f t="shared" si="124"/>
        <v/>
      </c>
      <c r="J271" t="str">
        <f t="shared" si="125"/>
        <v/>
      </c>
      <c r="K271" t="str">
        <f t="shared" si="126"/>
        <v/>
      </c>
      <c r="L271" s="1" t="str">
        <f t="shared" si="127"/>
        <v/>
      </c>
      <c r="M271" t="str">
        <f t="shared" si="128"/>
        <v/>
      </c>
      <c r="N271" t="str">
        <f t="shared" si="129"/>
        <v/>
      </c>
      <c r="O271" t="str">
        <f t="shared" si="130"/>
        <v/>
      </c>
      <c r="P271" t="str">
        <f t="shared" si="131"/>
        <v/>
      </c>
      <c r="Q271" t="str">
        <f t="shared" si="132"/>
        <v/>
      </c>
      <c r="R271" t="str">
        <f t="shared" si="133"/>
        <v/>
      </c>
      <c r="S271" t="str">
        <f t="shared" si="134"/>
        <v/>
      </c>
      <c r="T271" t="str">
        <f t="shared" si="135"/>
        <v/>
      </c>
      <c r="U271" t="str">
        <f t="shared" si="136"/>
        <v/>
      </c>
      <c r="V271" t="str">
        <f t="shared" si="137"/>
        <v/>
      </c>
      <c r="W271" t="str">
        <f t="shared" si="138"/>
        <v/>
      </c>
      <c r="X271" t="str">
        <f t="shared" si="139"/>
        <v/>
      </c>
      <c r="Y271" t="str">
        <f t="shared" si="140"/>
        <v/>
      </c>
      <c r="Z271" t="str">
        <f t="shared" si="141"/>
        <v/>
      </c>
      <c r="AA271" t="str">
        <f t="shared" si="142"/>
        <v/>
      </c>
      <c r="AB271" t="str">
        <f t="shared" si="143"/>
        <v/>
      </c>
      <c r="AC271" t="str">
        <f t="shared" si="144"/>
        <v/>
      </c>
      <c r="AD271" t="str">
        <f t="shared" si="145"/>
        <v/>
      </c>
      <c r="AE271" t="str">
        <f t="shared" si="146"/>
        <v/>
      </c>
      <c r="AF271" t="str">
        <f t="shared" si="147"/>
        <v/>
      </c>
      <c r="AG271" s="27"/>
    </row>
    <row r="272" spans="2:33" ht="14.4">
      <c r="B272" s="19" t="str">
        <f>IF(ISBLANK(A272),"",_xlfn.XLOOKUP(LEFT(A272,3),'MKT name rule'!$B$2:$B$322,'MKT name rule'!$C$2:$C$322, "Not found"))</f>
        <v/>
      </c>
      <c r="C272" s="19" t="str">
        <f t="shared" si="148"/>
        <v/>
      </c>
      <c r="D272" t="str">
        <f t="shared" si="121"/>
        <v/>
      </c>
      <c r="E272" t="str">
        <f t="shared" si="122"/>
        <v/>
      </c>
      <c r="F272" t="str">
        <f t="shared" si="123"/>
        <v/>
      </c>
      <c r="G272" t="str">
        <f t="shared" si="120"/>
        <v/>
      </c>
      <c r="H272" t="str">
        <f t="shared" si="149"/>
        <v/>
      </c>
      <c r="I272" t="str">
        <f t="shared" si="124"/>
        <v/>
      </c>
      <c r="J272" t="str">
        <f t="shared" si="125"/>
        <v/>
      </c>
      <c r="K272" t="str">
        <f t="shared" si="126"/>
        <v/>
      </c>
      <c r="L272" s="1" t="str">
        <f t="shared" si="127"/>
        <v/>
      </c>
      <c r="M272" t="str">
        <f t="shared" si="128"/>
        <v/>
      </c>
      <c r="N272" t="str">
        <f t="shared" si="129"/>
        <v/>
      </c>
      <c r="O272" t="str">
        <f t="shared" si="130"/>
        <v/>
      </c>
      <c r="P272" t="str">
        <f t="shared" si="131"/>
        <v/>
      </c>
      <c r="Q272" t="str">
        <f t="shared" si="132"/>
        <v/>
      </c>
      <c r="R272" t="str">
        <f t="shared" si="133"/>
        <v/>
      </c>
      <c r="S272" t="str">
        <f t="shared" si="134"/>
        <v/>
      </c>
      <c r="T272" t="str">
        <f t="shared" si="135"/>
        <v/>
      </c>
      <c r="U272" t="str">
        <f t="shared" si="136"/>
        <v/>
      </c>
      <c r="V272" t="str">
        <f t="shared" si="137"/>
        <v/>
      </c>
      <c r="W272" t="str">
        <f t="shared" si="138"/>
        <v/>
      </c>
      <c r="X272" t="str">
        <f t="shared" si="139"/>
        <v/>
      </c>
      <c r="Y272" t="str">
        <f t="shared" si="140"/>
        <v/>
      </c>
      <c r="Z272" t="str">
        <f t="shared" si="141"/>
        <v/>
      </c>
      <c r="AA272" t="str">
        <f t="shared" si="142"/>
        <v/>
      </c>
      <c r="AB272" t="str">
        <f t="shared" si="143"/>
        <v/>
      </c>
      <c r="AC272" t="str">
        <f t="shared" si="144"/>
        <v/>
      </c>
      <c r="AD272" t="str">
        <f t="shared" si="145"/>
        <v/>
      </c>
      <c r="AE272" t="str">
        <f t="shared" si="146"/>
        <v/>
      </c>
      <c r="AF272" t="str">
        <f t="shared" si="147"/>
        <v/>
      </c>
      <c r="AG272" s="27"/>
    </row>
    <row r="273" spans="2:33" ht="14.4">
      <c r="B273" s="19" t="str">
        <f>IF(ISBLANK(A273),"",_xlfn.XLOOKUP(LEFT(A273,3),'MKT name rule'!$B$2:$B$322,'MKT name rule'!$C$2:$C$322, "Not found"))</f>
        <v/>
      </c>
      <c r="C273" s="19" t="str">
        <f t="shared" si="148"/>
        <v/>
      </c>
      <c r="D273" t="str">
        <f t="shared" si="121"/>
        <v/>
      </c>
      <c r="E273" t="str">
        <f t="shared" si="122"/>
        <v/>
      </c>
      <c r="F273" t="str">
        <f t="shared" si="123"/>
        <v/>
      </c>
      <c r="G273" t="str">
        <f t="shared" si="120"/>
        <v/>
      </c>
      <c r="H273" t="str">
        <f t="shared" si="149"/>
        <v/>
      </c>
      <c r="I273" t="str">
        <f t="shared" si="124"/>
        <v/>
      </c>
      <c r="J273" t="str">
        <f t="shared" si="125"/>
        <v/>
      </c>
      <c r="K273" t="str">
        <f t="shared" si="126"/>
        <v/>
      </c>
      <c r="L273" s="1" t="str">
        <f t="shared" si="127"/>
        <v/>
      </c>
      <c r="M273" t="str">
        <f t="shared" si="128"/>
        <v/>
      </c>
      <c r="N273" t="str">
        <f t="shared" si="129"/>
        <v/>
      </c>
      <c r="O273" t="str">
        <f t="shared" si="130"/>
        <v/>
      </c>
      <c r="P273" t="str">
        <f t="shared" si="131"/>
        <v/>
      </c>
      <c r="Q273" t="str">
        <f t="shared" si="132"/>
        <v/>
      </c>
      <c r="R273" t="str">
        <f t="shared" si="133"/>
        <v/>
      </c>
      <c r="S273" t="str">
        <f t="shared" si="134"/>
        <v/>
      </c>
      <c r="T273" t="str">
        <f t="shared" si="135"/>
        <v/>
      </c>
      <c r="U273" t="str">
        <f t="shared" si="136"/>
        <v/>
      </c>
      <c r="V273" t="str">
        <f t="shared" si="137"/>
        <v/>
      </c>
      <c r="W273" t="str">
        <f t="shared" si="138"/>
        <v/>
      </c>
      <c r="X273" t="str">
        <f t="shared" si="139"/>
        <v/>
      </c>
      <c r="Y273" t="str">
        <f t="shared" si="140"/>
        <v/>
      </c>
      <c r="Z273" t="str">
        <f t="shared" si="141"/>
        <v/>
      </c>
      <c r="AA273" t="str">
        <f t="shared" si="142"/>
        <v/>
      </c>
      <c r="AB273" t="str">
        <f t="shared" si="143"/>
        <v/>
      </c>
      <c r="AC273" t="str">
        <f t="shared" si="144"/>
        <v/>
      </c>
      <c r="AD273" t="str">
        <f t="shared" si="145"/>
        <v/>
      </c>
      <c r="AE273" t="str">
        <f t="shared" si="146"/>
        <v/>
      </c>
      <c r="AF273" t="str">
        <f t="shared" si="147"/>
        <v/>
      </c>
      <c r="AG273" s="27"/>
    </row>
    <row r="274" spans="2:33" ht="14.4">
      <c r="B274" s="19" t="str">
        <f>IF(ISBLANK(A274),"",_xlfn.XLOOKUP(LEFT(A274,3),'MKT name rule'!$B$2:$B$322,'MKT name rule'!$C$2:$C$322, "Not found"))</f>
        <v/>
      </c>
      <c r="C274" s="19" t="str">
        <f t="shared" si="148"/>
        <v/>
      </c>
      <c r="D274" t="str">
        <f t="shared" si="121"/>
        <v/>
      </c>
      <c r="E274" t="str">
        <f t="shared" si="122"/>
        <v/>
      </c>
      <c r="F274" t="str">
        <f t="shared" si="123"/>
        <v/>
      </c>
      <c r="G274" t="str">
        <f t="shared" si="120"/>
        <v/>
      </c>
      <c r="H274" t="str">
        <f t="shared" si="149"/>
        <v/>
      </c>
      <c r="I274" t="str">
        <f t="shared" si="124"/>
        <v/>
      </c>
      <c r="J274" t="str">
        <f t="shared" si="125"/>
        <v/>
      </c>
      <c r="K274" t="str">
        <f t="shared" si="126"/>
        <v/>
      </c>
      <c r="L274" s="1" t="str">
        <f t="shared" si="127"/>
        <v/>
      </c>
      <c r="M274" t="str">
        <f t="shared" si="128"/>
        <v/>
      </c>
      <c r="N274" t="str">
        <f t="shared" si="129"/>
        <v/>
      </c>
      <c r="O274" t="str">
        <f t="shared" si="130"/>
        <v/>
      </c>
      <c r="P274" t="str">
        <f t="shared" si="131"/>
        <v/>
      </c>
      <c r="Q274" t="str">
        <f t="shared" si="132"/>
        <v/>
      </c>
      <c r="R274" t="str">
        <f t="shared" si="133"/>
        <v/>
      </c>
      <c r="S274" t="str">
        <f t="shared" si="134"/>
        <v/>
      </c>
      <c r="T274" t="str">
        <f t="shared" si="135"/>
        <v/>
      </c>
      <c r="U274" t="str">
        <f t="shared" si="136"/>
        <v/>
      </c>
      <c r="V274" t="str">
        <f t="shared" si="137"/>
        <v/>
      </c>
      <c r="W274" t="str">
        <f t="shared" si="138"/>
        <v/>
      </c>
      <c r="X274" t="str">
        <f t="shared" si="139"/>
        <v/>
      </c>
      <c r="Y274" t="str">
        <f t="shared" si="140"/>
        <v/>
      </c>
      <c r="Z274" t="str">
        <f t="shared" si="141"/>
        <v/>
      </c>
      <c r="AA274" t="str">
        <f t="shared" si="142"/>
        <v/>
      </c>
      <c r="AB274" t="str">
        <f t="shared" si="143"/>
        <v/>
      </c>
      <c r="AC274" t="str">
        <f t="shared" si="144"/>
        <v/>
      </c>
      <c r="AD274" t="str">
        <f t="shared" si="145"/>
        <v/>
      </c>
      <c r="AE274" t="str">
        <f t="shared" si="146"/>
        <v/>
      </c>
      <c r="AF274" t="str">
        <f t="shared" si="147"/>
        <v/>
      </c>
      <c r="AG274" s="27"/>
    </row>
    <row r="275" spans="2:33" ht="14.4">
      <c r="B275" s="19" t="str">
        <f>IF(ISBLANK(A275),"",_xlfn.XLOOKUP(LEFT(A275,3),'MKT name rule'!$B$2:$B$322,'MKT name rule'!$C$2:$C$322, "Not found"))</f>
        <v/>
      </c>
      <c r="C275" s="19" t="str">
        <f t="shared" si="148"/>
        <v/>
      </c>
      <c r="D275" t="str">
        <f t="shared" si="121"/>
        <v/>
      </c>
      <c r="E275" t="str">
        <f t="shared" si="122"/>
        <v/>
      </c>
      <c r="F275" t="str">
        <f t="shared" si="123"/>
        <v/>
      </c>
      <c r="G275" t="str">
        <f t="shared" si="120"/>
        <v/>
      </c>
      <c r="H275" t="str">
        <f t="shared" si="149"/>
        <v/>
      </c>
      <c r="I275" t="str">
        <f t="shared" si="124"/>
        <v/>
      </c>
      <c r="J275" t="str">
        <f t="shared" si="125"/>
        <v/>
      </c>
      <c r="K275" t="str">
        <f t="shared" si="126"/>
        <v/>
      </c>
      <c r="L275" s="1" t="str">
        <f t="shared" si="127"/>
        <v/>
      </c>
      <c r="M275" t="str">
        <f t="shared" si="128"/>
        <v/>
      </c>
      <c r="N275" t="str">
        <f t="shared" si="129"/>
        <v/>
      </c>
      <c r="O275" t="str">
        <f t="shared" si="130"/>
        <v/>
      </c>
      <c r="P275" t="str">
        <f t="shared" si="131"/>
        <v/>
      </c>
      <c r="Q275" t="str">
        <f t="shared" si="132"/>
        <v/>
      </c>
      <c r="R275" t="str">
        <f t="shared" si="133"/>
        <v/>
      </c>
      <c r="S275" t="str">
        <f t="shared" si="134"/>
        <v/>
      </c>
      <c r="T275" t="str">
        <f t="shared" si="135"/>
        <v/>
      </c>
      <c r="U275" t="str">
        <f t="shared" si="136"/>
        <v/>
      </c>
      <c r="V275" t="str">
        <f t="shared" si="137"/>
        <v/>
      </c>
      <c r="W275" t="str">
        <f t="shared" si="138"/>
        <v/>
      </c>
      <c r="X275" t="str">
        <f t="shared" si="139"/>
        <v/>
      </c>
      <c r="Y275" t="str">
        <f t="shared" si="140"/>
        <v/>
      </c>
      <c r="Z275" t="str">
        <f t="shared" si="141"/>
        <v/>
      </c>
      <c r="AA275" t="str">
        <f t="shared" si="142"/>
        <v/>
      </c>
      <c r="AB275" t="str">
        <f t="shared" si="143"/>
        <v/>
      </c>
      <c r="AC275" t="str">
        <f t="shared" si="144"/>
        <v/>
      </c>
      <c r="AD275" t="str">
        <f t="shared" si="145"/>
        <v/>
      </c>
      <c r="AE275" t="str">
        <f t="shared" si="146"/>
        <v/>
      </c>
      <c r="AF275" t="str">
        <f t="shared" si="147"/>
        <v/>
      </c>
      <c r="AG275" s="27"/>
    </row>
    <row r="276" spans="2:33" ht="14.4">
      <c r="B276" s="19" t="str">
        <f>IF(ISBLANK(A276),"",_xlfn.XLOOKUP(LEFT(A276,3),'MKT name rule'!$B$2:$B$322,'MKT name rule'!$C$2:$C$322, "Not found"))</f>
        <v/>
      </c>
      <c r="C276" s="19" t="str">
        <f t="shared" si="148"/>
        <v/>
      </c>
      <c r="D276" t="str">
        <f t="shared" si="121"/>
        <v/>
      </c>
      <c r="E276" t="str">
        <f t="shared" si="122"/>
        <v/>
      </c>
      <c r="F276" t="str">
        <f t="shared" si="123"/>
        <v/>
      </c>
      <c r="G276" t="str">
        <f t="shared" si="120"/>
        <v/>
      </c>
      <c r="H276" t="str">
        <f t="shared" si="149"/>
        <v/>
      </c>
      <c r="I276" t="str">
        <f t="shared" si="124"/>
        <v/>
      </c>
      <c r="J276" t="str">
        <f t="shared" si="125"/>
        <v/>
      </c>
      <c r="K276" t="str">
        <f t="shared" si="126"/>
        <v/>
      </c>
      <c r="L276" s="1" t="str">
        <f t="shared" si="127"/>
        <v/>
      </c>
      <c r="M276" t="str">
        <f t="shared" si="128"/>
        <v/>
      </c>
      <c r="N276" t="str">
        <f t="shared" si="129"/>
        <v/>
      </c>
      <c r="O276" t="str">
        <f t="shared" si="130"/>
        <v/>
      </c>
      <c r="P276" t="str">
        <f t="shared" si="131"/>
        <v/>
      </c>
      <c r="Q276" t="str">
        <f t="shared" si="132"/>
        <v/>
      </c>
      <c r="R276" t="str">
        <f t="shared" si="133"/>
        <v/>
      </c>
      <c r="S276" t="str">
        <f t="shared" si="134"/>
        <v/>
      </c>
      <c r="T276" t="str">
        <f t="shared" si="135"/>
        <v/>
      </c>
      <c r="U276" t="str">
        <f t="shared" si="136"/>
        <v/>
      </c>
      <c r="V276" t="str">
        <f t="shared" si="137"/>
        <v/>
      </c>
      <c r="W276" t="str">
        <f t="shared" si="138"/>
        <v/>
      </c>
      <c r="X276" t="str">
        <f t="shared" si="139"/>
        <v/>
      </c>
      <c r="Y276" t="str">
        <f t="shared" si="140"/>
        <v/>
      </c>
      <c r="Z276" t="str">
        <f t="shared" si="141"/>
        <v/>
      </c>
      <c r="AA276" t="str">
        <f t="shared" si="142"/>
        <v/>
      </c>
      <c r="AB276" t="str">
        <f t="shared" si="143"/>
        <v/>
      </c>
      <c r="AC276" t="str">
        <f t="shared" si="144"/>
        <v/>
      </c>
      <c r="AD276" t="str">
        <f t="shared" si="145"/>
        <v/>
      </c>
      <c r="AE276" t="str">
        <f t="shared" si="146"/>
        <v/>
      </c>
      <c r="AF276" t="str">
        <f t="shared" si="147"/>
        <v/>
      </c>
      <c r="AG276" s="27"/>
    </row>
    <row r="277" spans="2:33" ht="14.4">
      <c r="B277" s="19" t="str">
        <f>IF(ISBLANK(A277),"",_xlfn.XLOOKUP(LEFT(A277,3),'MKT name rule'!$B$2:$B$322,'MKT name rule'!$C$2:$C$322, "Not found"))</f>
        <v/>
      </c>
      <c r="C277" s="19" t="str">
        <f t="shared" si="148"/>
        <v/>
      </c>
      <c r="D277" t="str">
        <f t="shared" si="121"/>
        <v/>
      </c>
      <c r="E277" t="str">
        <f t="shared" si="122"/>
        <v/>
      </c>
      <c r="F277" t="str">
        <f t="shared" si="123"/>
        <v/>
      </c>
      <c r="G277" t="str">
        <f t="shared" si="120"/>
        <v/>
      </c>
      <c r="H277" t="str">
        <f t="shared" si="149"/>
        <v/>
      </c>
      <c r="I277" t="str">
        <f t="shared" si="124"/>
        <v/>
      </c>
      <c r="J277" t="str">
        <f t="shared" si="125"/>
        <v/>
      </c>
      <c r="K277" t="str">
        <f t="shared" si="126"/>
        <v/>
      </c>
      <c r="L277" s="1" t="str">
        <f t="shared" si="127"/>
        <v/>
      </c>
      <c r="M277" t="str">
        <f t="shared" si="128"/>
        <v/>
      </c>
      <c r="N277" t="str">
        <f t="shared" si="129"/>
        <v/>
      </c>
      <c r="O277" t="str">
        <f t="shared" si="130"/>
        <v/>
      </c>
      <c r="P277" t="str">
        <f t="shared" si="131"/>
        <v/>
      </c>
      <c r="Q277" t="str">
        <f t="shared" si="132"/>
        <v/>
      </c>
      <c r="R277" t="str">
        <f t="shared" si="133"/>
        <v/>
      </c>
      <c r="S277" t="str">
        <f t="shared" si="134"/>
        <v/>
      </c>
      <c r="T277" t="str">
        <f t="shared" si="135"/>
        <v/>
      </c>
      <c r="U277" t="str">
        <f t="shared" si="136"/>
        <v/>
      </c>
      <c r="V277" t="str">
        <f t="shared" si="137"/>
        <v/>
      </c>
      <c r="W277" t="str">
        <f t="shared" si="138"/>
        <v/>
      </c>
      <c r="X277" t="str">
        <f t="shared" si="139"/>
        <v/>
      </c>
      <c r="Y277" t="str">
        <f t="shared" si="140"/>
        <v/>
      </c>
      <c r="Z277" t="str">
        <f t="shared" si="141"/>
        <v/>
      </c>
      <c r="AA277" t="str">
        <f t="shared" si="142"/>
        <v/>
      </c>
      <c r="AB277" t="str">
        <f t="shared" si="143"/>
        <v/>
      </c>
      <c r="AC277" t="str">
        <f t="shared" si="144"/>
        <v/>
      </c>
      <c r="AD277" t="str">
        <f t="shared" si="145"/>
        <v/>
      </c>
      <c r="AE277" t="str">
        <f t="shared" si="146"/>
        <v/>
      </c>
      <c r="AF277" t="str">
        <f t="shared" si="147"/>
        <v/>
      </c>
      <c r="AG277" s="27"/>
    </row>
    <row r="278" spans="2:33" ht="14.4">
      <c r="B278" s="19" t="str">
        <f>IF(ISBLANK(A278),"",_xlfn.XLOOKUP(LEFT(A278,3),'MKT name rule'!$B$2:$B$322,'MKT name rule'!$C$2:$C$322, "Not found"))</f>
        <v/>
      </c>
      <c r="C278" s="19" t="str">
        <f t="shared" si="148"/>
        <v/>
      </c>
      <c r="D278" t="str">
        <f t="shared" si="121"/>
        <v/>
      </c>
      <c r="E278" t="str">
        <f t="shared" si="122"/>
        <v/>
      </c>
      <c r="F278" t="str">
        <f t="shared" si="123"/>
        <v/>
      </c>
      <c r="G278" t="str">
        <f t="shared" si="120"/>
        <v/>
      </c>
      <c r="H278" t="str">
        <f t="shared" si="149"/>
        <v/>
      </c>
      <c r="I278" t="str">
        <f t="shared" si="124"/>
        <v/>
      </c>
      <c r="J278" t="str">
        <f t="shared" si="125"/>
        <v/>
      </c>
      <c r="K278" t="str">
        <f t="shared" si="126"/>
        <v/>
      </c>
      <c r="L278" s="1" t="str">
        <f t="shared" si="127"/>
        <v/>
      </c>
      <c r="M278" t="str">
        <f t="shared" si="128"/>
        <v/>
      </c>
      <c r="N278" t="str">
        <f t="shared" si="129"/>
        <v/>
      </c>
      <c r="O278" t="str">
        <f t="shared" si="130"/>
        <v/>
      </c>
      <c r="P278" t="str">
        <f t="shared" si="131"/>
        <v/>
      </c>
      <c r="Q278" t="str">
        <f t="shared" si="132"/>
        <v/>
      </c>
      <c r="R278" t="str">
        <f t="shared" si="133"/>
        <v/>
      </c>
      <c r="S278" t="str">
        <f t="shared" si="134"/>
        <v/>
      </c>
      <c r="T278" t="str">
        <f t="shared" si="135"/>
        <v/>
      </c>
      <c r="U278" t="str">
        <f t="shared" si="136"/>
        <v/>
      </c>
      <c r="V278" t="str">
        <f t="shared" si="137"/>
        <v/>
      </c>
      <c r="W278" t="str">
        <f t="shared" si="138"/>
        <v/>
      </c>
      <c r="X278" t="str">
        <f t="shared" si="139"/>
        <v/>
      </c>
      <c r="Y278" t="str">
        <f t="shared" si="140"/>
        <v/>
      </c>
      <c r="Z278" t="str">
        <f t="shared" si="141"/>
        <v/>
      </c>
      <c r="AA278" t="str">
        <f t="shared" si="142"/>
        <v/>
      </c>
      <c r="AB278" t="str">
        <f t="shared" si="143"/>
        <v/>
      </c>
      <c r="AC278" t="str">
        <f t="shared" si="144"/>
        <v/>
      </c>
      <c r="AD278" t="str">
        <f t="shared" si="145"/>
        <v/>
      </c>
      <c r="AE278" t="str">
        <f t="shared" si="146"/>
        <v/>
      </c>
      <c r="AF278" t="str">
        <f t="shared" si="147"/>
        <v/>
      </c>
      <c r="AG278" s="27"/>
    </row>
    <row r="279" spans="2:33" ht="14.4">
      <c r="B279" s="19" t="str">
        <f>IF(ISBLANK(A279),"",_xlfn.XLOOKUP(LEFT(A279,3),'MKT name rule'!$B$2:$B$322,'MKT name rule'!$C$2:$C$322, "Not found"))</f>
        <v/>
      </c>
      <c r="C279" s="19" t="str">
        <f t="shared" si="148"/>
        <v/>
      </c>
      <c r="D279" t="str">
        <f t="shared" si="121"/>
        <v/>
      </c>
      <c r="E279" t="str">
        <f t="shared" si="122"/>
        <v/>
      </c>
      <c r="F279" t="str">
        <f t="shared" si="123"/>
        <v/>
      </c>
      <c r="G279" t="str">
        <f t="shared" si="120"/>
        <v/>
      </c>
      <c r="H279" t="str">
        <f t="shared" si="149"/>
        <v/>
      </c>
      <c r="I279" t="str">
        <f t="shared" si="124"/>
        <v/>
      </c>
      <c r="J279" t="str">
        <f t="shared" si="125"/>
        <v/>
      </c>
      <c r="K279" t="str">
        <f t="shared" si="126"/>
        <v/>
      </c>
      <c r="L279" s="1" t="str">
        <f t="shared" si="127"/>
        <v/>
      </c>
      <c r="M279" t="str">
        <f t="shared" si="128"/>
        <v/>
      </c>
      <c r="N279" t="str">
        <f t="shared" si="129"/>
        <v/>
      </c>
      <c r="O279" t="str">
        <f t="shared" si="130"/>
        <v/>
      </c>
      <c r="P279" t="str">
        <f t="shared" si="131"/>
        <v/>
      </c>
      <c r="Q279" t="str">
        <f t="shared" si="132"/>
        <v/>
      </c>
      <c r="R279" t="str">
        <f t="shared" si="133"/>
        <v/>
      </c>
      <c r="S279" t="str">
        <f t="shared" si="134"/>
        <v/>
      </c>
      <c r="T279" t="str">
        <f t="shared" si="135"/>
        <v/>
      </c>
      <c r="U279" t="str">
        <f t="shared" si="136"/>
        <v/>
      </c>
      <c r="V279" t="str">
        <f t="shared" si="137"/>
        <v/>
      </c>
      <c r="W279" t="str">
        <f t="shared" si="138"/>
        <v/>
      </c>
      <c r="X279" t="str">
        <f t="shared" si="139"/>
        <v/>
      </c>
      <c r="Y279" t="str">
        <f t="shared" si="140"/>
        <v/>
      </c>
      <c r="Z279" t="str">
        <f t="shared" si="141"/>
        <v/>
      </c>
      <c r="AA279" t="str">
        <f t="shared" si="142"/>
        <v/>
      </c>
      <c r="AB279" t="str">
        <f t="shared" si="143"/>
        <v/>
      </c>
      <c r="AC279" t="str">
        <f t="shared" si="144"/>
        <v/>
      </c>
      <c r="AD279" t="str">
        <f t="shared" si="145"/>
        <v/>
      </c>
      <c r="AE279" t="str">
        <f t="shared" si="146"/>
        <v/>
      </c>
      <c r="AF279" t="str">
        <f t="shared" si="147"/>
        <v/>
      </c>
      <c r="AG279" s="27"/>
    </row>
    <row r="280" spans="2:33" ht="14.4">
      <c r="B280" s="19" t="str">
        <f>IF(ISBLANK(A280),"",_xlfn.XLOOKUP(LEFT(A280,3),'MKT name rule'!$B$2:$B$322,'MKT name rule'!$C$2:$C$322, "Not found"))</f>
        <v/>
      </c>
      <c r="C280" s="19" t="str">
        <f t="shared" si="148"/>
        <v/>
      </c>
      <c r="D280" t="str">
        <f t="shared" si="121"/>
        <v/>
      </c>
      <c r="E280" t="str">
        <f t="shared" si="122"/>
        <v/>
      </c>
      <c r="F280" t="str">
        <f t="shared" si="123"/>
        <v/>
      </c>
      <c r="G280" t="str">
        <f t="shared" si="120"/>
        <v/>
      </c>
      <c r="H280" t="str">
        <f t="shared" si="149"/>
        <v/>
      </c>
      <c r="I280" t="str">
        <f t="shared" si="124"/>
        <v/>
      </c>
      <c r="J280" t="str">
        <f t="shared" si="125"/>
        <v/>
      </c>
      <c r="K280" t="str">
        <f t="shared" si="126"/>
        <v/>
      </c>
      <c r="L280" s="1" t="str">
        <f t="shared" si="127"/>
        <v/>
      </c>
      <c r="M280" t="str">
        <f t="shared" si="128"/>
        <v/>
      </c>
      <c r="N280" t="str">
        <f t="shared" si="129"/>
        <v/>
      </c>
      <c r="O280" t="str">
        <f t="shared" si="130"/>
        <v/>
      </c>
      <c r="P280" t="str">
        <f t="shared" si="131"/>
        <v/>
      </c>
      <c r="Q280" t="str">
        <f t="shared" si="132"/>
        <v/>
      </c>
      <c r="R280" t="str">
        <f t="shared" si="133"/>
        <v/>
      </c>
      <c r="S280" t="str">
        <f t="shared" si="134"/>
        <v/>
      </c>
      <c r="T280" t="str">
        <f t="shared" si="135"/>
        <v/>
      </c>
      <c r="U280" t="str">
        <f t="shared" si="136"/>
        <v/>
      </c>
      <c r="V280" t="str">
        <f t="shared" si="137"/>
        <v/>
      </c>
      <c r="W280" t="str">
        <f t="shared" si="138"/>
        <v/>
      </c>
      <c r="X280" t="str">
        <f t="shared" si="139"/>
        <v/>
      </c>
      <c r="Y280" t="str">
        <f t="shared" si="140"/>
        <v/>
      </c>
      <c r="Z280" t="str">
        <f t="shared" si="141"/>
        <v/>
      </c>
      <c r="AA280" t="str">
        <f t="shared" si="142"/>
        <v/>
      </c>
      <c r="AB280" t="str">
        <f t="shared" si="143"/>
        <v/>
      </c>
      <c r="AC280" t="str">
        <f t="shared" si="144"/>
        <v/>
      </c>
      <c r="AD280" t="str">
        <f t="shared" si="145"/>
        <v/>
      </c>
      <c r="AE280" t="str">
        <f t="shared" si="146"/>
        <v/>
      </c>
      <c r="AF280" t="str">
        <f t="shared" si="147"/>
        <v/>
      </c>
      <c r="AG280" s="27"/>
    </row>
    <row r="281" spans="2:33" ht="14.4">
      <c r="B281" s="19" t="str">
        <f>IF(ISBLANK(A281),"",_xlfn.XLOOKUP(LEFT(A281,3),'MKT name rule'!$B$2:$B$322,'MKT name rule'!$C$2:$C$322, "Not found"))</f>
        <v/>
      </c>
      <c r="C281" s="19" t="str">
        <f t="shared" si="148"/>
        <v/>
      </c>
      <c r="D281" t="str">
        <f t="shared" si="121"/>
        <v/>
      </c>
      <c r="E281" t="str">
        <f t="shared" si="122"/>
        <v/>
      </c>
      <c r="F281" t="str">
        <f t="shared" si="123"/>
        <v/>
      </c>
      <c r="G281" t="str">
        <f t="shared" si="120"/>
        <v/>
      </c>
      <c r="H281" t="str">
        <f t="shared" si="149"/>
        <v/>
      </c>
      <c r="I281" t="str">
        <f t="shared" si="124"/>
        <v/>
      </c>
      <c r="J281" t="str">
        <f t="shared" si="125"/>
        <v/>
      </c>
      <c r="K281" t="str">
        <f t="shared" si="126"/>
        <v/>
      </c>
      <c r="L281" s="1" t="str">
        <f t="shared" si="127"/>
        <v/>
      </c>
      <c r="M281" t="str">
        <f t="shared" si="128"/>
        <v/>
      </c>
      <c r="N281" t="str">
        <f t="shared" si="129"/>
        <v/>
      </c>
      <c r="O281" t="str">
        <f t="shared" si="130"/>
        <v/>
      </c>
      <c r="P281" t="str">
        <f t="shared" si="131"/>
        <v/>
      </c>
      <c r="Q281" t="str">
        <f t="shared" si="132"/>
        <v/>
      </c>
      <c r="R281" t="str">
        <f t="shared" si="133"/>
        <v/>
      </c>
      <c r="S281" t="str">
        <f t="shared" si="134"/>
        <v/>
      </c>
      <c r="T281" t="str">
        <f t="shared" si="135"/>
        <v/>
      </c>
      <c r="U281" t="str">
        <f t="shared" si="136"/>
        <v/>
      </c>
      <c r="V281" t="str">
        <f t="shared" si="137"/>
        <v/>
      </c>
      <c r="W281" t="str">
        <f t="shared" si="138"/>
        <v/>
      </c>
      <c r="X281" t="str">
        <f t="shared" si="139"/>
        <v/>
      </c>
      <c r="Y281" t="str">
        <f t="shared" si="140"/>
        <v/>
      </c>
      <c r="Z281" t="str">
        <f t="shared" si="141"/>
        <v/>
      </c>
      <c r="AA281" t="str">
        <f t="shared" si="142"/>
        <v/>
      </c>
      <c r="AB281" t="str">
        <f t="shared" si="143"/>
        <v/>
      </c>
      <c r="AC281" t="str">
        <f t="shared" si="144"/>
        <v/>
      </c>
      <c r="AD281" t="str">
        <f t="shared" si="145"/>
        <v/>
      </c>
      <c r="AE281" t="str">
        <f t="shared" si="146"/>
        <v/>
      </c>
      <c r="AF281" t="str">
        <f t="shared" si="147"/>
        <v/>
      </c>
      <c r="AG281" s="27"/>
    </row>
    <row r="282" spans="2:33" ht="14.4">
      <c r="B282" s="19" t="str">
        <f>IF(ISBLANK(A282),"",_xlfn.XLOOKUP(LEFT(A282,3),'MKT name rule'!$B$2:$B$322,'MKT name rule'!$C$2:$C$322, "Not found"))</f>
        <v/>
      </c>
      <c r="C282" s="19" t="str">
        <f t="shared" si="148"/>
        <v/>
      </c>
      <c r="D282" t="str">
        <f t="shared" si="121"/>
        <v/>
      </c>
      <c r="E282" t="str">
        <f t="shared" si="122"/>
        <v/>
      </c>
      <c r="F282" t="str">
        <f t="shared" si="123"/>
        <v/>
      </c>
      <c r="G282" t="str">
        <f t="shared" si="120"/>
        <v/>
      </c>
      <c r="H282" t="str">
        <f t="shared" si="149"/>
        <v/>
      </c>
      <c r="I282" t="str">
        <f t="shared" si="124"/>
        <v/>
      </c>
      <c r="J282" t="str">
        <f t="shared" si="125"/>
        <v/>
      </c>
      <c r="K282" t="str">
        <f t="shared" si="126"/>
        <v/>
      </c>
      <c r="L282" s="1" t="str">
        <f t="shared" si="127"/>
        <v/>
      </c>
      <c r="M282" t="str">
        <f t="shared" si="128"/>
        <v/>
      </c>
      <c r="N282" t="str">
        <f t="shared" si="129"/>
        <v/>
      </c>
      <c r="O282" t="str">
        <f t="shared" si="130"/>
        <v/>
      </c>
      <c r="P282" t="str">
        <f t="shared" si="131"/>
        <v/>
      </c>
      <c r="Q282" t="str">
        <f t="shared" si="132"/>
        <v/>
      </c>
      <c r="R282" t="str">
        <f t="shared" si="133"/>
        <v/>
      </c>
      <c r="S282" t="str">
        <f t="shared" si="134"/>
        <v/>
      </c>
      <c r="T282" t="str">
        <f t="shared" si="135"/>
        <v/>
      </c>
      <c r="U282" t="str">
        <f t="shared" si="136"/>
        <v/>
      </c>
      <c r="V282" t="str">
        <f t="shared" si="137"/>
        <v/>
      </c>
      <c r="W282" t="str">
        <f t="shared" si="138"/>
        <v/>
      </c>
      <c r="X282" t="str">
        <f t="shared" si="139"/>
        <v/>
      </c>
      <c r="Y282" t="str">
        <f t="shared" si="140"/>
        <v/>
      </c>
      <c r="Z282" t="str">
        <f t="shared" si="141"/>
        <v/>
      </c>
      <c r="AA282" t="str">
        <f t="shared" si="142"/>
        <v/>
      </c>
      <c r="AB282" t="str">
        <f t="shared" si="143"/>
        <v/>
      </c>
      <c r="AC282" t="str">
        <f t="shared" si="144"/>
        <v/>
      </c>
      <c r="AD282" t="str">
        <f t="shared" si="145"/>
        <v/>
      </c>
      <c r="AE282" t="str">
        <f t="shared" si="146"/>
        <v/>
      </c>
      <c r="AF282" t="str">
        <f t="shared" si="147"/>
        <v/>
      </c>
      <c r="AG282" s="27"/>
    </row>
    <row r="283" spans="2:33" ht="14.4">
      <c r="B283" s="19" t="str">
        <f>IF(ISBLANK(A283),"",_xlfn.XLOOKUP(LEFT(A283,3),'MKT name rule'!$B$2:$B$322,'MKT name rule'!$C$2:$C$322, "Not found"))</f>
        <v/>
      </c>
      <c r="C283" s="19" t="str">
        <f t="shared" si="148"/>
        <v/>
      </c>
      <c r="D283" t="str">
        <f t="shared" si="121"/>
        <v/>
      </c>
      <c r="E283" t="str">
        <f t="shared" si="122"/>
        <v/>
      </c>
      <c r="F283" t="str">
        <f t="shared" si="123"/>
        <v/>
      </c>
      <c r="G283" t="str">
        <f t="shared" si="120"/>
        <v/>
      </c>
      <c r="H283" t="str">
        <f t="shared" si="149"/>
        <v/>
      </c>
      <c r="I283" t="str">
        <f t="shared" si="124"/>
        <v/>
      </c>
      <c r="J283" t="str">
        <f t="shared" si="125"/>
        <v/>
      </c>
      <c r="K283" t="str">
        <f t="shared" si="126"/>
        <v/>
      </c>
      <c r="L283" s="1" t="str">
        <f t="shared" si="127"/>
        <v/>
      </c>
      <c r="M283" t="str">
        <f t="shared" si="128"/>
        <v/>
      </c>
      <c r="N283" t="str">
        <f t="shared" si="129"/>
        <v/>
      </c>
      <c r="O283" t="str">
        <f t="shared" si="130"/>
        <v/>
      </c>
      <c r="P283" t="str">
        <f t="shared" si="131"/>
        <v/>
      </c>
      <c r="Q283" t="str">
        <f t="shared" si="132"/>
        <v/>
      </c>
      <c r="R283" t="str">
        <f t="shared" si="133"/>
        <v/>
      </c>
      <c r="S283" t="str">
        <f t="shared" si="134"/>
        <v/>
      </c>
      <c r="T283" t="str">
        <f t="shared" si="135"/>
        <v/>
      </c>
      <c r="U283" t="str">
        <f t="shared" si="136"/>
        <v/>
      </c>
      <c r="V283" t="str">
        <f t="shared" si="137"/>
        <v/>
      </c>
      <c r="W283" t="str">
        <f t="shared" si="138"/>
        <v/>
      </c>
      <c r="X283" t="str">
        <f t="shared" si="139"/>
        <v/>
      </c>
      <c r="Y283" t="str">
        <f t="shared" si="140"/>
        <v/>
      </c>
      <c r="Z283" t="str">
        <f t="shared" si="141"/>
        <v/>
      </c>
      <c r="AA283" t="str">
        <f t="shared" si="142"/>
        <v/>
      </c>
      <c r="AB283" t="str">
        <f t="shared" si="143"/>
        <v/>
      </c>
      <c r="AC283" t="str">
        <f t="shared" si="144"/>
        <v/>
      </c>
      <c r="AD283" t="str">
        <f t="shared" si="145"/>
        <v/>
      </c>
      <c r="AE283" t="str">
        <f t="shared" si="146"/>
        <v/>
      </c>
      <c r="AF283" t="str">
        <f t="shared" si="147"/>
        <v/>
      </c>
      <c r="AG283" s="27"/>
    </row>
    <row r="284" spans="2:33" ht="14.4">
      <c r="B284" s="19" t="str">
        <f>IF(ISBLANK(A284),"",_xlfn.XLOOKUP(LEFT(A284,3),'MKT name rule'!$B$2:$B$322,'MKT name rule'!$C$2:$C$322, "Not found"))</f>
        <v/>
      </c>
      <c r="C284" s="19" t="str">
        <f t="shared" si="148"/>
        <v/>
      </c>
      <c r="D284" t="str">
        <f t="shared" si="121"/>
        <v/>
      </c>
      <c r="E284" t="str">
        <f t="shared" si="122"/>
        <v/>
      </c>
      <c r="F284" t="str">
        <f t="shared" si="123"/>
        <v/>
      </c>
      <c r="G284" t="str">
        <f t="shared" si="120"/>
        <v/>
      </c>
      <c r="H284" t="str">
        <f t="shared" si="149"/>
        <v/>
      </c>
      <c r="I284" t="str">
        <f t="shared" si="124"/>
        <v/>
      </c>
      <c r="J284" t="str">
        <f t="shared" si="125"/>
        <v/>
      </c>
      <c r="K284" t="str">
        <f t="shared" si="126"/>
        <v/>
      </c>
      <c r="L284" s="1" t="str">
        <f t="shared" si="127"/>
        <v/>
      </c>
      <c r="M284" t="str">
        <f t="shared" si="128"/>
        <v/>
      </c>
      <c r="N284" t="str">
        <f t="shared" si="129"/>
        <v/>
      </c>
      <c r="O284" t="str">
        <f t="shared" si="130"/>
        <v/>
      </c>
      <c r="P284" t="str">
        <f t="shared" si="131"/>
        <v/>
      </c>
      <c r="Q284" t="str">
        <f t="shared" si="132"/>
        <v/>
      </c>
      <c r="R284" t="str">
        <f t="shared" si="133"/>
        <v/>
      </c>
      <c r="S284" t="str">
        <f t="shared" si="134"/>
        <v/>
      </c>
      <c r="T284" t="str">
        <f t="shared" si="135"/>
        <v/>
      </c>
      <c r="U284" t="str">
        <f t="shared" si="136"/>
        <v/>
      </c>
      <c r="V284" t="str">
        <f t="shared" si="137"/>
        <v/>
      </c>
      <c r="W284" t="str">
        <f t="shared" si="138"/>
        <v/>
      </c>
      <c r="X284" t="str">
        <f t="shared" si="139"/>
        <v/>
      </c>
      <c r="Y284" t="str">
        <f t="shared" si="140"/>
        <v/>
      </c>
      <c r="Z284" t="str">
        <f t="shared" si="141"/>
        <v/>
      </c>
      <c r="AA284" t="str">
        <f t="shared" si="142"/>
        <v/>
      </c>
      <c r="AB284" t="str">
        <f t="shared" si="143"/>
        <v/>
      </c>
      <c r="AC284" t="str">
        <f t="shared" si="144"/>
        <v/>
      </c>
      <c r="AD284" t="str">
        <f t="shared" si="145"/>
        <v/>
      </c>
      <c r="AE284" t="str">
        <f t="shared" si="146"/>
        <v/>
      </c>
      <c r="AF284" t="str">
        <f t="shared" si="147"/>
        <v/>
      </c>
      <c r="AG284" s="27"/>
    </row>
    <row r="285" spans="2:33" ht="14.4">
      <c r="B285" s="19" t="str">
        <f>IF(ISBLANK(A285),"",_xlfn.XLOOKUP(LEFT(A285,3),'MKT name rule'!$B$2:$B$322,'MKT name rule'!$C$2:$C$322, "Not found"))</f>
        <v/>
      </c>
      <c r="C285" s="19" t="str">
        <f t="shared" si="148"/>
        <v/>
      </c>
      <c r="D285" t="str">
        <f t="shared" si="121"/>
        <v/>
      </c>
      <c r="E285" t="str">
        <f t="shared" si="122"/>
        <v/>
      </c>
      <c r="F285" t="str">
        <f t="shared" si="123"/>
        <v/>
      </c>
      <c r="G285" t="str">
        <f t="shared" si="120"/>
        <v/>
      </c>
      <c r="H285" t="str">
        <f t="shared" si="149"/>
        <v/>
      </c>
      <c r="I285" t="str">
        <f t="shared" si="124"/>
        <v/>
      </c>
      <c r="J285" t="str">
        <f t="shared" si="125"/>
        <v/>
      </c>
      <c r="K285" t="str">
        <f t="shared" si="126"/>
        <v/>
      </c>
      <c r="L285" s="1" t="str">
        <f t="shared" si="127"/>
        <v/>
      </c>
      <c r="M285" t="str">
        <f t="shared" si="128"/>
        <v/>
      </c>
      <c r="N285" t="str">
        <f t="shared" si="129"/>
        <v/>
      </c>
      <c r="O285" t="str">
        <f t="shared" si="130"/>
        <v/>
      </c>
      <c r="P285" t="str">
        <f t="shared" si="131"/>
        <v/>
      </c>
      <c r="Q285" t="str">
        <f t="shared" si="132"/>
        <v/>
      </c>
      <c r="R285" t="str">
        <f t="shared" si="133"/>
        <v/>
      </c>
      <c r="S285" t="str">
        <f t="shared" si="134"/>
        <v/>
      </c>
      <c r="T285" t="str">
        <f t="shared" si="135"/>
        <v/>
      </c>
      <c r="U285" t="str">
        <f t="shared" si="136"/>
        <v/>
      </c>
      <c r="V285" t="str">
        <f t="shared" si="137"/>
        <v/>
      </c>
      <c r="W285" t="str">
        <f t="shared" si="138"/>
        <v/>
      </c>
      <c r="X285" t="str">
        <f t="shared" si="139"/>
        <v/>
      </c>
      <c r="Y285" t="str">
        <f t="shared" si="140"/>
        <v/>
      </c>
      <c r="Z285" t="str">
        <f t="shared" si="141"/>
        <v/>
      </c>
      <c r="AA285" t="str">
        <f t="shared" si="142"/>
        <v/>
      </c>
      <c r="AB285" t="str">
        <f t="shared" si="143"/>
        <v/>
      </c>
      <c r="AC285" t="str">
        <f t="shared" si="144"/>
        <v/>
      </c>
      <c r="AD285" t="str">
        <f t="shared" si="145"/>
        <v/>
      </c>
      <c r="AE285" t="str">
        <f t="shared" si="146"/>
        <v/>
      </c>
      <c r="AF285" t="str">
        <f t="shared" si="147"/>
        <v/>
      </c>
      <c r="AG285" s="27"/>
    </row>
    <row r="286" spans="2:33" ht="14.4">
      <c r="B286" s="19" t="str">
        <f>IF(ISBLANK(A286),"",_xlfn.XLOOKUP(LEFT(A286,3),'MKT name rule'!$B$2:$B$322,'MKT name rule'!$C$2:$C$322, "Not found"))</f>
        <v/>
      </c>
      <c r="C286" s="19" t="str">
        <f t="shared" si="148"/>
        <v/>
      </c>
      <c r="D286" t="str">
        <f t="shared" si="121"/>
        <v/>
      </c>
      <c r="E286" t="str">
        <f t="shared" si="122"/>
        <v/>
      </c>
      <c r="F286" t="str">
        <f t="shared" si="123"/>
        <v/>
      </c>
      <c r="G286" t="str">
        <f t="shared" si="120"/>
        <v/>
      </c>
      <c r="H286" t="str">
        <f t="shared" si="149"/>
        <v/>
      </c>
      <c r="I286" t="str">
        <f t="shared" si="124"/>
        <v/>
      </c>
      <c r="J286" t="str">
        <f t="shared" si="125"/>
        <v/>
      </c>
      <c r="K286" t="str">
        <f t="shared" si="126"/>
        <v/>
      </c>
      <c r="L286" s="1" t="str">
        <f t="shared" si="127"/>
        <v/>
      </c>
      <c r="M286" t="str">
        <f t="shared" si="128"/>
        <v/>
      </c>
      <c r="N286" t="str">
        <f t="shared" si="129"/>
        <v/>
      </c>
      <c r="O286" t="str">
        <f t="shared" si="130"/>
        <v/>
      </c>
      <c r="P286" t="str">
        <f t="shared" si="131"/>
        <v/>
      </c>
      <c r="Q286" t="str">
        <f t="shared" si="132"/>
        <v/>
      </c>
      <c r="R286" t="str">
        <f t="shared" si="133"/>
        <v/>
      </c>
      <c r="S286" t="str">
        <f t="shared" si="134"/>
        <v/>
      </c>
      <c r="T286" t="str">
        <f t="shared" si="135"/>
        <v/>
      </c>
      <c r="U286" t="str">
        <f t="shared" si="136"/>
        <v/>
      </c>
      <c r="V286" t="str">
        <f t="shared" si="137"/>
        <v/>
      </c>
      <c r="W286" t="str">
        <f t="shared" si="138"/>
        <v/>
      </c>
      <c r="X286" t="str">
        <f t="shared" si="139"/>
        <v/>
      </c>
      <c r="Y286" t="str">
        <f t="shared" si="140"/>
        <v/>
      </c>
      <c r="Z286" t="str">
        <f t="shared" si="141"/>
        <v/>
      </c>
      <c r="AA286" t="str">
        <f t="shared" si="142"/>
        <v/>
      </c>
      <c r="AB286" t="str">
        <f t="shared" si="143"/>
        <v/>
      </c>
      <c r="AC286" t="str">
        <f t="shared" si="144"/>
        <v/>
      </c>
      <c r="AD286" t="str">
        <f t="shared" si="145"/>
        <v/>
      </c>
      <c r="AE286" t="str">
        <f t="shared" si="146"/>
        <v/>
      </c>
      <c r="AF286" t="str">
        <f t="shared" si="147"/>
        <v/>
      </c>
      <c r="AG286" s="27"/>
    </row>
    <row r="287" spans="2:33" ht="14.4">
      <c r="B287" s="19" t="str">
        <f>IF(ISBLANK(A287),"",_xlfn.XLOOKUP(LEFT(A287,3),'MKT name rule'!$B$2:$B$322,'MKT name rule'!$C$2:$C$322, "Not found"))</f>
        <v/>
      </c>
      <c r="C287" s="19" t="str">
        <f t="shared" si="148"/>
        <v/>
      </c>
      <c r="D287" t="str">
        <f t="shared" si="121"/>
        <v/>
      </c>
      <c r="E287" t="str">
        <f t="shared" si="122"/>
        <v/>
      </c>
      <c r="F287" t="str">
        <f t="shared" si="123"/>
        <v/>
      </c>
      <c r="G287" t="str">
        <f t="shared" si="120"/>
        <v/>
      </c>
      <c r="H287" t="str">
        <f t="shared" si="149"/>
        <v/>
      </c>
      <c r="I287" t="str">
        <f t="shared" si="124"/>
        <v/>
      </c>
      <c r="J287" t="str">
        <f t="shared" si="125"/>
        <v/>
      </c>
      <c r="K287" t="str">
        <f t="shared" si="126"/>
        <v/>
      </c>
      <c r="L287" s="1" t="str">
        <f t="shared" si="127"/>
        <v/>
      </c>
      <c r="M287" t="str">
        <f t="shared" si="128"/>
        <v/>
      </c>
      <c r="N287" t="str">
        <f t="shared" si="129"/>
        <v/>
      </c>
      <c r="O287" t="str">
        <f t="shared" si="130"/>
        <v/>
      </c>
      <c r="P287" t="str">
        <f t="shared" si="131"/>
        <v/>
      </c>
      <c r="Q287" t="str">
        <f t="shared" si="132"/>
        <v/>
      </c>
      <c r="R287" t="str">
        <f t="shared" si="133"/>
        <v/>
      </c>
      <c r="S287" t="str">
        <f t="shared" si="134"/>
        <v/>
      </c>
      <c r="T287" t="str">
        <f t="shared" si="135"/>
        <v/>
      </c>
      <c r="U287" t="str">
        <f t="shared" si="136"/>
        <v/>
      </c>
      <c r="V287" t="str">
        <f t="shared" si="137"/>
        <v/>
      </c>
      <c r="W287" t="str">
        <f t="shared" si="138"/>
        <v/>
      </c>
      <c r="X287" t="str">
        <f t="shared" si="139"/>
        <v/>
      </c>
      <c r="Y287" t="str">
        <f t="shared" si="140"/>
        <v/>
      </c>
      <c r="Z287" t="str">
        <f t="shared" si="141"/>
        <v/>
      </c>
      <c r="AA287" t="str">
        <f t="shared" si="142"/>
        <v/>
      </c>
      <c r="AB287" t="str">
        <f t="shared" si="143"/>
        <v/>
      </c>
      <c r="AC287" t="str">
        <f t="shared" si="144"/>
        <v/>
      </c>
      <c r="AD287" t="str">
        <f t="shared" si="145"/>
        <v/>
      </c>
      <c r="AE287" t="str">
        <f t="shared" si="146"/>
        <v/>
      </c>
      <c r="AF287" t="str">
        <f t="shared" si="147"/>
        <v/>
      </c>
      <c r="AG287" s="27"/>
    </row>
    <row r="288" spans="2:33" ht="14.4">
      <c r="B288" s="19" t="str">
        <f>IF(ISBLANK(A288),"",_xlfn.XLOOKUP(LEFT(A288,3),'MKT name rule'!$B$2:$B$322,'MKT name rule'!$C$2:$C$322, "Not found"))</f>
        <v/>
      </c>
      <c r="C288" s="19" t="str">
        <f t="shared" si="148"/>
        <v/>
      </c>
      <c r="D288" t="str">
        <f t="shared" si="121"/>
        <v/>
      </c>
      <c r="E288" t="str">
        <f t="shared" si="122"/>
        <v/>
      </c>
      <c r="F288" t="str">
        <f t="shared" si="123"/>
        <v/>
      </c>
      <c r="G288" t="str">
        <f t="shared" si="120"/>
        <v/>
      </c>
      <c r="H288" t="str">
        <f t="shared" si="149"/>
        <v/>
      </c>
      <c r="I288" t="str">
        <f t="shared" si="124"/>
        <v/>
      </c>
      <c r="J288" t="str">
        <f t="shared" si="125"/>
        <v/>
      </c>
      <c r="K288" t="str">
        <f t="shared" si="126"/>
        <v/>
      </c>
      <c r="L288" s="1" t="str">
        <f t="shared" si="127"/>
        <v/>
      </c>
      <c r="M288" t="str">
        <f t="shared" si="128"/>
        <v/>
      </c>
      <c r="N288" t="str">
        <f t="shared" si="129"/>
        <v/>
      </c>
      <c r="O288" t="str">
        <f t="shared" si="130"/>
        <v/>
      </c>
      <c r="P288" t="str">
        <f t="shared" si="131"/>
        <v/>
      </c>
      <c r="Q288" t="str">
        <f t="shared" si="132"/>
        <v/>
      </c>
      <c r="R288" t="str">
        <f t="shared" si="133"/>
        <v/>
      </c>
      <c r="S288" t="str">
        <f t="shared" si="134"/>
        <v/>
      </c>
      <c r="T288" t="str">
        <f t="shared" si="135"/>
        <v/>
      </c>
      <c r="U288" t="str">
        <f t="shared" si="136"/>
        <v/>
      </c>
      <c r="V288" t="str">
        <f t="shared" si="137"/>
        <v/>
      </c>
      <c r="W288" t="str">
        <f t="shared" si="138"/>
        <v/>
      </c>
      <c r="X288" t="str">
        <f t="shared" si="139"/>
        <v/>
      </c>
      <c r="Y288" t="str">
        <f t="shared" si="140"/>
        <v/>
      </c>
      <c r="Z288" t="str">
        <f t="shared" si="141"/>
        <v/>
      </c>
      <c r="AA288" t="str">
        <f t="shared" si="142"/>
        <v/>
      </c>
      <c r="AB288" t="str">
        <f t="shared" si="143"/>
        <v/>
      </c>
      <c r="AC288" t="str">
        <f t="shared" si="144"/>
        <v/>
      </c>
      <c r="AD288" t="str">
        <f t="shared" si="145"/>
        <v/>
      </c>
      <c r="AE288" t="str">
        <f t="shared" si="146"/>
        <v/>
      </c>
      <c r="AF288" t="str">
        <f t="shared" si="147"/>
        <v/>
      </c>
      <c r="AG288" s="27"/>
    </row>
    <row r="289" spans="2:33" ht="14.4">
      <c r="B289" s="19" t="str">
        <f>IF(ISBLANK(A289),"",_xlfn.XLOOKUP(LEFT(A289,3),'MKT name rule'!$B$2:$B$322,'MKT name rule'!$C$2:$C$322, "Not found"))</f>
        <v/>
      </c>
      <c r="C289" s="19" t="str">
        <f t="shared" si="148"/>
        <v/>
      </c>
      <c r="D289" t="str">
        <f t="shared" si="121"/>
        <v/>
      </c>
      <c r="E289" t="str">
        <f t="shared" si="122"/>
        <v/>
      </c>
      <c r="F289" t="str">
        <f t="shared" si="123"/>
        <v/>
      </c>
      <c r="G289" t="str">
        <f t="shared" si="120"/>
        <v/>
      </c>
      <c r="H289" t="str">
        <f t="shared" si="149"/>
        <v/>
      </c>
      <c r="I289" t="str">
        <f t="shared" si="124"/>
        <v/>
      </c>
      <c r="J289" t="str">
        <f t="shared" si="125"/>
        <v/>
      </c>
      <c r="K289" t="str">
        <f t="shared" si="126"/>
        <v/>
      </c>
      <c r="L289" s="1" t="str">
        <f t="shared" si="127"/>
        <v/>
      </c>
      <c r="M289" t="str">
        <f t="shared" si="128"/>
        <v/>
      </c>
      <c r="N289" t="str">
        <f t="shared" si="129"/>
        <v/>
      </c>
      <c r="O289" t="str">
        <f t="shared" si="130"/>
        <v/>
      </c>
      <c r="P289" t="str">
        <f t="shared" si="131"/>
        <v/>
      </c>
      <c r="Q289" t="str">
        <f t="shared" si="132"/>
        <v/>
      </c>
      <c r="R289" t="str">
        <f t="shared" si="133"/>
        <v/>
      </c>
      <c r="S289" t="str">
        <f t="shared" si="134"/>
        <v/>
      </c>
      <c r="T289" t="str">
        <f t="shared" si="135"/>
        <v/>
      </c>
      <c r="U289" t="str">
        <f t="shared" si="136"/>
        <v/>
      </c>
      <c r="V289" t="str">
        <f t="shared" si="137"/>
        <v/>
      </c>
      <c r="W289" t="str">
        <f t="shared" si="138"/>
        <v/>
      </c>
      <c r="X289" t="str">
        <f t="shared" si="139"/>
        <v/>
      </c>
      <c r="Y289" t="str">
        <f t="shared" si="140"/>
        <v/>
      </c>
      <c r="Z289" t="str">
        <f t="shared" si="141"/>
        <v/>
      </c>
      <c r="AA289" t="str">
        <f t="shared" si="142"/>
        <v/>
      </c>
      <c r="AB289" t="str">
        <f t="shared" si="143"/>
        <v/>
      </c>
      <c r="AC289" t="str">
        <f t="shared" si="144"/>
        <v/>
      </c>
      <c r="AD289" t="str">
        <f t="shared" si="145"/>
        <v/>
      </c>
      <c r="AE289" t="str">
        <f t="shared" si="146"/>
        <v/>
      </c>
      <c r="AF289" t="str">
        <f t="shared" si="147"/>
        <v/>
      </c>
      <c r="AG289" s="27"/>
    </row>
    <row r="290" spans="2:33" ht="14.4">
      <c r="B290" s="19" t="str">
        <f>IF(ISBLANK(A290),"",_xlfn.XLOOKUP(LEFT(A290,3),'MKT name rule'!$B$2:$B$322,'MKT name rule'!$C$2:$C$322, "Not found"))</f>
        <v/>
      </c>
      <c r="C290" s="19" t="str">
        <f t="shared" si="148"/>
        <v/>
      </c>
      <c r="D290" t="str">
        <f t="shared" si="121"/>
        <v/>
      </c>
      <c r="E290" t="str">
        <f t="shared" si="122"/>
        <v/>
      </c>
      <c r="F290" t="str">
        <f t="shared" si="123"/>
        <v/>
      </c>
      <c r="G290" t="str">
        <f t="shared" ref="G290:G353" si="150">IF(ISBLANK(A290),"",IF(ISNUMBER(SEARCH("Windows 11 Home",BR290)),"Windows 11 Home",IF(ISNUMBER(SEARCH("Windows 11 Pro",BR290)),"Windows 11 Pro",IF(ISNUMBER(SEARCH("Chrome",AM290)),"ChromeOS",""))))</f>
        <v/>
      </c>
      <c r="H290" t="str">
        <f t="shared" si="149"/>
        <v/>
      </c>
      <c r="I290" t="str">
        <f t="shared" si="124"/>
        <v/>
      </c>
      <c r="J290" t="str">
        <f t="shared" si="125"/>
        <v/>
      </c>
      <c r="K290" t="str">
        <f t="shared" si="126"/>
        <v/>
      </c>
      <c r="L290" s="1" t="str">
        <f t="shared" si="127"/>
        <v/>
      </c>
      <c r="M290" t="str">
        <f t="shared" si="128"/>
        <v/>
      </c>
      <c r="N290" t="str">
        <f t="shared" si="129"/>
        <v/>
      </c>
      <c r="O290" t="str">
        <f t="shared" si="130"/>
        <v/>
      </c>
      <c r="P290" t="str">
        <f t="shared" si="131"/>
        <v/>
      </c>
      <c r="Q290" t="str">
        <f t="shared" si="132"/>
        <v/>
      </c>
      <c r="R290" t="str">
        <f t="shared" si="133"/>
        <v/>
      </c>
      <c r="S290" t="str">
        <f t="shared" si="134"/>
        <v/>
      </c>
      <c r="T290" t="str">
        <f t="shared" si="135"/>
        <v/>
      </c>
      <c r="U290" t="str">
        <f t="shared" si="136"/>
        <v/>
      </c>
      <c r="V290" t="str">
        <f t="shared" si="137"/>
        <v/>
      </c>
      <c r="W290" t="str">
        <f t="shared" si="138"/>
        <v/>
      </c>
      <c r="X290" t="str">
        <f t="shared" si="139"/>
        <v/>
      </c>
      <c r="Y290" t="str">
        <f t="shared" si="140"/>
        <v/>
      </c>
      <c r="Z290" t="str">
        <f t="shared" si="141"/>
        <v/>
      </c>
      <c r="AA290" t="str">
        <f t="shared" si="142"/>
        <v/>
      </c>
      <c r="AB290" t="str">
        <f t="shared" si="143"/>
        <v/>
      </c>
      <c r="AC290" t="str">
        <f t="shared" si="144"/>
        <v/>
      </c>
      <c r="AD290" t="str">
        <f t="shared" si="145"/>
        <v/>
      </c>
      <c r="AE290" t="str">
        <f t="shared" si="146"/>
        <v/>
      </c>
      <c r="AF290" t="str">
        <f t="shared" si="147"/>
        <v/>
      </c>
      <c r="AG290" s="27"/>
    </row>
    <row r="291" spans="2:33" ht="14.4">
      <c r="B291" s="19" t="str">
        <f>IF(ISBLANK(A291),"",_xlfn.XLOOKUP(LEFT(A291,3),'MKT name rule'!$B$2:$B$322,'MKT name rule'!$C$2:$C$322, "Not found"))</f>
        <v/>
      </c>
      <c r="C291" s="19" t="str">
        <f t="shared" si="148"/>
        <v/>
      </c>
      <c r="D291" t="str">
        <f t="shared" si="121"/>
        <v/>
      </c>
      <c r="E291" t="str">
        <f t="shared" si="122"/>
        <v/>
      </c>
      <c r="F291" t="str">
        <f t="shared" si="123"/>
        <v/>
      </c>
      <c r="G291" t="str">
        <f t="shared" si="150"/>
        <v/>
      </c>
      <c r="H291" t="str">
        <f t="shared" si="149"/>
        <v/>
      </c>
      <c r="I291" t="str">
        <f t="shared" si="124"/>
        <v/>
      </c>
      <c r="J291" t="str">
        <f t="shared" si="125"/>
        <v/>
      </c>
      <c r="K291" t="str">
        <f t="shared" si="126"/>
        <v/>
      </c>
      <c r="L291" s="1" t="str">
        <f t="shared" si="127"/>
        <v/>
      </c>
      <c r="M291" t="str">
        <f t="shared" si="128"/>
        <v/>
      </c>
      <c r="N291" t="str">
        <f t="shared" si="129"/>
        <v/>
      </c>
      <c r="O291" t="str">
        <f t="shared" si="130"/>
        <v/>
      </c>
      <c r="P291" t="str">
        <f t="shared" si="131"/>
        <v/>
      </c>
      <c r="Q291" t="str">
        <f t="shared" si="132"/>
        <v/>
      </c>
      <c r="R291" t="str">
        <f t="shared" si="133"/>
        <v/>
      </c>
      <c r="S291" t="str">
        <f t="shared" si="134"/>
        <v/>
      </c>
      <c r="T291" t="str">
        <f t="shared" si="135"/>
        <v/>
      </c>
      <c r="U291" t="str">
        <f t="shared" si="136"/>
        <v/>
      </c>
      <c r="V291" t="str">
        <f t="shared" si="137"/>
        <v/>
      </c>
      <c r="W291" t="str">
        <f t="shared" si="138"/>
        <v/>
      </c>
      <c r="X291" t="str">
        <f t="shared" si="139"/>
        <v/>
      </c>
      <c r="Y291" t="str">
        <f t="shared" si="140"/>
        <v/>
      </c>
      <c r="Z291" t="str">
        <f t="shared" si="141"/>
        <v/>
      </c>
      <c r="AA291" t="str">
        <f t="shared" si="142"/>
        <v/>
      </c>
      <c r="AB291" t="str">
        <f t="shared" si="143"/>
        <v/>
      </c>
      <c r="AC291" t="str">
        <f t="shared" si="144"/>
        <v/>
      </c>
      <c r="AD291" t="str">
        <f t="shared" si="145"/>
        <v/>
      </c>
      <c r="AE291" t="str">
        <f t="shared" si="146"/>
        <v/>
      </c>
      <c r="AF291" t="str">
        <f t="shared" si="147"/>
        <v/>
      </c>
      <c r="AG291" s="27"/>
    </row>
    <row r="292" spans="2:33" ht="14.4">
      <c r="B292" s="19" t="str">
        <f>IF(ISBLANK(A292),"",_xlfn.XLOOKUP(LEFT(A292,3),'MKT name rule'!$B$2:$B$322,'MKT name rule'!$C$2:$C$322, "Not found"))</f>
        <v/>
      </c>
      <c r="C292" s="19" t="str">
        <f t="shared" si="148"/>
        <v/>
      </c>
      <c r="D292" t="str">
        <f t="shared" si="121"/>
        <v/>
      </c>
      <c r="E292" t="str">
        <f t="shared" si="122"/>
        <v/>
      </c>
      <c r="F292" t="str">
        <f t="shared" si="123"/>
        <v/>
      </c>
      <c r="G292" t="str">
        <f t="shared" si="150"/>
        <v/>
      </c>
      <c r="H292" t="str">
        <f t="shared" si="149"/>
        <v/>
      </c>
      <c r="I292" t="str">
        <f t="shared" si="124"/>
        <v/>
      </c>
      <c r="J292" t="str">
        <f t="shared" si="125"/>
        <v/>
      </c>
      <c r="K292" t="str">
        <f t="shared" si="126"/>
        <v/>
      </c>
      <c r="L292" s="1" t="str">
        <f t="shared" si="127"/>
        <v/>
      </c>
      <c r="M292" t="str">
        <f t="shared" si="128"/>
        <v/>
      </c>
      <c r="N292" t="str">
        <f t="shared" si="129"/>
        <v/>
      </c>
      <c r="O292" t="str">
        <f t="shared" si="130"/>
        <v/>
      </c>
      <c r="P292" t="str">
        <f t="shared" si="131"/>
        <v/>
      </c>
      <c r="Q292" t="str">
        <f t="shared" si="132"/>
        <v/>
      </c>
      <c r="R292" t="str">
        <f t="shared" si="133"/>
        <v/>
      </c>
      <c r="S292" t="str">
        <f t="shared" si="134"/>
        <v/>
      </c>
      <c r="T292" t="str">
        <f t="shared" si="135"/>
        <v/>
      </c>
      <c r="U292" t="str">
        <f t="shared" si="136"/>
        <v/>
      </c>
      <c r="V292" t="str">
        <f t="shared" si="137"/>
        <v/>
      </c>
      <c r="W292" t="str">
        <f t="shared" si="138"/>
        <v/>
      </c>
      <c r="X292" t="str">
        <f t="shared" si="139"/>
        <v/>
      </c>
      <c r="Y292" t="str">
        <f t="shared" si="140"/>
        <v/>
      </c>
      <c r="Z292" t="str">
        <f t="shared" si="141"/>
        <v/>
      </c>
      <c r="AA292" t="str">
        <f t="shared" si="142"/>
        <v/>
      </c>
      <c r="AB292" t="str">
        <f t="shared" si="143"/>
        <v/>
      </c>
      <c r="AC292" t="str">
        <f t="shared" si="144"/>
        <v/>
      </c>
      <c r="AD292" t="str">
        <f t="shared" si="145"/>
        <v/>
      </c>
      <c r="AE292" t="str">
        <f t="shared" si="146"/>
        <v/>
      </c>
      <c r="AF292" t="str">
        <f t="shared" si="147"/>
        <v/>
      </c>
      <c r="AG292" s="27"/>
    </row>
    <row r="293" spans="2:33" ht="14.4">
      <c r="B293" s="19" t="str">
        <f>IF(ISBLANK(A293),"",_xlfn.XLOOKUP(LEFT(A293,3),'MKT name rule'!$B$2:$B$322,'MKT name rule'!$C$2:$C$322, "Not found"))</f>
        <v/>
      </c>
      <c r="C293" s="19" t="str">
        <f t="shared" si="148"/>
        <v/>
      </c>
      <c r="D293" t="str">
        <f t="shared" si="121"/>
        <v/>
      </c>
      <c r="E293" t="str">
        <f t="shared" si="122"/>
        <v/>
      </c>
      <c r="F293" t="str">
        <f t="shared" si="123"/>
        <v/>
      </c>
      <c r="G293" t="str">
        <f t="shared" si="150"/>
        <v/>
      </c>
      <c r="H293" t="str">
        <f t="shared" si="149"/>
        <v/>
      </c>
      <c r="I293" t="str">
        <f t="shared" si="124"/>
        <v/>
      </c>
      <c r="J293" t="str">
        <f t="shared" si="125"/>
        <v/>
      </c>
      <c r="K293" t="str">
        <f t="shared" si="126"/>
        <v/>
      </c>
      <c r="L293" s="1" t="str">
        <f t="shared" si="127"/>
        <v/>
      </c>
      <c r="M293" t="str">
        <f t="shared" si="128"/>
        <v/>
      </c>
      <c r="N293" t="str">
        <f t="shared" si="129"/>
        <v/>
      </c>
      <c r="O293" t="str">
        <f t="shared" si="130"/>
        <v/>
      </c>
      <c r="P293" t="str">
        <f t="shared" si="131"/>
        <v/>
      </c>
      <c r="Q293" t="str">
        <f t="shared" si="132"/>
        <v/>
      </c>
      <c r="R293" t="str">
        <f t="shared" si="133"/>
        <v/>
      </c>
      <c r="S293" t="str">
        <f t="shared" si="134"/>
        <v/>
      </c>
      <c r="T293" t="str">
        <f t="shared" si="135"/>
        <v/>
      </c>
      <c r="U293" t="str">
        <f t="shared" si="136"/>
        <v/>
      </c>
      <c r="V293" t="str">
        <f t="shared" si="137"/>
        <v/>
      </c>
      <c r="W293" t="str">
        <f t="shared" si="138"/>
        <v/>
      </c>
      <c r="X293" t="str">
        <f t="shared" si="139"/>
        <v/>
      </c>
      <c r="Y293" t="str">
        <f t="shared" si="140"/>
        <v/>
      </c>
      <c r="Z293" t="str">
        <f t="shared" si="141"/>
        <v/>
      </c>
      <c r="AA293" t="str">
        <f t="shared" si="142"/>
        <v/>
      </c>
      <c r="AB293" t="str">
        <f t="shared" si="143"/>
        <v/>
      </c>
      <c r="AC293" t="str">
        <f t="shared" si="144"/>
        <v/>
      </c>
      <c r="AD293" t="str">
        <f t="shared" si="145"/>
        <v/>
      </c>
      <c r="AE293" t="str">
        <f t="shared" si="146"/>
        <v/>
      </c>
      <c r="AF293" t="str">
        <f t="shared" si="147"/>
        <v/>
      </c>
      <c r="AG293" s="27"/>
    </row>
    <row r="294" spans="2:33" ht="14.4">
      <c r="B294" s="19" t="str">
        <f>IF(ISBLANK(A294),"",_xlfn.XLOOKUP(LEFT(A294,3),'MKT name rule'!$B$2:$B$322,'MKT name rule'!$C$2:$C$322, "Not found"))</f>
        <v/>
      </c>
      <c r="C294" s="19" t="str">
        <f t="shared" si="148"/>
        <v/>
      </c>
      <c r="D294" t="str">
        <f t="shared" si="121"/>
        <v/>
      </c>
      <c r="E294" t="str">
        <f t="shared" si="122"/>
        <v/>
      </c>
      <c r="F294" t="str">
        <f t="shared" si="123"/>
        <v/>
      </c>
      <c r="G294" t="str">
        <f t="shared" si="150"/>
        <v/>
      </c>
      <c r="H294" t="str">
        <f t="shared" si="149"/>
        <v/>
      </c>
      <c r="I294" t="str">
        <f t="shared" si="124"/>
        <v/>
      </c>
      <c r="J294" t="str">
        <f t="shared" si="125"/>
        <v/>
      </c>
      <c r="K294" t="str">
        <f t="shared" si="126"/>
        <v/>
      </c>
      <c r="L294" s="1" t="str">
        <f t="shared" si="127"/>
        <v/>
      </c>
      <c r="M294" t="str">
        <f t="shared" si="128"/>
        <v/>
      </c>
      <c r="N294" t="str">
        <f t="shared" si="129"/>
        <v/>
      </c>
      <c r="O294" t="str">
        <f t="shared" si="130"/>
        <v/>
      </c>
      <c r="P294" t="str">
        <f t="shared" si="131"/>
        <v/>
      </c>
      <c r="Q294" t="str">
        <f t="shared" si="132"/>
        <v/>
      </c>
      <c r="R294" t="str">
        <f t="shared" si="133"/>
        <v/>
      </c>
      <c r="S294" t="str">
        <f t="shared" si="134"/>
        <v/>
      </c>
      <c r="T294" t="str">
        <f t="shared" si="135"/>
        <v/>
      </c>
      <c r="U294" t="str">
        <f t="shared" si="136"/>
        <v/>
      </c>
      <c r="V294" t="str">
        <f t="shared" si="137"/>
        <v/>
      </c>
      <c r="W294" t="str">
        <f t="shared" si="138"/>
        <v/>
      </c>
      <c r="X294" t="str">
        <f t="shared" si="139"/>
        <v/>
      </c>
      <c r="Y294" t="str">
        <f t="shared" si="140"/>
        <v/>
      </c>
      <c r="Z294" t="str">
        <f t="shared" si="141"/>
        <v/>
      </c>
      <c r="AA294" t="str">
        <f t="shared" si="142"/>
        <v/>
      </c>
      <c r="AB294" t="str">
        <f t="shared" si="143"/>
        <v/>
      </c>
      <c r="AC294" t="str">
        <f t="shared" si="144"/>
        <v/>
      </c>
      <c r="AD294" t="str">
        <f t="shared" si="145"/>
        <v/>
      </c>
      <c r="AE294" t="str">
        <f t="shared" si="146"/>
        <v/>
      </c>
      <c r="AF294" t="str">
        <f t="shared" si="147"/>
        <v/>
      </c>
      <c r="AG294" s="27"/>
    </row>
    <row r="295" spans="2:33" ht="14.4">
      <c r="B295" s="19" t="str">
        <f>IF(ISBLANK(A295),"",_xlfn.XLOOKUP(LEFT(A295,3),'MKT name rule'!$B$2:$B$322,'MKT name rule'!$C$2:$C$322, "Not found"))</f>
        <v/>
      </c>
      <c r="C295" s="19" t="str">
        <f t="shared" si="148"/>
        <v/>
      </c>
      <c r="D295" t="str">
        <f t="shared" si="121"/>
        <v/>
      </c>
      <c r="E295" t="str">
        <f t="shared" si="122"/>
        <v/>
      </c>
      <c r="F295" t="str">
        <f t="shared" si="123"/>
        <v/>
      </c>
      <c r="G295" t="str">
        <f t="shared" si="150"/>
        <v/>
      </c>
      <c r="H295" t="str">
        <f t="shared" si="149"/>
        <v/>
      </c>
      <c r="I295" t="str">
        <f t="shared" si="124"/>
        <v/>
      </c>
      <c r="J295" t="str">
        <f t="shared" si="125"/>
        <v/>
      </c>
      <c r="K295" t="str">
        <f t="shared" si="126"/>
        <v/>
      </c>
      <c r="L295" s="1" t="str">
        <f t="shared" si="127"/>
        <v/>
      </c>
      <c r="M295" t="str">
        <f t="shared" si="128"/>
        <v/>
      </c>
      <c r="N295" t="str">
        <f t="shared" si="129"/>
        <v/>
      </c>
      <c r="O295" t="str">
        <f t="shared" si="130"/>
        <v/>
      </c>
      <c r="P295" t="str">
        <f t="shared" si="131"/>
        <v/>
      </c>
      <c r="Q295" t="str">
        <f t="shared" si="132"/>
        <v/>
      </c>
      <c r="R295" t="str">
        <f t="shared" si="133"/>
        <v/>
      </c>
      <c r="S295" t="str">
        <f t="shared" si="134"/>
        <v/>
      </c>
      <c r="T295" t="str">
        <f t="shared" si="135"/>
        <v/>
      </c>
      <c r="U295" t="str">
        <f t="shared" si="136"/>
        <v/>
      </c>
      <c r="V295" t="str">
        <f t="shared" si="137"/>
        <v/>
      </c>
      <c r="W295" t="str">
        <f t="shared" si="138"/>
        <v/>
      </c>
      <c r="X295" t="str">
        <f t="shared" si="139"/>
        <v/>
      </c>
      <c r="Y295" t="str">
        <f t="shared" si="140"/>
        <v/>
      </c>
      <c r="Z295" t="str">
        <f t="shared" si="141"/>
        <v/>
      </c>
      <c r="AA295" t="str">
        <f t="shared" si="142"/>
        <v/>
      </c>
      <c r="AB295" t="str">
        <f t="shared" si="143"/>
        <v/>
      </c>
      <c r="AC295" t="str">
        <f t="shared" si="144"/>
        <v/>
      </c>
      <c r="AD295" t="str">
        <f t="shared" si="145"/>
        <v/>
      </c>
      <c r="AE295" t="str">
        <f t="shared" si="146"/>
        <v/>
      </c>
      <c r="AF295" t="str">
        <f t="shared" si="147"/>
        <v/>
      </c>
      <c r="AG295" s="27"/>
    </row>
    <row r="296" spans="2:33" ht="14.4">
      <c r="B296" s="19" t="str">
        <f>IF(ISBLANK(A296),"",_xlfn.XLOOKUP(LEFT(A296,3),'MKT name rule'!$B$2:$B$322,'MKT name rule'!$C$2:$C$322, "Not found"))</f>
        <v/>
      </c>
      <c r="C296" s="19" t="str">
        <f t="shared" si="148"/>
        <v/>
      </c>
      <c r="D296" t="str">
        <f t="shared" si="121"/>
        <v/>
      </c>
      <c r="E296" t="str">
        <f t="shared" si="122"/>
        <v/>
      </c>
      <c r="F296" t="str">
        <f t="shared" si="123"/>
        <v/>
      </c>
      <c r="G296" t="str">
        <f t="shared" si="150"/>
        <v/>
      </c>
      <c r="H296" t="str">
        <f t="shared" si="149"/>
        <v/>
      </c>
      <c r="I296" t="str">
        <f t="shared" si="124"/>
        <v/>
      </c>
      <c r="J296" t="str">
        <f t="shared" si="125"/>
        <v/>
      </c>
      <c r="K296" t="str">
        <f t="shared" si="126"/>
        <v/>
      </c>
      <c r="L296" s="1" t="str">
        <f t="shared" si="127"/>
        <v/>
      </c>
      <c r="M296" t="str">
        <f t="shared" si="128"/>
        <v/>
      </c>
      <c r="N296" t="str">
        <f t="shared" si="129"/>
        <v/>
      </c>
      <c r="O296" t="str">
        <f t="shared" si="130"/>
        <v/>
      </c>
      <c r="P296" t="str">
        <f t="shared" si="131"/>
        <v/>
      </c>
      <c r="Q296" t="str">
        <f t="shared" si="132"/>
        <v/>
      </c>
      <c r="R296" t="str">
        <f t="shared" si="133"/>
        <v/>
      </c>
      <c r="S296" t="str">
        <f t="shared" si="134"/>
        <v/>
      </c>
      <c r="T296" t="str">
        <f t="shared" si="135"/>
        <v/>
      </c>
      <c r="U296" t="str">
        <f t="shared" si="136"/>
        <v/>
      </c>
      <c r="V296" t="str">
        <f t="shared" si="137"/>
        <v/>
      </c>
      <c r="W296" t="str">
        <f t="shared" si="138"/>
        <v/>
      </c>
      <c r="X296" t="str">
        <f t="shared" si="139"/>
        <v/>
      </c>
      <c r="Y296" t="str">
        <f t="shared" si="140"/>
        <v/>
      </c>
      <c r="Z296" t="str">
        <f t="shared" si="141"/>
        <v/>
      </c>
      <c r="AA296" t="str">
        <f t="shared" si="142"/>
        <v/>
      </c>
      <c r="AB296" t="str">
        <f t="shared" si="143"/>
        <v/>
      </c>
      <c r="AC296" t="str">
        <f t="shared" si="144"/>
        <v/>
      </c>
      <c r="AD296" t="str">
        <f t="shared" si="145"/>
        <v/>
      </c>
      <c r="AE296" t="str">
        <f t="shared" si="146"/>
        <v/>
      </c>
      <c r="AF296" t="str">
        <f t="shared" si="147"/>
        <v/>
      </c>
      <c r="AG296" s="27"/>
    </row>
    <row r="297" spans="2:33" ht="14.4">
      <c r="B297" s="19" t="str">
        <f>IF(ISBLANK(A297),"",_xlfn.XLOOKUP(LEFT(A297,3),'MKT name rule'!$B$2:$B$322,'MKT name rule'!$C$2:$C$322, "Not found"))</f>
        <v/>
      </c>
      <c r="C297" s="19" t="str">
        <f t="shared" si="148"/>
        <v/>
      </c>
      <c r="D297" t="str">
        <f t="shared" si="121"/>
        <v/>
      </c>
      <c r="E297" t="str">
        <f t="shared" si="122"/>
        <v/>
      </c>
      <c r="F297" t="str">
        <f t="shared" si="123"/>
        <v/>
      </c>
      <c r="G297" t="str">
        <f t="shared" si="150"/>
        <v/>
      </c>
      <c r="H297" t="str">
        <f t="shared" si="149"/>
        <v/>
      </c>
      <c r="I297" t="str">
        <f t="shared" si="124"/>
        <v/>
      </c>
      <c r="J297" t="str">
        <f t="shared" si="125"/>
        <v/>
      </c>
      <c r="K297" t="str">
        <f t="shared" si="126"/>
        <v/>
      </c>
      <c r="L297" s="1" t="str">
        <f t="shared" si="127"/>
        <v/>
      </c>
      <c r="M297" t="str">
        <f t="shared" si="128"/>
        <v/>
      </c>
      <c r="N297" t="str">
        <f t="shared" si="129"/>
        <v/>
      </c>
      <c r="O297" t="str">
        <f t="shared" si="130"/>
        <v/>
      </c>
      <c r="P297" t="str">
        <f t="shared" si="131"/>
        <v/>
      </c>
      <c r="Q297" t="str">
        <f t="shared" si="132"/>
        <v/>
      </c>
      <c r="R297" t="str">
        <f t="shared" si="133"/>
        <v/>
      </c>
      <c r="S297" t="str">
        <f t="shared" si="134"/>
        <v/>
      </c>
      <c r="T297" t="str">
        <f t="shared" si="135"/>
        <v/>
      </c>
      <c r="U297" t="str">
        <f t="shared" si="136"/>
        <v/>
      </c>
      <c r="V297" t="str">
        <f t="shared" si="137"/>
        <v/>
      </c>
      <c r="W297" t="str">
        <f t="shared" si="138"/>
        <v/>
      </c>
      <c r="X297" t="str">
        <f t="shared" si="139"/>
        <v/>
      </c>
      <c r="Y297" t="str">
        <f t="shared" si="140"/>
        <v/>
      </c>
      <c r="Z297" t="str">
        <f t="shared" si="141"/>
        <v/>
      </c>
      <c r="AA297" t="str">
        <f t="shared" si="142"/>
        <v/>
      </c>
      <c r="AB297" t="str">
        <f t="shared" si="143"/>
        <v/>
      </c>
      <c r="AC297" t="str">
        <f t="shared" si="144"/>
        <v/>
      </c>
      <c r="AD297" t="str">
        <f t="shared" si="145"/>
        <v/>
      </c>
      <c r="AE297" t="str">
        <f t="shared" si="146"/>
        <v/>
      </c>
      <c r="AF297" t="str">
        <f t="shared" si="147"/>
        <v/>
      </c>
      <c r="AG297" s="27"/>
    </row>
    <row r="298" spans="2:33" ht="14.4">
      <c r="B298" s="19" t="str">
        <f>IF(ISBLANK(A298),"",_xlfn.XLOOKUP(LEFT(A298,3),'MKT name rule'!$B$2:$B$322,'MKT name rule'!$C$2:$C$322, "Not found"))</f>
        <v/>
      </c>
      <c r="C298" s="19" t="str">
        <f t="shared" si="148"/>
        <v/>
      </c>
      <c r="D298" t="str">
        <f t="shared" si="121"/>
        <v/>
      </c>
      <c r="E298" t="str">
        <f t="shared" si="122"/>
        <v/>
      </c>
      <c r="F298" t="str">
        <f t="shared" si="123"/>
        <v/>
      </c>
      <c r="G298" t="str">
        <f t="shared" si="150"/>
        <v/>
      </c>
      <c r="H298" t="str">
        <f t="shared" si="149"/>
        <v/>
      </c>
      <c r="I298" t="str">
        <f t="shared" si="124"/>
        <v/>
      </c>
      <c r="J298" t="str">
        <f t="shared" si="125"/>
        <v/>
      </c>
      <c r="K298" t="str">
        <f t="shared" si="126"/>
        <v/>
      </c>
      <c r="L298" s="1" t="str">
        <f t="shared" si="127"/>
        <v/>
      </c>
      <c r="M298" t="str">
        <f t="shared" si="128"/>
        <v/>
      </c>
      <c r="N298" t="str">
        <f t="shared" si="129"/>
        <v/>
      </c>
      <c r="O298" t="str">
        <f t="shared" si="130"/>
        <v/>
      </c>
      <c r="P298" t="str">
        <f t="shared" si="131"/>
        <v/>
      </c>
      <c r="Q298" t="str">
        <f t="shared" si="132"/>
        <v/>
      </c>
      <c r="R298" t="str">
        <f t="shared" si="133"/>
        <v/>
      </c>
      <c r="S298" t="str">
        <f t="shared" si="134"/>
        <v/>
      </c>
      <c r="T298" t="str">
        <f t="shared" si="135"/>
        <v/>
      </c>
      <c r="U298" t="str">
        <f t="shared" si="136"/>
        <v/>
      </c>
      <c r="V298" t="str">
        <f t="shared" si="137"/>
        <v/>
      </c>
      <c r="W298" t="str">
        <f t="shared" si="138"/>
        <v/>
      </c>
      <c r="X298" t="str">
        <f t="shared" si="139"/>
        <v/>
      </c>
      <c r="Y298" t="str">
        <f t="shared" si="140"/>
        <v/>
      </c>
      <c r="Z298" t="str">
        <f t="shared" si="141"/>
        <v/>
      </c>
      <c r="AA298" t="str">
        <f t="shared" si="142"/>
        <v/>
      </c>
      <c r="AB298" t="str">
        <f t="shared" si="143"/>
        <v/>
      </c>
      <c r="AC298" t="str">
        <f t="shared" si="144"/>
        <v/>
      </c>
      <c r="AD298" t="str">
        <f t="shared" si="145"/>
        <v/>
      </c>
      <c r="AE298" t="str">
        <f t="shared" si="146"/>
        <v/>
      </c>
      <c r="AF298" t="str">
        <f t="shared" si="147"/>
        <v/>
      </c>
      <c r="AG298" s="27"/>
    </row>
    <row r="299" spans="2:33" ht="14.4">
      <c r="B299" s="19" t="str">
        <f>IF(ISBLANK(A299),"",_xlfn.XLOOKUP(LEFT(A299,3),'MKT name rule'!$B$2:$B$322,'MKT name rule'!$C$2:$C$322, "Not found"))</f>
        <v/>
      </c>
      <c r="C299" s="19" t="str">
        <f t="shared" si="148"/>
        <v/>
      </c>
      <c r="D299" t="str">
        <f t="shared" si="121"/>
        <v/>
      </c>
      <c r="E299" t="str">
        <f t="shared" si="122"/>
        <v/>
      </c>
      <c r="F299" t="str">
        <f t="shared" si="123"/>
        <v/>
      </c>
      <c r="G299" t="str">
        <f t="shared" si="150"/>
        <v/>
      </c>
      <c r="H299" t="str">
        <f t="shared" si="149"/>
        <v/>
      </c>
      <c r="I299" t="str">
        <f t="shared" si="124"/>
        <v/>
      </c>
      <c r="J299" t="str">
        <f t="shared" si="125"/>
        <v/>
      </c>
      <c r="K299" t="str">
        <f t="shared" si="126"/>
        <v/>
      </c>
      <c r="L299" s="1" t="str">
        <f t="shared" si="127"/>
        <v/>
      </c>
      <c r="M299" t="str">
        <f t="shared" si="128"/>
        <v/>
      </c>
      <c r="N299" t="str">
        <f t="shared" si="129"/>
        <v/>
      </c>
      <c r="O299" t="str">
        <f t="shared" si="130"/>
        <v/>
      </c>
      <c r="P299" t="str">
        <f t="shared" si="131"/>
        <v/>
      </c>
      <c r="Q299" t="str">
        <f t="shared" si="132"/>
        <v/>
      </c>
      <c r="R299" t="str">
        <f t="shared" si="133"/>
        <v/>
      </c>
      <c r="S299" t="str">
        <f t="shared" si="134"/>
        <v/>
      </c>
      <c r="T299" t="str">
        <f t="shared" si="135"/>
        <v/>
      </c>
      <c r="U299" t="str">
        <f t="shared" si="136"/>
        <v/>
      </c>
      <c r="V299" t="str">
        <f t="shared" si="137"/>
        <v/>
      </c>
      <c r="W299" t="str">
        <f t="shared" si="138"/>
        <v/>
      </c>
      <c r="X299" t="str">
        <f t="shared" si="139"/>
        <v/>
      </c>
      <c r="Y299" t="str">
        <f t="shared" si="140"/>
        <v/>
      </c>
      <c r="Z299" t="str">
        <f t="shared" si="141"/>
        <v/>
      </c>
      <c r="AA299" t="str">
        <f t="shared" si="142"/>
        <v/>
      </c>
      <c r="AB299" t="str">
        <f t="shared" si="143"/>
        <v/>
      </c>
      <c r="AC299" t="str">
        <f t="shared" si="144"/>
        <v/>
      </c>
      <c r="AD299" t="str">
        <f t="shared" si="145"/>
        <v/>
      </c>
      <c r="AE299" t="str">
        <f t="shared" si="146"/>
        <v/>
      </c>
      <c r="AF299" t="str">
        <f t="shared" si="147"/>
        <v/>
      </c>
      <c r="AG299" s="27"/>
    </row>
    <row r="300" spans="2:33" ht="14.4">
      <c r="B300" s="19" t="str">
        <f>IF(ISBLANK(A300),"",_xlfn.XLOOKUP(LEFT(A300,3),'MKT name rule'!$B$2:$B$322,'MKT name rule'!$C$2:$C$322, "Not found"))</f>
        <v/>
      </c>
      <c r="C300" s="19" t="str">
        <f t="shared" si="148"/>
        <v/>
      </c>
      <c r="D300" t="str">
        <f t="shared" si="121"/>
        <v/>
      </c>
      <c r="E300" t="str">
        <f t="shared" si="122"/>
        <v/>
      </c>
      <c r="F300" t="str">
        <f t="shared" si="123"/>
        <v/>
      </c>
      <c r="G300" t="str">
        <f t="shared" si="150"/>
        <v/>
      </c>
      <c r="H300" t="str">
        <f t="shared" si="149"/>
        <v/>
      </c>
      <c r="I300" t="str">
        <f t="shared" si="124"/>
        <v/>
      </c>
      <c r="J300" t="str">
        <f t="shared" si="125"/>
        <v/>
      </c>
      <c r="K300" t="str">
        <f t="shared" si="126"/>
        <v/>
      </c>
      <c r="L300" s="1" t="str">
        <f t="shared" si="127"/>
        <v/>
      </c>
      <c r="M300" t="str">
        <f t="shared" si="128"/>
        <v/>
      </c>
      <c r="N300" t="str">
        <f t="shared" si="129"/>
        <v/>
      </c>
      <c r="O300" t="str">
        <f t="shared" si="130"/>
        <v/>
      </c>
      <c r="P300" t="str">
        <f t="shared" si="131"/>
        <v/>
      </c>
      <c r="Q300" t="str">
        <f t="shared" si="132"/>
        <v/>
      </c>
      <c r="R300" t="str">
        <f t="shared" si="133"/>
        <v/>
      </c>
      <c r="S300" t="str">
        <f t="shared" si="134"/>
        <v/>
      </c>
      <c r="T300" t="str">
        <f t="shared" si="135"/>
        <v/>
      </c>
      <c r="U300" t="str">
        <f t="shared" si="136"/>
        <v/>
      </c>
      <c r="V300" t="str">
        <f t="shared" si="137"/>
        <v/>
      </c>
      <c r="W300" t="str">
        <f t="shared" si="138"/>
        <v/>
      </c>
      <c r="X300" t="str">
        <f t="shared" si="139"/>
        <v/>
      </c>
      <c r="Y300" t="str">
        <f t="shared" si="140"/>
        <v/>
      </c>
      <c r="Z300" t="str">
        <f t="shared" si="141"/>
        <v/>
      </c>
      <c r="AA300" t="str">
        <f t="shared" si="142"/>
        <v/>
      </c>
      <c r="AB300" t="str">
        <f t="shared" si="143"/>
        <v/>
      </c>
      <c r="AC300" t="str">
        <f t="shared" si="144"/>
        <v/>
      </c>
      <c r="AD300" t="str">
        <f t="shared" si="145"/>
        <v/>
      </c>
      <c r="AE300" t="str">
        <f t="shared" si="146"/>
        <v/>
      </c>
      <c r="AF300" t="str">
        <f t="shared" si="147"/>
        <v/>
      </c>
      <c r="AG300" s="27"/>
    </row>
    <row r="301" spans="2:33" ht="14.4">
      <c r="B301" s="19" t="str">
        <f>IF(ISBLANK(A301),"",_xlfn.XLOOKUP(LEFT(A301,3),'MKT name rule'!$B$2:$B$322,'MKT name rule'!$C$2:$C$322, "Not found"))</f>
        <v/>
      </c>
      <c r="C301" s="19" t="str">
        <f t="shared" si="148"/>
        <v/>
      </c>
      <c r="D301" t="str">
        <f t="shared" si="121"/>
        <v/>
      </c>
      <c r="E301" t="str">
        <f t="shared" si="122"/>
        <v/>
      </c>
      <c r="F301" t="str">
        <f t="shared" si="123"/>
        <v/>
      </c>
      <c r="G301" t="str">
        <f t="shared" si="150"/>
        <v/>
      </c>
      <c r="H301" t="str">
        <f t="shared" si="149"/>
        <v/>
      </c>
      <c r="I301" t="str">
        <f t="shared" si="124"/>
        <v/>
      </c>
      <c r="J301" t="str">
        <f t="shared" si="125"/>
        <v/>
      </c>
      <c r="K301" t="str">
        <f t="shared" si="126"/>
        <v/>
      </c>
      <c r="L301" s="1" t="str">
        <f t="shared" si="127"/>
        <v/>
      </c>
      <c r="M301" t="str">
        <f t="shared" si="128"/>
        <v/>
      </c>
      <c r="N301" t="str">
        <f t="shared" si="129"/>
        <v/>
      </c>
      <c r="O301" t="str">
        <f t="shared" si="130"/>
        <v/>
      </c>
      <c r="P301" t="str">
        <f t="shared" si="131"/>
        <v/>
      </c>
      <c r="Q301" t="str">
        <f t="shared" si="132"/>
        <v/>
      </c>
      <c r="R301" t="str">
        <f t="shared" si="133"/>
        <v/>
      </c>
      <c r="S301" t="str">
        <f t="shared" si="134"/>
        <v/>
      </c>
      <c r="T301" t="str">
        <f t="shared" si="135"/>
        <v/>
      </c>
      <c r="U301" t="str">
        <f t="shared" si="136"/>
        <v/>
      </c>
      <c r="V301" t="str">
        <f t="shared" si="137"/>
        <v/>
      </c>
      <c r="W301" t="str">
        <f t="shared" si="138"/>
        <v/>
      </c>
      <c r="X301" t="str">
        <f t="shared" si="139"/>
        <v/>
      </c>
      <c r="Y301" t="str">
        <f t="shared" si="140"/>
        <v/>
      </c>
      <c r="Z301" t="str">
        <f t="shared" si="141"/>
        <v/>
      </c>
      <c r="AA301" t="str">
        <f t="shared" si="142"/>
        <v/>
      </c>
      <c r="AB301" t="str">
        <f t="shared" si="143"/>
        <v/>
      </c>
      <c r="AC301" t="str">
        <f t="shared" si="144"/>
        <v/>
      </c>
      <c r="AD301" t="str">
        <f t="shared" si="145"/>
        <v/>
      </c>
      <c r="AE301" t="str">
        <f t="shared" si="146"/>
        <v/>
      </c>
      <c r="AF301" t="str">
        <f t="shared" si="147"/>
        <v/>
      </c>
      <c r="AG301" s="27"/>
    </row>
    <row r="302" spans="2:33" ht="14.4">
      <c r="B302" s="19" t="str">
        <f>IF(ISBLANK(A302),"",_xlfn.XLOOKUP(LEFT(A302,3),'MKT name rule'!$B$2:$B$322,'MKT name rule'!$C$2:$C$322, "Not found"))</f>
        <v/>
      </c>
      <c r="C302" s="19" t="str">
        <f t="shared" si="148"/>
        <v/>
      </c>
      <c r="D302" t="str">
        <f t="shared" si="121"/>
        <v/>
      </c>
      <c r="E302" t="str">
        <f t="shared" si="122"/>
        <v/>
      </c>
      <c r="F302" t="str">
        <f t="shared" si="123"/>
        <v/>
      </c>
      <c r="G302" t="str">
        <f t="shared" si="150"/>
        <v/>
      </c>
      <c r="H302" t="str">
        <f t="shared" si="149"/>
        <v/>
      </c>
      <c r="I302" t="str">
        <f t="shared" si="124"/>
        <v/>
      </c>
      <c r="J302" t="str">
        <f t="shared" si="125"/>
        <v/>
      </c>
      <c r="K302" t="str">
        <f t="shared" si="126"/>
        <v/>
      </c>
      <c r="L302" s="1" t="str">
        <f t="shared" si="127"/>
        <v/>
      </c>
      <c r="M302" t="str">
        <f t="shared" si="128"/>
        <v/>
      </c>
      <c r="N302" t="str">
        <f t="shared" si="129"/>
        <v/>
      </c>
      <c r="O302" t="str">
        <f t="shared" si="130"/>
        <v/>
      </c>
      <c r="P302" t="str">
        <f t="shared" si="131"/>
        <v/>
      </c>
      <c r="Q302" t="str">
        <f t="shared" si="132"/>
        <v/>
      </c>
      <c r="R302" t="str">
        <f t="shared" si="133"/>
        <v/>
      </c>
      <c r="S302" t="str">
        <f t="shared" si="134"/>
        <v/>
      </c>
      <c r="T302" t="str">
        <f t="shared" si="135"/>
        <v/>
      </c>
      <c r="U302" t="str">
        <f t="shared" si="136"/>
        <v/>
      </c>
      <c r="V302" t="str">
        <f t="shared" si="137"/>
        <v/>
      </c>
      <c r="W302" t="str">
        <f t="shared" si="138"/>
        <v/>
      </c>
      <c r="X302" t="str">
        <f t="shared" si="139"/>
        <v/>
      </c>
      <c r="Y302" t="str">
        <f t="shared" si="140"/>
        <v/>
      </c>
      <c r="Z302" t="str">
        <f t="shared" si="141"/>
        <v/>
      </c>
      <c r="AA302" t="str">
        <f t="shared" si="142"/>
        <v/>
      </c>
      <c r="AB302" t="str">
        <f t="shared" si="143"/>
        <v/>
      </c>
      <c r="AC302" t="str">
        <f t="shared" si="144"/>
        <v/>
      </c>
      <c r="AD302" t="str">
        <f t="shared" si="145"/>
        <v/>
      </c>
      <c r="AE302" t="str">
        <f t="shared" si="146"/>
        <v/>
      </c>
      <c r="AF302" t="str">
        <f t="shared" si="147"/>
        <v/>
      </c>
      <c r="AG302" s="27"/>
    </row>
    <row r="303" spans="2:33" ht="14.4">
      <c r="B303" s="19" t="str">
        <f>IF(ISBLANK(A303),"",_xlfn.XLOOKUP(LEFT(A303,3),'MKT name rule'!$B$2:$B$322,'MKT name rule'!$C$2:$C$322, "Not found"))</f>
        <v/>
      </c>
      <c r="C303" s="19" t="str">
        <f t="shared" si="148"/>
        <v/>
      </c>
      <c r="D303" t="str">
        <f t="shared" si="121"/>
        <v/>
      </c>
      <c r="E303" t="str">
        <f t="shared" si="122"/>
        <v/>
      </c>
      <c r="F303" t="str">
        <f t="shared" si="123"/>
        <v/>
      </c>
      <c r="G303" t="str">
        <f t="shared" si="150"/>
        <v/>
      </c>
      <c r="H303" t="str">
        <f t="shared" si="149"/>
        <v/>
      </c>
      <c r="I303" t="str">
        <f t="shared" si="124"/>
        <v/>
      </c>
      <c r="J303" t="str">
        <f t="shared" si="125"/>
        <v/>
      </c>
      <c r="K303" t="str">
        <f t="shared" si="126"/>
        <v/>
      </c>
      <c r="L303" s="1" t="str">
        <f t="shared" si="127"/>
        <v/>
      </c>
      <c r="M303" t="str">
        <f t="shared" si="128"/>
        <v/>
      </c>
      <c r="N303" t="str">
        <f t="shared" si="129"/>
        <v/>
      </c>
      <c r="O303" t="str">
        <f t="shared" si="130"/>
        <v/>
      </c>
      <c r="P303" t="str">
        <f t="shared" si="131"/>
        <v/>
      </c>
      <c r="Q303" t="str">
        <f t="shared" si="132"/>
        <v/>
      </c>
      <c r="R303" t="str">
        <f t="shared" si="133"/>
        <v/>
      </c>
      <c r="S303" t="str">
        <f t="shared" si="134"/>
        <v/>
      </c>
      <c r="T303" t="str">
        <f t="shared" si="135"/>
        <v/>
      </c>
      <c r="U303" t="str">
        <f t="shared" si="136"/>
        <v/>
      </c>
      <c r="V303" t="str">
        <f t="shared" si="137"/>
        <v/>
      </c>
      <c r="W303" t="str">
        <f t="shared" si="138"/>
        <v/>
      </c>
      <c r="X303" t="str">
        <f t="shared" si="139"/>
        <v/>
      </c>
      <c r="Y303" t="str">
        <f t="shared" si="140"/>
        <v/>
      </c>
      <c r="Z303" t="str">
        <f t="shared" si="141"/>
        <v/>
      </c>
      <c r="AA303" t="str">
        <f t="shared" si="142"/>
        <v/>
      </c>
      <c r="AB303" t="str">
        <f t="shared" si="143"/>
        <v/>
      </c>
      <c r="AC303" t="str">
        <f t="shared" si="144"/>
        <v/>
      </c>
      <c r="AD303" t="str">
        <f t="shared" si="145"/>
        <v/>
      </c>
      <c r="AE303" t="str">
        <f t="shared" si="146"/>
        <v/>
      </c>
      <c r="AF303" t="str">
        <f t="shared" si="147"/>
        <v/>
      </c>
      <c r="AG303" s="27"/>
    </row>
    <row r="304" spans="2:33" ht="14.4">
      <c r="B304" s="19" t="str">
        <f>IF(ISBLANK(A304),"",_xlfn.XLOOKUP(LEFT(A304,3),'MKT name rule'!$B$2:$B$322,'MKT name rule'!$C$2:$C$322, "Not found"))</f>
        <v/>
      </c>
      <c r="C304" s="19" t="str">
        <f t="shared" si="148"/>
        <v/>
      </c>
      <c r="D304" t="str">
        <f t="shared" si="121"/>
        <v/>
      </c>
      <c r="E304" t="str">
        <f t="shared" si="122"/>
        <v/>
      </c>
      <c r="F304" t="str">
        <f t="shared" si="123"/>
        <v/>
      </c>
      <c r="G304" t="str">
        <f t="shared" si="150"/>
        <v/>
      </c>
      <c r="H304" t="str">
        <f t="shared" si="149"/>
        <v/>
      </c>
      <c r="I304" t="str">
        <f t="shared" si="124"/>
        <v/>
      </c>
      <c r="J304" t="str">
        <f t="shared" si="125"/>
        <v/>
      </c>
      <c r="K304" t="str">
        <f t="shared" si="126"/>
        <v/>
      </c>
      <c r="L304" s="1" t="str">
        <f t="shared" si="127"/>
        <v/>
      </c>
      <c r="M304" t="str">
        <f t="shared" si="128"/>
        <v/>
      </c>
      <c r="N304" t="str">
        <f t="shared" si="129"/>
        <v/>
      </c>
      <c r="O304" t="str">
        <f t="shared" si="130"/>
        <v/>
      </c>
      <c r="P304" t="str">
        <f t="shared" si="131"/>
        <v/>
      </c>
      <c r="Q304" t="str">
        <f t="shared" si="132"/>
        <v/>
      </c>
      <c r="R304" t="str">
        <f t="shared" si="133"/>
        <v/>
      </c>
      <c r="S304" t="str">
        <f t="shared" si="134"/>
        <v/>
      </c>
      <c r="T304" t="str">
        <f t="shared" si="135"/>
        <v/>
      </c>
      <c r="U304" t="str">
        <f t="shared" si="136"/>
        <v/>
      </c>
      <c r="V304" t="str">
        <f t="shared" si="137"/>
        <v/>
      </c>
      <c r="W304" t="str">
        <f t="shared" si="138"/>
        <v/>
      </c>
      <c r="X304" t="str">
        <f t="shared" si="139"/>
        <v/>
      </c>
      <c r="Y304" t="str">
        <f t="shared" si="140"/>
        <v/>
      </c>
      <c r="Z304" t="str">
        <f t="shared" si="141"/>
        <v/>
      </c>
      <c r="AA304" t="str">
        <f t="shared" si="142"/>
        <v/>
      </c>
      <c r="AB304" t="str">
        <f t="shared" si="143"/>
        <v/>
      </c>
      <c r="AC304" t="str">
        <f t="shared" si="144"/>
        <v/>
      </c>
      <c r="AD304" t="str">
        <f t="shared" si="145"/>
        <v/>
      </c>
      <c r="AE304" t="str">
        <f t="shared" si="146"/>
        <v/>
      </c>
      <c r="AF304" t="str">
        <f t="shared" si="147"/>
        <v/>
      </c>
      <c r="AG304" s="27"/>
    </row>
    <row r="305" spans="2:33" ht="14.4">
      <c r="B305" s="19" t="str">
        <f>IF(ISBLANK(A305),"",_xlfn.XLOOKUP(LEFT(A305,3),'MKT name rule'!$B$2:$B$322,'MKT name rule'!$C$2:$C$322, "Not found"))</f>
        <v/>
      </c>
      <c r="C305" s="19" t="str">
        <f t="shared" si="148"/>
        <v/>
      </c>
      <c r="D305" t="str">
        <f t="shared" si="121"/>
        <v/>
      </c>
      <c r="E305" t="str">
        <f t="shared" si="122"/>
        <v/>
      </c>
      <c r="F305" t="str">
        <f t="shared" si="123"/>
        <v/>
      </c>
      <c r="G305" t="str">
        <f t="shared" si="150"/>
        <v/>
      </c>
      <c r="H305" t="str">
        <f t="shared" si="149"/>
        <v/>
      </c>
      <c r="I305" t="str">
        <f t="shared" si="124"/>
        <v/>
      </c>
      <c r="J305" t="str">
        <f t="shared" si="125"/>
        <v/>
      </c>
      <c r="K305" t="str">
        <f t="shared" si="126"/>
        <v/>
      </c>
      <c r="L305" s="1" t="str">
        <f t="shared" si="127"/>
        <v/>
      </c>
      <c r="M305" t="str">
        <f t="shared" si="128"/>
        <v/>
      </c>
      <c r="N305" t="str">
        <f t="shared" si="129"/>
        <v/>
      </c>
      <c r="O305" t="str">
        <f t="shared" si="130"/>
        <v/>
      </c>
      <c r="P305" t="str">
        <f t="shared" si="131"/>
        <v/>
      </c>
      <c r="Q305" t="str">
        <f t="shared" si="132"/>
        <v/>
      </c>
      <c r="R305" t="str">
        <f t="shared" si="133"/>
        <v/>
      </c>
      <c r="S305" t="str">
        <f t="shared" si="134"/>
        <v/>
      </c>
      <c r="T305" t="str">
        <f t="shared" si="135"/>
        <v/>
      </c>
      <c r="U305" t="str">
        <f t="shared" si="136"/>
        <v/>
      </c>
      <c r="V305" t="str">
        <f t="shared" si="137"/>
        <v/>
      </c>
      <c r="W305" t="str">
        <f t="shared" si="138"/>
        <v/>
      </c>
      <c r="X305" t="str">
        <f t="shared" si="139"/>
        <v/>
      </c>
      <c r="Y305" t="str">
        <f t="shared" si="140"/>
        <v/>
      </c>
      <c r="Z305" t="str">
        <f t="shared" si="141"/>
        <v/>
      </c>
      <c r="AA305" t="str">
        <f t="shared" si="142"/>
        <v/>
      </c>
      <c r="AB305" t="str">
        <f t="shared" si="143"/>
        <v/>
      </c>
      <c r="AC305" t="str">
        <f t="shared" si="144"/>
        <v/>
      </c>
      <c r="AD305" t="str">
        <f t="shared" si="145"/>
        <v/>
      </c>
      <c r="AE305" t="str">
        <f t="shared" si="146"/>
        <v/>
      </c>
      <c r="AF305" t="str">
        <f t="shared" si="147"/>
        <v/>
      </c>
      <c r="AG305" s="27"/>
    </row>
    <row r="306" spans="2:33" ht="14.4">
      <c r="B306" s="19" t="str">
        <f>IF(ISBLANK(A306),"",_xlfn.XLOOKUP(LEFT(A306,3),'MKT name rule'!$B$2:$B$322,'MKT name rule'!$C$2:$C$322, "Not found"))</f>
        <v/>
      </c>
      <c r="C306" s="19" t="str">
        <f t="shared" si="148"/>
        <v/>
      </c>
      <c r="D306" t="str">
        <f t="shared" si="121"/>
        <v/>
      </c>
      <c r="E306" t="str">
        <f t="shared" si="122"/>
        <v/>
      </c>
      <c r="F306" t="str">
        <f t="shared" si="123"/>
        <v/>
      </c>
      <c r="G306" t="str">
        <f t="shared" si="150"/>
        <v/>
      </c>
      <c r="H306" t="str">
        <f t="shared" si="149"/>
        <v/>
      </c>
      <c r="I306" t="str">
        <f t="shared" si="124"/>
        <v/>
      </c>
      <c r="J306" t="str">
        <f t="shared" si="125"/>
        <v/>
      </c>
      <c r="K306" t="str">
        <f t="shared" si="126"/>
        <v/>
      </c>
      <c r="L306" s="1" t="str">
        <f t="shared" si="127"/>
        <v/>
      </c>
      <c r="M306" t="str">
        <f t="shared" si="128"/>
        <v/>
      </c>
      <c r="N306" t="str">
        <f t="shared" si="129"/>
        <v/>
      </c>
      <c r="O306" t="str">
        <f t="shared" si="130"/>
        <v/>
      </c>
      <c r="P306" t="str">
        <f t="shared" si="131"/>
        <v/>
      </c>
      <c r="Q306" t="str">
        <f t="shared" si="132"/>
        <v/>
      </c>
      <c r="R306" t="str">
        <f t="shared" si="133"/>
        <v/>
      </c>
      <c r="S306" t="str">
        <f t="shared" si="134"/>
        <v/>
      </c>
      <c r="T306" t="str">
        <f t="shared" si="135"/>
        <v/>
      </c>
      <c r="U306" t="str">
        <f t="shared" si="136"/>
        <v/>
      </c>
      <c r="V306" t="str">
        <f t="shared" si="137"/>
        <v/>
      </c>
      <c r="W306" t="str">
        <f t="shared" si="138"/>
        <v/>
      </c>
      <c r="X306" t="str">
        <f t="shared" si="139"/>
        <v/>
      </c>
      <c r="Y306" t="str">
        <f t="shared" si="140"/>
        <v/>
      </c>
      <c r="Z306" t="str">
        <f t="shared" si="141"/>
        <v/>
      </c>
      <c r="AA306" t="str">
        <f t="shared" si="142"/>
        <v/>
      </c>
      <c r="AB306" t="str">
        <f t="shared" si="143"/>
        <v/>
      </c>
      <c r="AC306" t="str">
        <f t="shared" si="144"/>
        <v/>
      </c>
      <c r="AD306" t="str">
        <f t="shared" si="145"/>
        <v/>
      </c>
      <c r="AE306" t="str">
        <f t="shared" si="146"/>
        <v/>
      </c>
      <c r="AF306" t="str">
        <f t="shared" si="147"/>
        <v/>
      </c>
      <c r="AG306" s="27"/>
    </row>
    <row r="307" spans="2:33" ht="14.4">
      <c r="B307" s="19" t="str">
        <f>IF(ISBLANK(A307),"",_xlfn.XLOOKUP(LEFT(A307,3),'MKT name rule'!$B$2:$B$322,'MKT name rule'!$C$2:$C$322, "Not found"))</f>
        <v/>
      </c>
      <c r="C307" s="19" t="str">
        <f t="shared" si="148"/>
        <v/>
      </c>
      <c r="D307" t="str">
        <f t="shared" si="121"/>
        <v/>
      </c>
      <c r="E307" t="str">
        <f t="shared" si="122"/>
        <v/>
      </c>
      <c r="F307" t="str">
        <f t="shared" si="123"/>
        <v/>
      </c>
      <c r="G307" t="str">
        <f t="shared" si="150"/>
        <v/>
      </c>
      <c r="H307" t="str">
        <f t="shared" si="149"/>
        <v/>
      </c>
      <c r="I307" t="str">
        <f t="shared" si="124"/>
        <v/>
      </c>
      <c r="J307" t="str">
        <f t="shared" si="125"/>
        <v/>
      </c>
      <c r="K307" t="str">
        <f t="shared" si="126"/>
        <v/>
      </c>
      <c r="L307" s="1" t="str">
        <f t="shared" si="127"/>
        <v/>
      </c>
      <c r="M307" t="str">
        <f t="shared" si="128"/>
        <v/>
      </c>
      <c r="N307" t="str">
        <f t="shared" si="129"/>
        <v/>
      </c>
      <c r="O307" t="str">
        <f t="shared" si="130"/>
        <v/>
      </c>
      <c r="P307" t="str">
        <f t="shared" si="131"/>
        <v/>
      </c>
      <c r="Q307" t="str">
        <f t="shared" si="132"/>
        <v/>
      </c>
      <c r="R307" t="str">
        <f t="shared" si="133"/>
        <v/>
      </c>
      <c r="S307" t="str">
        <f t="shared" si="134"/>
        <v/>
      </c>
      <c r="T307" t="str">
        <f t="shared" si="135"/>
        <v/>
      </c>
      <c r="U307" t="str">
        <f t="shared" si="136"/>
        <v/>
      </c>
      <c r="V307" t="str">
        <f t="shared" si="137"/>
        <v/>
      </c>
      <c r="W307" t="str">
        <f t="shared" si="138"/>
        <v/>
      </c>
      <c r="X307" t="str">
        <f t="shared" si="139"/>
        <v/>
      </c>
      <c r="Y307" t="str">
        <f t="shared" si="140"/>
        <v/>
      </c>
      <c r="Z307" t="str">
        <f t="shared" si="141"/>
        <v/>
      </c>
      <c r="AA307" t="str">
        <f t="shared" si="142"/>
        <v/>
      </c>
      <c r="AB307" t="str">
        <f t="shared" si="143"/>
        <v/>
      </c>
      <c r="AC307" t="str">
        <f t="shared" si="144"/>
        <v/>
      </c>
      <c r="AD307" t="str">
        <f t="shared" si="145"/>
        <v/>
      </c>
      <c r="AE307" t="str">
        <f t="shared" si="146"/>
        <v/>
      </c>
      <c r="AF307" t="str">
        <f t="shared" si="147"/>
        <v/>
      </c>
      <c r="AG307" s="27"/>
    </row>
    <row r="308" spans="2:33" ht="14.4">
      <c r="B308" s="19" t="str">
        <f>IF(ISBLANK(A308),"",_xlfn.XLOOKUP(LEFT(A308,3),'MKT name rule'!$B$2:$B$322,'MKT name rule'!$C$2:$C$322, "Not found"))</f>
        <v/>
      </c>
      <c r="C308" s="19" t="str">
        <f t="shared" si="148"/>
        <v/>
      </c>
      <c r="D308" t="str">
        <f t="shared" si="121"/>
        <v/>
      </c>
      <c r="E308" t="str">
        <f t="shared" si="122"/>
        <v/>
      </c>
      <c r="F308" t="str">
        <f t="shared" si="123"/>
        <v/>
      </c>
      <c r="G308" t="str">
        <f t="shared" si="150"/>
        <v/>
      </c>
      <c r="H308" t="str">
        <f t="shared" si="149"/>
        <v/>
      </c>
      <c r="I308" t="str">
        <f t="shared" si="124"/>
        <v/>
      </c>
      <c r="J308" t="str">
        <f t="shared" si="125"/>
        <v/>
      </c>
      <c r="K308" t="str">
        <f t="shared" si="126"/>
        <v/>
      </c>
      <c r="L308" s="1" t="str">
        <f t="shared" si="127"/>
        <v/>
      </c>
      <c r="M308" t="str">
        <f t="shared" si="128"/>
        <v/>
      </c>
      <c r="N308" t="str">
        <f t="shared" si="129"/>
        <v/>
      </c>
      <c r="O308" t="str">
        <f t="shared" si="130"/>
        <v/>
      </c>
      <c r="P308" t="str">
        <f t="shared" si="131"/>
        <v/>
      </c>
      <c r="Q308" t="str">
        <f t="shared" si="132"/>
        <v/>
      </c>
      <c r="R308" t="str">
        <f t="shared" si="133"/>
        <v/>
      </c>
      <c r="S308" t="str">
        <f t="shared" si="134"/>
        <v/>
      </c>
      <c r="T308" t="str">
        <f t="shared" si="135"/>
        <v/>
      </c>
      <c r="U308" t="str">
        <f t="shared" si="136"/>
        <v/>
      </c>
      <c r="V308" t="str">
        <f t="shared" si="137"/>
        <v/>
      </c>
      <c r="W308" t="str">
        <f t="shared" si="138"/>
        <v/>
      </c>
      <c r="X308" t="str">
        <f t="shared" si="139"/>
        <v/>
      </c>
      <c r="Y308" t="str">
        <f t="shared" si="140"/>
        <v/>
      </c>
      <c r="Z308" t="str">
        <f t="shared" si="141"/>
        <v/>
      </c>
      <c r="AA308" t="str">
        <f t="shared" si="142"/>
        <v/>
      </c>
      <c r="AB308" t="str">
        <f t="shared" si="143"/>
        <v/>
      </c>
      <c r="AC308" t="str">
        <f t="shared" si="144"/>
        <v/>
      </c>
      <c r="AD308" t="str">
        <f t="shared" si="145"/>
        <v/>
      </c>
      <c r="AE308" t="str">
        <f t="shared" si="146"/>
        <v/>
      </c>
      <c r="AF308" t="str">
        <f t="shared" si="147"/>
        <v/>
      </c>
      <c r="AG308" s="27"/>
    </row>
    <row r="309" spans="2:33" ht="14.4">
      <c r="B309" s="19" t="str">
        <f>IF(ISBLANK(A309),"",_xlfn.XLOOKUP(LEFT(A309,3),'MKT name rule'!$B$2:$B$322,'MKT name rule'!$C$2:$C$322, "Not found"))</f>
        <v/>
      </c>
      <c r="C309" s="19" t="str">
        <f t="shared" si="148"/>
        <v/>
      </c>
      <c r="D309" t="str">
        <f t="shared" si="121"/>
        <v/>
      </c>
      <c r="E309" t="str">
        <f t="shared" si="122"/>
        <v/>
      </c>
      <c r="F309" t="str">
        <f t="shared" si="123"/>
        <v/>
      </c>
      <c r="G309" t="str">
        <f t="shared" si="150"/>
        <v/>
      </c>
      <c r="H309" t="str">
        <f t="shared" si="149"/>
        <v/>
      </c>
      <c r="I309" t="str">
        <f t="shared" si="124"/>
        <v/>
      </c>
      <c r="J309" t="str">
        <f t="shared" si="125"/>
        <v/>
      </c>
      <c r="K309" t="str">
        <f t="shared" si="126"/>
        <v/>
      </c>
      <c r="L309" s="1" t="str">
        <f t="shared" si="127"/>
        <v/>
      </c>
      <c r="M309" t="str">
        <f t="shared" si="128"/>
        <v/>
      </c>
      <c r="N309" t="str">
        <f t="shared" si="129"/>
        <v/>
      </c>
      <c r="O309" t="str">
        <f t="shared" si="130"/>
        <v/>
      </c>
      <c r="P309" t="str">
        <f t="shared" si="131"/>
        <v/>
      </c>
      <c r="Q309" t="str">
        <f t="shared" si="132"/>
        <v/>
      </c>
      <c r="R309" t="str">
        <f t="shared" si="133"/>
        <v/>
      </c>
      <c r="S309" t="str">
        <f t="shared" si="134"/>
        <v/>
      </c>
      <c r="T309" t="str">
        <f t="shared" si="135"/>
        <v/>
      </c>
      <c r="U309" t="str">
        <f t="shared" si="136"/>
        <v/>
      </c>
      <c r="V309" t="str">
        <f t="shared" si="137"/>
        <v/>
      </c>
      <c r="W309" t="str">
        <f t="shared" si="138"/>
        <v/>
      </c>
      <c r="X309" t="str">
        <f t="shared" si="139"/>
        <v/>
      </c>
      <c r="Y309" t="str">
        <f t="shared" si="140"/>
        <v/>
      </c>
      <c r="Z309" t="str">
        <f t="shared" si="141"/>
        <v/>
      </c>
      <c r="AA309" t="str">
        <f t="shared" si="142"/>
        <v/>
      </c>
      <c r="AB309" t="str">
        <f t="shared" si="143"/>
        <v/>
      </c>
      <c r="AC309" t="str">
        <f t="shared" si="144"/>
        <v/>
      </c>
      <c r="AD309" t="str">
        <f t="shared" si="145"/>
        <v/>
      </c>
      <c r="AE309" t="str">
        <f t="shared" si="146"/>
        <v/>
      </c>
      <c r="AF309" t="str">
        <f t="shared" si="147"/>
        <v/>
      </c>
      <c r="AG309" s="27"/>
    </row>
    <row r="310" spans="2:33" ht="14.4">
      <c r="B310" s="19" t="str">
        <f>IF(ISBLANK(A310),"",_xlfn.XLOOKUP(LEFT(A310,3),'MKT name rule'!$B$2:$B$322,'MKT name rule'!$C$2:$C$322, "Not found"))</f>
        <v/>
      </c>
      <c r="C310" s="19" t="str">
        <f t="shared" si="148"/>
        <v/>
      </c>
      <c r="D310" t="str">
        <f t="shared" si="121"/>
        <v/>
      </c>
      <c r="E310" t="str">
        <f t="shared" si="122"/>
        <v/>
      </c>
      <c r="F310" t="str">
        <f t="shared" si="123"/>
        <v/>
      </c>
      <c r="G310" t="str">
        <f t="shared" si="150"/>
        <v/>
      </c>
      <c r="H310" t="str">
        <f t="shared" si="149"/>
        <v/>
      </c>
      <c r="I310" t="str">
        <f t="shared" si="124"/>
        <v/>
      </c>
      <c r="J310" t="str">
        <f t="shared" si="125"/>
        <v/>
      </c>
      <c r="K310" t="str">
        <f t="shared" si="126"/>
        <v/>
      </c>
      <c r="L310" s="1" t="str">
        <f t="shared" si="127"/>
        <v/>
      </c>
      <c r="M310" t="str">
        <f t="shared" si="128"/>
        <v/>
      </c>
      <c r="N310" t="str">
        <f t="shared" si="129"/>
        <v/>
      </c>
      <c r="O310" t="str">
        <f t="shared" si="130"/>
        <v/>
      </c>
      <c r="P310" t="str">
        <f t="shared" si="131"/>
        <v/>
      </c>
      <c r="Q310" t="str">
        <f t="shared" si="132"/>
        <v/>
      </c>
      <c r="R310" t="str">
        <f t="shared" si="133"/>
        <v/>
      </c>
      <c r="S310" t="str">
        <f t="shared" si="134"/>
        <v/>
      </c>
      <c r="T310" t="str">
        <f t="shared" si="135"/>
        <v/>
      </c>
      <c r="U310" t="str">
        <f t="shared" si="136"/>
        <v/>
      </c>
      <c r="V310" t="str">
        <f t="shared" si="137"/>
        <v/>
      </c>
      <c r="W310" t="str">
        <f t="shared" si="138"/>
        <v/>
      </c>
      <c r="X310" t="str">
        <f t="shared" si="139"/>
        <v/>
      </c>
      <c r="Y310" t="str">
        <f t="shared" si="140"/>
        <v/>
      </c>
      <c r="Z310" t="str">
        <f t="shared" si="141"/>
        <v/>
      </c>
      <c r="AA310" t="str">
        <f t="shared" si="142"/>
        <v/>
      </c>
      <c r="AB310" t="str">
        <f t="shared" si="143"/>
        <v/>
      </c>
      <c r="AC310" t="str">
        <f t="shared" si="144"/>
        <v/>
      </c>
      <c r="AD310" t="str">
        <f t="shared" si="145"/>
        <v/>
      </c>
      <c r="AE310" t="str">
        <f t="shared" si="146"/>
        <v/>
      </c>
      <c r="AF310" t="str">
        <f t="shared" si="147"/>
        <v/>
      </c>
      <c r="AG310" s="27"/>
    </row>
    <row r="311" spans="2:33" ht="14.4">
      <c r="B311" s="19" t="str">
        <f>IF(ISBLANK(A311),"",_xlfn.XLOOKUP(LEFT(A311,3),'MKT name rule'!$B$2:$B$322,'MKT name rule'!$C$2:$C$322, "Not found"))</f>
        <v/>
      </c>
      <c r="C311" s="19" t="str">
        <f t="shared" si="148"/>
        <v/>
      </c>
      <c r="D311" t="str">
        <f t="shared" si="121"/>
        <v/>
      </c>
      <c r="E311" t="str">
        <f t="shared" si="122"/>
        <v/>
      </c>
      <c r="F311" t="str">
        <f t="shared" si="123"/>
        <v/>
      </c>
      <c r="G311" t="str">
        <f t="shared" si="150"/>
        <v/>
      </c>
      <c r="H311" t="str">
        <f t="shared" si="149"/>
        <v/>
      </c>
      <c r="I311" t="str">
        <f t="shared" si="124"/>
        <v/>
      </c>
      <c r="J311" t="str">
        <f t="shared" si="125"/>
        <v/>
      </c>
      <c r="K311" t="str">
        <f t="shared" si="126"/>
        <v/>
      </c>
      <c r="L311" s="1" t="str">
        <f t="shared" si="127"/>
        <v/>
      </c>
      <c r="M311" t="str">
        <f t="shared" si="128"/>
        <v/>
      </c>
      <c r="N311" t="str">
        <f t="shared" si="129"/>
        <v/>
      </c>
      <c r="O311" t="str">
        <f t="shared" si="130"/>
        <v/>
      </c>
      <c r="P311" t="str">
        <f t="shared" si="131"/>
        <v/>
      </c>
      <c r="Q311" t="str">
        <f t="shared" si="132"/>
        <v/>
      </c>
      <c r="R311" t="str">
        <f t="shared" si="133"/>
        <v/>
      </c>
      <c r="S311" t="str">
        <f t="shared" si="134"/>
        <v/>
      </c>
      <c r="T311" t="str">
        <f t="shared" si="135"/>
        <v/>
      </c>
      <c r="U311" t="str">
        <f t="shared" si="136"/>
        <v/>
      </c>
      <c r="V311" t="str">
        <f t="shared" si="137"/>
        <v/>
      </c>
      <c r="W311" t="str">
        <f t="shared" si="138"/>
        <v/>
      </c>
      <c r="X311" t="str">
        <f t="shared" si="139"/>
        <v/>
      </c>
      <c r="Y311" t="str">
        <f t="shared" si="140"/>
        <v/>
      </c>
      <c r="Z311" t="str">
        <f t="shared" si="141"/>
        <v/>
      </c>
      <c r="AA311" t="str">
        <f t="shared" si="142"/>
        <v/>
      </c>
      <c r="AB311" t="str">
        <f t="shared" si="143"/>
        <v/>
      </c>
      <c r="AC311" t="str">
        <f t="shared" si="144"/>
        <v/>
      </c>
      <c r="AD311" t="str">
        <f t="shared" si="145"/>
        <v/>
      </c>
      <c r="AE311" t="str">
        <f t="shared" si="146"/>
        <v/>
      </c>
      <c r="AF311" t="str">
        <f t="shared" si="147"/>
        <v/>
      </c>
      <c r="AG311" s="27"/>
    </row>
    <row r="312" spans="2:33" ht="14.4">
      <c r="B312" s="19" t="str">
        <f>IF(ISBLANK(A312),"",_xlfn.XLOOKUP(LEFT(A312,3),'MKT name rule'!$B$2:$B$322,'MKT name rule'!$C$2:$C$322, "Not found"))</f>
        <v/>
      </c>
      <c r="C312" s="19" t="str">
        <f t="shared" si="148"/>
        <v/>
      </c>
      <c r="D312" t="str">
        <f t="shared" si="121"/>
        <v/>
      </c>
      <c r="E312" t="str">
        <f t="shared" si="122"/>
        <v/>
      </c>
      <c r="F312" t="str">
        <f t="shared" si="123"/>
        <v/>
      </c>
      <c r="G312" t="str">
        <f t="shared" si="150"/>
        <v/>
      </c>
      <c r="H312" t="str">
        <f t="shared" si="149"/>
        <v/>
      </c>
      <c r="I312" t="str">
        <f t="shared" si="124"/>
        <v/>
      </c>
      <c r="J312" t="str">
        <f t="shared" si="125"/>
        <v/>
      </c>
      <c r="K312" t="str">
        <f t="shared" si="126"/>
        <v/>
      </c>
      <c r="L312" s="1" t="str">
        <f t="shared" si="127"/>
        <v/>
      </c>
      <c r="M312" t="str">
        <f t="shared" si="128"/>
        <v/>
      </c>
      <c r="N312" t="str">
        <f t="shared" si="129"/>
        <v/>
      </c>
      <c r="O312" t="str">
        <f t="shared" si="130"/>
        <v/>
      </c>
      <c r="P312" t="str">
        <f t="shared" si="131"/>
        <v/>
      </c>
      <c r="Q312" t="str">
        <f t="shared" si="132"/>
        <v/>
      </c>
      <c r="R312" t="str">
        <f t="shared" si="133"/>
        <v/>
      </c>
      <c r="S312" t="str">
        <f t="shared" si="134"/>
        <v/>
      </c>
      <c r="T312" t="str">
        <f t="shared" si="135"/>
        <v/>
      </c>
      <c r="U312" t="str">
        <f t="shared" si="136"/>
        <v/>
      </c>
      <c r="V312" t="str">
        <f t="shared" si="137"/>
        <v/>
      </c>
      <c r="W312" t="str">
        <f t="shared" si="138"/>
        <v/>
      </c>
      <c r="X312" t="str">
        <f t="shared" si="139"/>
        <v/>
      </c>
      <c r="Y312" t="str">
        <f t="shared" si="140"/>
        <v/>
      </c>
      <c r="Z312" t="str">
        <f t="shared" si="141"/>
        <v/>
      </c>
      <c r="AA312" t="str">
        <f t="shared" si="142"/>
        <v/>
      </c>
      <c r="AB312" t="str">
        <f t="shared" si="143"/>
        <v/>
      </c>
      <c r="AC312" t="str">
        <f t="shared" si="144"/>
        <v/>
      </c>
      <c r="AD312" t="str">
        <f t="shared" si="145"/>
        <v/>
      </c>
      <c r="AE312" t="str">
        <f t="shared" si="146"/>
        <v/>
      </c>
      <c r="AF312" t="str">
        <f t="shared" si="147"/>
        <v/>
      </c>
      <c r="AG312" s="27"/>
    </row>
    <row r="313" spans="2:33" ht="14.4">
      <c r="B313" s="19" t="str">
        <f>IF(ISBLANK(A313),"",_xlfn.XLOOKUP(LEFT(A313,3),'MKT name rule'!$B$2:$B$322,'MKT name rule'!$C$2:$C$322, "Not found"))</f>
        <v/>
      </c>
      <c r="C313" s="19" t="str">
        <f t="shared" si="148"/>
        <v/>
      </c>
      <c r="D313" t="str">
        <f t="shared" si="121"/>
        <v/>
      </c>
      <c r="E313" t="str">
        <f t="shared" si="122"/>
        <v/>
      </c>
      <c r="F313" t="str">
        <f t="shared" si="123"/>
        <v/>
      </c>
      <c r="G313" t="str">
        <f t="shared" si="150"/>
        <v/>
      </c>
      <c r="H313" t="str">
        <f t="shared" si="149"/>
        <v/>
      </c>
      <c r="I313" t="str">
        <f t="shared" si="124"/>
        <v/>
      </c>
      <c r="J313" t="str">
        <f t="shared" si="125"/>
        <v/>
      </c>
      <c r="K313" t="str">
        <f t="shared" si="126"/>
        <v/>
      </c>
      <c r="L313" s="1" t="str">
        <f t="shared" si="127"/>
        <v/>
      </c>
      <c r="M313" t="str">
        <f t="shared" si="128"/>
        <v/>
      </c>
      <c r="N313" t="str">
        <f t="shared" si="129"/>
        <v/>
      </c>
      <c r="O313" t="str">
        <f t="shared" si="130"/>
        <v/>
      </c>
      <c r="P313" t="str">
        <f t="shared" si="131"/>
        <v/>
      </c>
      <c r="Q313" t="str">
        <f t="shared" si="132"/>
        <v/>
      </c>
      <c r="R313" t="str">
        <f t="shared" si="133"/>
        <v/>
      </c>
      <c r="S313" t="str">
        <f t="shared" si="134"/>
        <v/>
      </c>
      <c r="T313" t="str">
        <f t="shared" si="135"/>
        <v/>
      </c>
      <c r="U313" t="str">
        <f t="shared" si="136"/>
        <v/>
      </c>
      <c r="V313" t="str">
        <f t="shared" si="137"/>
        <v/>
      </c>
      <c r="W313" t="str">
        <f t="shared" si="138"/>
        <v/>
      </c>
      <c r="X313" t="str">
        <f t="shared" si="139"/>
        <v/>
      </c>
      <c r="Y313" t="str">
        <f t="shared" si="140"/>
        <v/>
      </c>
      <c r="Z313" t="str">
        <f t="shared" si="141"/>
        <v/>
      </c>
      <c r="AA313" t="str">
        <f t="shared" si="142"/>
        <v/>
      </c>
      <c r="AB313" t="str">
        <f t="shared" si="143"/>
        <v/>
      </c>
      <c r="AC313" t="str">
        <f t="shared" si="144"/>
        <v/>
      </c>
      <c r="AD313" t="str">
        <f t="shared" si="145"/>
        <v/>
      </c>
      <c r="AE313" t="str">
        <f t="shared" si="146"/>
        <v/>
      </c>
      <c r="AF313" t="str">
        <f t="shared" si="147"/>
        <v/>
      </c>
      <c r="AG313" s="27"/>
    </row>
    <row r="314" spans="2:33" ht="14.4">
      <c r="B314" s="19" t="str">
        <f>IF(ISBLANK(A314),"",_xlfn.XLOOKUP(LEFT(A314,3),'MKT name rule'!$B$2:$B$322,'MKT name rule'!$C$2:$C$322, "Not found"))</f>
        <v/>
      </c>
      <c r="C314" s="19" t="str">
        <f t="shared" si="148"/>
        <v/>
      </c>
      <c r="D314" t="str">
        <f t="shared" si="121"/>
        <v/>
      </c>
      <c r="E314" t="str">
        <f t="shared" si="122"/>
        <v/>
      </c>
      <c r="F314" t="str">
        <f t="shared" si="123"/>
        <v/>
      </c>
      <c r="G314" t="str">
        <f t="shared" si="150"/>
        <v/>
      </c>
      <c r="H314" t="str">
        <f t="shared" si="149"/>
        <v/>
      </c>
      <c r="I314" t="str">
        <f t="shared" si="124"/>
        <v/>
      </c>
      <c r="J314" t="str">
        <f t="shared" si="125"/>
        <v/>
      </c>
      <c r="K314" t="str">
        <f t="shared" si="126"/>
        <v/>
      </c>
      <c r="L314" s="1" t="str">
        <f t="shared" si="127"/>
        <v/>
      </c>
      <c r="M314" t="str">
        <f t="shared" si="128"/>
        <v/>
      </c>
      <c r="N314" t="str">
        <f t="shared" si="129"/>
        <v/>
      </c>
      <c r="O314" t="str">
        <f t="shared" si="130"/>
        <v/>
      </c>
      <c r="P314" t="str">
        <f t="shared" si="131"/>
        <v/>
      </c>
      <c r="Q314" t="str">
        <f t="shared" si="132"/>
        <v/>
      </c>
      <c r="R314" t="str">
        <f t="shared" si="133"/>
        <v/>
      </c>
      <c r="S314" t="str">
        <f t="shared" si="134"/>
        <v/>
      </c>
      <c r="T314" t="str">
        <f t="shared" si="135"/>
        <v/>
      </c>
      <c r="U314" t="str">
        <f t="shared" si="136"/>
        <v/>
      </c>
      <c r="V314" t="str">
        <f t="shared" si="137"/>
        <v/>
      </c>
      <c r="W314" t="str">
        <f t="shared" si="138"/>
        <v/>
      </c>
      <c r="X314" t="str">
        <f t="shared" si="139"/>
        <v/>
      </c>
      <c r="Y314" t="str">
        <f t="shared" si="140"/>
        <v/>
      </c>
      <c r="Z314" t="str">
        <f t="shared" si="141"/>
        <v/>
      </c>
      <c r="AA314" t="str">
        <f t="shared" si="142"/>
        <v/>
      </c>
      <c r="AB314" t="str">
        <f t="shared" si="143"/>
        <v/>
      </c>
      <c r="AC314" t="str">
        <f t="shared" si="144"/>
        <v/>
      </c>
      <c r="AD314" t="str">
        <f t="shared" si="145"/>
        <v/>
      </c>
      <c r="AE314" t="str">
        <f t="shared" si="146"/>
        <v/>
      </c>
      <c r="AF314" t="str">
        <f t="shared" si="147"/>
        <v/>
      </c>
      <c r="AG314" s="27"/>
    </row>
    <row r="315" spans="2:33" ht="14.4">
      <c r="B315" s="19" t="str">
        <f>IF(ISBLANK(A315),"",_xlfn.XLOOKUP(LEFT(A315,3),'MKT name rule'!$B$2:$B$322,'MKT name rule'!$C$2:$C$322, "Not found"))</f>
        <v/>
      </c>
      <c r="C315" s="19" t="str">
        <f t="shared" si="148"/>
        <v/>
      </c>
      <c r="D315" t="str">
        <f t="shared" si="121"/>
        <v/>
      </c>
      <c r="E315" t="str">
        <f t="shared" si="122"/>
        <v/>
      </c>
      <c r="F315" t="str">
        <f t="shared" si="123"/>
        <v/>
      </c>
      <c r="G315" t="str">
        <f t="shared" si="150"/>
        <v/>
      </c>
      <c r="H315" t="str">
        <f t="shared" si="149"/>
        <v/>
      </c>
      <c r="I315" t="str">
        <f t="shared" si="124"/>
        <v/>
      </c>
      <c r="J315" t="str">
        <f t="shared" si="125"/>
        <v/>
      </c>
      <c r="K315" t="str">
        <f t="shared" si="126"/>
        <v/>
      </c>
      <c r="L315" s="1" t="str">
        <f t="shared" si="127"/>
        <v/>
      </c>
      <c r="M315" t="str">
        <f t="shared" si="128"/>
        <v/>
      </c>
      <c r="N315" t="str">
        <f t="shared" si="129"/>
        <v/>
      </c>
      <c r="O315" t="str">
        <f t="shared" si="130"/>
        <v/>
      </c>
      <c r="P315" t="str">
        <f t="shared" si="131"/>
        <v/>
      </c>
      <c r="Q315" t="str">
        <f t="shared" si="132"/>
        <v/>
      </c>
      <c r="R315" t="str">
        <f t="shared" si="133"/>
        <v/>
      </c>
      <c r="S315" t="str">
        <f t="shared" si="134"/>
        <v/>
      </c>
      <c r="T315" t="str">
        <f t="shared" si="135"/>
        <v/>
      </c>
      <c r="U315" t="str">
        <f t="shared" si="136"/>
        <v/>
      </c>
      <c r="V315" t="str">
        <f t="shared" si="137"/>
        <v/>
      </c>
      <c r="W315" t="str">
        <f t="shared" si="138"/>
        <v/>
      </c>
      <c r="X315" t="str">
        <f t="shared" si="139"/>
        <v/>
      </c>
      <c r="Y315" t="str">
        <f t="shared" si="140"/>
        <v/>
      </c>
      <c r="Z315" t="str">
        <f t="shared" si="141"/>
        <v/>
      </c>
      <c r="AA315" t="str">
        <f t="shared" si="142"/>
        <v/>
      </c>
      <c r="AB315" t="str">
        <f t="shared" si="143"/>
        <v/>
      </c>
      <c r="AC315" t="str">
        <f t="shared" si="144"/>
        <v/>
      </c>
      <c r="AD315" t="str">
        <f t="shared" si="145"/>
        <v/>
      </c>
      <c r="AE315" t="str">
        <f t="shared" si="146"/>
        <v/>
      </c>
      <c r="AF315" t="str">
        <f t="shared" si="147"/>
        <v/>
      </c>
      <c r="AG315" s="27"/>
    </row>
    <row r="316" spans="2:33" ht="14.4">
      <c r="B316" s="19" t="str">
        <f>IF(ISBLANK(A316),"",_xlfn.XLOOKUP(LEFT(A316,3),'MKT name rule'!$B$2:$B$322,'MKT name rule'!$C$2:$C$322, "Not found"))</f>
        <v/>
      </c>
      <c r="C316" s="19" t="str">
        <f t="shared" si="148"/>
        <v/>
      </c>
      <c r="D316" t="str">
        <f t="shared" si="121"/>
        <v/>
      </c>
      <c r="E316" t="str">
        <f t="shared" si="122"/>
        <v/>
      </c>
      <c r="F316" t="str">
        <f t="shared" si="123"/>
        <v/>
      </c>
      <c r="G316" t="str">
        <f t="shared" si="150"/>
        <v/>
      </c>
      <c r="H316" t="str">
        <f t="shared" si="149"/>
        <v/>
      </c>
      <c r="I316" t="str">
        <f t="shared" si="124"/>
        <v/>
      </c>
      <c r="J316" t="str">
        <f t="shared" si="125"/>
        <v/>
      </c>
      <c r="K316" t="str">
        <f t="shared" si="126"/>
        <v/>
      </c>
      <c r="L316" s="1" t="str">
        <f t="shared" si="127"/>
        <v/>
      </c>
      <c r="M316" t="str">
        <f t="shared" si="128"/>
        <v/>
      </c>
      <c r="N316" t="str">
        <f t="shared" si="129"/>
        <v/>
      </c>
      <c r="O316" t="str">
        <f t="shared" si="130"/>
        <v/>
      </c>
      <c r="P316" t="str">
        <f t="shared" si="131"/>
        <v/>
      </c>
      <c r="Q316" t="str">
        <f t="shared" si="132"/>
        <v/>
      </c>
      <c r="R316" t="str">
        <f t="shared" si="133"/>
        <v/>
      </c>
      <c r="S316" t="str">
        <f t="shared" si="134"/>
        <v/>
      </c>
      <c r="T316" t="str">
        <f t="shared" si="135"/>
        <v/>
      </c>
      <c r="U316" t="str">
        <f t="shared" si="136"/>
        <v/>
      </c>
      <c r="V316" t="str">
        <f t="shared" si="137"/>
        <v/>
      </c>
      <c r="W316" t="str">
        <f t="shared" si="138"/>
        <v/>
      </c>
      <c r="X316" t="str">
        <f t="shared" si="139"/>
        <v/>
      </c>
      <c r="Y316" t="str">
        <f t="shared" si="140"/>
        <v/>
      </c>
      <c r="Z316" t="str">
        <f t="shared" si="141"/>
        <v/>
      </c>
      <c r="AA316" t="str">
        <f t="shared" si="142"/>
        <v/>
      </c>
      <c r="AB316" t="str">
        <f t="shared" si="143"/>
        <v/>
      </c>
      <c r="AC316" t="str">
        <f t="shared" si="144"/>
        <v/>
      </c>
      <c r="AD316" t="str">
        <f t="shared" si="145"/>
        <v/>
      </c>
      <c r="AE316" t="str">
        <f t="shared" si="146"/>
        <v/>
      </c>
      <c r="AF316" t="str">
        <f t="shared" si="147"/>
        <v/>
      </c>
      <c r="AG316" s="27"/>
    </row>
    <row r="317" spans="2:33" ht="14.4">
      <c r="B317" s="19" t="str">
        <f>IF(ISBLANK(A317),"",_xlfn.XLOOKUP(LEFT(A317,3),'MKT name rule'!$B$2:$B$322,'MKT name rule'!$C$2:$C$322, "Not found"))</f>
        <v/>
      </c>
      <c r="C317" s="19" t="str">
        <f t="shared" si="148"/>
        <v/>
      </c>
      <c r="D317" t="str">
        <f t="shared" si="121"/>
        <v/>
      </c>
      <c r="E317" t="str">
        <f t="shared" si="122"/>
        <v/>
      </c>
      <c r="F317" t="str">
        <f t="shared" si="123"/>
        <v/>
      </c>
      <c r="G317" t="str">
        <f t="shared" si="150"/>
        <v/>
      </c>
      <c r="H317" t="str">
        <f t="shared" si="149"/>
        <v/>
      </c>
      <c r="I317" t="str">
        <f t="shared" si="124"/>
        <v/>
      </c>
      <c r="J317" t="str">
        <f t="shared" si="125"/>
        <v/>
      </c>
      <c r="K317" t="str">
        <f t="shared" si="126"/>
        <v/>
      </c>
      <c r="L317" s="1" t="str">
        <f t="shared" si="127"/>
        <v/>
      </c>
      <c r="M317" t="str">
        <f t="shared" si="128"/>
        <v/>
      </c>
      <c r="N317" t="str">
        <f t="shared" si="129"/>
        <v/>
      </c>
      <c r="O317" t="str">
        <f t="shared" si="130"/>
        <v/>
      </c>
      <c r="P317" t="str">
        <f t="shared" si="131"/>
        <v/>
      </c>
      <c r="Q317" t="str">
        <f t="shared" si="132"/>
        <v/>
      </c>
      <c r="R317" t="str">
        <f t="shared" si="133"/>
        <v/>
      </c>
      <c r="S317" t="str">
        <f t="shared" si="134"/>
        <v/>
      </c>
      <c r="T317" t="str">
        <f t="shared" si="135"/>
        <v/>
      </c>
      <c r="U317" t="str">
        <f t="shared" si="136"/>
        <v/>
      </c>
      <c r="V317" t="str">
        <f t="shared" si="137"/>
        <v/>
      </c>
      <c r="W317" t="str">
        <f t="shared" si="138"/>
        <v/>
      </c>
      <c r="X317" t="str">
        <f t="shared" si="139"/>
        <v/>
      </c>
      <c r="Y317" t="str">
        <f t="shared" si="140"/>
        <v/>
      </c>
      <c r="Z317" t="str">
        <f t="shared" si="141"/>
        <v/>
      </c>
      <c r="AA317" t="str">
        <f t="shared" si="142"/>
        <v/>
      </c>
      <c r="AB317" t="str">
        <f t="shared" si="143"/>
        <v/>
      </c>
      <c r="AC317" t="str">
        <f t="shared" si="144"/>
        <v/>
      </c>
      <c r="AD317" t="str">
        <f t="shared" si="145"/>
        <v/>
      </c>
      <c r="AE317" t="str">
        <f t="shared" si="146"/>
        <v/>
      </c>
      <c r="AF317" t="str">
        <f t="shared" si="147"/>
        <v/>
      </c>
      <c r="AG317" s="27"/>
    </row>
    <row r="318" spans="2:33" ht="14.4">
      <c r="B318" s="19" t="str">
        <f>IF(ISBLANK(A318),"",_xlfn.XLOOKUP(LEFT(A318,3),'MKT name rule'!$B$2:$B$322,'MKT name rule'!$C$2:$C$322, "Not found"))</f>
        <v/>
      </c>
      <c r="C318" s="19" t="str">
        <f t="shared" si="148"/>
        <v/>
      </c>
      <c r="D318" t="str">
        <f t="shared" si="121"/>
        <v/>
      </c>
      <c r="E318" t="str">
        <f t="shared" si="122"/>
        <v/>
      </c>
      <c r="F318" t="str">
        <f t="shared" si="123"/>
        <v/>
      </c>
      <c r="G318" t="str">
        <f t="shared" si="150"/>
        <v/>
      </c>
      <c r="H318" t="str">
        <f t="shared" si="149"/>
        <v/>
      </c>
      <c r="I318" t="str">
        <f t="shared" si="124"/>
        <v/>
      </c>
      <c r="J318" t="str">
        <f t="shared" si="125"/>
        <v/>
      </c>
      <c r="K318" t="str">
        <f t="shared" si="126"/>
        <v/>
      </c>
      <c r="L318" s="1" t="str">
        <f t="shared" si="127"/>
        <v/>
      </c>
      <c r="M318" t="str">
        <f t="shared" si="128"/>
        <v/>
      </c>
      <c r="N318" t="str">
        <f t="shared" si="129"/>
        <v/>
      </c>
      <c r="O318" t="str">
        <f t="shared" si="130"/>
        <v/>
      </c>
      <c r="P318" t="str">
        <f t="shared" si="131"/>
        <v/>
      </c>
      <c r="Q318" t="str">
        <f t="shared" si="132"/>
        <v/>
      </c>
      <c r="R318" t="str">
        <f t="shared" si="133"/>
        <v/>
      </c>
      <c r="S318" t="str">
        <f t="shared" si="134"/>
        <v/>
      </c>
      <c r="T318" t="str">
        <f t="shared" si="135"/>
        <v/>
      </c>
      <c r="U318" t="str">
        <f t="shared" si="136"/>
        <v/>
      </c>
      <c r="V318" t="str">
        <f t="shared" si="137"/>
        <v/>
      </c>
      <c r="W318" t="str">
        <f t="shared" si="138"/>
        <v/>
      </c>
      <c r="X318" t="str">
        <f t="shared" si="139"/>
        <v/>
      </c>
      <c r="Y318" t="str">
        <f t="shared" si="140"/>
        <v/>
      </c>
      <c r="Z318" t="str">
        <f t="shared" si="141"/>
        <v/>
      </c>
      <c r="AA318" t="str">
        <f t="shared" si="142"/>
        <v/>
      </c>
      <c r="AB318" t="str">
        <f t="shared" si="143"/>
        <v/>
      </c>
      <c r="AC318" t="str">
        <f t="shared" si="144"/>
        <v/>
      </c>
      <c r="AD318" t="str">
        <f t="shared" si="145"/>
        <v/>
      </c>
      <c r="AE318" t="str">
        <f t="shared" si="146"/>
        <v/>
      </c>
      <c r="AF318" t="str">
        <f t="shared" si="147"/>
        <v/>
      </c>
      <c r="AG318" s="27"/>
    </row>
    <row r="319" spans="2:33" ht="14.4">
      <c r="B319" s="19" t="str">
        <f>IF(ISBLANK(A319),"",_xlfn.XLOOKUP(LEFT(A319,3),'MKT name rule'!$B$2:$B$322,'MKT name rule'!$C$2:$C$322, "Not found"))</f>
        <v/>
      </c>
      <c r="C319" s="19" t="str">
        <f t="shared" si="148"/>
        <v/>
      </c>
      <c r="D319" t="str">
        <f t="shared" si="121"/>
        <v/>
      </c>
      <c r="E319" t="str">
        <f t="shared" si="122"/>
        <v/>
      </c>
      <c r="F319" t="str">
        <f t="shared" si="123"/>
        <v/>
      </c>
      <c r="G319" t="str">
        <f t="shared" si="150"/>
        <v/>
      </c>
      <c r="H319" t="str">
        <f t="shared" si="149"/>
        <v/>
      </c>
      <c r="I319" t="str">
        <f t="shared" si="124"/>
        <v/>
      </c>
      <c r="J319" t="str">
        <f t="shared" si="125"/>
        <v/>
      </c>
      <c r="K319" t="str">
        <f t="shared" si="126"/>
        <v/>
      </c>
      <c r="L319" s="1" t="str">
        <f t="shared" si="127"/>
        <v/>
      </c>
      <c r="M319" t="str">
        <f t="shared" si="128"/>
        <v/>
      </c>
      <c r="N319" t="str">
        <f t="shared" si="129"/>
        <v/>
      </c>
      <c r="O319" t="str">
        <f t="shared" si="130"/>
        <v/>
      </c>
      <c r="P319" t="str">
        <f t="shared" si="131"/>
        <v/>
      </c>
      <c r="Q319" t="str">
        <f t="shared" si="132"/>
        <v/>
      </c>
      <c r="R319" t="str">
        <f t="shared" si="133"/>
        <v/>
      </c>
      <c r="S319" t="str">
        <f t="shared" si="134"/>
        <v/>
      </c>
      <c r="T319" t="str">
        <f t="shared" si="135"/>
        <v/>
      </c>
      <c r="U319" t="str">
        <f t="shared" si="136"/>
        <v/>
      </c>
      <c r="V319" t="str">
        <f t="shared" si="137"/>
        <v/>
      </c>
      <c r="W319" t="str">
        <f t="shared" si="138"/>
        <v/>
      </c>
      <c r="X319" t="str">
        <f t="shared" si="139"/>
        <v/>
      </c>
      <c r="Y319" t="str">
        <f t="shared" si="140"/>
        <v/>
      </c>
      <c r="Z319" t="str">
        <f t="shared" si="141"/>
        <v/>
      </c>
      <c r="AA319" t="str">
        <f t="shared" si="142"/>
        <v/>
      </c>
      <c r="AB319" t="str">
        <f t="shared" si="143"/>
        <v/>
      </c>
      <c r="AC319" t="str">
        <f t="shared" si="144"/>
        <v/>
      </c>
      <c r="AD319" t="str">
        <f t="shared" si="145"/>
        <v/>
      </c>
      <c r="AE319" t="str">
        <f t="shared" si="146"/>
        <v/>
      </c>
      <c r="AF319" t="str">
        <f t="shared" si="147"/>
        <v/>
      </c>
      <c r="AG319" s="27"/>
    </row>
    <row r="320" spans="2:33" ht="14.4">
      <c r="B320" s="19" t="str">
        <f>IF(ISBLANK(A320),"",_xlfn.XLOOKUP(LEFT(A320,3),'MKT name rule'!$B$2:$B$322,'MKT name rule'!$C$2:$C$322, "Not found"))</f>
        <v/>
      </c>
      <c r="C320" s="19" t="str">
        <f t="shared" si="148"/>
        <v/>
      </c>
      <c r="D320" t="str">
        <f t="shared" si="121"/>
        <v/>
      </c>
      <c r="E320" t="str">
        <f t="shared" si="122"/>
        <v/>
      </c>
      <c r="F320" t="str">
        <f t="shared" si="123"/>
        <v/>
      </c>
      <c r="G320" t="str">
        <f t="shared" si="150"/>
        <v/>
      </c>
      <c r="H320" t="str">
        <f t="shared" si="149"/>
        <v/>
      </c>
      <c r="I320" t="str">
        <f t="shared" si="124"/>
        <v/>
      </c>
      <c r="J320" t="str">
        <f t="shared" si="125"/>
        <v/>
      </c>
      <c r="K320" t="str">
        <f t="shared" si="126"/>
        <v/>
      </c>
      <c r="L320" s="1" t="str">
        <f t="shared" si="127"/>
        <v/>
      </c>
      <c r="M320" t="str">
        <f t="shared" si="128"/>
        <v/>
      </c>
      <c r="N320" t="str">
        <f t="shared" si="129"/>
        <v/>
      </c>
      <c r="O320" t="str">
        <f t="shared" si="130"/>
        <v/>
      </c>
      <c r="P320" t="str">
        <f t="shared" si="131"/>
        <v/>
      </c>
      <c r="Q320" t="str">
        <f t="shared" si="132"/>
        <v/>
      </c>
      <c r="R320" t="str">
        <f t="shared" si="133"/>
        <v/>
      </c>
      <c r="S320" t="str">
        <f t="shared" si="134"/>
        <v/>
      </c>
      <c r="T320" t="str">
        <f t="shared" si="135"/>
        <v/>
      </c>
      <c r="U320" t="str">
        <f t="shared" si="136"/>
        <v/>
      </c>
      <c r="V320" t="str">
        <f t="shared" si="137"/>
        <v/>
      </c>
      <c r="W320" t="str">
        <f t="shared" si="138"/>
        <v/>
      </c>
      <c r="X320" t="str">
        <f t="shared" si="139"/>
        <v/>
      </c>
      <c r="Y320" t="str">
        <f t="shared" si="140"/>
        <v/>
      </c>
      <c r="Z320" t="str">
        <f t="shared" si="141"/>
        <v/>
      </c>
      <c r="AA320" t="str">
        <f t="shared" si="142"/>
        <v/>
      </c>
      <c r="AB320" t="str">
        <f t="shared" si="143"/>
        <v/>
      </c>
      <c r="AC320" t="str">
        <f t="shared" si="144"/>
        <v/>
      </c>
      <c r="AD320" t="str">
        <f t="shared" si="145"/>
        <v/>
      </c>
      <c r="AE320" t="str">
        <f t="shared" si="146"/>
        <v/>
      </c>
      <c r="AF320" t="str">
        <f t="shared" si="147"/>
        <v/>
      </c>
      <c r="AG320" s="27"/>
    </row>
    <row r="321" spans="2:33" ht="14.4">
      <c r="B321" s="19" t="str">
        <f>IF(ISBLANK(A321),"",_xlfn.XLOOKUP(LEFT(A321,3),'MKT name rule'!$B$2:$B$322,'MKT name rule'!$C$2:$C$322, "Not found"))</f>
        <v/>
      </c>
      <c r="C321" s="19" t="str">
        <f t="shared" si="148"/>
        <v/>
      </c>
      <c r="D321" t="str">
        <f t="shared" si="121"/>
        <v/>
      </c>
      <c r="E321" t="str">
        <f t="shared" si="122"/>
        <v/>
      </c>
      <c r="F321" t="str">
        <f t="shared" si="123"/>
        <v/>
      </c>
      <c r="G321" t="str">
        <f t="shared" si="150"/>
        <v/>
      </c>
      <c r="H321" t="str">
        <f t="shared" si="149"/>
        <v/>
      </c>
      <c r="I321" t="str">
        <f t="shared" si="124"/>
        <v/>
      </c>
      <c r="J321" t="str">
        <f t="shared" si="125"/>
        <v/>
      </c>
      <c r="K321" t="str">
        <f t="shared" si="126"/>
        <v/>
      </c>
      <c r="L321" s="1" t="str">
        <f t="shared" si="127"/>
        <v/>
      </c>
      <c r="M321" t="str">
        <f t="shared" si="128"/>
        <v/>
      </c>
      <c r="N321" t="str">
        <f t="shared" si="129"/>
        <v/>
      </c>
      <c r="O321" t="str">
        <f t="shared" si="130"/>
        <v/>
      </c>
      <c r="P321" t="str">
        <f t="shared" si="131"/>
        <v/>
      </c>
      <c r="Q321" t="str">
        <f t="shared" si="132"/>
        <v/>
      </c>
      <c r="R321" t="str">
        <f t="shared" si="133"/>
        <v/>
      </c>
      <c r="S321" t="str">
        <f t="shared" si="134"/>
        <v/>
      </c>
      <c r="T321" t="str">
        <f t="shared" si="135"/>
        <v/>
      </c>
      <c r="U321" t="str">
        <f t="shared" si="136"/>
        <v/>
      </c>
      <c r="V321" t="str">
        <f t="shared" si="137"/>
        <v/>
      </c>
      <c r="W321" t="str">
        <f t="shared" si="138"/>
        <v/>
      </c>
      <c r="X321" t="str">
        <f t="shared" si="139"/>
        <v/>
      </c>
      <c r="Y321" t="str">
        <f t="shared" si="140"/>
        <v/>
      </c>
      <c r="Z321" t="str">
        <f t="shared" si="141"/>
        <v/>
      </c>
      <c r="AA321" t="str">
        <f t="shared" si="142"/>
        <v/>
      </c>
      <c r="AB321" t="str">
        <f t="shared" si="143"/>
        <v/>
      </c>
      <c r="AC321" t="str">
        <f t="shared" si="144"/>
        <v/>
      </c>
      <c r="AD321" t="str">
        <f t="shared" si="145"/>
        <v/>
      </c>
      <c r="AE321" t="str">
        <f t="shared" si="146"/>
        <v/>
      </c>
      <c r="AF321" t="str">
        <f t="shared" si="147"/>
        <v/>
      </c>
      <c r="AG321" s="27"/>
    </row>
    <row r="322" spans="2:33" ht="14.4">
      <c r="B322" s="19" t="str">
        <f>IF(ISBLANK(A322),"",_xlfn.XLOOKUP(LEFT(A322,3),'MKT name rule'!$B$2:$B$322,'MKT name rule'!$C$2:$C$322, "Not found"))</f>
        <v/>
      </c>
      <c r="C322" s="19" t="str">
        <f t="shared" si="148"/>
        <v/>
      </c>
      <c r="D322" t="str">
        <f t="shared" ref="D322:D385" si="151">IF(ISBLANK(A322),"",B322&amp;" ("&amp;Y322&amp;"/"&amp;AB322&amp;"/"&amp;AC322&amp;AA322&amp;"/"&amp;Z322&amp;"/"&amp;AF322&amp;")")</f>
        <v/>
      </c>
      <c r="E322" t="str">
        <f t="shared" ref="E322:E385" si="152">IF(
  ISBLANK(A322),
  "",
  TRIM(SUBSTITUTE(
    SUBSTITUTE(
      V322,
      MID(V322, FIND("(", V322), FIND(")", V322) - FIND("(", V322) + 1),
      ""
    ),
    "Processor", ""
  ))
)</f>
        <v/>
      </c>
      <c r="F322" t="str">
        <f t="shared" ref="F322:F385" si="153">IF(ISBLANK(A322), "", BF322)</f>
        <v/>
      </c>
      <c r="G322" t="str">
        <f t="shared" si="150"/>
        <v/>
      </c>
      <c r="H322" t="str">
        <f t="shared" si="149"/>
        <v/>
      </c>
      <c r="I322" t="str">
        <f t="shared" ref="I322:I385" si="154">IF(ISBLANK(A322), "", SUBSTITUTE(AO322, "-inch", """"))</f>
        <v/>
      </c>
      <c r="J322" t="str">
        <f t="shared" ref="J322:J385" si="155">IF(ISBLANK(A322), "", AP322)</f>
        <v/>
      </c>
      <c r="K322" t="str">
        <f t="shared" ref="K322:K385" si="156">IF(ISBLANK(A322), "", AR322)</f>
        <v/>
      </c>
      <c r="L322" s="1" t="str">
        <f t="shared" ref="L322:L385" si="157">IF(ISBLANK(A322), "", BH322)</f>
        <v/>
      </c>
      <c r="M322" t="str">
        <f t="shared" ref="M322:M385" si="158">IF(ISBLANK(A322), "", BI322)</f>
        <v/>
      </c>
      <c r="N322" t="str">
        <f t="shared" ref="N322:N385" si="159">IF(
  AND(LEN(TRIM(AD322))=0, LEN(TRIM(AE322))=0),
  "",
  IF(LEN(TRIM(AD322))&gt;0, "Side:" &amp; CHAR(10) &amp; AD322 &amp; CHAR(10) &amp; CHAR(10), "") &amp;
  IF(LEN(TRIM(AE322))&gt;0, "Back:" &amp; CHAR(10) &amp; AE322, "")
)</f>
        <v/>
      </c>
      <c r="O322" t="str">
        <f t="shared" ref="O322:O385" si="160">IF(ISBLANK(A322), "", _xlfn.TEXTBEFORE(BX322, " ("))</f>
        <v/>
      </c>
      <c r="P322" t="str">
        <f t="shared" ref="P322:P385" si="161">IF(ISBLANK(A322), "", TRIM(_xlfn.TEXTBEFORE(BW322, " (")))</f>
        <v/>
      </c>
      <c r="Q322" t="str">
        <f t="shared" ref="Q322:Q385" si="162">IF(ISBLANK(A322), "", BJ322)</f>
        <v/>
      </c>
      <c r="R322" t="str">
        <f t="shared" ref="R322:R385" si="163">IF(ISBLANK(A322), "", CD322)</f>
        <v/>
      </c>
      <c r="S322" t="str">
        <f t="shared" ref="S322:S385" si="164">IF(ISBLANK(A322),"","No Battery")</f>
        <v/>
      </c>
      <c r="T322" t="str">
        <f t="shared" ref="T322:T385" si="165">IF(ISBLANK(A322), "", IFERROR(_xlfn.TEXTBEFORE(BT322, ", Output:"), "Not Found"))</f>
        <v/>
      </c>
      <c r="U322" t="str">
        <f t="shared" ref="U322:U385" si="166">IF(ISBLANK(A322), "", IF(BY322 = "N/A", "", BY322))</f>
        <v/>
      </c>
      <c r="V322" t="str">
        <f t="shared" ref="V322:V385" si="167">IF(ISBLANK(A322), "", BC322)</f>
        <v/>
      </c>
      <c r="W322" t="str">
        <f t="shared" ref="W322:W385" si="168">IF(
  ISBLANK(A322),
  "",
  LEFT(V322, SEARCH("processor", LOWER(V322)) - 1) &amp;
  MID(V322, SEARCH("processor", LOWER(V322)) + 10, FIND(" ", MID(V322, SEARCH("processor", LOWER(V322)) + 10, 20)) - 1)
)</f>
        <v/>
      </c>
      <c r="X322" t="str">
        <f t="shared" ref="X322:X385" si="169">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0">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ref="Z322:Z385" si="171">IF(ISBLANK(A322), "",SUBSTITUTE(G322, "Windows", "Win"))</f>
        <v/>
      </c>
      <c r="AA322" t="str">
        <f t="shared" ref="AA322:AA385" si="172">IF(
  ISBLANK(F322),
  "",
  IF(
    ISNUMBER(SEARCH("RTX", F322)),
    "/" &amp; LEFT(MID(F322, SEARCH("RTX", F322), 15),
               IFERROR(SEARCH(" ", MID(F322, SEARCH("RTX", F322), 15), 6) - 1, 15)),
    ""
  )
)</f>
        <v/>
      </c>
      <c r="AB322" t="str">
        <f t="shared" ref="AB322:AB385" si="173">IF(
  ISBLANK(A322),
  "",
  TRIM(RIGHT(BH322, LEN(BH322) - FIND(" ", BH322)))
)</f>
        <v/>
      </c>
      <c r="AC322" t="str">
        <f t="shared" ref="AC322:AC385" si="174">IF(ISBLANK(A322),"",LEFT(M322,FIND(" ",M322)-1))</f>
        <v/>
      </c>
      <c r="AD322" t="str">
        <f t="shared" ref="AD322:AD385" si="175">IF(ISBLANK(A322), "", BU322)</f>
        <v/>
      </c>
      <c r="AE322" t="str">
        <f t="shared" ref="AE322:AE385" si="176">IF(ISBLANK(A322), "", BV322)</f>
        <v/>
      </c>
      <c r="AF322" t="str">
        <f t="shared" ref="AF322:AF385" si="177">IF(ISBLANK(A322),"",IFERROR(_xlfn.TEXTBEFORE(A322, "-"), A322))</f>
        <v/>
      </c>
      <c r="AG322" s="27"/>
    </row>
    <row r="323" spans="2:33" ht="14.4">
      <c r="B323" s="19" t="str">
        <f>IF(ISBLANK(A323),"",_xlfn.XLOOKUP(LEFT(A323,3),'MKT name rule'!$B$2:$B$322,'MKT name rule'!$C$2:$C$322, "Not found"))</f>
        <v/>
      </c>
      <c r="C323" s="19" t="str">
        <f t="shared" ref="C323:C386" si="178">IF(ISBLANK(A323), "", AH323)</f>
        <v/>
      </c>
      <c r="D323" t="str">
        <f t="shared" si="151"/>
        <v/>
      </c>
      <c r="E323" t="str">
        <f t="shared" si="152"/>
        <v/>
      </c>
      <c r="F323" t="str">
        <f t="shared" si="153"/>
        <v/>
      </c>
      <c r="G323" t="str">
        <f t="shared" si="150"/>
        <v/>
      </c>
      <c r="H323" t="str">
        <f t="shared" ref="H323:H386" si="179">IF(ISBLANK(A323), "", BS323)</f>
        <v/>
      </c>
      <c r="I323" t="str">
        <f t="shared" si="154"/>
        <v/>
      </c>
      <c r="J323" t="str">
        <f t="shared" si="155"/>
        <v/>
      </c>
      <c r="K323" t="str">
        <f t="shared" si="156"/>
        <v/>
      </c>
      <c r="L323" s="1" t="str">
        <f t="shared" si="157"/>
        <v/>
      </c>
      <c r="M323" t="str">
        <f t="shared" si="158"/>
        <v/>
      </c>
      <c r="N323" t="str">
        <f t="shared" si="159"/>
        <v/>
      </c>
      <c r="O323" t="str">
        <f t="shared" si="160"/>
        <v/>
      </c>
      <c r="P323" t="str">
        <f t="shared" si="161"/>
        <v/>
      </c>
      <c r="Q323" t="str">
        <f t="shared" si="162"/>
        <v/>
      </c>
      <c r="R323" t="str">
        <f t="shared" si="163"/>
        <v/>
      </c>
      <c r="S323" t="str">
        <f t="shared" si="164"/>
        <v/>
      </c>
      <c r="T323" t="str">
        <f t="shared" si="165"/>
        <v/>
      </c>
      <c r="U323" t="str">
        <f t="shared" si="166"/>
        <v/>
      </c>
      <c r="V323" t="str">
        <f t="shared" si="167"/>
        <v/>
      </c>
      <c r="W323" t="str">
        <f t="shared" si="168"/>
        <v/>
      </c>
      <c r="X323" t="str">
        <f t="shared" si="169"/>
        <v/>
      </c>
      <c r="Y323" t="str">
        <f t="shared" si="170"/>
        <v/>
      </c>
      <c r="Z323" t="str">
        <f t="shared" si="171"/>
        <v/>
      </c>
      <c r="AA323" t="str">
        <f t="shared" si="172"/>
        <v/>
      </c>
      <c r="AB323" t="str">
        <f t="shared" si="173"/>
        <v/>
      </c>
      <c r="AC323" t="str">
        <f t="shared" si="174"/>
        <v/>
      </c>
      <c r="AD323" t="str">
        <f t="shared" si="175"/>
        <v/>
      </c>
      <c r="AE323" t="str">
        <f t="shared" si="176"/>
        <v/>
      </c>
      <c r="AF323" t="str">
        <f t="shared" si="177"/>
        <v/>
      </c>
      <c r="AG323" s="27"/>
    </row>
    <row r="324" spans="2:33" ht="14.4">
      <c r="B324" s="19" t="str">
        <f>IF(ISBLANK(A324),"",_xlfn.XLOOKUP(LEFT(A324,3),'MKT name rule'!$B$2:$B$322,'MKT name rule'!$C$2:$C$322, "Not found"))</f>
        <v/>
      </c>
      <c r="C324" s="19" t="str">
        <f t="shared" si="178"/>
        <v/>
      </c>
      <c r="D324" t="str">
        <f t="shared" si="151"/>
        <v/>
      </c>
      <c r="E324" t="str">
        <f t="shared" si="152"/>
        <v/>
      </c>
      <c r="F324" t="str">
        <f t="shared" si="153"/>
        <v/>
      </c>
      <c r="G324" t="str">
        <f t="shared" si="150"/>
        <v/>
      </c>
      <c r="H324" t="str">
        <f t="shared" si="179"/>
        <v/>
      </c>
      <c r="I324" t="str">
        <f t="shared" si="154"/>
        <v/>
      </c>
      <c r="J324" t="str">
        <f t="shared" si="155"/>
        <v/>
      </c>
      <c r="K324" t="str">
        <f t="shared" si="156"/>
        <v/>
      </c>
      <c r="L324" s="1" t="str">
        <f t="shared" si="157"/>
        <v/>
      </c>
      <c r="M324" t="str">
        <f t="shared" si="158"/>
        <v/>
      </c>
      <c r="N324" t="str">
        <f t="shared" si="159"/>
        <v/>
      </c>
      <c r="O324" t="str">
        <f t="shared" si="160"/>
        <v/>
      </c>
      <c r="P324" t="str">
        <f t="shared" si="161"/>
        <v/>
      </c>
      <c r="Q324" t="str">
        <f t="shared" si="162"/>
        <v/>
      </c>
      <c r="R324" t="str">
        <f t="shared" si="163"/>
        <v/>
      </c>
      <c r="S324" t="str">
        <f t="shared" si="164"/>
        <v/>
      </c>
      <c r="T324" t="str">
        <f t="shared" si="165"/>
        <v/>
      </c>
      <c r="U324" t="str">
        <f t="shared" si="166"/>
        <v/>
      </c>
      <c r="V324" t="str">
        <f t="shared" si="167"/>
        <v/>
      </c>
      <c r="W324" t="str">
        <f t="shared" si="168"/>
        <v/>
      </c>
      <c r="X324" t="str">
        <f t="shared" si="169"/>
        <v/>
      </c>
      <c r="Y324" t="str">
        <f t="shared" si="170"/>
        <v/>
      </c>
      <c r="Z324" t="str">
        <f t="shared" si="171"/>
        <v/>
      </c>
      <c r="AA324" t="str">
        <f t="shared" si="172"/>
        <v/>
      </c>
      <c r="AB324" t="str">
        <f t="shared" si="173"/>
        <v/>
      </c>
      <c r="AC324" t="str">
        <f t="shared" si="174"/>
        <v/>
      </c>
      <c r="AD324" t="str">
        <f t="shared" si="175"/>
        <v/>
      </c>
      <c r="AE324" t="str">
        <f t="shared" si="176"/>
        <v/>
      </c>
      <c r="AF324" t="str">
        <f t="shared" si="177"/>
        <v/>
      </c>
      <c r="AG324" s="27"/>
    </row>
    <row r="325" spans="2:33" ht="14.4">
      <c r="B325" s="19" t="str">
        <f>IF(ISBLANK(A325),"",_xlfn.XLOOKUP(LEFT(A325,3),'MKT name rule'!$B$2:$B$322,'MKT name rule'!$C$2:$C$322, "Not found"))</f>
        <v/>
      </c>
      <c r="C325" s="19" t="str">
        <f t="shared" si="178"/>
        <v/>
      </c>
      <c r="D325" t="str">
        <f t="shared" si="151"/>
        <v/>
      </c>
      <c r="E325" t="str">
        <f t="shared" si="152"/>
        <v/>
      </c>
      <c r="F325" t="str">
        <f t="shared" si="153"/>
        <v/>
      </c>
      <c r="G325" t="str">
        <f t="shared" si="150"/>
        <v/>
      </c>
      <c r="H325" t="str">
        <f t="shared" si="179"/>
        <v/>
      </c>
      <c r="I325" t="str">
        <f t="shared" si="154"/>
        <v/>
      </c>
      <c r="J325" t="str">
        <f t="shared" si="155"/>
        <v/>
      </c>
      <c r="K325" t="str">
        <f t="shared" si="156"/>
        <v/>
      </c>
      <c r="L325" s="1" t="str">
        <f t="shared" si="157"/>
        <v/>
      </c>
      <c r="M325" t="str">
        <f t="shared" si="158"/>
        <v/>
      </c>
      <c r="N325" t="str">
        <f t="shared" si="159"/>
        <v/>
      </c>
      <c r="O325" t="str">
        <f t="shared" si="160"/>
        <v/>
      </c>
      <c r="P325" t="str">
        <f t="shared" si="161"/>
        <v/>
      </c>
      <c r="Q325" t="str">
        <f t="shared" si="162"/>
        <v/>
      </c>
      <c r="R325" t="str">
        <f t="shared" si="163"/>
        <v/>
      </c>
      <c r="S325" t="str">
        <f t="shared" si="164"/>
        <v/>
      </c>
      <c r="T325" t="str">
        <f t="shared" si="165"/>
        <v/>
      </c>
      <c r="U325" t="str">
        <f t="shared" si="166"/>
        <v/>
      </c>
      <c r="V325" t="str">
        <f t="shared" si="167"/>
        <v/>
      </c>
      <c r="W325" t="str">
        <f t="shared" si="168"/>
        <v/>
      </c>
      <c r="X325" t="str">
        <f t="shared" si="169"/>
        <v/>
      </c>
      <c r="Y325" t="str">
        <f t="shared" si="170"/>
        <v/>
      </c>
      <c r="Z325" t="str">
        <f t="shared" si="171"/>
        <v/>
      </c>
      <c r="AA325" t="str">
        <f t="shared" si="172"/>
        <v/>
      </c>
      <c r="AB325" t="str">
        <f t="shared" si="173"/>
        <v/>
      </c>
      <c r="AC325" t="str">
        <f t="shared" si="174"/>
        <v/>
      </c>
      <c r="AD325" t="str">
        <f t="shared" si="175"/>
        <v/>
      </c>
      <c r="AE325" t="str">
        <f t="shared" si="176"/>
        <v/>
      </c>
      <c r="AF325" t="str">
        <f t="shared" si="177"/>
        <v/>
      </c>
      <c r="AG325" s="27"/>
    </row>
    <row r="326" spans="2:33" ht="14.4">
      <c r="B326" s="19" t="str">
        <f>IF(ISBLANK(A326),"",_xlfn.XLOOKUP(LEFT(A326,3),'MKT name rule'!$B$2:$B$322,'MKT name rule'!$C$2:$C$322, "Not found"))</f>
        <v/>
      </c>
      <c r="C326" s="19" t="str">
        <f t="shared" si="178"/>
        <v/>
      </c>
      <c r="D326" t="str">
        <f t="shared" si="151"/>
        <v/>
      </c>
      <c r="E326" t="str">
        <f t="shared" si="152"/>
        <v/>
      </c>
      <c r="F326" t="str">
        <f t="shared" si="153"/>
        <v/>
      </c>
      <c r="G326" t="str">
        <f t="shared" si="150"/>
        <v/>
      </c>
      <c r="H326" t="str">
        <f t="shared" si="179"/>
        <v/>
      </c>
      <c r="I326" t="str">
        <f t="shared" si="154"/>
        <v/>
      </c>
      <c r="J326" t="str">
        <f t="shared" si="155"/>
        <v/>
      </c>
      <c r="K326" t="str">
        <f t="shared" si="156"/>
        <v/>
      </c>
      <c r="L326" s="1" t="str">
        <f t="shared" si="157"/>
        <v/>
      </c>
      <c r="M326" t="str">
        <f t="shared" si="158"/>
        <v/>
      </c>
      <c r="N326" t="str">
        <f t="shared" si="159"/>
        <v/>
      </c>
      <c r="O326" t="str">
        <f t="shared" si="160"/>
        <v/>
      </c>
      <c r="P326" t="str">
        <f t="shared" si="161"/>
        <v/>
      </c>
      <c r="Q326" t="str">
        <f t="shared" si="162"/>
        <v/>
      </c>
      <c r="R326" t="str">
        <f t="shared" si="163"/>
        <v/>
      </c>
      <c r="S326" t="str">
        <f t="shared" si="164"/>
        <v/>
      </c>
      <c r="T326" t="str">
        <f t="shared" si="165"/>
        <v/>
      </c>
      <c r="U326" t="str">
        <f t="shared" si="166"/>
        <v/>
      </c>
      <c r="V326" t="str">
        <f t="shared" si="167"/>
        <v/>
      </c>
      <c r="W326" t="str">
        <f t="shared" si="168"/>
        <v/>
      </c>
      <c r="X326" t="str">
        <f t="shared" si="169"/>
        <v/>
      </c>
      <c r="Y326" t="str">
        <f t="shared" si="170"/>
        <v/>
      </c>
      <c r="Z326" t="str">
        <f t="shared" si="171"/>
        <v/>
      </c>
      <c r="AA326" t="str">
        <f t="shared" si="172"/>
        <v/>
      </c>
      <c r="AB326" t="str">
        <f t="shared" si="173"/>
        <v/>
      </c>
      <c r="AC326" t="str">
        <f t="shared" si="174"/>
        <v/>
      </c>
      <c r="AD326" t="str">
        <f t="shared" si="175"/>
        <v/>
      </c>
      <c r="AE326" t="str">
        <f t="shared" si="176"/>
        <v/>
      </c>
      <c r="AF326" t="str">
        <f t="shared" si="177"/>
        <v/>
      </c>
      <c r="AG326" s="27"/>
    </row>
    <row r="327" spans="2:33" ht="14.4">
      <c r="B327" s="19" t="str">
        <f>IF(ISBLANK(A327),"",_xlfn.XLOOKUP(LEFT(A327,3),'MKT name rule'!$B$2:$B$322,'MKT name rule'!$C$2:$C$322, "Not found"))</f>
        <v/>
      </c>
      <c r="C327" s="19" t="str">
        <f t="shared" si="178"/>
        <v/>
      </c>
      <c r="D327" t="str">
        <f t="shared" si="151"/>
        <v/>
      </c>
      <c r="E327" t="str">
        <f t="shared" si="152"/>
        <v/>
      </c>
      <c r="F327" t="str">
        <f t="shared" si="153"/>
        <v/>
      </c>
      <c r="G327" t="str">
        <f t="shared" si="150"/>
        <v/>
      </c>
      <c r="H327" t="str">
        <f t="shared" si="179"/>
        <v/>
      </c>
      <c r="I327" t="str">
        <f t="shared" si="154"/>
        <v/>
      </c>
      <c r="J327" t="str">
        <f t="shared" si="155"/>
        <v/>
      </c>
      <c r="K327" t="str">
        <f t="shared" si="156"/>
        <v/>
      </c>
      <c r="L327" s="1" t="str">
        <f t="shared" si="157"/>
        <v/>
      </c>
      <c r="M327" t="str">
        <f t="shared" si="158"/>
        <v/>
      </c>
      <c r="N327" t="str">
        <f t="shared" si="159"/>
        <v/>
      </c>
      <c r="O327" t="str">
        <f t="shared" si="160"/>
        <v/>
      </c>
      <c r="P327" t="str">
        <f t="shared" si="161"/>
        <v/>
      </c>
      <c r="Q327" t="str">
        <f t="shared" si="162"/>
        <v/>
      </c>
      <c r="R327" t="str">
        <f t="shared" si="163"/>
        <v/>
      </c>
      <c r="S327" t="str">
        <f t="shared" si="164"/>
        <v/>
      </c>
      <c r="T327" t="str">
        <f t="shared" si="165"/>
        <v/>
      </c>
      <c r="U327" t="str">
        <f t="shared" si="166"/>
        <v/>
      </c>
      <c r="V327" t="str">
        <f t="shared" si="167"/>
        <v/>
      </c>
      <c r="W327" t="str">
        <f t="shared" si="168"/>
        <v/>
      </c>
      <c r="X327" t="str">
        <f t="shared" si="169"/>
        <v/>
      </c>
      <c r="Y327" t="str">
        <f t="shared" si="170"/>
        <v/>
      </c>
      <c r="Z327" t="str">
        <f t="shared" si="171"/>
        <v/>
      </c>
      <c r="AA327" t="str">
        <f t="shared" si="172"/>
        <v/>
      </c>
      <c r="AB327" t="str">
        <f t="shared" si="173"/>
        <v/>
      </c>
      <c r="AC327" t="str">
        <f t="shared" si="174"/>
        <v/>
      </c>
      <c r="AD327" t="str">
        <f t="shared" si="175"/>
        <v/>
      </c>
      <c r="AE327" t="str">
        <f t="shared" si="176"/>
        <v/>
      </c>
      <c r="AF327" t="str">
        <f t="shared" si="177"/>
        <v/>
      </c>
      <c r="AG327" s="27"/>
    </row>
    <row r="328" spans="2:33" ht="14.4">
      <c r="B328" s="19" t="str">
        <f>IF(ISBLANK(A328),"",_xlfn.XLOOKUP(LEFT(A328,3),'MKT name rule'!$B$2:$B$322,'MKT name rule'!$C$2:$C$322, "Not found"))</f>
        <v/>
      </c>
      <c r="C328" s="19" t="str">
        <f t="shared" si="178"/>
        <v/>
      </c>
      <c r="D328" t="str">
        <f t="shared" si="151"/>
        <v/>
      </c>
      <c r="E328" t="str">
        <f t="shared" si="152"/>
        <v/>
      </c>
      <c r="F328" t="str">
        <f t="shared" si="153"/>
        <v/>
      </c>
      <c r="G328" t="str">
        <f t="shared" si="150"/>
        <v/>
      </c>
      <c r="H328" t="str">
        <f t="shared" si="179"/>
        <v/>
      </c>
      <c r="I328" t="str">
        <f t="shared" si="154"/>
        <v/>
      </c>
      <c r="J328" t="str">
        <f t="shared" si="155"/>
        <v/>
      </c>
      <c r="K328" t="str">
        <f t="shared" si="156"/>
        <v/>
      </c>
      <c r="L328" s="1" t="str">
        <f t="shared" si="157"/>
        <v/>
      </c>
      <c r="M328" t="str">
        <f t="shared" si="158"/>
        <v/>
      </c>
      <c r="N328" t="str">
        <f t="shared" si="159"/>
        <v/>
      </c>
      <c r="O328" t="str">
        <f t="shared" si="160"/>
        <v/>
      </c>
      <c r="P328" t="str">
        <f t="shared" si="161"/>
        <v/>
      </c>
      <c r="Q328" t="str">
        <f t="shared" si="162"/>
        <v/>
      </c>
      <c r="R328" t="str">
        <f t="shared" si="163"/>
        <v/>
      </c>
      <c r="S328" t="str">
        <f t="shared" si="164"/>
        <v/>
      </c>
      <c r="T328" t="str">
        <f t="shared" si="165"/>
        <v/>
      </c>
      <c r="U328" t="str">
        <f t="shared" si="166"/>
        <v/>
      </c>
      <c r="V328" t="str">
        <f t="shared" si="167"/>
        <v/>
      </c>
      <c r="W328" t="str">
        <f t="shared" si="168"/>
        <v/>
      </c>
      <c r="X328" t="str">
        <f t="shared" si="169"/>
        <v/>
      </c>
      <c r="Y328" t="str">
        <f t="shared" si="170"/>
        <v/>
      </c>
      <c r="Z328" t="str">
        <f t="shared" si="171"/>
        <v/>
      </c>
      <c r="AA328" t="str">
        <f t="shared" si="172"/>
        <v/>
      </c>
      <c r="AB328" t="str">
        <f t="shared" si="173"/>
        <v/>
      </c>
      <c r="AC328" t="str">
        <f t="shared" si="174"/>
        <v/>
      </c>
      <c r="AD328" t="str">
        <f t="shared" si="175"/>
        <v/>
      </c>
      <c r="AE328" t="str">
        <f t="shared" si="176"/>
        <v/>
      </c>
      <c r="AF328" t="str">
        <f t="shared" si="177"/>
        <v/>
      </c>
      <c r="AG328" s="27"/>
    </row>
    <row r="329" spans="2:33" ht="14.4">
      <c r="B329" s="19" t="str">
        <f>IF(ISBLANK(A329),"",_xlfn.XLOOKUP(LEFT(A329,3),'MKT name rule'!$B$2:$B$322,'MKT name rule'!$C$2:$C$322, "Not found"))</f>
        <v/>
      </c>
      <c r="C329" s="19" t="str">
        <f t="shared" si="178"/>
        <v/>
      </c>
      <c r="D329" t="str">
        <f t="shared" si="151"/>
        <v/>
      </c>
      <c r="E329" t="str">
        <f t="shared" si="152"/>
        <v/>
      </c>
      <c r="F329" t="str">
        <f t="shared" si="153"/>
        <v/>
      </c>
      <c r="G329" t="str">
        <f t="shared" si="150"/>
        <v/>
      </c>
      <c r="H329" t="str">
        <f t="shared" si="179"/>
        <v/>
      </c>
      <c r="I329" t="str">
        <f t="shared" si="154"/>
        <v/>
      </c>
      <c r="J329" t="str">
        <f t="shared" si="155"/>
        <v/>
      </c>
      <c r="K329" t="str">
        <f t="shared" si="156"/>
        <v/>
      </c>
      <c r="L329" s="1" t="str">
        <f t="shared" si="157"/>
        <v/>
      </c>
      <c r="M329" t="str">
        <f t="shared" si="158"/>
        <v/>
      </c>
      <c r="N329" t="str">
        <f t="shared" si="159"/>
        <v/>
      </c>
      <c r="O329" t="str">
        <f t="shared" si="160"/>
        <v/>
      </c>
      <c r="P329" t="str">
        <f t="shared" si="161"/>
        <v/>
      </c>
      <c r="Q329" t="str">
        <f t="shared" si="162"/>
        <v/>
      </c>
      <c r="R329" t="str">
        <f t="shared" si="163"/>
        <v/>
      </c>
      <c r="S329" t="str">
        <f t="shared" si="164"/>
        <v/>
      </c>
      <c r="T329" t="str">
        <f t="shared" si="165"/>
        <v/>
      </c>
      <c r="U329" t="str">
        <f t="shared" si="166"/>
        <v/>
      </c>
      <c r="V329" t="str">
        <f t="shared" si="167"/>
        <v/>
      </c>
      <c r="W329" t="str">
        <f t="shared" si="168"/>
        <v/>
      </c>
      <c r="X329" t="str">
        <f t="shared" si="169"/>
        <v/>
      </c>
      <c r="Y329" t="str">
        <f t="shared" si="170"/>
        <v/>
      </c>
      <c r="Z329" t="str">
        <f t="shared" si="171"/>
        <v/>
      </c>
      <c r="AA329" t="str">
        <f t="shared" si="172"/>
        <v/>
      </c>
      <c r="AB329" t="str">
        <f t="shared" si="173"/>
        <v/>
      </c>
      <c r="AC329" t="str">
        <f t="shared" si="174"/>
        <v/>
      </c>
      <c r="AD329" t="str">
        <f t="shared" si="175"/>
        <v/>
      </c>
      <c r="AE329" t="str">
        <f t="shared" si="176"/>
        <v/>
      </c>
      <c r="AF329" t="str">
        <f t="shared" si="177"/>
        <v/>
      </c>
      <c r="AG329" s="27"/>
    </row>
    <row r="330" spans="2:33" ht="14.4">
      <c r="B330" s="19" t="str">
        <f>IF(ISBLANK(A330),"",_xlfn.XLOOKUP(LEFT(A330,3),'MKT name rule'!$B$2:$B$322,'MKT name rule'!$C$2:$C$322, "Not found"))</f>
        <v/>
      </c>
      <c r="C330" s="19" t="str">
        <f t="shared" si="178"/>
        <v/>
      </c>
      <c r="D330" t="str">
        <f t="shared" si="151"/>
        <v/>
      </c>
      <c r="E330" t="str">
        <f t="shared" si="152"/>
        <v/>
      </c>
      <c r="F330" t="str">
        <f t="shared" si="153"/>
        <v/>
      </c>
      <c r="G330" t="str">
        <f t="shared" si="150"/>
        <v/>
      </c>
      <c r="H330" t="str">
        <f t="shared" si="179"/>
        <v/>
      </c>
      <c r="I330" t="str">
        <f t="shared" si="154"/>
        <v/>
      </c>
      <c r="J330" t="str">
        <f t="shared" si="155"/>
        <v/>
      </c>
      <c r="K330" t="str">
        <f t="shared" si="156"/>
        <v/>
      </c>
      <c r="L330" s="1" t="str">
        <f t="shared" si="157"/>
        <v/>
      </c>
      <c r="M330" t="str">
        <f t="shared" si="158"/>
        <v/>
      </c>
      <c r="N330" t="str">
        <f t="shared" si="159"/>
        <v/>
      </c>
      <c r="O330" t="str">
        <f t="shared" si="160"/>
        <v/>
      </c>
      <c r="P330" t="str">
        <f t="shared" si="161"/>
        <v/>
      </c>
      <c r="Q330" t="str">
        <f t="shared" si="162"/>
        <v/>
      </c>
      <c r="R330" t="str">
        <f t="shared" si="163"/>
        <v/>
      </c>
      <c r="S330" t="str">
        <f t="shared" si="164"/>
        <v/>
      </c>
      <c r="T330" t="str">
        <f t="shared" si="165"/>
        <v/>
      </c>
      <c r="U330" t="str">
        <f t="shared" si="166"/>
        <v/>
      </c>
      <c r="V330" t="str">
        <f t="shared" si="167"/>
        <v/>
      </c>
      <c r="W330" t="str">
        <f t="shared" si="168"/>
        <v/>
      </c>
      <c r="X330" t="str">
        <f t="shared" si="169"/>
        <v/>
      </c>
      <c r="Y330" t="str">
        <f t="shared" si="170"/>
        <v/>
      </c>
      <c r="Z330" t="str">
        <f t="shared" si="171"/>
        <v/>
      </c>
      <c r="AA330" t="str">
        <f t="shared" si="172"/>
        <v/>
      </c>
      <c r="AB330" t="str">
        <f t="shared" si="173"/>
        <v/>
      </c>
      <c r="AC330" t="str">
        <f t="shared" si="174"/>
        <v/>
      </c>
      <c r="AD330" t="str">
        <f t="shared" si="175"/>
        <v/>
      </c>
      <c r="AE330" t="str">
        <f t="shared" si="176"/>
        <v/>
      </c>
      <c r="AF330" t="str">
        <f t="shared" si="177"/>
        <v/>
      </c>
      <c r="AG330" s="27"/>
    </row>
    <row r="331" spans="2:33" ht="14.4">
      <c r="B331" s="19" t="str">
        <f>IF(ISBLANK(A331),"",_xlfn.XLOOKUP(LEFT(A331,3),'MKT name rule'!$B$2:$B$322,'MKT name rule'!$C$2:$C$322, "Not found"))</f>
        <v/>
      </c>
      <c r="C331" s="19" t="str">
        <f t="shared" si="178"/>
        <v/>
      </c>
      <c r="D331" t="str">
        <f t="shared" si="151"/>
        <v/>
      </c>
      <c r="E331" t="str">
        <f t="shared" si="152"/>
        <v/>
      </c>
      <c r="F331" t="str">
        <f t="shared" si="153"/>
        <v/>
      </c>
      <c r="G331" t="str">
        <f t="shared" si="150"/>
        <v/>
      </c>
      <c r="H331" t="str">
        <f t="shared" si="179"/>
        <v/>
      </c>
      <c r="I331" t="str">
        <f t="shared" si="154"/>
        <v/>
      </c>
      <c r="J331" t="str">
        <f t="shared" si="155"/>
        <v/>
      </c>
      <c r="K331" t="str">
        <f t="shared" si="156"/>
        <v/>
      </c>
      <c r="L331" s="1" t="str">
        <f t="shared" si="157"/>
        <v/>
      </c>
      <c r="M331" t="str">
        <f t="shared" si="158"/>
        <v/>
      </c>
      <c r="N331" t="str">
        <f t="shared" si="159"/>
        <v/>
      </c>
      <c r="O331" t="str">
        <f t="shared" si="160"/>
        <v/>
      </c>
      <c r="P331" t="str">
        <f t="shared" si="161"/>
        <v/>
      </c>
      <c r="Q331" t="str">
        <f t="shared" si="162"/>
        <v/>
      </c>
      <c r="R331" t="str">
        <f t="shared" si="163"/>
        <v/>
      </c>
      <c r="S331" t="str">
        <f t="shared" si="164"/>
        <v/>
      </c>
      <c r="T331" t="str">
        <f t="shared" si="165"/>
        <v/>
      </c>
      <c r="U331" t="str">
        <f t="shared" si="166"/>
        <v/>
      </c>
      <c r="V331" t="str">
        <f t="shared" si="167"/>
        <v/>
      </c>
      <c r="W331" t="str">
        <f t="shared" si="168"/>
        <v/>
      </c>
      <c r="X331" t="str">
        <f t="shared" si="169"/>
        <v/>
      </c>
      <c r="Y331" t="str">
        <f t="shared" si="170"/>
        <v/>
      </c>
      <c r="Z331" t="str">
        <f t="shared" si="171"/>
        <v/>
      </c>
      <c r="AA331" t="str">
        <f t="shared" si="172"/>
        <v/>
      </c>
      <c r="AB331" t="str">
        <f t="shared" si="173"/>
        <v/>
      </c>
      <c r="AC331" t="str">
        <f t="shared" si="174"/>
        <v/>
      </c>
      <c r="AD331" t="str">
        <f t="shared" si="175"/>
        <v/>
      </c>
      <c r="AE331" t="str">
        <f t="shared" si="176"/>
        <v/>
      </c>
      <c r="AF331" t="str">
        <f t="shared" si="177"/>
        <v/>
      </c>
      <c r="AG331" s="27"/>
    </row>
    <row r="332" spans="2:33" ht="14.4">
      <c r="B332" s="19" t="str">
        <f>IF(ISBLANK(A332),"",_xlfn.XLOOKUP(LEFT(A332,3),'MKT name rule'!$B$2:$B$322,'MKT name rule'!$C$2:$C$322, "Not found"))</f>
        <v/>
      </c>
      <c r="C332" s="19" t="str">
        <f t="shared" si="178"/>
        <v/>
      </c>
      <c r="D332" t="str">
        <f t="shared" si="151"/>
        <v/>
      </c>
      <c r="E332" t="str">
        <f t="shared" si="152"/>
        <v/>
      </c>
      <c r="F332" t="str">
        <f t="shared" si="153"/>
        <v/>
      </c>
      <c r="G332" t="str">
        <f t="shared" si="150"/>
        <v/>
      </c>
      <c r="H332" t="str">
        <f t="shared" si="179"/>
        <v/>
      </c>
      <c r="I332" t="str">
        <f t="shared" si="154"/>
        <v/>
      </c>
      <c r="J332" t="str">
        <f t="shared" si="155"/>
        <v/>
      </c>
      <c r="K332" t="str">
        <f t="shared" si="156"/>
        <v/>
      </c>
      <c r="L332" s="1" t="str">
        <f t="shared" si="157"/>
        <v/>
      </c>
      <c r="M332" t="str">
        <f t="shared" si="158"/>
        <v/>
      </c>
      <c r="N332" t="str">
        <f t="shared" si="159"/>
        <v/>
      </c>
      <c r="O332" t="str">
        <f t="shared" si="160"/>
        <v/>
      </c>
      <c r="P332" t="str">
        <f t="shared" si="161"/>
        <v/>
      </c>
      <c r="Q332" t="str">
        <f t="shared" si="162"/>
        <v/>
      </c>
      <c r="R332" t="str">
        <f t="shared" si="163"/>
        <v/>
      </c>
      <c r="S332" t="str">
        <f t="shared" si="164"/>
        <v/>
      </c>
      <c r="T332" t="str">
        <f t="shared" si="165"/>
        <v/>
      </c>
      <c r="U332" t="str">
        <f t="shared" si="166"/>
        <v/>
      </c>
      <c r="V332" t="str">
        <f t="shared" si="167"/>
        <v/>
      </c>
      <c r="W332" t="str">
        <f t="shared" si="168"/>
        <v/>
      </c>
      <c r="X332" t="str">
        <f t="shared" si="169"/>
        <v/>
      </c>
      <c r="Y332" t="str">
        <f t="shared" si="170"/>
        <v/>
      </c>
      <c r="Z332" t="str">
        <f t="shared" si="171"/>
        <v/>
      </c>
      <c r="AA332" t="str">
        <f t="shared" si="172"/>
        <v/>
      </c>
      <c r="AB332" t="str">
        <f t="shared" si="173"/>
        <v/>
      </c>
      <c r="AC332" t="str">
        <f t="shared" si="174"/>
        <v/>
      </c>
      <c r="AD332" t="str">
        <f t="shared" si="175"/>
        <v/>
      </c>
      <c r="AE332" t="str">
        <f t="shared" si="176"/>
        <v/>
      </c>
      <c r="AF332" t="str">
        <f t="shared" si="177"/>
        <v/>
      </c>
      <c r="AG332" s="27"/>
    </row>
    <row r="333" spans="2:33" ht="14.4">
      <c r="B333" s="19" t="str">
        <f>IF(ISBLANK(A333),"",_xlfn.XLOOKUP(LEFT(A333,3),'MKT name rule'!$B$2:$B$322,'MKT name rule'!$C$2:$C$322, "Not found"))</f>
        <v/>
      </c>
      <c r="C333" s="19" t="str">
        <f t="shared" si="178"/>
        <v/>
      </c>
      <c r="D333" t="str">
        <f t="shared" si="151"/>
        <v/>
      </c>
      <c r="E333" t="str">
        <f t="shared" si="152"/>
        <v/>
      </c>
      <c r="F333" t="str">
        <f t="shared" si="153"/>
        <v/>
      </c>
      <c r="G333" t="str">
        <f t="shared" si="150"/>
        <v/>
      </c>
      <c r="H333" t="str">
        <f t="shared" si="179"/>
        <v/>
      </c>
      <c r="I333" t="str">
        <f t="shared" si="154"/>
        <v/>
      </c>
      <c r="J333" t="str">
        <f t="shared" si="155"/>
        <v/>
      </c>
      <c r="K333" t="str">
        <f t="shared" si="156"/>
        <v/>
      </c>
      <c r="L333" s="1" t="str">
        <f t="shared" si="157"/>
        <v/>
      </c>
      <c r="M333" t="str">
        <f t="shared" si="158"/>
        <v/>
      </c>
      <c r="N333" t="str">
        <f t="shared" si="159"/>
        <v/>
      </c>
      <c r="O333" t="str">
        <f t="shared" si="160"/>
        <v/>
      </c>
      <c r="P333" t="str">
        <f t="shared" si="161"/>
        <v/>
      </c>
      <c r="Q333" t="str">
        <f t="shared" si="162"/>
        <v/>
      </c>
      <c r="R333" t="str">
        <f t="shared" si="163"/>
        <v/>
      </c>
      <c r="S333" t="str">
        <f t="shared" si="164"/>
        <v/>
      </c>
      <c r="T333" t="str">
        <f t="shared" si="165"/>
        <v/>
      </c>
      <c r="U333" t="str">
        <f t="shared" si="166"/>
        <v/>
      </c>
      <c r="V333" t="str">
        <f t="shared" si="167"/>
        <v/>
      </c>
      <c r="W333" t="str">
        <f t="shared" si="168"/>
        <v/>
      </c>
      <c r="X333" t="str">
        <f t="shared" si="169"/>
        <v/>
      </c>
      <c r="Y333" t="str">
        <f t="shared" si="170"/>
        <v/>
      </c>
      <c r="Z333" t="str">
        <f t="shared" si="171"/>
        <v/>
      </c>
      <c r="AA333" t="str">
        <f t="shared" si="172"/>
        <v/>
      </c>
      <c r="AB333" t="str">
        <f t="shared" si="173"/>
        <v/>
      </c>
      <c r="AC333" t="str">
        <f t="shared" si="174"/>
        <v/>
      </c>
      <c r="AD333" t="str">
        <f t="shared" si="175"/>
        <v/>
      </c>
      <c r="AE333" t="str">
        <f t="shared" si="176"/>
        <v/>
      </c>
      <c r="AF333" t="str">
        <f t="shared" si="177"/>
        <v/>
      </c>
      <c r="AG333" s="27"/>
    </row>
    <row r="334" spans="2:33" ht="14.4">
      <c r="B334" s="19" t="str">
        <f>IF(ISBLANK(A334),"",_xlfn.XLOOKUP(LEFT(A334,3),'MKT name rule'!$B$2:$B$322,'MKT name rule'!$C$2:$C$322, "Not found"))</f>
        <v/>
      </c>
      <c r="C334" s="19" t="str">
        <f t="shared" si="178"/>
        <v/>
      </c>
      <c r="D334" t="str">
        <f t="shared" si="151"/>
        <v/>
      </c>
      <c r="E334" t="str">
        <f t="shared" si="152"/>
        <v/>
      </c>
      <c r="F334" t="str">
        <f t="shared" si="153"/>
        <v/>
      </c>
      <c r="G334" t="str">
        <f t="shared" si="150"/>
        <v/>
      </c>
      <c r="H334" t="str">
        <f t="shared" si="179"/>
        <v/>
      </c>
      <c r="I334" t="str">
        <f t="shared" si="154"/>
        <v/>
      </c>
      <c r="J334" t="str">
        <f t="shared" si="155"/>
        <v/>
      </c>
      <c r="K334" t="str">
        <f t="shared" si="156"/>
        <v/>
      </c>
      <c r="L334" s="1" t="str">
        <f t="shared" si="157"/>
        <v/>
      </c>
      <c r="M334" t="str">
        <f t="shared" si="158"/>
        <v/>
      </c>
      <c r="N334" t="str">
        <f t="shared" si="159"/>
        <v/>
      </c>
      <c r="O334" t="str">
        <f t="shared" si="160"/>
        <v/>
      </c>
      <c r="P334" t="str">
        <f t="shared" si="161"/>
        <v/>
      </c>
      <c r="Q334" t="str">
        <f t="shared" si="162"/>
        <v/>
      </c>
      <c r="R334" t="str">
        <f t="shared" si="163"/>
        <v/>
      </c>
      <c r="S334" t="str">
        <f t="shared" si="164"/>
        <v/>
      </c>
      <c r="T334" t="str">
        <f t="shared" si="165"/>
        <v/>
      </c>
      <c r="U334" t="str">
        <f t="shared" si="166"/>
        <v/>
      </c>
      <c r="V334" t="str">
        <f t="shared" si="167"/>
        <v/>
      </c>
      <c r="W334" t="str">
        <f t="shared" si="168"/>
        <v/>
      </c>
      <c r="X334" t="str">
        <f t="shared" si="169"/>
        <v/>
      </c>
      <c r="Y334" t="str">
        <f t="shared" si="170"/>
        <v/>
      </c>
      <c r="Z334" t="str">
        <f t="shared" si="171"/>
        <v/>
      </c>
      <c r="AA334" t="str">
        <f t="shared" si="172"/>
        <v/>
      </c>
      <c r="AB334" t="str">
        <f t="shared" si="173"/>
        <v/>
      </c>
      <c r="AC334" t="str">
        <f t="shared" si="174"/>
        <v/>
      </c>
      <c r="AD334" t="str">
        <f t="shared" si="175"/>
        <v/>
      </c>
      <c r="AE334" t="str">
        <f t="shared" si="176"/>
        <v/>
      </c>
      <c r="AF334" t="str">
        <f t="shared" si="177"/>
        <v/>
      </c>
      <c r="AG334" s="27"/>
    </row>
    <row r="335" spans="2:33" ht="14.4">
      <c r="B335" s="19" t="str">
        <f>IF(ISBLANK(A335),"",_xlfn.XLOOKUP(LEFT(A335,3),'MKT name rule'!$B$2:$B$322,'MKT name rule'!$C$2:$C$322, "Not found"))</f>
        <v/>
      </c>
      <c r="C335" s="19" t="str">
        <f t="shared" si="178"/>
        <v/>
      </c>
      <c r="D335" t="str">
        <f t="shared" si="151"/>
        <v/>
      </c>
      <c r="E335" t="str">
        <f t="shared" si="152"/>
        <v/>
      </c>
      <c r="F335" t="str">
        <f t="shared" si="153"/>
        <v/>
      </c>
      <c r="G335" t="str">
        <f t="shared" si="150"/>
        <v/>
      </c>
      <c r="H335" t="str">
        <f t="shared" si="179"/>
        <v/>
      </c>
      <c r="I335" t="str">
        <f t="shared" si="154"/>
        <v/>
      </c>
      <c r="J335" t="str">
        <f t="shared" si="155"/>
        <v/>
      </c>
      <c r="K335" t="str">
        <f t="shared" si="156"/>
        <v/>
      </c>
      <c r="L335" s="1" t="str">
        <f t="shared" si="157"/>
        <v/>
      </c>
      <c r="M335" t="str">
        <f t="shared" si="158"/>
        <v/>
      </c>
      <c r="N335" t="str">
        <f t="shared" si="159"/>
        <v/>
      </c>
      <c r="O335" t="str">
        <f t="shared" si="160"/>
        <v/>
      </c>
      <c r="P335" t="str">
        <f t="shared" si="161"/>
        <v/>
      </c>
      <c r="Q335" t="str">
        <f t="shared" si="162"/>
        <v/>
      </c>
      <c r="R335" t="str">
        <f t="shared" si="163"/>
        <v/>
      </c>
      <c r="S335" t="str">
        <f t="shared" si="164"/>
        <v/>
      </c>
      <c r="T335" t="str">
        <f t="shared" si="165"/>
        <v/>
      </c>
      <c r="U335" t="str">
        <f t="shared" si="166"/>
        <v/>
      </c>
      <c r="V335" t="str">
        <f t="shared" si="167"/>
        <v/>
      </c>
      <c r="W335" t="str">
        <f t="shared" si="168"/>
        <v/>
      </c>
      <c r="X335" t="str">
        <f t="shared" si="169"/>
        <v/>
      </c>
      <c r="Y335" t="str">
        <f t="shared" si="170"/>
        <v/>
      </c>
      <c r="Z335" t="str">
        <f t="shared" si="171"/>
        <v/>
      </c>
      <c r="AA335" t="str">
        <f t="shared" si="172"/>
        <v/>
      </c>
      <c r="AB335" t="str">
        <f t="shared" si="173"/>
        <v/>
      </c>
      <c r="AC335" t="str">
        <f t="shared" si="174"/>
        <v/>
      </c>
      <c r="AD335" t="str">
        <f t="shared" si="175"/>
        <v/>
      </c>
      <c r="AE335" t="str">
        <f t="shared" si="176"/>
        <v/>
      </c>
      <c r="AF335" t="str">
        <f t="shared" si="177"/>
        <v/>
      </c>
      <c r="AG335" s="27"/>
    </row>
    <row r="336" spans="2:33" ht="14.4">
      <c r="B336" s="19" t="str">
        <f>IF(ISBLANK(A336),"",_xlfn.XLOOKUP(LEFT(A336,3),'MKT name rule'!$B$2:$B$322,'MKT name rule'!$C$2:$C$322, "Not found"))</f>
        <v/>
      </c>
      <c r="C336" s="19" t="str">
        <f t="shared" si="178"/>
        <v/>
      </c>
      <c r="D336" t="str">
        <f t="shared" si="151"/>
        <v/>
      </c>
      <c r="E336" t="str">
        <f t="shared" si="152"/>
        <v/>
      </c>
      <c r="F336" t="str">
        <f t="shared" si="153"/>
        <v/>
      </c>
      <c r="G336" t="str">
        <f t="shared" si="150"/>
        <v/>
      </c>
      <c r="H336" t="str">
        <f t="shared" si="179"/>
        <v/>
      </c>
      <c r="I336" t="str">
        <f t="shared" si="154"/>
        <v/>
      </c>
      <c r="J336" t="str">
        <f t="shared" si="155"/>
        <v/>
      </c>
      <c r="K336" t="str">
        <f t="shared" si="156"/>
        <v/>
      </c>
      <c r="L336" s="1" t="str">
        <f t="shared" si="157"/>
        <v/>
      </c>
      <c r="M336" t="str">
        <f t="shared" si="158"/>
        <v/>
      </c>
      <c r="N336" t="str">
        <f t="shared" si="159"/>
        <v/>
      </c>
      <c r="O336" t="str">
        <f t="shared" si="160"/>
        <v/>
      </c>
      <c r="P336" t="str">
        <f t="shared" si="161"/>
        <v/>
      </c>
      <c r="Q336" t="str">
        <f t="shared" si="162"/>
        <v/>
      </c>
      <c r="R336" t="str">
        <f t="shared" si="163"/>
        <v/>
      </c>
      <c r="S336" t="str">
        <f t="shared" si="164"/>
        <v/>
      </c>
      <c r="T336" t="str">
        <f t="shared" si="165"/>
        <v/>
      </c>
      <c r="U336" t="str">
        <f t="shared" si="166"/>
        <v/>
      </c>
      <c r="V336" t="str">
        <f t="shared" si="167"/>
        <v/>
      </c>
      <c r="W336" t="str">
        <f t="shared" si="168"/>
        <v/>
      </c>
      <c r="X336" t="str">
        <f t="shared" si="169"/>
        <v/>
      </c>
      <c r="Y336" t="str">
        <f t="shared" si="170"/>
        <v/>
      </c>
      <c r="Z336" t="str">
        <f t="shared" si="171"/>
        <v/>
      </c>
      <c r="AA336" t="str">
        <f t="shared" si="172"/>
        <v/>
      </c>
      <c r="AB336" t="str">
        <f t="shared" si="173"/>
        <v/>
      </c>
      <c r="AC336" t="str">
        <f t="shared" si="174"/>
        <v/>
      </c>
      <c r="AD336" t="str">
        <f t="shared" si="175"/>
        <v/>
      </c>
      <c r="AE336" t="str">
        <f t="shared" si="176"/>
        <v/>
      </c>
      <c r="AF336" t="str">
        <f t="shared" si="177"/>
        <v/>
      </c>
      <c r="AG336" s="27"/>
    </row>
    <row r="337" spans="2:33" ht="14.4">
      <c r="B337" s="19" t="str">
        <f>IF(ISBLANK(A337),"",_xlfn.XLOOKUP(LEFT(A337,3),'MKT name rule'!$B$2:$B$322,'MKT name rule'!$C$2:$C$322, "Not found"))</f>
        <v/>
      </c>
      <c r="C337" s="19" t="str">
        <f t="shared" si="178"/>
        <v/>
      </c>
      <c r="D337" t="str">
        <f t="shared" si="151"/>
        <v/>
      </c>
      <c r="E337" t="str">
        <f t="shared" si="152"/>
        <v/>
      </c>
      <c r="F337" t="str">
        <f t="shared" si="153"/>
        <v/>
      </c>
      <c r="G337" t="str">
        <f t="shared" si="150"/>
        <v/>
      </c>
      <c r="H337" t="str">
        <f t="shared" si="179"/>
        <v/>
      </c>
      <c r="I337" t="str">
        <f t="shared" si="154"/>
        <v/>
      </c>
      <c r="J337" t="str">
        <f t="shared" si="155"/>
        <v/>
      </c>
      <c r="K337" t="str">
        <f t="shared" si="156"/>
        <v/>
      </c>
      <c r="L337" s="1" t="str">
        <f t="shared" si="157"/>
        <v/>
      </c>
      <c r="M337" t="str">
        <f t="shared" si="158"/>
        <v/>
      </c>
      <c r="N337" t="str">
        <f t="shared" si="159"/>
        <v/>
      </c>
      <c r="O337" t="str">
        <f t="shared" si="160"/>
        <v/>
      </c>
      <c r="P337" t="str">
        <f t="shared" si="161"/>
        <v/>
      </c>
      <c r="Q337" t="str">
        <f t="shared" si="162"/>
        <v/>
      </c>
      <c r="R337" t="str">
        <f t="shared" si="163"/>
        <v/>
      </c>
      <c r="S337" t="str">
        <f t="shared" si="164"/>
        <v/>
      </c>
      <c r="T337" t="str">
        <f t="shared" si="165"/>
        <v/>
      </c>
      <c r="U337" t="str">
        <f t="shared" si="166"/>
        <v/>
      </c>
      <c r="V337" t="str">
        <f t="shared" si="167"/>
        <v/>
      </c>
      <c r="W337" t="str">
        <f t="shared" si="168"/>
        <v/>
      </c>
      <c r="X337" t="str">
        <f t="shared" si="169"/>
        <v/>
      </c>
      <c r="Y337" t="str">
        <f t="shared" si="170"/>
        <v/>
      </c>
      <c r="Z337" t="str">
        <f t="shared" si="171"/>
        <v/>
      </c>
      <c r="AA337" t="str">
        <f t="shared" si="172"/>
        <v/>
      </c>
      <c r="AB337" t="str">
        <f t="shared" si="173"/>
        <v/>
      </c>
      <c r="AC337" t="str">
        <f t="shared" si="174"/>
        <v/>
      </c>
      <c r="AD337" t="str">
        <f t="shared" si="175"/>
        <v/>
      </c>
      <c r="AE337" t="str">
        <f t="shared" si="176"/>
        <v/>
      </c>
      <c r="AF337" t="str">
        <f t="shared" si="177"/>
        <v/>
      </c>
      <c r="AG337" s="27"/>
    </row>
    <row r="338" spans="2:33" ht="14.4">
      <c r="B338" s="19" t="str">
        <f>IF(ISBLANK(A338),"",_xlfn.XLOOKUP(LEFT(A338,3),'MKT name rule'!$B$2:$B$322,'MKT name rule'!$C$2:$C$322, "Not found"))</f>
        <v/>
      </c>
      <c r="C338" s="19" t="str">
        <f t="shared" si="178"/>
        <v/>
      </c>
      <c r="D338" t="str">
        <f t="shared" si="151"/>
        <v/>
      </c>
      <c r="E338" t="str">
        <f t="shared" si="152"/>
        <v/>
      </c>
      <c r="F338" t="str">
        <f t="shared" si="153"/>
        <v/>
      </c>
      <c r="G338" t="str">
        <f t="shared" si="150"/>
        <v/>
      </c>
      <c r="H338" t="str">
        <f t="shared" si="179"/>
        <v/>
      </c>
      <c r="I338" t="str">
        <f t="shared" si="154"/>
        <v/>
      </c>
      <c r="J338" t="str">
        <f t="shared" si="155"/>
        <v/>
      </c>
      <c r="K338" t="str">
        <f t="shared" si="156"/>
        <v/>
      </c>
      <c r="L338" s="1" t="str">
        <f t="shared" si="157"/>
        <v/>
      </c>
      <c r="M338" t="str">
        <f t="shared" si="158"/>
        <v/>
      </c>
      <c r="N338" t="str">
        <f t="shared" si="159"/>
        <v/>
      </c>
      <c r="O338" t="str">
        <f t="shared" si="160"/>
        <v/>
      </c>
      <c r="P338" t="str">
        <f t="shared" si="161"/>
        <v/>
      </c>
      <c r="Q338" t="str">
        <f t="shared" si="162"/>
        <v/>
      </c>
      <c r="R338" t="str">
        <f t="shared" si="163"/>
        <v/>
      </c>
      <c r="S338" t="str">
        <f t="shared" si="164"/>
        <v/>
      </c>
      <c r="T338" t="str">
        <f t="shared" si="165"/>
        <v/>
      </c>
      <c r="U338" t="str">
        <f t="shared" si="166"/>
        <v/>
      </c>
      <c r="V338" t="str">
        <f t="shared" si="167"/>
        <v/>
      </c>
      <c r="W338" t="str">
        <f t="shared" si="168"/>
        <v/>
      </c>
      <c r="X338" t="str">
        <f t="shared" si="169"/>
        <v/>
      </c>
      <c r="Y338" t="str">
        <f t="shared" si="170"/>
        <v/>
      </c>
      <c r="Z338" t="str">
        <f t="shared" si="171"/>
        <v/>
      </c>
      <c r="AA338" t="str">
        <f t="shared" si="172"/>
        <v/>
      </c>
      <c r="AB338" t="str">
        <f t="shared" si="173"/>
        <v/>
      </c>
      <c r="AC338" t="str">
        <f t="shared" si="174"/>
        <v/>
      </c>
      <c r="AD338" t="str">
        <f t="shared" si="175"/>
        <v/>
      </c>
      <c r="AE338" t="str">
        <f t="shared" si="176"/>
        <v/>
      </c>
      <c r="AF338" t="str">
        <f t="shared" si="177"/>
        <v/>
      </c>
      <c r="AG338" s="27"/>
    </row>
    <row r="339" spans="2:33" ht="14.4">
      <c r="B339" s="19" t="str">
        <f>IF(ISBLANK(A339),"",_xlfn.XLOOKUP(LEFT(A339,3),'MKT name rule'!$B$2:$B$322,'MKT name rule'!$C$2:$C$322, "Not found"))</f>
        <v/>
      </c>
      <c r="C339" s="19" t="str">
        <f t="shared" si="178"/>
        <v/>
      </c>
      <c r="D339" t="str">
        <f t="shared" si="151"/>
        <v/>
      </c>
      <c r="E339" t="str">
        <f t="shared" si="152"/>
        <v/>
      </c>
      <c r="F339" t="str">
        <f t="shared" si="153"/>
        <v/>
      </c>
      <c r="G339" t="str">
        <f t="shared" si="150"/>
        <v/>
      </c>
      <c r="H339" t="str">
        <f t="shared" si="179"/>
        <v/>
      </c>
      <c r="I339" t="str">
        <f t="shared" si="154"/>
        <v/>
      </c>
      <c r="J339" t="str">
        <f t="shared" si="155"/>
        <v/>
      </c>
      <c r="K339" t="str">
        <f t="shared" si="156"/>
        <v/>
      </c>
      <c r="L339" s="1" t="str">
        <f t="shared" si="157"/>
        <v/>
      </c>
      <c r="M339" t="str">
        <f t="shared" si="158"/>
        <v/>
      </c>
      <c r="N339" t="str">
        <f t="shared" si="159"/>
        <v/>
      </c>
      <c r="O339" t="str">
        <f t="shared" si="160"/>
        <v/>
      </c>
      <c r="P339" t="str">
        <f t="shared" si="161"/>
        <v/>
      </c>
      <c r="Q339" t="str">
        <f t="shared" si="162"/>
        <v/>
      </c>
      <c r="R339" t="str">
        <f t="shared" si="163"/>
        <v/>
      </c>
      <c r="S339" t="str">
        <f t="shared" si="164"/>
        <v/>
      </c>
      <c r="T339" t="str">
        <f t="shared" si="165"/>
        <v/>
      </c>
      <c r="U339" t="str">
        <f t="shared" si="166"/>
        <v/>
      </c>
      <c r="V339" t="str">
        <f t="shared" si="167"/>
        <v/>
      </c>
      <c r="W339" t="str">
        <f t="shared" si="168"/>
        <v/>
      </c>
      <c r="X339" t="str">
        <f t="shared" si="169"/>
        <v/>
      </c>
      <c r="Y339" t="str">
        <f t="shared" si="170"/>
        <v/>
      </c>
      <c r="Z339" t="str">
        <f t="shared" si="171"/>
        <v/>
      </c>
      <c r="AA339" t="str">
        <f t="shared" si="172"/>
        <v/>
      </c>
      <c r="AB339" t="str">
        <f t="shared" si="173"/>
        <v/>
      </c>
      <c r="AC339" t="str">
        <f t="shared" si="174"/>
        <v/>
      </c>
      <c r="AD339" t="str">
        <f t="shared" si="175"/>
        <v/>
      </c>
      <c r="AE339" t="str">
        <f t="shared" si="176"/>
        <v/>
      </c>
      <c r="AF339" t="str">
        <f t="shared" si="177"/>
        <v/>
      </c>
      <c r="AG339" s="27"/>
    </row>
    <row r="340" spans="2:33" ht="14.4">
      <c r="B340" s="19" t="str">
        <f>IF(ISBLANK(A340),"",_xlfn.XLOOKUP(LEFT(A340,3),'MKT name rule'!$B$2:$B$322,'MKT name rule'!$C$2:$C$322, "Not found"))</f>
        <v/>
      </c>
      <c r="C340" s="19" t="str">
        <f t="shared" si="178"/>
        <v/>
      </c>
      <c r="D340" t="str">
        <f t="shared" si="151"/>
        <v/>
      </c>
      <c r="E340" t="str">
        <f t="shared" si="152"/>
        <v/>
      </c>
      <c r="F340" t="str">
        <f t="shared" si="153"/>
        <v/>
      </c>
      <c r="G340" t="str">
        <f t="shared" si="150"/>
        <v/>
      </c>
      <c r="H340" t="str">
        <f t="shared" si="179"/>
        <v/>
      </c>
      <c r="I340" t="str">
        <f t="shared" si="154"/>
        <v/>
      </c>
      <c r="J340" t="str">
        <f t="shared" si="155"/>
        <v/>
      </c>
      <c r="K340" t="str">
        <f t="shared" si="156"/>
        <v/>
      </c>
      <c r="L340" s="1" t="str">
        <f t="shared" si="157"/>
        <v/>
      </c>
      <c r="M340" t="str">
        <f t="shared" si="158"/>
        <v/>
      </c>
      <c r="N340" t="str">
        <f t="shared" si="159"/>
        <v/>
      </c>
      <c r="O340" t="str">
        <f t="shared" si="160"/>
        <v/>
      </c>
      <c r="P340" t="str">
        <f t="shared" si="161"/>
        <v/>
      </c>
      <c r="Q340" t="str">
        <f t="shared" si="162"/>
        <v/>
      </c>
      <c r="R340" t="str">
        <f t="shared" si="163"/>
        <v/>
      </c>
      <c r="S340" t="str">
        <f t="shared" si="164"/>
        <v/>
      </c>
      <c r="T340" t="str">
        <f t="shared" si="165"/>
        <v/>
      </c>
      <c r="U340" t="str">
        <f t="shared" si="166"/>
        <v/>
      </c>
      <c r="V340" t="str">
        <f t="shared" si="167"/>
        <v/>
      </c>
      <c r="W340" t="str">
        <f t="shared" si="168"/>
        <v/>
      </c>
      <c r="X340" t="str">
        <f t="shared" si="169"/>
        <v/>
      </c>
      <c r="Y340" t="str">
        <f t="shared" si="170"/>
        <v/>
      </c>
      <c r="Z340" t="str">
        <f t="shared" si="171"/>
        <v/>
      </c>
      <c r="AA340" t="str">
        <f t="shared" si="172"/>
        <v/>
      </c>
      <c r="AB340" t="str">
        <f t="shared" si="173"/>
        <v/>
      </c>
      <c r="AC340" t="str">
        <f t="shared" si="174"/>
        <v/>
      </c>
      <c r="AD340" t="str">
        <f t="shared" si="175"/>
        <v/>
      </c>
      <c r="AE340" t="str">
        <f t="shared" si="176"/>
        <v/>
      </c>
      <c r="AF340" t="str">
        <f t="shared" si="177"/>
        <v/>
      </c>
      <c r="AG340" s="27"/>
    </row>
    <row r="341" spans="2:33" ht="14.4">
      <c r="B341" s="19" t="str">
        <f>IF(ISBLANK(A341),"",_xlfn.XLOOKUP(LEFT(A341,3),'MKT name rule'!$B$2:$B$322,'MKT name rule'!$C$2:$C$322, "Not found"))</f>
        <v/>
      </c>
      <c r="C341" s="19" t="str">
        <f t="shared" si="178"/>
        <v/>
      </c>
      <c r="D341" t="str">
        <f t="shared" si="151"/>
        <v/>
      </c>
      <c r="E341" t="str">
        <f t="shared" si="152"/>
        <v/>
      </c>
      <c r="F341" t="str">
        <f t="shared" si="153"/>
        <v/>
      </c>
      <c r="G341" t="str">
        <f t="shared" si="150"/>
        <v/>
      </c>
      <c r="H341" t="str">
        <f t="shared" si="179"/>
        <v/>
      </c>
      <c r="I341" t="str">
        <f t="shared" si="154"/>
        <v/>
      </c>
      <c r="J341" t="str">
        <f t="shared" si="155"/>
        <v/>
      </c>
      <c r="K341" t="str">
        <f t="shared" si="156"/>
        <v/>
      </c>
      <c r="L341" s="1" t="str">
        <f t="shared" si="157"/>
        <v/>
      </c>
      <c r="M341" t="str">
        <f t="shared" si="158"/>
        <v/>
      </c>
      <c r="N341" t="str">
        <f t="shared" si="159"/>
        <v/>
      </c>
      <c r="O341" t="str">
        <f t="shared" si="160"/>
        <v/>
      </c>
      <c r="P341" t="str">
        <f t="shared" si="161"/>
        <v/>
      </c>
      <c r="Q341" t="str">
        <f t="shared" si="162"/>
        <v/>
      </c>
      <c r="R341" t="str">
        <f t="shared" si="163"/>
        <v/>
      </c>
      <c r="S341" t="str">
        <f t="shared" si="164"/>
        <v/>
      </c>
      <c r="T341" t="str">
        <f t="shared" si="165"/>
        <v/>
      </c>
      <c r="U341" t="str">
        <f t="shared" si="166"/>
        <v/>
      </c>
      <c r="V341" t="str">
        <f t="shared" si="167"/>
        <v/>
      </c>
      <c r="W341" t="str">
        <f t="shared" si="168"/>
        <v/>
      </c>
      <c r="X341" t="str">
        <f t="shared" si="169"/>
        <v/>
      </c>
      <c r="Y341" t="str">
        <f t="shared" si="170"/>
        <v/>
      </c>
      <c r="Z341" t="str">
        <f t="shared" si="171"/>
        <v/>
      </c>
      <c r="AA341" t="str">
        <f t="shared" si="172"/>
        <v/>
      </c>
      <c r="AB341" t="str">
        <f t="shared" si="173"/>
        <v/>
      </c>
      <c r="AC341" t="str">
        <f t="shared" si="174"/>
        <v/>
      </c>
      <c r="AD341" t="str">
        <f t="shared" si="175"/>
        <v/>
      </c>
      <c r="AE341" t="str">
        <f t="shared" si="176"/>
        <v/>
      </c>
      <c r="AF341" t="str">
        <f t="shared" si="177"/>
        <v/>
      </c>
      <c r="AG341" s="27"/>
    </row>
    <row r="342" spans="2:33" ht="14.4">
      <c r="B342" s="19" t="str">
        <f>IF(ISBLANK(A342),"",_xlfn.XLOOKUP(LEFT(A342,3),'MKT name rule'!$B$2:$B$322,'MKT name rule'!$C$2:$C$322, "Not found"))</f>
        <v/>
      </c>
      <c r="C342" s="19" t="str">
        <f t="shared" si="178"/>
        <v/>
      </c>
      <c r="D342" t="str">
        <f t="shared" si="151"/>
        <v/>
      </c>
      <c r="E342" t="str">
        <f t="shared" si="152"/>
        <v/>
      </c>
      <c r="F342" t="str">
        <f t="shared" si="153"/>
        <v/>
      </c>
      <c r="G342" t="str">
        <f t="shared" si="150"/>
        <v/>
      </c>
      <c r="H342" t="str">
        <f t="shared" si="179"/>
        <v/>
      </c>
      <c r="I342" t="str">
        <f t="shared" si="154"/>
        <v/>
      </c>
      <c r="J342" t="str">
        <f t="shared" si="155"/>
        <v/>
      </c>
      <c r="K342" t="str">
        <f t="shared" si="156"/>
        <v/>
      </c>
      <c r="L342" s="1" t="str">
        <f t="shared" si="157"/>
        <v/>
      </c>
      <c r="M342" t="str">
        <f t="shared" si="158"/>
        <v/>
      </c>
      <c r="N342" t="str">
        <f t="shared" si="159"/>
        <v/>
      </c>
      <c r="O342" t="str">
        <f t="shared" si="160"/>
        <v/>
      </c>
      <c r="P342" t="str">
        <f t="shared" si="161"/>
        <v/>
      </c>
      <c r="Q342" t="str">
        <f t="shared" si="162"/>
        <v/>
      </c>
      <c r="R342" t="str">
        <f t="shared" si="163"/>
        <v/>
      </c>
      <c r="S342" t="str">
        <f t="shared" si="164"/>
        <v/>
      </c>
      <c r="T342" t="str">
        <f t="shared" si="165"/>
        <v/>
      </c>
      <c r="U342" t="str">
        <f t="shared" si="166"/>
        <v/>
      </c>
      <c r="V342" t="str">
        <f t="shared" si="167"/>
        <v/>
      </c>
      <c r="W342" t="str">
        <f t="shared" si="168"/>
        <v/>
      </c>
      <c r="X342" t="str">
        <f t="shared" si="169"/>
        <v/>
      </c>
      <c r="Y342" t="str">
        <f t="shared" si="170"/>
        <v/>
      </c>
      <c r="Z342" t="str">
        <f t="shared" si="171"/>
        <v/>
      </c>
      <c r="AA342" t="str">
        <f t="shared" si="172"/>
        <v/>
      </c>
      <c r="AB342" t="str">
        <f t="shared" si="173"/>
        <v/>
      </c>
      <c r="AC342" t="str">
        <f t="shared" si="174"/>
        <v/>
      </c>
      <c r="AD342" t="str">
        <f t="shared" si="175"/>
        <v/>
      </c>
      <c r="AE342" t="str">
        <f t="shared" si="176"/>
        <v/>
      </c>
      <c r="AF342" t="str">
        <f t="shared" si="177"/>
        <v/>
      </c>
      <c r="AG342" s="27"/>
    </row>
    <row r="343" spans="2:33" ht="14.4">
      <c r="B343" s="19" t="str">
        <f>IF(ISBLANK(A343),"",_xlfn.XLOOKUP(LEFT(A343,3),'MKT name rule'!$B$2:$B$322,'MKT name rule'!$C$2:$C$322, "Not found"))</f>
        <v/>
      </c>
      <c r="C343" s="19" t="str">
        <f t="shared" si="178"/>
        <v/>
      </c>
      <c r="D343" t="str">
        <f t="shared" si="151"/>
        <v/>
      </c>
      <c r="E343" t="str">
        <f t="shared" si="152"/>
        <v/>
      </c>
      <c r="F343" t="str">
        <f t="shared" si="153"/>
        <v/>
      </c>
      <c r="G343" t="str">
        <f t="shared" si="150"/>
        <v/>
      </c>
      <c r="H343" t="str">
        <f t="shared" si="179"/>
        <v/>
      </c>
      <c r="I343" t="str">
        <f t="shared" si="154"/>
        <v/>
      </c>
      <c r="J343" t="str">
        <f t="shared" si="155"/>
        <v/>
      </c>
      <c r="K343" t="str">
        <f t="shared" si="156"/>
        <v/>
      </c>
      <c r="L343" s="1" t="str">
        <f t="shared" si="157"/>
        <v/>
      </c>
      <c r="M343" t="str">
        <f t="shared" si="158"/>
        <v/>
      </c>
      <c r="N343" t="str">
        <f t="shared" si="159"/>
        <v/>
      </c>
      <c r="O343" t="str">
        <f t="shared" si="160"/>
        <v/>
      </c>
      <c r="P343" t="str">
        <f t="shared" si="161"/>
        <v/>
      </c>
      <c r="Q343" t="str">
        <f t="shared" si="162"/>
        <v/>
      </c>
      <c r="R343" t="str">
        <f t="shared" si="163"/>
        <v/>
      </c>
      <c r="S343" t="str">
        <f t="shared" si="164"/>
        <v/>
      </c>
      <c r="T343" t="str">
        <f t="shared" si="165"/>
        <v/>
      </c>
      <c r="U343" t="str">
        <f t="shared" si="166"/>
        <v/>
      </c>
      <c r="V343" t="str">
        <f t="shared" si="167"/>
        <v/>
      </c>
      <c r="W343" t="str">
        <f t="shared" si="168"/>
        <v/>
      </c>
      <c r="X343" t="str">
        <f t="shared" si="169"/>
        <v/>
      </c>
      <c r="Y343" t="str">
        <f t="shared" si="170"/>
        <v/>
      </c>
      <c r="Z343" t="str">
        <f t="shared" si="171"/>
        <v/>
      </c>
      <c r="AA343" t="str">
        <f t="shared" si="172"/>
        <v/>
      </c>
      <c r="AB343" t="str">
        <f t="shared" si="173"/>
        <v/>
      </c>
      <c r="AC343" t="str">
        <f t="shared" si="174"/>
        <v/>
      </c>
      <c r="AD343" t="str">
        <f t="shared" si="175"/>
        <v/>
      </c>
      <c r="AE343" t="str">
        <f t="shared" si="176"/>
        <v/>
      </c>
      <c r="AF343" t="str">
        <f t="shared" si="177"/>
        <v/>
      </c>
      <c r="AG343" s="27"/>
    </row>
    <row r="344" spans="2:33" ht="14.4">
      <c r="B344" s="19" t="str">
        <f>IF(ISBLANK(A344),"",_xlfn.XLOOKUP(LEFT(A344,3),'MKT name rule'!$B$2:$B$322,'MKT name rule'!$C$2:$C$322, "Not found"))</f>
        <v/>
      </c>
      <c r="C344" s="19" t="str">
        <f t="shared" si="178"/>
        <v/>
      </c>
      <c r="D344" t="str">
        <f t="shared" si="151"/>
        <v/>
      </c>
      <c r="E344" t="str">
        <f t="shared" si="152"/>
        <v/>
      </c>
      <c r="F344" t="str">
        <f t="shared" si="153"/>
        <v/>
      </c>
      <c r="G344" t="str">
        <f t="shared" si="150"/>
        <v/>
      </c>
      <c r="H344" t="str">
        <f t="shared" si="179"/>
        <v/>
      </c>
      <c r="I344" t="str">
        <f t="shared" si="154"/>
        <v/>
      </c>
      <c r="J344" t="str">
        <f t="shared" si="155"/>
        <v/>
      </c>
      <c r="K344" t="str">
        <f t="shared" si="156"/>
        <v/>
      </c>
      <c r="L344" s="1" t="str">
        <f t="shared" si="157"/>
        <v/>
      </c>
      <c r="M344" t="str">
        <f t="shared" si="158"/>
        <v/>
      </c>
      <c r="N344" t="str">
        <f t="shared" si="159"/>
        <v/>
      </c>
      <c r="O344" t="str">
        <f t="shared" si="160"/>
        <v/>
      </c>
      <c r="P344" t="str">
        <f t="shared" si="161"/>
        <v/>
      </c>
      <c r="Q344" t="str">
        <f t="shared" si="162"/>
        <v/>
      </c>
      <c r="R344" t="str">
        <f t="shared" si="163"/>
        <v/>
      </c>
      <c r="S344" t="str">
        <f t="shared" si="164"/>
        <v/>
      </c>
      <c r="T344" t="str">
        <f t="shared" si="165"/>
        <v/>
      </c>
      <c r="U344" t="str">
        <f t="shared" si="166"/>
        <v/>
      </c>
      <c r="V344" t="str">
        <f t="shared" si="167"/>
        <v/>
      </c>
      <c r="W344" t="str">
        <f t="shared" si="168"/>
        <v/>
      </c>
      <c r="X344" t="str">
        <f t="shared" si="169"/>
        <v/>
      </c>
      <c r="Y344" t="str">
        <f t="shared" si="170"/>
        <v/>
      </c>
      <c r="Z344" t="str">
        <f t="shared" si="171"/>
        <v/>
      </c>
      <c r="AA344" t="str">
        <f t="shared" si="172"/>
        <v/>
      </c>
      <c r="AB344" t="str">
        <f t="shared" si="173"/>
        <v/>
      </c>
      <c r="AC344" t="str">
        <f t="shared" si="174"/>
        <v/>
      </c>
      <c r="AD344" t="str">
        <f t="shared" si="175"/>
        <v/>
      </c>
      <c r="AE344" t="str">
        <f t="shared" si="176"/>
        <v/>
      </c>
      <c r="AF344" t="str">
        <f t="shared" si="177"/>
        <v/>
      </c>
      <c r="AG344" s="27"/>
    </row>
    <row r="345" spans="2:33" ht="14.4">
      <c r="B345" s="19" t="str">
        <f>IF(ISBLANK(A345),"",_xlfn.XLOOKUP(LEFT(A345,3),'MKT name rule'!$B$2:$B$322,'MKT name rule'!$C$2:$C$322, "Not found"))</f>
        <v/>
      </c>
      <c r="C345" s="19" t="str">
        <f t="shared" si="178"/>
        <v/>
      </c>
      <c r="D345" t="str">
        <f t="shared" si="151"/>
        <v/>
      </c>
      <c r="E345" t="str">
        <f t="shared" si="152"/>
        <v/>
      </c>
      <c r="F345" t="str">
        <f t="shared" si="153"/>
        <v/>
      </c>
      <c r="G345" t="str">
        <f t="shared" si="150"/>
        <v/>
      </c>
      <c r="H345" t="str">
        <f t="shared" si="179"/>
        <v/>
      </c>
      <c r="I345" t="str">
        <f t="shared" si="154"/>
        <v/>
      </c>
      <c r="J345" t="str">
        <f t="shared" si="155"/>
        <v/>
      </c>
      <c r="K345" t="str">
        <f t="shared" si="156"/>
        <v/>
      </c>
      <c r="L345" s="1" t="str">
        <f t="shared" si="157"/>
        <v/>
      </c>
      <c r="M345" t="str">
        <f t="shared" si="158"/>
        <v/>
      </c>
      <c r="N345" t="str">
        <f t="shared" si="159"/>
        <v/>
      </c>
      <c r="O345" t="str">
        <f t="shared" si="160"/>
        <v/>
      </c>
      <c r="P345" t="str">
        <f t="shared" si="161"/>
        <v/>
      </c>
      <c r="Q345" t="str">
        <f t="shared" si="162"/>
        <v/>
      </c>
      <c r="R345" t="str">
        <f t="shared" si="163"/>
        <v/>
      </c>
      <c r="S345" t="str">
        <f t="shared" si="164"/>
        <v/>
      </c>
      <c r="T345" t="str">
        <f t="shared" si="165"/>
        <v/>
      </c>
      <c r="U345" t="str">
        <f t="shared" si="166"/>
        <v/>
      </c>
      <c r="V345" t="str">
        <f t="shared" si="167"/>
        <v/>
      </c>
      <c r="W345" t="str">
        <f t="shared" si="168"/>
        <v/>
      </c>
      <c r="X345" t="str">
        <f t="shared" si="169"/>
        <v/>
      </c>
      <c r="Y345" t="str">
        <f t="shared" si="170"/>
        <v/>
      </c>
      <c r="Z345" t="str">
        <f t="shared" si="171"/>
        <v/>
      </c>
      <c r="AA345" t="str">
        <f t="shared" si="172"/>
        <v/>
      </c>
      <c r="AB345" t="str">
        <f t="shared" si="173"/>
        <v/>
      </c>
      <c r="AC345" t="str">
        <f t="shared" si="174"/>
        <v/>
      </c>
      <c r="AD345" t="str">
        <f t="shared" si="175"/>
        <v/>
      </c>
      <c r="AE345" t="str">
        <f t="shared" si="176"/>
        <v/>
      </c>
      <c r="AF345" t="str">
        <f t="shared" si="177"/>
        <v/>
      </c>
      <c r="AG345" s="27"/>
    </row>
    <row r="346" spans="2:33" ht="14.4">
      <c r="B346" s="19" t="str">
        <f>IF(ISBLANK(A346),"",_xlfn.XLOOKUP(LEFT(A346,3),'MKT name rule'!$B$2:$B$322,'MKT name rule'!$C$2:$C$322, "Not found"))</f>
        <v/>
      </c>
      <c r="C346" s="19" t="str">
        <f t="shared" si="178"/>
        <v/>
      </c>
      <c r="D346" t="str">
        <f t="shared" si="151"/>
        <v/>
      </c>
      <c r="E346" t="str">
        <f t="shared" si="152"/>
        <v/>
      </c>
      <c r="F346" t="str">
        <f t="shared" si="153"/>
        <v/>
      </c>
      <c r="G346" t="str">
        <f t="shared" si="150"/>
        <v/>
      </c>
      <c r="H346" t="str">
        <f t="shared" si="179"/>
        <v/>
      </c>
      <c r="I346" t="str">
        <f t="shared" si="154"/>
        <v/>
      </c>
      <c r="J346" t="str">
        <f t="shared" si="155"/>
        <v/>
      </c>
      <c r="K346" t="str">
        <f t="shared" si="156"/>
        <v/>
      </c>
      <c r="L346" s="1" t="str">
        <f t="shared" si="157"/>
        <v/>
      </c>
      <c r="M346" t="str">
        <f t="shared" si="158"/>
        <v/>
      </c>
      <c r="N346" t="str">
        <f t="shared" si="159"/>
        <v/>
      </c>
      <c r="O346" t="str">
        <f t="shared" si="160"/>
        <v/>
      </c>
      <c r="P346" t="str">
        <f t="shared" si="161"/>
        <v/>
      </c>
      <c r="Q346" t="str">
        <f t="shared" si="162"/>
        <v/>
      </c>
      <c r="R346" t="str">
        <f t="shared" si="163"/>
        <v/>
      </c>
      <c r="S346" t="str">
        <f t="shared" si="164"/>
        <v/>
      </c>
      <c r="T346" t="str">
        <f t="shared" si="165"/>
        <v/>
      </c>
      <c r="U346" t="str">
        <f t="shared" si="166"/>
        <v/>
      </c>
      <c r="V346" t="str">
        <f t="shared" si="167"/>
        <v/>
      </c>
      <c r="W346" t="str">
        <f t="shared" si="168"/>
        <v/>
      </c>
      <c r="X346" t="str">
        <f t="shared" si="169"/>
        <v/>
      </c>
      <c r="Y346" t="str">
        <f t="shared" si="170"/>
        <v/>
      </c>
      <c r="Z346" t="str">
        <f t="shared" si="171"/>
        <v/>
      </c>
      <c r="AA346" t="str">
        <f t="shared" si="172"/>
        <v/>
      </c>
      <c r="AB346" t="str">
        <f t="shared" si="173"/>
        <v/>
      </c>
      <c r="AC346" t="str">
        <f t="shared" si="174"/>
        <v/>
      </c>
      <c r="AD346" t="str">
        <f t="shared" si="175"/>
        <v/>
      </c>
      <c r="AE346" t="str">
        <f t="shared" si="176"/>
        <v/>
      </c>
      <c r="AF346" t="str">
        <f t="shared" si="177"/>
        <v/>
      </c>
      <c r="AG346" s="27"/>
    </row>
    <row r="347" spans="2:33" ht="14.4">
      <c r="B347" s="19" t="str">
        <f>IF(ISBLANK(A347),"",_xlfn.XLOOKUP(LEFT(A347,3),'MKT name rule'!$B$2:$B$322,'MKT name rule'!$C$2:$C$322, "Not found"))</f>
        <v/>
      </c>
      <c r="C347" s="19" t="str">
        <f t="shared" si="178"/>
        <v/>
      </c>
      <c r="D347" t="str">
        <f t="shared" si="151"/>
        <v/>
      </c>
      <c r="E347" t="str">
        <f t="shared" si="152"/>
        <v/>
      </c>
      <c r="F347" t="str">
        <f t="shared" si="153"/>
        <v/>
      </c>
      <c r="G347" t="str">
        <f t="shared" si="150"/>
        <v/>
      </c>
      <c r="H347" t="str">
        <f t="shared" si="179"/>
        <v/>
      </c>
      <c r="I347" t="str">
        <f t="shared" si="154"/>
        <v/>
      </c>
      <c r="J347" t="str">
        <f t="shared" si="155"/>
        <v/>
      </c>
      <c r="K347" t="str">
        <f t="shared" si="156"/>
        <v/>
      </c>
      <c r="L347" s="1" t="str">
        <f t="shared" si="157"/>
        <v/>
      </c>
      <c r="M347" t="str">
        <f t="shared" si="158"/>
        <v/>
      </c>
      <c r="N347" t="str">
        <f t="shared" si="159"/>
        <v/>
      </c>
      <c r="O347" t="str">
        <f t="shared" si="160"/>
        <v/>
      </c>
      <c r="P347" t="str">
        <f t="shared" si="161"/>
        <v/>
      </c>
      <c r="Q347" t="str">
        <f t="shared" si="162"/>
        <v/>
      </c>
      <c r="R347" t="str">
        <f t="shared" si="163"/>
        <v/>
      </c>
      <c r="S347" t="str">
        <f t="shared" si="164"/>
        <v/>
      </c>
      <c r="T347" t="str">
        <f t="shared" si="165"/>
        <v/>
      </c>
      <c r="U347" t="str">
        <f t="shared" si="166"/>
        <v/>
      </c>
      <c r="V347" t="str">
        <f t="shared" si="167"/>
        <v/>
      </c>
      <c r="W347" t="str">
        <f t="shared" si="168"/>
        <v/>
      </c>
      <c r="X347" t="str">
        <f t="shared" si="169"/>
        <v/>
      </c>
      <c r="Y347" t="str">
        <f t="shared" si="170"/>
        <v/>
      </c>
      <c r="Z347" t="str">
        <f t="shared" si="171"/>
        <v/>
      </c>
      <c r="AA347" t="str">
        <f t="shared" si="172"/>
        <v/>
      </c>
      <c r="AB347" t="str">
        <f t="shared" si="173"/>
        <v/>
      </c>
      <c r="AC347" t="str">
        <f t="shared" si="174"/>
        <v/>
      </c>
      <c r="AD347" t="str">
        <f t="shared" si="175"/>
        <v/>
      </c>
      <c r="AE347" t="str">
        <f t="shared" si="176"/>
        <v/>
      </c>
      <c r="AF347" t="str">
        <f t="shared" si="177"/>
        <v/>
      </c>
      <c r="AG347" s="27"/>
    </row>
    <row r="348" spans="2:33" ht="14.4">
      <c r="B348" s="19" t="str">
        <f>IF(ISBLANK(A348),"",_xlfn.XLOOKUP(LEFT(A348,3),'MKT name rule'!$B$2:$B$322,'MKT name rule'!$C$2:$C$322, "Not found"))</f>
        <v/>
      </c>
      <c r="C348" s="19" t="str">
        <f t="shared" si="178"/>
        <v/>
      </c>
      <c r="D348" t="str">
        <f t="shared" si="151"/>
        <v/>
      </c>
      <c r="E348" t="str">
        <f t="shared" si="152"/>
        <v/>
      </c>
      <c r="F348" t="str">
        <f t="shared" si="153"/>
        <v/>
      </c>
      <c r="G348" t="str">
        <f t="shared" si="150"/>
        <v/>
      </c>
      <c r="H348" t="str">
        <f t="shared" si="179"/>
        <v/>
      </c>
      <c r="I348" t="str">
        <f t="shared" si="154"/>
        <v/>
      </c>
      <c r="J348" t="str">
        <f t="shared" si="155"/>
        <v/>
      </c>
      <c r="K348" t="str">
        <f t="shared" si="156"/>
        <v/>
      </c>
      <c r="L348" s="1" t="str">
        <f t="shared" si="157"/>
        <v/>
      </c>
      <c r="M348" t="str">
        <f t="shared" si="158"/>
        <v/>
      </c>
      <c r="N348" t="str">
        <f t="shared" si="159"/>
        <v/>
      </c>
      <c r="O348" t="str">
        <f t="shared" si="160"/>
        <v/>
      </c>
      <c r="P348" t="str">
        <f t="shared" si="161"/>
        <v/>
      </c>
      <c r="Q348" t="str">
        <f t="shared" si="162"/>
        <v/>
      </c>
      <c r="R348" t="str">
        <f t="shared" si="163"/>
        <v/>
      </c>
      <c r="S348" t="str">
        <f t="shared" si="164"/>
        <v/>
      </c>
      <c r="T348" t="str">
        <f t="shared" si="165"/>
        <v/>
      </c>
      <c r="U348" t="str">
        <f t="shared" si="166"/>
        <v/>
      </c>
      <c r="V348" t="str">
        <f t="shared" si="167"/>
        <v/>
      </c>
      <c r="W348" t="str">
        <f t="shared" si="168"/>
        <v/>
      </c>
      <c r="X348" t="str">
        <f t="shared" si="169"/>
        <v/>
      </c>
      <c r="Y348" t="str">
        <f t="shared" si="170"/>
        <v/>
      </c>
      <c r="Z348" t="str">
        <f t="shared" si="171"/>
        <v/>
      </c>
      <c r="AA348" t="str">
        <f t="shared" si="172"/>
        <v/>
      </c>
      <c r="AB348" t="str">
        <f t="shared" si="173"/>
        <v/>
      </c>
      <c r="AC348" t="str">
        <f t="shared" si="174"/>
        <v/>
      </c>
      <c r="AD348" t="str">
        <f t="shared" si="175"/>
        <v/>
      </c>
      <c r="AE348" t="str">
        <f t="shared" si="176"/>
        <v/>
      </c>
      <c r="AF348" t="str">
        <f t="shared" si="177"/>
        <v/>
      </c>
      <c r="AG348" s="27"/>
    </row>
    <row r="349" spans="2:33" ht="14.4">
      <c r="B349" s="19" t="str">
        <f>IF(ISBLANK(A349),"",_xlfn.XLOOKUP(LEFT(A349,3),'MKT name rule'!$B$2:$B$322,'MKT name rule'!$C$2:$C$322, "Not found"))</f>
        <v/>
      </c>
      <c r="C349" s="19" t="str">
        <f t="shared" si="178"/>
        <v/>
      </c>
      <c r="D349" t="str">
        <f t="shared" si="151"/>
        <v/>
      </c>
      <c r="E349" t="str">
        <f t="shared" si="152"/>
        <v/>
      </c>
      <c r="F349" t="str">
        <f t="shared" si="153"/>
        <v/>
      </c>
      <c r="G349" t="str">
        <f t="shared" si="150"/>
        <v/>
      </c>
      <c r="H349" t="str">
        <f t="shared" si="179"/>
        <v/>
      </c>
      <c r="I349" t="str">
        <f t="shared" si="154"/>
        <v/>
      </c>
      <c r="J349" t="str">
        <f t="shared" si="155"/>
        <v/>
      </c>
      <c r="K349" t="str">
        <f t="shared" si="156"/>
        <v/>
      </c>
      <c r="L349" s="1" t="str">
        <f t="shared" si="157"/>
        <v/>
      </c>
      <c r="M349" t="str">
        <f t="shared" si="158"/>
        <v/>
      </c>
      <c r="N349" t="str">
        <f t="shared" si="159"/>
        <v/>
      </c>
      <c r="O349" t="str">
        <f t="shared" si="160"/>
        <v/>
      </c>
      <c r="P349" t="str">
        <f t="shared" si="161"/>
        <v/>
      </c>
      <c r="Q349" t="str">
        <f t="shared" si="162"/>
        <v/>
      </c>
      <c r="R349" t="str">
        <f t="shared" si="163"/>
        <v/>
      </c>
      <c r="S349" t="str">
        <f t="shared" si="164"/>
        <v/>
      </c>
      <c r="T349" t="str">
        <f t="shared" si="165"/>
        <v/>
      </c>
      <c r="U349" t="str">
        <f t="shared" si="166"/>
        <v/>
      </c>
      <c r="V349" t="str">
        <f t="shared" si="167"/>
        <v/>
      </c>
      <c r="W349" t="str">
        <f t="shared" si="168"/>
        <v/>
      </c>
      <c r="X349" t="str">
        <f t="shared" si="169"/>
        <v/>
      </c>
      <c r="Y349" t="str">
        <f t="shared" si="170"/>
        <v/>
      </c>
      <c r="Z349" t="str">
        <f t="shared" si="171"/>
        <v/>
      </c>
      <c r="AA349" t="str">
        <f t="shared" si="172"/>
        <v/>
      </c>
      <c r="AB349" t="str">
        <f t="shared" si="173"/>
        <v/>
      </c>
      <c r="AC349" t="str">
        <f t="shared" si="174"/>
        <v/>
      </c>
      <c r="AD349" t="str">
        <f t="shared" si="175"/>
        <v/>
      </c>
      <c r="AE349" t="str">
        <f t="shared" si="176"/>
        <v/>
      </c>
      <c r="AF349" t="str">
        <f t="shared" si="177"/>
        <v/>
      </c>
      <c r="AG349" s="27"/>
    </row>
    <row r="350" spans="2:33" ht="14.4">
      <c r="B350" s="19" t="str">
        <f>IF(ISBLANK(A350),"",_xlfn.XLOOKUP(LEFT(A350,3),'MKT name rule'!$B$2:$B$322,'MKT name rule'!$C$2:$C$322, "Not found"))</f>
        <v/>
      </c>
      <c r="C350" s="19" t="str">
        <f t="shared" si="178"/>
        <v/>
      </c>
      <c r="D350" t="str">
        <f t="shared" si="151"/>
        <v/>
      </c>
      <c r="E350" t="str">
        <f t="shared" si="152"/>
        <v/>
      </c>
      <c r="F350" t="str">
        <f t="shared" si="153"/>
        <v/>
      </c>
      <c r="G350" t="str">
        <f t="shared" si="150"/>
        <v/>
      </c>
      <c r="H350" t="str">
        <f t="shared" si="179"/>
        <v/>
      </c>
      <c r="I350" t="str">
        <f t="shared" si="154"/>
        <v/>
      </c>
      <c r="J350" t="str">
        <f t="shared" si="155"/>
        <v/>
      </c>
      <c r="K350" t="str">
        <f t="shared" si="156"/>
        <v/>
      </c>
      <c r="L350" s="1" t="str">
        <f t="shared" si="157"/>
        <v/>
      </c>
      <c r="M350" t="str">
        <f t="shared" si="158"/>
        <v/>
      </c>
      <c r="N350" t="str">
        <f t="shared" si="159"/>
        <v/>
      </c>
      <c r="O350" t="str">
        <f t="shared" si="160"/>
        <v/>
      </c>
      <c r="P350" t="str">
        <f t="shared" si="161"/>
        <v/>
      </c>
      <c r="Q350" t="str">
        <f t="shared" si="162"/>
        <v/>
      </c>
      <c r="R350" t="str">
        <f t="shared" si="163"/>
        <v/>
      </c>
      <c r="S350" t="str">
        <f t="shared" si="164"/>
        <v/>
      </c>
      <c r="T350" t="str">
        <f t="shared" si="165"/>
        <v/>
      </c>
      <c r="U350" t="str">
        <f t="shared" si="166"/>
        <v/>
      </c>
      <c r="V350" t="str">
        <f t="shared" si="167"/>
        <v/>
      </c>
      <c r="W350" t="str">
        <f t="shared" si="168"/>
        <v/>
      </c>
      <c r="X350" t="str">
        <f t="shared" si="169"/>
        <v/>
      </c>
      <c r="Y350" t="str">
        <f t="shared" si="170"/>
        <v/>
      </c>
      <c r="Z350" t="str">
        <f t="shared" si="171"/>
        <v/>
      </c>
      <c r="AA350" t="str">
        <f t="shared" si="172"/>
        <v/>
      </c>
      <c r="AB350" t="str">
        <f t="shared" si="173"/>
        <v/>
      </c>
      <c r="AC350" t="str">
        <f t="shared" si="174"/>
        <v/>
      </c>
      <c r="AD350" t="str">
        <f t="shared" si="175"/>
        <v/>
      </c>
      <c r="AE350" t="str">
        <f t="shared" si="176"/>
        <v/>
      </c>
      <c r="AF350" t="str">
        <f t="shared" si="177"/>
        <v/>
      </c>
      <c r="AG350" s="27"/>
    </row>
    <row r="351" spans="2:33" ht="14.4">
      <c r="B351" s="19" t="str">
        <f>IF(ISBLANK(A351),"",_xlfn.XLOOKUP(LEFT(A351,3),'MKT name rule'!$B$2:$B$322,'MKT name rule'!$C$2:$C$322, "Not found"))</f>
        <v/>
      </c>
      <c r="C351" s="19" t="str">
        <f t="shared" si="178"/>
        <v/>
      </c>
      <c r="D351" t="str">
        <f t="shared" si="151"/>
        <v/>
      </c>
      <c r="E351" t="str">
        <f t="shared" si="152"/>
        <v/>
      </c>
      <c r="F351" t="str">
        <f t="shared" si="153"/>
        <v/>
      </c>
      <c r="G351" t="str">
        <f t="shared" si="150"/>
        <v/>
      </c>
      <c r="H351" t="str">
        <f t="shared" si="179"/>
        <v/>
      </c>
      <c r="I351" t="str">
        <f t="shared" si="154"/>
        <v/>
      </c>
      <c r="J351" t="str">
        <f t="shared" si="155"/>
        <v/>
      </c>
      <c r="K351" t="str">
        <f t="shared" si="156"/>
        <v/>
      </c>
      <c r="L351" s="1" t="str">
        <f t="shared" si="157"/>
        <v/>
      </c>
      <c r="M351" t="str">
        <f t="shared" si="158"/>
        <v/>
      </c>
      <c r="N351" t="str">
        <f t="shared" si="159"/>
        <v/>
      </c>
      <c r="O351" t="str">
        <f t="shared" si="160"/>
        <v/>
      </c>
      <c r="P351" t="str">
        <f t="shared" si="161"/>
        <v/>
      </c>
      <c r="Q351" t="str">
        <f t="shared" si="162"/>
        <v/>
      </c>
      <c r="R351" t="str">
        <f t="shared" si="163"/>
        <v/>
      </c>
      <c r="S351" t="str">
        <f t="shared" si="164"/>
        <v/>
      </c>
      <c r="T351" t="str">
        <f t="shared" si="165"/>
        <v/>
      </c>
      <c r="U351" t="str">
        <f t="shared" si="166"/>
        <v/>
      </c>
      <c r="V351" t="str">
        <f t="shared" si="167"/>
        <v/>
      </c>
      <c r="W351" t="str">
        <f t="shared" si="168"/>
        <v/>
      </c>
      <c r="X351" t="str">
        <f t="shared" si="169"/>
        <v/>
      </c>
      <c r="Y351" t="str">
        <f t="shared" si="170"/>
        <v/>
      </c>
      <c r="Z351" t="str">
        <f t="shared" si="171"/>
        <v/>
      </c>
      <c r="AA351" t="str">
        <f t="shared" si="172"/>
        <v/>
      </c>
      <c r="AB351" t="str">
        <f t="shared" si="173"/>
        <v/>
      </c>
      <c r="AC351" t="str">
        <f t="shared" si="174"/>
        <v/>
      </c>
      <c r="AD351" t="str">
        <f t="shared" si="175"/>
        <v/>
      </c>
      <c r="AE351" t="str">
        <f t="shared" si="176"/>
        <v/>
      </c>
      <c r="AF351" t="str">
        <f t="shared" si="177"/>
        <v/>
      </c>
      <c r="AG351" s="27"/>
    </row>
    <row r="352" spans="2:33" ht="14.4">
      <c r="B352" s="19" t="str">
        <f>IF(ISBLANK(A352),"",_xlfn.XLOOKUP(LEFT(A352,3),'MKT name rule'!$B$2:$B$322,'MKT name rule'!$C$2:$C$322, "Not found"))</f>
        <v/>
      </c>
      <c r="C352" s="19" t="str">
        <f t="shared" si="178"/>
        <v/>
      </c>
      <c r="D352" t="str">
        <f t="shared" si="151"/>
        <v/>
      </c>
      <c r="E352" t="str">
        <f t="shared" si="152"/>
        <v/>
      </c>
      <c r="F352" t="str">
        <f t="shared" si="153"/>
        <v/>
      </c>
      <c r="G352" t="str">
        <f t="shared" si="150"/>
        <v/>
      </c>
      <c r="H352" t="str">
        <f t="shared" si="179"/>
        <v/>
      </c>
      <c r="I352" t="str">
        <f t="shared" si="154"/>
        <v/>
      </c>
      <c r="J352" t="str">
        <f t="shared" si="155"/>
        <v/>
      </c>
      <c r="K352" t="str">
        <f t="shared" si="156"/>
        <v/>
      </c>
      <c r="L352" s="1" t="str">
        <f t="shared" si="157"/>
        <v/>
      </c>
      <c r="M352" t="str">
        <f t="shared" si="158"/>
        <v/>
      </c>
      <c r="N352" t="str">
        <f t="shared" si="159"/>
        <v/>
      </c>
      <c r="O352" t="str">
        <f t="shared" si="160"/>
        <v/>
      </c>
      <c r="P352" t="str">
        <f t="shared" si="161"/>
        <v/>
      </c>
      <c r="Q352" t="str">
        <f t="shared" si="162"/>
        <v/>
      </c>
      <c r="R352" t="str">
        <f t="shared" si="163"/>
        <v/>
      </c>
      <c r="S352" t="str">
        <f t="shared" si="164"/>
        <v/>
      </c>
      <c r="T352" t="str">
        <f t="shared" si="165"/>
        <v/>
      </c>
      <c r="U352" t="str">
        <f t="shared" si="166"/>
        <v/>
      </c>
      <c r="V352" t="str">
        <f t="shared" si="167"/>
        <v/>
      </c>
      <c r="W352" t="str">
        <f t="shared" si="168"/>
        <v/>
      </c>
      <c r="X352" t="str">
        <f t="shared" si="169"/>
        <v/>
      </c>
      <c r="Y352" t="str">
        <f t="shared" si="170"/>
        <v/>
      </c>
      <c r="Z352" t="str">
        <f t="shared" si="171"/>
        <v/>
      </c>
      <c r="AA352" t="str">
        <f t="shared" si="172"/>
        <v/>
      </c>
      <c r="AB352" t="str">
        <f t="shared" si="173"/>
        <v/>
      </c>
      <c r="AC352" t="str">
        <f t="shared" si="174"/>
        <v/>
      </c>
      <c r="AD352" t="str">
        <f t="shared" si="175"/>
        <v/>
      </c>
      <c r="AE352" t="str">
        <f t="shared" si="176"/>
        <v/>
      </c>
      <c r="AF352" t="str">
        <f t="shared" si="177"/>
        <v/>
      </c>
      <c r="AG352" s="27"/>
    </row>
    <row r="353" spans="2:33" ht="14.4">
      <c r="B353" s="19" t="str">
        <f>IF(ISBLANK(A353),"",_xlfn.XLOOKUP(LEFT(A353,3),'MKT name rule'!$B$2:$B$322,'MKT name rule'!$C$2:$C$322, "Not found"))</f>
        <v/>
      </c>
      <c r="C353" s="19" t="str">
        <f t="shared" si="178"/>
        <v/>
      </c>
      <c r="D353" t="str">
        <f t="shared" si="151"/>
        <v/>
      </c>
      <c r="E353" t="str">
        <f t="shared" si="152"/>
        <v/>
      </c>
      <c r="F353" t="str">
        <f t="shared" si="153"/>
        <v/>
      </c>
      <c r="G353" t="str">
        <f t="shared" si="150"/>
        <v/>
      </c>
      <c r="H353" t="str">
        <f t="shared" si="179"/>
        <v/>
      </c>
      <c r="I353" t="str">
        <f t="shared" si="154"/>
        <v/>
      </c>
      <c r="J353" t="str">
        <f t="shared" si="155"/>
        <v/>
      </c>
      <c r="K353" t="str">
        <f t="shared" si="156"/>
        <v/>
      </c>
      <c r="L353" s="1" t="str">
        <f t="shared" si="157"/>
        <v/>
      </c>
      <c r="M353" t="str">
        <f t="shared" si="158"/>
        <v/>
      </c>
      <c r="N353" t="str">
        <f t="shared" si="159"/>
        <v/>
      </c>
      <c r="O353" t="str">
        <f t="shared" si="160"/>
        <v/>
      </c>
      <c r="P353" t="str">
        <f t="shared" si="161"/>
        <v/>
      </c>
      <c r="Q353" t="str">
        <f t="shared" si="162"/>
        <v/>
      </c>
      <c r="R353" t="str">
        <f t="shared" si="163"/>
        <v/>
      </c>
      <c r="S353" t="str">
        <f t="shared" si="164"/>
        <v/>
      </c>
      <c r="T353" t="str">
        <f t="shared" si="165"/>
        <v/>
      </c>
      <c r="U353" t="str">
        <f t="shared" si="166"/>
        <v/>
      </c>
      <c r="V353" t="str">
        <f t="shared" si="167"/>
        <v/>
      </c>
      <c r="W353" t="str">
        <f t="shared" si="168"/>
        <v/>
      </c>
      <c r="X353" t="str">
        <f t="shared" si="169"/>
        <v/>
      </c>
      <c r="Y353" t="str">
        <f t="shared" si="170"/>
        <v/>
      </c>
      <c r="Z353" t="str">
        <f t="shared" si="171"/>
        <v/>
      </c>
      <c r="AA353" t="str">
        <f t="shared" si="172"/>
        <v/>
      </c>
      <c r="AB353" t="str">
        <f t="shared" si="173"/>
        <v/>
      </c>
      <c r="AC353" t="str">
        <f t="shared" si="174"/>
        <v/>
      </c>
      <c r="AD353" t="str">
        <f t="shared" si="175"/>
        <v/>
      </c>
      <c r="AE353" t="str">
        <f t="shared" si="176"/>
        <v/>
      </c>
      <c r="AF353" t="str">
        <f t="shared" si="177"/>
        <v/>
      </c>
      <c r="AG353" s="27"/>
    </row>
    <row r="354" spans="2:33" ht="14.4">
      <c r="B354" s="19" t="str">
        <f>IF(ISBLANK(A354),"",_xlfn.XLOOKUP(LEFT(A354,3),'MKT name rule'!$B$2:$B$322,'MKT name rule'!$C$2:$C$322, "Not found"))</f>
        <v/>
      </c>
      <c r="C354" s="19" t="str">
        <f t="shared" si="178"/>
        <v/>
      </c>
      <c r="D354" t="str">
        <f t="shared" si="151"/>
        <v/>
      </c>
      <c r="E354" t="str">
        <f t="shared" si="152"/>
        <v/>
      </c>
      <c r="F354" t="str">
        <f t="shared" si="153"/>
        <v/>
      </c>
      <c r="G354" t="str">
        <f t="shared" ref="G354:G417" si="180">IF(ISBLANK(A354),"",IF(ISNUMBER(SEARCH("Windows 11 Home",BR354)),"Windows 11 Home",IF(ISNUMBER(SEARCH("Windows 11 Pro",BR354)),"Windows 11 Pro",IF(ISNUMBER(SEARCH("Chrome",AM354)),"ChromeOS",""))))</f>
        <v/>
      </c>
      <c r="H354" t="str">
        <f t="shared" si="179"/>
        <v/>
      </c>
      <c r="I354" t="str">
        <f t="shared" si="154"/>
        <v/>
      </c>
      <c r="J354" t="str">
        <f t="shared" si="155"/>
        <v/>
      </c>
      <c r="K354" t="str">
        <f t="shared" si="156"/>
        <v/>
      </c>
      <c r="L354" s="1" t="str">
        <f t="shared" si="157"/>
        <v/>
      </c>
      <c r="M354" t="str">
        <f t="shared" si="158"/>
        <v/>
      </c>
      <c r="N354" t="str">
        <f t="shared" si="159"/>
        <v/>
      </c>
      <c r="O354" t="str">
        <f t="shared" si="160"/>
        <v/>
      </c>
      <c r="P354" t="str">
        <f t="shared" si="161"/>
        <v/>
      </c>
      <c r="Q354" t="str">
        <f t="shared" si="162"/>
        <v/>
      </c>
      <c r="R354" t="str">
        <f t="shared" si="163"/>
        <v/>
      </c>
      <c r="S354" t="str">
        <f t="shared" si="164"/>
        <v/>
      </c>
      <c r="T354" t="str">
        <f t="shared" si="165"/>
        <v/>
      </c>
      <c r="U354" t="str">
        <f t="shared" si="166"/>
        <v/>
      </c>
      <c r="V354" t="str">
        <f t="shared" si="167"/>
        <v/>
      </c>
      <c r="W354" t="str">
        <f t="shared" si="168"/>
        <v/>
      </c>
      <c r="X354" t="str">
        <f t="shared" si="169"/>
        <v/>
      </c>
      <c r="Y354" t="str">
        <f t="shared" si="170"/>
        <v/>
      </c>
      <c r="Z354" t="str">
        <f t="shared" si="171"/>
        <v/>
      </c>
      <c r="AA354" t="str">
        <f t="shared" si="172"/>
        <v/>
      </c>
      <c r="AB354" t="str">
        <f t="shared" si="173"/>
        <v/>
      </c>
      <c r="AC354" t="str">
        <f t="shared" si="174"/>
        <v/>
      </c>
      <c r="AD354" t="str">
        <f t="shared" si="175"/>
        <v/>
      </c>
      <c r="AE354" t="str">
        <f t="shared" si="176"/>
        <v/>
      </c>
      <c r="AF354" t="str">
        <f t="shared" si="177"/>
        <v/>
      </c>
      <c r="AG354" s="27"/>
    </row>
    <row r="355" spans="2:33" ht="14.4">
      <c r="B355" s="19" t="str">
        <f>IF(ISBLANK(A355),"",_xlfn.XLOOKUP(LEFT(A355,3),'MKT name rule'!$B$2:$B$322,'MKT name rule'!$C$2:$C$322, "Not found"))</f>
        <v/>
      </c>
      <c r="C355" s="19" t="str">
        <f t="shared" si="178"/>
        <v/>
      </c>
      <c r="D355" t="str">
        <f t="shared" si="151"/>
        <v/>
      </c>
      <c r="E355" t="str">
        <f t="shared" si="152"/>
        <v/>
      </c>
      <c r="F355" t="str">
        <f t="shared" si="153"/>
        <v/>
      </c>
      <c r="G355" t="str">
        <f t="shared" si="180"/>
        <v/>
      </c>
      <c r="H355" t="str">
        <f t="shared" si="179"/>
        <v/>
      </c>
      <c r="I355" t="str">
        <f t="shared" si="154"/>
        <v/>
      </c>
      <c r="J355" t="str">
        <f t="shared" si="155"/>
        <v/>
      </c>
      <c r="K355" t="str">
        <f t="shared" si="156"/>
        <v/>
      </c>
      <c r="L355" s="1" t="str">
        <f t="shared" si="157"/>
        <v/>
      </c>
      <c r="M355" t="str">
        <f t="shared" si="158"/>
        <v/>
      </c>
      <c r="N355" t="str">
        <f t="shared" si="159"/>
        <v/>
      </c>
      <c r="O355" t="str">
        <f t="shared" si="160"/>
        <v/>
      </c>
      <c r="P355" t="str">
        <f t="shared" si="161"/>
        <v/>
      </c>
      <c r="Q355" t="str">
        <f t="shared" si="162"/>
        <v/>
      </c>
      <c r="R355" t="str">
        <f t="shared" si="163"/>
        <v/>
      </c>
      <c r="S355" t="str">
        <f t="shared" si="164"/>
        <v/>
      </c>
      <c r="T355" t="str">
        <f t="shared" si="165"/>
        <v/>
      </c>
      <c r="U355" t="str">
        <f t="shared" si="166"/>
        <v/>
      </c>
      <c r="V355" t="str">
        <f t="shared" si="167"/>
        <v/>
      </c>
      <c r="W355" t="str">
        <f t="shared" si="168"/>
        <v/>
      </c>
      <c r="X355" t="str">
        <f t="shared" si="169"/>
        <v/>
      </c>
      <c r="Y355" t="str">
        <f t="shared" si="170"/>
        <v/>
      </c>
      <c r="Z355" t="str">
        <f t="shared" si="171"/>
        <v/>
      </c>
      <c r="AA355" t="str">
        <f t="shared" si="172"/>
        <v/>
      </c>
      <c r="AB355" t="str">
        <f t="shared" si="173"/>
        <v/>
      </c>
      <c r="AC355" t="str">
        <f t="shared" si="174"/>
        <v/>
      </c>
      <c r="AD355" t="str">
        <f t="shared" si="175"/>
        <v/>
      </c>
      <c r="AE355" t="str">
        <f t="shared" si="176"/>
        <v/>
      </c>
      <c r="AF355" t="str">
        <f t="shared" si="177"/>
        <v/>
      </c>
      <c r="AG355" s="27"/>
    </row>
    <row r="356" spans="2:33" ht="14.4">
      <c r="B356" s="19" t="str">
        <f>IF(ISBLANK(A356),"",_xlfn.XLOOKUP(LEFT(A356,3),'MKT name rule'!$B$2:$B$322,'MKT name rule'!$C$2:$C$322, "Not found"))</f>
        <v/>
      </c>
      <c r="C356" s="19" t="str">
        <f t="shared" si="178"/>
        <v/>
      </c>
      <c r="D356" t="str">
        <f t="shared" si="151"/>
        <v/>
      </c>
      <c r="E356" t="str">
        <f t="shared" si="152"/>
        <v/>
      </c>
      <c r="F356" t="str">
        <f t="shared" si="153"/>
        <v/>
      </c>
      <c r="G356" t="str">
        <f t="shared" si="180"/>
        <v/>
      </c>
      <c r="H356" t="str">
        <f t="shared" si="179"/>
        <v/>
      </c>
      <c r="I356" t="str">
        <f t="shared" si="154"/>
        <v/>
      </c>
      <c r="J356" t="str">
        <f t="shared" si="155"/>
        <v/>
      </c>
      <c r="K356" t="str">
        <f t="shared" si="156"/>
        <v/>
      </c>
      <c r="L356" s="1" t="str">
        <f t="shared" si="157"/>
        <v/>
      </c>
      <c r="M356" t="str">
        <f t="shared" si="158"/>
        <v/>
      </c>
      <c r="N356" t="str">
        <f t="shared" si="159"/>
        <v/>
      </c>
      <c r="O356" t="str">
        <f t="shared" si="160"/>
        <v/>
      </c>
      <c r="P356" t="str">
        <f t="shared" si="161"/>
        <v/>
      </c>
      <c r="Q356" t="str">
        <f t="shared" si="162"/>
        <v/>
      </c>
      <c r="R356" t="str">
        <f t="shared" si="163"/>
        <v/>
      </c>
      <c r="S356" t="str">
        <f t="shared" si="164"/>
        <v/>
      </c>
      <c r="T356" t="str">
        <f t="shared" si="165"/>
        <v/>
      </c>
      <c r="U356" t="str">
        <f t="shared" si="166"/>
        <v/>
      </c>
      <c r="V356" t="str">
        <f t="shared" si="167"/>
        <v/>
      </c>
      <c r="W356" t="str">
        <f t="shared" si="168"/>
        <v/>
      </c>
      <c r="X356" t="str">
        <f t="shared" si="169"/>
        <v/>
      </c>
      <c r="Y356" t="str">
        <f t="shared" si="170"/>
        <v/>
      </c>
      <c r="Z356" t="str">
        <f t="shared" si="171"/>
        <v/>
      </c>
      <c r="AA356" t="str">
        <f t="shared" si="172"/>
        <v/>
      </c>
      <c r="AB356" t="str">
        <f t="shared" si="173"/>
        <v/>
      </c>
      <c r="AC356" t="str">
        <f t="shared" si="174"/>
        <v/>
      </c>
      <c r="AD356" t="str">
        <f t="shared" si="175"/>
        <v/>
      </c>
      <c r="AE356" t="str">
        <f t="shared" si="176"/>
        <v/>
      </c>
      <c r="AF356" t="str">
        <f t="shared" si="177"/>
        <v/>
      </c>
      <c r="AG356" s="27"/>
    </row>
    <row r="357" spans="2:33" ht="14.4">
      <c r="B357" s="19" t="str">
        <f>IF(ISBLANK(A357),"",_xlfn.XLOOKUP(LEFT(A357,3),'MKT name rule'!$B$2:$B$322,'MKT name rule'!$C$2:$C$322, "Not found"))</f>
        <v/>
      </c>
      <c r="C357" s="19" t="str">
        <f t="shared" si="178"/>
        <v/>
      </c>
      <c r="D357" t="str">
        <f t="shared" si="151"/>
        <v/>
      </c>
      <c r="E357" t="str">
        <f t="shared" si="152"/>
        <v/>
      </c>
      <c r="F357" t="str">
        <f t="shared" si="153"/>
        <v/>
      </c>
      <c r="G357" t="str">
        <f t="shared" si="180"/>
        <v/>
      </c>
      <c r="H357" t="str">
        <f t="shared" si="179"/>
        <v/>
      </c>
      <c r="I357" t="str">
        <f t="shared" si="154"/>
        <v/>
      </c>
      <c r="J357" t="str">
        <f t="shared" si="155"/>
        <v/>
      </c>
      <c r="K357" t="str">
        <f t="shared" si="156"/>
        <v/>
      </c>
      <c r="L357" s="1" t="str">
        <f t="shared" si="157"/>
        <v/>
      </c>
      <c r="M357" t="str">
        <f t="shared" si="158"/>
        <v/>
      </c>
      <c r="N357" t="str">
        <f t="shared" si="159"/>
        <v/>
      </c>
      <c r="O357" t="str">
        <f t="shared" si="160"/>
        <v/>
      </c>
      <c r="P357" t="str">
        <f t="shared" si="161"/>
        <v/>
      </c>
      <c r="Q357" t="str">
        <f t="shared" si="162"/>
        <v/>
      </c>
      <c r="R357" t="str">
        <f t="shared" si="163"/>
        <v/>
      </c>
      <c r="S357" t="str">
        <f t="shared" si="164"/>
        <v/>
      </c>
      <c r="T357" t="str">
        <f t="shared" si="165"/>
        <v/>
      </c>
      <c r="U357" t="str">
        <f t="shared" si="166"/>
        <v/>
      </c>
      <c r="V357" t="str">
        <f t="shared" si="167"/>
        <v/>
      </c>
      <c r="W357" t="str">
        <f t="shared" si="168"/>
        <v/>
      </c>
      <c r="X357" t="str">
        <f t="shared" si="169"/>
        <v/>
      </c>
      <c r="Y357" t="str">
        <f t="shared" si="170"/>
        <v/>
      </c>
      <c r="Z357" t="str">
        <f t="shared" si="171"/>
        <v/>
      </c>
      <c r="AA357" t="str">
        <f t="shared" si="172"/>
        <v/>
      </c>
      <c r="AB357" t="str">
        <f t="shared" si="173"/>
        <v/>
      </c>
      <c r="AC357" t="str">
        <f t="shared" si="174"/>
        <v/>
      </c>
      <c r="AD357" t="str">
        <f t="shared" si="175"/>
        <v/>
      </c>
      <c r="AE357" t="str">
        <f t="shared" si="176"/>
        <v/>
      </c>
      <c r="AF357" t="str">
        <f t="shared" si="177"/>
        <v/>
      </c>
      <c r="AG357" s="27"/>
    </row>
    <row r="358" spans="2:33" ht="14.4">
      <c r="B358" s="19" t="str">
        <f>IF(ISBLANK(A358),"",_xlfn.XLOOKUP(LEFT(A358,3),'MKT name rule'!$B$2:$B$322,'MKT name rule'!$C$2:$C$322, "Not found"))</f>
        <v/>
      </c>
      <c r="C358" s="19" t="str">
        <f t="shared" si="178"/>
        <v/>
      </c>
      <c r="D358" t="str">
        <f t="shared" si="151"/>
        <v/>
      </c>
      <c r="E358" t="str">
        <f t="shared" si="152"/>
        <v/>
      </c>
      <c r="F358" t="str">
        <f t="shared" si="153"/>
        <v/>
      </c>
      <c r="G358" t="str">
        <f t="shared" si="180"/>
        <v/>
      </c>
      <c r="H358" t="str">
        <f t="shared" si="179"/>
        <v/>
      </c>
      <c r="I358" t="str">
        <f t="shared" si="154"/>
        <v/>
      </c>
      <c r="J358" t="str">
        <f t="shared" si="155"/>
        <v/>
      </c>
      <c r="K358" t="str">
        <f t="shared" si="156"/>
        <v/>
      </c>
      <c r="L358" s="1" t="str">
        <f t="shared" si="157"/>
        <v/>
      </c>
      <c r="M358" t="str">
        <f t="shared" si="158"/>
        <v/>
      </c>
      <c r="N358" t="str">
        <f t="shared" si="159"/>
        <v/>
      </c>
      <c r="O358" t="str">
        <f t="shared" si="160"/>
        <v/>
      </c>
      <c r="P358" t="str">
        <f t="shared" si="161"/>
        <v/>
      </c>
      <c r="Q358" t="str">
        <f t="shared" si="162"/>
        <v/>
      </c>
      <c r="R358" t="str">
        <f t="shared" si="163"/>
        <v/>
      </c>
      <c r="S358" t="str">
        <f t="shared" si="164"/>
        <v/>
      </c>
      <c r="T358" t="str">
        <f t="shared" si="165"/>
        <v/>
      </c>
      <c r="U358" t="str">
        <f t="shared" si="166"/>
        <v/>
      </c>
      <c r="V358" t="str">
        <f t="shared" si="167"/>
        <v/>
      </c>
      <c r="W358" t="str">
        <f t="shared" si="168"/>
        <v/>
      </c>
      <c r="X358" t="str">
        <f t="shared" si="169"/>
        <v/>
      </c>
      <c r="Y358" t="str">
        <f t="shared" si="170"/>
        <v/>
      </c>
      <c r="Z358" t="str">
        <f t="shared" si="171"/>
        <v/>
      </c>
      <c r="AA358" t="str">
        <f t="shared" si="172"/>
        <v/>
      </c>
      <c r="AB358" t="str">
        <f t="shared" si="173"/>
        <v/>
      </c>
      <c r="AC358" t="str">
        <f t="shared" si="174"/>
        <v/>
      </c>
      <c r="AD358" t="str">
        <f t="shared" si="175"/>
        <v/>
      </c>
      <c r="AE358" t="str">
        <f t="shared" si="176"/>
        <v/>
      </c>
      <c r="AF358" t="str">
        <f t="shared" si="177"/>
        <v/>
      </c>
      <c r="AG358" s="27"/>
    </row>
    <row r="359" spans="2:33" ht="14.4">
      <c r="B359" s="19" t="str">
        <f>IF(ISBLANK(A359),"",_xlfn.XLOOKUP(LEFT(A359,3),'MKT name rule'!$B$2:$B$322,'MKT name rule'!$C$2:$C$322, "Not found"))</f>
        <v/>
      </c>
      <c r="C359" s="19" t="str">
        <f t="shared" si="178"/>
        <v/>
      </c>
      <c r="D359" t="str">
        <f t="shared" si="151"/>
        <v/>
      </c>
      <c r="E359" t="str">
        <f t="shared" si="152"/>
        <v/>
      </c>
      <c r="F359" t="str">
        <f t="shared" si="153"/>
        <v/>
      </c>
      <c r="G359" t="str">
        <f t="shared" si="180"/>
        <v/>
      </c>
      <c r="H359" t="str">
        <f t="shared" si="179"/>
        <v/>
      </c>
      <c r="I359" t="str">
        <f t="shared" si="154"/>
        <v/>
      </c>
      <c r="J359" t="str">
        <f t="shared" si="155"/>
        <v/>
      </c>
      <c r="K359" t="str">
        <f t="shared" si="156"/>
        <v/>
      </c>
      <c r="L359" s="1" t="str">
        <f t="shared" si="157"/>
        <v/>
      </c>
      <c r="M359" t="str">
        <f t="shared" si="158"/>
        <v/>
      </c>
      <c r="N359" t="str">
        <f t="shared" si="159"/>
        <v/>
      </c>
      <c r="O359" t="str">
        <f t="shared" si="160"/>
        <v/>
      </c>
      <c r="P359" t="str">
        <f t="shared" si="161"/>
        <v/>
      </c>
      <c r="Q359" t="str">
        <f t="shared" si="162"/>
        <v/>
      </c>
      <c r="R359" t="str">
        <f t="shared" si="163"/>
        <v/>
      </c>
      <c r="S359" t="str">
        <f t="shared" si="164"/>
        <v/>
      </c>
      <c r="T359" t="str">
        <f t="shared" si="165"/>
        <v/>
      </c>
      <c r="U359" t="str">
        <f t="shared" si="166"/>
        <v/>
      </c>
      <c r="V359" t="str">
        <f t="shared" si="167"/>
        <v/>
      </c>
      <c r="W359" t="str">
        <f t="shared" si="168"/>
        <v/>
      </c>
      <c r="X359" t="str">
        <f t="shared" si="169"/>
        <v/>
      </c>
      <c r="Y359" t="str">
        <f t="shared" si="170"/>
        <v/>
      </c>
      <c r="Z359" t="str">
        <f t="shared" si="171"/>
        <v/>
      </c>
      <c r="AA359" t="str">
        <f t="shared" si="172"/>
        <v/>
      </c>
      <c r="AB359" t="str">
        <f t="shared" si="173"/>
        <v/>
      </c>
      <c r="AC359" t="str">
        <f t="shared" si="174"/>
        <v/>
      </c>
      <c r="AD359" t="str">
        <f t="shared" si="175"/>
        <v/>
      </c>
      <c r="AE359" t="str">
        <f t="shared" si="176"/>
        <v/>
      </c>
      <c r="AF359" t="str">
        <f t="shared" si="177"/>
        <v/>
      </c>
      <c r="AG359" s="27"/>
    </row>
    <row r="360" spans="2:33" ht="14.4">
      <c r="B360" s="19" t="str">
        <f>IF(ISBLANK(A360),"",_xlfn.XLOOKUP(LEFT(A360,3),'MKT name rule'!$B$2:$B$322,'MKT name rule'!$C$2:$C$322, "Not found"))</f>
        <v/>
      </c>
      <c r="C360" s="19" t="str">
        <f t="shared" si="178"/>
        <v/>
      </c>
      <c r="D360" t="str">
        <f t="shared" si="151"/>
        <v/>
      </c>
      <c r="E360" t="str">
        <f t="shared" si="152"/>
        <v/>
      </c>
      <c r="F360" t="str">
        <f t="shared" si="153"/>
        <v/>
      </c>
      <c r="G360" t="str">
        <f t="shared" si="180"/>
        <v/>
      </c>
      <c r="H360" t="str">
        <f t="shared" si="179"/>
        <v/>
      </c>
      <c r="I360" t="str">
        <f t="shared" si="154"/>
        <v/>
      </c>
      <c r="J360" t="str">
        <f t="shared" si="155"/>
        <v/>
      </c>
      <c r="K360" t="str">
        <f t="shared" si="156"/>
        <v/>
      </c>
      <c r="L360" s="1" t="str">
        <f t="shared" si="157"/>
        <v/>
      </c>
      <c r="M360" t="str">
        <f t="shared" si="158"/>
        <v/>
      </c>
      <c r="N360" t="str">
        <f t="shared" si="159"/>
        <v/>
      </c>
      <c r="O360" t="str">
        <f t="shared" si="160"/>
        <v/>
      </c>
      <c r="P360" t="str">
        <f t="shared" si="161"/>
        <v/>
      </c>
      <c r="Q360" t="str">
        <f t="shared" si="162"/>
        <v/>
      </c>
      <c r="R360" t="str">
        <f t="shared" si="163"/>
        <v/>
      </c>
      <c r="S360" t="str">
        <f t="shared" si="164"/>
        <v/>
      </c>
      <c r="T360" t="str">
        <f t="shared" si="165"/>
        <v/>
      </c>
      <c r="U360" t="str">
        <f t="shared" si="166"/>
        <v/>
      </c>
      <c r="V360" t="str">
        <f t="shared" si="167"/>
        <v/>
      </c>
      <c r="W360" t="str">
        <f t="shared" si="168"/>
        <v/>
      </c>
      <c r="X360" t="str">
        <f t="shared" si="169"/>
        <v/>
      </c>
      <c r="Y360" t="str">
        <f t="shared" si="170"/>
        <v/>
      </c>
      <c r="Z360" t="str">
        <f t="shared" si="171"/>
        <v/>
      </c>
      <c r="AA360" t="str">
        <f t="shared" si="172"/>
        <v/>
      </c>
      <c r="AB360" t="str">
        <f t="shared" si="173"/>
        <v/>
      </c>
      <c r="AC360" t="str">
        <f t="shared" si="174"/>
        <v/>
      </c>
      <c r="AD360" t="str">
        <f t="shared" si="175"/>
        <v/>
      </c>
      <c r="AE360" t="str">
        <f t="shared" si="176"/>
        <v/>
      </c>
      <c r="AF360" t="str">
        <f t="shared" si="177"/>
        <v/>
      </c>
      <c r="AG360" s="27"/>
    </row>
    <row r="361" spans="2:33" ht="14.4">
      <c r="B361" s="19" t="str">
        <f>IF(ISBLANK(A361),"",_xlfn.XLOOKUP(LEFT(A361,3),'MKT name rule'!$B$2:$B$322,'MKT name rule'!$C$2:$C$322, "Not found"))</f>
        <v/>
      </c>
      <c r="C361" s="19" t="str">
        <f t="shared" si="178"/>
        <v/>
      </c>
      <c r="D361" t="str">
        <f t="shared" si="151"/>
        <v/>
      </c>
      <c r="E361" t="str">
        <f t="shared" si="152"/>
        <v/>
      </c>
      <c r="F361" t="str">
        <f t="shared" si="153"/>
        <v/>
      </c>
      <c r="G361" t="str">
        <f t="shared" si="180"/>
        <v/>
      </c>
      <c r="H361" t="str">
        <f t="shared" si="179"/>
        <v/>
      </c>
      <c r="I361" t="str">
        <f t="shared" si="154"/>
        <v/>
      </c>
      <c r="J361" t="str">
        <f t="shared" si="155"/>
        <v/>
      </c>
      <c r="K361" t="str">
        <f t="shared" si="156"/>
        <v/>
      </c>
      <c r="L361" s="1" t="str">
        <f t="shared" si="157"/>
        <v/>
      </c>
      <c r="M361" t="str">
        <f t="shared" si="158"/>
        <v/>
      </c>
      <c r="N361" t="str">
        <f t="shared" si="159"/>
        <v/>
      </c>
      <c r="O361" t="str">
        <f t="shared" si="160"/>
        <v/>
      </c>
      <c r="P361" t="str">
        <f t="shared" si="161"/>
        <v/>
      </c>
      <c r="Q361" t="str">
        <f t="shared" si="162"/>
        <v/>
      </c>
      <c r="R361" t="str">
        <f t="shared" si="163"/>
        <v/>
      </c>
      <c r="S361" t="str">
        <f t="shared" si="164"/>
        <v/>
      </c>
      <c r="T361" t="str">
        <f t="shared" si="165"/>
        <v/>
      </c>
      <c r="U361" t="str">
        <f t="shared" si="166"/>
        <v/>
      </c>
      <c r="V361" t="str">
        <f t="shared" si="167"/>
        <v/>
      </c>
      <c r="W361" t="str">
        <f t="shared" si="168"/>
        <v/>
      </c>
      <c r="X361" t="str">
        <f t="shared" si="169"/>
        <v/>
      </c>
      <c r="Y361" t="str">
        <f t="shared" si="170"/>
        <v/>
      </c>
      <c r="Z361" t="str">
        <f t="shared" si="171"/>
        <v/>
      </c>
      <c r="AA361" t="str">
        <f t="shared" si="172"/>
        <v/>
      </c>
      <c r="AB361" t="str">
        <f t="shared" si="173"/>
        <v/>
      </c>
      <c r="AC361" t="str">
        <f t="shared" si="174"/>
        <v/>
      </c>
      <c r="AD361" t="str">
        <f t="shared" si="175"/>
        <v/>
      </c>
      <c r="AE361" t="str">
        <f t="shared" si="176"/>
        <v/>
      </c>
      <c r="AF361" t="str">
        <f t="shared" si="177"/>
        <v/>
      </c>
      <c r="AG361" s="27"/>
    </row>
    <row r="362" spans="2:33" ht="14.4">
      <c r="B362" s="19" t="str">
        <f>IF(ISBLANK(A362),"",_xlfn.XLOOKUP(LEFT(A362,3),'MKT name rule'!$B$2:$B$322,'MKT name rule'!$C$2:$C$322, "Not found"))</f>
        <v/>
      </c>
      <c r="C362" s="19" t="str">
        <f t="shared" si="178"/>
        <v/>
      </c>
      <c r="D362" t="str">
        <f t="shared" si="151"/>
        <v/>
      </c>
      <c r="E362" t="str">
        <f t="shared" si="152"/>
        <v/>
      </c>
      <c r="F362" t="str">
        <f t="shared" si="153"/>
        <v/>
      </c>
      <c r="G362" t="str">
        <f t="shared" si="180"/>
        <v/>
      </c>
      <c r="H362" t="str">
        <f t="shared" si="179"/>
        <v/>
      </c>
      <c r="I362" t="str">
        <f t="shared" si="154"/>
        <v/>
      </c>
      <c r="J362" t="str">
        <f t="shared" si="155"/>
        <v/>
      </c>
      <c r="K362" t="str">
        <f t="shared" si="156"/>
        <v/>
      </c>
      <c r="L362" s="1" t="str">
        <f t="shared" si="157"/>
        <v/>
      </c>
      <c r="M362" t="str">
        <f t="shared" si="158"/>
        <v/>
      </c>
      <c r="N362" t="str">
        <f t="shared" si="159"/>
        <v/>
      </c>
      <c r="O362" t="str">
        <f t="shared" si="160"/>
        <v/>
      </c>
      <c r="P362" t="str">
        <f t="shared" si="161"/>
        <v/>
      </c>
      <c r="Q362" t="str">
        <f t="shared" si="162"/>
        <v/>
      </c>
      <c r="R362" t="str">
        <f t="shared" si="163"/>
        <v/>
      </c>
      <c r="S362" t="str">
        <f t="shared" si="164"/>
        <v/>
      </c>
      <c r="T362" t="str">
        <f t="shared" si="165"/>
        <v/>
      </c>
      <c r="U362" t="str">
        <f t="shared" si="166"/>
        <v/>
      </c>
      <c r="V362" t="str">
        <f t="shared" si="167"/>
        <v/>
      </c>
      <c r="W362" t="str">
        <f t="shared" si="168"/>
        <v/>
      </c>
      <c r="X362" t="str">
        <f t="shared" si="169"/>
        <v/>
      </c>
      <c r="Y362" t="str">
        <f t="shared" si="170"/>
        <v/>
      </c>
      <c r="Z362" t="str">
        <f t="shared" si="171"/>
        <v/>
      </c>
      <c r="AA362" t="str">
        <f t="shared" si="172"/>
        <v/>
      </c>
      <c r="AB362" t="str">
        <f t="shared" si="173"/>
        <v/>
      </c>
      <c r="AC362" t="str">
        <f t="shared" si="174"/>
        <v/>
      </c>
      <c r="AD362" t="str">
        <f t="shared" si="175"/>
        <v/>
      </c>
      <c r="AE362" t="str">
        <f t="shared" si="176"/>
        <v/>
      </c>
      <c r="AF362" t="str">
        <f t="shared" si="177"/>
        <v/>
      </c>
      <c r="AG362" s="27"/>
    </row>
    <row r="363" spans="2:33" ht="14.4">
      <c r="B363" s="19" t="str">
        <f>IF(ISBLANK(A363),"",_xlfn.XLOOKUP(LEFT(A363,3),'MKT name rule'!$B$2:$B$322,'MKT name rule'!$C$2:$C$322, "Not found"))</f>
        <v/>
      </c>
      <c r="C363" s="19" t="str">
        <f t="shared" si="178"/>
        <v/>
      </c>
      <c r="D363" t="str">
        <f t="shared" si="151"/>
        <v/>
      </c>
      <c r="E363" t="str">
        <f t="shared" si="152"/>
        <v/>
      </c>
      <c r="F363" t="str">
        <f t="shared" si="153"/>
        <v/>
      </c>
      <c r="G363" t="str">
        <f t="shared" si="180"/>
        <v/>
      </c>
      <c r="H363" t="str">
        <f t="shared" si="179"/>
        <v/>
      </c>
      <c r="I363" t="str">
        <f t="shared" si="154"/>
        <v/>
      </c>
      <c r="J363" t="str">
        <f t="shared" si="155"/>
        <v/>
      </c>
      <c r="K363" t="str">
        <f t="shared" si="156"/>
        <v/>
      </c>
      <c r="L363" s="1" t="str">
        <f t="shared" si="157"/>
        <v/>
      </c>
      <c r="M363" t="str">
        <f t="shared" si="158"/>
        <v/>
      </c>
      <c r="N363" t="str">
        <f t="shared" si="159"/>
        <v/>
      </c>
      <c r="O363" t="str">
        <f t="shared" si="160"/>
        <v/>
      </c>
      <c r="P363" t="str">
        <f t="shared" si="161"/>
        <v/>
      </c>
      <c r="Q363" t="str">
        <f t="shared" si="162"/>
        <v/>
      </c>
      <c r="R363" t="str">
        <f t="shared" si="163"/>
        <v/>
      </c>
      <c r="S363" t="str">
        <f t="shared" si="164"/>
        <v/>
      </c>
      <c r="T363" t="str">
        <f t="shared" si="165"/>
        <v/>
      </c>
      <c r="U363" t="str">
        <f t="shared" si="166"/>
        <v/>
      </c>
      <c r="V363" t="str">
        <f t="shared" si="167"/>
        <v/>
      </c>
      <c r="W363" t="str">
        <f t="shared" si="168"/>
        <v/>
      </c>
      <c r="X363" t="str">
        <f t="shared" si="169"/>
        <v/>
      </c>
      <c r="Y363" t="str">
        <f t="shared" si="170"/>
        <v/>
      </c>
      <c r="Z363" t="str">
        <f t="shared" si="171"/>
        <v/>
      </c>
      <c r="AA363" t="str">
        <f t="shared" si="172"/>
        <v/>
      </c>
      <c r="AB363" t="str">
        <f t="shared" si="173"/>
        <v/>
      </c>
      <c r="AC363" t="str">
        <f t="shared" si="174"/>
        <v/>
      </c>
      <c r="AD363" t="str">
        <f t="shared" si="175"/>
        <v/>
      </c>
      <c r="AE363" t="str">
        <f t="shared" si="176"/>
        <v/>
      </c>
      <c r="AF363" t="str">
        <f t="shared" si="177"/>
        <v/>
      </c>
      <c r="AG363" s="27"/>
    </row>
    <row r="364" spans="2:33" ht="14.4">
      <c r="B364" s="19" t="str">
        <f>IF(ISBLANK(A364),"",_xlfn.XLOOKUP(LEFT(A364,3),'MKT name rule'!$B$2:$B$322,'MKT name rule'!$C$2:$C$322, "Not found"))</f>
        <v/>
      </c>
      <c r="C364" s="19" t="str">
        <f t="shared" si="178"/>
        <v/>
      </c>
      <c r="D364" t="str">
        <f t="shared" si="151"/>
        <v/>
      </c>
      <c r="E364" t="str">
        <f t="shared" si="152"/>
        <v/>
      </c>
      <c r="F364" t="str">
        <f t="shared" si="153"/>
        <v/>
      </c>
      <c r="G364" t="str">
        <f t="shared" si="180"/>
        <v/>
      </c>
      <c r="H364" t="str">
        <f t="shared" si="179"/>
        <v/>
      </c>
      <c r="I364" t="str">
        <f t="shared" si="154"/>
        <v/>
      </c>
      <c r="J364" t="str">
        <f t="shared" si="155"/>
        <v/>
      </c>
      <c r="K364" t="str">
        <f t="shared" si="156"/>
        <v/>
      </c>
      <c r="L364" s="1" t="str">
        <f t="shared" si="157"/>
        <v/>
      </c>
      <c r="M364" t="str">
        <f t="shared" si="158"/>
        <v/>
      </c>
      <c r="N364" t="str">
        <f t="shared" si="159"/>
        <v/>
      </c>
      <c r="O364" t="str">
        <f t="shared" si="160"/>
        <v/>
      </c>
      <c r="P364" t="str">
        <f t="shared" si="161"/>
        <v/>
      </c>
      <c r="Q364" t="str">
        <f t="shared" si="162"/>
        <v/>
      </c>
      <c r="R364" t="str">
        <f t="shared" si="163"/>
        <v/>
      </c>
      <c r="S364" t="str">
        <f t="shared" si="164"/>
        <v/>
      </c>
      <c r="T364" t="str">
        <f t="shared" si="165"/>
        <v/>
      </c>
      <c r="U364" t="str">
        <f t="shared" si="166"/>
        <v/>
      </c>
      <c r="V364" t="str">
        <f t="shared" si="167"/>
        <v/>
      </c>
      <c r="W364" t="str">
        <f t="shared" si="168"/>
        <v/>
      </c>
      <c r="X364" t="str">
        <f t="shared" si="169"/>
        <v/>
      </c>
      <c r="Y364" t="str">
        <f t="shared" si="170"/>
        <v/>
      </c>
      <c r="Z364" t="str">
        <f t="shared" si="171"/>
        <v/>
      </c>
      <c r="AA364" t="str">
        <f t="shared" si="172"/>
        <v/>
      </c>
      <c r="AB364" t="str">
        <f t="shared" si="173"/>
        <v/>
      </c>
      <c r="AC364" t="str">
        <f t="shared" si="174"/>
        <v/>
      </c>
      <c r="AD364" t="str">
        <f t="shared" si="175"/>
        <v/>
      </c>
      <c r="AE364" t="str">
        <f t="shared" si="176"/>
        <v/>
      </c>
      <c r="AF364" t="str">
        <f t="shared" si="177"/>
        <v/>
      </c>
      <c r="AG364" s="27"/>
    </row>
    <row r="365" spans="2:33" ht="14.4">
      <c r="B365" s="19" t="str">
        <f>IF(ISBLANK(A365),"",_xlfn.XLOOKUP(LEFT(A365,3),'MKT name rule'!$B$2:$B$322,'MKT name rule'!$C$2:$C$322, "Not found"))</f>
        <v/>
      </c>
      <c r="C365" s="19" t="str">
        <f t="shared" si="178"/>
        <v/>
      </c>
      <c r="D365" t="str">
        <f t="shared" si="151"/>
        <v/>
      </c>
      <c r="E365" t="str">
        <f t="shared" si="152"/>
        <v/>
      </c>
      <c r="F365" t="str">
        <f t="shared" si="153"/>
        <v/>
      </c>
      <c r="G365" t="str">
        <f t="shared" si="180"/>
        <v/>
      </c>
      <c r="H365" t="str">
        <f t="shared" si="179"/>
        <v/>
      </c>
      <c r="I365" t="str">
        <f t="shared" si="154"/>
        <v/>
      </c>
      <c r="J365" t="str">
        <f t="shared" si="155"/>
        <v/>
      </c>
      <c r="K365" t="str">
        <f t="shared" si="156"/>
        <v/>
      </c>
      <c r="L365" s="1" t="str">
        <f t="shared" si="157"/>
        <v/>
      </c>
      <c r="M365" t="str">
        <f t="shared" si="158"/>
        <v/>
      </c>
      <c r="N365" t="str">
        <f t="shared" si="159"/>
        <v/>
      </c>
      <c r="O365" t="str">
        <f t="shared" si="160"/>
        <v/>
      </c>
      <c r="P365" t="str">
        <f t="shared" si="161"/>
        <v/>
      </c>
      <c r="Q365" t="str">
        <f t="shared" si="162"/>
        <v/>
      </c>
      <c r="R365" t="str">
        <f t="shared" si="163"/>
        <v/>
      </c>
      <c r="S365" t="str">
        <f t="shared" si="164"/>
        <v/>
      </c>
      <c r="T365" t="str">
        <f t="shared" si="165"/>
        <v/>
      </c>
      <c r="U365" t="str">
        <f t="shared" si="166"/>
        <v/>
      </c>
      <c r="V365" t="str">
        <f t="shared" si="167"/>
        <v/>
      </c>
      <c r="W365" t="str">
        <f t="shared" si="168"/>
        <v/>
      </c>
      <c r="X365" t="str">
        <f t="shared" si="169"/>
        <v/>
      </c>
      <c r="Y365" t="str">
        <f t="shared" si="170"/>
        <v/>
      </c>
      <c r="Z365" t="str">
        <f t="shared" si="171"/>
        <v/>
      </c>
      <c r="AA365" t="str">
        <f t="shared" si="172"/>
        <v/>
      </c>
      <c r="AB365" t="str">
        <f t="shared" si="173"/>
        <v/>
      </c>
      <c r="AC365" t="str">
        <f t="shared" si="174"/>
        <v/>
      </c>
      <c r="AD365" t="str">
        <f t="shared" si="175"/>
        <v/>
      </c>
      <c r="AE365" t="str">
        <f t="shared" si="176"/>
        <v/>
      </c>
      <c r="AF365" t="str">
        <f t="shared" si="177"/>
        <v/>
      </c>
      <c r="AG365" s="27"/>
    </row>
    <row r="366" spans="2:33" ht="14.4">
      <c r="B366" s="19" t="str">
        <f>IF(ISBLANK(A366),"",_xlfn.XLOOKUP(LEFT(A366,3),'MKT name rule'!$B$2:$B$322,'MKT name rule'!$C$2:$C$322, "Not found"))</f>
        <v/>
      </c>
      <c r="C366" s="19" t="str">
        <f t="shared" si="178"/>
        <v/>
      </c>
      <c r="D366" t="str">
        <f t="shared" si="151"/>
        <v/>
      </c>
      <c r="E366" t="str">
        <f t="shared" si="152"/>
        <v/>
      </c>
      <c r="F366" t="str">
        <f t="shared" si="153"/>
        <v/>
      </c>
      <c r="G366" t="str">
        <f t="shared" si="180"/>
        <v/>
      </c>
      <c r="H366" t="str">
        <f t="shared" si="179"/>
        <v/>
      </c>
      <c r="I366" t="str">
        <f t="shared" si="154"/>
        <v/>
      </c>
      <c r="J366" t="str">
        <f t="shared" si="155"/>
        <v/>
      </c>
      <c r="K366" t="str">
        <f t="shared" si="156"/>
        <v/>
      </c>
      <c r="L366" s="1" t="str">
        <f t="shared" si="157"/>
        <v/>
      </c>
      <c r="M366" t="str">
        <f t="shared" si="158"/>
        <v/>
      </c>
      <c r="N366" t="str">
        <f t="shared" si="159"/>
        <v/>
      </c>
      <c r="O366" t="str">
        <f t="shared" si="160"/>
        <v/>
      </c>
      <c r="P366" t="str">
        <f t="shared" si="161"/>
        <v/>
      </c>
      <c r="Q366" t="str">
        <f t="shared" si="162"/>
        <v/>
      </c>
      <c r="R366" t="str">
        <f t="shared" si="163"/>
        <v/>
      </c>
      <c r="S366" t="str">
        <f t="shared" si="164"/>
        <v/>
      </c>
      <c r="T366" t="str">
        <f t="shared" si="165"/>
        <v/>
      </c>
      <c r="U366" t="str">
        <f t="shared" si="166"/>
        <v/>
      </c>
      <c r="V366" t="str">
        <f t="shared" si="167"/>
        <v/>
      </c>
      <c r="W366" t="str">
        <f t="shared" si="168"/>
        <v/>
      </c>
      <c r="X366" t="str">
        <f t="shared" si="169"/>
        <v/>
      </c>
      <c r="Y366" t="str">
        <f t="shared" si="170"/>
        <v/>
      </c>
      <c r="Z366" t="str">
        <f t="shared" si="171"/>
        <v/>
      </c>
      <c r="AA366" t="str">
        <f t="shared" si="172"/>
        <v/>
      </c>
      <c r="AB366" t="str">
        <f t="shared" si="173"/>
        <v/>
      </c>
      <c r="AC366" t="str">
        <f t="shared" si="174"/>
        <v/>
      </c>
      <c r="AD366" t="str">
        <f t="shared" si="175"/>
        <v/>
      </c>
      <c r="AE366" t="str">
        <f t="shared" si="176"/>
        <v/>
      </c>
      <c r="AF366" t="str">
        <f t="shared" si="177"/>
        <v/>
      </c>
      <c r="AG366" s="27"/>
    </row>
    <row r="367" spans="2:33" ht="14.4">
      <c r="B367" s="19" t="str">
        <f>IF(ISBLANK(A367),"",_xlfn.XLOOKUP(LEFT(A367,3),'MKT name rule'!$B$2:$B$322,'MKT name rule'!$C$2:$C$322, "Not found"))</f>
        <v/>
      </c>
      <c r="C367" s="19" t="str">
        <f t="shared" si="178"/>
        <v/>
      </c>
      <c r="D367" t="str">
        <f t="shared" si="151"/>
        <v/>
      </c>
      <c r="E367" t="str">
        <f t="shared" si="152"/>
        <v/>
      </c>
      <c r="F367" t="str">
        <f t="shared" si="153"/>
        <v/>
      </c>
      <c r="G367" t="str">
        <f t="shared" si="180"/>
        <v/>
      </c>
      <c r="H367" t="str">
        <f t="shared" si="179"/>
        <v/>
      </c>
      <c r="I367" t="str">
        <f t="shared" si="154"/>
        <v/>
      </c>
      <c r="J367" t="str">
        <f t="shared" si="155"/>
        <v/>
      </c>
      <c r="K367" t="str">
        <f t="shared" si="156"/>
        <v/>
      </c>
      <c r="L367" s="1" t="str">
        <f t="shared" si="157"/>
        <v/>
      </c>
      <c r="M367" t="str">
        <f t="shared" si="158"/>
        <v/>
      </c>
      <c r="N367" t="str">
        <f t="shared" si="159"/>
        <v/>
      </c>
      <c r="O367" t="str">
        <f t="shared" si="160"/>
        <v/>
      </c>
      <c r="P367" t="str">
        <f t="shared" si="161"/>
        <v/>
      </c>
      <c r="Q367" t="str">
        <f t="shared" si="162"/>
        <v/>
      </c>
      <c r="R367" t="str">
        <f t="shared" si="163"/>
        <v/>
      </c>
      <c r="S367" t="str">
        <f t="shared" si="164"/>
        <v/>
      </c>
      <c r="T367" t="str">
        <f t="shared" si="165"/>
        <v/>
      </c>
      <c r="U367" t="str">
        <f t="shared" si="166"/>
        <v/>
      </c>
      <c r="V367" t="str">
        <f t="shared" si="167"/>
        <v/>
      </c>
      <c r="W367" t="str">
        <f t="shared" si="168"/>
        <v/>
      </c>
      <c r="X367" t="str">
        <f t="shared" si="169"/>
        <v/>
      </c>
      <c r="Y367" t="str">
        <f t="shared" si="170"/>
        <v/>
      </c>
      <c r="Z367" t="str">
        <f t="shared" si="171"/>
        <v/>
      </c>
      <c r="AA367" t="str">
        <f t="shared" si="172"/>
        <v/>
      </c>
      <c r="AB367" t="str">
        <f t="shared" si="173"/>
        <v/>
      </c>
      <c r="AC367" t="str">
        <f t="shared" si="174"/>
        <v/>
      </c>
      <c r="AD367" t="str">
        <f t="shared" si="175"/>
        <v/>
      </c>
      <c r="AE367" t="str">
        <f t="shared" si="176"/>
        <v/>
      </c>
      <c r="AF367" t="str">
        <f t="shared" si="177"/>
        <v/>
      </c>
      <c r="AG367" s="27"/>
    </row>
    <row r="368" spans="2:33" ht="14.4">
      <c r="B368" s="19" t="str">
        <f>IF(ISBLANK(A368),"",_xlfn.XLOOKUP(LEFT(A368,3),'MKT name rule'!$B$2:$B$322,'MKT name rule'!$C$2:$C$322, "Not found"))</f>
        <v/>
      </c>
      <c r="C368" s="19" t="str">
        <f t="shared" si="178"/>
        <v/>
      </c>
      <c r="D368" t="str">
        <f t="shared" si="151"/>
        <v/>
      </c>
      <c r="E368" t="str">
        <f t="shared" si="152"/>
        <v/>
      </c>
      <c r="F368" t="str">
        <f t="shared" si="153"/>
        <v/>
      </c>
      <c r="G368" t="str">
        <f t="shared" si="180"/>
        <v/>
      </c>
      <c r="H368" t="str">
        <f t="shared" si="179"/>
        <v/>
      </c>
      <c r="I368" t="str">
        <f t="shared" si="154"/>
        <v/>
      </c>
      <c r="J368" t="str">
        <f t="shared" si="155"/>
        <v/>
      </c>
      <c r="K368" t="str">
        <f t="shared" si="156"/>
        <v/>
      </c>
      <c r="L368" s="1" t="str">
        <f t="shared" si="157"/>
        <v/>
      </c>
      <c r="M368" t="str">
        <f t="shared" si="158"/>
        <v/>
      </c>
      <c r="N368" t="str">
        <f t="shared" si="159"/>
        <v/>
      </c>
      <c r="O368" t="str">
        <f t="shared" si="160"/>
        <v/>
      </c>
      <c r="P368" t="str">
        <f t="shared" si="161"/>
        <v/>
      </c>
      <c r="Q368" t="str">
        <f t="shared" si="162"/>
        <v/>
      </c>
      <c r="R368" t="str">
        <f t="shared" si="163"/>
        <v/>
      </c>
      <c r="S368" t="str">
        <f t="shared" si="164"/>
        <v/>
      </c>
      <c r="T368" t="str">
        <f t="shared" si="165"/>
        <v/>
      </c>
      <c r="U368" t="str">
        <f t="shared" si="166"/>
        <v/>
      </c>
      <c r="V368" t="str">
        <f t="shared" si="167"/>
        <v/>
      </c>
      <c r="W368" t="str">
        <f t="shared" si="168"/>
        <v/>
      </c>
      <c r="X368" t="str">
        <f t="shared" si="169"/>
        <v/>
      </c>
      <c r="Y368" t="str">
        <f t="shared" si="170"/>
        <v/>
      </c>
      <c r="Z368" t="str">
        <f t="shared" si="171"/>
        <v/>
      </c>
      <c r="AA368" t="str">
        <f t="shared" si="172"/>
        <v/>
      </c>
      <c r="AB368" t="str">
        <f t="shared" si="173"/>
        <v/>
      </c>
      <c r="AC368" t="str">
        <f t="shared" si="174"/>
        <v/>
      </c>
      <c r="AD368" t="str">
        <f t="shared" si="175"/>
        <v/>
      </c>
      <c r="AE368" t="str">
        <f t="shared" si="176"/>
        <v/>
      </c>
      <c r="AF368" t="str">
        <f t="shared" si="177"/>
        <v/>
      </c>
      <c r="AG368" s="27"/>
    </row>
    <row r="369" spans="2:33" ht="14.4">
      <c r="B369" s="19" t="str">
        <f>IF(ISBLANK(A369),"",_xlfn.XLOOKUP(LEFT(A369,3),'MKT name rule'!$B$2:$B$322,'MKT name rule'!$C$2:$C$322, "Not found"))</f>
        <v/>
      </c>
      <c r="C369" s="19" t="str">
        <f t="shared" si="178"/>
        <v/>
      </c>
      <c r="D369" t="str">
        <f t="shared" si="151"/>
        <v/>
      </c>
      <c r="E369" t="str">
        <f t="shared" si="152"/>
        <v/>
      </c>
      <c r="F369" t="str">
        <f t="shared" si="153"/>
        <v/>
      </c>
      <c r="G369" t="str">
        <f t="shared" si="180"/>
        <v/>
      </c>
      <c r="H369" t="str">
        <f t="shared" si="179"/>
        <v/>
      </c>
      <c r="I369" t="str">
        <f t="shared" si="154"/>
        <v/>
      </c>
      <c r="J369" t="str">
        <f t="shared" si="155"/>
        <v/>
      </c>
      <c r="K369" t="str">
        <f t="shared" si="156"/>
        <v/>
      </c>
      <c r="L369" s="1" t="str">
        <f t="shared" si="157"/>
        <v/>
      </c>
      <c r="M369" t="str">
        <f t="shared" si="158"/>
        <v/>
      </c>
      <c r="N369" t="str">
        <f t="shared" si="159"/>
        <v/>
      </c>
      <c r="O369" t="str">
        <f t="shared" si="160"/>
        <v/>
      </c>
      <c r="P369" t="str">
        <f t="shared" si="161"/>
        <v/>
      </c>
      <c r="Q369" t="str">
        <f t="shared" si="162"/>
        <v/>
      </c>
      <c r="R369" t="str">
        <f t="shared" si="163"/>
        <v/>
      </c>
      <c r="S369" t="str">
        <f t="shared" si="164"/>
        <v/>
      </c>
      <c r="T369" t="str">
        <f t="shared" si="165"/>
        <v/>
      </c>
      <c r="U369" t="str">
        <f t="shared" si="166"/>
        <v/>
      </c>
      <c r="V369" t="str">
        <f t="shared" si="167"/>
        <v/>
      </c>
      <c r="W369" t="str">
        <f t="shared" si="168"/>
        <v/>
      </c>
      <c r="X369" t="str">
        <f t="shared" si="169"/>
        <v/>
      </c>
      <c r="Y369" t="str">
        <f t="shared" si="170"/>
        <v/>
      </c>
      <c r="Z369" t="str">
        <f t="shared" si="171"/>
        <v/>
      </c>
      <c r="AA369" t="str">
        <f t="shared" si="172"/>
        <v/>
      </c>
      <c r="AB369" t="str">
        <f t="shared" si="173"/>
        <v/>
      </c>
      <c r="AC369" t="str">
        <f t="shared" si="174"/>
        <v/>
      </c>
      <c r="AD369" t="str">
        <f t="shared" si="175"/>
        <v/>
      </c>
      <c r="AE369" t="str">
        <f t="shared" si="176"/>
        <v/>
      </c>
      <c r="AF369" t="str">
        <f t="shared" si="177"/>
        <v/>
      </c>
      <c r="AG369" s="27"/>
    </row>
    <row r="370" spans="2:33" ht="14.4">
      <c r="B370" s="19" t="str">
        <f>IF(ISBLANK(A370),"",_xlfn.XLOOKUP(LEFT(A370,3),'MKT name rule'!$B$2:$B$322,'MKT name rule'!$C$2:$C$322, "Not found"))</f>
        <v/>
      </c>
      <c r="C370" s="19" t="str">
        <f t="shared" si="178"/>
        <v/>
      </c>
      <c r="D370" t="str">
        <f t="shared" si="151"/>
        <v/>
      </c>
      <c r="E370" t="str">
        <f t="shared" si="152"/>
        <v/>
      </c>
      <c r="F370" t="str">
        <f t="shared" si="153"/>
        <v/>
      </c>
      <c r="G370" t="str">
        <f t="shared" si="180"/>
        <v/>
      </c>
      <c r="H370" t="str">
        <f t="shared" si="179"/>
        <v/>
      </c>
      <c r="I370" t="str">
        <f t="shared" si="154"/>
        <v/>
      </c>
      <c r="J370" t="str">
        <f t="shared" si="155"/>
        <v/>
      </c>
      <c r="K370" t="str">
        <f t="shared" si="156"/>
        <v/>
      </c>
      <c r="L370" s="1" t="str">
        <f t="shared" si="157"/>
        <v/>
      </c>
      <c r="M370" t="str">
        <f t="shared" si="158"/>
        <v/>
      </c>
      <c r="N370" t="str">
        <f t="shared" si="159"/>
        <v/>
      </c>
      <c r="O370" t="str">
        <f t="shared" si="160"/>
        <v/>
      </c>
      <c r="P370" t="str">
        <f t="shared" si="161"/>
        <v/>
      </c>
      <c r="Q370" t="str">
        <f t="shared" si="162"/>
        <v/>
      </c>
      <c r="R370" t="str">
        <f t="shared" si="163"/>
        <v/>
      </c>
      <c r="S370" t="str">
        <f t="shared" si="164"/>
        <v/>
      </c>
      <c r="T370" t="str">
        <f t="shared" si="165"/>
        <v/>
      </c>
      <c r="U370" t="str">
        <f t="shared" si="166"/>
        <v/>
      </c>
      <c r="V370" t="str">
        <f t="shared" si="167"/>
        <v/>
      </c>
      <c r="W370" t="str">
        <f t="shared" si="168"/>
        <v/>
      </c>
      <c r="X370" t="str">
        <f t="shared" si="169"/>
        <v/>
      </c>
      <c r="Y370" t="str">
        <f t="shared" si="170"/>
        <v/>
      </c>
      <c r="Z370" t="str">
        <f t="shared" si="171"/>
        <v/>
      </c>
      <c r="AA370" t="str">
        <f t="shared" si="172"/>
        <v/>
      </c>
      <c r="AB370" t="str">
        <f t="shared" si="173"/>
        <v/>
      </c>
      <c r="AC370" t="str">
        <f t="shared" si="174"/>
        <v/>
      </c>
      <c r="AD370" t="str">
        <f t="shared" si="175"/>
        <v/>
      </c>
      <c r="AE370" t="str">
        <f t="shared" si="176"/>
        <v/>
      </c>
      <c r="AF370" t="str">
        <f t="shared" si="177"/>
        <v/>
      </c>
      <c r="AG370" s="27"/>
    </row>
    <row r="371" spans="2:33" ht="14.4">
      <c r="B371" s="19" t="str">
        <f>IF(ISBLANK(A371),"",_xlfn.XLOOKUP(LEFT(A371,3),'MKT name rule'!$B$2:$B$322,'MKT name rule'!$C$2:$C$322, "Not found"))</f>
        <v/>
      </c>
      <c r="C371" s="19" t="str">
        <f t="shared" si="178"/>
        <v/>
      </c>
      <c r="D371" t="str">
        <f t="shared" si="151"/>
        <v/>
      </c>
      <c r="E371" t="str">
        <f t="shared" si="152"/>
        <v/>
      </c>
      <c r="F371" t="str">
        <f t="shared" si="153"/>
        <v/>
      </c>
      <c r="G371" t="str">
        <f t="shared" si="180"/>
        <v/>
      </c>
      <c r="H371" t="str">
        <f t="shared" si="179"/>
        <v/>
      </c>
      <c r="I371" t="str">
        <f t="shared" si="154"/>
        <v/>
      </c>
      <c r="J371" t="str">
        <f t="shared" si="155"/>
        <v/>
      </c>
      <c r="K371" t="str">
        <f t="shared" si="156"/>
        <v/>
      </c>
      <c r="L371" s="1" t="str">
        <f t="shared" si="157"/>
        <v/>
      </c>
      <c r="M371" t="str">
        <f t="shared" si="158"/>
        <v/>
      </c>
      <c r="N371" t="str">
        <f t="shared" si="159"/>
        <v/>
      </c>
      <c r="O371" t="str">
        <f t="shared" si="160"/>
        <v/>
      </c>
      <c r="P371" t="str">
        <f t="shared" si="161"/>
        <v/>
      </c>
      <c r="Q371" t="str">
        <f t="shared" si="162"/>
        <v/>
      </c>
      <c r="R371" t="str">
        <f t="shared" si="163"/>
        <v/>
      </c>
      <c r="S371" t="str">
        <f t="shared" si="164"/>
        <v/>
      </c>
      <c r="T371" t="str">
        <f t="shared" si="165"/>
        <v/>
      </c>
      <c r="U371" t="str">
        <f t="shared" si="166"/>
        <v/>
      </c>
      <c r="V371" t="str">
        <f t="shared" si="167"/>
        <v/>
      </c>
      <c r="W371" t="str">
        <f t="shared" si="168"/>
        <v/>
      </c>
      <c r="X371" t="str">
        <f t="shared" si="169"/>
        <v/>
      </c>
      <c r="Y371" t="str">
        <f t="shared" si="170"/>
        <v/>
      </c>
      <c r="Z371" t="str">
        <f t="shared" si="171"/>
        <v/>
      </c>
      <c r="AA371" t="str">
        <f t="shared" si="172"/>
        <v/>
      </c>
      <c r="AB371" t="str">
        <f t="shared" si="173"/>
        <v/>
      </c>
      <c r="AC371" t="str">
        <f t="shared" si="174"/>
        <v/>
      </c>
      <c r="AD371" t="str">
        <f t="shared" si="175"/>
        <v/>
      </c>
      <c r="AE371" t="str">
        <f t="shared" si="176"/>
        <v/>
      </c>
      <c r="AF371" t="str">
        <f t="shared" si="177"/>
        <v/>
      </c>
      <c r="AG371" s="27"/>
    </row>
    <row r="372" spans="2:33" ht="14.4">
      <c r="B372" s="19" t="str">
        <f>IF(ISBLANK(A372),"",_xlfn.XLOOKUP(LEFT(A372,3),'MKT name rule'!$B$2:$B$322,'MKT name rule'!$C$2:$C$322, "Not found"))</f>
        <v/>
      </c>
      <c r="C372" s="19" t="str">
        <f t="shared" si="178"/>
        <v/>
      </c>
      <c r="D372" t="str">
        <f t="shared" si="151"/>
        <v/>
      </c>
      <c r="E372" t="str">
        <f t="shared" si="152"/>
        <v/>
      </c>
      <c r="F372" t="str">
        <f t="shared" si="153"/>
        <v/>
      </c>
      <c r="G372" t="str">
        <f t="shared" si="180"/>
        <v/>
      </c>
      <c r="H372" t="str">
        <f t="shared" si="179"/>
        <v/>
      </c>
      <c r="I372" t="str">
        <f t="shared" si="154"/>
        <v/>
      </c>
      <c r="J372" t="str">
        <f t="shared" si="155"/>
        <v/>
      </c>
      <c r="K372" t="str">
        <f t="shared" si="156"/>
        <v/>
      </c>
      <c r="L372" s="1" t="str">
        <f t="shared" si="157"/>
        <v/>
      </c>
      <c r="M372" t="str">
        <f t="shared" si="158"/>
        <v/>
      </c>
      <c r="N372" t="str">
        <f t="shared" si="159"/>
        <v/>
      </c>
      <c r="O372" t="str">
        <f t="shared" si="160"/>
        <v/>
      </c>
      <c r="P372" t="str">
        <f t="shared" si="161"/>
        <v/>
      </c>
      <c r="Q372" t="str">
        <f t="shared" si="162"/>
        <v/>
      </c>
      <c r="R372" t="str">
        <f t="shared" si="163"/>
        <v/>
      </c>
      <c r="S372" t="str">
        <f t="shared" si="164"/>
        <v/>
      </c>
      <c r="T372" t="str">
        <f t="shared" si="165"/>
        <v/>
      </c>
      <c r="U372" t="str">
        <f t="shared" si="166"/>
        <v/>
      </c>
      <c r="V372" t="str">
        <f t="shared" si="167"/>
        <v/>
      </c>
      <c r="W372" t="str">
        <f t="shared" si="168"/>
        <v/>
      </c>
      <c r="X372" t="str">
        <f t="shared" si="169"/>
        <v/>
      </c>
      <c r="Y372" t="str">
        <f t="shared" si="170"/>
        <v/>
      </c>
      <c r="Z372" t="str">
        <f t="shared" si="171"/>
        <v/>
      </c>
      <c r="AA372" t="str">
        <f t="shared" si="172"/>
        <v/>
      </c>
      <c r="AB372" t="str">
        <f t="shared" si="173"/>
        <v/>
      </c>
      <c r="AC372" t="str">
        <f t="shared" si="174"/>
        <v/>
      </c>
      <c r="AD372" t="str">
        <f t="shared" si="175"/>
        <v/>
      </c>
      <c r="AE372" t="str">
        <f t="shared" si="176"/>
        <v/>
      </c>
      <c r="AF372" t="str">
        <f t="shared" si="177"/>
        <v/>
      </c>
      <c r="AG372" s="27"/>
    </row>
    <row r="373" spans="2:33" ht="14.4">
      <c r="B373" s="19" t="str">
        <f>IF(ISBLANK(A373),"",_xlfn.XLOOKUP(LEFT(A373,3),'MKT name rule'!$B$2:$B$322,'MKT name rule'!$C$2:$C$322, "Not found"))</f>
        <v/>
      </c>
      <c r="C373" s="19" t="str">
        <f t="shared" si="178"/>
        <v/>
      </c>
      <c r="D373" t="str">
        <f t="shared" si="151"/>
        <v/>
      </c>
      <c r="E373" t="str">
        <f t="shared" si="152"/>
        <v/>
      </c>
      <c r="F373" t="str">
        <f t="shared" si="153"/>
        <v/>
      </c>
      <c r="G373" t="str">
        <f t="shared" si="180"/>
        <v/>
      </c>
      <c r="H373" t="str">
        <f t="shared" si="179"/>
        <v/>
      </c>
      <c r="I373" t="str">
        <f t="shared" si="154"/>
        <v/>
      </c>
      <c r="J373" t="str">
        <f t="shared" si="155"/>
        <v/>
      </c>
      <c r="K373" t="str">
        <f t="shared" si="156"/>
        <v/>
      </c>
      <c r="L373" s="1" t="str">
        <f t="shared" si="157"/>
        <v/>
      </c>
      <c r="M373" t="str">
        <f t="shared" si="158"/>
        <v/>
      </c>
      <c r="N373" t="str">
        <f t="shared" si="159"/>
        <v/>
      </c>
      <c r="O373" t="str">
        <f t="shared" si="160"/>
        <v/>
      </c>
      <c r="P373" t="str">
        <f t="shared" si="161"/>
        <v/>
      </c>
      <c r="Q373" t="str">
        <f t="shared" si="162"/>
        <v/>
      </c>
      <c r="R373" t="str">
        <f t="shared" si="163"/>
        <v/>
      </c>
      <c r="S373" t="str">
        <f t="shared" si="164"/>
        <v/>
      </c>
      <c r="T373" t="str">
        <f t="shared" si="165"/>
        <v/>
      </c>
      <c r="U373" t="str">
        <f t="shared" si="166"/>
        <v/>
      </c>
      <c r="V373" t="str">
        <f t="shared" si="167"/>
        <v/>
      </c>
      <c r="W373" t="str">
        <f t="shared" si="168"/>
        <v/>
      </c>
      <c r="X373" t="str">
        <f t="shared" si="169"/>
        <v/>
      </c>
      <c r="Y373" t="str">
        <f t="shared" si="170"/>
        <v/>
      </c>
      <c r="Z373" t="str">
        <f t="shared" si="171"/>
        <v/>
      </c>
      <c r="AA373" t="str">
        <f t="shared" si="172"/>
        <v/>
      </c>
      <c r="AB373" t="str">
        <f t="shared" si="173"/>
        <v/>
      </c>
      <c r="AC373" t="str">
        <f t="shared" si="174"/>
        <v/>
      </c>
      <c r="AD373" t="str">
        <f t="shared" si="175"/>
        <v/>
      </c>
      <c r="AE373" t="str">
        <f t="shared" si="176"/>
        <v/>
      </c>
      <c r="AF373" t="str">
        <f t="shared" si="177"/>
        <v/>
      </c>
      <c r="AG373" s="27"/>
    </row>
    <row r="374" spans="2:33" ht="14.4">
      <c r="B374" s="19" t="str">
        <f>IF(ISBLANK(A374),"",_xlfn.XLOOKUP(LEFT(A374,3),'MKT name rule'!$B$2:$B$322,'MKT name rule'!$C$2:$C$322, "Not found"))</f>
        <v/>
      </c>
      <c r="C374" s="19" t="str">
        <f t="shared" si="178"/>
        <v/>
      </c>
      <c r="D374" t="str">
        <f t="shared" si="151"/>
        <v/>
      </c>
      <c r="E374" t="str">
        <f t="shared" si="152"/>
        <v/>
      </c>
      <c r="F374" t="str">
        <f t="shared" si="153"/>
        <v/>
      </c>
      <c r="G374" t="str">
        <f t="shared" si="180"/>
        <v/>
      </c>
      <c r="H374" t="str">
        <f t="shared" si="179"/>
        <v/>
      </c>
      <c r="I374" t="str">
        <f t="shared" si="154"/>
        <v/>
      </c>
      <c r="J374" t="str">
        <f t="shared" si="155"/>
        <v/>
      </c>
      <c r="K374" t="str">
        <f t="shared" si="156"/>
        <v/>
      </c>
      <c r="L374" s="1" t="str">
        <f t="shared" si="157"/>
        <v/>
      </c>
      <c r="M374" t="str">
        <f t="shared" si="158"/>
        <v/>
      </c>
      <c r="N374" t="str">
        <f t="shared" si="159"/>
        <v/>
      </c>
      <c r="O374" t="str">
        <f t="shared" si="160"/>
        <v/>
      </c>
      <c r="P374" t="str">
        <f t="shared" si="161"/>
        <v/>
      </c>
      <c r="Q374" t="str">
        <f t="shared" si="162"/>
        <v/>
      </c>
      <c r="R374" t="str">
        <f t="shared" si="163"/>
        <v/>
      </c>
      <c r="S374" t="str">
        <f t="shared" si="164"/>
        <v/>
      </c>
      <c r="T374" t="str">
        <f t="shared" si="165"/>
        <v/>
      </c>
      <c r="U374" t="str">
        <f t="shared" si="166"/>
        <v/>
      </c>
      <c r="V374" t="str">
        <f t="shared" si="167"/>
        <v/>
      </c>
      <c r="W374" t="str">
        <f t="shared" si="168"/>
        <v/>
      </c>
      <c r="X374" t="str">
        <f t="shared" si="169"/>
        <v/>
      </c>
      <c r="Y374" t="str">
        <f t="shared" si="170"/>
        <v/>
      </c>
      <c r="Z374" t="str">
        <f t="shared" si="171"/>
        <v/>
      </c>
      <c r="AA374" t="str">
        <f t="shared" si="172"/>
        <v/>
      </c>
      <c r="AB374" t="str">
        <f t="shared" si="173"/>
        <v/>
      </c>
      <c r="AC374" t="str">
        <f t="shared" si="174"/>
        <v/>
      </c>
      <c r="AD374" t="str">
        <f t="shared" si="175"/>
        <v/>
      </c>
      <c r="AE374" t="str">
        <f t="shared" si="176"/>
        <v/>
      </c>
      <c r="AF374" t="str">
        <f t="shared" si="177"/>
        <v/>
      </c>
      <c r="AG374" s="27"/>
    </row>
    <row r="375" spans="2:33" ht="14.4">
      <c r="B375" s="19" t="str">
        <f>IF(ISBLANK(A375),"",_xlfn.XLOOKUP(LEFT(A375,3),'MKT name rule'!$B$2:$B$322,'MKT name rule'!$C$2:$C$322, "Not found"))</f>
        <v/>
      </c>
      <c r="C375" s="19" t="str">
        <f t="shared" si="178"/>
        <v/>
      </c>
      <c r="D375" t="str">
        <f t="shared" si="151"/>
        <v/>
      </c>
      <c r="E375" t="str">
        <f t="shared" si="152"/>
        <v/>
      </c>
      <c r="F375" t="str">
        <f t="shared" si="153"/>
        <v/>
      </c>
      <c r="G375" t="str">
        <f t="shared" si="180"/>
        <v/>
      </c>
      <c r="H375" t="str">
        <f t="shared" si="179"/>
        <v/>
      </c>
      <c r="I375" t="str">
        <f t="shared" si="154"/>
        <v/>
      </c>
      <c r="J375" t="str">
        <f t="shared" si="155"/>
        <v/>
      </c>
      <c r="K375" t="str">
        <f t="shared" si="156"/>
        <v/>
      </c>
      <c r="L375" s="1" t="str">
        <f t="shared" si="157"/>
        <v/>
      </c>
      <c r="M375" t="str">
        <f t="shared" si="158"/>
        <v/>
      </c>
      <c r="N375" t="str">
        <f t="shared" si="159"/>
        <v/>
      </c>
      <c r="O375" t="str">
        <f t="shared" si="160"/>
        <v/>
      </c>
      <c r="P375" t="str">
        <f t="shared" si="161"/>
        <v/>
      </c>
      <c r="Q375" t="str">
        <f t="shared" si="162"/>
        <v/>
      </c>
      <c r="R375" t="str">
        <f t="shared" si="163"/>
        <v/>
      </c>
      <c r="S375" t="str">
        <f t="shared" si="164"/>
        <v/>
      </c>
      <c r="T375" t="str">
        <f t="shared" si="165"/>
        <v/>
      </c>
      <c r="U375" t="str">
        <f t="shared" si="166"/>
        <v/>
      </c>
      <c r="V375" t="str">
        <f t="shared" si="167"/>
        <v/>
      </c>
      <c r="W375" t="str">
        <f t="shared" si="168"/>
        <v/>
      </c>
      <c r="X375" t="str">
        <f t="shared" si="169"/>
        <v/>
      </c>
      <c r="Y375" t="str">
        <f t="shared" si="170"/>
        <v/>
      </c>
      <c r="Z375" t="str">
        <f t="shared" si="171"/>
        <v/>
      </c>
      <c r="AA375" t="str">
        <f t="shared" si="172"/>
        <v/>
      </c>
      <c r="AB375" t="str">
        <f t="shared" si="173"/>
        <v/>
      </c>
      <c r="AC375" t="str">
        <f t="shared" si="174"/>
        <v/>
      </c>
      <c r="AD375" t="str">
        <f t="shared" si="175"/>
        <v/>
      </c>
      <c r="AE375" t="str">
        <f t="shared" si="176"/>
        <v/>
      </c>
      <c r="AF375" t="str">
        <f t="shared" si="177"/>
        <v/>
      </c>
      <c r="AG375" s="27"/>
    </row>
    <row r="376" spans="2:33" ht="14.4">
      <c r="B376" s="19" t="str">
        <f>IF(ISBLANK(A376),"",_xlfn.XLOOKUP(LEFT(A376,3),'MKT name rule'!$B$2:$B$322,'MKT name rule'!$C$2:$C$322, "Not found"))</f>
        <v/>
      </c>
      <c r="C376" s="19" t="str">
        <f t="shared" si="178"/>
        <v/>
      </c>
      <c r="D376" t="str">
        <f t="shared" si="151"/>
        <v/>
      </c>
      <c r="E376" t="str">
        <f t="shared" si="152"/>
        <v/>
      </c>
      <c r="F376" t="str">
        <f t="shared" si="153"/>
        <v/>
      </c>
      <c r="G376" t="str">
        <f t="shared" si="180"/>
        <v/>
      </c>
      <c r="H376" t="str">
        <f t="shared" si="179"/>
        <v/>
      </c>
      <c r="I376" t="str">
        <f t="shared" si="154"/>
        <v/>
      </c>
      <c r="J376" t="str">
        <f t="shared" si="155"/>
        <v/>
      </c>
      <c r="K376" t="str">
        <f t="shared" si="156"/>
        <v/>
      </c>
      <c r="L376" s="1" t="str">
        <f t="shared" si="157"/>
        <v/>
      </c>
      <c r="M376" t="str">
        <f t="shared" si="158"/>
        <v/>
      </c>
      <c r="N376" t="str">
        <f t="shared" si="159"/>
        <v/>
      </c>
      <c r="O376" t="str">
        <f t="shared" si="160"/>
        <v/>
      </c>
      <c r="P376" t="str">
        <f t="shared" si="161"/>
        <v/>
      </c>
      <c r="Q376" t="str">
        <f t="shared" si="162"/>
        <v/>
      </c>
      <c r="R376" t="str">
        <f t="shared" si="163"/>
        <v/>
      </c>
      <c r="S376" t="str">
        <f t="shared" si="164"/>
        <v/>
      </c>
      <c r="T376" t="str">
        <f t="shared" si="165"/>
        <v/>
      </c>
      <c r="U376" t="str">
        <f t="shared" si="166"/>
        <v/>
      </c>
      <c r="V376" t="str">
        <f t="shared" si="167"/>
        <v/>
      </c>
      <c r="W376" t="str">
        <f t="shared" si="168"/>
        <v/>
      </c>
      <c r="X376" t="str">
        <f t="shared" si="169"/>
        <v/>
      </c>
      <c r="Y376" t="str">
        <f t="shared" si="170"/>
        <v/>
      </c>
      <c r="Z376" t="str">
        <f t="shared" si="171"/>
        <v/>
      </c>
      <c r="AA376" t="str">
        <f t="shared" si="172"/>
        <v/>
      </c>
      <c r="AB376" t="str">
        <f t="shared" si="173"/>
        <v/>
      </c>
      <c r="AC376" t="str">
        <f t="shared" si="174"/>
        <v/>
      </c>
      <c r="AD376" t="str">
        <f t="shared" si="175"/>
        <v/>
      </c>
      <c r="AE376" t="str">
        <f t="shared" si="176"/>
        <v/>
      </c>
      <c r="AF376" t="str">
        <f t="shared" si="177"/>
        <v/>
      </c>
      <c r="AG376" s="27"/>
    </row>
    <row r="377" spans="2:33" ht="14.4">
      <c r="B377" s="19" t="str">
        <f>IF(ISBLANK(A377),"",_xlfn.XLOOKUP(LEFT(A377,3),'MKT name rule'!$B$2:$B$322,'MKT name rule'!$C$2:$C$322, "Not found"))</f>
        <v/>
      </c>
      <c r="C377" s="19" t="str">
        <f t="shared" si="178"/>
        <v/>
      </c>
      <c r="D377" t="str">
        <f t="shared" si="151"/>
        <v/>
      </c>
      <c r="E377" t="str">
        <f t="shared" si="152"/>
        <v/>
      </c>
      <c r="F377" t="str">
        <f t="shared" si="153"/>
        <v/>
      </c>
      <c r="G377" t="str">
        <f t="shared" si="180"/>
        <v/>
      </c>
      <c r="H377" t="str">
        <f t="shared" si="179"/>
        <v/>
      </c>
      <c r="I377" t="str">
        <f t="shared" si="154"/>
        <v/>
      </c>
      <c r="J377" t="str">
        <f t="shared" si="155"/>
        <v/>
      </c>
      <c r="K377" t="str">
        <f t="shared" si="156"/>
        <v/>
      </c>
      <c r="L377" s="1" t="str">
        <f t="shared" si="157"/>
        <v/>
      </c>
      <c r="M377" t="str">
        <f t="shared" si="158"/>
        <v/>
      </c>
      <c r="N377" t="str">
        <f t="shared" si="159"/>
        <v/>
      </c>
      <c r="O377" t="str">
        <f t="shared" si="160"/>
        <v/>
      </c>
      <c r="P377" t="str">
        <f t="shared" si="161"/>
        <v/>
      </c>
      <c r="Q377" t="str">
        <f t="shared" si="162"/>
        <v/>
      </c>
      <c r="R377" t="str">
        <f t="shared" si="163"/>
        <v/>
      </c>
      <c r="S377" t="str">
        <f t="shared" si="164"/>
        <v/>
      </c>
      <c r="T377" t="str">
        <f t="shared" si="165"/>
        <v/>
      </c>
      <c r="U377" t="str">
        <f t="shared" si="166"/>
        <v/>
      </c>
      <c r="V377" t="str">
        <f t="shared" si="167"/>
        <v/>
      </c>
      <c r="W377" t="str">
        <f t="shared" si="168"/>
        <v/>
      </c>
      <c r="X377" t="str">
        <f t="shared" si="169"/>
        <v/>
      </c>
      <c r="Y377" t="str">
        <f t="shared" si="170"/>
        <v/>
      </c>
      <c r="Z377" t="str">
        <f t="shared" si="171"/>
        <v/>
      </c>
      <c r="AA377" t="str">
        <f t="shared" si="172"/>
        <v/>
      </c>
      <c r="AB377" t="str">
        <f t="shared" si="173"/>
        <v/>
      </c>
      <c r="AC377" t="str">
        <f t="shared" si="174"/>
        <v/>
      </c>
      <c r="AD377" t="str">
        <f t="shared" si="175"/>
        <v/>
      </c>
      <c r="AE377" t="str">
        <f t="shared" si="176"/>
        <v/>
      </c>
      <c r="AF377" t="str">
        <f t="shared" si="177"/>
        <v/>
      </c>
      <c r="AG377" s="27"/>
    </row>
    <row r="378" spans="2:33" ht="14.4">
      <c r="B378" s="19" t="str">
        <f>IF(ISBLANK(A378),"",_xlfn.XLOOKUP(LEFT(A378,3),'MKT name rule'!$B$2:$B$322,'MKT name rule'!$C$2:$C$322, "Not found"))</f>
        <v/>
      </c>
      <c r="C378" s="19" t="str">
        <f t="shared" si="178"/>
        <v/>
      </c>
      <c r="D378" t="str">
        <f t="shared" si="151"/>
        <v/>
      </c>
      <c r="E378" t="str">
        <f t="shared" si="152"/>
        <v/>
      </c>
      <c r="F378" t="str">
        <f t="shared" si="153"/>
        <v/>
      </c>
      <c r="G378" t="str">
        <f t="shared" si="180"/>
        <v/>
      </c>
      <c r="H378" t="str">
        <f t="shared" si="179"/>
        <v/>
      </c>
      <c r="I378" t="str">
        <f t="shared" si="154"/>
        <v/>
      </c>
      <c r="J378" t="str">
        <f t="shared" si="155"/>
        <v/>
      </c>
      <c r="K378" t="str">
        <f t="shared" si="156"/>
        <v/>
      </c>
      <c r="L378" s="1" t="str">
        <f t="shared" si="157"/>
        <v/>
      </c>
      <c r="M378" t="str">
        <f t="shared" si="158"/>
        <v/>
      </c>
      <c r="N378" t="str">
        <f t="shared" si="159"/>
        <v/>
      </c>
      <c r="O378" t="str">
        <f t="shared" si="160"/>
        <v/>
      </c>
      <c r="P378" t="str">
        <f t="shared" si="161"/>
        <v/>
      </c>
      <c r="Q378" t="str">
        <f t="shared" si="162"/>
        <v/>
      </c>
      <c r="R378" t="str">
        <f t="shared" si="163"/>
        <v/>
      </c>
      <c r="S378" t="str">
        <f t="shared" si="164"/>
        <v/>
      </c>
      <c r="T378" t="str">
        <f t="shared" si="165"/>
        <v/>
      </c>
      <c r="U378" t="str">
        <f t="shared" si="166"/>
        <v/>
      </c>
      <c r="V378" t="str">
        <f t="shared" si="167"/>
        <v/>
      </c>
      <c r="W378" t="str">
        <f t="shared" si="168"/>
        <v/>
      </c>
      <c r="X378" t="str">
        <f t="shared" si="169"/>
        <v/>
      </c>
      <c r="Y378" t="str">
        <f t="shared" si="170"/>
        <v/>
      </c>
      <c r="Z378" t="str">
        <f t="shared" si="171"/>
        <v/>
      </c>
      <c r="AA378" t="str">
        <f t="shared" si="172"/>
        <v/>
      </c>
      <c r="AB378" t="str">
        <f t="shared" si="173"/>
        <v/>
      </c>
      <c r="AC378" t="str">
        <f t="shared" si="174"/>
        <v/>
      </c>
      <c r="AD378" t="str">
        <f t="shared" si="175"/>
        <v/>
      </c>
      <c r="AE378" t="str">
        <f t="shared" si="176"/>
        <v/>
      </c>
      <c r="AF378" t="str">
        <f t="shared" si="177"/>
        <v/>
      </c>
      <c r="AG378" s="27"/>
    </row>
    <row r="379" spans="2:33" ht="14.4">
      <c r="B379" s="19" t="str">
        <f>IF(ISBLANK(A379),"",_xlfn.XLOOKUP(LEFT(A379,3),'MKT name rule'!$B$2:$B$322,'MKT name rule'!$C$2:$C$322, "Not found"))</f>
        <v/>
      </c>
      <c r="C379" s="19" t="str">
        <f t="shared" si="178"/>
        <v/>
      </c>
      <c r="D379" t="str">
        <f t="shared" si="151"/>
        <v/>
      </c>
      <c r="E379" t="str">
        <f t="shared" si="152"/>
        <v/>
      </c>
      <c r="F379" t="str">
        <f t="shared" si="153"/>
        <v/>
      </c>
      <c r="G379" t="str">
        <f t="shared" si="180"/>
        <v/>
      </c>
      <c r="H379" t="str">
        <f t="shared" si="179"/>
        <v/>
      </c>
      <c r="I379" t="str">
        <f t="shared" si="154"/>
        <v/>
      </c>
      <c r="J379" t="str">
        <f t="shared" si="155"/>
        <v/>
      </c>
      <c r="K379" t="str">
        <f t="shared" si="156"/>
        <v/>
      </c>
      <c r="L379" s="1" t="str">
        <f t="shared" si="157"/>
        <v/>
      </c>
      <c r="M379" t="str">
        <f t="shared" si="158"/>
        <v/>
      </c>
      <c r="N379" t="str">
        <f t="shared" si="159"/>
        <v/>
      </c>
      <c r="O379" t="str">
        <f t="shared" si="160"/>
        <v/>
      </c>
      <c r="P379" t="str">
        <f t="shared" si="161"/>
        <v/>
      </c>
      <c r="Q379" t="str">
        <f t="shared" si="162"/>
        <v/>
      </c>
      <c r="R379" t="str">
        <f t="shared" si="163"/>
        <v/>
      </c>
      <c r="S379" t="str">
        <f t="shared" si="164"/>
        <v/>
      </c>
      <c r="T379" t="str">
        <f t="shared" si="165"/>
        <v/>
      </c>
      <c r="U379" t="str">
        <f t="shared" si="166"/>
        <v/>
      </c>
      <c r="V379" t="str">
        <f t="shared" si="167"/>
        <v/>
      </c>
      <c r="W379" t="str">
        <f t="shared" si="168"/>
        <v/>
      </c>
      <c r="X379" t="str">
        <f t="shared" si="169"/>
        <v/>
      </c>
      <c r="Y379" t="str">
        <f t="shared" si="170"/>
        <v/>
      </c>
      <c r="Z379" t="str">
        <f t="shared" si="171"/>
        <v/>
      </c>
      <c r="AA379" t="str">
        <f t="shared" si="172"/>
        <v/>
      </c>
      <c r="AB379" t="str">
        <f t="shared" si="173"/>
        <v/>
      </c>
      <c r="AC379" t="str">
        <f t="shared" si="174"/>
        <v/>
      </c>
      <c r="AD379" t="str">
        <f t="shared" si="175"/>
        <v/>
      </c>
      <c r="AE379" t="str">
        <f t="shared" si="176"/>
        <v/>
      </c>
      <c r="AF379" t="str">
        <f t="shared" si="177"/>
        <v/>
      </c>
      <c r="AG379" s="27"/>
    </row>
    <row r="380" spans="2:33" ht="14.4">
      <c r="B380" s="19" t="str">
        <f>IF(ISBLANK(A380),"",_xlfn.XLOOKUP(LEFT(A380,3),'MKT name rule'!$B$2:$B$322,'MKT name rule'!$C$2:$C$322, "Not found"))</f>
        <v/>
      </c>
      <c r="C380" s="19" t="str">
        <f t="shared" si="178"/>
        <v/>
      </c>
      <c r="D380" t="str">
        <f t="shared" si="151"/>
        <v/>
      </c>
      <c r="E380" t="str">
        <f t="shared" si="152"/>
        <v/>
      </c>
      <c r="F380" t="str">
        <f t="shared" si="153"/>
        <v/>
      </c>
      <c r="G380" t="str">
        <f t="shared" si="180"/>
        <v/>
      </c>
      <c r="H380" t="str">
        <f t="shared" si="179"/>
        <v/>
      </c>
      <c r="I380" t="str">
        <f t="shared" si="154"/>
        <v/>
      </c>
      <c r="J380" t="str">
        <f t="shared" si="155"/>
        <v/>
      </c>
      <c r="K380" t="str">
        <f t="shared" si="156"/>
        <v/>
      </c>
      <c r="L380" s="1" t="str">
        <f t="shared" si="157"/>
        <v/>
      </c>
      <c r="M380" t="str">
        <f t="shared" si="158"/>
        <v/>
      </c>
      <c r="N380" t="str">
        <f t="shared" si="159"/>
        <v/>
      </c>
      <c r="O380" t="str">
        <f t="shared" si="160"/>
        <v/>
      </c>
      <c r="P380" t="str">
        <f t="shared" si="161"/>
        <v/>
      </c>
      <c r="Q380" t="str">
        <f t="shared" si="162"/>
        <v/>
      </c>
      <c r="R380" t="str">
        <f t="shared" si="163"/>
        <v/>
      </c>
      <c r="S380" t="str">
        <f t="shared" si="164"/>
        <v/>
      </c>
      <c r="T380" t="str">
        <f t="shared" si="165"/>
        <v/>
      </c>
      <c r="U380" t="str">
        <f t="shared" si="166"/>
        <v/>
      </c>
      <c r="V380" t="str">
        <f t="shared" si="167"/>
        <v/>
      </c>
      <c r="W380" t="str">
        <f t="shared" si="168"/>
        <v/>
      </c>
      <c r="X380" t="str">
        <f t="shared" si="169"/>
        <v/>
      </c>
      <c r="Y380" t="str">
        <f t="shared" si="170"/>
        <v/>
      </c>
      <c r="Z380" t="str">
        <f t="shared" si="171"/>
        <v/>
      </c>
      <c r="AA380" t="str">
        <f t="shared" si="172"/>
        <v/>
      </c>
      <c r="AB380" t="str">
        <f t="shared" si="173"/>
        <v/>
      </c>
      <c r="AC380" t="str">
        <f t="shared" si="174"/>
        <v/>
      </c>
      <c r="AD380" t="str">
        <f t="shared" si="175"/>
        <v/>
      </c>
      <c r="AE380" t="str">
        <f t="shared" si="176"/>
        <v/>
      </c>
      <c r="AF380" t="str">
        <f t="shared" si="177"/>
        <v/>
      </c>
      <c r="AG380" s="27"/>
    </row>
    <row r="381" spans="2:33" ht="14.4">
      <c r="B381" s="19" t="str">
        <f>IF(ISBLANK(A381),"",_xlfn.XLOOKUP(LEFT(A381,3),'MKT name rule'!$B$2:$B$322,'MKT name rule'!$C$2:$C$322, "Not found"))</f>
        <v/>
      </c>
      <c r="C381" s="19" t="str">
        <f t="shared" si="178"/>
        <v/>
      </c>
      <c r="D381" t="str">
        <f t="shared" si="151"/>
        <v/>
      </c>
      <c r="E381" t="str">
        <f t="shared" si="152"/>
        <v/>
      </c>
      <c r="F381" t="str">
        <f t="shared" si="153"/>
        <v/>
      </c>
      <c r="G381" t="str">
        <f t="shared" si="180"/>
        <v/>
      </c>
      <c r="H381" t="str">
        <f t="shared" si="179"/>
        <v/>
      </c>
      <c r="I381" t="str">
        <f t="shared" si="154"/>
        <v/>
      </c>
      <c r="J381" t="str">
        <f t="shared" si="155"/>
        <v/>
      </c>
      <c r="K381" t="str">
        <f t="shared" si="156"/>
        <v/>
      </c>
      <c r="L381" s="1" t="str">
        <f t="shared" si="157"/>
        <v/>
      </c>
      <c r="M381" t="str">
        <f t="shared" si="158"/>
        <v/>
      </c>
      <c r="N381" t="str">
        <f t="shared" si="159"/>
        <v/>
      </c>
      <c r="O381" t="str">
        <f t="shared" si="160"/>
        <v/>
      </c>
      <c r="P381" t="str">
        <f t="shared" si="161"/>
        <v/>
      </c>
      <c r="Q381" t="str">
        <f t="shared" si="162"/>
        <v/>
      </c>
      <c r="R381" t="str">
        <f t="shared" si="163"/>
        <v/>
      </c>
      <c r="S381" t="str">
        <f t="shared" si="164"/>
        <v/>
      </c>
      <c r="T381" t="str">
        <f t="shared" si="165"/>
        <v/>
      </c>
      <c r="U381" t="str">
        <f t="shared" si="166"/>
        <v/>
      </c>
      <c r="V381" t="str">
        <f t="shared" si="167"/>
        <v/>
      </c>
      <c r="W381" t="str">
        <f t="shared" si="168"/>
        <v/>
      </c>
      <c r="X381" t="str">
        <f t="shared" si="169"/>
        <v/>
      </c>
      <c r="Y381" t="str">
        <f t="shared" si="170"/>
        <v/>
      </c>
      <c r="Z381" t="str">
        <f t="shared" si="171"/>
        <v/>
      </c>
      <c r="AA381" t="str">
        <f t="shared" si="172"/>
        <v/>
      </c>
      <c r="AB381" t="str">
        <f t="shared" si="173"/>
        <v/>
      </c>
      <c r="AC381" t="str">
        <f t="shared" si="174"/>
        <v/>
      </c>
      <c r="AD381" t="str">
        <f t="shared" si="175"/>
        <v/>
      </c>
      <c r="AE381" t="str">
        <f t="shared" si="176"/>
        <v/>
      </c>
      <c r="AF381" t="str">
        <f t="shared" si="177"/>
        <v/>
      </c>
      <c r="AG381" s="27"/>
    </row>
    <row r="382" spans="2:33" ht="14.4">
      <c r="B382" s="19" t="str">
        <f>IF(ISBLANK(A382),"",_xlfn.XLOOKUP(LEFT(A382,3),'MKT name rule'!$B$2:$B$322,'MKT name rule'!$C$2:$C$322, "Not found"))</f>
        <v/>
      </c>
      <c r="C382" s="19" t="str">
        <f t="shared" si="178"/>
        <v/>
      </c>
      <c r="D382" t="str">
        <f t="shared" si="151"/>
        <v/>
      </c>
      <c r="E382" t="str">
        <f t="shared" si="152"/>
        <v/>
      </c>
      <c r="F382" t="str">
        <f t="shared" si="153"/>
        <v/>
      </c>
      <c r="G382" t="str">
        <f t="shared" si="180"/>
        <v/>
      </c>
      <c r="H382" t="str">
        <f t="shared" si="179"/>
        <v/>
      </c>
      <c r="I382" t="str">
        <f t="shared" si="154"/>
        <v/>
      </c>
      <c r="J382" t="str">
        <f t="shared" si="155"/>
        <v/>
      </c>
      <c r="K382" t="str">
        <f t="shared" si="156"/>
        <v/>
      </c>
      <c r="L382" s="1" t="str">
        <f t="shared" si="157"/>
        <v/>
      </c>
      <c r="M382" t="str">
        <f t="shared" si="158"/>
        <v/>
      </c>
      <c r="N382" t="str">
        <f t="shared" si="159"/>
        <v/>
      </c>
      <c r="O382" t="str">
        <f t="shared" si="160"/>
        <v/>
      </c>
      <c r="P382" t="str">
        <f t="shared" si="161"/>
        <v/>
      </c>
      <c r="Q382" t="str">
        <f t="shared" si="162"/>
        <v/>
      </c>
      <c r="R382" t="str">
        <f t="shared" si="163"/>
        <v/>
      </c>
      <c r="S382" t="str">
        <f t="shared" si="164"/>
        <v/>
      </c>
      <c r="T382" t="str">
        <f t="shared" si="165"/>
        <v/>
      </c>
      <c r="U382" t="str">
        <f t="shared" si="166"/>
        <v/>
      </c>
      <c r="V382" t="str">
        <f t="shared" si="167"/>
        <v/>
      </c>
      <c r="W382" t="str">
        <f t="shared" si="168"/>
        <v/>
      </c>
      <c r="X382" t="str">
        <f t="shared" si="169"/>
        <v/>
      </c>
      <c r="Y382" t="str">
        <f t="shared" si="170"/>
        <v/>
      </c>
      <c r="Z382" t="str">
        <f t="shared" si="171"/>
        <v/>
      </c>
      <c r="AA382" t="str">
        <f t="shared" si="172"/>
        <v/>
      </c>
      <c r="AB382" t="str">
        <f t="shared" si="173"/>
        <v/>
      </c>
      <c r="AC382" t="str">
        <f t="shared" si="174"/>
        <v/>
      </c>
      <c r="AD382" t="str">
        <f t="shared" si="175"/>
        <v/>
      </c>
      <c r="AE382" t="str">
        <f t="shared" si="176"/>
        <v/>
      </c>
      <c r="AF382" t="str">
        <f t="shared" si="177"/>
        <v/>
      </c>
      <c r="AG382" s="27"/>
    </row>
    <row r="383" spans="2:33" ht="14.4">
      <c r="B383" s="19" t="str">
        <f>IF(ISBLANK(A383),"",_xlfn.XLOOKUP(LEFT(A383,3),'MKT name rule'!$B$2:$B$322,'MKT name rule'!$C$2:$C$322, "Not found"))</f>
        <v/>
      </c>
      <c r="C383" s="19" t="str">
        <f t="shared" si="178"/>
        <v/>
      </c>
      <c r="D383" t="str">
        <f t="shared" si="151"/>
        <v/>
      </c>
      <c r="E383" t="str">
        <f t="shared" si="152"/>
        <v/>
      </c>
      <c r="F383" t="str">
        <f t="shared" si="153"/>
        <v/>
      </c>
      <c r="G383" t="str">
        <f t="shared" si="180"/>
        <v/>
      </c>
      <c r="H383" t="str">
        <f t="shared" si="179"/>
        <v/>
      </c>
      <c r="I383" t="str">
        <f t="shared" si="154"/>
        <v/>
      </c>
      <c r="J383" t="str">
        <f t="shared" si="155"/>
        <v/>
      </c>
      <c r="K383" t="str">
        <f t="shared" si="156"/>
        <v/>
      </c>
      <c r="L383" s="1" t="str">
        <f t="shared" si="157"/>
        <v/>
      </c>
      <c r="M383" t="str">
        <f t="shared" si="158"/>
        <v/>
      </c>
      <c r="N383" t="str">
        <f t="shared" si="159"/>
        <v/>
      </c>
      <c r="O383" t="str">
        <f t="shared" si="160"/>
        <v/>
      </c>
      <c r="P383" t="str">
        <f t="shared" si="161"/>
        <v/>
      </c>
      <c r="Q383" t="str">
        <f t="shared" si="162"/>
        <v/>
      </c>
      <c r="R383" t="str">
        <f t="shared" si="163"/>
        <v/>
      </c>
      <c r="S383" t="str">
        <f t="shared" si="164"/>
        <v/>
      </c>
      <c r="T383" t="str">
        <f t="shared" si="165"/>
        <v/>
      </c>
      <c r="U383" t="str">
        <f t="shared" si="166"/>
        <v/>
      </c>
      <c r="V383" t="str">
        <f t="shared" si="167"/>
        <v/>
      </c>
      <c r="W383" t="str">
        <f t="shared" si="168"/>
        <v/>
      </c>
      <c r="X383" t="str">
        <f t="shared" si="169"/>
        <v/>
      </c>
      <c r="Y383" t="str">
        <f t="shared" si="170"/>
        <v/>
      </c>
      <c r="Z383" t="str">
        <f t="shared" si="171"/>
        <v/>
      </c>
      <c r="AA383" t="str">
        <f t="shared" si="172"/>
        <v/>
      </c>
      <c r="AB383" t="str">
        <f t="shared" si="173"/>
        <v/>
      </c>
      <c r="AC383" t="str">
        <f t="shared" si="174"/>
        <v/>
      </c>
      <c r="AD383" t="str">
        <f t="shared" si="175"/>
        <v/>
      </c>
      <c r="AE383" t="str">
        <f t="shared" si="176"/>
        <v/>
      </c>
      <c r="AF383" t="str">
        <f t="shared" si="177"/>
        <v/>
      </c>
      <c r="AG383" s="27"/>
    </row>
    <row r="384" spans="2:33" ht="14.4">
      <c r="B384" s="19" t="str">
        <f>IF(ISBLANK(A384),"",_xlfn.XLOOKUP(LEFT(A384,3),'MKT name rule'!$B$2:$B$322,'MKT name rule'!$C$2:$C$322, "Not found"))</f>
        <v/>
      </c>
      <c r="C384" s="19" t="str">
        <f t="shared" si="178"/>
        <v/>
      </c>
      <c r="D384" t="str">
        <f t="shared" si="151"/>
        <v/>
      </c>
      <c r="E384" t="str">
        <f t="shared" si="152"/>
        <v/>
      </c>
      <c r="F384" t="str">
        <f t="shared" si="153"/>
        <v/>
      </c>
      <c r="G384" t="str">
        <f t="shared" si="180"/>
        <v/>
      </c>
      <c r="H384" t="str">
        <f t="shared" si="179"/>
        <v/>
      </c>
      <c r="I384" t="str">
        <f t="shared" si="154"/>
        <v/>
      </c>
      <c r="J384" t="str">
        <f t="shared" si="155"/>
        <v/>
      </c>
      <c r="K384" t="str">
        <f t="shared" si="156"/>
        <v/>
      </c>
      <c r="L384" s="1" t="str">
        <f t="shared" si="157"/>
        <v/>
      </c>
      <c r="M384" t="str">
        <f t="shared" si="158"/>
        <v/>
      </c>
      <c r="N384" t="str">
        <f t="shared" si="159"/>
        <v/>
      </c>
      <c r="O384" t="str">
        <f t="shared" si="160"/>
        <v/>
      </c>
      <c r="P384" t="str">
        <f t="shared" si="161"/>
        <v/>
      </c>
      <c r="Q384" t="str">
        <f t="shared" si="162"/>
        <v/>
      </c>
      <c r="R384" t="str">
        <f t="shared" si="163"/>
        <v/>
      </c>
      <c r="S384" t="str">
        <f t="shared" si="164"/>
        <v/>
      </c>
      <c r="T384" t="str">
        <f t="shared" si="165"/>
        <v/>
      </c>
      <c r="U384" t="str">
        <f t="shared" si="166"/>
        <v/>
      </c>
      <c r="V384" t="str">
        <f t="shared" si="167"/>
        <v/>
      </c>
      <c r="W384" t="str">
        <f t="shared" si="168"/>
        <v/>
      </c>
      <c r="X384" t="str">
        <f t="shared" si="169"/>
        <v/>
      </c>
      <c r="Y384" t="str">
        <f t="shared" si="170"/>
        <v/>
      </c>
      <c r="Z384" t="str">
        <f t="shared" si="171"/>
        <v/>
      </c>
      <c r="AA384" t="str">
        <f t="shared" si="172"/>
        <v/>
      </c>
      <c r="AB384" t="str">
        <f t="shared" si="173"/>
        <v/>
      </c>
      <c r="AC384" t="str">
        <f t="shared" si="174"/>
        <v/>
      </c>
      <c r="AD384" t="str">
        <f t="shared" si="175"/>
        <v/>
      </c>
      <c r="AE384" t="str">
        <f t="shared" si="176"/>
        <v/>
      </c>
      <c r="AF384" t="str">
        <f t="shared" si="177"/>
        <v/>
      </c>
      <c r="AG384" s="27"/>
    </row>
    <row r="385" spans="2:33" ht="14.4">
      <c r="B385" s="19" t="str">
        <f>IF(ISBLANK(A385),"",_xlfn.XLOOKUP(LEFT(A385,3),'MKT name rule'!$B$2:$B$322,'MKT name rule'!$C$2:$C$322, "Not found"))</f>
        <v/>
      </c>
      <c r="C385" s="19" t="str">
        <f t="shared" si="178"/>
        <v/>
      </c>
      <c r="D385" t="str">
        <f t="shared" si="151"/>
        <v/>
      </c>
      <c r="E385" t="str">
        <f t="shared" si="152"/>
        <v/>
      </c>
      <c r="F385" t="str">
        <f t="shared" si="153"/>
        <v/>
      </c>
      <c r="G385" t="str">
        <f t="shared" si="180"/>
        <v/>
      </c>
      <c r="H385" t="str">
        <f t="shared" si="179"/>
        <v/>
      </c>
      <c r="I385" t="str">
        <f t="shared" si="154"/>
        <v/>
      </c>
      <c r="J385" t="str">
        <f t="shared" si="155"/>
        <v/>
      </c>
      <c r="K385" t="str">
        <f t="shared" si="156"/>
        <v/>
      </c>
      <c r="L385" s="1" t="str">
        <f t="shared" si="157"/>
        <v/>
      </c>
      <c r="M385" t="str">
        <f t="shared" si="158"/>
        <v/>
      </c>
      <c r="N385" t="str">
        <f t="shared" si="159"/>
        <v/>
      </c>
      <c r="O385" t="str">
        <f t="shared" si="160"/>
        <v/>
      </c>
      <c r="P385" t="str">
        <f t="shared" si="161"/>
        <v/>
      </c>
      <c r="Q385" t="str">
        <f t="shared" si="162"/>
        <v/>
      </c>
      <c r="R385" t="str">
        <f t="shared" si="163"/>
        <v/>
      </c>
      <c r="S385" t="str">
        <f t="shared" si="164"/>
        <v/>
      </c>
      <c r="T385" t="str">
        <f t="shared" si="165"/>
        <v/>
      </c>
      <c r="U385" t="str">
        <f t="shared" si="166"/>
        <v/>
      </c>
      <c r="V385" t="str">
        <f t="shared" si="167"/>
        <v/>
      </c>
      <c r="W385" t="str">
        <f t="shared" si="168"/>
        <v/>
      </c>
      <c r="X385" t="str">
        <f t="shared" si="169"/>
        <v/>
      </c>
      <c r="Y385" t="str">
        <f t="shared" si="170"/>
        <v/>
      </c>
      <c r="Z385" t="str">
        <f t="shared" si="171"/>
        <v/>
      </c>
      <c r="AA385" t="str">
        <f t="shared" si="172"/>
        <v/>
      </c>
      <c r="AB385" t="str">
        <f t="shared" si="173"/>
        <v/>
      </c>
      <c r="AC385" t="str">
        <f t="shared" si="174"/>
        <v/>
      </c>
      <c r="AD385" t="str">
        <f t="shared" si="175"/>
        <v/>
      </c>
      <c r="AE385" t="str">
        <f t="shared" si="176"/>
        <v/>
      </c>
      <c r="AF385" t="str">
        <f t="shared" si="177"/>
        <v/>
      </c>
      <c r="AG385" s="27"/>
    </row>
    <row r="386" spans="2:33" ht="14.4">
      <c r="B386" s="19" t="str">
        <f>IF(ISBLANK(A386),"",_xlfn.XLOOKUP(LEFT(A386,3),'MKT name rule'!$B$2:$B$322,'MKT name rule'!$C$2:$C$322, "Not found"))</f>
        <v/>
      </c>
      <c r="C386" s="19" t="str">
        <f t="shared" si="178"/>
        <v/>
      </c>
      <c r="D386" t="str">
        <f t="shared" ref="D386:D449" si="181">IF(ISBLANK(A386),"",B386&amp;" ("&amp;Y386&amp;"/"&amp;AB386&amp;"/"&amp;AC386&amp;AA386&amp;"/"&amp;Z386&amp;"/"&amp;AF386&amp;")")</f>
        <v/>
      </c>
      <c r="E386" t="str">
        <f t="shared" ref="E386:E449" si="182">IF(
  ISBLANK(A386),
  "",
  TRIM(SUBSTITUTE(
    SUBSTITUTE(
      V386,
      MID(V386, FIND("(", V386), FIND(")", V386) - FIND("(", V386) + 1),
      ""
    ),
    "Processor", ""
  ))
)</f>
        <v/>
      </c>
      <c r="F386" t="str">
        <f t="shared" ref="F386:F449" si="183">IF(ISBLANK(A386), "", BF386)</f>
        <v/>
      </c>
      <c r="G386" t="str">
        <f t="shared" si="180"/>
        <v/>
      </c>
      <c r="H386" t="str">
        <f t="shared" si="179"/>
        <v/>
      </c>
      <c r="I386" t="str">
        <f t="shared" ref="I386:I449" si="184">IF(ISBLANK(A386), "", SUBSTITUTE(AO386, "-inch", """"))</f>
        <v/>
      </c>
      <c r="J386" t="str">
        <f t="shared" ref="J386:J449" si="185">IF(ISBLANK(A386), "", AP386)</f>
        <v/>
      </c>
      <c r="K386" t="str">
        <f t="shared" ref="K386:K449" si="186">IF(ISBLANK(A386), "", AR386)</f>
        <v/>
      </c>
      <c r="L386" s="1" t="str">
        <f t="shared" ref="L386:L449" si="187">IF(ISBLANK(A386), "", BH386)</f>
        <v/>
      </c>
      <c r="M386" t="str">
        <f t="shared" ref="M386:M449" si="188">IF(ISBLANK(A386), "", BI386)</f>
        <v/>
      </c>
      <c r="N386" t="str">
        <f t="shared" ref="N386:N449" si="189">IF(
  AND(LEN(TRIM(AD386))=0, LEN(TRIM(AE386))=0),
  "",
  IF(LEN(TRIM(AD386))&gt;0, "Side:" &amp; CHAR(10) &amp; AD386 &amp; CHAR(10) &amp; CHAR(10), "") &amp;
  IF(LEN(TRIM(AE386))&gt;0, "Back:" &amp; CHAR(10) &amp; AE386, "")
)</f>
        <v/>
      </c>
      <c r="O386" t="str">
        <f t="shared" ref="O386:O449" si="190">IF(ISBLANK(A386), "", _xlfn.TEXTBEFORE(BX386, " ("))</f>
        <v/>
      </c>
      <c r="P386" t="str">
        <f t="shared" ref="P386:P449" si="191">IF(ISBLANK(A386), "", TRIM(_xlfn.TEXTBEFORE(BW386, " (")))</f>
        <v/>
      </c>
      <c r="Q386" t="str">
        <f t="shared" ref="Q386:Q449" si="192">IF(ISBLANK(A386), "", BJ386)</f>
        <v/>
      </c>
      <c r="R386" t="str">
        <f t="shared" ref="R386:R449" si="193">IF(ISBLANK(A386), "", CD386)</f>
        <v/>
      </c>
      <c r="S386" t="str">
        <f t="shared" ref="S386:S449" si="194">IF(ISBLANK(A386),"","No Battery")</f>
        <v/>
      </c>
      <c r="T386" t="str">
        <f t="shared" ref="T386:T449" si="195">IF(ISBLANK(A386), "", IFERROR(_xlfn.TEXTBEFORE(BT386, ", Output:"), "Not Found"))</f>
        <v/>
      </c>
      <c r="U386" t="str">
        <f t="shared" ref="U386:U449" si="196">IF(ISBLANK(A386), "", IF(BY386 = "N/A", "", BY386))</f>
        <v/>
      </c>
      <c r="V386" t="str">
        <f t="shared" ref="V386:V449" si="197">IF(ISBLANK(A386), "", BC386)</f>
        <v/>
      </c>
      <c r="W386" t="str">
        <f t="shared" ref="W386:W449" si="198">IF(
  ISBLANK(A386),
  "",
  LEFT(V386, SEARCH("processor", LOWER(V386)) - 1) &amp;
  MID(V386, SEARCH("processor", LOWER(V386)) + 10, FIND(" ", MID(V386, SEARCH("processor", LOWER(V386)) + 10, 20)) - 1)
)</f>
        <v/>
      </c>
      <c r="X386" t="str">
        <f t="shared" ref="X386:X449" si="199">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0">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ref="Z386:Z449" si="201">IF(ISBLANK(A386), "",SUBSTITUTE(G386, "Windows", "Win"))</f>
        <v/>
      </c>
      <c r="AA386" t="str">
        <f t="shared" ref="AA386:AA449" si="202">IF(
  ISBLANK(F386),
  "",
  IF(
    ISNUMBER(SEARCH("RTX", F386)),
    "/" &amp; LEFT(MID(F386, SEARCH("RTX", F386), 15),
               IFERROR(SEARCH(" ", MID(F386, SEARCH("RTX", F386), 15), 6) - 1, 15)),
    ""
  )
)</f>
        <v/>
      </c>
      <c r="AB386" t="str">
        <f t="shared" ref="AB386:AB449" si="203">IF(
  ISBLANK(A386),
  "",
  TRIM(RIGHT(BH386, LEN(BH386) - FIND(" ", BH386)))
)</f>
        <v/>
      </c>
      <c r="AC386" t="str">
        <f t="shared" ref="AC386:AC449" si="204">IF(ISBLANK(A386),"",LEFT(M386,FIND(" ",M386)-1))</f>
        <v/>
      </c>
      <c r="AD386" t="str">
        <f t="shared" ref="AD386:AD449" si="205">IF(ISBLANK(A386), "", BU386)</f>
        <v/>
      </c>
      <c r="AE386" t="str">
        <f t="shared" ref="AE386:AE449" si="206">IF(ISBLANK(A386), "", BV386)</f>
        <v/>
      </c>
      <c r="AF386" t="str">
        <f t="shared" ref="AF386:AF449" si="207">IF(ISBLANK(A386),"",IFERROR(_xlfn.TEXTBEFORE(A386, "-"), A386))</f>
        <v/>
      </c>
      <c r="AG386" s="27"/>
    </row>
    <row r="387" spans="2:33" ht="14.4">
      <c r="B387" s="19" t="str">
        <f>IF(ISBLANK(A387),"",_xlfn.XLOOKUP(LEFT(A387,3),'MKT name rule'!$B$2:$B$322,'MKT name rule'!$C$2:$C$322, "Not found"))</f>
        <v/>
      </c>
      <c r="C387" s="19" t="str">
        <f t="shared" ref="C387:C450" si="208">IF(ISBLANK(A387), "", AH387)</f>
        <v/>
      </c>
      <c r="D387" t="str">
        <f t="shared" si="181"/>
        <v/>
      </c>
      <c r="E387" t="str">
        <f t="shared" si="182"/>
        <v/>
      </c>
      <c r="F387" t="str">
        <f t="shared" si="183"/>
        <v/>
      </c>
      <c r="G387" t="str">
        <f t="shared" si="180"/>
        <v/>
      </c>
      <c r="H387" t="str">
        <f t="shared" ref="H387:H450" si="209">IF(ISBLANK(A387), "", BS387)</f>
        <v/>
      </c>
      <c r="I387" t="str">
        <f t="shared" si="184"/>
        <v/>
      </c>
      <c r="J387" t="str">
        <f t="shared" si="185"/>
        <v/>
      </c>
      <c r="K387" t="str">
        <f t="shared" si="186"/>
        <v/>
      </c>
      <c r="L387" s="1" t="str">
        <f t="shared" si="187"/>
        <v/>
      </c>
      <c r="M387" t="str">
        <f t="shared" si="188"/>
        <v/>
      </c>
      <c r="N387" t="str">
        <f t="shared" si="189"/>
        <v/>
      </c>
      <c r="O387" t="str">
        <f t="shared" si="190"/>
        <v/>
      </c>
      <c r="P387" t="str">
        <f t="shared" si="191"/>
        <v/>
      </c>
      <c r="Q387" t="str">
        <f t="shared" si="192"/>
        <v/>
      </c>
      <c r="R387" t="str">
        <f t="shared" si="193"/>
        <v/>
      </c>
      <c r="S387" t="str">
        <f t="shared" si="194"/>
        <v/>
      </c>
      <c r="T387" t="str">
        <f t="shared" si="195"/>
        <v/>
      </c>
      <c r="U387" t="str">
        <f t="shared" si="196"/>
        <v/>
      </c>
      <c r="V387" t="str">
        <f t="shared" si="197"/>
        <v/>
      </c>
      <c r="W387" t="str">
        <f t="shared" si="198"/>
        <v/>
      </c>
      <c r="X387" t="str">
        <f t="shared" si="199"/>
        <v/>
      </c>
      <c r="Y387" t="str">
        <f t="shared" si="200"/>
        <v/>
      </c>
      <c r="Z387" t="str">
        <f t="shared" si="201"/>
        <v/>
      </c>
      <c r="AA387" t="str">
        <f t="shared" si="202"/>
        <v/>
      </c>
      <c r="AB387" t="str">
        <f t="shared" si="203"/>
        <v/>
      </c>
      <c r="AC387" t="str">
        <f t="shared" si="204"/>
        <v/>
      </c>
      <c r="AD387" t="str">
        <f t="shared" si="205"/>
        <v/>
      </c>
      <c r="AE387" t="str">
        <f t="shared" si="206"/>
        <v/>
      </c>
      <c r="AF387" t="str">
        <f t="shared" si="207"/>
        <v/>
      </c>
      <c r="AG387" s="27"/>
    </row>
    <row r="388" spans="2:33" ht="14.4">
      <c r="B388" s="19" t="str">
        <f>IF(ISBLANK(A388),"",_xlfn.XLOOKUP(LEFT(A388,3),'MKT name rule'!$B$2:$B$322,'MKT name rule'!$C$2:$C$322, "Not found"))</f>
        <v/>
      </c>
      <c r="C388" s="19" t="str">
        <f t="shared" si="208"/>
        <v/>
      </c>
      <c r="D388" t="str">
        <f t="shared" si="181"/>
        <v/>
      </c>
      <c r="E388" t="str">
        <f t="shared" si="182"/>
        <v/>
      </c>
      <c r="F388" t="str">
        <f t="shared" si="183"/>
        <v/>
      </c>
      <c r="G388" t="str">
        <f t="shared" si="180"/>
        <v/>
      </c>
      <c r="H388" t="str">
        <f t="shared" si="209"/>
        <v/>
      </c>
      <c r="I388" t="str">
        <f t="shared" si="184"/>
        <v/>
      </c>
      <c r="J388" t="str">
        <f t="shared" si="185"/>
        <v/>
      </c>
      <c r="K388" t="str">
        <f t="shared" si="186"/>
        <v/>
      </c>
      <c r="L388" s="1" t="str">
        <f t="shared" si="187"/>
        <v/>
      </c>
      <c r="M388" t="str">
        <f t="shared" si="188"/>
        <v/>
      </c>
      <c r="N388" t="str">
        <f t="shared" si="189"/>
        <v/>
      </c>
      <c r="O388" t="str">
        <f t="shared" si="190"/>
        <v/>
      </c>
      <c r="P388" t="str">
        <f t="shared" si="191"/>
        <v/>
      </c>
      <c r="Q388" t="str">
        <f t="shared" si="192"/>
        <v/>
      </c>
      <c r="R388" t="str">
        <f t="shared" si="193"/>
        <v/>
      </c>
      <c r="S388" t="str">
        <f t="shared" si="194"/>
        <v/>
      </c>
      <c r="T388" t="str">
        <f t="shared" si="195"/>
        <v/>
      </c>
      <c r="U388" t="str">
        <f t="shared" si="196"/>
        <v/>
      </c>
      <c r="V388" t="str">
        <f t="shared" si="197"/>
        <v/>
      </c>
      <c r="W388" t="str">
        <f t="shared" si="198"/>
        <v/>
      </c>
      <c r="X388" t="str">
        <f t="shared" si="199"/>
        <v/>
      </c>
      <c r="Y388" t="str">
        <f t="shared" si="200"/>
        <v/>
      </c>
      <c r="Z388" t="str">
        <f t="shared" si="201"/>
        <v/>
      </c>
      <c r="AA388" t="str">
        <f t="shared" si="202"/>
        <v/>
      </c>
      <c r="AB388" t="str">
        <f t="shared" si="203"/>
        <v/>
      </c>
      <c r="AC388" t="str">
        <f t="shared" si="204"/>
        <v/>
      </c>
      <c r="AD388" t="str">
        <f t="shared" si="205"/>
        <v/>
      </c>
      <c r="AE388" t="str">
        <f t="shared" si="206"/>
        <v/>
      </c>
      <c r="AF388" t="str">
        <f t="shared" si="207"/>
        <v/>
      </c>
      <c r="AG388" s="27"/>
    </row>
    <row r="389" spans="2:33" ht="14.4">
      <c r="B389" s="19" t="str">
        <f>IF(ISBLANK(A389),"",_xlfn.XLOOKUP(LEFT(A389,3),'MKT name rule'!$B$2:$B$322,'MKT name rule'!$C$2:$C$322, "Not found"))</f>
        <v/>
      </c>
      <c r="C389" s="19" t="str">
        <f t="shared" si="208"/>
        <v/>
      </c>
      <c r="D389" t="str">
        <f t="shared" si="181"/>
        <v/>
      </c>
      <c r="E389" t="str">
        <f t="shared" si="182"/>
        <v/>
      </c>
      <c r="F389" t="str">
        <f t="shared" si="183"/>
        <v/>
      </c>
      <c r="G389" t="str">
        <f t="shared" si="180"/>
        <v/>
      </c>
      <c r="H389" t="str">
        <f t="shared" si="209"/>
        <v/>
      </c>
      <c r="I389" t="str">
        <f t="shared" si="184"/>
        <v/>
      </c>
      <c r="J389" t="str">
        <f t="shared" si="185"/>
        <v/>
      </c>
      <c r="K389" t="str">
        <f t="shared" si="186"/>
        <v/>
      </c>
      <c r="L389" s="1" t="str">
        <f t="shared" si="187"/>
        <v/>
      </c>
      <c r="M389" t="str">
        <f t="shared" si="188"/>
        <v/>
      </c>
      <c r="N389" t="str">
        <f t="shared" si="189"/>
        <v/>
      </c>
      <c r="O389" t="str">
        <f t="shared" si="190"/>
        <v/>
      </c>
      <c r="P389" t="str">
        <f t="shared" si="191"/>
        <v/>
      </c>
      <c r="Q389" t="str">
        <f t="shared" si="192"/>
        <v/>
      </c>
      <c r="R389" t="str">
        <f t="shared" si="193"/>
        <v/>
      </c>
      <c r="S389" t="str">
        <f t="shared" si="194"/>
        <v/>
      </c>
      <c r="T389" t="str">
        <f t="shared" si="195"/>
        <v/>
      </c>
      <c r="U389" t="str">
        <f t="shared" si="196"/>
        <v/>
      </c>
      <c r="V389" t="str">
        <f t="shared" si="197"/>
        <v/>
      </c>
      <c r="W389" t="str">
        <f t="shared" si="198"/>
        <v/>
      </c>
      <c r="X389" t="str">
        <f t="shared" si="199"/>
        <v/>
      </c>
      <c r="Y389" t="str">
        <f t="shared" si="200"/>
        <v/>
      </c>
      <c r="Z389" t="str">
        <f t="shared" si="201"/>
        <v/>
      </c>
      <c r="AA389" t="str">
        <f t="shared" si="202"/>
        <v/>
      </c>
      <c r="AB389" t="str">
        <f t="shared" si="203"/>
        <v/>
      </c>
      <c r="AC389" t="str">
        <f t="shared" si="204"/>
        <v/>
      </c>
      <c r="AD389" t="str">
        <f t="shared" si="205"/>
        <v/>
      </c>
      <c r="AE389" t="str">
        <f t="shared" si="206"/>
        <v/>
      </c>
      <c r="AF389" t="str">
        <f t="shared" si="207"/>
        <v/>
      </c>
      <c r="AG389" s="27"/>
    </row>
    <row r="390" spans="2:33" ht="14.4">
      <c r="B390" s="19" t="str">
        <f>IF(ISBLANK(A390),"",_xlfn.XLOOKUP(LEFT(A390,3),'MKT name rule'!$B$2:$B$322,'MKT name rule'!$C$2:$C$322, "Not found"))</f>
        <v/>
      </c>
      <c r="C390" s="19" t="str">
        <f t="shared" si="208"/>
        <v/>
      </c>
      <c r="D390" t="str">
        <f t="shared" si="181"/>
        <v/>
      </c>
      <c r="E390" t="str">
        <f t="shared" si="182"/>
        <v/>
      </c>
      <c r="F390" t="str">
        <f t="shared" si="183"/>
        <v/>
      </c>
      <c r="G390" t="str">
        <f t="shared" si="180"/>
        <v/>
      </c>
      <c r="H390" t="str">
        <f t="shared" si="209"/>
        <v/>
      </c>
      <c r="I390" t="str">
        <f t="shared" si="184"/>
        <v/>
      </c>
      <c r="J390" t="str">
        <f t="shared" si="185"/>
        <v/>
      </c>
      <c r="K390" t="str">
        <f t="shared" si="186"/>
        <v/>
      </c>
      <c r="L390" s="1" t="str">
        <f t="shared" si="187"/>
        <v/>
      </c>
      <c r="M390" t="str">
        <f t="shared" si="188"/>
        <v/>
      </c>
      <c r="N390" t="str">
        <f t="shared" si="189"/>
        <v/>
      </c>
      <c r="O390" t="str">
        <f t="shared" si="190"/>
        <v/>
      </c>
      <c r="P390" t="str">
        <f t="shared" si="191"/>
        <v/>
      </c>
      <c r="Q390" t="str">
        <f t="shared" si="192"/>
        <v/>
      </c>
      <c r="R390" t="str">
        <f t="shared" si="193"/>
        <v/>
      </c>
      <c r="S390" t="str">
        <f t="shared" si="194"/>
        <v/>
      </c>
      <c r="T390" t="str">
        <f t="shared" si="195"/>
        <v/>
      </c>
      <c r="U390" t="str">
        <f t="shared" si="196"/>
        <v/>
      </c>
      <c r="V390" t="str">
        <f t="shared" si="197"/>
        <v/>
      </c>
      <c r="W390" t="str">
        <f t="shared" si="198"/>
        <v/>
      </c>
      <c r="X390" t="str">
        <f t="shared" si="199"/>
        <v/>
      </c>
      <c r="Y390" t="str">
        <f t="shared" si="200"/>
        <v/>
      </c>
      <c r="Z390" t="str">
        <f t="shared" si="201"/>
        <v/>
      </c>
      <c r="AA390" t="str">
        <f t="shared" si="202"/>
        <v/>
      </c>
      <c r="AB390" t="str">
        <f t="shared" si="203"/>
        <v/>
      </c>
      <c r="AC390" t="str">
        <f t="shared" si="204"/>
        <v/>
      </c>
      <c r="AD390" t="str">
        <f t="shared" si="205"/>
        <v/>
      </c>
      <c r="AE390" t="str">
        <f t="shared" si="206"/>
        <v/>
      </c>
      <c r="AF390" t="str">
        <f t="shared" si="207"/>
        <v/>
      </c>
      <c r="AG390" s="27"/>
    </row>
    <row r="391" spans="2:33" ht="14.4">
      <c r="B391" s="19" t="str">
        <f>IF(ISBLANK(A391),"",_xlfn.XLOOKUP(LEFT(A391,3),'MKT name rule'!$B$2:$B$322,'MKT name rule'!$C$2:$C$322, "Not found"))</f>
        <v/>
      </c>
      <c r="C391" s="19" t="str">
        <f t="shared" si="208"/>
        <v/>
      </c>
      <c r="D391" t="str">
        <f t="shared" si="181"/>
        <v/>
      </c>
      <c r="E391" t="str">
        <f t="shared" si="182"/>
        <v/>
      </c>
      <c r="F391" t="str">
        <f t="shared" si="183"/>
        <v/>
      </c>
      <c r="G391" t="str">
        <f t="shared" si="180"/>
        <v/>
      </c>
      <c r="H391" t="str">
        <f t="shared" si="209"/>
        <v/>
      </c>
      <c r="I391" t="str">
        <f t="shared" si="184"/>
        <v/>
      </c>
      <c r="J391" t="str">
        <f t="shared" si="185"/>
        <v/>
      </c>
      <c r="K391" t="str">
        <f t="shared" si="186"/>
        <v/>
      </c>
      <c r="L391" s="1" t="str">
        <f t="shared" si="187"/>
        <v/>
      </c>
      <c r="M391" t="str">
        <f t="shared" si="188"/>
        <v/>
      </c>
      <c r="N391" t="str">
        <f t="shared" si="189"/>
        <v/>
      </c>
      <c r="O391" t="str">
        <f t="shared" si="190"/>
        <v/>
      </c>
      <c r="P391" t="str">
        <f t="shared" si="191"/>
        <v/>
      </c>
      <c r="Q391" t="str">
        <f t="shared" si="192"/>
        <v/>
      </c>
      <c r="R391" t="str">
        <f t="shared" si="193"/>
        <v/>
      </c>
      <c r="S391" t="str">
        <f t="shared" si="194"/>
        <v/>
      </c>
      <c r="T391" t="str">
        <f t="shared" si="195"/>
        <v/>
      </c>
      <c r="U391" t="str">
        <f t="shared" si="196"/>
        <v/>
      </c>
      <c r="V391" t="str">
        <f t="shared" si="197"/>
        <v/>
      </c>
      <c r="W391" t="str">
        <f t="shared" si="198"/>
        <v/>
      </c>
      <c r="X391" t="str">
        <f t="shared" si="199"/>
        <v/>
      </c>
      <c r="Y391" t="str">
        <f t="shared" si="200"/>
        <v/>
      </c>
      <c r="Z391" t="str">
        <f t="shared" si="201"/>
        <v/>
      </c>
      <c r="AA391" t="str">
        <f t="shared" si="202"/>
        <v/>
      </c>
      <c r="AB391" t="str">
        <f t="shared" si="203"/>
        <v/>
      </c>
      <c r="AC391" t="str">
        <f t="shared" si="204"/>
        <v/>
      </c>
      <c r="AD391" t="str">
        <f t="shared" si="205"/>
        <v/>
      </c>
      <c r="AE391" t="str">
        <f t="shared" si="206"/>
        <v/>
      </c>
      <c r="AF391" t="str">
        <f t="shared" si="207"/>
        <v/>
      </c>
      <c r="AG391" s="27"/>
    </row>
    <row r="392" spans="2:33" ht="14.4">
      <c r="B392" s="19" t="str">
        <f>IF(ISBLANK(A392),"",_xlfn.XLOOKUP(LEFT(A392,3),'MKT name rule'!$B$2:$B$322,'MKT name rule'!$C$2:$C$322, "Not found"))</f>
        <v/>
      </c>
      <c r="C392" s="19" t="str">
        <f t="shared" si="208"/>
        <v/>
      </c>
      <c r="D392" t="str">
        <f t="shared" si="181"/>
        <v/>
      </c>
      <c r="E392" t="str">
        <f t="shared" si="182"/>
        <v/>
      </c>
      <c r="F392" t="str">
        <f t="shared" si="183"/>
        <v/>
      </c>
      <c r="G392" t="str">
        <f t="shared" si="180"/>
        <v/>
      </c>
      <c r="H392" t="str">
        <f t="shared" si="209"/>
        <v/>
      </c>
      <c r="I392" t="str">
        <f t="shared" si="184"/>
        <v/>
      </c>
      <c r="J392" t="str">
        <f t="shared" si="185"/>
        <v/>
      </c>
      <c r="K392" t="str">
        <f t="shared" si="186"/>
        <v/>
      </c>
      <c r="L392" s="1" t="str">
        <f t="shared" si="187"/>
        <v/>
      </c>
      <c r="M392" t="str">
        <f t="shared" si="188"/>
        <v/>
      </c>
      <c r="N392" t="str">
        <f t="shared" si="189"/>
        <v/>
      </c>
      <c r="O392" t="str">
        <f t="shared" si="190"/>
        <v/>
      </c>
      <c r="P392" t="str">
        <f t="shared" si="191"/>
        <v/>
      </c>
      <c r="Q392" t="str">
        <f t="shared" si="192"/>
        <v/>
      </c>
      <c r="R392" t="str">
        <f t="shared" si="193"/>
        <v/>
      </c>
      <c r="S392" t="str">
        <f t="shared" si="194"/>
        <v/>
      </c>
      <c r="T392" t="str">
        <f t="shared" si="195"/>
        <v/>
      </c>
      <c r="U392" t="str">
        <f t="shared" si="196"/>
        <v/>
      </c>
      <c r="V392" t="str">
        <f t="shared" si="197"/>
        <v/>
      </c>
      <c r="W392" t="str">
        <f t="shared" si="198"/>
        <v/>
      </c>
      <c r="X392" t="str">
        <f t="shared" si="199"/>
        <v/>
      </c>
      <c r="Y392" t="str">
        <f t="shared" si="200"/>
        <v/>
      </c>
      <c r="Z392" t="str">
        <f t="shared" si="201"/>
        <v/>
      </c>
      <c r="AA392" t="str">
        <f t="shared" si="202"/>
        <v/>
      </c>
      <c r="AB392" t="str">
        <f t="shared" si="203"/>
        <v/>
      </c>
      <c r="AC392" t="str">
        <f t="shared" si="204"/>
        <v/>
      </c>
      <c r="AD392" t="str">
        <f t="shared" si="205"/>
        <v/>
      </c>
      <c r="AE392" t="str">
        <f t="shared" si="206"/>
        <v/>
      </c>
      <c r="AF392" t="str">
        <f t="shared" si="207"/>
        <v/>
      </c>
      <c r="AG392" s="27"/>
    </row>
    <row r="393" spans="2:33" ht="14.4">
      <c r="B393" s="19" t="str">
        <f>IF(ISBLANK(A393),"",_xlfn.XLOOKUP(LEFT(A393,3),'MKT name rule'!$B$2:$B$322,'MKT name rule'!$C$2:$C$322, "Not found"))</f>
        <v/>
      </c>
      <c r="C393" s="19" t="str">
        <f t="shared" si="208"/>
        <v/>
      </c>
      <c r="D393" t="str">
        <f t="shared" si="181"/>
        <v/>
      </c>
      <c r="E393" t="str">
        <f t="shared" si="182"/>
        <v/>
      </c>
      <c r="F393" t="str">
        <f t="shared" si="183"/>
        <v/>
      </c>
      <c r="G393" t="str">
        <f t="shared" si="180"/>
        <v/>
      </c>
      <c r="H393" t="str">
        <f t="shared" si="209"/>
        <v/>
      </c>
      <c r="I393" t="str">
        <f t="shared" si="184"/>
        <v/>
      </c>
      <c r="J393" t="str">
        <f t="shared" si="185"/>
        <v/>
      </c>
      <c r="K393" t="str">
        <f t="shared" si="186"/>
        <v/>
      </c>
      <c r="L393" s="1" t="str">
        <f t="shared" si="187"/>
        <v/>
      </c>
      <c r="M393" t="str">
        <f t="shared" si="188"/>
        <v/>
      </c>
      <c r="N393" t="str">
        <f t="shared" si="189"/>
        <v/>
      </c>
      <c r="O393" t="str">
        <f t="shared" si="190"/>
        <v/>
      </c>
      <c r="P393" t="str">
        <f t="shared" si="191"/>
        <v/>
      </c>
      <c r="Q393" t="str">
        <f t="shared" si="192"/>
        <v/>
      </c>
      <c r="R393" t="str">
        <f t="shared" si="193"/>
        <v/>
      </c>
      <c r="S393" t="str">
        <f t="shared" si="194"/>
        <v/>
      </c>
      <c r="T393" t="str">
        <f t="shared" si="195"/>
        <v/>
      </c>
      <c r="U393" t="str">
        <f t="shared" si="196"/>
        <v/>
      </c>
      <c r="V393" t="str">
        <f t="shared" si="197"/>
        <v/>
      </c>
      <c r="W393" t="str">
        <f t="shared" si="198"/>
        <v/>
      </c>
      <c r="X393" t="str">
        <f t="shared" si="199"/>
        <v/>
      </c>
      <c r="Y393" t="str">
        <f t="shared" si="200"/>
        <v/>
      </c>
      <c r="Z393" t="str">
        <f t="shared" si="201"/>
        <v/>
      </c>
      <c r="AA393" t="str">
        <f t="shared" si="202"/>
        <v/>
      </c>
      <c r="AB393" t="str">
        <f t="shared" si="203"/>
        <v/>
      </c>
      <c r="AC393" t="str">
        <f t="shared" si="204"/>
        <v/>
      </c>
      <c r="AD393" t="str">
        <f t="shared" si="205"/>
        <v/>
      </c>
      <c r="AE393" t="str">
        <f t="shared" si="206"/>
        <v/>
      </c>
      <c r="AF393" t="str">
        <f t="shared" si="207"/>
        <v/>
      </c>
      <c r="AG393" s="27"/>
    </row>
    <row r="394" spans="2:33" ht="14.4">
      <c r="B394" s="19" t="str">
        <f>IF(ISBLANK(A394),"",_xlfn.XLOOKUP(LEFT(A394,3),'MKT name rule'!$B$2:$B$322,'MKT name rule'!$C$2:$C$322, "Not found"))</f>
        <v/>
      </c>
      <c r="C394" s="19" t="str">
        <f t="shared" si="208"/>
        <v/>
      </c>
      <c r="D394" t="str">
        <f t="shared" si="181"/>
        <v/>
      </c>
      <c r="E394" t="str">
        <f t="shared" si="182"/>
        <v/>
      </c>
      <c r="F394" t="str">
        <f t="shared" si="183"/>
        <v/>
      </c>
      <c r="G394" t="str">
        <f t="shared" si="180"/>
        <v/>
      </c>
      <c r="H394" t="str">
        <f t="shared" si="209"/>
        <v/>
      </c>
      <c r="I394" t="str">
        <f t="shared" si="184"/>
        <v/>
      </c>
      <c r="J394" t="str">
        <f t="shared" si="185"/>
        <v/>
      </c>
      <c r="K394" t="str">
        <f t="shared" si="186"/>
        <v/>
      </c>
      <c r="L394" s="1" t="str">
        <f t="shared" si="187"/>
        <v/>
      </c>
      <c r="M394" t="str">
        <f t="shared" si="188"/>
        <v/>
      </c>
      <c r="N394" t="str">
        <f t="shared" si="189"/>
        <v/>
      </c>
      <c r="O394" t="str">
        <f t="shared" si="190"/>
        <v/>
      </c>
      <c r="P394" t="str">
        <f t="shared" si="191"/>
        <v/>
      </c>
      <c r="Q394" t="str">
        <f t="shared" si="192"/>
        <v/>
      </c>
      <c r="R394" t="str">
        <f t="shared" si="193"/>
        <v/>
      </c>
      <c r="S394" t="str">
        <f t="shared" si="194"/>
        <v/>
      </c>
      <c r="T394" t="str">
        <f t="shared" si="195"/>
        <v/>
      </c>
      <c r="U394" t="str">
        <f t="shared" si="196"/>
        <v/>
      </c>
      <c r="V394" t="str">
        <f t="shared" si="197"/>
        <v/>
      </c>
      <c r="W394" t="str">
        <f t="shared" si="198"/>
        <v/>
      </c>
      <c r="X394" t="str">
        <f t="shared" si="199"/>
        <v/>
      </c>
      <c r="Y394" t="str">
        <f t="shared" si="200"/>
        <v/>
      </c>
      <c r="Z394" t="str">
        <f t="shared" si="201"/>
        <v/>
      </c>
      <c r="AA394" t="str">
        <f t="shared" si="202"/>
        <v/>
      </c>
      <c r="AB394" t="str">
        <f t="shared" si="203"/>
        <v/>
      </c>
      <c r="AC394" t="str">
        <f t="shared" si="204"/>
        <v/>
      </c>
      <c r="AD394" t="str">
        <f t="shared" si="205"/>
        <v/>
      </c>
      <c r="AE394" t="str">
        <f t="shared" si="206"/>
        <v/>
      </c>
      <c r="AF394" t="str">
        <f t="shared" si="207"/>
        <v/>
      </c>
      <c r="AG394" s="27"/>
    </row>
    <row r="395" spans="2:33" ht="14.4">
      <c r="B395" s="19" t="str">
        <f>IF(ISBLANK(A395),"",_xlfn.XLOOKUP(LEFT(A395,3),'MKT name rule'!$B$2:$B$322,'MKT name rule'!$C$2:$C$322, "Not found"))</f>
        <v/>
      </c>
      <c r="C395" s="19" t="str">
        <f t="shared" si="208"/>
        <v/>
      </c>
      <c r="D395" t="str">
        <f t="shared" si="181"/>
        <v/>
      </c>
      <c r="E395" t="str">
        <f t="shared" si="182"/>
        <v/>
      </c>
      <c r="F395" t="str">
        <f t="shared" si="183"/>
        <v/>
      </c>
      <c r="G395" t="str">
        <f t="shared" si="180"/>
        <v/>
      </c>
      <c r="H395" t="str">
        <f t="shared" si="209"/>
        <v/>
      </c>
      <c r="I395" t="str">
        <f t="shared" si="184"/>
        <v/>
      </c>
      <c r="J395" t="str">
        <f t="shared" si="185"/>
        <v/>
      </c>
      <c r="K395" t="str">
        <f t="shared" si="186"/>
        <v/>
      </c>
      <c r="L395" s="1" t="str">
        <f t="shared" si="187"/>
        <v/>
      </c>
      <c r="M395" t="str">
        <f t="shared" si="188"/>
        <v/>
      </c>
      <c r="N395" t="str">
        <f t="shared" si="189"/>
        <v/>
      </c>
      <c r="O395" t="str">
        <f t="shared" si="190"/>
        <v/>
      </c>
      <c r="P395" t="str">
        <f t="shared" si="191"/>
        <v/>
      </c>
      <c r="Q395" t="str">
        <f t="shared" si="192"/>
        <v/>
      </c>
      <c r="R395" t="str">
        <f t="shared" si="193"/>
        <v/>
      </c>
      <c r="S395" t="str">
        <f t="shared" si="194"/>
        <v/>
      </c>
      <c r="T395" t="str">
        <f t="shared" si="195"/>
        <v/>
      </c>
      <c r="U395" t="str">
        <f t="shared" si="196"/>
        <v/>
      </c>
      <c r="V395" t="str">
        <f t="shared" si="197"/>
        <v/>
      </c>
      <c r="W395" t="str">
        <f t="shared" si="198"/>
        <v/>
      </c>
      <c r="X395" t="str">
        <f t="shared" si="199"/>
        <v/>
      </c>
      <c r="Y395" t="str">
        <f t="shared" si="200"/>
        <v/>
      </c>
      <c r="Z395" t="str">
        <f t="shared" si="201"/>
        <v/>
      </c>
      <c r="AA395" t="str">
        <f t="shared" si="202"/>
        <v/>
      </c>
      <c r="AB395" t="str">
        <f t="shared" si="203"/>
        <v/>
      </c>
      <c r="AC395" t="str">
        <f t="shared" si="204"/>
        <v/>
      </c>
      <c r="AD395" t="str">
        <f t="shared" si="205"/>
        <v/>
      </c>
      <c r="AE395" t="str">
        <f t="shared" si="206"/>
        <v/>
      </c>
      <c r="AF395" t="str">
        <f t="shared" si="207"/>
        <v/>
      </c>
      <c r="AG395" s="27"/>
    </row>
    <row r="396" spans="2:33" ht="14.4">
      <c r="B396" s="19" t="str">
        <f>IF(ISBLANK(A396),"",_xlfn.XLOOKUP(LEFT(A396,3),'MKT name rule'!$B$2:$B$322,'MKT name rule'!$C$2:$C$322, "Not found"))</f>
        <v/>
      </c>
      <c r="C396" s="19" t="str">
        <f t="shared" si="208"/>
        <v/>
      </c>
      <c r="D396" t="str">
        <f t="shared" si="181"/>
        <v/>
      </c>
      <c r="E396" t="str">
        <f t="shared" si="182"/>
        <v/>
      </c>
      <c r="F396" t="str">
        <f t="shared" si="183"/>
        <v/>
      </c>
      <c r="G396" t="str">
        <f t="shared" si="180"/>
        <v/>
      </c>
      <c r="H396" t="str">
        <f t="shared" si="209"/>
        <v/>
      </c>
      <c r="I396" t="str">
        <f t="shared" si="184"/>
        <v/>
      </c>
      <c r="J396" t="str">
        <f t="shared" si="185"/>
        <v/>
      </c>
      <c r="K396" t="str">
        <f t="shared" si="186"/>
        <v/>
      </c>
      <c r="L396" s="1" t="str">
        <f t="shared" si="187"/>
        <v/>
      </c>
      <c r="M396" t="str">
        <f t="shared" si="188"/>
        <v/>
      </c>
      <c r="N396" t="str">
        <f t="shared" si="189"/>
        <v/>
      </c>
      <c r="O396" t="str">
        <f t="shared" si="190"/>
        <v/>
      </c>
      <c r="P396" t="str">
        <f t="shared" si="191"/>
        <v/>
      </c>
      <c r="Q396" t="str">
        <f t="shared" si="192"/>
        <v/>
      </c>
      <c r="R396" t="str">
        <f t="shared" si="193"/>
        <v/>
      </c>
      <c r="S396" t="str">
        <f t="shared" si="194"/>
        <v/>
      </c>
      <c r="T396" t="str">
        <f t="shared" si="195"/>
        <v/>
      </c>
      <c r="U396" t="str">
        <f t="shared" si="196"/>
        <v/>
      </c>
      <c r="V396" t="str">
        <f t="shared" si="197"/>
        <v/>
      </c>
      <c r="W396" t="str">
        <f t="shared" si="198"/>
        <v/>
      </c>
      <c r="X396" t="str">
        <f t="shared" si="199"/>
        <v/>
      </c>
      <c r="Y396" t="str">
        <f t="shared" si="200"/>
        <v/>
      </c>
      <c r="Z396" t="str">
        <f t="shared" si="201"/>
        <v/>
      </c>
      <c r="AA396" t="str">
        <f t="shared" si="202"/>
        <v/>
      </c>
      <c r="AB396" t="str">
        <f t="shared" si="203"/>
        <v/>
      </c>
      <c r="AC396" t="str">
        <f t="shared" si="204"/>
        <v/>
      </c>
      <c r="AD396" t="str">
        <f t="shared" si="205"/>
        <v/>
      </c>
      <c r="AE396" t="str">
        <f t="shared" si="206"/>
        <v/>
      </c>
      <c r="AF396" t="str">
        <f t="shared" si="207"/>
        <v/>
      </c>
      <c r="AG396" s="27"/>
    </row>
    <row r="397" spans="2:33" ht="14.4">
      <c r="B397" s="19" t="str">
        <f>IF(ISBLANK(A397),"",_xlfn.XLOOKUP(LEFT(A397,3),'MKT name rule'!$B$2:$B$322,'MKT name rule'!$C$2:$C$322, "Not found"))</f>
        <v/>
      </c>
      <c r="C397" s="19" t="str">
        <f t="shared" si="208"/>
        <v/>
      </c>
      <c r="D397" t="str">
        <f t="shared" si="181"/>
        <v/>
      </c>
      <c r="E397" t="str">
        <f t="shared" si="182"/>
        <v/>
      </c>
      <c r="F397" t="str">
        <f t="shared" si="183"/>
        <v/>
      </c>
      <c r="G397" t="str">
        <f t="shared" si="180"/>
        <v/>
      </c>
      <c r="H397" t="str">
        <f t="shared" si="209"/>
        <v/>
      </c>
      <c r="I397" t="str">
        <f t="shared" si="184"/>
        <v/>
      </c>
      <c r="J397" t="str">
        <f t="shared" si="185"/>
        <v/>
      </c>
      <c r="K397" t="str">
        <f t="shared" si="186"/>
        <v/>
      </c>
      <c r="L397" s="1" t="str">
        <f t="shared" si="187"/>
        <v/>
      </c>
      <c r="M397" t="str">
        <f t="shared" si="188"/>
        <v/>
      </c>
      <c r="N397" t="str">
        <f t="shared" si="189"/>
        <v/>
      </c>
      <c r="O397" t="str">
        <f t="shared" si="190"/>
        <v/>
      </c>
      <c r="P397" t="str">
        <f t="shared" si="191"/>
        <v/>
      </c>
      <c r="Q397" t="str">
        <f t="shared" si="192"/>
        <v/>
      </c>
      <c r="R397" t="str">
        <f t="shared" si="193"/>
        <v/>
      </c>
      <c r="S397" t="str">
        <f t="shared" si="194"/>
        <v/>
      </c>
      <c r="T397" t="str">
        <f t="shared" si="195"/>
        <v/>
      </c>
      <c r="U397" t="str">
        <f t="shared" si="196"/>
        <v/>
      </c>
      <c r="V397" t="str">
        <f t="shared" si="197"/>
        <v/>
      </c>
      <c r="W397" t="str">
        <f t="shared" si="198"/>
        <v/>
      </c>
      <c r="X397" t="str">
        <f t="shared" si="199"/>
        <v/>
      </c>
      <c r="Y397" t="str">
        <f t="shared" si="200"/>
        <v/>
      </c>
      <c r="Z397" t="str">
        <f t="shared" si="201"/>
        <v/>
      </c>
      <c r="AA397" t="str">
        <f t="shared" si="202"/>
        <v/>
      </c>
      <c r="AB397" t="str">
        <f t="shared" si="203"/>
        <v/>
      </c>
      <c r="AC397" t="str">
        <f t="shared" si="204"/>
        <v/>
      </c>
      <c r="AD397" t="str">
        <f t="shared" si="205"/>
        <v/>
      </c>
      <c r="AE397" t="str">
        <f t="shared" si="206"/>
        <v/>
      </c>
      <c r="AF397" t="str">
        <f t="shared" si="207"/>
        <v/>
      </c>
      <c r="AG397" s="27"/>
    </row>
    <row r="398" spans="2:33" ht="14.4">
      <c r="B398" s="19" t="str">
        <f>IF(ISBLANK(A398),"",_xlfn.XLOOKUP(LEFT(A398,3),'MKT name rule'!$B$2:$B$322,'MKT name rule'!$C$2:$C$322, "Not found"))</f>
        <v/>
      </c>
      <c r="C398" s="19" t="str">
        <f t="shared" si="208"/>
        <v/>
      </c>
      <c r="D398" t="str">
        <f t="shared" si="181"/>
        <v/>
      </c>
      <c r="E398" t="str">
        <f t="shared" si="182"/>
        <v/>
      </c>
      <c r="F398" t="str">
        <f t="shared" si="183"/>
        <v/>
      </c>
      <c r="G398" t="str">
        <f t="shared" si="180"/>
        <v/>
      </c>
      <c r="H398" t="str">
        <f t="shared" si="209"/>
        <v/>
      </c>
      <c r="I398" t="str">
        <f t="shared" si="184"/>
        <v/>
      </c>
      <c r="J398" t="str">
        <f t="shared" si="185"/>
        <v/>
      </c>
      <c r="K398" t="str">
        <f t="shared" si="186"/>
        <v/>
      </c>
      <c r="L398" s="1" t="str">
        <f t="shared" si="187"/>
        <v/>
      </c>
      <c r="M398" t="str">
        <f t="shared" si="188"/>
        <v/>
      </c>
      <c r="N398" t="str">
        <f t="shared" si="189"/>
        <v/>
      </c>
      <c r="O398" t="str">
        <f t="shared" si="190"/>
        <v/>
      </c>
      <c r="P398" t="str">
        <f t="shared" si="191"/>
        <v/>
      </c>
      <c r="Q398" t="str">
        <f t="shared" si="192"/>
        <v/>
      </c>
      <c r="R398" t="str">
        <f t="shared" si="193"/>
        <v/>
      </c>
      <c r="S398" t="str">
        <f t="shared" si="194"/>
        <v/>
      </c>
      <c r="T398" t="str">
        <f t="shared" si="195"/>
        <v/>
      </c>
      <c r="U398" t="str">
        <f t="shared" si="196"/>
        <v/>
      </c>
      <c r="V398" t="str">
        <f t="shared" si="197"/>
        <v/>
      </c>
      <c r="W398" t="str">
        <f t="shared" si="198"/>
        <v/>
      </c>
      <c r="X398" t="str">
        <f t="shared" si="199"/>
        <v/>
      </c>
      <c r="Y398" t="str">
        <f t="shared" si="200"/>
        <v/>
      </c>
      <c r="Z398" t="str">
        <f t="shared" si="201"/>
        <v/>
      </c>
      <c r="AA398" t="str">
        <f t="shared" si="202"/>
        <v/>
      </c>
      <c r="AB398" t="str">
        <f t="shared" si="203"/>
        <v/>
      </c>
      <c r="AC398" t="str">
        <f t="shared" si="204"/>
        <v/>
      </c>
      <c r="AD398" t="str">
        <f t="shared" si="205"/>
        <v/>
      </c>
      <c r="AE398" t="str">
        <f t="shared" si="206"/>
        <v/>
      </c>
      <c r="AF398" t="str">
        <f t="shared" si="207"/>
        <v/>
      </c>
      <c r="AG398" s="27"/>
    </row>
    <row r="399" spans="2:33" ht="14.4">
      <c r="B399" s="19" t="str">
        <f>IF(ISBLANK(A399),"",_xlfn.XLOOKUP(LEFT(A399,3),'MKT name rule'!$B$2:$B$322,'MKT name rule'!$C$2:$C$322, "Not found"))</f>
        <v/>
      </c>
      <c r="C399" s="19" t="str">
        <f t="shared" si="208"/>
        <v/>
      </c>
      <c r="D399" t="str">
        <f t="shared" si="181"/>
        <v/>
      </c>
      <c r="E399" t="str">
        <f t="shared" si="182"/>
        <v/>
      </c>
      <c r="F399" t="str">
        <f t="shared" si="183"/>
        <v/>
      </c>
      <c r="G399" t="str">
        <f t="shared" si="180"/>
        <v/>
      </c>
      <c r="H399" t="str">
        <f t="shared" si="209"/>
        <v/>
      </c>
      <c r="I399" t="str">
        <f t="shared" si="184"/>
        <v/>
      </c>
      <c r="J399" t="str">
        <f t="shared" si="185"/>
        <v/>
      </c>
      <c r="K399" t="str">
        <f t="shared" si="186"/>
        <v/>
      </c>
      <c r="L399" s="1" t="str">
        <f t="shared" si="187"/>
        <v/>
      </c>
      <c r="M399" t="str">
        <f t="shared" si="188"/>
        <v/>
      </c>
      <c r="N399" t="str">
        <f t="shared" si="189"/>
        <v/>
      </c>
      <c r="O399" t="str">
        <f t="shared" si="190"/>
        <v/>
      </c>
      <c r="P399" t="str">
        <f t="shared" si="191"/>
        <v/>
      </c>
      <c r="Q399" t="str">
        <f t="shared" si="192"/>
        <v/>
      </c>
      <c r="R399" t="str">
        <f t="shared" si="193"/>
        <v/>
      </c>
      <c r="S399" t="str">
        <f t="shared" si="194"/>
        <v/>
      </c>
      <c r="T399" t="str">
        <f t="shared" si="195"/>
        <v/>
      </c>
      <c r="U399" t="str">
        <f t="shared" si="196"/>
        <v/>
      </c>
      <c r="V399" t="str">
        <f t="shared" si="197"/>
        <v/>
      </c>
      <c r="W399" t="str">
        <f t="shared" si="198"/>
        <v/>
      </c>
      <c r="X399" t="str">
        <f t="shared" si="199"/>
        <v/>
      </c>
      <c r="Y399" t="str">
        <f t="shared" si="200"/>
        <v/>
      </c>
      <c r="Z399" t="str">
        <f t="shared" si="201"/>
        <v/>
      </c>
      <c r="AA399" t="str">
        <f t="shared" si="202"/>
        <v/>
      </c>
      <c r="AB399" t="str">
        <f t="shared" si="203"/>
        <v/>
      </c>
      <c r="AC399" t="str">
        <f t="shared" si="204"/>
        <v/>
      </c>
      <c r="AD399" t="str">
        <f t="shared" si="205"/>
        <v/>
      </c>
      <c r="AE399" t="str">
        <f t="shared" si="206"/>
        <v/>
      </c>
      <c r="AF399" t="str">
        <f t="shared" si="207"/>
        <v/>
      </c>
      <c r="AG399" s="27"/>
    </row>
    <row r="400" spans="2:33" ht="14.4">
      <c r="B400" s="19" t="str">
        <f>IF(ISBLANK(A400),"",_xlfn.XLOOKUP(LEFT(A400,3),'MKT name rule'!$B$2:$B$322,'MKT name rule'!$C$2:$C$322, "Not found"))</f>
        <v/>
      </c>
      <c r="C400" s="19" t="str">
        <f t="shared" si="208"/>
        <v/>
      </c>
      <c r="D400" t="str">
        <f t="shared" si="181"/>
        <v/>
      </c>
      <c r="E400" t="str">
        <f t="shared" si="182"/>
        <v/>
      </c>
      <c r="F400" t="str">
        <f t="shared" si="183"/>
        <v/>
      </c>
      <c r="G400" t="str">
        <f t="shared" si="180"/>
        <v/>
      </c>
      <c r="H400" t="str">
        <f t="shared" si="209"/>
        <v/>
      </c>
      <c r="I400" t="str">
        <f t="shared" si="184"/>
        <v/>
      </c>
      <c r="J400" t="str">
        <f t="shared" si="185"/>
        <v/>
      </c>
      <c r="K400" t="str">
        <f t="shared" si="186"/>
        <v/>
      </c>
      <c r="L400" s="1" t="str">
        <f t="shared" si="187"/>
        <v/>
      </c>
      <c r="M400" t="str">
        <f t="shared" si="188"/>
        <v/>
      </c>
      <c r="N400" t="str">
        <f t="shared" si="189"/>
        <v/>
      </c>
      <c r="O400" t="str">
        <f t="shared" si="190"/>
        <v/>
      </c>
      <c r="P400" t="str">
        <f t="shared" si="191"/>
        <v/>
      </c>
      <c r="Q400" t="str">
        <f t="shared" si="192"/>
        <v/>
      </c>
      <c r="R400" t="str">
        <f t="shared" si="193"/>
        <v/>
      </c>
      <c r="S400" t="str">
        <f t="shared" si="194"/>
        <v/>
      </c>
      <c r="T400" t="str">
        <f t="shared" si="195"/>
        <v/>
      </c>
      <c r="U400" t="str">
        <f t="shared" si="196"/>
        <v/>
      </c>
      <c r="V400" t="str">
        <f t="shared" si="197"/>
        <v/>
      </c>
      <c r="W400" t="str">
        <f t="shared" si="198"/>
        <v/>
      </c>
      <c r="X400" t="str">
        <f t="shared" si="199"/>
        <v/>
      </c>
      <c r="Y400" t="str">
        <f t="shared" si="200"/>
        <v/>
      </c>
      <c r="Z400" t="str">
        <f t="shared" si="201"/>
        <v/>
      </c>
      <c r="AA400" t="str">
        <f t="shared" si="202"/>
        <v/>
      </c>
      <c r="AB400" t="str">
        <f t="shared" si="203"/>
        <v/>
      </c>
      <c r="AC400" t="str">
        <f t="shared" si="204"/>
        <v/>
      </c>
      <c r="AD400" t="str">
        <f t="shared" si="205"/>
        <v/>
      </c>
      <c r="AE400" t="str">
        <f t="shared" si="206"/>
        <v/>
      </c>
      <c r="AF400" t="str">
        <f t="shared" si="207"/>
        <v/>
      </c>
      <c r="AG400" s="27"/>
    </row>
    <row r="401" spans="2:33" ht="14.4">
      <c r="B401" s="19" t="str">
        <f>IF(ISBLANK(A401),"",_xlfn.XLOOKUP(LEFT(A401,3),'MKT name rule'!$B$2:$B$322,'MKT name rule'!$C$2:$C$322, "Not found"))</f>
        <v/>
      </c>
      <c r="C401" s="19" t="str">
        <f t="shared" si="208"/>
        <v/>
      </c>
      <c r="D401" t="str">
        <f t="shared" si="181"/>
        <v/>
      </c>
      <c r="E401" t="str">
        <f t="shared" si="182"/>
        <v/>
      </c>
      <c r="F401" t="str">
        <f t="shared" si="183"/>
        <v/>
      </c>
      <c r="G401" t="str">
        <f t="shared" si="180"/>
        <v/>
      </c>
      <c r="H401" t="str">
        <f t="shared" si="209"/>
        <v/>
      </c>
      <c r="I401" t="str">
        <f t="shared" si="184"/>
        <v/>
      </c>
      <c r="J401" t="str">
        <f t="shared" si="185"/>
        <v/>
      </c>
      <c r="K401" t="str">
        <f t="shared" si="186"/>
        <v/>
      </c>
      <c r="L401" s="1" t="str">
        <f t="shared" si="187"/>
        <v/>
      </c>
      <c r="M401" t="str">
        <f t="shared" si="188"/>
        <v/>
      </c>
      <c r="N401" t="str">
        <f t="shared" si="189"/>
        <v/>
      </c>
      <c r="O401" t="str">
        <f t="shared" si="190"/>
        <v/>
      </c>
      <c r="P401" t="str">
        <f t="shared" si="191"/>
        <v/>
      </c>
      <c r="Q401" t="str">
        <f t="shared" si="192"/>
        <v/>
      </c>
      <c r="R401" t="str">
        <f t="shared" si="193"/>
        <v/>
      </c>
      <c r="S401" t="str">
        <f t="shared" si="194"/>
        <v/>
      </c>
      <c r="T401" t="str">
        <f t="shared" si="195"/>
        <v/>
      </c>
      <c r="U401" t="str">
        <f t="shared" si="196"/>
        <v/>
      </c>
      <c r="V401" t="str">
        <f t="shared" si="197"/>
        <v/>
      </c>
      <c r="W401" t="str">
        <f t="shared" si="198"/>
        <v/>
      </c>
      <c r="X401" t="str">
        <f t="shared" si="199"/>
        <v/>
      </c>
      <c r="Y401" t="str">
        <f t="shared" si="200"/>
        <v/>
      </c>
      <c r="Z401" t="str">
        <f t="shared" si="201"/>
        <v/>
      </c>
      <c r="AA401" t="str">
        <f t="shared" si="202"/>
        <v/>
      </c>
      <c r="AB401" t="str">
        <f t="shared" si="203"/>
        <v/>
      </c>
      <c r="AC401" t="str">
        <f t="shared" si="204"/>
        <v/>
      </c>
      <c r="AD401" t="str">
        <f t="shared" si="205"/>
        <v/>
      </c>
      <c r="AE401" t="str">
        <f t="shared" si="206"/>
        <v/>
      </c>
      <c r="AF401" t="str">
        <f t="shared" si="207"/>
        <v/>
      </c>
      <c r="AG401" s="27"/>
    </row>
    <row r="402" spans="2:33" ht="14.4">
      <c r="B402" s="19" t="str">
        <f>IF(ISBLANK(A402),"",_xlfn.XLOOKUP(LEFT(A402,3),'MKT name rule'!$B$2:$B$322,'MKT name rule'!$C$2:$C$322, "Not found"))</f>
        <v/>
      </c>
      <c r="C402" s="19" t="str">
        <f t="shared" si="208"/>
        <v/>
      </c>
      <c r="D402" t="str">
        <f t="shared" si="181"/>
        <v/>
      </c>
      <c r="E402" t="str">
        <f t="shared" si="182"/>
        <v/>
      </c>
      <c r="F402" t="str">
        <f t="shared" si="183"/>
        <v/>
      </c>
      <c r="G402" t="str">
        <f t="shared" si="180"/>
        <v/>
      </c>
      <c r="H402" t="str">
        <f t="shared" si="209"/>
        <v/>
      </c>
      <c r="I402" t="str">
        <f t="shared" si="184"/>
        <v/>
      </c>
      <c r="J402" t="str">
        <f t="shared" si="185"/>
        <v/>
      </c>
      <c r="K402" t="str">
        <f t="shared" si="186"/>
        <v/>
      </c>
      <c r="L402" s="1" t="str">
        <f t="shared" si="187"/>
        <v/>
      </c>
      <c r="M402" t="str">
        <f t="shared" si="188"/>
        <v/>
      </c>
      <c r="N402" t="str">
        <f t="shared" si="189"/>
        <v/>
      </c>
      <c r="O402" t="str">
        <f t="shared" si="190"/>
        <v/>
      </c>
      <c r="P402" t="str">
        <f t="shared" si="191"/>
        <v/>
      </c>
      <c r="Q402" t="str">
        <f t="shared" si="192"/>
        <v/>
      </c>
      <c r="R402" t="str">
        <f t="shared" si="193"/>
        <v/>
      </c>
      <c r="S402" t="str">
        <f t="shared" si="194"/>
        <v/>
      </c>
      <c r="T402" t="str">
        <f t="shared" si="195"/>
        <v/>
      </c>
      <c r="U402" t="str">
        <f t="shared" si="196"/>
        <v/>
      </c>
      <c r="V402" t="str">
        <f t="shared" si="197"/>
        <v/>
      </c>
      <c r="W402" t="str">
        <f t="shared" si="198"/>
        <v/>
      </c>
      <c r="X402" t="str">
        <f t="shared" si="199"/>
        <v/>
      </c>
      <c r="Y402" t="str">
        <f t="shared" si="200"/>
        <v/>
      </c>
      <c r="Z402" t="str">
        <f t="shared" si="201"/>
        <v/>
      </c>
      <c r="AA402" t="str">
        <f t="shared" si="202"/>
        <v/>
      </c>
      <c r="AB402" t="str">
        <f t="shared" si="203"/>
        <v/>
      </c>
      <c r="AC402" t="str">
        <f t="shared" si="204"/>
        <v/>
      </c>
      <c r="AD402" t="str">
        <f t="shared" si="205"/>
        <v/>
      </c>
      <c r="AE402" t="str">
        <f t="shared" si="206"/>
        <v/>
      </c>
      <c r="AF402" t="str">
        <f t="shared" si="207"/>
        <v/>
      </c>
      <c r="AG402" s="27"/>
    </row>
    <row r="403" spans="2:33" ht="14.4">
      <c r="B403" s="19" t="str">
        <f>IF(ISBLANK(A403),"",_xlfn.XLOOKUP(LEFT(A403,3),'MKT name rule'!$B$2:$B$322,'MKT name rule'!$C$2:$C$322, "Not found"))</f>
        <v/>
      </c>
      <c r="C403" s="19" t="str">
        <f t="shared" si="208"/>
        <v/>
      </c>
      <c r="D403" t="str">
        <f t="shared" si="181"/>
        <v/>
      </c>
      <c r="E403" t="str">
        <f t="shared" si="182"/>
        <v/>
      </c>
      <c r="F403" t="str">
        <f t="shared" si="183"/>
        <v/>
      </c>
      <c r="G403" t="str">
        <f t="shared" si="180"/>
        <v/>
      </c>
      <c r="H403" t="str">
        <f t="shared" si="209"/>
        <v/>
      </c>
      <c r="I403" t="str">
        <f t="shared" si="184"/>
        <v/>
      </c>
      <c r="J403" t="str">
        <f t="shared" si="185"/>
        <v/>
      </c>
      <c r="K403" t="str">
        <f t="shared" si="186"/>
        <v/>
      </c>
      <c r="L403" s="1" t="str">
        <f t="shared" si="187"/>
        <v/>
      </c>
      <c r="M403" t="str">
        <f t="shared" si="188"/>
        <v/>
      </c>
      <c r="N403" t="str">
        <f t="shared" si="189"/>
        <v/>
      </c>
      <c r="O403" t="str">
        <f t="shared" si="190"/>
        <v/>
      </c>
      <c r="P403" t="str">
        <f t="shared" si="191"/>
        <v/>
      </c>
      <c r="Q403" t="str">
        <f t="shared" si="192"/>
        <v/>
      </c>
      <c r="R403" t="str">
        <f t="shared" si="193"/>
        <v/>
      </c>
      <c r="S403" t="str">
        <f t="shared" si="194"/>
        <v/>
      </c>
      <c r="T403" t="str">
        <f t="shared" si="195"/>
        <v/>
      </c>
      <c r="U403" t="str">
        <f t="shared" si="196"/>
        <v/>
      </c>
      <c r="V403" t="str">
        <f t="shared" si="197"/>
        <v/>
      </c>
      <c r="W403" t="str">
        <f t="shared" si="198"/>
        <v/>
      </c>
      <c r="X403" t="str">
        <f t="shared" si="199"/>
        <v/>
      </c>
      <c r="Y403" t="str">
        <f t="shared" si="200"/>
        <v/>
      </c>
      <c r="Z403" t="str">
        <f t="shared" si="201"/>
        <v/>
      </c>
      <c r="AA403" t="str">
        <f t="shared" si="202"/>
        <v/>
      </c>
      <c r="AB403" t="str">
        <f t="shared" si="203"/>
        <v/>
      </c>
      <c r="AC403" t="str">
        <f t="shared" si="204"/>
        <v/>
      </c>
      <c r="AD403" t="str">
        <f t="shared" si="205"/>
        <v/>
      </c>
      <c r="AE403" t="str">
        <f t="shared" si="206"/>
        <v/>
      </c>
      <c r="AF403" t="str">
        <f t="shared" si="207"/>
        <v/>
      </c>
      <c r="AG403" s="27"/>
    </row>
    <row r="404" spans="2:33" ht="14.4">
      <c r="B404" s="19" t="str">
        <f>IF(ISBLANK(A404),"",_xlfn.XLOOKUP(LEFT(A404,3),'MKT name rule'!$B$2:$B$322,'MKT name rule'!$C$2:$C$322, "Not found"))</f>
        <v/>
      </c>
      <c r="C404" s="19" t="str">
        <f t="shared" si="208"/>
        <v/>
      </c>
      <c r="D404" t="str">
        <f t="shared" si="181"/>
        <v/>
      </c>
      <c r="E404" t="str">
        <f t="shared" si="182"/>
        <v/>
      </c>
      <c r="F404" t="str">
        <f t="shared" si="183"/>
        <v/>
      </c>
      <c r="G404" t="str">
        <f t="shared" si="180"/>
        <v/>
      </c>
      <c r="H404" t="str">
        <f t="shared" si="209"/>
        <v/>
      </c>
      <c r="I404" t="str">
        <f t="shared" si="184"/>
        <v/>
      </c>
      <c r="J404" t="str">
        <f t="shared" si="185"/>
        <v/>
      </c>
      <c r="K404" t="str">
        <f t="shared" si="186"/>
        <v/>
      </c>
      <c r="L404" s="1" t="str">
        <f t="shared" si="187"/>
        <v/>
      </c>
      <c r="M404" t="str">
        <f t="shared" si="188"/>
        <v/>
      </c>
      <c r="N404" t="str">
        <f t="shared" si="189"/>
        <v/>
      </c>
      <c r="O404" t="str">
        <f t="shared" si="190"/>
        <v/>
      </c>
      <c r="P404" t="str">
        <f t="shared" si="191"/>
        <v/>
      </c>
      <c r="Q404" t="str">
        <f t="shared" si="192"/>
        <v/>
      </c>
      <c r="R404" t="str">
        <f t="shared" si="193"/>
        <v/>
      </c>
      <c r="S404" t="str">
        <f t="shared" si="194"/>
        <v/>
      </c>
      <c r="T404" t="str">
        <f t="shared" si="195"/>
        <v/>
      </c>
      <c r="U404" t="str">
        <f t="shared" si="196"/>
        <v/>
      </c>
      <c r="V404" t="str">
        <f t="shared" si="197"/>
        <v/>
      </c>
      <c r="W404" t="str">
        <f t="shared" si="198"/>
        <v/>
      </c>
      <c r="X404" t="str">
        <f t="shared" si="199"/>
        <v/>
      </c>
      <c r="Y404" t="str">
        <f t="shared" si="200"/>
        <v/>
      </c>
      <c r="Z404" t="str">
        <f t="shared" si="201"/>
        <v/>
      </c>
      <c r="AA404" t="str">
        <f t="shared" si="202"/>
        <v/>
      </c>
      <c r="AB404" t="str">
        <f t="shared" si="203"/>
        <v/>
      </c>
      <c r="AC404" t="str">
        <f t="shared" si="204"/>
        <v/>
      </c>
      <c r="AD404" t="str">
        <f t="shared" si="205"/>
        <v/>
      </c>
      <c r="AE404" t="str">
        <f t="shared" si="206"/>
        <v/>
      </c>
      <c r="AF404" t="str">
        <f t="shared" si="207"/>
        <v/>
      </c>
      <c r="AG404" s="27"/>
    </row>
    <row r="405" spans="2:33" ht="14.4">
      <c r="B405" s="19" t="str">
        <f>IF(ISBLANK(A405),"",_xlfn.XLOOKUP(LEFT(A405,3),'MKT name rule'!$B$2:$B$322,'MKT name rule'!$C$2:$C$322, "Not found"))</f>
        <v/>
      </c>
      <c r="C405" s="19" t="str">
        <f t="shared" si="208"/>
        <v/>
      </c>
      <c r="D405" t="str">
        <f t="shared" si="181"/>
        <v/>
      </c>
      <c r="E405" t="str">
        <f t="shared" si="182"/>
        <v/>
      </c>
      <c r="F405" t="str">
        <f t="shared" si="183"/>
        <v/>
      </c>
      <c r="G405" t="str">
        <f t="shared" si="180"/>
        <v/>
      </c>
      <c r="H405" t="str">
        <f t="shared" si="209"/>
        <v/>
      </c>
      <c r="I405" t="str">
        <f t="shared" si="184"/>
        <v/>
      </c>
      <c r="J405" t="str">
        <f t="shared" si="185"/>
        <v/>
      </c>
      <c r="K405" t="str">
        <f t="shared" si="186"/>
        <v/>
      </c>
      <c r="L405" s="1" t="str">
        <f t="shared" si="187"/>
        <v/>
      </c>
      <c r="M405" t="str">
        <f t="shared" si="188"/>
        <v/>
      </c>
      <c r="N405" t="str">
        <f t="shared" si="189"/>
        <v/>
      </c>
      <c r="O405" t="str">
        <f t="shared" si="190"/>
        <v/>
      </c>
      <c r="P405" t="str">
        <f t="shared" si="191"/>
        <v/>
      </c>
      <c r="Q405" t="str">
        <f t="shared" si="192"/>
        <v/>
      </c>
      <c r="R405" t="str">
        <f t="shared" si="193"/>
        <v/>
      </c>
      <c r="S405" t="str">
        <f t="shared" si="194"/>
        <v/>
      </c>
      <c r="T405" t="str">
        <f t="shared" si="195"/>
        <v/>
      </c>
      <c r="U405" t="str">
        <f t="shared" si="196"/>
        <v/>
      </c>
      <c r="V405" t="str">
        <f t="shared" si="197"/>
        <v/>
      </c>
      <c r="W405" t="str">
        <f t="shared" si="198"/>
        <v/>
      </c>
      <c r="X405" t="str">
        <f t="shared" si="199"/>
        <v/>
      </c>
      <c r="Y405" t="str">
        <f t="shared" si="200"/>
        <v/>
      </c>
      <c r="Z405" t="str">
        <f t="shared" si="201"/>
        <v/>
      </c>
      <c r="AA405" t="str">
        <f t="shared" si="202"/>
        <v/>
      </c>
      <c r="AB405" t="str">
        <f t="shared" si="203"/>
        <v/>
      </c>
      <c r="AC405" t="str">
        <f t="shared" si="204"/>
        <v/>
      </c>
      <c r="AD405" t="str">
        <f t="shared" si="205"/>
        <v/>
      </c>
      <c r="AE405" t="str">
        <f t="shared" si="206"/>
        <v/>
      </c>
      <c r="AF405" t="str">
        <f t="shared" si="207"/>
        <v/>
      </c>
      <c r="AG405" s="27"/>
    </row>
    <row r="406" spans="2:33" ht="14.4">
      <c r="B406" s="19" t="str">
        <f>IF(ISBLANK(A406),"",_xlfn.XLOOKUP(LEFT(A406,3),'MKT name rule'!$B$2:$B$322,'MKT name rule'!$C$2:$C$322, "Not found"))</f>
        <v/>
      </c>
      <c r="C406" s="19" t="str">
        <f t="shared" si="208"/>
        <v/>
      </c>
      <c r="D406" t="str">
        <f t="shared" si="181"/>
        <v/>
      </c>
      <c r="E406" t="str">
        <f t="shared" si="182"/>
        <v/>
      </c>
      <c r="F406" t="str">
        <f t="shared" si="183"/>
        <v/>
      </c>
      <c r="G406" t="str">
        <f t="shared" si="180"/>
        <v/>
      </c>
      <c r="H406" t="str">
        <f t="shared" si="209"/>
        <v/>
      </c>
      <c r="I406" t="str">
        <f t="shared" si="184"/>
        <v/>
      </c>
      <c r="J406" t="str">
        <f t="shared" si="185"/>
        <v/>
      </c>
      <c r="K406" t="str">
        <f t="shared" si="186"/>
        <v/>
      </c>
      <c r="L406" s="1" t="str">
        <f t="shared" si="187"/>
        <v/>
      </c>
      <c r="M406" t="str">
        <f t="shared" si="188"/>
        <v/>
      </c>
      <c r="N406" t="str">
        <f t="shared" si="189"/>
        <v/>
      </c>
      <c r="O406" t="str">
        <f t="shared" si="190"/>
        <v/>
      </c>
      <c r="P406" t="str">
        <f t="shared" si="191"/>
        <v/>
      </c>
      <c r="Q406" t="str">
        <f t="shared" si="192"/>
        <v/>
      </c>
      <c r="R406" t="str">
        <f t="shared" si="193"/>
        <v/>
      </c>
      <c r="S406" t="str">
        <f t="shared" si="194"/>
        <v/>
      </c>
      <c r="T406" t="str">
        <f t="shared" si="195"/>
        <v/>
      </c>
      <c r="U406" t="str">
        <f t="shared" si="196"/>
        <v/>
      </c>
      <c r="V406" t="str">
        <f t="shared" si="197"/>
        <v/>
      </c>
      <c r="W406" t="str">
        <f t="shared" si="198"/>
        <v/>
      </c>
      <c r="X406" t="str">
        <f t="shared" si="199"/>
        <v/>
      </c>
      <c r="Y406" t="str">
        <f t="shared" si="200"/>
        <v/>
      </c>
      <c r="Z406" t="str">
        <f t="shared" si="201"/>
        <v/>
      </c>
      <c r="AA406" t="str">
        <f t="shared" si="202"/>
        <v/>
      </c>
      <c r="AB406" t="str">
        <f t="shared" si="203"/>
        <v/>
      </c>
      <c r="AC406" t="str">
        <f t="shared" si="204"/>
        <v/>
      </c>
      <c r="AD406" t="str">
        <f t="shared" si="205"/>
        <v/>
      </c>
      <c r="AE406" t="str">
        <f t="shared" si="206"/>
        <v/>
      </c>
      <c r="AF406" t="str">
        <f t="shared" si="207"/>
        <v/>
      </c>
      <c r="AG406" s="27"/>
    </row>
    <row r="407" spans="2:33" ht="14.4">
      <c r="B407" s="19" t="str">
        <f>IF(ISBLANK(A407),"",_xlfn.XLOOKUP(LEFT(A407,3),'MKT name rule'!$B$2:$B$322,'MKT name rule'!$C$2:$C$322, "Not found"))</f>
        <v/>
      </c>
      <c r="C407" s="19" t="str">
        <f t="shared" si="208"/>
        <v/>
      </c>
      <c r="D407" t="str">
        <f t="shared" si="181"/>
        <v/>
      </c>
      <c r="E407" t="str">
        <f t="shared" si="182"/>
        <v/>
      </c>
      <c r="F407" t="str">
        <f t="shared" si="183"/>
        <v/>
      </c>
      <c r="G407" t="str">
        <f t="shared" si="180"/>
        <v/>
      </c>
      <c r="H407" t="str">
        <f t="shared" si="209"/>
        <v/>
      </c>
      <c r="I407" t="str">
        <f t="shared" si="184"/>
        <v/>
      </c>
      <c r="J407" t="str">
        <f t="shared" si="185"/>
        <v/>
      </c>
      <c r="K407" t="str">
        <f t="shared" si="186"/>
        <v/>
      </c>
      <c r="L407" s="1" t="str">
        <f t="shared" si="187"/>
        <v/>
      </c>
      <c r="M407" t="str">
        <f t="shared" si="188"/>
        <v/>
      </c>
      <c r="N407" t="str">
        <f t="shared" si="189"/>
        <v/>
      </c>
      <c r="O407" t="str">
        <f t="shared" si="190"/>
        <v/>
      </c>
      <c r="P407" t="str">
        <f t="shared" si="191"/>
        <v/>
      </c>
      <c r="Q407" t="str">
        <f t="shared" si="192"/>
        <v/>
      </c>
      <c r="R407" t="str">
        <f t="shared" si="193"/>
        <v/>
      </c>
      <c r="S407" t="str">
        <f t="shared" si="194"/>
        <v/>
      </c>
      <c r="T407" t="str">
        <f t="shared" si="195"/>
        <v/>
      </c>
      <c r="U407" t="str">
        <f t="shared" si="196"/>
        <v/>
      </c>
      <c r="V407" t="str">
        <f t="shared" si="197"/>
        <v/>
      </c>
      <c r="W407" t="str">
        <f t="shared" si="198"/>
        <v/>
      </c>
      <c r="X407" t="str">
        <f t="shared" si="199"/>
        <v/>
      </c>
      <c r="Y407" t="str">
        <f t="shared" si="200"/>
        <v/>
      </c>
      <c r="Z407" t="str">
        <f t="shared" si="201"/>
        <v/>
      </c>
      <c r="AA407" t="str">
        <f t="shared" si="202"/>
        <v/>
      </c>
      <c r="AB407" t="str">
        <f t="shared" si="203"/>
        <v/>
      </c>
      <c r="AC407" t="str">
        <f t="shared" si="204"/>
        <v/>
      </c>
      <c r="AD407" t="str">
        <f t="shared" si="205"/>
        <v/>
      </c>
      <c r="AE407" t="str">
        <f t="shared" si="206"/>
        <v/>
      </c>
      <c r="AF407" t="str">
        <f t="shared" si="207"/>
        <v/>
      </c>
      <c r="AG407" s="27"/>
    </row>
    <row r="408" spans="2:33" ht="14.4">
      <c r="B408" s="19" t="str">
        <f>IF(ISBLANK(A408),"",_xlfn.XLOOKUP(LEFT(A408,3),'MKT name rule'!$B$2:$B$322,'MKT name rule'!$C$2:$C$322, "Not found"))</f>
        <v/>
      </c>
      <c r="C408" s="19" t="str">
        <f t="shared" si="208"/>
        <v/>
      </c>
      <c r="D408" t="str">
        <f t="shared" si="181"/>
        <v/>
      </c>
      <c r="E408" t="str">
        <f t="shared" si="182"/>
        <v/>
      </c>
      <c r="F408" t="str">
        <f t="shared" si="183"/>
        <v/>
      </c>
      <c r="G408" t="str">
        <f t="shared" si="180"/>
        <v/>
      </c>
      <c r="H408" t="str">
        <f t="shared" si="209"/>
        <v/>
      </c>
      <c r="I408" t="str">
        <f t="shared" si="184"/>
        <v/>
      </c>
      <c r="J408" t="str">
        <f t="shared" si="185"/>
        <v/>
      </c>
      <c r="K408" t="str">
        <f t="shared" si="186"/>
        <v/>
      </c>
      <c r="L408" s="1" t="str">
        <f t="shared" si="187"/>
        <v/>
      </c>
      <c r="M408" t="str">
        <f t="shared" si="188"/>
        <v/>
      </c>
      <c r="N408" t="str">
        <f t="shared" si="189"/>
        <v/>
      </c>
      <c r="O408" t="str">
        <f t="shared" si="190"/>
        <v/>
      </c>
      <c r="P408" t="str">
        <f t="shared" si="191"/>
        <v/>
      </c>
      <c r="Q408" t="str">
        <f t="shared" si="192"/>
        <v/>
      </c>
      <c r="R408" t="str">
        <f t="shared" si="193"/>
        <v/>
      </c>
      <c r="S408" t="str">
        <f t="shared" si="194"/>
        <v/>
      </c>
      <c r="T408" t="str">
        <f t="shared" si="195"/>
        <v/>
      </c>
      <c r="U408" t="str">
        <f t="shared" si="196"/>
        <v/>
      </c>
      <c r="V408" t="str">
        <f t="shared" si="197"/>
        <v/>
      </c>
      <c r="W408" t="str">
        <f t="shared" si="198"/>
        <v/>
      </c>
      <c r="X408" t="str">
        <f t="shared" si="199"/>
        <v/>
      </c>
      <c r="Y408" t="str">
        <f t="shared" si="200"/>
        <v/>
      </c>
      <c r="Z408" t="str">
        <f t="shared" si="201"/>
        <v/>
      </c>
      <c r="AA408" t="str">
        <f t="shared" si="202"/>
        <v/>
      </c>
      <c r="AB408" t="str">
        <f t="shared" si="203"/>
        <v/>
      </c>
      <c r="AC408" t="str">
        <f t="shared" si="204"/>
        <v/>
      </c>
      <c r="AD408" t="str">
        <f t="shared" si="205"/>
        <v/>
      </c>
      <c r="AE408" t="str">
        <f t="shared" si="206"/>
        <v/>
      </c>
      <c r="AF408" t="str">
        <f t="shared" si="207"/>
        <v/>
      </c>
      <c r="AG408" s="27"/>
    </row>
    <row r="409" spans="2:33" ht="14.4">
      <c r="B409" s="19" t="str">
        <f>IF(ISBLANK(A409),"",_xlfn.XLOOKUP(LEFT(A409,3),'MKT name rule'!$B$2:$B$322,'MKT name rule'!$C$2:$C$322, "Not found"))</f>
        <v/>
      </c>
      <c r="C409" s="19" t="str">
        <f t="shared" si="208"/>
        <v/>
      </c>
      <c r="D409" t="str">
        <f t="shared" si="181"/>
        <v/>
      </c>
      <c r="E409" t="str">
        <f t="shared" si="182"/>
        <v/>
      </c>
      <c r="F409" t="str">
        <f t="shared" si="183"/>
        <v/>
      </c>
      <c r="G409" t="str">
        <f t="shared" si="180"/>
        <v/>
      </c>
      <c r="H409" t="str">
        <f t="shared" si="209"/>
        <v/>
      </c>
      <c r="I409" t="str">
        <f t="shared" si="184"/>
        <v/>
      </c>
      <c r="J409" t="str">
        <f t="shared" si="185"/>
        <v/>
      </c>
      <c r="K409" t="str">
        <f t="shared" si="186"/>
        <v/>
      </c>
      <c r="L409" s="1" t="str">
        <f t="shared" si="187"/>
        <v/>
      </c>
      <c r="M409" t="str">
        <f t="shared" si="188"/>
        <v/>
      </c>
      <c r="N409" t="str">
        <f t="shared" si="189"/>
        <v/>
      </c>
      <c r="O409" t="str">
        <f t="shared" si="190"/>
        <v/>
      </c>
      <c r="P409" t="str">
        <f t="shared" si="191"/>
        <v/>
      </c>
      <c r="Q409" t="str">
        <f t="shared" si="192"/>
        <v/>
      </c>
      <c r="R409" t="str">
        <f t="shared" si="193"/>
        <v/>
      </c>
      <c r="S409" t="str">
        <f t="shared" si="194"/>
        <v/>
      </c>
      <c r="T409" t="str">
        <f t="shared" si="195"/>
        <v/>
      </c>
      <c r="U409" t="str">
        <f t="shared" si="196"/>
        <v/>
      </c>
      <c r="V409" t="str">
        <f t="shared" si="197"/>
        <v/>
      </c>
      <c r="W409" t="str">
        <f t="shared" si="198"/>
        <v/>
      </c>
      <c r="X409" t="str">
        <f t="shared" si="199"/>
        <v/>
      </c>
      <c r="Y409" t="str">
        <f t="shared" si="200"/>
        <v/>
      </c>
      <c r="Z409" t="str">
        <f t="shared" si="201"/>
        <v/>
      </c>
      <c r="AA409" t="str">
        <f t="shared" si="202"/>
        <v/>
      </c>
      <c r="AB409" t="str">
        <f t="shared" si="203"/>
        <v/>
      </c>
      <c r="AC409" t="str">
        <f t="shared" si="204"/>
        <v/>
      </c>
      <c r="AD409" t="str">
        <f t="shared" si="205"/>
        <v/>
      </c>
      <c r="AE409" t="str">
        <f t="shared" si="206"/>
        <v/>
      </c>
      <c r="AF409" t="str">
        <f t="shared" si="207"/>
        <v/>
      </c>
      <c r="AG409" s="27"/>
    </row>
    <row r="410" spans="2:33" ht="14.4">
      <c r="B410" s="19" t="str">
        <f>IF(ISBLANK(A410),"",_xlfn.XLOOKUP(LEFT(A410,3),'MKT name rule'!$B$2:$B$322,'MKT name rule'!$C$2:$C$322, "Not found"))</f>
        <v/>
      </c>
      <c r="C410" s="19" t="str">
        <f t="shared" si="208"/>
        <v/>
      </c>
      <c r="D410" t="str">
        <f t="shared" si="181"/>
        <v/>
      </c>
      <c r="E410" t="str">
        <f t="shared" si="182"/>
        <v/>
      </c>
      <c r="F410" t="str">
        <f t="shared" si="183"/>
        <v/>
      </c>
      <c r="G410" t="str">
        <f t="shared" si="180"/>
        <v/>
      </c>
      <c r="H410" t="str">
        <f t="shared" si="209"/>
        <v/>
      </c>
      <c r="I410" t="str">
        <f t="shared" si="184"/>
        <v/>
      </c>
      <c r="J410" t="str">
        <f t="shared" si="185"/>
        <v/>
      </c>
      <c r="K410" t="str">
        <f t="shared" si="186"/>
        <v/>
      </c>
      <c r="L410" s="1" t="str">
        <f t="shared" si="187"/>
        <v/>
      </c>
      <c r="M410" t="str">
        <f t="shared" si="188"/>
        <v/>
      </c>
      <c r="N410" t="str">
        <f t="shared" si="189"/>
        <v/>
      </c>
      <c r="O410" t="str">
        <f t="shared" si="190"/>
        <v/>
      </c>
      <c r="P410" t="str">
        <f t="shared" si="191"/>
        <v/>
      </c>
      <c r="Q410" t="str">
        <f t="shared" si="192"/>
        <v/>
      </c>
      <c r="R410" t="str">
        <f t="shared" si="193"/>
        <v/>
      </c>
      <c r="S410" t="str">
        <f t="shared" si="194"/>
        <v/>
      </c>
      <c r="T410" t="str">
        <f t="shared" si="195"/>
        <v/>
      </c>
      <c r="U410" t="str">
        <f t="shared" si="196"/>
        <v/>
      </c>
      <c r="V410" t="str">
        <f t="shared" si="197"/>
        <v/>
      </c>
      <c r="W410" t="str">
        <f t="shared" si="198"/>
        <v/>
      </c>
      <c r="X410" t="str">
        <f t="shared" si="199"/>
        <v/>
      </c>
      <c r="Y410" t="str">
        <f t="shared" si="200"/>
        <v/>
      </c>
      <c r="Z410" t="str">
        <f t="shared" si="201"/>
        <v/>
      </c>
      <c r="AA410" t="str">
        <f t="shared" si="202"/>
        <v/>
      </c>
      <c r="AB410" t="str">
        <f t="shared" si="203"/>
        <v/>
      </c>
      <c r="AC410" t="str">
        <f t="shared" si="204"/>
        <v/>
      </c>
      <c r="AD410" t="str">
        <f t="shared" si="205"/>
        <v/>
      </c>
      <c r="AE410" t="str">
        <f t="shared" si="206"/>
        <v/>
      </c>
      <c r="AF410" t="str">
        <f t="shared" si="207"/>
        <v/>
      </c>
      <c r="AG410" s="27"/>
    </row>
    <row r="411" spans="2:33" ht="14.4">
      <c r="B411" s="19" t="str">
        <f>IF(ISBLANK(A411),"",_xlfn.XLOOKUP(LEFT(A411,3),'MKT name rule'!$B$2:$B$322,'MKT name rule'!$C$2:$C$322, "Not found"))</f>
        <v/>
      </c>
      <c r="C411" s="19" t="str">
        <f t="shared" si="208"/>
        <v/>
      </c>
      <c r="D411" t="str">
        <f t="shared" si="181"/>
        <v/>
      </c>
      <c r="E411" t="str">
        <f t="shared" si="182"/>
        <v/>
      </c>
      <c r="F411" t="str">
        <f t="shared" si="183"/>
        <v/>
      </c>
      <c r="G411" t="str">
        <f t="shared" si="180"/>
        <v/>
      </c>
      <c r="H411" t="str">
        <f t="shared" si="209"/>
        <v/>
      </c>
      <c r="I411" t="str">
        <f t="shared" si="184"/>
        <v/>
      </c>
      <c r="J411" t="str">
        <f t="shared" si="185"/>
        <v/>
      </c>
      <c r="K411" t="str">
        <f t="shared" si="186"/>
        <v/>
      </c>
      <c r="L411" s="1" t="str">
        <f t="shared" si="187"/>
        <v/>
      </c>
      <c r="M411" t="str">
        <f t="shared" si="188"/>
        <v/>
      </c>
      <c r="N411" t="str">
        <f t="shared" si="189"/>
        <v/>
      </c>
      <c r="O411" t="str">
        <f t="shared" si="190"/>
        <v/>
      </c>
      <c r="P411" t="str">
        <f t="shared" si="191"/>
        <v/>
      </c>
      <c r="Q411" t="str">
        <f t="shared" si="192"/>
        <v/>
      </c>
      <c r="R411" t="str">
        <f t="shared" si="193"/>
        <v/>
      </c>
      <c r="S411" t="str">
        <f t="shared" si="194"/>
        <v/>
      </c>
      <c r="T411" t="str">
        <f t="shared" si="195"/>
        <v/>
      </c>
      <c r="U411" t="str">
        <f t="shared" si="196"/>
        <v/>
      </c>
      <c r="V411" t="str">
        <f t="shared" si="197"/>
        <v/>
      </c>
      <c r="W411" t="str">
        <f t="shared" si="198"/>
        <v/>
      </c>
      <c r="X411" t="str">
        <f t="shared" si="199"/>
        <v/>
      </c>
      <c r="Y411" t="str">
        <f t="shared" si="200"/>
        <v/>
      </c>
      <c r="Z411" t="str">
        <f t="shared" si="201"/>
        <v/>
      </c>
      <c r="AA411" t="str">
        <f t="shared" si="202"/>
        <v/>
      </c>
      <c r="AB411" t="str">
        <f t="shared" si="203"/>
        <v/>
      </c>
      <c r="AC411" t="str">
        <f t="shared" si="204"/>
        <v/>
      </c>
      <c r="AD411" t="str">
        <f t="shared" si="205"/>
        <v/>
      </c>
      <c r="AE411" t="str">
        <f t="shared" si="206"/>
        <v/>
      </c>
      <c r="AF411" t="str">
        <f t="shared" si="207"/>
        <v/>
      </c>
      <c r="AG411" s="27"/>
    </row>
    <row r="412" spans="2:33" ht="14.4">
      <c r="B412" s="19" t="str">
        <f>IF(ISBLANK(A412),"",_xlfn.XLOOKUP(LEFT(A412,3),'MKT name rule'!$B$2:$B$322,'MKT name rule'!$C$2:$C$322, "Not found"))</f>
        <v/>
      </c>
      <c r="C412" s="19" t="str">
        <f t="shared" si="208"/>
        <v/>
      </c>
      <c r="D412" t="str">
        <f t="shared" si="181"/>
        <v/>
      </c>
      <c r="E412" t="str">
        <f t="shared" si="182"/>
        <v/>
      </c>
      <c r="F412" t="str">
        <f t="shared" si="183"/>
        <v/>
      </c>
      <c r="G412" t="str">
        <f t="shared" si="180"/>
        <v/>
      </c>
      <c r="H412" t="str">
        <f t="shared" si="209"/>
        <v/>
      </c>
      <c r="I412" t="str">
        <f t="shared" si="184"/>
        <v/>
      </c>
      <c r="J412" t="str">
        <f t="shared" si="185"/>
        <v/>
      </c>
      <c r="K412" t="str">
        <f t="shared" si="186"/>
        <v/>
      </c>
      <c r="L412" s="1" t="str">
        <f t="shared" si="187"/>
        <v/>
      </c>
      <c r="M412" t="str">
        <f t="shared" si="188"/>
        <v/>
      </c>
      <c r="N412" t="str">
        <f t="shared" si="189"/>
        <v/>
      </c>
      <c r="O412" t="str">
        <f t="shared" si="190"/>
        <v/>
      </c>
      <c r="P412" t="str">
        <f t="shared" si="191"/>
        <v/>
      </c>
      <c r="Q412" t="str">
        <f t="shared" si="192"/>
        <v/>
      </c>
      <c r="R412" t="str">
        <f t="shared" si="193"/>
        <v/>
      </c>
      <c r="S412" t="str">
        <f t="shared" si="194"/>
        <v/>
      </c>
      <c r="T412" t="str">
        <f t="shared" si="195"/>
        <v/>
      </c>
      <c r="U412" t="str">
        <f t="shared" si="196"/>
        <v/>
      </c>
      <c r="V412" t="str">
        <f t="shared" si="197"/>
        <v/>
      </c>
      <c r="W412" t="str">
        <f t="shared" si="198"/>
        <v/>
      </c>
      <c r="X412" t="str">
        <f t="shared" si="199"/>
        <v/>
      </c>
      <c r="Y412" t="str">
        <f t="shared" si="200"/>
        <v/>
      </c>
      <c r="Z412" t="str">
        <f t="shared" si="201"/>
        <v/>
      </c>
      <c r="AA412" t="str">
        <f t="shared" si="202"/>
        <v/>
      </c>
      <c r="AB412" t="str">
        <f t="shared" si="203"/>
        <v/>
      </c>
      <c r="AC412" t="str">
        <f t="shared" si="204"/>
        <v/>
      </c>
      <c r="AD412" t="str">
        <f t="shared" si="205"/>
        <v/>
      </c>
      <c r="AE412" t="str">
        <f t="shared" si="206"/>
        <v/>
      </c>
      <c r="AF412" t="str">
        <f t="shared" si="207"/>
        <v/>
      </c>
      <c r="AG412" s="27"/>
    </row>
    <row r="413" spans="2:33" ht="14.4">
      <c r="B413" s="19" t="str">
        <f>IF(ISBLANK(A413),"",_xlfn.XLOOKUP(LEFT(A413,3),'MKT name rule'!$B$2:$B$322,'MKT name rule'!$C$2:$C$322, "Not found"))</f>
        <v/>
      </c>
      <c r="C413" s="19" t="str">
        <f t="shared" si="208"/>
        <v/>
      </c>
      <c r="D413" t="str">
        <f t="shared" si="181"/>
        <v/>
      </c>
      <c r="E413" t="str">
        <f t="shared" si="182"/>
        <v/>
      </c>
      <c r="F413" t="str">
        <f t="shared" si="183"/>
        <v/>
      </c>
      <c r="G413" t="str">
        <f t="shared" si="180"/>
        <v/>
      </c>
      <c r="H413" t="str">
        <f t="shared" si="209"/>
        <v/>
      </c>
      <c r="I413" t="str">
        <f t="shared" si="184"/>
        <v/>
      </c>
      <c r="J413" t="str">
        <f t="shared" si="185"/>
        <v/>
      </c>
      <c r="K413" t="str">
        <f t="shared" si="186"/>
        <v/>
      </c>
      <c r="L413" s="1" t="str">
        <f t="shared" si="187"/>
        <v/>
      </c>
      <c r="M413" t="str">
        <f t="shared" si="188"/>
        <v/>
      </c>
      <c r="N413" t="str">
        <f t="shared" si="189"/>
        <v/>
      </c>
      <c r="O413" t="str">
        <f t="shared" si="190"/>
        <v/>
      </c>
      <c r="P413" t="str">
        <f t="shared" si="191"/>
        <v/>
      </c>
      <c r="Q413" t="str">
        <f t="shared" si="192"/>
        <v/>
      </c>
      <c r="R413" t="str">
        <f t="shared" si="193"/>
        <v/>
      </c>
      <c r="S413" t="str">
        <f t="shared" si="194"/>
        <v/>
      </c>
      <c r="T413" t="str">
        <f t="shared" si="195"/>
        <v/>
      </c>
      <c r="U413" t="str">
        <f t="shared" si="196"/>
        <v/>
      </c>
      <c r="V413" t="str">
        <f t="shared" si="197"/>
        <v/>
      </c>
      <c r="W413" t="str">
        <f t="shared" si="198"/>
        <v/>
      </c>
      <c r="X413" t="str">
        <f t="shared" si="199"/>
        <v/>
      </c>
      <c r="Y413" t="str">
        <f t="shared" si="200"/>
        <v/>
      </c>
      <c r="Z413" t="str">
        <f t="shared" si="201"/>
        <v/>
      </c>
      <c r="AA413" t="str">
        <f t="shared" si="202"/>
        <v/>
      </c>
      <c r="AB413" t="str">
        <f t="shared" si="203"/>
        <v/>
      </c>
      <c r="AC413" t="str">
        <f t="shared" si="204"/>
        <v/>
      </c>
      <c r="AD413" t="str">
        <f t="shared" si="205"/>
        <v/>
      </c>
      <c r="AE413" t="str">
        <f t="shared" si="206"/>
        <v/>
      </c>
      <c r="AF413" t="str">
        <f t="shared" si="207"/>
        <v/>
      </c>
      <c r="AG413" s="27"/>
    </row>
    <row r="414" spans="2:33" ht="14.4">
      <c r="B414" s="19" t="str">
        <f>IF(ISBLANK(A414),"",_xlfn.XLOOKUP(LEFT(A414,3),'MKT name rule'!$B$2:$B$322,'MKT name rule'!$C$2:$C$322, "Not found"))</f>
        <v/>
      </c>
      <c r="C414" s="19" t="str">
        <f t="shared" si="208"/>
        <v/>
      </c>
      <c r="D414" t="str">
        <f t="shared" si="181"/>
        <v/>
      </c>
      <c r="E414" t="str">
        <f t="shared" si="182"/>
        <v/>
      </c>
      <c r="F414" t="str">
        <f t="shared" si="183"/>
        <v/>
      </c>
      <c r="G414" t="str">
        <f t="shared" si="180"/>
        <v/>
      </c>
      <c r="H414" t="str">
        <f t="shared" si="209"/>
        <v/>
      </c>
      <c r="I414" t="str">
        <f t="shared" si="184"/>
        <v/>
      </c>
      <c r="J414" t="str">
        <f t="shared" si="185"/>
        <v/>
      </c>
      <c r="K414" t="str">
        <f t="shared" si="186"/>
        <v/>
      </c>
      <c r="L414" s="1" t="str">
        <f t="shared" si="187"/>
        <v/>
      </c>
      <c r="M414" t="str">
        <f t="shared" si="188"/>
        <v/>
      </c>
      <c r="N414" t="str">
        <f t="shared" si="189"/>
        <v/>
      </c>
      <c r="O414" t="str">
        <f t="shared" si="190"/>
        <v/>
      </c>
      <c r="P414" t="str">
        <f t="shared" si="191"/>
        <v/>
      </c>
      <c r="Q414" t="str">
        <f t="shared" si="192"/>
        <v/>
      </c>
      <c r="R414" t="str">
        <f t="shared" si="193"/>
        <v/>
      </c>
      <c r="S414" t="str">
        <f t="shared" si="194"/>
        <v/>
      </c>
      <c r="T414" t="str">
        <f t="shared" si="195"/>
        <v/>
      </c>
      <c r="U414" t="str">
        <f t="shared" si="196"/>
        <v/>
      </c>
      <c r="V414" t="str">
        <f t="shared" si="197"/>
        <v/>
      </c>
      <c r="W414" t="str">
        <f t="shared" si="198"/>
        <v/>
      </c>
      <c r="X414" t="str">
        <f t="shared" si="199"/>
        <v/>
      </c>
      <c r="Y414" t="str">
        <f t="shared" si="200"/>
        <v/>
      </c>
      <c r="Z414" t="str">
        <f t="shared" si="201"/>
        <v/>
      </c>
      <c r="AA414" t="str">
        <f t="shared" si="202"/>
        <v/>
      </c>
      <c r="AB414" t="str">
        <f t="shared" si="203"/>
        <v/>
      </c>
      <c r="AC414" t="str">
        <f t="shared" si="204"/>
        <v/>
      </c>
      <c r="AD414" t="str">
        <f t="shared" si="205"/>
        <v/>
      </c>
      <c r="AE414" t="str">
        <f t="shared" si="206"/>
        <v/>
      </c>
      <c r="AF414" t="str">
        <f t="shared" si="207"/>
        <v/>
      </c>
      <c r="AG414" s="27"/>
    </row>
    <row r="415" spans="2:33" ht="14.4">
      <c r="B415" s="19" t="str">
        <f>IF(ISBLANK(A415),"",_xlfn.XLOOKUP(LEFT(A415,3),'MKT name rule'!$B$2:$B$322,'MKT name rule'!$C$2:$C$322, "Not found"))</f>
        <v/>
      </c>
      <c r="C415" s="19" t="str">
        <f t="shared" si="208"/>
        <v/>
      </c>
      <c r="D415" t="str">
        <f t="shared" si="181"/>
        <v/>
      </c>
      <c r="E415" t="str">
        <f t="shared" si="182"/>
        <v/>
      </c>
      <c r="F415" t="str">
        <f t="shared" si="183"/>
        <v/>
      </c>
      <c r="G415" t="str">
        <f t="shared" si="180"/>
        <v/>
      </c>
      <c r="H415" t="str">
        <f t="shared" si="209"/>
        <v/>
      </c>
      <c r="I415" t="str">
        <f t="shared" si="184"/>
        <v/>
      </c>
      <c r="J415" t="str">
        <f t="shared" si="185"/>
        <v/>
      </c>
      <c r="K415" t="str">
        <f t="shared" si="186"/>
        <v/>
      </c>
      <c r="L415" s="1" t="str">
        <f t="shared" si="187"/>
        <v/>
      </c>
      <c r="M415" t="str">
        <f t="shared" si="188"/>
        <v/>
      </c>
      <c r="N415" t="str">
        <f t="shared" si="189"/>
        <v/>
      </c>
      <c r="O415" t="str">
        <f t="shared" si="190"/>
        <v/>
      </c>
      <c r="P415" t="str">
        <f t="shared" si="191"/>
        <v/>
      </c>
      <c r="Q415" t="str">
        <f t="shared" si="192"/>
        <v/>
      </c>
      <c r="R415" t="str">
        <f t="shared" si="193"/>
        <v/>
      </c>
      <c r="S415" t="str">
        <f t="shared" si="194"/>
        <v/>
      </c>
      <c r="T415" t="str">
        <f t="shared" si="195"/>
        <v/>
      </c>
      <c r="U415" t="str">
        <f t="shared" si="196"/>
        <v/>
      </c>
      <c r="V415" t="str">
        <f t="shared" si="197"/>
        <v/>
      </c>
      <c r="W415" t="str">
        <f t="shared" si="198"/>
        <v/>
      </c>
      <c r="X415" t="str">
        <f t="shared" si="199"/>
        <v/>
      </c>
      <c r="Y415" t="str">
        <f t="shared" si="200"/>
        <v/>
      </c>
      <c r="Z415" t="str">
        <f t="shared" si="201"/>
        <v/>
      </c>
      <c r="AA415" t="str">
        <f t="shared" si="202"/>
        <v/>
      </c>
      <c r="AB415" t="str">
        <f t="shared" si="203"/>
        <v/>
      </c>
      <c r="AC415" t="str">
        <f t="shared" si="204"/>
        <v/>
      </c>
      <c r="AD415" t="str">
        <f t="shared" si="205"/>
        <v/>
      </c>
      <c r="AE415" t="str">
        <f t="shared" si="206"/>
        <v/>
      </c>
      <c r="AF415" t="str">
        <f t="shared" si="207"/>
        <v/>
      </c>
      <c r="AG415" s="27"/>
    </row>
    <row r="416" spans="2:33" ht="14.4">
      <c r="B416" s="19" t="str">
        <f>IF(ISBLANK(A416),"",_xlfn.XLOOKUP(LEFT(A416,3),'MKT name rule'!$B$2:$B$322,'MKT name rule'!$C$2:$C$322, "Not found"))</f>
        <v/>
      </c>
      <c r="C416" s="19" t="str">
        <f t="shared" si="208"/>
        <v/>
      </c>
      <c r="D416" t="str">
        <f t="shared" si="181"/>
        <v/>
      </c>
      <c r="E416" t="str">
        <f t="shared" si="182"/>
        <v/>
      </c>
      <c r="F416" t="str">
        <f t="shared" si="183"/>
        <v/>
      </c>
      <c r="G416" t="str">
        <f t="shared" si="180"/>
        <v/>
      </c>
      <c r="H416" t="str">
        <f t="shared" si="209"/>
        <v/>
      </c>
      <c r="I416" t="str">
        <f t="shared" si="184"/>
        <v/>
      </c>
      <c r="J416" t="str">
        <f t="shared" si="185"/>
        <v/>
      </c>
      <c r="K416" t="str">
        <f t="shared" si="186"/>
        <v/>
      </c>
      <c r="L416" s="1" t="str">
        <f t="shared" si="187"/>
        <v/>
      </c>
      <c r="M416" t="str">
        <f t="shared" si="188"/>
        <v/>
      </c>
      <c r="N416" t="str">
        <f t="shared" si="189"/>
        <v/>
      </c>
      <c r="O416" t="str">
        <f t="shared" si="190"/>
        <v/>
      </c>
      <c r="P416" t="str">
        <f t="shared" si="191"/>
        <v/>
      </c>
      <c r="Q416" t="str">
        <f t="shared" si="192"/>
        <v/>
      </c>
      <c r="R416" t="str">
        <f t="shared" si="193"/>
        <v/>
      </c>
      <c r="S416" t="str">
        <f t="shared" si="194"/>
        <v/>
      </c>
      <c r="T416" t="str">
        <f t="shared" si="195"/>
        <v/>
      </c>
      <c r="U416" t="str">
        <f t="shared" si="196"/>
        <v/>
      </c>
      <c r="V416" t="str">
        <f t="shared" si="197"/>
        <v/>
      </c>
      <c r="W416" t="str">
        <f t="shared" si="198"/>
        <v/>
      </c>
      <c r="X416" t="str">
        <f t="shared" si="199"/>
        <v/>
      </c>
      <c r="Y416" t="str">
        <f t="shared" si="200"/>
        <v/>
      </c>
      <c r="Z416" t="str">
        <f t="shared" si="201"/>
        <v/>
      </c>
      <c r="AA416" t="str">
        <f t="shared" si="202"/>
        <v/>
      </c>
      <c r="AB416" t="str">
        <f t="shared" si="203"/>
        <v/>
      </c>
      <c r="AC416" t="str">
        <f t="shared" si="204"/>
        <v/>
      </c>
      <c r="AD416" t="str">
        <f t="shared" si="205"/>
        <v/>
      </c>
      <c r="AE416" t="str">
        <f t="shared" si="206"/>
        <v/>
      </c>
      <c r="AF416" t="str">
        <f t="shared" si="207"/>
        <v/>
      </c>
      <c r="AG416" s="27"/>
    </row>
    <row r="417" spans="2:33" ht="14.4">
      <c r="B417" s="19" t="str">
        <f>IF(ISBLANK(A417),"",_xlfn.XLOOKUP(LEFT(A417,3),'MKT name rule'!$B$2:$B$322,'MKT name rule'!$C$2:$C$322, "Not found"))</f>
        <v/>
      </c>
      <c r="C417" s="19" t="str">
        <f t="shared" si="208"/>
        <v/>
      </c>
      <c r="D417" t="str">
        <f t="shared" si="181"/>
        <v/>
      </c>
      <c r="E417" t="str">
        <f t="shared" si="182"/>
        <v/>
      </c>
      <c r="F417" t="str">
        <f t="shared" si="183"/>
        <v/>
      </c>
      <c r="G417" t="str">
        <f t="shared" si="180"/>
        <v/>
      </c>
      <c r="H417" t="str">
        <f t="shared" si="209"/>
        <v/>
      </c>
      <c r="I417" t="str">
        <f t="shared" si="184"/>
        <v/>
      </c>
      <c r="J417" t="str">
        <f t="shared" si="185"/>
        <v/>
      </c>
      <c r="K417" t="str">
        <f t="shared" si="186"/>
        <v/>
      </c>
      <c r="L417" s="1" t="str">
        <f t="shared" si="187"/>
        <v/>
      </c>
      <c r="M417" t="str">
        <f t="shared" si="188"/>
        <v/>
      </c>
      <c r="N417" t="str">
        <f t="shared" si="189"/>
        <v/>
      </c>
      <c r="O417" t="str">
        <f t="shared" si="190"/>
        <v/>
      </c>
      <c r="P417" t="str">
        <f t="shared" si="191"/>
        <v/>
      </c>
      <c r="Q417" t="str">
        <f t="shared" si="192"/>
        <v/>
      </c>
      <c r="R417" t="str">
        <f t="shared" si="193"/>
        <v/>
      </c>
      <c r="S417" t="str">
        <f t="shared" si="194"/>
        <v/>
      </c>
      <c r="T417" t="str">
        <f t="shared" si="195"/>
        <v/>
      </c>
      <c r="U417" t="str">
        <f t="shared" si="196"/>
        <v/>
      </c>
      <c r="V417" t="str">
        <f t="shared" si="197"/>
        <v/>
      </c>
      <c r="W417" t="str">
        <f t="shared" si="198"/>
        <v/>
      </c>
      <c r="X417" t="str">
        <f t="shared" si="199"/>
        <v/>
      </c>
      <c r="Y417" t="str">
        <f t="shared" si="200"/>
        <v/>
      </c>
      <c r="Z417" t="str">
        <f t="shared" si="201"/>
        <v/>
      </c>
      <c r="AA417" t="str">
        <f t="shared" si="202"/>
        <v/>
      </c>
      <c r="AB417" t="str">
        <f t="shared" si="203"/>
        <v/>
      </c>
      <c r="AC417" t="str">
        <f t="shared" si="204"/>
        <v/>
      </c>
      <c r="AD417" t="str">
        <f t="shared" si="205"/>
        <v/>
      </c>
      <c r="AE417" t="str">
        <f t="shared" si="206"/>
        <v/>
      </c>
      <c r="AF417" t="str">
        <f t="shared" si="207"/>
        <v/>
      </c>
      <c r="AG417" s="27"/>
    </row>
    <row r="418" spans="2:33" ht="14.4">
      <c r="B418" s="19" t="str">
        <f>IF(ISBLANK(A418),"",_xlfn.XLOOKUP(LEFT(A418,3),'MKT name rule'!$B$2:$B$322,'MKT name rule'!$C$2:$C$322, "Not found"))</f>
        <v/>
      </c>
      <c r="C418" s="19" t="str">
        <f t="shared" si="208"/>
        <v/>
      </c>
      <c r="D418" t="str">
        <f t="shared" si="181"/>
        <v/>
      </c>
      <c r="E418" t="str">
        <f t="shared" si="182"/>
        <v/>
      </c>
      <c r="F418" t="str">
        <f t="shared" si="183"/>
        <v/>
      </c>
      <c r="G418" t="str">
        <f t="shared" ref="G418:G481" si="210">IF(ISBLANK(A418),"",IF(ISNUMBER(SEARCH("Windows 11 Home",BR418)),"Windows 11 Home",IF(ISNUMBER(SEARCH("Windows 11 Pro",BR418)),"Windows 11 Pro",IF(ISNUMBER(SEARCH("Chrome",AM418)),"ChromeOS",""))))</f>
        <v/>
      </c>
      <c r="H418" t="str">
        <f t="shared" si="209"/>
        <v/>
      </c>
      <c r="I418" t="str">
        <f t="shared" si="184"/>
        <v/>
      </c>
      <c r="J418" t="str">
        <f t="shared" si="185"/>
        <v/>
      </c>
      <c r="K418" t="str">
        <f t="shared" si="186"/>
        <v/>
      </c>
      <c r="L418" s="1" t="str">
        <f t="shared" si="187"/>
        <v/>
      </c>
      <c r="M418" t="str">
        <f t="shared" si="188"/>
        <v/>
      </c>
      <c r="N418" t="str">
        <f t="shared" si="189"/>
        <v/>
      </c>
      <c r="O418" t="str">
        <f t="shared" si="190"/>
        <v/>
      </c>
      <c r="P418" t="str">
        <f t="shared" si="191"/>
        <v/>
      </c>
      <c r="Q418" t="str">
        <f t="shared" si="192"/>
        <v/>
      </c>
      <c r="R418" t="str">
        <f t="shared" si="193"/>
        <v/>
      </c>
      <c r="S418" t="str">
        <f t="shared" si="194"/>
        <v/>
      </c>
      <c r="T418" t="str">
        <f t="shared" si="195"/>
        <v/>
      </c>
      <c r="U418" t="str">
        <f t="shared" si="196"/>
        <v/>
      </c>
      <c r="V418" t="str">
        <f t="shared" si="197"/>
        <v/>
      </c>
      <c r="W418" t="str">
        <f t="shared" si="198"/>
        <v/>
      </c>
      <c r="X418" t="str">
        <f t="shared" si="199"/>
        <v/>
      </c>
      <c r="Y418" t="str">
        <f t="shared" si="200"/>
        <v/>
      </c>
      <c r="Z418" t="str">
        <f t="shared" si="201"/>
        <v/>
      </c>
      <c r="AA418" t="str">
        <f t="shared" si="202"/>
        <v/>
      </c>
      <c r="AB418" t="str">
        <f t="shared" si="203"/>
        <v/>
      </c>
      <c r="AC418" t="str">
        <f t="shared" si="204"/>
        <v/>
      </c>
      <c r="AD418" t="str">
        <f t="shared" si="205"/>
        <v/>
      </c>
      <c r="AE418" t="str">
        <f t="shared" si="206"/>
        <v/>
      </c>
      <c r="AF418" t="str">
        <f t="shared" si="207"/>
        <v/>
      </c>
      <c r="AG418" s="27"/>
    </row>
    <row r="419" spans="2:33" ht="14.4">
      <c r="B419" s="19" t="str">
        <f>IF(ISBLANK(A419),"",_xlfn.XLOOKUP(LEFT(A419,3),'MKT name rule'!$B$2:$B$322,'MKT name rule'!$C$2:$C$322, "Not found"))</f>
        <v/>
      </c>
      <c r="C419" s="19" t="str">
        <f t="shared" si="208"/>
        <v/>
      </c>
      <c r="D419" t="str">
        <f t="shared" si="181"/>
        <v/>
      </c>
      <c r="E419" t="str">
        <f t="shared" si="182"/>
        <v/>
      </c>
      <c r="F419" t="str">
        <f t="shared" si="183"/>
        <v/>
      </c>
      <c r="G419" t="str">
        <f t="shared" si="210"/>
        <v/>
      </c>
      <c r="H419" t="str">
        <f t="shared" si="209"/>
        <v/>
      </c>
      <c r="I419" t="str">
        <f t="shared" si="184"/>
        <v/>
      </c>
      <c r="J419" t="str">
        <f t="shared" si="185"/>
        <v/>
      </c>
      <c r="K419" t="str">
        <f t="shared" si="186"/>
        <v/>
      </c>
      <c r="L419" s="1" t="str">
        <f t="shared" si="187"/>
        <v/>
      </c>
      <c r="M419" t="str">
        <f t="shared" si="188"/>
        <v/>
      </c>
      <c r="N419" t="str">
        <f t="shared" si="189"/>
        <v/>
      </c>
      <c r="O419" t="str">
        <f t="shared" si="190"/>
        <v/>
      </c>
      <c r="P419" t="str">
        <f t="shared" si="191"/>
        <v/>
      </c>
      <c r="Q419" t="str">
        <f t="shared" si="192"/>
        <v/>
      </c>
      <c r="R419" t="str">
        <f t="shared" si="193"/>
        <v/>
      </c>
      <c r="S419" t="str">
        <f t="shared" si="194"/>
        <v/>
      </c>
      <c r="T419" t="str">
        <f t="shared" si="195"/>
        <v/>
      </c>
      <c r="U419" t="str">
        <f t="shared" si="196"/>
        <v/>
      </c>
      <c r="V419" t="str">
        <f t="shared" si="197"/>
        <v/>
      </c>
      <c r="W419" t="str">
        <f t="shared" si="198"/>
        <v/>
      </c>
      <c r="X419" t="str">
        <f t="shared" si="199"/>
        <v/>
      </c>
      <c r="Y419" t="str">
        <f t="shared" si="200"/>
        <v/>
      </c>
      <c r="Z419" t="str">
        <f t="shared" si="201"/>
        <v/>
      </c>
      <c r="AA419" t="str">
        <f t="shared" si="202"/>
        <v/>
      </c>
      <c r="AB419" t="str">
        <f t="shared" si="203"/>
        <v/>
      </c>
      <c r="AC419" t="str">
        <f t="shared" si="204"/>
        <v/>
      </c>
      <c r="AD419" t="str">
        <f t="shared" si="205"/>
        <v/>
      </c>
      <c r="AE419" t="str">
        <f t="shared" si="206"/>
        <v/>
      </c>
      <c r="AF419" t="str">
        <f t="shared" si="207"/>
        <v/>
      </c>
      <c r="AG419" s="27"/>
    </row>
    <row r="420" spans="2:33" ht="14.4">
      <c r="B420" s="19" t="str">
        <f>IF(ISBLANK(A420),"",_xlfn.XLOOKUP(LEFT(A420,3),'MKT name rule'!$B$2:$B$322,'MKT name rule'!$C$2:$C$322, "Not found"))</f>
        <v/>
      </c>
      <c r="C420" s="19" t="str">
        <f t="shared" si="208"/>
        <v/>
      </c>
      <c r="D420" t="str">
        <f t="shared" si="181"/>
        <v/>
      </c>
      <c r="E420" t="str">
        <f t="shared" si="182"/>
        <v/>
      </c>
      <c r="F420" t="str">
        <f t="shared" si="183"/>
        <v/>
      </c>
      <c r="G420" t="str">
        <f t="shared" si="210"/>
        <v/>
      </c>
      <c r="H420" t="str">
        <f t="shared" si="209"/>
        <v/>
      </c>
      <c r="I420" t="str">
        <f t="shared" si="184"/>
        <v/>
      </c>
      <c r="J420" t="str">
        <f t="shared" si="185"/>
        <v/>
      </c>
      <c r="K420" t="str">
        <f t="shared" si="186"/>
        <v/>
      </c>
      <c r="L420" s="1" t="str">
        <f t="shared" si="187"/>
        <v/>
      </c>
      <c r="M420" t="str">
        <f t="shared" si="188"/>
        <v/>
      </c>
      <c r="N420" t="str">
        <f t="shared" si="189"/>
        <v/>
      </c>
      <c r="O420" t="str">
        <f t="shared" si="190"/>
        <v/>
      </c>
      <c r="P420" t="str">
        <f t="shared" si="191"/>
        <v/>
      </c>
      <c r="Q420" t="str">
        <f t="shared" si="192"/>
        <v/>
      </c>
      <c r="R420" t="str">
        <f t="shared" si="193"/>
        <v/>
      </c>
      <c r="S420" t="str">
        <f t="shared" si="194"/>
        <v/>
      </c>
      <c r="T420" t="str">
        <f t="shared" si="195"/>
        <v/>
      </c>
      <c r="U420" t="str">
        <f t="shared" si="196"/>
        <v/>
      </c>
      <c r="V420" t="str">
        <f t="shared" si="197"/>
        <v/>
      </c>
      <c r="W420" t="str">
        <f t="shared" si="198"/>
        <v/>
      </c>
      <c r="X420" t="str">
        <f t="shared" si="199"/>
        <v/>
      </c>
      <c r="Y420" t="str">
        <f t="shared" si="200"/>
        <v/>
      </c>
      <c r="Z420" t="str">
        <f t="shared" si="201"/>
        <v/>
      </c>
      <c r="AA420" t="str">
        <f t="shared" si="202"/>
        <v/>
      </c>
      <c r="AB420" t="str">
        <f t="shared" si="203"/>
        <v/>
      </c>
      <c r="AC420" t="str">
        <f t="shared" si="204"/>
        <v/>
      </c>
      <c r="AD420" t="str">
        <f t="shared" si="205"/>
        <v/>
      </c>
      <c r="AE420" t="str">
        <f t="shared" si="206"/>
        <v/>
      </c>
      <c r="AF420" t="str">
        <f t="shared" si="207"/>
        <v/>
      </c>
      <c r="AG420" s="27"/>
    </row>
    <row r="421" spans="2:33" ht="14.4">
      <c r="B421" s="19" t="str">
        <f>IF(ISBLANK(A421),"",_xlfn.XLOOKUP(LEFT(A421,3),'MKT name rule'!$B$2:$B$322,'MKT name rule'!$C$2:$C$322, "Not found"))</f>
        <v/>
      </c>
      <c r="C421" s="19" t="str">
        <f t="shared" si="208"/>
        <v/>
      </c>
      <c r="D421" t="str">
        <f t="shared" si="181"/>
        <v/>
      </c>
      <c r="E421" t="str">
        <f t="shared" si="182"/>
        <v/>
      </c>
      <c r="F421" t="str">
        <f t="shared" si="183"/>
        <v/>
      </c>
      <c r="G421" t="str">
        <f t="shared" si="210"/>
        <v/>
      </c>
      <c r="H421" t="str">
        <f t="shared" si="209"/>
        <v/>
      </c>
      <c r="I421" t="str">
        <f t="shared" si="184"/>
        <v/>
      </c>
      <c r="J421" t="str">
        <f t="shared" si="185"/>
        <v/>
      </c>
      <c r="K421" t="str">
        <f t="shared" si="186"/>
        <v/>
      </c>
      <c r="L421" s="1" t="str">
        <f t="shared" si="187"/>
        <v/>
      </c>
      <c r="M421" t="str">
        <f t="shared" si="188"/>
        <v/>
      </c>
      <c r="N421" t="str">
        <f t="shared" si="189"/>
        <v/>
      </c>
      <c r="O421" t="str">
        <f t="shared" si="190"/>
        <v/>
      </c>
      <c r="P421" t="str">
        <f t="shared" si="191"/>
        <v/>
      </c>
      <c r="Q421" t="str">
        <f t="shared" si="192"/>
        <v/>
      </c>
      <c r="R421" t="str">
        <f t="shared" si="193"/>
        <v/>
      </c>
      <c r="S421" t="str">
        <f t="shared" si="194"/>
        <v/>
      </c>
      <c r="T421" t="str">
        <f t="shared" si="195"/>
        <v/>
      </c>
      <c r="U421" t="str">
        <f t="shared" si="196"/>
        <v/>
      </c>
      <c r="V421" t="str">
        <f t="shared" si="197"/>
        <v/>
      </c>
      <c r="W421" t="str">
        <f t="shared" si="198"/>
        <v/>
      </c>
      <c r="X421" t="str">
        <f t="shared" si="199"/>
        <v/>
      </c>
      <c r="Y421" t="str">
        <f t="shared" si="200"/>
        <v/>
      </c>
      <c r="Z421" t="str">
        <f t="shared" si="201"/>
        <v/>
      </c>
      <c r="AA421" t="str">
        <f t="shared" si="202"/>
        <v/>
      </c>
      <c r="AB421" t="str">
        <f t="shared" si="203"/>
        <v/>
      </c>
      <c r="AC421" t="str">
        <f t="shared" si="204"/>
        <v/>
      </c>
      <c r="AD421" t="str">
        <f t="shared" si="205"/>
        <v/>
      </c>
      <c r="AE421" t="str">
        <f t="shared" si="206"/>
        <v/>
      </c>
      <c r="AF421" t="str">
        <f t="shared" si="207"/>
        <v/>
      </c>
      <c r="AG421" s="27"/>
    </row>
    <row r="422" spans="2:33" ht="14.4">
      <c r="B422" s="19" t="str">
        <f>IF(ISBLANK(A422),"",_xlfn.XLOOKUP(LEFT(A422,3),'MKT name rule'!$B$2:$B$322,'MKT name rule'!$C$2:$C$322, "Not found"))</f>
        <v/>
      </c>
      <c r="C422" s="19" t="str">
        <f t="shared" si="208"/>
        <v/>
      </c>
      <c r="D422" t="str">
        <f t="shared" si="181"/>
        <v/>
      </c>
      <c r="E422" t="str">
        <f t="shared" si="182"/>
        <v/>
      </c>
      <c r="F422" t="str">
        <f t="shared" si="183"/>
        <v/>
      </c>
      <c r="G422" t="str">
        <f t="shared" si="210"/>
        <v/>
      </c>
      <c r="H422" t="str">
        <f t="shared" si="209"/>
        <v/>
      </c>
      <c r="I422" t="str">
        <f t="shared" si="184"/>
        <v/>
      </c>
      <c r="J422" t="str">
        <f t="shared" si="185"/>
        <v/>
      </c>
      <c r="K422" t="str">
        <f t="shared" si="186"/>
        <v/>
      </c>
      <c r="L422" s="1" t="str">
        <f t="shared" si="187"/>
        <v/>
      </c>
      <c r="M422" t="str">
        <f t="shared" si="188"/>
        <v/>
      </c>
      <c r="N422" t="str">
        <f t="shared" si="189"/>
        <v/>
      </c>
      <c r="O422" t="str">
        <f t="shared" si="190"/>
        <v/>
      </c>
      <c r="P422" t="str">
        <f t="shared" si="191"/>
        <v/>
      </c>
      <c r="Q422" t="str">
        <f t="shared" si="192"/>
        <v/>
      </c>
      <c r="R422" t="str">
        <f t="shared" si="193"/>
        <v/>
      </c>
      <c r="S422" t="str">
        <f t="shared" si="194"/>
        <v/>
      </c>
      <c r="T422" t="str">
        <f t="shared" si="195"/>
        <v/>
      </c>
      <c r="U422" t="str">
        <f t="shared" si="196"/>
        <v/>
      </c>
      <c r="V422" t="str">
        <f t="shared" si="197"/>
        <v/>
      </c>
      <c r="W422" t="str">
        <f t="shared" si="198"/>
        <v/>
      </c>
      <c r="X422" t="str">
        <f t="shared" si="199"/>
        <v/>
      </c>
      <c r="Y422" t="str">
        <f t="shared" si="200"/>
        <v/>
      </c>
      <c r="Z422" t="str">
        <f t="shared" si="201"/>
        <v/>
      </c>
      <c r="AA422" t="str">
        <f t="shared" si="202"/>
        <v/>
      </c>
      <c r="AB422" t="str">
        <f t="shared" si="203"/>
        <v/>
      </c>
      <c r="AC422" t="str">
        <f t="shared" si="204"/>
        <v/>
      </c>
      <c r="AD422" t="str">
        <f t="shared" si="205"/>
        <v/>
      </c>
      <c r="AE422" t="str">
        <f t="shared" si="206"/>
        <v/>
      </c>
      <c r="AF422" t="str">
        <f t="shared" si="207"/>
        <v/>
      </c>
      <c r="AG422" s="27"/>
    </row>
    <row r="423" spans="2:33" ht="14.4">
      <c r="B423" s="19" t="str">
        <f>IF(ISBLANK(A423),"",_xlfn.XLOOKUP(LEFT(A423,3),'MKT name rule'!$B$2:$B$322,'MKT name rule'!$C$2:$C$322, "Not found"))</f>
        <v/>
      </c>
      <c r="C423" s="19" t="str">
        <f t="shared" si="208"/>
        <v/>
      </c>
      <c r="D423" t="str">
        <f t="shared" si="181"/>
        <v/>
      </c>
      <c r="E423" t="str">
        <f t="shared" si="182"/>
        <v/>
      </c>
      <c r="F423" t="str">
        <f t="shared" si="183"/>
        <v/>
      </c>
      <c r="G423" t="str">
        <f t="shared" si="210"/>
        <v/>
      </c>
      <c r="H423" t="str">
        <f t="shared" si="209"/>
        <v/>
      </c>
      <c r="I423" t="str">
        <f t="shared" si="184"/>
        <v/>
      </c>
      <c r="J423" t="str">
        <f t="shared" si="185"/>
        <v/>
      </c>
      <c r="K423" t="str">
        <f t="shared" si="186"/>
        <v/>
      </c>
      <c r="L423" s="1" t="str">
        <f t="shared" si="187"/>
        <v/>
      </c>
      <c r="M423" t="str">
        <f t="shared" si="188"/>
        <v/>
      </c>
      <c r="N423" t="str">
        <f t="shared" si="189"/>
        <v/>
      </c>
      <c r="O423" t="str">
        <f t="shared" si="190"/>
        <v/>
      </c>
      <c r="P423" t="str">
        <f t="shared" si="191"/>
        <v/>
      </c>
      <c r="Q423" t="str">
        <f t="shared" si="192"/>
        <v/>
      </c>
      <c r="R423" t="str">
        <f t="shared" si="193"/>
        <v/>
      </c>
      <c r="S423" t="str">
        <f t="shared" si="194"/>
        <v/>
      </c>
      <c r="T423" t="str">
        <f t="shared" si="195"/>
        <v/>
      </c>
      <c r="U423" t="str">
        <f t="shared" si="196"/>
        <v/>
      </c>
      <c r="V423" t="str">
        <f t="shared" si="197"/>
        <v/>
      </c>
      <c r="W423" t="str">
        <f t="shared" si="198"/>
        <v/>
      </c>
      <c r="X423" t="str">
        <f t="shared" si="199"/>
        <v/>
      </c>
      <c r="Y423" t="str">
        <f t="shared" si="200"/>
        <v/>
      </c>
      <c r="Z423" t="str">
        <f t="shared" si="201"/>
        <v/>
      </c>
      <c r="AA423" t="str">
        <f t="shared" si="202"/>
        <v/>
      </c>
      <c r="AB423" t="str">
        <f t="shared" si="203"/>
        <v/>
      </c>
      <c r="AC423" t="str">
        <f t="shared" si="204"/>
        <v/>
      </c>
      <c r="AD423" t="str">
        <f t="shared" si="205"/>
        <v/>
      </c>
      <c r="AE423" t="str">
        <f t="shared" si="206"/>
        <v/>
      </c>
      <c r="AF423" t="str">
        <f t="shared" si="207"/>
        <v/>
      </c>
      <c r="AG423" s="27"/>
    </row>
    <row r="424" spans="2:33" ht="14.4">
      <c r="B424" s="19" t="str">
        <f>IF(ISBLANK(A424),"",_xlfn.XLOOKUP(LEFT(A424,3),'MKT name rule'!$B$2:$B$322,'MKT name rule'!$C$2:$C$322, "Not found"))</f>
        <v/>
      </c>
      <c r="C424" s="19" t="str">
        <f t="shared" si="208"/>
        <v/>
      </c>
      <c r="D424" t="str">
        <f t="shared" si="181"/>
        <v/>
      </c>
      <c r="E424" t="str">
        <f t="shared" si="182"/>
        <v/>
      </c>
      <c r="F424" t="str">
        <f t="shared" si="183"/>
        <v/>
      </c>
      <c r="G424" t="str">
        <f t="shared" si="210"/>
        <v/>
      </c>
      <c r="H424" t="str">
        <f t="shared" si="209"/>
        <v/>
      </c>
      <c r="I424" t="str">
        <f t="shared" si="184"/>
        <v/>
      </c>
      <c r="J424" t="str">
        <f t="shared" si="185"/>
        <v/>
      </c>
      <c r="K424" t="str">
        <f t="shared" si="186"/>
        <v/>
      </c>
      <c r="L424" s="1" t="str">
        <f t="shared" si="187"/>
        <v/>
      </c>
      <c r="M424" t="str">
        <f t="shared" si="188"/>
        <v/>
      </c>
      <c r="N424" t="str">
        <f t="shared" si="189"/>
        <v/>
      </c>
      <c r="O424" t="str">
        <f t="shared" si="190"/>
        <v/>
      </c>
      <c r="P424" t="str">
        <f t="shared" si="191"/>
        <v/>
      </c>
      <c r="Q424" t="str">
        <f t="shared" si="192"/>
        <v/>
      </c>
      <c r="R424" t="str">
        <f t="shared" si="193"/>
        <v/>
      </c>
      <c r="S424" t="str">
        <f t="shared" si="194"/>
        <v/>
      </c>
      <c r="T424" t="str">
        <f t="shared" si="195"/>
        <v/>
      </c>
      <c r="U424" t="str">
        <f t="shared" si="196"/>
        <v/>
      </c>
      <c r="V424" t="str">
        <f t="shared" si="197"/>
        <v/>
      </c>
      <c r="W424" t="str">
        <f t="shared" si="198"/>
        <v/>
      </c>
      <c r="X424" t="str">
        <f t="shared" si="199"/>
        <v/>
      </c>
      <c r="Y424" t="str">
        <f t="shared" si="200"/>
        <v/>
      </c>
      <c r="Z424" t="str">
        <f t="shared" si="201"/>
        <v/>
      </c>
      <c r="AA424" t="str">
        <f t="shared" si="202"/>
        <v/>
      </c>
      <c r="AB424" t="str">
        <f t="shared" si="203"/>
        <v/>
      </c>
      <c r="AC424" t="str">
        <f t="shared" si="204"/>
        <v/>
      </c>
      <c r="AD424" t="str">
        <f t="shared" si="205"/>
        <v/>
      </c>
      <c r="AE424" t="str">
        <f t="shared" si="206"/>
        <v/>
      </c>
      <c r="AF424" t="str">
        <f t="shared" si="207"/>
        <v/>
      </c>
      <c r="AG424" s="27"/>
    </row>
    <row r="425" spans="2:33" ht="14.4">
      <c r="B425" s="19" t="str">
        <f>IF(ISBLANK(A425),"",_xlfn.XLOOKUP(LEFT(A425,3),'MKT name rule'!$B$2:$B$322,'MKT name rule'!$C$2:$C$322, "Not found"))</f>
        <v/>
      </c>
      <c r="C425" s="19" t="str">
        <f t="shared" si="208"/>
        <v/>
      </c>
      <c r="D425" t="str">
        <f t="shared" si="181"/>
        <v/>
      </c>
      <c r="E425" t="str">
        <f t="shared" si="182"/>
        <v/>
      </c>
      <c r="F425" t="str">
        <f t="shared" si="183"/>
        <v/>
      </c>
      <c r="G425" t="str">
        <f t="shared" si="210"/>
        <v/>
      </c>
      <c r="H425" t="str">
        <f t="shared" si="209"/>
        <v/>
      </c>
      <c r="I425" t="str">
        <f t="shared" si="184"/>
        <v/>
      </c>
      <c r="J425" t="str">
        <f t="shared" si="185"/>
        <v/>
      </c>
      <c r="K425" t="str">
        <f t="shared" si="186"/>
        <v/>
      </c>
      <c r="L425" s="1" t="str">
        <f t="shared" si="187"/>
        <v/>
      </c>
      <c r="M425" t="str">
        <f t="shared" si="188"/>
        <v/>
      </c>
      <c r="N425" t="str">
        <f t="shared" si="189"/>
        <v/>
      </c>
      <c r="O425" t="str">
        <f t="shared" si="190"/>
        <v/>
      </c>
      <c r="P425" t="str">
        <f t="shared" si="191"/>
        <v/>
      </c>
      <c r="Q425" t="str">
        <f t="shared" si="192"/>
        <v/>
      </c>
      <c r="R425" t="str">
        <f t="shared" si="193"/>
        <v/>
      </c>
      <c r="S425" t="str">
        <f t="shared" si="194"/>
        <v/>
      </c>
      <c r="T425" t="str">
        <f t="shared" si="195"/>
        <v/>
      </c>
      <c r="U425" t="str">
        <f t="shared" si="196"/>
        <v/>
      </c>
      <c r="V425" t="str">
        <f t="shared" si="197"/>
        <v/>
      </c>
      <c r="W425" t="str">
        <f t="shared" si="198"/>
        <v/>
      </c>
      <c r="X425" t="str">
        <f t="shared" si="199"/>
        <v/>
      </c>
      <c r="Y425" t="str">
        <f t="shared" si="200"/>
        <v/>
      </c>
      <c r="Z425" t="str">
        <f t="shared" si="201"/>
        <v/>
      </c>
      <c r="AA425" t="str">
        <f t="shared" si="202"/>
        <v/>
      </c>
      <c r="AB425" t="str">
        <f t="shared" si="203"/>
        <v/>
      </c>
      <c r="AC425" t="str">
        <f t="shared" si="204"/>
        <v/>
      </c>
      <c r="AD425" t="str">
        <f t="shared" si="205"/>
        <v/>
      </c>
      <c r="AE425" t="str">
        <f t="shared" si="206"/>
        <v/>
      </c>
      <c r="AF425" t="str">
        <f t="shared" si="207"/>
        <v/>
      </c>
      <c r="AG425" s="27"/>
    </row>
    <row r="426" spans="2:33" ht="14.4">
      <c r="B426" s="19" t="str">
        <f>IF(ISBLANK(A426),"",_xlfn.XLOOKUP(LEFT(A426,3),'MKT name rule'!$B$2:$B$322,'MKT name rule'!$C$2:$C$322, "Not found"))</f>
        <v/>
      </c>
      <c r="C426" s="19" t="str">
        <f t="shared" si="208"/>
        <v/>
      </c>
      <c r="D426" t="str">
        <f t="shared" si="181"/>
        <v/>
      </c>
      <c r="E426" t="str">
        <f t="shared" si="182"/>
        <v/>
      </c>
      <c r="F426" t="str">
        <f t="shared" si="183"/>
        <v/>
      </c>
      <c r="G426" t="str">
        <f t="shared" si="210"/>
        <v/>
      </c>
      <c r="H426" t="str">
        <f t="shared" si="209"/>
        <v/>
      </c>
      <c r="I426" t="str">
        <f t="shared" si="184"/>
        <v/>
      </c>
      <c r="J426" t="str">
        <f t="shared" si="185"/>
        <v/>
      </c>
      <c r="K426" t="str">
        <f t="shared" si="186"/>
        <v/>
      </c>
      <c r="L426" s="1" t="str">
        <f t="shared" si="187"/>
        <v/>
      </c>
      <c r="M426" t="str">
        <f t="shared" si="188"/>
        <v/>
      </c>
      <c r="N426" t="str">
        <f t="shared" si="189"/>
        <v/>
      </c>
      <c r="O426" t="str">
        <f t="shared" si="190"/>
        <v/>
      </c>
      <c r="P426" t="str">
        <f t="shared" si="191"/>
        <v/>
      </c>
      <c r="Q426" t="str">
        <f t="shared" si="192"/>
        <v/>
      </c>
      <c r="R426" t="str">
        <f t="shared" si="193"/>
        <v/>
      </c>
      <c r="S426" t="str">
        <f t="shared" si="194"/>
        <v/>
      </c>
      <c r="T426" t="str">
        <f t="shared" si="195"/>
        <v/>
      </c>
      <c r="U426" t="str">
        <f t="shared" si="196"/>
        <v/>
      </c>
      <c r="V426" t="str">
        <f t="shared" si="197"/>
        <v/>
      </c>
      <c r="W426" t="str">
        <f t="shared" si="198"/>
        <v/>
      </c>
      <c r="X426" t="str">
        <f t="shared" si="199"/>
        <v/>
      </c>
      <c r="Y426" t="str">
        <f t="shared" si="200"/>
        <v/>
      </c>
      <c r="Z426" t="str">
        <f t="shared" si="201"/>
        <v/>
      </c>
      <c r="AA426" t="str">
        <f t="shared" si="202"/>
        <v/>
      </c>
      <c r="AB426" t="str">
        <f t="shared" si="203"/>
        <v/>
      </c>
      <c r="AC426" t="str">
        <f t="shared" si="204"/>
        <v/>
      </c>
      <c r="AD426" t="str">
        <f t="shared" si="205"/>
        <v/>
      </c>
      <c r="AE426" t="str">
        <f t="shared" si="206"/>
        <v/>
      </c>
      <c r="AF426" t="str">
        <f t="shared" si="207"/>
        <v/>
      </c>
      <c r="AG426" s="27"/>
    </row>
    <row r="427" spans="2:33" ht="14.4">
      <c r="B427" s="19" t="str">
        <f>IF(ISBLANK(A427),"",_xlfn.XLOOKUP(LEFT(A427,3),'MKT name rule'!$B$2:$B$322,'MKT name rule'!$C$2:$C$322, "Not found"))</f>
        <v/>
      </c>
      <c r="C427" s="19" t="str">
        <f t="shared" si="208"/>
        <v/>
      </c>
      <c r="D427" t="str">
        <f t="shared" si="181"/>
        <v/>
      </c>
      <c r="E427" t="str">
        <f t="shared" si="182"/>
        <v/>
      </c>
      <c r="F427" t="str">
        <f t="shared" si="183"/>
        <v/>
      </c>
      <c r="G427" t="str">
        <f t="shared" si="210"/>
        <v/>
      </c>
      <c r="H427" t="str">
        <f t="shared" si="209"/>
        <v/>
      </c>
      <c r="I427" t="str">
        <f t="shared" si="184"/>
        <v/>
      </c>
      <c r="J427" t="str">
        <f t="shared" si="185"/>
        <v/>
      </c>
      <c r="K427" t="str">
        <f t="shared" si="186"/>
        <v/>
      </c>
      <c r="L427" s="1" t="str">
        <f t="shared" si="187"/>
        <v/>
      </c>
      <c r="M427" t="str">
        <f t="shared" si="188"/>
        <v/>
      </c>
      <c r="N427" t="str">
        <f t="shared" si="189"/>
        <v/>
      </c>
      <c r="O427" t="str">
        <f t="shared" si="190"/>
        <v/>
      </c>
      <c r="P427" t="str">
        <f t="shared" si="191"/>
        <v/>
      </c>
      <c r="Q427" t="str">
        <f t="shared" si="192"/>
        <v/>
      </c>
      <c r="R427" t="str">
        <f t="shared" si="193"/>
        <v/>
      </c>
      <c r="S427" t="str">
        <f t="shared" si="194"/>
        <v/>
      </c>
      <c r="T427" t="str">
        <f t="shared" si="195"/>
        <v/>
      </c>
      <c r="U427" t="str">
        <f t="shared" si="196"/>
        <v/>
      </c>
      <c r="V427" t="str">
        <f t="shared" si="197"/>
        <v/>
      </c>
      <c r="W427" t="str">
        <f t="shared" si="198"/>
        <v/>
      </c>
      <c r="X427" t="str">
        <f t="shared" si="199"/>
        <v/>
      </c>
      <c r="Y427" t="str">
        <f t="shared" si="200"/>
        <v/>
      </c>
      <c r="Z427" t="str">
        <f t="shared" si="201"/>
        <v/>
      </c>
      <c r="AA427" t="str">
        <f t="shared" si="202"/>
        <v/>
      </c>
      <c r="AB427" t="str">
        <f t="shared" si="203"/>
        <v/>
      </c>
      <c r="AC427" t="str">
        <f t="shared" si="204"/>
        <v/>
      </c>
      <c r="AD427" t="str">
        <f t="shared" si="205"/>
        <v/>
      </c>
      <c r="AE427" t="str">
        <f t="shared" si="206"/>
        <v/>
      </c>
      <c r="AF427" t="str">
        <f t="shared" si="207"/>
        <v/>
      </c>
      <c r="AG427" s="27"/>
    </row>
    <row r="428" spans="2:33" ht="14.4">
      <c r="B428" s="19" t="str">
        <f>IF(ISBLANK(A428),"",_xlfn.XLOOKUP(LEFT(A428,3),'MKT name rule'!$B$2:$B$322,'MKT name rule'!$C$2:$C$322, "Not found"))</f>
        <v/>
      </c>
      <c r="C428" s="19" t="str">
        <f t="shared" si="208"/>
        <v/>
      </c>
      <c r="D428" t="str">
        <f t="shared" si="181"/>
        <v/>
      </c>
      <c r="E428" t="str">
        <f t="shared" si="182"/>
        <v/>
      </c>
      <c r="F428" t="str">
        <f t="shared" si="183"/>
        <v/>
      </c>
      <c r="G428" t="str">
        <f t="shared" si="210"/>
        <v/>
      </c>
      <c r="H428" t="str">
        <f t="shared" si="209"/>
        <v/>
      </c>
      <c r="I428" t="str">
        <f t="shared" si="184"/>
        <v/>
      </c>
      <c r="J428" t="str">
        <f t="shared" si="185"/>
        <v/>
      </c>
      <c r="K428" t="str">
        <f t="shared" si="186"/>
        <v/>
      </c>
      <c r="L428" s="1" t="str">
        <f t="shared" si="187"/>
        <v/>
      </c>
      <c r="M428" t="str">
        <f t="shared" si="188"/>
        <v/>
      </c>
      <c r="N428" t="str">
        <f t="shared" si="189"/>
        <v/>
      </c>
      <c r="O428" t="str">
        <f t="shared" si="190"/>
        <v/>
      </c>
      <c r="P428" t="str">
        <f t="shared" si="191"/>
        <v/>
      </c>
      <c r="Q428" t="str">
        <f t="shared" si="192"/>
        <v/>
      </c>
      <c r="R428" t="str">
        <f t="shared" si="193"/>
        <v/>
      </c>
      <c r="S428" t="str">
        <f t="shared" si="194"/>
        <v/>
      </c>
      <c r="T428" t="str">
        <f t="shared" si="195"/>
        <v/>
      </c>
      <c r="U428" t="str">
        <f t="shared" si="196"/>
        <v/>
      </c>
      <c r="V428" t="str">
        <f t="shared" si="197"/>
        <v/>
      </c>
      <c r="W428" t="str">
        <f t="shared" si="198"/>
        <v/>
      </c>
      <c r="X428" t="str">
        <f t="shared" si="199"/>
        <v/>
      </c>
      <c r="Y428" t="str">
        <f t="shared" si="200"/>
        <v/>
      </c>
      <c r="Z428" t="str">
        <f t="shared" si="201"/>
        <v/>
      </c>
      <c r="AA428" t="str">
        <f t="shared" si="202"/>
        <v/>
      </c>
      <c r="AB428" t="str">
        <f t="shared" si="203"/>
        <v/>
      </c>
      <c r="AC428" t="str">
        <f t="shared" si="204"/>
        <v/>
      </c>
      <c r="AD428" t="str">
        <f t="shared" si="205"/>
        <v/>
      </c>
      <c r="AE428" t="str">
        <f t="shared" si="206"/>
        <v/>
      </c>
      <c r="AF428" t="str">
        <f t="shared" si="207"/>
        <v/>
      </c>
      <c r="AG428" s="27"/>
    </row>
    <row r="429" spans="2:33" ht="14.4">
      <c r="B429" s="19" t="str">
        <f>IF(ISBLANK(A429),"",_xlfn.XLOOKUP(LEFT(A429,3),'MKT name rule'!$B$2:$B$322,'MKT name rule'!$C$2:$C$322, "Not found"))</f>
        <v/>
      </c>
      <c r="C429" s="19" t="str">
        <f t="shared" si="208"/>
        <v/>
      </c>
      <c r="D429" t="str">
        <f t="shared" si="181"/>
        <v/>
      </c>
      <c r="E429" t="str">
        <f t="shared" si="182"/>
        <v/>
      </c>
      <c r="F429" t="str">
        <f t="shared" si="183"/>
        <v/>
      </c>
      <c r="G429" t="str">
        <f t="shared" si="210"/>
        <v/>
      </c>
      <c r="H429" t="str">
        <f t="shared" si="209"/>
        <v/>
      </c>
      <c r="I429" t="str">
        <f t="shared" si="184"/>
        <v/>
      </c>
      <c r="J429" t="str">
        <f t="shared" si="185"/>
        <v/>
      </c>
      <c r="K429" t="str">
        <f t="shared" si="186"/>
        <v/>
      </c>
      <c r="L429" s="1" t="str">
        <f t="shared" si="187"/>
        <v/>
      </c>
      <c r="M429" t="str">
        <f t="shared" si="188"/>
        <v/>
      </c>
      <c r="N429" t="str">
        <f t="shared" si="189"/>
        <v/>
      </c>
      <c r="O429" t="str">
        <f t="shared" si="190"/>
        <v/>
      </c>
      <c r="P429" t="str">
        <f t="shared" si="191"/>
        <v/>
      </c>
      <c r="Q429" t="str">
        <f t="shared" si="192"/>
        <v/>
      </c>
      <c r="R429" t="str">
        <f t="shared" si="193"/>
        <v/>
      </c>
      <c r="S429" t="str">
        <f t="shared" si="194"/>
        <v/>
      </c>
      <c r="T429" t="str">
        <f t="shared" si="195"/>
        <v/>
      </c>
      <c r="U429" t="str">
        <f t="shared" si="196"/>
        <v/>
      </c>
      <c r="V429" t="str">
        <f t="shared" si="197"/>
        <v/>
      </c>
      <c r="W429" t="str">
        <f t="shared" si="198"/>
        <v/>
      </c>
      <c r="X429" t="str">
        <f t="shared" si="199"/>
        <v/>
      </c>
      <c r="Y429" t="str">
        <f t="shared" si="200"/>
        <v/>
      </c>
      <c r="Z429" t="str">
        <f t="shared" si="201"/>
        <v/>
      </c>
      <c r="AA429" t="str">
        <f t="shared" si="202"/>
        <v/>
      </c>
      <c r="AB429" t="str">
        <f t="shared" si="203"/>
        <v/>
      </c>
      <c r="AC429" t="str">
        <f t="shared" si="204"/>
        <v/>
      </c>
      <c r="AD429" t="str">
        <f t="shared" si="205"/>
        <v/>
      </c>
      <c r="AE429" t="str">
        <f t="shared" si="206"/>
        <v/>
      </c>
      <c r="AF429" t="str">
        <f t="shared" si="207"/>
        <v/>
      </c>
      <c r="AG429" s="27"/>
    </row>
    <row r="430" spans="2:33" ht="14.4">
      <c r="B430" s="19" t="str">
        <f>IF(ISBLANK(A430),"",_xlfn.XLOOKUP(LEFT(A430,3),'MKT name rule'!$B$2:$B$322,'MKT name rule'!$C$2:$C$322, "Not found"))</f>
        <v/>
      </c>
      <c r="C430" s="19" t="str">
        <f t="shared" si="208"/>
        <v/>
      </c>
      <c r="D430" t="str">
        <f t="shared" si="181"/>
        <v/>
      </c>
      <c r="E430" t="str">
        <f t="shared" si="182"/>
        <v/>
      </c>
      <c r="F430" t="str">
        <f t="shared" si="183"/>
        <v/>
      </c>
      <c r="G430" t="str">
        <f t="shared" si="210"/>
        <v/>
      </c>
      <c r="H430" t="str">
        <f t="shared" si="209"/>
        <v/>
      </c>
      <c r="I430" t="str">
        <f t="shared" si="184"/>
        <v/>
      </c>
      <c r="J430" t="str">
        <f t="shared" si="185"/>
        <v/>
      </c>
      <c r="K430" t="str">
        <f t="shared" si="186"/>
        <v/>
      </c>
      <c r="L430" s="1" t="str">
        <f t="shared" si="187"/>
        <v/>
      </c>
      <c r="M430" t="str">
        <f t="shared" si="188"/>
        <v/>
      </c>
      <c r="N430" t="str">
        <f t="shared" si="189"/>
        <v/>
      </c>
      <c r="O430" t="str">
        <f t="shared" si="190"/>
        <v/>
      </c>
      <c r="P430" t="str">
        <f t="shared" si="191"/>
        <v/>
      </c>
      <c r="Q430" t="str">
        <f t="shared" si="192"/>
        <v/>
      </c>
      <c r="R430" t="str">
        <f t="shared" si="193"/>
        <v/>
      </c>
      <c r="S430" t="str">
        <f t="shared" si="194"/>
        <v/>
      </c>
      <c r="T430" t="str">
        <f t="shared" si="195"/>
        <v/>
      </c>
      <c r="U430" t="str">
        <f t="shared" si="196"/>
        <v/>
      </c>
      <c r="V430" t="str">
        <f t="shared" si="197"/>
        <v/>
      </c>
      <c r="W430" t="str">
        <f t="shared" si="198"/>
        <v/>
      </c>
      <c r="X430" t="str">
        <f t="shared" si="199"/>
        <v/>
      </c>
      <c r="Y430" t="str">
        <f t="shared" si="200"/>
        <v/>
      </c>
      <c r="Z430" t="str">
        <f t="shared" si="201"/>
        <v/>
      </c>
      <c r="AA430" t="str">
        <f t="shared" si="202"/>
        <v/>
      </c>
      <c r="AB430" t="str">
        <f t="shared" si="203"/>
        <v/>
      </c>
      <c r="AC430" t="str">
        <f t="shared" si="204"/>
        <v/>
      </c>
      <c r="AD430" t="str">
        <f t="shared" si="205"/>
        <v/>
      </c>
      <c r="AE430" t="str">
        <f t="shared" si="206"/>
        <v/>
      </c>
      <c r="AF430" t="str">
        <f t="shared" si="207"/>
        <v/>
      </c>
      <c r="AG430" s="27"/>
    </row>
    <row r="431" spans="2:33" ht="14.4">
      <c r="B431" s="19" t="str">
        <f>IF(ISBLANK(A431),"",_xlfn.XLOOKUP(LEFT(A431,3),'MKT name rule'!$B$2:$B$322,'MKT name rule'!$C$2:$C$322, "Not found"))</f>
        <v/>
      </c>
      <c r="C431" s="19" t="str">
        <f t="shared" si="208"/>
        <v/>
      </c>
      <c r="D431" t="str">
        <f t="shared" si="181"/>
        <v/>
      </c>
      <c r="E431" t="str">
        <f t="shared" si="182"/>
        <v/>
      </c>
      <c r="F431" t="str">
        <f t="shared" si="183"/>
        <v/>
      </c>
      <c r="G431" t="str">
        <f t="shared" si="210"/>
        <v/>
      </c>
      <c r="H431" t="str">
        <f t="shared" si="209"/>
        <v/>
      </c>
      <c r="I431" t="str">
        <f t="shared" si="184"/>
        <v/>
      </c>
      <c r="J431" t="str">
        <f t="shared" si="185"/>
        <v/>
      </c>
      <c r="K431" t="str">
        <f t="shared" si="186"/>
        <v/>
      </c>
      <c r="L431" s="1" t="str">
        <f t="shared" si="187"/>
        <v/>
      </c>
      <c r="M431" t="str">
        <f t="shared" si="188"/>
        <v/>
      </c>
      <c r="N431" t="str">
        <f t="shared" si="189"/>
        <v/>
      </c>
      <c r="O431" t="str">
        <f t="shared" si="190"/>
        <v/>
      </c>
      <c r="P431" t="str">
        <f t="shared" si="191"/>
        <v/>
      </c>
      <c r="Q431" t="str">
        <f t="shared" si="192"/>
        <v/>
      </c>
      <c r="R431" t="str">
        <f t="shared" si="193"/>
        <v/>
      </c>
      <c r="S431" t="str">
        <f t="shared" si="194"/>
        <v/>
      </c>
      <c r="T431" t="str">
        <f t="shared" si="195"/>
        <v/>
      </c>
      <c r="U431" t="str">
        <f t="shared" si="196"/>
        <v/>
      </c>
      <c r="V431" t="str">
        <f t="shared" si="197"/>
        <v/>
      </c>
      <c r="W431" t="str">
        <f t="shared" si="198"/>
        <v/>
      </c>
      <c r="X431" t="str">
        <f t="shared" si="199"/>
        <v/>
      </c>
      <c r="Y431" t="str">
        <f t="shared" si="200"/>
        <v/>
      </c>
      <c r="Z431" t="str">
        <f t="shared" si="201"/>
        <v/>
      </c>
      <c r="AA431" t="str">
        <f t="shared" si="202"/>
        <v/>
      </c>
      <c r="AB431" t="str">
        <f t="shared" si="203"/>
        <v/>
      </c>
      <c r="AC431" t="str">
        <f t="shared" si="204"/>
        <v/>
      </c>
      <c r="AD431" t="str">
        <f t="shared" si="205"/>
        <v/>
      </c>
      <c r="AE431" t="str">
        <f t="shared" si="206"/>
        <v/>
      </c>
      <c r="AF431" t="str">
        <f t="shared" si="207"/>
        <v/>
      </c>
      <c r="AG431" s="27"/>
    </row>
    <row r="432" spans="2:33" ht="14.4">
      <c r="B432" s="19" t="str">
        <f>IF(ISBLANK(A432),"",_xlfn.XLOOKUP(LEFT(A432,3),'MKT name rule'!$B$2:$B$322,'MKT name rule'!$C$2:$C$322, "Not found"))</f>
        <v/>
      </c>
      <c r="C432" s="19" t="str">
        <f t="shared" si="208"/>
        <v/>
      </c>
      <c r="D432" t="str">
        <f t="shared" si="181"/>
        <v/>
      </c>
      <c r="E432" t="str">
        <f t="shared" si="182"/>
        <v/>
      </c>
      <c r="F432" t="str">
        <f t="shared" si="183"/>
        <v/>
      </c>
      <c r="G432" t="str">
        <f t="shared" si="210"/>
        <v/>
      </c>
      <c r="H432" t="str">
        <f t="shared" si="209"/>
        <v/>
      </c>
      <c r="I432" t="str">
        <f t="shared" si="184"/>
        <v/>
      </c>
      <c r="J432" t="str">
        <f t="shared" si="185"/>
        <v/>
      </c>
      <c r="K432" t="str">
        <f t="shared" si="186"/>
        <v/>
      </c>
      <c r="L432" s="1" t="str">
        <f t="shared" si="187"/>
        <v/>
      </c>
      <c r="M432" t="str">
        <f t="shared" si="188"/>
        <v/>
      </c>
      <c r="N432" t="str">
        <f t="shared" si="189"/>
        <v/>
      </c>
      <c r="O432" t="str">
        <f t="shared" si="190"/>
        <v/>
      </c>
      <c r="P432" t="str">
        <f t="shared" si="191"/>
        <v/>
      </c>
      <c r="Q432" t="str">
        <f t="shared" si="192"/>
        <v/>
      </c>
      <c r="R432" t="str">
        <f t="shared" si="193"/>
        <v/>
      </c>
      <c r="S432" t="str">
        <f t="shared" si="194"/>
        <v/>
      </c>
      <c r="T432" t="str">
        <f t="shared" si="195"/>
        <v/>
      </c>
      <c r="U432" t="str">
        <f t="shared" si="196"/>
        <v/>
      </c>
      <c r="V432" t="str">
        <f t="shared" si="197"/>
        <v/>
      </c>
      <c r="W432" t="str">
        <f t="shared" si="198"/>
        <v/>
      </c>
      <c r="X432" t="str">
        <f t="shared" si="199"/>
        <v/>
      </c>
      <c r="Y432" t="str">
        <f t="shared" si="200"/>
        <v/>
      </c>
      <c r="Z432" t="str">
        <f t="shared" si="201"/>
        <v/>
      </c>
      <c r="AA432" t="str">
        <f t="shared" si="202"/>
        <v/>
      </c>
      <c r="AB432" t="str">
        <f t="shared" si="203"/>
        <v/>
      </c>
      <c r="AC432" t="str">
        <f t="shared" si="204"/>
        <v/>
      </c>
      <c r="AD432" t="str">
        <f t="shared" si="205"/>
        <v/>
      </c>
      <c r="AE432" t="str">
        <f t="shared" si="206"/>
        <v/>
      </c>
      <c r="AF432" t="str">
        <f t="shared" si="207"/>
        <v/>
      </c>
      <c r="AG432" s="27"/>
    </row>
    <row r="433" spans="2:33" ht="14.4">
      <c r="B433" s="19" t="str">
        <f>IF(ISBLANK(A433),"",_xlfn.XLOOKUP(LEFT(A433,3),'MKT name rule'!$B$2:$B$322,'MKT name rule'!$C$2:$C$322, "Not found"))</f>
        <v/>
      </c>
      <c r="C433" s="19" t="str">
        <f t="shared" si="208"/>
        <v/>
      </c>
      <c r="D433" t="str">
        <f t="shared" si="181"/>
        <v/>
      </c>
      <c r="E433" t="str">
        <f t="shared" si="182"/>
        <v/>
      </c>
      <c r="F433" t="str">
        <f t="shared" si="183"/>
        <v/>
      </c>
      <c r="G433" t="str">
        <f t="shared" si="210"/>
        <v/>
      </c>
      <c r="H433" t="str">
        <f t="shared" si="209"/>
        <v/>
      </c>
      <c r="I433" t="str">
        <f t="shared" si="184"/>
        <v/>
      </c>
      <c r="J433" t="str">
        <f t="shared" si="185"/>
        <v/>
      </c>
      <c r="K433" t="str">
        <f t="shared" si="186"/>
        <v/>
      </c>
      <c r="L433" s="1" t="str">
        <f t="shared" si="187"/>
        <v/>
      </c>
      <c r="M433" t="str">
        <f t="shared" si="188"/>
        <v/>
      </c>
      <c r="N433" t="str">
        <f t="shared" si="189"/>
        <v/>
      </c>
      <c r="O433" t="str">
        <f t="shared" si="190"/>
        <v/>
      </c>
      <c r="P433" t="str">
        <f t="shared" si="191"/>
        <v/>
      </c>
      <c r="Q433" t="str">
        <f t="shared" si="192"/>
        <v/>
      </c>
      <c r="R433" t="str">
        <f t="shared" si="193"/>
        <v/>
      </c>
      <c r="S433" t="str">
        <f t="shared" si="194"/>
        <v/>
      </c>
      <c r="T433" t="str">
        <f t="shared" si="195"/>
        <v/>
      </c>
      <c r="U433" t="str">
        <f t="shared" si="196"/>
        <v/>
      </c>
      <c r="V433" t="str">
        <f t="shared" si="197"/>
        <v/>
      </c>
      <c r="W433" t="str">
        <f t="shared" si="198"/>
        <v/>
      </c>
      <c r="X433" t="str">
        <f t="shared" si="199"/>
        <v/>
      </c>
      <c r="Y433" t="str">
        <f t="shared" si="200"/>
        <v/>
      </c>
      <c r="Z433" t="str">
        <f t="shared" si="201"/>
        <v/>
      </c>
      <c r="AA433" t="str">
        <f t="shared" si="202"/>
        <v/>
      </c>
      <c r="AB433" t="str">
        <f t="shared" si="203"/>
        <v/>
      </c>
      <c r="AC433" t="str">
        <f t="shared" si="204"/>
        <v/>
      </c>
      <c r="AD433" t="str">
        <f t="shared" si="205"/>
        <v/>
      </c>
      <c r="AE433" t="str">
        <f t="shared" si="206"/>
        <v/>
      </c>
      <c r="AF433" t="str">
        <f t="shared" si="207"/>
        <v/>
      </c>
      <c r="AG433" s="27"/>
    </row>
    <row r="434" spans="2:33" ht="14.4">
      <c r="B434" s="19" t="str">
        <f>IF(ISBLANK(A434),"",_xlfn.XLOOKUP(LEFT(A434,3),'MKT name rule'!$B$2:$B$322,'MKT name rule'!$C$2:$C$322, "Not found"))</f>
        <v/>
      </c>
      <c r="C434" s="19" t="str">
        <f t="shared" si="208"/>
        <v/>
      </c>
      <c r="D434" t="str">
        <f t="shared" si="181"/>
        <v/>
      </c>
      <c r="E434" t="str">
        <f t="shared" si="182"/>
        <v/>
      </c>
      <c r="F434" t="str">
        <f t="shared" si="183"/>
        <v/>
      </c>
      <c r="G434" t="str">
        <f t="shared" si="210"/>
        <v/>
      </c>
      <c r="H434" t="str">
        <f t="shared" si="209"/>
        <v/>
      </c>
      <c r="I434" t="str">
        <f t="shared" si="184"/>
        <v/>
      </c>
      <c r="J434" t="str">
        <f t="shared" si="185"/>
        <v/>
      </c>
      <c r="K434" t="str">
        <f t="shared" si="186"/>
        <v/>
      </c>
      <c r="L434" s="1" t="str">
        <f t="shared" si="187"/>
        <v/>
      </c>
      <c r="M434" t="str">
        <f t="shared" si="188"/>
        <v/>
      </c>
      <c r="N434" t="str">
        <f t="shared" si="189"/>
        <v/>
      </c>
      <c r="O434" t="str">
        <f t="shared" si="190"/>
        <v/>
      </c>
      <c r="P434" t="str">
        <f t="shared" si="191"/>
        <v/>
      </c>
      <c r="Q434" t="str">
        <f t="shared" si="192"/>
        <v/>
      </c>
      <c r="R434" t="str">
        <f t="shared" si="193"/>
        <v/>
      </c>
      <c r="S434" t="str">
        <f t="shared" si="194"/>
        <v/>
      </c>
      <c r="T434" t="str">
        <f t="shared" si="195"/>
        <v/>
      </c>
      <c r="U434" t="str">
        <f t="shared" si="196"/>
        <v/>
      </c>
      <c r="V434" t="str">
        <f t="shared" si="197"/>
        <v/>
      </c>
      <c r="W434" t="str">
        <f t="shared" si="198"/>
        <v/>
      </c>
      <c r="X434" t="str">
        <f t="shared" si="199"/>
        <v/>
      </c>
      <c r="Y434" t="str">
        <f t="shared" si="200"/>
        <v/>
      </c>
      <c r="Z434" t="str">
        <f t="shared" si="201"/>
        <v/>
      </c>
      <c r="AA434" t="str">
        <f t="shared" si="202"/>
        <v/>
      </c>
      <c r="AB434" t="str">
        <f t="shared" si="203"/>
        <v/>
      </c>
      <c r="AC434" t="str">
        <f t="shared" si="204"/>
        <v/>
      </c>
      <c r="AD434" t="str">
        <f t="shared" si="205"/>
        <v/>
      </c>
      <c r="AE434" t="str">
        <f t="shared" si="206"/>
        <v/>
      </c>
      <c r="AF434" t="str">
        <f t="shared" si="207"/>
        <v/>
      </c>
      <c r="AG434" s="27"/>
    </row>
    <row r="435" spans="2:33" ht="14.4">
      <c r="B435" s="19" t="str">
        <f>IF(ISBLANK(A435),"",_xlfn.XLOOKUP(LEFT(A435,3),'MKT name rule'!$B$2:$B$322,'MKT name rule'!$C$2:$C$322, "Not found"))</f>
        <v/>
      </c>
      <c r="C435" s="19" t="str">
        <f t="shared" si="208"/>
        <v/>
      </c>
      <c r="D435" t="str">
        <f t="shared" si="181"/>
        <v/>
      </c>
      <c r="E435" t="str">
        <f t="shared" si="182"/>
        <v/>
      </c>
      <c r="F435" t="str">
        <f t="shared" si="183"/>
        <v/>
      </c>
      <c r="G435" t="str">
        <f t="shared" si="210"/>
        <v/>
      </c>
      <c r="H435" t="str">
        <f t="shared" si="209"/>
        <v/>
      </c>
      <c r="I435" t="str">
        <f t="shared" si="184"/>
        <v/>
      </c>
      <c r="J435" t="str">
        <f t="shared" si="185"/>
        <v/>
      </c>
      <c r="K435" t="str">
        <f t="shared" si="186"/>
        <v/>
      </c>
      <c r="L435" s="1" t="str">
        <f t="shared" si="187"/>
        <v/>
      </c>
      <c r="M435" t="str">
        <f t="shared" si="188"/>
        <v/>
      </c>
      <c r="N435" t="str">
        <f t="shared" si="189"/>
        <v/>
      </c>
      <c r="O435" t="str">
        <f t="shared" si="190"/>
        <v/>
      </c>
      <c r="P435" t="str">
        <f t="shared" si="191"/>
        <v/>
      </c>
      <c r="Q435" t="str">
        <f t="shared" si="192"/>
        <v/>
      </c>
      <c r="R435" t="str">
        <f t="shared" si="193"/>
        <v/>
      </c>
      <c r="S435" t="str">
        <f t="shared" si="194"/>
        <v/>
      </c>
      <c r="T435" t="str">
        <f t="shared" si="195"/>
        <v/>
      </c>
      <c r="U435" t="str">
        <f t="shared" si="196"/>
        <v/>
      </c>
      <c r="V435" t="str">
        <f t="shared" si="197"/>
        <v/>
      </c>
      <c r="W435" t="str">
        <f t="shared" si="198"/>
        <v/>
      </c>
      <c r="X435" t="str">
        <f t="shared" si="199"/>
        <v/>
      </c>
      <c r="Y435" t="str">
        <f t="shared" si="200"/>
        <v/>
      </c>
      <c r="Z435" t="str">
        <f t="shared" si="201"/>
        <v/>
      </c>
      <c r="AA435" t="str">
        <f t="shared" si="202"/>
        <v/>
      </c>
      <c r="AB435" t="str">
        <f t="shared" si="203"/>
        <v/>
      </c>
      <c r="AC435" t="str">
        <f t="shared" si="204"/>
        <v/>
      </c>
      <c r="AD435" t="str">
        <f t="shared" si="205"/>
        <v/>
      </c>
      <c r="AE435" t="str">
        <f t="shared" si="206"/>
        <v/>
      </c>
      <c r="AF435" t="str">
        <f t="shared" si="207"/>
        <v/>
      </c>
      <c r="AG435" s="27"/>
    </row>
    <row r="436" spans="2:33" ht="14.4">
      <c r="B436" s="19" t="str">
        <f>IF(ISBLANK(A436),"",_xlfn.XLOOKUP(LEFT(A436,3),'MKT name rule'!$B$2:$B$322,'MKT name rule'!$C$2:$C$322, "Not found"))</f>
        <v/>
      </c>
      <c r="C436" s="19" t="str">
        <f t="shared" si="208"/>
        <v/>
      </c>
      <c r="D436" t="str">
        <f t="shared" si="181"/>
        <v/>
      </c>
      <c r="E436" t="str">
        <f t="shared" si="182"/>
        <v/>
      </c>
      <c r="F436" t="str">
        <f t="shared" si="183"/>
        <v/>
      </c>
      <c r="G436" t="str">
        <f t="shared" si="210"/>
        <v/>
      </c>
      <c r="H436" t="str">
        <f t="shared" si="209"/>
        <v/>
      </c>
      <c r="I436" t="str">
        <f t="shared" si="184"/>
        <v/>
      </c>
      <c r="J436" t="str">
        <f t="shared" si="185"/>
        <v/>
      </c>
      <c r="K436" t="str">
        <f t="shared" si="186"/>
        <v/>
      </c>
      <c r="L436" s="1" t="str">
        <f t="shared" si="187"/>
        <v/>
      </c>
      <c r="M436" t="str">
        <f t="shared" si="188"/>
        <v/>
      </c>
      <c r="N436" t="str">
        <f t="shared" si="189"/>
        <v/>
      </c>
      <c r="O436" t="str">
        <f t="shared" si="190"/>
        <v/>
      </c>
      <c r="P436" t="str">
        <f t="shared" si="191"/>
        <v/>
      </c>
      <c r="Q436" t="str">
        <f t="shared" si="192"/>
        <v/>
      </c>
      <c r="R436" t="str">
        <f t="shared" si="193"/>
        <v/>
      </c>
      <c r="S436" t="str">
        <f t="shared" si="194"/>
        <v/>
      </c>
      <c r="T436" t="str">
        <f t="shared" si="195"/>
        <v/>
      </c>
      <c r="U436" t="str">
        <f t="shared" si="196"/>
        <v/>
      </c>
      <c r="V436" t="str">
        <f t="shared" si="197"/>
        <v/>
      </c>
      <c r="W436" t="str">
        <f t="shared" si="198"/>
        <v/>
      </c>
      <c r="X436" t="str">
        <f t="shared" si="199"/>
        <v/>
      </c>
      <c r="Y436" t="str">
        <f t="shared" si="200"/>
        <v/>
      </c>
      <c r="Z436" t="str">
        <f t="shared" si="201"/>
        <v/>
      </c>
      <c r="AA436" t="str">
        <f t="shared" si="202"/>
        <v/>
      </c>
      <c r="AB436" t="str">
        <f t="shared" si="203"/>
        <v/>
      </c>
      <c r="AC436" t="str">
        <f t="shared" si="204"/>
        <v/>
      </c>
      <c r="AD436" t="str">
        <f t="shared" si="205"/>
        <v/>
      </c>
      <c r="AE436" t="str">
        <f t="shared" si="206"/>
        <v/>
      </c>
      <c r="AF436" t="str">
        <f t="shared" si="207"/>
        <v/>
      </c>
      <c r="AG436" s="27"/>
    </row>
    <row r="437" spans="2:33" ht="14.4">
      <c r="B437" s="19" t="str">
        <f>IF(ISBLANK(A437),"",_xlfn.XLOOKUP(LEFT(A437,3),'MKT name rule'!$B$2:$B$322,'MKT name rule'!$C$2:$C$322, "Not found"))</f>
        <v/>
      </c>
      <c r="C437" s="19" t="str">
        <f t="shared" si="208"/>
        <v/>
      </c>
      <c r="D437" t="str">
        <f t="shared" si="181"/>
        <v/>
      </c>
      <c r="E437" t="str">
        <f t="shared" si="182"/>
        <v/>
      </c>
      <c r="F437" t="str">
        <f t="shared" si="183"/>
        <v/>
      </c>
      <c r="G437" t="str">
        <f t="shared" si="210"/>
        <v/>
      </c>
      <c r="H437" t="str">
        <f t="shared" si="209"/>
        <v/>
      </c>
      <c r="I437" t="str">
        <f t="shared" si="184"/>
        <v/>
      </c>
      <c r="J437" t="str">
        <f t="shared" si="185"/>
        <v/>
      </c>
      <c r="K437" t="str">
        <f t="shared" si="186"/>
        <v/>
      </c>
      <c r="L437" s="1" t="str">
        <f t="shared" si="187"/>
        <v/>
      </c>
      <c r="M437" t="str">
        <f t="shared" si="188"/>
        <v/>
      </c>
      <c r="N437" t="str">
        <f t="shared" si="189"/>
        <v/>
      </c>
      <c r="O437" t="str">
        <f t="shared" si="190"/>
        <v/>
      </c>
      <c r="P437" t="str">
        <f t="shared" si="191"/>
        <v/>
      </c>
      <c r="Q437" t="str">
        <f t="shared" si="192"/>
        <v/>
      </c>
      <c r="R437" t="str">
        <f t="shared" si="193"/>
        <v/>
      </c>
      <c r="S437" t="str">
        <f t="shared" si="194"/>
        <v/>
      </c>
      <c r="T437" t="str">
        <f t="shared" si="195"/>
        <v/>
      </c>
      <c r="U437" t="str">
        <f t="shared" si="196"/>
        <v/>
      </c>
      <c r="V437" t="str">
        <f t="shared" si="197"/>
        <v/>
      </c>
      <c r="W437" t="str">
        <f t="shared" si="198"/>
        <v/>
      </c>
      <c r="X437" t="str">
        <f t="shared" si="199"/>
        <v/>
      </c>
      <c r="Y437" t="str">
        <f t="shared" si="200"/>
        <v/>
      </c>
      <c r="Z437" t="str">
        <f t="shared" si="201"/>
        <v/>
      </c>
      <c r="AA437" t="str">
        <f t="shared" si="202"/>
        <v/>
      </c>
      <c r="AB437" t="str">
        <f t="shared" si="203"/>
        <v/>
      </c>
      <c r="AC437" t="str">
        <f t="shared" si="204"/>
        <v/>
      </c>
      <c r="AD437" t="str">
        <f t="shared" si="205"/>
        <v/>
      </c>
      <c r="AE437" t="str">
        <f t="shared" si="206"/>
        <v/>
      </c>
      <c r="AF437" t="str">
        <f t="shared" si="207"/>
        <v/>
      </c>
      <c r="AG437" s="27"/>
    </row>
    <row r="438" spans="2:33" ht="14.4">
      <c r="B438" s="19" t="str">
        <f>IF(ISBLANK(A438),"",_xlfn.XLOOKUP(LEFT(A438,3),'MKT name rule'!$B$2:$B$322,'MKT name rule'!$C$2:$C$322, "Not found"))</f>
        <v/>
      </c>
      <c r="C438" s="19" t="str">
        <f t="shared" si="208"/>
        <v/>
      </c>
      <c r="D438" t="str">
        <f t="shared" si="181"/>
        <v/>
      </c>
      <c r="E438" t="str">
        <f t="shared" si="182"/>
        <v/>
      </c>
      <c r="F438" t="str">
        <f t="shared" si="183"/>
        <v/>
      </c>
      <c r="G438" t="str">
        <f t="shared" si="210"/>
        <v/>
      </c>
      <c r="H438" t="str">
        <f t="shared" si="209"/>
        <v/>
      </c>
      <c r="I438" t="str">
        <f t="shared" si="184"/>
        <v/>
      </c>
      <c r="J438" t="str">
        <f t="shared" si="185"/>
        <v/>
      </c>
      <c r="K438" t="str">
        <f t="shared" si="186"/>
        <v/>
      </c>
      <c r="L438" s="1" t="str">
        <f t="shared" si="187"/>
        <v/>
      </c>
      <c r="M438" t="str">
        <f t="shared" si="188"/>
        <v/>
      </c>
      <c r="N438" t="str">
        <f t="shared" si="189"/>
        <v/>
      </c>
      <c r="O438" t="str">
        <f t="shared" si="190"/>
        <v/>
      </c>
      <c r="P438" t="str">
        <f t="shared" si="191"/>
        <v/>
      </c>
      <c r="Q438" t="str">
        <f t="shared" si="192"/>
        <v/>
      </c>
      <c r="R438" t="str">
        <f t="shared" si="193"/>
        <v/>
      </c>
      <c r="S438" t="str">
        <f t="shared" si="194"/>
        <v/>
      </c>
      <c r="T438" t="str">
        <f t="shared" si="195"/>
        <v/>
      </c>
      <c r="U438" t="str">
        <f t="shared" si="196"/>
        <v/>
      </c>
      <c r="V438" t="str">
        <f t="shared" si="197"/>
        <v/>
      </c>
      <c r="W438" t="str">
        <f t="shared" si="198"/>
        <v/>
      </c>
      <c r="X438" t="str">
        <f t="shared" si="199"/>
        <v/>
      </c>
      <c r="Y438" t="str">
        <f t="shared" si="200"/>
        <v/>
      </c>
      <c r="Z438" t="str">
        <f t="shared" si="201"/>
        <v/>
      </c>
      <c r="AA438" t="str">
        <f t="shared" si="202"/>
        <v/>
      </c>
      <c r="AB438" t="str">
        <f t="shared" si="203"/>
        <v/>
      </c>
      <c r="AC438" t="str">
        <f t="shared" si="204"/>
        <v/>
      </c>
      <c r="AD438" t="str">
        <f t="shared" si="205"/>
        <v/>
      </c>
      <c r="AE438" t="str">
        <f t="shared" si="206"/>
        <v/>
      </c>
      <c r="AF438" t="str">
        <f t="shared" si="207"/>
        <v/>
      </c>
      <c r="AG438" s="27"/>
    </row>
    <row r="439" spans="2:33" ht="14.4">
      <c r="B439" s="19" t="str">
        <f>IF(ISBLANK(A439),"",_xlfn.XLOOKUP(LEFT(A439,3),'MKT name rule'!$B$2:$B$322,'MKT name rule'!$C$2:$C$322, "Not found"))</f>
        <v/>
      </c>
      <c r="C439" s="19" t="str">
        <f t="shared" si="208"/>
        <v/>
      </c>
      <c r="D439" t="str">
        <f t="shared" si="181"/>
        <v/>
      </c>
      <c r="E439" t="str">
        <f t="shared" si="182"/>
        <v/>
      </c>
      <c r="F439" t="str">
        <f t="shared" si="183"/>
        <v/>
      </c>
      <c r="G439" t="str">
        <f t="shared" si="210"/>
        <v/>
      </c>
      <c r="H439" t="str">
        <f t="shared" si="209"/>
        <v/>
      </c>
      <c r="I439" t="str">
        <f t="shared" si="184"/>
        <v/>
      </c>
      <c r="J439" t="str">
        <f t="shared" si="185"/>
        <v/>
      </c>
      <c r="K439" t="str">
        <f t="shared" si="186"/>
        <v/>
      </c>
      <c r="L439" s="1" t="str">
        <f t="shared" si="187"/>
        <v/>
      </c>
      <c r="M439" t="str">
        <f t="shared" si="188"/>
        <v/>
      </c>
      <c r="N439" t="str">
        <f t="shared" si="189"/>
        <v/>
      </c>
      <c r="O439" t="str">
        <f t="shared" si="190"/>
        <v/>
      </c>
      <c r="P439" t="str">
        <f t="shared" si="191"/>
        <v/>
      </c>
      <c r="Q439" t="str">
        <f t="shared" si="192"/>
        <v/>
      </c>
      <c r="R439" t="str">
        <f t="shared" si="193"/>
        <v/>
      </c>
      <c r="S439" t="str">
        <f t="shared" si="194"/>
        <v/>
      </c>
      <c r="T439" t="str">
        <f t="shared" si="195"/>
        <v/>
      </c>
      <c r="U439" t="str">
        <f t="shared" si="196"/>
        <v/>
      </c>
      <c r="V439" t="str">
        <f t="shared" si="197"/>
        <v/>
      </c>
      <c r="W439" t="str">
        <f t="shared" si="198"/>
        <v/>
      </c>
      <c r="X439" t="str">
        <f t="shared" si="199"/>
        <v/>
      </c>
      <c r="Y439" t="str">
        <f t="shared" si="200"/>
        <v/>
      </c>
      <c r="Z439" t="str">
        <f t="shared" si="201"/>
        <v/>
      </c>
      <c r="AA439" t="str">
        <f t="shared" si="202"/>
        <v/>
      </c>
      <c r="AB439" t="str">
        <f t="shared" si="203"/>
        <v/>
      </c>
      <c r="AC439" t="str">
        <f t="shared" si="204"/>
        <v/>
      </c>
      <c r="AD439" t="str">
        <f t="shared" si="205"/>
        <v/>
      </c>
      <c r="AE439" t="str">
        <f t="shared" si="206"/>
        <v/>
      </c>
      <c r="AF439" t="str">
        <f t="shared" si="207"/>
        <v/>
      </c>
      <c r="AG439" s="27"/>
    </row>
    <row r="440" spans="2:33" ht="14.4">
      <c r="B440" s="19" t="str">
        <f>IF(ISBLANK(A440),"",_xlfn.XLOOKUP(LEFT(A440,3),'MKT name rule'!$B$2:$B$322,'MKT name rule'!$C$2:$C$322, "Not found"))</f>
        <v/>
      </c>
      <c r="C440" s="19" t="str">
        <f t="shared" si="208"/>
        <v/>
      </c>
      <c r="D440" t="str">
        <f t="shared" si="181"/>
        <v/>
      </c>
      <c r="E440" t="str">
        <f t="shared" si="182"/>
        <v/>
      </c>
      <c r="F440" t="str">
        <f t="shared" si="183"/>
        <v/>
      </c>
      <c r="G440" t="str">
        <f t="shared" si="210"/>
        <v/>
      </c>
      <c r="H440" t="str">
        <f t="shared" si="209"/>
        <v/>
      </c>
      <c r="I440" t="str">
        <f t="shared" si="184"/>
        <v/>
      </c>
      <c r="J440" t="str">
        <f t="shared" si="185"/>
        <v/>
      </c>
      <c r="K440" t="str">
        <f t="shared" si="186"/>
        <v/>
      </c>
      <c r="L440" s="1" t="str">
        <f t="shared" si="187"/>
        <v/>
      </c>
      <c r="M440" t="str">
        <f t="shared" si="188"/>
        <v/>
      </c>
      <c r="N440" t="str">
        <f t="shared" si="189"/>
        <v/>
      </c>
      <c r="O440" t="str">
        <f t="shared" si="190"/>
        <v/>
      </c>
      <c r="P440" t="str">
        <f t="shared" si="191"/>
        <v/>
      </c>
      <c r="Q440" t="str">
        <f t="shared" si="192"/>
        <v/>
      </c>
      <c r="R440" t="str">
        <f t="shared" si="193"/>
        <v/>
      </c>
      <c r="S440" t="str">
        <f t="shared" si="194"/>
        <v/>
      </c>
      <c r="T440" t="str">
        <f t="shared" si="195"/>
        <v/>
      </c>
      <c r="U440" t="str">
        <f t="shared" si="196"/>
        <v/>
      </c>
      <c r="V440" t="str">
        <f t="shared" si="197"/>
        <v/>
      </c>
      <c r="W440" t="str">
        <f t="shared" si="198"/>
        <v/>
      </c>
      <c r="X440" t="str">
        <f t="shared" si="199"/>
        <v/>
      </c>
      <c r="Y440" t="str">
        <f t="shared" si="200"/>
        <v/>
      </c>
      <c r="Z440" t="str">
        <f t="shared" si="201"/>
        <v/>
      </c>
      <c r="AA440" t="str">
        <f t="shared" si="202"/>
        <v/>
      </c>
      <c r="AB440" t="str">
        <f t="shared" si="203"/>
        <v/>
      </c>
      <c r="AC440" t="str">
        <f t="shared" si="204"/>
        <v/>
      </c>
      <c r="AD440" t="str">
        <f t="shared" si="205"/>
        <v/>
      </c>
      <c r="AE440" t="str">
        <f t="shared" si="206"/>
        <v/>
      </c>
      <c r="AF440" t="str">
        <f t="shared" si="207"/>
        <v/>
      </c>
      <c r="AG440" s="27"/>
    </row>
    <row r="441" spans="2:33" ht="14.4">
      <c r="B441" s="19" t="str">
        <f>IF(ISBLANK(A441),"",_xlfn.XLOOKUP(LEFT(A441,3),'MKT name rule'!$B$2:$B$322,'MKT name rule'!$C$2:$C$322, "Not found"))</f>
        <v/>
      </c>
      <c r="C441" s="19" t="str">
        <f t="shared" si="208"/>
        <v/>
      </c>
      <c r="D441" t="str">
        <f t="shared" si="181"/>
        <v/>
      </c>
      <c r="E441" t="str">
        <f t="shared" si="182"/>
        <v/>
      </c>
      <c r="F441" t="str">
        <f t="shared" si="183"/>
        <v/>
      </c>
      <c r="G441" t="str">
        <f t="shared" si="210"/>
        <v/>
      </c>
      <c r="H441" t="str">
        <f t="shared" si="209"/>
        <v/>
      </c>
      <c r="I441" t="str">
        <f t="shared" si="184"/>
        <v/>
      </c>
      <c r="J441" t="str">
        <f t="shared" si="185"/>
        <v/>
      </c>
      <c r="K441" t="str">
        <f t="shared" si="186"/>
        <v/>
      </c>
      <c r="L441" s="1" t="str">
        <f t="shared" si="187"/>
        <v/>
      </c>
      <c r="M441" t="str">
        <f t="shared" si="188"/>
        <v/>
      </c>
      <c r="N441" t="str">
        <f t="shared" si="189"/>
        <v/>
      </c>
      <c r="O441" t="str">
        <f t="shared" si="190"/>
        <v/>
      </c>
      <c r="P441" t="str">
        <f t="shared" si="191"/>
        <v/>
      </c>
      <c r="Q441" t="str">
        <f t="shared" si="192"/>
        <v/>
      </c>
      <c r="R441" t="str">
        <f t="shared" si="193"/>
        <v/>
      </c>
      <c r="S441" t="str">
        <f t="shared" si="194"/>
        <v/>
      </c>
      <c r="T441" t="str">
        <f t="shared" si="195"/>
        <v/>
      </c>
      <c r="U441" t="str">
        <f t="shared" si="196"/>
        <v/>
      </c>
      <c r="V441" t="str">
        <f t="shared" si="197"/>
        <v/>
      </c>
      <c r="W441" t="str">
        <f t="shared" si="198"/>
        <v/>
      </c>
      <c r="X441" t="str">
        <f t="shared" si="199"/>
        <v/>
      </c>
      <c r="Y441" t="str">
        <f t="shared" si="200"/>
        <v/>
      </c>
      <c r="Z441" t="str">
        <f t="shared" si="201"/>
        <v/>
      </c>
      <c r="AA441" t="str">
        <f t="shared" si="202"/>
        <v/>
      </c>
      <c r="AB441" t="str">
        <f t="shared" si="203"/>
        <v/>
      </c>
      <c r="AC441" t="str">
        <f t="shared" si="204"/>
        <v/>
      </c>
      <c r="AD441" t="str">
        <f t="shared" si="205"/>
        <v/>
      </c>
      <c r="AE441" t="str">
        <f t="shared" si="206"/>
        <v/>
      </c>
      <c r="AF441" t="str">
        <f t="shared" si="207"/>
        <v/>
      </c>
      <c r="AG441" s="27"/>
    </row>
    <row r="442" spans="2:33" ht="14.4">
      <c r="B442" s="19" t="str">
        <f>IF(ISBLANK(A442),"",_xlfn.XLOOKUP(LEFT(A442,3),'MKT name rule'!$B$2:$B$322,'MKT name rule'!$C$2:$C$322, "Not found"))</f>
        <v/>
      </c>
      <c r="C442" s="19" t="str">
        <f t="shared" si="208"/>
        <v/>
      </c>
      <c r="D442" t="str">
        <f t="shared" si="181"/>
        <v/>
      </c>
      <c r="E442" t="str">
        <f t="shared" si="182"/>
        <v/>
      </c>
      <c r="F442" t="str">
        <f t="shared" si="183"/>
        <v/>
      </c>
      <c r="G442" t="str">
        <f t="shared" si="210"/>
        <v/>
      </c>
      <c r="H442" t="str">
        <f t="shared" si="209"/>
        <v/>
      </c>
      <c r="I442" t="str">
        <f t="shared" si="184"/>
        <v/>
      </c>
      <c r="J442" t="str">
        <f t="shared" si="185"/>
        <v/>
      </c>
      <c r="K442" t="str">
        <f t="shared" si="186"/>
        <v/>
      </c>
      <c r="L442" s="1" t="str">
        <f t="shared" si="187"/>
        <v/>
      </c>
      <c r="M442" t="str">
        <f t="shared" si="188"/>
        <v/>
      </c>
      <c r="N442" t="str">
        <f t="shared" si="189"/>
        <v/>
      </c>
      <c r="O442" t="str">
        <f t="shared" si="190"/>
        <v/>
      </c>
      <c r="P442" t="str">
        <f t="shared" si="191"/>
        <v/>
      </c>
      <c r="Q442" t="str">
        <f t="shared" si="192"/>
        <v/>
      </c>
      <c r="R442" t="str">
        <f t="shared" si="193"/>
        <v/>
      </c>
      <c r="S442" t="str">
        <f t="shared" si="194"/>
        <v/>
      </c>
      <c r="T442" t="str">
        <f t="shared" si="195"/>
        <v/>
      </c>
      <c r="U442" t="str">
        <f t="shared" si="196"/>
        <v/>
      </c>
      <c r="V442" t="str">
        <f t="shared" si="197"/>
        <v/>
      </c>
      <c r="W442" t="str">
        <f t="shared" si="198"/>
        <v/>
      </c>
      <c r="X442" t="str">
        <f t="shared" si="199"/>
        <v/>
      </c>
      <c r="Y442" t="str">
        <f t="shared" si="200"/>
        <v/>
      </c>
      <c r="Z442" t="str">
        <f t="shared" si="201"/>
        <v/>
      </c>
      <c r="AA442" t="str">
        <f t="shared" si="202"/>
        <v/>
      </c>
      <c r="AB442" t="str">
        <f t="shared" si="203"/>
        <v/>
      </c>
      <c r="AC442" t="str">
        <f t="shared" si="204"/>
        <v/>
      </c>
      <c r="AD442" t="str">
        <f t="shared" si="205"/>
        <v/>
      </c>
      <c r="AE442" t="str">
        <f t="shared" si="206"/>
        <v/>
      </c>
      <c r="AF442" t="str">
        <f t="shared" si="207"/>
        <v/>
      </c>
      <c r="AG442" s="27"/>
    </row>
    <row r="443" spans="2:33" ht="14.4">
      <c r="B443" s="19" t="str">
        <f>IF(ISBLANK(A443),"",_xlfn.XLOOKUP(LEFT(A443,3),'MKT name rule'!$B$2:$B$322,'MKT name rule'!$C$2:$C$322, "Not found"))</f>
        <v/>
      </c>
      <c r="C443" s="19" t="str">
        <f t="shared" si="208"/>
        <v/>
      </c>
      <c r="D443" t="str">
        <f t="shared" si="181"/>
        <v/>
      </c>
      <c r="E443" t="str">
        <f t="shared" si="182"/>
        <v/>
      </c>
      <c r="F443" t="str">
        <f t="shared" si="183"/>
        <v/>
      </c>
      <c r="G443" t="str">
        <f t="shared" si="210"/>
        <v/>
      </c>
      <c r="H443" t="str">
        <f t="shared" si="209"/>
        <v/>
      </c>
      <c r="I443" t="str">
        <f t="shared" si="184"/>
        <v/>
      </c>
      <c r="J443" t="str">
        <f t="shared" si="185"/>
        <v/>
      </c>
      <c r="K443" t="str">
        <f t="shared" si="186"/>
        <v/>
      </c>
      <c r="L443" s="1" t="str">
        <f t="shared" si="187"/>
        <v/>
      </c>
      <c r="M443" t="str">
        <f t="shared" si="188"/>
        <v/>
      </c>
      <c r="N443" t="str">
        <f t="shared" si="189"/>
        <v/>
      </c>
      <c r="O443" t="str">
        <f t="shared" si="190"/>
        <v/>
      </c>
      <c r="P443" t="str">
        <f t="shared" si="191"/>
        <v/>
      </c>
      <c r="Q443" t="str">
        <f t="shared" si="192"/>
        <v/>
      </c>
      <c r="R443" t="str">
        <f t="shared" si="193"/>
        <v/>
      </c>
      <c r="S443" t="str">
        <f t="shared" si="194"/>
        <v/>
      </c>
      <c r="T443" t="str">
        <f t="shared" si="195"/>
        <v/>
      </c>
      <c r="U443" t="str">
        <f t="shared" si="196"/>
        <v/>
      </c>
      <c r="V443" t="str">
        <f t="shared" si="197"/>
        <v/>
      </c>
      <c r="W443" t="str">
        <f t="shared" si="198"/>
        <v/>
      </c>
      <c r="X443" t="str">
        <f t="shared" si="199"/>
        <v/>
      </c>
      <c r="Y443" t="str">
        <f t="shared" si="200"/>
        <v/>
      </c>
      <c r="Z443" t="str">
        <f t="shared" si="201"/>
        <v/>
      </c>
      <c r="AA443" t="str">
        <f t="shared" si="202"/>
        <v/>
      </c>
      <c r="AB443" t="str">
        <f t="shared" si="203"/>
        <v/>
      </c>
      <c r="AC443" t="str">
        <f t="shared" si="204"/>
        <v/>
      </c>
      <c r="AD443" t="str">
        <f t="shared" si="205"/>
        <v/>
      </c>
      <c r="AE443" t="str">
        <f t="shared" si="206"/>
        <v/>
      </c>
      <c r="AF443" t="str">
        <f t="shared" si="207"/>
        <v/>
      </c>
      <c r="AG443" s="27"/>
    </row>
    <row r="444" spans="2:33" ht="14.4">
      <c r="B444" s="19" t="str">
        <f>IF(ISBLANK(A444),"",_xlfn.XLOOKUP(LEFT(A444,3),'MKT name rule'!$B$2:$B$322,'MKT name rule'!$C$2:$C$322, "Not found"))</f>
        <v/>
      </c>
      <c r="C444" s="19" t="str">
        <f t="shared" si="208"/>
        <v/>
      </c>
      <c r="D444" t="str">
        <f t="shared" si="181"/>
        <v/>
      </c>
      <c r="E444" t="str">
        <f t="shared" si="182"/>
        <v/>
      </c>
      <c r="F444" t="str">
        <f t="shared" si="183"/>
        <v/>
      </c>
      <c r="G444" t="str">
        <f t="shared" si="210"/>
        <v/>
      </c>
      <c r="H444" t="str">
        <f t="shared" si="209"/>
        <v/>
      </c>
      <c r="I444" t="str">
        <f t="shared" si="184"/>
        <v/>
      </c>
      <c r="J444" t="str">
        <f t="shared" si="185"/>
        <v/>
      </c>
      <c r="K444" t="str">
        <f t="shared" si="186"/>
        <v/>
      </c>
      <c r="L444" s="1" t="str">
        <f t="shared" si="187"/>
        <v/>
      </c>
      <c r="M444" t="str">
        <f t="shared" si="188"/>
        <v/>
      </c>
      <c r="N444" t="str">
        <f t="shared" si="189"/>
        <v/>
      </c>
      <c r="O444" t="str">
        <f t="shared" si="190"/>
        <v/>
      </c>
      <c r="P444" t="str">
        <f t="shared" si="191"/>
        <v/>
      </c>
      <c r="Q444" t="str">
        <f t="shared" si="192"/>
        <v/>
      </c>
      <c r="R444" t="str">
        <f t="shared" si="193"/>
        <v/>
      </c>
      <c r="S444" t="str">
        <f t="shared" si="194"/>
        <v/>
      </c>
      <c r="T444" t="str">
        <f t="shared" si="195"/>
        <v/>
      </c>
      <c r="U444" t="str">
        <f t="shared" si="196"/>
        <v/>
      </c>
      <c r="V444" t="str">
        <f t="shared" si="197"/>
        <v/>
      </c>
      <c r="W444" t="str">
        <f t="shared" si="198"/>
        <v/>
      </c>
      <c r="X444" t="str">
        <f t="shared" si="199"/>
        <v/>
      </c>
      <c r="Y444" t="str">
        <f t="shared" si="200"/>
        <v/>
      </c>
      <c r="Z444" t="str">
        <f t="shared" si="201"/>
        <v/>
      </c>
      <c r="AA444" t="str">
        <f t="shared" si="202"/>
        <v/>
      </c>
      <c r="AB444" t="str">
        <f t="shared" si="203"/>
        <v/>
      </c>
      <c r="AC444" t="str">
        <f t="shared" si="204"/>
        <v/>
      </c>
      <c r="AD444" t="str">
        <f t="shared" si="205"/>
        <v/>
      </c>
      <c r="AE444" t="str">
        <f t="shared" si="206"/>
        <v/>
      </c>
      <c r="AF444" t="str">
        <f t="shared" si="207"/>
        <v/>
      </c>
      <c r="AG444" s="27"/>
    </row>
    <row r="445" spans="2:33" ht="14.4">
      <c r="B445" s="19" t="str">
        <f>IF(ISBLANK(A445),"",_xlfn.XLOOKUP(LEFT(A445,3),'MKT name rule'!$B$2:$B$322,'MKT name rule'!$C$2:$C$322, "Not found"))</f>
        <v/>
      </c>
      <c r="C445" s="19" t="str">
        <f t="shared" si="208"/>
        <v/>
      </c>
      <c r="D445" t="str">
        <f t="shared" si="181"/>
        <v/>
      </c>
      <c r="E445" t="str">
        <f t="shared" si="182"/>
        <v/>
      </c>
      <c r="F445" t="str">
        <f t="shared" si="183"/>
        <v/>
      </c>
      <c r="G445" t="str">
        <f t="shared" si="210"/>
        <v/>
      </c>
      <c r="H445" t="str">
        <f t="shared" si="209"/>
        <v/>
      </c>
      <c r="I445" t="str">
        <f t="shared" si="184"/>
        <v/>
      </c>
      <c r="J445" t="str">
        <f t="shared" si="185"/>
        <v/>
      </c>
      <c r="K445" t="str">
        <f t="shared" si="186"/>
        <v/>
      </c>
      <c r="L445" s="1" t="str">
        <f t="shared" si="187"/>
        <v/>
      </c>
      <c r="M445" t="str">
        <f t="shared" si="188"/>
        <v/>
      </c>
      <c r="N445" t="str">
        <f t="shared" si="189"/>
        <v/>
      </c>
      <c r="O445" t="str">
        <f t="shared" si="190"/>
        <v/>
      </c>
      <c r="P445" t="str">
        <f t="shared" si="191"/>
        <v/>
      </c>
      <c r="Q445" t="str">
        <f t="shared" si="192"/>
        <v/>
      </c>
      <c r="R445" t="str">
        <f t="shared" si="193"/>
        <v/>
      </c>
      <c r="S445" t="str">
        <f t="shared" si="194"/>
        <v/>
      </c>
      <c r="T445" t="str">
        <f t="shared" si="195"/>
        <v/>
      </c>
      <c r="U445" t="str">
        <f t="shared" si="196"/>
        <v/>
      </c>
      <c r="V445" t="str">
        <f t="shared" si="197"/>
        <v/>
      </c>
      <c r="W445" t="str">
        <f t="shared" si="198"/>
        <v/>
      </c>
      <c r="X445" t="str">
        <f t="shared" si="199"/>
        <v/>
      </c>
      <c r="Y445" t="str">
        <f t="shared" si="200"/>
        <v/>
      </c>
      <c r="Z445" t="str">
        <f t="shared" si="201"/>
        <v/>
      </c>
      <c r="AA445" t="str">
        <f t="shared" si="202"/>
        <v/>
      </c>
      <c r="AB445" t="str">
        <f t="shared" si="203"/>
        <v/>
      </c>
      <c r="AC445" t="str">
        <f t="shared" si="204"/>
        <v/>
      </c>
      <c r="AD445" t="str">
        <f t="shared" si="205"/>
        <v/>
      </c>
      <c r="AE445" t="str">
        <f t="shared" si="206"/>
        <v/>
      </c>
      <c r="AF445" t="str">
        <f t="shared" si="207"/>
        <v/>
      </c>
      <c r="AG445" s="27"/>
    </row>
    <row r="446" spans="2:33" ht="14.4">
      <c r="B446" s="19" t="str">
        <f>IF(ISBLANK(A446),"",_xlfn.XLOOKUP(LEFT(A446,3),'MKT name rule'!$B$2:$B$322,'MKT name rule'!$C$2:$C$322, "Not found"))</f>
        <v/>
      </c>
      <c r="C446" s="19" t="str">
        <f t="shared" si="208"/>
        <v/>
      </c>
      <c r="D446" t="str">
        <f t="shared" si="181"/>
        <v/>
      </c>
      <c r="E446" t="str">
        <f t="shared" si="182"/>
        <v/>
      </c>
      <c r="F446" t="str">
        <f t="shared" si="183"/>
        <v/>
      </c>
      <c r="G446" t="str">
        <f t="shared" si="210"/>
        <v/>
      </c>
      <c r="H446" t="str">
        <f t="shared" si="209"/>
        <v/>
      </c>
      <c r="I446" t="str">
        <f t="shared" si="184"/>
        <v/>
      </c>
      <c r="J446" t="str">
        <f t="shared" si="185"/>
        <v/>
      </c>
      <c r="K446" t="str">
        <f t="shared" si="186"/>
        <v/>
      </c>
      <c r="L446" s="1" t="str">
        <f t="shared" si="187"/>
        <v/>
      </c>
      <c r="M446" t="str">
        <f t="shared" si="188"/>
        <v/>
      </c>
      <c r="N446" t="str">
        <f t="shared" si="189"/>
        <v/>
      </c>
      <c r="O446" t="str">
        <f t="shared" si="190"/>
        <v/>
      </c>
      <c r="P446" t="str">
        <f t="shared" si="191"/>
        <v/>
      </c>
      <c r="Q446" t="str">
        <f t="shared" si="192"/>
        <v/>
      </c>
      <c r="R446" t="str">
        <f t="shared" si="193"/>
        <v/>
      </c>
      <c r="S446" t="str">
        <f t="shared" si="194"/>
        <v/>
      </c>
      <c r="T446" t="str">
        <f t="shared" si="195"/>
        <v/>
      </c>
      <c r="U446" t="str">
        <f t="shared" si="196"/>
        <v/>
      </c>
      <c r="V446" t="str">
        <f t="shared" si="197"/>
        <v/>
      </c>
      <c r="W446" t="str">
        <f t="shared" si="198"/>
        <v/>
      </c>
      <c r="X446" t="str">
        <f t="shared" si="199"/>
        <v/>
      </c>
      <c r="Y446" t="str">
        <f t="shared" si="200"/>
        <v/>
      </c>
      <c r="Z446" t="str">
        <f t="shared" si="201"/>
        <v/>
      </c>
      <c r="AA446" t="str">
        <f t="shared" si="202"/>
        <v/>
      </c>
      <c r="AB446" t="str">
        <f t="shared" si="203"/>
        <v/>
      </c>
      <c r="AC446" t="str">
        <f t="shared" si="204"/>
        <v/>
      </c>
      <c r="AD446" t="str">
        <f t="shared" si="205"/>
        <v/>
      </c>
      <c r="AE446" t="str">
        <f t="shared" si="206"/>
        <v/>
      </c>
      <c r="AF446" t="str">
        <f t="shared" si="207"/>
        <v/>
      </c>
      <c r="AG446" s="27"/>
    </row>
    <row r="447" spans="2:33" ht="14.4">
      <c r="B447" s="19" t="str">
        <f>IF(ISBLANK(A447),"",_xlfn.XLOOKUP(LEFT(A447,3),'MKT name rule'!$B$2:$B$322,'MKT name rule'!$C$2:$C$322, "Not found"))</f>
        <v/>
      </c>
      <c r="C447" s="19" t="str">
        <f t="shared" si="208"/>
        <v/>
      </c>
      <c r="D447" t="str">
        <f t="shared" si="181"/>
        <v/>
      </c>
      <c r="E447" t="str">
        <f t="shared" si="182"/>
        <v/>
      </c>
      <c r="F447" t="str">
        <f t="shared" si="183"/>
        <v/>
      </c>
      <c r="G447" t="str">
        <f t="shared" si="210"/>
        <v/>
      </c>
      <c r="H447" t="str">
        <f t="shared" si="209"/>
        <v/>
      </c>
      <c r="I447" t="str">
        <f t="shared" si="184"/>
        <v/>
      </c>
      <c r="J447" t="str">
        <f t="shared" si="185"/>
        <v/>
      </c>
      <c r="K447" t="str">
        <f t="shared" si="186"/>
        <v/>
      </c>
      <c r="L447" s="1" t="str">
        <f t="shared" si="187"/>
        <v/>
      </c>
      <c r="M447" t="str">
        <f t="shared" si="188"/>
        <v/>
      </c>
      <c r="N447" t="str">
        <f t="shared" si="189"/>
        <v/>
      </c>
      <c r="O447" t="str">
        <f t="shared" si="190"/>
        <v/>
      </c>
      <c r="P447" t="str">
        <f t="shared" si="191"/>
        <v/>
      </c>
      <c r="Q447" t="str">
        <f t="shared" si="192"/>
        <v/>
      </c>
      <c r="R447" t="str">
        <f t="shared" si="193"/>
        <v/>
      </c>
      <c r="S447" t="str">
        <f t="shared" si="194"/>
        <v/>
      </c>
      <c r="T447" t="str">
        <f t="shared" si="195"/>
        <v/>
      </c>
      <c r="U447" t="str">
        <f t="shared" si="196"/>
        <v/>
      </c>
      <c r="V447" t="str">
        <f t="shared" si="197"/>
        <v/>
      </c>
      <c r="W447" t="str">
        <f t="shared" si="198"/>
        <v/>
      </c>
      <c r="X447" t="str">
        <f t="shared" si="199"/>
        <v/>
      </c>
      <c r="Y447" t="str">
        <f t="shared" si="200"/>
        <v/>
      </c>
      <c r="Z447" t="str">
        <f t="shared" si="201"/>
        <v/>
      </c>
      <c r="AA447" t="str">
        <f t="shared" si="202"/>
        <v/>
      </c>
      <c r="AB447" t="str">
        <f t="shared" si="203"/>
        <v/>
      </c>
      <c r="AC447" t="str">
        <f t="shared" si="204"/>
        <v/>
      </c>
      <c r="AD447" t="str">
        <f t="shared" si="205"/>
        <v/>
      </c>
      <c r="AE447" t="str">
        <f t="shared" si="206"/>
        <v/>
      </c>
      <c r="AF447" t="str">
        <f t="shared" si="207"/>
        <v/>
      </c>
      <c r="AG447" s="27"/>
    </row>
    <row r="448" spans="2:33" ht="14.4">
      <c r="B448" s="19" t="str">
        <f>IF(ISBLANK(A448),"",_xlfn.XLOOKUP(LEFT(A448,3),'MKT name rule'!$B$2:$B$322,'MKT name rule'!$C$2:$C$322, "Not found"))</f>
        <v/>
      </c>
      <c r="C448" s="19" t="str">
        <f t="shared" si="208"/>
        <v/>
      </c>
      <c r="D448" t="str">
        <f t="shared" si="181"/>
        <v/>
      </c>
      <c r="E448" t="str">
        <f t="shared" si="182"/>
        <v/>
      </c>
      <c r="F448" t="str">
        <f t="shared" si="183"/>
        <v/>
      </c>
      <c r="G448" t="str">
        <f t="shared" si="210"/>
        <v/>
      </c>
      <c r="H448" t="str">
        <f t="shared" si="209"/>
        <v/>
      </c>
      <c r="I448" t="str">
        <f t="shared" si="184"/>
        <v/>
      </c>
      <c r="J448" t="str">
        <f t="shared" si="185"/>
        <v/>
      </c>
      <c r="K448" t="str">
        <f t="shared" si="186"/>
        <v/>
      </c>
      <c r="L448" s="1" t="str">
        <f t="shared" si="187"/>
        <v/>
      </c>
      <c r="M448" t="str">
        <f t="shared" si="188"/>
        <v/>
      </c>
      <c r="N448" t="str">
        <f t="shared" si="189"/>
        <v/>
      </c>
      <c r="O448" t="str">
        <f t="shared" si="190"/>
        <v/>
      </c>
      <c r="P448" t="str">
        <f t="shared" si="191"/>
        <v/>
      </c>
      <c r="Q448" t="str">
        <f t="shared" si="192"/>
        <v/>
      </c>
      <c r="R448" t="str">
        <f t="shared" si="193"/>
        <v/>
      </c>
      <c r="S448" t="str">
        <f t="shared" si="194"/>
        <v/>
      </c>
      <c r="T448" t="str">
        <f t="shared" si="195"/>
        <v/>
      </c>
      <c r="U448" t="str">
        <f t="shared" si="196"/>
        <v/>
      </c>
      <c r="V448" t="str">
        <f t="shared" si="197"/>
        <v/>
      </c>
      <c r="W448" t="str">
        <f t="shared" si="198"/>
        <v/>
      </c>
      <c r="X448" t="str">
        <f t="shared" si="199"/>
        <v/>
      </c>
      <c r="Y448" t="str">
        <f t="shared" si="200"/>
        <v/>
      </c>
      <c r="Z448" t="str">
        <f t="shared" si="201"/>
        <v/>
      </c>
      <c r="AA448" t="str">
        <f t="shared" si="202"/>
        <v/>
      </c>
      <c r="AB448" t="str">
        <f t="shared" si="203"/>
        <v/>
      </c>
      <c r="AC448" t="str">
        <f t="shared" si="204"/>
        <v/>
      </c>
      <c r="AD448" t="str">
        <f t="shared" si="205"/>
        <v/>
      </c>
      <c r="AE448" t="str">
        <f t="shared" si="206"/>
        <v/>
      </c>
      <c r="AF448" t="str">
        <f t="shared" si="207"/>
        <v/>
      </c>
      <c r="AG448" s="27"/>
    </row>
    <row r="449" spans="2:33" ht="14.4">
      <c r="B449" s="19" t="str">
        <f>IF(ISBLANK(A449),"",_xlfn.XLOOKUP(LEFT(A449,3),'MKT name rule'!$B$2:$B$322,'MKT name rule'!$C$2:$C$322, "Not found"))</f>
        <v/>
      </c>
      <c r="C449" s="19" t="str">
        <f t="shared" si="208"/>
        <v/>
      </c>
      <c r="D449" t="str">
        <f t="shared" si="181"/>
        <v/>
      </c>
      <c r="E449" t="str">
        <f t="shared" si="182"/>
        <v/>
      </c>
      <c r="F449" t="str">
        <f t="shared" si="183"/>
        <v/>
      </c>
      <c r="G449" t="str">
        <f t="shared" si="210"/>
        <v/>
      </c>
      <c r="H449" t="str">
        <f t="shared" si="209"/>
        <v/>
      </c>
      <c r="I449" t="str">
        <f t="shared" si="184"/>
        <v/>
      </c>
      <c r="J449" t="str">
        <f t="shared" si="185"/>
        <v/>
      </c>
      <c r="K449" t="str">
        <f t="shared" si="186"/>
        <v/>
      </c>
      <c r="L449" s="1" t="str">
        <f t="shared" si="187"/>
        <v/>
      </c>
      <c r="M449" t="str">
        <f t="shared" si="188"/>
        <v/>
      </c>
      <c r="N449" t="str">
        <f t="shared" si="189"/>
        <v/>
      </c>
      <c r="O449" t="str">
        <f t="shared" si="190"/>
        <v/>
      </c>
      <c r="P449" t="str">
        <f t="shared" si="191"/>
        <v/>
      </c>
      <c r="Q449" t="str">
        <f t="shared" si="192"/>
        <v/>
      </c>
      <c r="R449" t="str">
        <f t="shared" si="193"/>
        <v/>
      </c>
      <c r="S449" t="str">
        <f t="shared" si="194"/>
        <v/>
      </c>
      <c r="T449" t="str">
        <f t="shared" si="195"/>
        <v/>
      </c>
      <c r="U449" t="str">
        <f t="shared" si="196"/>
        <v/>
      </c>
      <c r="V449" t="str">
        <f t="shared" si="197"/>
        <v/>
      </c>
      <c r="W449" t="str">
        <f t="shared" si="198"/>
        <v/>
      </c>
      <c r="X449" t="str">
        <f t="shared" si="199"/>
        <v/>
      </c>
      <c r="Y449" t="str">
        <f t="shared" si="200"/>
        <v/>
      </c>
      <c r="Z449" t="str">
        <f t="shared" si="201"/>
        <v/>
      </c>
      <c r="AA449" t="str">
        <f t="shared" si="202"/>
        <v/>
      </c>
      <c r="AB449" t="str">
        <f t="shared" si="203"/>
        <v/>
      </c>
      <c r="AC449" t="str">
        <f t="shared" si="204"/>
        <v/>
      </c>
      <c r="AD449" t="str">
        <f t="shared" si="205"/>
        <v/>
      </c>
      <c r="AE449" t="str">
        <f t="shared" si="206"/>
        <v/>
      </c>
      <c r="AF449" t="str">
        <f t="shared" si="207"/>
        <v/>
      </c>
      <c r="AG449" s="27"/>
    </row>
    <row r="450" spans="2:33" ht="14.4">
      <c r="B450" s="19" t="str">
        <f>IF(ISBLANK(A450),"",_xlfn.XLOOKUP(LEFT(A450,3),'MKT name rule'!$B$2:$B$322,'MKT name rule'!$C$2:$C$322, "Not found"))</f>
        <v/>
      </c>
      <c r="C450" s="19" t="str">
        <f t="shared" si="208"/>
        <v/>
      </c>
      <c r="D450" t="str">
        <f t="shared" ref="D450:D500" si="211">IF(ISBLANK(A450),"",B450&amp;" ("&amp;Y450&amp;"/"&amp;AB450&amp;"/"&amp;AC450&amp;AA450&amp;"/"&amp;Z450&amp;"/"&amp;AF450&amp;")")</f>
        <v/>
      </c>
      <c r="E450" t="str">
        <f t="shared" ref="E450:E513" si="212">IF(
  ISBLANK(A450),
  "",
  TRIM(SUBSTITUTE(
    SUBSTITUTE(
      V450,
      MID(V450, FIND("(", V450), FIND(")", V450) - FIND("(", V450) + 1),
      ""
    ),
    "Processor", ""
  ))
)</f>
        <v/>
      </c>
      <c r="F450" t="str">
        <f t="shared" ref="F450:F513" si="213">IF(ISBLANK(A450), "", BF450)</f>
        <v/>
      </c>
      <c r="G450" t="str">
        <f t="shared" si="210"/>
        <v/>
      </c>
      <c r="H450" t="str">
        <f t="shared" si="209"/>
        <v/>
      </c>
      <c r="I450" t="str">
        <f t="shared" ref="I450:I513" si="214">IF(ISBLANK(A450), "", SUBSTITUTE(AO450, "-inch", """"))</f>
        <v/>
      </c>
      <c r="J450" t="str">
        <f t="shared" ref="J450:J513" si="215">IF(ISBLANK(A450), "", AP450)</f>
        <v/>
      </c>
      <c r="K450" t="str">
        <f t="shared" ref="K450:K513" si="216">IF(ISBLANK(A450), "", AR450)</f>
        <v/>
      </c>
      <c r="L450" s="1" t="str">
        <f t="shared" ref="L450:L500" si="217">IF(ISBLANK(A450), "", BH450)</f>
        <v/>
      </c>
      <c r="M450" t="str">
        <f t="shared" ref="M450:M500" si="218">IF(ISBLANK(A450), "", BI450)</f>
        <v/>
      </c>
      <c r="N450" t="str">
        <f t="shared" ref="N450:N513" si="219">IF(
  AND(LEN(TRIM(AD450))=0, LEN(TRIM(AE450))=0),
  "",
  IF(LEN(TRIM(AD450))&gt;0, "Side:" &amp; CHAR(10) &amp; AD450 &amp; CHAR(10) &amp; CHAR(10), "") &amp;
  IF(LEN(TRIM(AE450))&gt;0, "Back:" &amp; CHAR(10) &amp; AE450, "")
)</f>
        <v/>
      </c>
      <c r="O450" t="str">
        <f t="shared" ref="O450:O513" si="220">IF(ISBLANK(A450), "", _xlfn.TEXTBEFORE(BX450, " ("))</f>
        <v/>
      </c>
      <c r="P450" t="str">
        <f t="shared" ref="P450:P513" si="221">IF(ISBLANK(A450), "", TRIM(_xlfn.TEXTBEFORE(BW450, " (")))</f>
        <v/>
      </c>
      <c r="Q450" t="str">
        <f t="shared" ref="Q450:Q513" si="222">IF(ISBLANK(A450), "", BJ450)</f>
        <v/>
      </c>
      <c r="R450" t="str">
        <f t="shared" ref="R450:R513" si="223">IF(ISBLANK(A450), "", CD450)</f>
        <v/>
      </c>
      <c r="S450" t="str">
        <f t="shared" ref="S450:S513" si="224">IF(ISBLANK(A450),"","No Battery")</f>
        <v/>
      </c>
      <c r="T450" t="str">
        <f t="shared" ref="T450:T513" si="225">IF(ISBLANK(A450), "", IFERROR(_xlfn.TEXTBEFORE(BT450, ", Output:"), "Not Found"))</f>
        <v/>
      </c>
      <c r="U450" t="str">
        <f t="shared" ref="U450:U513" si="226">IF(ISBLANK(A450), "", IF(BY450 = "N/A", "", BY450))</f>
        <v/>
      </c>
      <c r="V450" t="str">
        <f t="shared" ref="V450:V513" si="227">IF(ISBLANK(A450), "", BC450)</f>
        <v/>
      </c>
      <c r="W450" t="str">
        <f t="shared" ref="W450:W513" si="228">IF(
  ISBLANK(A450),
  "",
  LEFT(V450, SEARCH("processor", LOWER(V450)) - 1) &amp;
  MID(V450, SEARCH("processor", LOWER(V450)) + 10, FIND(" ", MID(V450, SEARCH("processor", LOWER(V450)) + 10, 20)) - 1)
)</f>
        <v/>
      </c>
      <c r="X450" t="str">
        <f t="shared" ref="X450:X513" si="229">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13" si="230">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ref="Z450:Z500" si="231">IF(ISBLANK(A450), "",SUBSTITUTE(G450, "Windows", "Win"))</f>
        <v/>
      </c>
      <c r="AA450" t="str">
        <f t="shared" ref="AA450:AA513" si="232">IF(
  ISBLANK(F450),
  "",
  IF(
    ISNUMBER(SEARCH("RTX", F450)),
    "/" &amp; LEFT(MID(F450, SEARCH("RTX", F450), 15),
               IFERROR(SEARCH(" ", MID(F450, SEARCH("RTX", F450), 15), 6) - 1, 15)),
    ""
  )
)</f>
        <v/>
      </c>
      <c r="AB450" t="str">
        <f t="shared" ref="AB450:AB500" si="233">IF(
  ISBLANK(A450),
  "",
  TRIM(RIGHT(BH450, LEN(BH450) - FIND(" ", BH450)))
)</f>
        <v/>
      </c>
      <c r="AC450" t="str">
        <f t="shared" ref="AC450:AC500" si="234">IF(ISBLANK(A450),"",LEFT(M450,FIND(" ",M450)-1))</f>
        <v/>
      </c>
      <c r="AD450" t="str">
        <f t="shared" ref="AD450:AD513" si="235">IF(ISBLANK(A450), "", BU450)</f>
        <v/>
      </c>
      <c r="AE450" t="str">
        <f t="shared" ref="AE450:AE513" si="236">IF(ISBLANK(A450), "", BV450)</f>
        <v/>
      </c>
      <c r="AF450" t="str">
        <f t="shared" ref="AF450:AF513" si="237">IF(ISBLANK(A450),"",IFERROR(_xlfn.TEXTBEFORE(A450, "-"), A450))</f>
        <v/>
      </c>
      <c r="AG450" s="27"/>
    </row>
    <row r="451" spans="2:33" ht="14.4">
      <c r="B451" s="19" t="str">
        <f>IF(ISBLANK(A451),"",_xlfn.XLOOKUP(LEFT(A451,3),'MKT name rule'!$B$2:$B$322,'MKT name rule'!$C$2:$C$322, "Not found"))</f>
        <v/>
      </c>
      <c r="C451" s="19" t="str">
        <f t="shared" ref="C451:C500" si="238">IF(ISBLANK(A451), "", AH451)</f>
        <v/>
      </c>
      <c r="D451" t="str">
        <f t="shared" si="211"/>
        <v/>
      </c>
      <c r="E451" t="str">
        <f t="shared" si="212"/>
        <v/>
      </c>
      <c r="F451" t="str">
        <f t="shared" si="213"/>
        <v/>
      </c>
      <c r="G451" t="str">
        <f t="shared" si="210"/>
        <v/>
      </c>
      <c r="H451" t="str">
        <f t="shared" ref="H451:H500" si="239">IF(ISBLANK(A451), "", BS451)</f>
        <v/>
      </c>
      <c r="I451" t="str">
        <f t="shared" si="214"/>
        <v/>
      </c>
      <c r="J451" t="str">
        <f t="shared" si="215"/>
        <v/>
      </c>
      <c r="K451" t="str">
        <f t="shared" si="216"/>
        <v/>
      </c>
      <c r="L451" s="1" t="str">
        <f t="shared" si="217"/>
        <v/>
      </c>
      <c r="M451" t="str">
        <f t="shared" si="218"/>
        <v/>
      </c>
      <c r="N451" t="str">
        <f t="shared" si="219"/>
        <v/>
      </c>
      <c r="O451" t="str">
        <f t="shared" si="220"/>
        <v/>
      </c>
      <c r="P451" t="str">
        <f t="shared" si="221"/>
        <v/>
      </c>
      <c r="Q451" t="str">
        <f t="shared" si="222"/>
        <v/>
      </c>
      <c r="R451" t="str">
        <f t="shared" si="223"/>
        <v/>
      </c>
      <c r="S451" t="str">
        <f t="shared" si="224"/>
        <v/>
      </c>
      <c r="T451" t="str">
        <f t="shared" si="225"/>
        <v/>
      </c>
      <c r="U451" t="str">
        <f t="shared" si="226"/>
        <v/>
      </c>
      <c r="V451" t="str">
        <f t="shared" si="227"/>
        <v/>
      </c>
      <c r="W451" t="str">
        <f t="shared" si="228"/>
        <v/>
      </c>
      <c r="X451" t="str">
        <f t="shared" si="229"/>
        <v/>
      </c>
      <c r="Y451" t="str">
        <f t="shared" si="230"/>
        <v/>
      </c>
      <c r="Z451" t="str">
        <f t="shared" si="231"/>
        <v/>
      </c>
      <c r="AA451" t="str">
        <f t="shared" si="232"/>
        <v/>
      </c>
      <c r="AB451" t="str">
        <f t="shared" si="233"/>
        <v/>
      </c>
      <c r="AC451" t="str">
        <f t="shared" si="234"/>
        <v/>
      </c>
      <c r="AD451" t="str">
        <f t="shared" si="235"/>
        <v/>
      </c>
      <c r="AE451" t="str">
        <f t="shared" si="236"/>
        <v/>
      </c>
      <c r="AF451" t="str">
        <f t="shared" si="237"/>
        <v/>
      </c>
      <c r="AG451" s="27"/>
    </row>
    <row r="452" spans="2:33" ht="14.4">
      <c r="B452" s="19" t="str">
        <f>IF(ISBLANK(A452),"",_xlfn.XLOOKUP(LEFT(A452,3),'MKT name rule'!$B$2:$B$322,'MKT name rule'!$C$2:$C$322, "Not found"))</f>
        <v/>
      </c>
      <c r="C452" s="19" t="str">
        <f t="shared" si="238"/>
        <v/>
      </c>
      <c r="D452" t="str">
        <f t="shared" si="211"/>
        <v/>
      </c>
      <c r="E452" t="str">
        <f t="shared" si="212"/>
        <v/>
      </c>
      <c r="F452" t="str">
        <f t="shared" si="213"/>
        <v/>
      </c>
      <c r="G452" t="str">
        <f t="shared" si="210"/>
        <v/>
      </c>
      <c r="H452" t="str">
        <f t="shared" si="239"/>
        <v/>
      </c>
      <c r="I452" t="str">
        <f t="shared" si="214"/>
        <v/>
      </c>
      <c r="J452" t="str">
        <f t="shared" si="215"/>
        <v/>
      </c>
      <c r="K452" t="str">
        <f t="shared" si="216"/>
        <v/>
      </c>
      <c r="L452" s="1" t="str">
        <f t="shared" si="217"/>
        <v/>
      </c>
      <c r="M452" t="str">
        <f t="shared" si="218"/>
        <v/>
      </c>
      <c r="N452" t="str">
        <f t="shared" si="219"/>
        <v/>
      </c>
      <c r="O452" t="str">
        <f t="shared" si="220"/>
        <v/>
      </c>
      <c r="P452" t="str">
        <f t="shared" si="221"/>
        <v/>
      </c>
      <c r="Q452" t="str">
        <f t="shared" si="222"/>
        <v/>
      </c>
      <c r="R452" t="str">
        <f t="shared" si="223"/>
        <v/>
      </c>
      <c r="S452" t="str">
        <f t="shared" si="224"/>
        <v/>
      </c>
      <c r="T452" t="str">
        <f t="shared" si="225"/>
        <v/>
      </c>
      <c r="U452" t="str">
        <f t="shared" si="226"/>
        <v/>
      </c>
      <c r="V452" t="str">
        <f t="shared" si="227"/>
        <v/>
      </c>
      <c r="W452" t="str">
        <f t="shared" si="228"/>
        <v/>
      </c>
      <c r="X452" t="str">
        <f t="shared" si="229"/>
        <v/>
      </c>
      <c r="Y452" t="str">
        <f t="shared" si="230"/>
        <v/>
      </c>
      <c r="Z452" t="str">
        <f t="shared" si="231"/>
        <v/>
      </c>
      <c r="AA452" t="str">
        <f t="shared" si="232"/>
        <v/>
      </c>
      <c r="AB452" t="str">
        <f t="shared" si="233"/>
        <v/>
      </c>
      <c r="AC452" t="str">
        <f t="shared" si="234"/>
        <v/>
      </c>
      <c r="AD452" t="str">
        <f t="shared" si="235"/>
        <v/>
      </c>
      <c r="AE452" t="str">
        <f t="shared" si="236"/>
        <v/>
      </c>
      <c r="AF452" t="str">
        <f t="shared" si="237"/>
        <v/>
      </c>
      <c r="AG452" s="27"/>
    </row>
    <row r="453" spans="2:33" ht="14.4">
      <c r="B453" s="19" t="str">
        <f>IF(ISBLANK(A453),"",_xlfn.XLOOKUP(LEFT(A453,3),'MKT name rule'!$B$2:$B$322,'MKT name rule'!$C$2:$C$322, "Not found"))</f>
        <v/>
      </c>
      <c r="C453" s="19" t="str">
        <f t="shared" si="238"/>
        <v/>
      </c>
      <c r="D453" t="str">
        <f t="shared" si="211"/>
        <v/>
      </c>
      <c r="E453" t="str">
        <f t="shared" si="212"/>
        <v/>
      </c>
      <c r="F453" t="str">
        <f t="shared" si="213"/>
        <v/>
      </c>
      <c r="G453" t="str">
        <f t="shared" si="210"/>
        <v/>
      </c>
      <c r="H453" t="str">
        <f t="shared" si="239"/>
        <v/>
      </c>
      <c r="I453" t="str">
        <f t="shared" si="214"/>
        <v/>
      </c>
      <c r="J453" t="str">
        <f t="shared" si="215"/>
        <v/>
      </c>
      <c r="K453" t="str">
        <f t="shared" si="216"/>
        <v/>
      </c>
      <c r="L453" s="1" t="str">
        <f t="shared" si="217"/>
        <v/>
      </c>
      <c r="M453" t="str">
        <f t="shared" si="218"/>
        <v/>
      </c>
      <c r="N453" t="str">
        <f t="shared" si="219"/>
        <v/>
      </c>
      <c r="O453" t="str">
        <f t="shared" si="220"/>
        <v/>
      </c>
      <c r="P453" t="str">
        <f t="shared" si="221"/>
        <v/>
      </c>
      <c r="Q453" t="str">
        <f t="shared" si="222"/>
        <v/>
      </c>
      <c r="R453" t="str">
        <f t="shared" si="223"/>
        <v/>
      </c>
      <c r="S453" t="str">
        <f t="shared" si="224"/>
        <v/>
      </c>
      <c r="T453" t="str">
        <f t="shared" si="225"/>
        <v/>
      </c>
      <c r="U453" t="str">
        <f t="shared" si="226"/>
        <v/>
      </c>
      <c r="V453" t="str">
        <f t="shared" si="227"/>
        <v/>
      </c>
      <c r="W453" t="str">
        <f t="shared" si="228"/>
        <v/>
      </c>
      <c r="X453" t="str">
        <f t="shared" si="229"/>
        <v/>
      </c>
      <c r="Y453" t="str">
        <f t="shared" si="230"/>
        <v/>
      </c>
      <c r="Z453" t="str">
        <f t="shared" si="231"/>
        <v/>
      </c>
      <c r="AA453" t="str">
        <f t="shared" si="232"/>
        <v/>
      </c>
      <c r="AB453" t="str">
        <f t="shared" si="233"/>
        <v/>
      </c>
      <c r="AC453" t="str">
        <f t="shared" si="234"/>
        <v/>
      </c>
      <c r="AD453" t="str">
        <f t="shared" si="235"/>
        <v/>
      </c>
      <c r="AE453" t="str">
        <f t="shared" si="236"/>
        <v/>
      </c>
      <c r="AF453" t="str">
        <f t="shared" si="237"/>
        <v/>
      </c>
      <c r="AG453" s="27"/>
    </row>
    <row r="454" spans="2:33" ht="14.4">
      <c r="B454" s="19" t="str">
        <f>IF(ISBLANK(A454),"",_xlfn.XLOOKUP(LEFT(A454,3),'MKT name rule'!$B$2:$B$322,'MKT name rule'!$C$2:$C$322, "Not found"))</f>
        <v/>
      </c>
      <c r="C454" s="19" t="str">
        <f t="shared" si="238"/>
        <v/>
      </c>
      <c r="D454" t="str">
        <f t="shared" si="211"/>
        <v/>
      </c>
      <c r="E454" t="str">
        <f t="shared" si="212"/>
        <v/>
      </c>
      <c r="F454" t="str">
        <f t="shared" si="213"/>
        <v/>
      </c>
      <c r="G454" t="str">
        <f t="shared" si="210"/>
        <v/>
      </c>
      <c r="H454" t="str">
        <f t="shared" si="239"/>
        <v/>
      </c>
      <c r="I454" t="str">
        <f t="shared" si="214"/>
        <v/>
      </c>
      <c r="J454" t="str">
        <f t="shared" si="215"/>
        <v/>
      </c>
      <c r="K454" t="str">
        <f t="shared" si="216"/>
        <v/>
      </c>
      <c r="L454" s="1" t="str">
        <f t="shared" si="217"/>
        <v/>
      </c>
      <c r="M454" t="str">
        <f t="shared" si="218"/>
        <v/>
      </c>
      <c r="N454" t="str">
        <f t="shared" si="219"/>
        <v/>
      </c>
      <c r="O454" t="str">
        <f t="shared" si="220"/>
        <v/>
      </c>
      <c r="P454" t="str">
        <f t="shared" si="221"/>
        <v/>
      </c>
      <c r="Q454" t="str">
        <f t="shared" si="222"/>
        <v/>
      </c>
      <c r="R454" t="str">
        <f t="shared" si="223"/>
        <v/>
      </c>
      <c r="S454" t="str">
        <f t="shared" si="224"/>
        <v/>
      </c>
      <c r="T454" t="str">
        <f t="shared" si="225"/>
        <v/>
      </c>
      <c r="U454" t="str">
        <f t="shared" si="226"/>
        <v/>
      </c>
      <c r="V454" t="str">
        <f t="shared" si="227"/>
        <v/>
      </c>
      <c r="W454" t="str">
        <f t="shared" si="228"/>
        <v/>
      </c>
      <c r="X454" t="str">
        <f t="shared" si="229"/>
        <v/>
      </c>
      <c r="Y454" t="str">
        <f t="shared" si="230"/>
        <v/>
      </c>
      <c r="Z454" t="str">
        <f t="shared" si="231"/>
        <v/>
      </c>
      <c r="AA454" t="str">
        <f t="shared" si="232"/>
        <v/>
      </c>
      <c r="AB454" t="str">
        <f t="shared" si="233"/>
        <v/>
      </c>
      <c r="AC454" t="str">
        <f t="shared" si="234"/>
        <v/>
      </c>
      <c r="AD454" t="str">
        <f t="shared" si="235"/>
        <v/>
      </c>
      <c r="AE454" t="str">
        <f t="shared" si="236"/>
        <v/>
      </c>
      <c r="AF454" t="str">
        <f t="shared" si="237"/>
        <v/>
      </c>
      <c r="AG454" s="27"/>
    </row>
    <row r="455" spans="2:33" ht="14.4">
      <c r="B455" s="19" t="str">
        <f>IF(ISBLANK(A455),"",_xlfn.XLOOKUP(LEFT(A455,3),'MKT name rule'!$B$2:$B$322,'MKT name rule'!$C$2:$C$322, "Not found"))</f>
        <v/>
      </c>
      <c r="C455" s="19" t="str">
        <f t="shared" si="238"/>
        <v/>
      </c>
      <c r="D455" t="str">
        <f t="shared" si="211"/>
        <v/>
      </c>
      <c r="E455" t="str">
        <f t="shared" si="212"/>
        <v/>
      </c>
      <c r="F455" t="str">
        <f t="shared" si="213"/>
        <v/>
      </c>
      <c r="G455" t="str">
        <f t="shared" si="210"/>
        <v/>
      </c>
      <c r="H455" t="str">
        <f t="shared" si="239"/>
        <v/>
      </c>
      <c r="I455" t="str">
        <f t="shared" si="214"/>
        <v/>
      </c>
      <c r="J455" t="str">
        <f t="shared" si="215"/>
        <v/>
      </c>
      <c r="K455" t="str">
        <f t="shared" si="216"/>
        <v/>
      </c>
      <c r="L455" s="1" t="str">
        <f t="shared" si="217"/>
        <v/>
      </c>
      <c r="M455" t="str">
        <f t="shared" si="218"/>
        <v/>
      </c>
      <c r="N455" t="str">
        <f t="shared" si="219"/>
        <v/>
      </c>
      <c r="O455" t="str">
        <f t="shared" si="220"/>
        <v/>
      </c>
      <c r="P455" t="str">
        <f t="shared" si="221"/>
        <v/>
      </c>
      <c r="Q455" t="str">
        <f t="shared" si="222"/>
        <v/>
      </c>
      <c r="R455" t="str">
        <f t="shared" si="223"/>
        <v/>
      </c>
      <c r="S455" t="str">
        <f t="shared" si="224"/>
        <v/>
      </c>
      <c r="T455" t="str">
        <f t="shared" si="225"/>
        <v/>
      </c>
      <c r="U455" t="str">
        <f t="shared" si="226"/>
        <v/>
      </c>
      <c r="V455" t="str">
        <f t="shared" si="227"/>
        <v/>
      </c>
      <c r="W455" t="str">
        <f t="shared" si="228"/>
        <v/>
      </c>
      <c r="X455" t="str">
        <f t="shared" si="229"/>
        <v/>
      </c>
      <c r="Y455" t="str">
        <f t="shared" si="230"/>
        <v/>
      </c>
      <c r="Z455" t="str">
        <f t="shared" si="231"/>
        <v/>
      </c>
      <c r="AA455" t="str">
        <f t="shared" si="232"/>
        <v/>
      </c>
      <c r="AB455" t="str">
        <f t="shared" si="233"/>
        <v/>
      </c>
      <c r="AC455" t="str">
        <f t="shared" si="234"/>
        <v/>
      </c>
      <c r="AD455" t="str">
        <f t="shared" si="235"/>
        <v/>
      </c>
      <c r="AE455" t="str">
        <f t="shared" si="236"/>
        <v/>
      </c>
      <c r="AF455" t="str">
        <f t="shared" si="237"/>
        <v/>
      </c>
      <c r="AG455" s="27"/>
    </row>
    <row r="456" spans="2:33" ht="14.4">
      <c r="B456" s="19" t="str">
        <f>IF(ISBLANK(A456),"",_xlfn.XLOOKUP(LEFT(A456,3),'MKT name rule'!$B$2:$B$322,'MKT name rule'!$C$2:$C$322, "Not found"))</f>
        <v/>
      </c>
      <c r="C456" s="19" t="str">
        <f t="shared" si="238"/>
        <v/>
      </c>
      <c r="D456" t="str">
        <f t="shared" si="211"/>
        <v/>
      </c>
      <c r="E456" t="str">
        <f t="shared" si="212"/>
        <v/>
      </c>
      <c r="F456" t="str">
        <f t="shared" si="213"/>
        <v/>
      </c>
      <c r="G456" t="str">
        <f t="shared" si="210"/>
        <v/>
      </c>
      <c r="H456" t="str">
        <f t="shared" si="239"/>
        <v/>
      </c>
      <c r="I456" t="str">
        <f t="shared" si="214"/>
        <v/>
      </c>
      <c r="J456" t="str">
        <f t="shared" si="215"/>
        <v/>
      </c>
      <c r="K456" t="str">
        <f t="shared" si="216"/>
        <v/>
      </c>
      <c r="L456" s="1" t="str">
        <f t="shared" si="217"/>
        <v/>
      </c>
      <c r="M456" t="str">
        <f t="shared" si="218"/>
        <v/>
      </c>
      <c r="N456" t="str">
        <f t="shared" si="219"/>
        <v/>
      </c>
      <c r="O456" t="str">
        <f t="shared" si="220"/>
        <v/>
      </c>
      <c r="P456" t="str">
        <f t="shared" si="221"/>
        <v/>
      </c>
      <c r="Q456" t="str">
        <f t="shared" si="222"/>
        <v/>
      </c>
      <c r="R456" t="str">
        <f t="shared" si="223"/>
        <v/>
      </c>
      <c r="S456" t="str">
        <f t="shared" si="224"/>
        <v/>
      </c>
      <c r="T456" t="str">
        <f t="shared" si="225"/>
        <v/>
      </c>
      <c r="U456" t="str">
        <f t="shared" si="226"/>
        <v/>
      </c>
      <c r="V456" t="str">
        <f t="shared" si="227"/>
        <v/>
      </c>
      <c r="W456" t="str">
        <f t="shared" si="228"/>
        <v/>
      </c>
      <c r="X456" t="str">
        <f t="shared" si="229"/>
        <v/>
      </c>
      <c r="Y456" t="str">
        <f t="shared" si="230"/>
        <v/>
      </c>
      <c r="Z456" t="str">
        <f t="shared" si="231"/>
        <v/>
      </c>
      <c r="AA456" t="str">
        <f t="shared" si="232"/>
        <v/>
      </c>
      <c r="AB456" t="str">
        <f t="shared" si="233"/>
        <v/>
      </c>
      <c r="AC456" t="str">
        <f t="shared" si="234"/>
        <v/>
      </c>
      <c r="AD456" t="str">
        <f t="shared" si="235"/>
        <v/>
      </c>
      <c r="AE456" t="str">
        <f t="shared" si="236"/>
        <v/>
      </c>
      <c r="AF456" t="str">
        <f t="shared" si="237"/>
        <v/>
      </c>
      <c r="AG456" s="27"/>
    </row>
    <row r="457" spans="2:33" ht="14.4">
      <c r="B457" s="19" t="str">
        <f>IF(ISBLANK(A457),"",_xlfn.XLOOKUP(LEFT(A457,3),'MKT name rule'!$B$2:$B$322,'MKT name rule'!$C$2:$C$322, "Not found"))</f>
        <v/>
      </c>
      <c r="C457" s="19" t="str">
        <f t="shared" si="238"/>
        <v/>
      </c>
      <c r="D457" t="str">
        <f t="shared" si="211"/>
        <v/>
      </c>
      <c r="E457" t="str">
        <f t="shared" si="212"/>
        <v/>
      </c>
      <c r="F457" t="str">
        <f t="shared" si="213"/>
        <v/>
      </c>
      <c r="G457" t="str">
        <f t="shared" si="210"/>
        <v/>
      </c>
      <c r="H457" t="str">
        <f t="shared" si="239"/>
        <v/>
      </c>
      <c r="I457" t="str">
        <f t="shared" si="214"/>
        <v/>
      </c>
      <c r="J457" t="str">
        <f t="shared" si="215"/>
        <v/>
      </c>
      <c r="K457" t="str">
        <f t="shared" si="216"/>
        <v/>
      </c>
      <c r="L457" s="1" t="str">
        <f t="shared" si="217"/>
        <v/>
      </c>
      <c r="M457" t="str">
        <f t="shared" si="218"/>
        <v/>
      </c>
      <c r="N457" t="str">
        <f t="shared" si="219"/>
        <v/>
      </c>
      <c r="O457" t="str">
        <f t="shared" si="220"/>
        <v/>
      </c>
      <c r="P457" t="str">
        <f t="shared" si="221"/>
        <v/>
      </c>
      <c r="Q457" t="str">
        <f t="shared" si="222"/>
        <v/>
      </c>
      <c r="R457" t="str">
        <f t="shared" si="223"/>
        <v/>
      </c>
      <c r="S457" t="str">
        <f t="shared" si="224"/>
        <v/>
      </c>
      <c r="T457" t="str">
        <f t="shared" si="225"/>
        <v/>
      </c>
      <c r="U457" t="str">
        <f t="shared" si="226"/>
        <v/>
      </c>
      <c r="V457" t="str">
        <f t="shared" si="227"/>
        <v/>
      </c>
      <c r="W457" t="str">
        <f t="shared" si="228"/>
        <v/>
      </c>
      <c r="X457" t="str">
        <f t="shared" si="229"/>
        <v/>
      </c>
      <c r="Y457" t="str">
        <f t="shared" si="230"/>
        <v/>
      </c>
      <c r="Z457" t="str">
        <f t="shared" si="231"/>
        <v/>
      </c>
      <c r="AA457" t="str">
        <f t="shared" si="232"/>
        <v/>
      </c>
      <c r="AB457" t="str">
        <f t="shared" si="233"/>
        <v/>
      </c>
      <c r="AC457" t="str">
        <f t="shared" si="234"/>
        <v/>
      </c>
      <c r="AD457" t="str">
        <f t="shared" si="235"/>
        <v/>
      </c>
      <c r="AE457" t="str">
        <f t="shared" si="236"/>
        <v/>
      </c>
      <c r="AF457" t="str">
        <f t="shared" si="237"/>
        <v/>
      </c>
      <c r="AG457" s="27"/>
    </row>
    <row r="458" spans="2:33" ht="14.4">
      <c r="B458" s="19" t="str">
        <f>IF(ISBLANK(A458),"",_xlfn.XLOOKUP(LEFT(A458,3),'MKT name rule'!$B$2:$B$322,'MKT name rule'!$C$2:$C$322, "Not found"))</f>
        <v/>
      </c>
      <c r="C458" s="19" t="str">
        <f t="shared" si="238"/>
        <v/>
      </c>
      <c r="D458" t="str">
        <f t="shared" si="211"/>
        <v/>
      </c>
      <c r="E458" t="str">
        <f t="shared" si="212"/>
        <v/>
      </c>
      <c r="F458" t="str">
        <f t="shared" si="213"/>
        <v/>
      </c>
      <c r="G458" t="str">
        <f t="shared" si="210"/>
        <v/>
      </c>
      <c r="H458" t="str">
        <f t="shared" si="239"/>
        <v/>
      </c>
      <c r="I458" t="str">
        <f t="shared" si="214"/>
        <v/>
      </c>
      <c r="J458" t="str">
        <f t="shared" si="215"/>
        <v/>
      </c>
      <c r="K458" t="str">
        <f t="shared" si="216"/>
        <v/>
      </c>
      <c r="L458" s="1" t="str">
        <f t="shared" si="217"/>
        <v/>
      </c>
      <c r="M458" t="str">
        <f t="shared" si="218"/>
        <v/>
      </c>
      <c r="N458" t="str">
        <f t="shared" si="219"/>
        <v/>
      </c>
      <c r="O458" t="str">
        <f t="shared" si="220"/>
        <v/>
      </c>
      <c r="P458" t="str">
        <f t="shared" si="221"/>
        <v/>
      </c>
      <c r="Q458" t="str">
        <f t="shared" si="222"/>
        <v/>
      </c>
      <c r="R458" t="str">
        <f t="shared" si="223"/>
        <v/>
      </c>
      <c r="S458" t="str">
        <f t="shared" si="224"/>
        <v/>
      </c>
      <c r="T458" t="str">
        <f t="shared" si="225"/>
        <v/>
      </c>
      <c r="U458" t="str">
        <f t="shared" si="226"/>
        <v/>
      </c>
      <c r="V458" t="str">
        <f t="shared" si="227"/>
        <v/>
      </c>
      <c r="W458" t="str">
        <f t="shared" si="228"/>
        <v/>
      </c>
      <c r="X458" t="str">
        <f t="shared" si="229"/>
        <v/>
      </c>
      <c r="Y458" t="str">
        <f t="shared" si="230"/>
        <v/>
      </c>
      <c r="Z458" t="str">
        <f t="shared" si="231"/>
        <v/>
      </c>
      <c r="AA458" t="str">
        <f t="shared" si="232"/>
        <v/>
      </c>
      <c r="AB458" t="str">
        <f t="shared" si="233"/>
        <v/>
      </c>
      <c r="AC458" t="str">
        <f t="shared" si="234"/>
        <v/>
      </c>
      <c r="AD458" t="str">
        <f t="shared" si="235"/>
        <v/>
      </c>
      <c r="AE458" t="str">
        <f t="shared" si="236"/>
        <v/>
      </c>
      <c r="AF458" t="str">
        <f t="shared" si="237"/>
        <v/>
      </c>
      <c r="AG458" s="27"/>
    </row>
    <row r="459" spans="2:33" ht="14.4">
      <c r="B459" s="19" t="str">
        <f>IF(ISBLANK(A459),"",_xlfn.XLOOKUP(LEFT(A459,3),'MKT name rule'!$B$2:$B$322,'MKT name rule'!$C$2:$C$322, "Not found"))</f>
        <v/>
      </c>
      <c r="C459" s="19" t="str">
        <f t="shared" si="238"/>
        <v/>
      </c>
      <c r="D459" t="str">
        <f t="shared" si="211"/>
        <v/>
      </c>
      <c r="E459" t="str">
        <f t="shared" si="212"/>
        <v/>
      </c>
      <c r="F459" t="str">
        <f t="shared" si="213"/>
        <v/>
      </c>
      <c r="G459" t="str">
        <f t="shared" si="210"/>
        <v/>
      </c>
      <c r="H459" t="str">
        <f t="shared" si="239"/>
        <v/>
      </c>
      <c r="I459" t="str">
        <f t="shared" si="214"/>
        <v/>
      </c>
      <c r="J459" t="str">
        <f t="shared" si="215"/>
        <v/>
      </c>
      <c r="K459" t="str">
        <f t="shared" si="216"/>
        <v/>
      </c>
      <c r="L459" s="1" t="str">
        <f t="shared" si="217"/>
        <v/>
      </c>
      <c r="M459" t="str">
        <f t="shared" si="218"/>
        <v/>
      </c>
      <c r="N459" t="str">
        <f t="shared" si="219"/>
        <v/>
      </c>
      <c r="O459" t="str">
        <f t="shared" si="220"/>
        <v/>
      </c>
      <c r="P459" t="str">
        <f t="shared" si="221"/>
        <v/>
      </c>
      <c r="Q459" t="str">
        <f t="shared" si="222"/>
        <v/>
      </c>
      <c r="R459" t="str">
        <f t="shared" si="223"/>
        <v/>
      </c>
      <c r="S459" t="str">
        <f t="shared" si="224"/>
        <v/>
      </c>
      <c r="T459" t="str">
        <f t="shared" si="225"/>
        <v/>
      </c>
      <c r="U459" t="str">
        <f t="shared" si="226"/>
        <v/>
      </c>
      <c r="V459" t="str">
        <f t="shared" si="227"/>
        <v/>
      </c>
      <c r="W459" t="str">
        <f t="shared" si="228"/>
        <v/>
      </c>
      <c r="X459" t="str">
        <f t="shared" si="229"/>
        <v/>
      </c>
      <c r="Y459" t="str">
        <f t="shared" si="230"/>
        <v/>
      </c>
      <c r="Z459" t="str">
        <f t="shared" si="231"/>
        <v/>
      </c>
      <c r="AA459" t="str">
        <f t="shared" si="232"/>
        <v/>
      </c>
      <c r="AB459" t="str">
        <f t="shared" si="233"/>
        <v/>
      </c>
      <c r="AC459" t="str">
        <f t="shared" si="234"/>
        <v/>
      </c>
      <c r="AD459" t="str">
        <f t="shared" si="235"/>
        <v/>
      </c>
      <c r="AE459" t="str">
        <f t="shared" si="236"/>
        <v/>
      </c>
      <c r="AF459" t="str">
        <f t="shared" si="237"/>
        <v/>
      </c>
      <c r="AG459" s="27"/>
    </row>
    <row r="460" spans="2:33" ht="14.4">
      <c r="B460" s="19" t="str">
        <f>IF(ISBLANK(A460),"",_xlfn.XLOOKUP(LEFT(A460,3),'MKT name rule'!$B$2:$B$322,'MKT name rule'!$C$2:$C$322, "Not found"))</f>
        <v/>
      </c>
      <c r="C460" s="19" t="str">
        <f t="shared" si="238"/>
        <v/>
      </c>
      <c r="D460" t="str">
        <f t="shared" si="211"/>
        <v/>
      </c>
      <c r="E460" t="str">
        <f t="shared" si="212"/>
        <v/>
      </c>
      <c r="F460" t="str">
        <f t="shared" si="213"/>
        <v/>
      </c>
      <c r="G460" t="str">
        <f t="shared" si="210"/>
        <v/>
      </c>
      <c r="H460" t="str">
        <f t="shared" si="239"/>
        <v/>
      </c>
      <c r="I460" t="str">
        <f t="shared" si="214"/>
        <v/>
      </c>
      <c r="J460" t="str">
        <f t="shared" si="215"/>
        <v/>
      </c>
      <c r="K460" t="str">
        <f t="shared" si="216"/>
        <v/>
      </c>
      <c r="L460" s="1" t="str">
        <f t="shared" si="217"/>
        <v/>
      </c>
      <c r="M460" t="str">
        <f t="shared" si="218"/>
        <v/>
      </c>
      <c r="N460" t="str">
        <f t="shared" si="219"/>
        <v/>
      </c>
      <c r="O460" t="str">
        <f t="shared" si="220"/>
        <v/>
      </c>
      <c r="P460" t="str">
        <f t="shared" si="221"/>
        <v/>
      </c>
      <c r="Q460" t="str">
        <f t="shared" si="222"/>
        <v/>
      </c>
      <c r="R460" t="str">
        <f t="shared" si="223"/>
        <v/>
      </c>
      <c r="S460" t="str">
        <f t="shared" si="224"/>
        <v/>
      </c>
      <c r="T460" t="str">
        <f t="shared" si="225"/>
        <v/>
      </c>
      <c r="U460" t="str">
        <f t="shared" si="226"/>
        <v/>
      </c>
      <c r="V460" t="str">
        <f t="shared" si="227"/>
        <v/>
      </c>
      <c r="W460" t="str">
        <f t="shared" si="228"/>
        <v/>
      </c>
      <c r="X460" t="str">
        <f t="shared" si="229"/>
        <v/>
      </c>
      <c r="Y460" t="str">
        <f t="shared" si="230"/>
        <v/>
      </c>
      <c r="Z460" t="str">
        <f t="shared" si="231"/>
        <v/>
      </c>
      <c r="AA460" t="str">
        <f t="shared" si="232"/>
        <v/>
      </c>
      <c r="AB460" t="str">
        <f t="shared" si="233"/>
        <v/>
      </c>
      <c r="AC460" t="str">
        <f t="shared" si="234"/>
        <v/>
      </c>
      <c r="AD460" t="str">
        <f t="shared" si="235"/>
        <v/>
      </c>
      <c r="AE460" t="str">
        <f t="shared" si="236"/>
        <v/>
      </c>
      <c r="AF460" t="str">
        <f t="shared" si="237"/>
        <v/>
      </c>
      <c r="AG460" s="27"/>
    </row>
    <row r="461" spans="2:33" ht="14.4">
      <c r="B461" s="19" t="str">
        <f>IF(ISBLANK(A461),"",_xlfn.XLOOKUP(LEFT(A461,3),'MKT name rule'!$B$2:$B$322,'MKT name rule'!$C$2:$C$322, "Not found"))</f>
        <v/>
      </c>
      <c r="C461" s="19" t="str">
        <f t="shared" si="238"/>
        <v/>
      </c>
      <c r="D461" t="str">
        <f t="shared" si="211"/>
        <v/>
      </c>
      <c r="E461" t="str">
        <f t="shared" si="212"/>
        <v/>
      </c>
      <c r="F461" t="str">
        <f t="shared" si="213"/>
        <v/>
      </c>
      <c r="G461" t="str">
        <f t="shared" si="210"/>
        <v/>
      </c>
      <c r="H461" t="str">
        <f t="shared" si="239"/>
        <v/>
      </c>
      <c r="I461" t="str">
        <f t="shared" si="214"/>
        <v/>
      </c>
      <c r="J461" t="str">
        <f t="shared" si="215"/>
        <v/>
      </c>
      <c r="K461" t="str">
        <f t="shared" si="216"/>
        <v/>
      </c>
      <c r="L461" s="1" t="str">
        <f t="shared" si="217"/>
        <v/>
      </c>
      <c r="M461" t="str">
        <f t="shared" si="218"/>
        <v/>
      </c>
      <c r="N461" t="str">
        <f t="shared" si="219"/>
        <v/>
      </c>
      <c r="O461" t="str">
        <f t="shared" si="220"/>
        <v/>
      </c>
      <c r="P461" t="str">
        <f t="shared" si="221"/>
        <v/>
      </c>
      <c r="Q461" t="str">
        <f t="shared" si="222"/>
        <v/>
      </c>
      <c r="R461" t="str">
        <f t="shared" si="223"/>
        <v/>
      </c>
      <c r="S461" t="str">
        <f t="shared" si="224"/>
        <v/>
      </c>
      <c r="T461" t="str">
        <f t="shared" si="225"/>
        <v/>
      </c>
      <c r="U461" t="str">
        <f t="shared" si="226"/>
        <v/>
      </c>
      <c r="V461" t="str">
        <f t="shared" si="227"/>
        <v/>
      </c>
      <c r="W461" t="str">
        <f t="shared" si="228"/>
        <v/>
      </c>
      <c r="X461" t="str">
        <f t="shared" si="229"/>
        <v/>
      </c>
      <c r="Y461" t="str">
        <f t="shared" si="230"/>
        <v/>
      </c>
      <c r="Z461" t="str">
        <f t="shared" si="231"/>
        <v/>
      </c>
      <c r="AA461" t="str">
        <f t="shared" si="232"/>
        <v/>
      </c>
      <c r="AB461" t="str">
        <f t="shared" si="233"/>
        <v/>
      </c>
      <c r="AC461" t="str">
        <f t="shared" si="234"/>
        <v/>
      </c>
      <c r="AD461" t="str">
        <f t="shared" si="235"/>
        <v/>
      </c>
      <c r="AE461" t="str">
        <f t="shared" si="236"/>
        <v/>
      </c>
      <c r="AF461" t="str">
        <f t="shared" si="237"/>
        <v/>
      </c>
      <c r="AG461" s="27"/>
    </row>
    <row r="462" spans="2:33" ht="14.4">
      <c r="B462" s="19" t="str">
        <f>IF(ISBLANK(A462),"",_xlfn.XLOOKUP(LEFT(A462,3),'MKT name rule'!$B$2:$B$322,'MKT name rule'!$C$2:$C$322, "Not found"))</f>
        <v/>
      </c>
      <c r="C462" s="19" t="str">
        <f t="shared" si="238"/>
        <v/>
      </c>
      <c r="D462" t="str">
        <f t="shared" si="211"/>
        <v/>
      </c>
      <c r="E462" t="str">
        <f t="shared" si="212"/>
        <v/>
      </c>
      <c r="F462" t="str">
        <f t="shared" si="213"/>
        <v/>
      </c>
      <c r="G462" t="str">
        <f t="shared" si="210"/>
        <v/>
      </c>
      <c r="H462" t="str">
        <f t="shared" si="239"/>
        <v/>
      </c>
      <c r="I462" t="str">
        <f t="shared" si="214"/>
        <v/>
      </c>
      <c r="J462" t="str">
        <f t="shared" si="215"/>
        <v/>
      </c>
      <c r="K462" t="str">
        <f t="shared" si="216"/>
        <v/>
      </c>
      <c r="L462" s="1" t="str">
        <f t="shared" si="217"/>
        <v/>
      </c>
      <c r="M462" t="str">
        <f t="shared" si="218"/>
        <v/>
      </c>
      <c r="N462" t="str">
        <f t="shared" si="219"/>
        <v/>
      </c>
      <c r="O462" t="str">
        <f t="shared" si="220"/>
        <v/>
      </c>
      <c r="P462" t="str">
        <f t="shared" si="221"/>
        <v/>
      </c>
      <c r="Q462" t="str">
        <f t="shared" si="222"/>
        <v/>
      </c>
      <c r="R462" t="str">
        <f t="shared" si="223"/>
        <v/>
      </c>
      <c r="S462" t="str">
        <f t="shared" si="224"/>
        <v/>
      </c>
      <c r="T462" t="str">
        <f t="shared" si="225"/>
        <v/>
      </c>
      <c r="U462" t="str">
        <f t="shared" si="226"/>
        <v/>
      </c>
      <c r="V462" t="str">
        <f t="shared" si="227"/>
        <v/>
      </c>
      <c r="W462" t="str">
        <f t="shared" si="228"/>
        <v/>
      </c>
      <c r="X462" t="str">
        <f t="shared" si="229"/>
        <v/>
      </c>
      <c r="Y462" t="str">
        <f t="shared" si="230"/>
        <v/>
      </c>
      <c r="Z462" t="str">
        <f t="shared" si="231"/>
        <v/>
      </c>
      <c r="AA462" t="str">
        <f t="shared" si="232"/>
        <v/>
      </c>
      <c r="AB462" t="str">
        <f t="shared" si="233"/>
        <v/>
      </c>
      <c r="AC462" t="str">
        <f t="shared" si="234"/>
        <v/>
      </c>
      <c r="AD462" t="str">
        <f t="shared" si="235"/>
        <v/>
      </c>
      <c r="AE462" t="str">
        <f t="shared" si="236"/>
        <v/>
      </c>
      <c r="AF462" t="str">
        <f t="shared" si="237"/>
        <v/>
      </c>
      <c r="AG462" s="27"/>
    </row>
    <row r="463" spans="2:33" ht="14.4">
      <c r="B463" s="19" t="str">
        <f>IF(ISBLANK(A463),"",_xlfn.XLOOKUP(LEFT(A463,3),'MKT name rule'!$B$2:$B$322,'MKT name rule'!$C$2:$C$322, "Not found"))</f>
        <v/>
      </c>
      <c r="C463" s="19" t="str">
        <f t="shared" si="238"/>
        <v/>
      </c>
      <c r="D463" t="str">
        <f t="shared" si="211"/>
        <v/>
      </c>
      <c r="E463" t="str">
        <f t="shared" si="212"/>
        <v/>
      </c>
      <c r="F463" t="str">
        <f t="shared" si="213"/>
        <v/>
      </c>
      <c r="G463" t="str">
        <f t="shared" si="210"/>
        <v/>
      </c>
      <c r="H463" t="str">
        <f t="shared" si="239"/>
        <v/>
      </c>
      <c r="I463" t="str">
        <f t="shared" si="214"/>
        <v/>
      </c>
      <c r="J463" t="str">
        <f t="shared" si="215"/>
        <v/>
      </c>
      <c r="K463" t="str">
        <f t="shared" si="216"/>
        <v/>
      </c>
      <c r="L463" s="1" t="str">
        <f t="shared" si="217"/>
        <v/>
      </c>
      <c r="M463" t="str">
        <f t="shared" si="218"/>
        <v/>
      </c>
      <c r="N463" t="str">
        <f t="shared" si="219"/>
        <v/>
      </c>
      <c r="O463" t="str">
        <f t="shared" si="220"/>
        <v/>
      </c>
      <c r="P463" t="str">
        <f t="shared" si="221"/>
        <v/>
      </c>
      <c r="Q463" t="str">
        <f t="shared" si="222"/>
        <v/>
      </c>
      <c r="R463" t="str">
        <f t="shared" si="223"/>
        <v/>
      </c>
      <c r="S463" t="str">
        <f t="shared" si="224"/>
        <v/>
      </c>
      <c r="T463" t="str">
        <f t="shared" si="225"/>
        <v/>
      </c>
      <c r="U463" t="str">
        <f t="shared" si="226"/>
        <v/>
      </c>
      <c r="V463" t="str">
        <f t="shared" si="227"/>
        <v/>
      </c>
      <c r="W463" t="str">
        <f t="shared" si="228"/>
        <v/>
      </c>
      <c r="X463" t="str">
        <f t="shared" si="229"/>
        <v/>
      </c>
      <c r="Y463" t="str">
        <f t="shared" si="230"/>
        <v/>
      </c>
      <c r="Z463" t="str">
        <f t="shared" si="231"/>
        <v/>
      </c>
      <c r="AA463" t="str">
        <f t="shared" si="232"/>
        <v/>
      </c>
      <c r="AB463" t="str">
        <f t="shared" si="233"/>
        <v/>
      </c>
      <c r="AC463" t="str">
        <f t="shared" si="234"/>
        <v/>
      </c>
      <c r="AD463" t="str">
        <f t="shared" si="235"/>
        <v/>
      </c>
      <c r="AE463" t="str">
        <f t="shared" si="236"/>
        <v/>
      </c>
      <c r="AF463" t="str">
        <f t="shared" si="237"/>
        <v/>
      </c>
      <c r="AG463" s="27"/>
    </row>
    <row r="464" spans="2:33" ht="14.4">
      <c r="B464" s="19" t="str">
        <f>IF(ISBLANK(A464),"",_xlfn.XLOOKUP(LEFT(A464,3),'MKT name rule'!$B$2:$B$322,'MKT name rule'!$C$2:$C$322, "Not found"))</f>
        <v/>
      </c>
      <c r="C464" s="19" t="str">
        <f t="shared" si="238"/>
        <v/>
      </c>
      <c r="D464" t="str">
        <f t="shared" si="211"/>
        <v/>
      </c>
      <c r="E464" t="str">
        <f t="shared" si="212"/>
        <v/>
      </c>
      <c r="F464" t="str">
        <f t="shared" si="213"/>
        <v/>
      </c>
      <c r="G464" t="str">
        <f t="shared" si="210"/>
        <v/>
      </c>
      <c r="H464" t="str">
        <f t="shared" si="239"/>
        <v/>
      </c>
      <c r="I464" t="str">
        <f t="shared" si="214"/>
        <v/>
      </c>
      <c r="J464" t="str">
        <f t="shared" si="215"/>
        <v/>
      </c>
      <c r="K464" t="str">
        <f t="shared" si="216"/>
        <v/>
      </c>
      <c r="L464" s="1" t="str">
        <f t="shared" si="217"/>
        <v/>
      </c>
      <c r="M464" t="str">
        <f t="shared" si="218"/>
        <v/>
      </c>
      <c r="N464" t="str">
        <f t="shared" si="219"/>
        <v/>
      </c>
      <c r="O464" t="str">
        <f t="shared" si="220"/>
        <v/>
      </c>
      <c r="P464" t="str">
        <f t="shared" si="221"/>
        <v/>
      </c>
      <c r="Q464" t="str">
        <f t="shared" si="222"/>
        <v/>
      </c>
      <c r="R464" t="str">
        <f t="shared" si="223"/>
        <v/>
      </c>
      <c r="S464" t="str">
        <f t="shared" si="224"/>
        <v/>
      </c>
      <c r="T464" t="str">
        <f t="shared" si="225"/>
        <v/>
      </c>
      <c r="U464" t="str">
        <f t="shared" si="226"/>
        <v/>
      </c>
      <c r="V464" t="str">
        <f t="shared" si="227"/>
        <v/>
      </c>
      <c r="W464" t="str">
        <f t="shared" si="228"/>
        <v/>
      </c>
      <c r="X464" t="str">
        <f t="shared" si="229"/>
        <v/>
      </c>
      <c r="Y464" t="str">
        <f t="shared" si="230"/>
        <v/>
      </c>
      <c r="Z464" t="str">
        <f t="shared" si="231"/>
        <v/>
      </c>
      <c r="AA464" t="str">
        <f t="shared" si="232"/>
        <v/>
      </c>
      <c r="AB464" t="str">
        <f t="shared" si="233"/>
        <v/>
      </c>
      <c r="AC464" t="str">
        <f t="shared" si="234"/>
        <v/>
      </c>
      <c r="AD464" t="str">
        <f t="shared" si="235"/>
        <v/>
      </c>
      <c r="AE464" t="str">
        <f t="shared" si="236"/>
        <v/>
      </c>
      <c r="AF464" t="str">
        <f t="shared" si="237"/>
        <v/>
      </c>
      <c r="AG464" s="27"/>
    </row>
    <row r="465" spans="2:33" ht="14.4">
      <c r="B465" s="19" t="str">
        <f>IF(ISBLANK(A465),"",_xlfn.XLOOKUP(LEFT(A465,3),'MKT name rule'!$B$2:$B$322,'MKT name rule'!$C$2:$C$322, "Not found"))</f>
        <v/>
      </c>
      <c r="C465" s="19" t="str">
        <f t="shared" si="238"/>
        <v/>
      </c>
      <c r="D465" t="str">
        <f t="shared" si="211"/>
        <v/>
      </c>
      <c r="E465" t="str">
        <f t="shared" si="212"/>
        <v/>
      </c>
      <c r="F465" t="str">
        <f t="shared" si="213"/>
        <v/>
      </c>
      <c r="G465" t="str">
        <f t="shared" si="210"/>
        <v/>
      </c>
      <c r="H465" t="str">
        <f t="shared" si="239"/>
        <v/>
      </c>
      <c r="I465" t="str">
        <f t="shared" si="214"/>
        <v/>
      </c>
      <c r="J465" t="str">
        <f t="shared" si="215"/>
        <v/>
      </c>
      <c r="K465" t="str">
        <f t="shared" si="216"/>
        <v/>
      </c>
      <c r="L465" s="1" t="str">
        <f t="shared" si="217"/>
        <v/>
      </c>
      <c r="M465" t="str">
        <f t="shared" si="218"/>
        <v/>
      </c>
      <c r="N465" t="str">
        <f t="shared" si="219"/>
        <v/>
      </c>
      <c r="O465" t="str">
        <f t="shared" si="220"/>
        <v/>
      </c>
      <c r="P465" t="str">
        <f t="shared" si="221"/>
        <v/>
      </c>
      <c r="Q465" t="str">
        <f t="shared" si="222"/>
        <v/>
      </c>
      <c r="R465" t="str">
        <f t="shared" si="223"/>
        <v/>
      </c>
      <c r="S465" t="str">
        <f t="shared" si="224"/>
        <v/>
      </c>
      <c r="T465" t="str">
        <f t="shared" si="225"/>
        <v/>
      </c>
      <c r="U465" t="str">
        <f t="shared" si="226"/>
        <v/>
      </c>
      <c r="V465" t="str">
        <f t="shared" si="227"/>
        <v/>
      </c>
      <c r="W465" t="str">
        <f t="shared" si="228"/>
        <v/>
      </c>
      <c r="X465" t="str">
        <f t="shared" si="229"/>
        <v/>
      </c>
      <c r="Y465" t="str">
        <f t="shared" si="230"/>
        <v/>
      </c>
      <c r="Z465" t="str">
        <f t="shared" si="231"/>
        <v/>
      </c>
      <c r="AA465" t="str">
        <f t="shared" si="232"/>
        <v/>
      </c>
      <c r="AB465" t="str">
        <f t="shared" si="233"/>
        <v/>
      </c>
      <c r="AC465" t="str">
        <f t="shared" si="234"/>
        <v/>
      </c>
      <c r="AD465" t="str">
        <f t="shared" si="235"/>
        <v/>
      </c>
      <c r="AE465" t="str">
        <f t="shared" si="236"/>
        <v/>
      </c>
      <c r="AF465" t="str">
        <f t="shared" si="237"/>
        <v/>
      </c>
      <c r="AG465" s="27"/>
    </row>
    <row r="466" spans="2:33" ht="14.4">
      <c r="B466" s="19" t="str">
        <f>IF(ISBLANK(A466),"",_xlfn.XLOOKUP(LEFT(A466,3),'MKT name rule'!$B$2:$B$322,'MKT name rule'!$C$2:$C$322, "Not found"))</f>
        <v/>
      </c>
      <c r="C466" s="19" t="str">
        <f t="shared" si="238"/>
        <v/>
      </c>
      <c r="D466" t="str">
        <f t="shared" si="211"/>
        <v/>
      </c>
      <c r="E466" t="str">
        <f t="shared" si="212"/>
        <v/>
      </c>
      <c r="F466" t="str">
        <f t="shared" si="213"/>
        <v/>
      </c>
      <c r="G466" t="str">
        <f t="shared" si="210"/>
        <v/>
      </c>
      <c r="H466" t="str">
        <f t="shared" si="239"/>
        <v/>
      </c>
      <c r="I466" t="str">
        <f t="shared" si="214"/>
        <v/>
      </c>
      <c r="J466" t="str">
        <f t="shared" si="215"/>
        <v/>
      </c>
      <c r="K466" t="str">
        <f t="shared" si="216"/>
        <v/>
      </c>
      <c r="L466" s="1" t="str">
        <f t="shared" si="217"/>
        <v/>
      </c>
      <c r="M466" t="str">
        <f t="shared" si="218"/>
        <v/>
      </c>
      <c r="N466" t="str">
        <f t="shared" si="219"/>
        <v/>
      </c>
      <c r="O466" t="str">
        <f t="shared" si="220"/>
        <v/>
      </c>
      <c r="P466" t="str">
        <f t="shared" si="221"/>
        <v/>
      </c>
      <c r="Q466" t="str">
        <f t="shared" si="222"/>
        <v/>
      </c>
      <c r="R466" t="str">
        <f t="shared" si="223"/>
        <v/>
      </c>
      <c r="S466" t="str">
        <f t="shared" si="224"/>
        <v/>
      </c>
      <c r="T466" t="str">
        <f t="shared" si="225"/>
        <v/>
      </c>
      <c r="U466" t="str">
        <f t="shared" si="226"/>
        <v/>
      </c>
      <c r="V466" t="str">
        <f t="shared" si="227"/>
        <v/>
      </c>
      <c r="W466" t="str">
        <f t="shared" si="228"/>
        <v/>
      </c>
      <c r="X466" t="str">
        <f t="shared" si="229"/>
        <v/>
      </c>
      <c r="Y466" t="str">
        <f t="shared" si="230"/>
        <v/>
      </c>
      <c r="Z466" t="str">
        <f t="shared" si="231"/>
        <v/>
      </c>
      <c r="AA466" t="str">
        <f t="shared" si="232"/>
        <v/>
      </c>
      <c r="AB466" t="str">
        <f t="shared" si="233"/>
        <v/>
      </c>
      <c r="AC466" t="str">
        <f t="shared" si="234"/>
        <v/>
      </c>
      <c r="AD466" t="str">
        <f t="shared" si="235"/>
        <v/>
      </c>
      <c r="AE466" t="str">
        <f t="shared" si="236"/>
        <v/>
      </c>
      <c r="AF466" t="str">
        <f t="shared" si="237"/>
        <v/>
      </c>
      <c r="AG466" s="27"/>
    </row>
    <row r="467" spans="2:33" ht="14.4">
      <c r="B467" s="19" t="str">
        <f>IF(ISBLANK(A467),"",_xlfn.XLOOKUP(LEFT(A467,3),'MKT name rule'!$B$2:$B$322,'MKT name rule'!$C$2:$C$322, "Not found"))</f>
        <v/>
      </c>
      <c r="C467" s="19" t="str">
        <f t="shared" si="238"/>
        <v/>
      </c>
      <c r="D467" t="str">
        <f t="shared" si="211"/>
        <v/>
      </c>
      <c r="E467" t="str">
        <f t="shared" si="212"/>
        <v/>
      </c>
      <c r="F467" t="str">
        <f t="shared" si="213"/>
        <v/>
      </c>
      <c r="G467" t="str">
        <f t="shared" si="210"/>
        <v/>
      </c>
      <c r="H467" t="str">
        <f t="shared" si="239"/>
        <v/>
      </c>
      <c r="I467" t="str">
        <f t="shared" si="214"/>
        <v/>
      </c>
      <c r="J467" t="str">
        <f t="shared" si="215"/>
        <v/>
      </c>
      <c r="K467" t="str">
        <f t="shared" si="216"/>
        <v/>
      </c>
      <c r="L467" s="1" t="str">
        <f t="shared" si="217"/>
        <v/>
      </c>
      <c r="M467" t="str">
        <f t="shared" si="218"/>
        <v/>
      </c>
      <c r="N467" t="str">
        <f t="shared" si="219"/>
        <v/>
      </c>
      <c r="O467" t="str">
        <f t="shared" si="220"/>
        <v/>
      </c>
      <c r="P467" t="str">
        <f t="shared" si="221"/>
        <v/>
      </c>
      <c r="Q467" t="str">
        <f t="shared" si="222"/>
        <v/>
      </c>
      <c r="R467" t="str">
        <f t="shared" si="223"/>
        <v/>
      </c>
      <c r="S467" t="str">
        <f t="shared" si="224"/>
        <v/>
      </c>
      <c r="T467" t="str">
        <f t="shared" si="225"/>
        <v/>
      </c>
      <c r="U467" t="str">
        <f t="shared" si="226"/>
        <v/>
      </c>
      <c r="V467" t="str">
        <f t="shared" si="227"/>
        <v/>
      </c>
      <c r="W467" t="str">
        <f t="shared" si="228"/>
        <v/>
      </c>
      <c r="X467" t="str">
        <f t="shared" si="229"/>
        <v/>
      </c>
      <c r="Y467" t="str">
        <f t="shared" si="230"/>
        <v/>
      </c>
      <c r="Z467" t="str">
        <f t="shared" si="231"/>
        <v/>
      </c>
      <c r="AA467" t="str">
        <f t="shared" si="232"/>
        <v/>
      </c>
      <c r="AB467" t="str">
        <f t="shared" si="233"/>
        <v/>
      </c>
      <c r="AC467" t="str">
        <f t="shared" si="234"/>
        <v/>
      </c>
      <c r="AD467" t="str">
        <f t="shared" si="235"/>
        <v/>
      </c>
      <c r="AE467" t="str">
        <f t="shared" si="236"/>
        <v/>
      </c>
      <c r="AF467" t="str">
        <f t="shared" si="237"/>
        <v/>
      </c>
      <c r="AG467" s="27"/>
    </row>
    <row r="468" spans="2:33" ht="14.4">
      <c r="B468" s="19" t="str">
        <f>IF(ISBLANK(A468),"",_xlfn.XLOOKUP(LEFT(A468,3),'MKT name rule'!$B$2:$B$322,'MKT name rule'!$C$2:$C$322, "Not found"))</f>
        <v/>
      </c>
      <c r="C468" s="19" t="str">
        <f t="shared" si="238"/>
        <v/>
      </c>
      <c r="D468" t="str">
        <f t="shared" si="211"/>
        <v/>
      </c>
      <c r="E468" t="str">
        <f t="shared" si="212"/>
        <v/>
      </c>
      <c r="F468" t="str">
        <f t="shared" si="213"/>
        <v/>
      </c>
      <c r="G468" t="str">
        <f t="shared" si="210"/>
        <v/>
      </c>
      <c r="H468" t="str">
        <f t="shared" si="239"/>
        <v/>
      </c>
      <c r="I468" t="str">
        <f t="shared" si="214"/>
        <v/>
      </c>
      <c r="J468" t="str">
        <f t="shared" si="215"/>
        <v/>
      </c>
      <c r="K468" t="str">
        <f t="shared" si="216"/>
        <v/>
      </c>
      <c r="L468" s="1" t="str">
        <f t="shared" si="217"/>
        <v/>
      </c>
      <c r="M468" t="str">
        <f t="shared" si="218"/>
        <v/>
      </c>
      <c r="N468" t="str">
        <f t="shared" si="219"/>
        <v/>
      </c>
      <c r="O468" t="str">
        <f t="shared" si="220"/>
        <v/>
      </c>
      <c r="P468" t="str">
        <f t="shared" si="221"/>
        <v/>
      </c>
      <c r="Q468" t="str">
        <f t="shared" si="222"/>
        <v/>
      </c>
      <c r="R468" t="str">
        <f t="shared" si="223"/>
        <v/>
      </c>
      <c r="S468" t="str">
        <f t="shared" si="224"/>
        <v/>
      </c>
      <c r="T468" t="str">
        <f t="shared" si="225"/>
        <v/>
      </c>
      <c r="U468" t="str">
        <f t="shared" si="226"/>
        <v/>
      </c>
      <c r="V468" t="str">
        <f t="shared" si="227"/>
        <v/>
      </c>
      <c r="W468" t="str">
        <f t="shared" si="228"/>
        <v/>
      </c>
      <c r="X468" t="str">
        <f t="shared" si="229"/>
        <v/>
      </c>
      <c r="Y468" t="str">
        <f t="shared" si="230"/>
        <v/>
      </c>
      <c r="Z468" t="str">
        <f t="shared" si="231"/>
        <v/>
      </c>
      <c r="AA468" t="str">
        <f t="shared" si="232"/>
        <v/>
      </c>
      <c r="AB468" t="str">
        <f t="shared" si="233"/>
        <v/>
      </c>
      <c r="AC468" t="str">
        <f t="shared" si="234"/>
        <v/>
      </c>
      <c r="AD468" t="str">
        <f t="shared" si="235"/>
        <v/>
      </c>
      <c r="AE468" t="str">
        <f t="shared" si="236"/>
        <v/>
      </c>
      <c r="AF468" t="str">
        <f t="shared" si="237"/>
        <v/>
      </c>
      <c r="AG468" s="27"/>
    </row>
    <row r="469" spans="2:33" ht="14.4">
      <c r="B469" s="19" t="str">
        <f>IF(ISBLANK(A469),"",_xlfn.XLOOKUP(LEFT(A469,3),'MKT name rule'!$B$2:$B$322,'MKT name rule'!$C$2:$C$322, "Not found"))</f>
        <v/>
      </c>
      <c r="C469" s="19" t="str">
        <f t="shared" si="238"/>
        <v/>
      </c>
      <c r="D469" t="str">
        <f t="shared" si="211"/>
        <v/>
      </c>
      <c r="E469" t="str">
        <f t="shared" si="212"/>
        <v/>
      </c>
      <c r="F469" t="str">
        <f t="shared" si="213"/>
        <v/>
      </c>
      <c r="G469" t="str">
        <f t="shared" si="210"/>
        <v/>
      </c>
      <c r="H469" t="str">
        <f t="shared" si="239"/>
        <v/>
      </c>
      <c r="I469" t="str">
        <f t="shared" si="214"/>
        <v/>
      </c>
      <c r="J469" t="str">
        <f t="shared" si="215"/>
        <v/>
      </c>
      <c r="K469" t="str">
        <f t="shared" si="216"/>
        <v/>
      </c>
      <c r="L469" s="1" t="str">
        <f t="shared" si="217"/>
        <v/>
      </c>
      <c r="M469" t="str">
        <f t="shared" si="218"/>
        <v/>
      </c>
      <c r="N469" t="str">
        <f t="shared" si="219"/>
        <v/>
      </c>
      <c r="O469" t="str">
        <f t="shared" si="220"/>
        <v/>
      </c>
      <c r="P469" t="str">
        <f t="shared" si="221"/>
        <v/>
      </c>
      <c r="Q469" t="str">
        <f t="shared" si="222"/>
        <v/>
      </c>
      <c r="R469" t="str">
        <f t="shared" si="223"/>
        <v/>
      </c>
      <c r="S469" t="str">
        <f t="shared" si="224"/>
        <v/>
      </c>
      <c r="T469" t="str">
        <f t="shared" si="225"/>
        <v/>
      </c>
      <c r="U469" t="str">
        <f t="shared" si="226"/>
        <v/>
      </c>
      <c r="V469" t="str">
        <f t="shared" si="227"/>
        <v/>
      </c>
      <c r="W469" t="str">
        <f t="shared" si="228"/>
        <v/>
      </c>
      <c r="X469" t="str">
        <f t="shared" si="229"/>
        <v/>
      </c>
      <c r="Y469" t="str">
        <f t="shared" si="230"/>
        <v/>
      </c>
      <c r="Z469" t="str">
        <f t="shared" si="231"/>
        <v/>
      </c>
      <c r="AA469" t="str">
        <f t="shared" si="232"/>
        <v/>
      </c>
      <c r="AB469" t="str">
        <f t="shared" si="233"/>
        <v/>
      </c>
      <c r="AC469" t="str">
        <f t="shared" si="234"/>
        <v/>
      </c>
      <c r="AD469" t="str">
        <f t="shared" si="235"/>
        <v/>
      </c>
      <c r="AE469" t="str">
        <f t="shared" si="236"/>
        <v/>
      </c>
      <c r="AF469" t="str">
        <f t="shared" si="237"/>
        <v/>
      </c>
      <c r="AG469" s="27"/>
    </row>
    <row r="470" spans="2:33" ht="14.4">
      <c r="B470" s="19" t="str">
        <f>IF(ISBLANK(A470),"",_xlfn.XLOOKUP(LEFT(A470,3),'MKT name rule'!$B$2:$B$322,'MKT name rule'!$C$2:$C$322, "Not found"))</f>
        <v/>
      </c>
      <c r="C470" s="19" t="str">
        <f t="shared" si="238"/>
        <v/>
      </c>
      <c r="D470" t="str">
        <f t="shared" si="211"/>
        <v/>
      </c>
      <c r="E470" t="str">
        <f t="shared" si="212"/>
        <v/>
      </c>
      <c r="F470" t="str">
        <f t="shared" si="213"/>
        <v/>
      </c>
      <c r="G470" t="str">
        <f t="shared" si="210"/>
        <v/>
      </c>
      <c r="H470" t="str">
        <f t="shared" si="239"/>
        <v/>
      </c>
      <c r="I470" t="str">
        <f t="shared" si="214"/>
        <v/>
      </c>
      <c r="J470" t="str">
        <f t="shared" si="215"/>
        <v/>
      </c>
      <c r="K470" t="str">
        <f t="shared" si="216"/>
        <v/>
      </c>
      <c r="L470" s="1" t="str">
        <f t="shared" si="217"/>
        <v/>
      </c>
      <c r="M470" t="str">
        <f t="shared" si="218"/>
        <v/>
      </c>
      <c r="N470" t="str">
        <f t="shared" si="219"/>
        <v/>
      </c>
      <c r="O470" t="str">
        <f t="shared" si="220"/>
        <v/>
      </c>
      <c r="P470" t="str">
        <f t="shared" si="221"/>
        <v/>
      </c>
      <c r="Q470" t="str">
        <f t="shared" si="222"/>
        <v/>
      </c>
      <c r="R470" t="str">
        <f t="shared" si="223"/>
        <v/>
      </c>
      <c r="S470" t="str">
        <f t="shared" si="224"/>
        <v/>
      </c>
      <c r="T470" t="str">
        <f t="shared" si="225"/>
        <v/>
      </c>
      <c r="U470" t="str">
        <f t="shared" si="226"/>
        <v/>
      </c>
      <c r="V470" t="str">
        <f t="shared" si="227"/>
        <v/>
      </c>
      <c r="W470" t="str">
        <f t="shared" si="228"/>
        <v/>
      </c>
      <c r="X470" t="str">
        <f t="shared" si="229"/>
        <v/>
      </c>
      <c r="Y470" t="str">
        <f t="shared" si="230"/>
        <v/>
      </c>
      <c r="Z470" t="str">
        <f t="shared" si="231"/>
        <v/>
      </c>
      <c r="AA470" t="str">
        <f t="shared" si="232"/>
        <v/>
      </c>
      <c r="AB470" t="str">
        <f t="shared" si="233"/>
        <v/>
      </c>
      <c r="AC470" t="str">
        <f t="shared" si="234"/>
        <v/>
      </c>
      <c r="AD470" t="str">
        <f t="shared" si="235"/>
        <v/>
      </c>
      <c r="AE470" t="str">
        <f t="shared" si="236"/>
        <v/>
      </c>
      <c r="AF470" t="str">
        <f t="shared" si="237"/>
        <v/>
      </c>
      <c r="AG470" s="27"/>
    </row>
    <row r="471" spans="2:33" ht="14.4">
      <c r="B471" s="19" t="str">
        <f>IF(ISBLANK(A471),"",_xlfn.XLOOKUP(LEFT(A471,3),'MKT name rule'!$B$2:$B$322,'MKT name rule'!$C$2:$C$322, "Not found"))</f>
        <v/>
      </c>
      <c r="C471" s="19" t="str">
        <f t="shared" si="238"/>
        <v/>
      </c>
      <c r="D471" t="str">
        <f t="shared" si="211"/>
        <v/>
      </c>
      <c r="E471" t="str">
        <f t="shared" si="212"/>
        <v/>
      </c>
      <c r="F471" t="str">
        <f t="shared" si="213"/>
        <v/>
      </c>
      <c r="G471" t="str">
        <f t="shared" si="210"/>
        <v/>
      </c>
      <c r="H471" t="str">
        <f t="shared" si="239"/>
        <v/>
      </c>
      <c r="I471" t="str">
        <f t="shared" si="214"/>
        <v/>
      </c>
      <c r="J471" t="str">
        <f t="shared" si="215"/>
        <v/>
      </c>
      <c r="K471" t="str">
        <f t="shared" si="216"/>
        <v/>
      </c>
      <c r="L471" s="1" t="str">
        <f t="shared" si="217"/>
        <v/>
      </c>
      <c r="M471" t="str">
        <f t="shared" si="218"/>
        <v/>
      </c>
      <c r="N471" t="str">
        <f t="shared" si="219"/>
        <v/>
      </c>
      <c r="O471" t="str">
        <f t="shared" si="220"/>
        <v/>
      </c>
      <c r="P471" t="str">
        <f t="shared" si="221"/>
        <v/>
      </c>
      <c r="Q471" t="str">
        <f t="shared" si="222"/>
        <v/>
      </c>
      <c r="R471" t="str">
        <f t="shared" si="223"/>
        <v/>
      </c>
      <c r="S471" t="str">
        <f t="shared" si="224"/>
        <v/>
      </c>
      <c r="T471" t="str">
        <f t="shared" si="225"/>
        <v/>
      </c>
      <c r="U471" t="str">
        <f t="shared" si="226"/>
        <v/>
      </c>
      <c r="V471" t="str">
        <f t="shared" si="227"/>
        <v/>
      </c>
      <c r="W471" t="str">
        <f t="shared" si="228"/>
        <v/>
      </c>
      <c r="X471" t="str">
        <f t="shared" si="229"/>
        <v/>
      </c>
      <c r="Y471" t="str">
        <f t="shared" si="230"/>
        <v/>
      </c>
      <c r="Z471" t="str">
        <f t="shared" si="231"/>
        <v/>
      </c>
      <c r="AA471" t="str">
        <f t="shared" si="232"/>
        <v/>
      </c>
      <c r="AB471" t="str">
        <f t="shared" si="233"/>
        <v/>
      </c>
      <c r="AC471" t="str">
        <f t="shared" si="234"/>
        <v/>
      </c>
      <c r="AD471" t="str">
        <f t="shared" si="235"/>
        <v/>
      </c>
      <c r="AE471" t="str">
        <f t="shared" si="236"/>
        <v/>
      </c>
      <c r="AF471" t="str">
        <f t="shared" si="237"/>
        <v/>
      </c>
      <c r="AG471" s="27"/>
    </row>
    <row r="472" spans="2:33" ht="14.4">
      <c r="B472" s="19" t="str">
        <f>IF(ISBLANK(A472),"",_xlfn.XLOOKUP(LEFT(A472,3),'MKT name rule'!$B$2:$B$322,'MKT name rule'!$C$2:$C$322, "Not found"))</f>
        <v/>
      </c>
      <c r="C472" s="19" t="str">
        <f t="shared" si="238"/>
        <v/>
      </c>
      <c r="D472" t="str">
        <f t="shared" si="211"/>
        <v/>
      </c>
      <c r="E472" t="str">
        <f t="shared" si="212"/>
        <v/>
      </c>
      <c r="F472" t="str">
        <f t="shared" si="213"/>
        <v/>
      </c>
      <c r="G472" t="str">
        <f t="shared" si="210"/>
        <v/>
      </c>
      <c r="H472" t="str">
        <f t="shared" si="239"/>
        <v/>
      </c>
      <c r="I472" t="str">
        <f t="shared" si="214"/>
        <v/>
      </c>
      <c r="J472" t="str">
        <f t="shared" si="215"/>
        <v/>
      </c>
      <c r="K472" t="str">
        <f t="shared" si="216"/>
        <v/>
      </c>
      <c r="L472" s="1" t="str">
        <f t="shared" si="217"/>
        <v/>
      </c>
      <c r="M472" t="str">
        <f t="shared" si="218"/>
        <v/>
      </c>
      <c r="N472" t="str">
        <f t="shared" si="219"/>
        <v/>
      </c>
      <c r="O472" t="str">
        <f t="shared" si="220"/>
        <v/>
      </c>
      <c r="P472" t="str">
        <f t="shared" si="221"/>
        <v/>
      </c>
      <c r="Q472" t="str">
        <f t="shared" si="222"/>
        <v/>
      </c>
      <c r="R472" t="str">
        <f t="shared" si="223"/>
        <v/>
      </c>
      <c r="S472" t="str">
        <f t="shared" si="224"/>
        <v/>
      </c>
      <c r="T472" t="str">
        <f t="shared" si="225"/>
        <v/>
      </c>
      <c r="U472" t="str">
        <f t="shared" si="226"/>
        <v/>
      </c>
      <c r="V472" t="str">
        <f t="shared" si="227"/>
        <v/>
      </c>
      <c r="W472" t="str">
        <f t="shared" si="228"/>
        <v/>
      </c>
      <c r="X472" t="str">
        <f t="shared" si="229"/>
        <v/>
      </c>
      <c r="Y472" t="str">
        <f t="shared" si="230"/>
        <v/>
      </c>
      <c r="Z472" t="str">
        <f t="shared" si="231"/>
        <v/>
      </c>
      <c r="AA472" t="str">
        <f t="shared" si="232"/>
        <v/>
      </c>
      <c r="AB472" t="str">
        <f t="shared" si="233"/>
        <v/>
      </c>
      <c r="AC472" t="str">
        <f t="shared" si="234"/>
        <v/>
      </c>
      <c r="AD472" t="str">
        <f t="shared" si="235"/>
        <v/>
      </c>
      <c r="AE472" t="str">
        <f t="shared" si="236"/>
        <v/>
      </c>
      <c r="AF472" t="str">
        <f t="shared" si="237"/>
        <v/>
      </c>
      <c r="AG472" s="27"/>
    </row>
    <row r="473" spans="2:33" ht="14.4">
      <c r="B473" s="19" t="str">
        <f>IF(ISBLANK(A473),"",_xlfn.XLOOKUP(LEFT(A473,3),'MKT name rule'!$B$2:$B$322,'MKT name rule'!$C$2:$C$322, "Not found"))</f>
        <v/>
      </c>
      <c r="C473" s="19" t="str">
        <f t="shared" si="238"/>
        <v/>
      </c>
      <c r="D473" t="str">
        <f t="shared" si="211"/>
        <v/>
      </c>
      <c r="E473" t="str">
        <f t="shared" si="212"/>
        <v/>
      </c>
      <c r="F473" t="str">
        <f t="shared" si="213"/>
        <v/>
      </c>
      <c r="G473" t="str">
        <f t="shared" si="210"/>
        <v/>
      </c>
      <c r="H473" t="str">
        <f t="shared" si="239"/>
        <v/>
      </c>
      <c r="I473" t="str">
        <f t="shared" si="214"/>
        <v/>
      </c>
      <c r="J473" t="str">
        <f t="shared" si="215"/>
        <v/>
      </c>
      <c r="K473" t="str">
        <f t="shared" si="216"/>
        <v/>
      </c>
      <c r="L473" s="1" t="str">
        <f t="shared" si="217"/>
        <v/>
      </c>
      <c r="M473" t="str">
        <f t="shared" si="218"/>
        <v/>
      </c>
      <c r="N473" t="str">
        <f t="shared" si="219"/>
        <v/>
      </c>
      <c r="O473" t="str">
        <f t="shared" si="220"/>
        <v/>
      </c>
      <c r="P473" t="str">
        <f t="shared" si="221"/>
        <v/>
      </c>
      <c r="Q473" t="str">
        <f t="shared" si="222"/>
        <v/>
      </c>
      <c r="R473" t="str">
        <f t="shared" si="223"/>
        <v/>
      </c>
      <c r="S473" t="str">
        <f t="shared" si="224"/>
        <v/>
      </c>
      <c r="T473" t="str">
        <f t="shared" si="225"/>
        <v/>
      </c>
      <c r="U473" t="str">
        <f t="shared" si="226"/>
        <v/>
      </c>
      <c r="V473" t="str">
        <f t="shared" si="227"/>
        <v/>
      </c>
      <c r="W473" t="str">
        <f t="shared" si="228"/>
        <v/>
      </c>
      <c r="X473" t="str">
        <f t="shared" si="229"/>
        <v/>
      </c>
      <c r="Y473" t="str">
        <f t="shared" si="230"/>
        <v/>
      </c>
      <c r="Z473" t="str">
        <f t="shared" si="231"/>
        <v/>
      </c>
      <c r="AA473" t="str">
        <f t="shared" si="232"/>
        <v/>
      </c>
      <c r="AB473" t="str">
        <f t="shared" si="233"/>
        <v/>
      </c>
      <c r="AC473" t="str">
        <f t="shared" si="234"/>
        <v/>
      </c>
      <c r="AD473" t="str">
        <f t="shared" si="235"/>
        <v/>
      </c>
      <c r="AE473" t="str">
        <f t="shared" si="236"/>
        <v/>
      </c>
      <c r="AF473" t="str">
        <f t="shared" si="237"/>
        <v/>
      </c>
      <c r="AG473" s="27"/>
    </row>
    <row r="474" spans="2:33" ht="14.4">
      <c r="B474" s="19" t="str">
        <f>IF(ISBLANK(A474),"",_xlfn.XLOOKUP(LEFT(A474,3),'MKT name rule'!$B$2:$B$322,'MKT name rule'!$C$2:$C$322, "Not found"))</f>
        <v/>
      </c>
      <c r="C474" s="19" t="str">
        <f t="shared" si="238"/>
        <v/>
      </c>
      <c r="D474" t="str">
        <f t="shared" si="211"/>
        <v/>
      </c>
      <c r="E474" t="str">
        <f t="shared" si="212"/>
        <v/>
      </c>
      <c r="F474" t="str">
        <f t="shared" si="213"/>
        <v/>
      </c>
      <c r="G474" t="str">
        <f t="shared" si="210"/>
        <v/>
      </c>
      <c r="H474" t="str">
        <f t="shared" si="239"/>
        <v/>
      </c>
      <c r="I474" t="str">
        <f t="shared" si="214"/>
        <v/>
      </c>
      <c r="J474" t="str">
        <f t="shared" si="215"/>
        <v/>
      </c>
      <c r="K474" t="str">
        <f t="shared" si="216"/>
        <v/>
      </c>
      <c r="L474" s="1" t="str">
        <f t="shared" si="217"/>
        <v/>
      </c>
      <c r="M474" t="str">
        <f t="shared" si="218"/>
        <v/>
      </c>
      <c r="N474" t="str">
        <f t="shared" si="219"/>
        <v/>
      </c>
      <c r="O474" t="str">
        <f t="shared" si="220"/>
        <v/>
      </c>
      <c r="P474" t="str">
        <f t="shared" si="221"/>
        <v/>
      </c>
      <c r="Q474" t="str">
        <f t="shared" si="222"/>
        <v/>
      </c>
      <c r="R474" t="str">
        <f t="shared" si="223"/>
        <v/>
      </c>
      <c r="S474" t="str">
        <f t="shared" si="224"/>
        <v/>
      </c>
      <c r="T474" t="str">
        <f t="shared" si="225"/>
        <v/>
      </c>
      <c r="U474" t="str">
        <f t="shared" si="226"/>
        <v/>
      </c>
      <c r="V474" t="str">
        <f t="shared" si="227"/>
        <v/>
      </c>
      <c r="W474" t="str">
        <f t="shared" si="228"/>
        <v/>
      </c>
      <c r="X474" t="str">
        <f t="shared" si="229"/>
        <v/>
      </c>
      <c r="Y474" t="str">
        <f t="shared" si="230"/>
        <v/>
      </c>
      <c r="Z474" t="str">
        <f t="shared" si="231"/>
        <v/>
      </c>
      <c r="AA474" t="str">
        <f t="shared" si="232"/>
        <v/>
      </c>
      <c r="AB474" t="str">
        <f t="shared" si="233"/>
        <v/>
      </c>
      <c r="AC474" t="str">
        <f t="shared" si="234"/>
        <v/>
      </c>
      <c r="AD474" t="str">
        <f t="shared" si="235"/>
        <v/>
      </c>
      <c r="AE474" t="str">
        <f t="shared" si="236"/>
        <v/>
      </c>
      <c r="AF474" t="str">
        <f t="shared" si="237"/>
        <v/>
      </c>
      <c r="AG474" s="27"/>
    </row>
    <row r="475" spans="2:33" ht="14.4">
      <c r="B475" s="19" t="str">
        <f>IF(ISBLANK(A475),"",_xlfn.XLOOKUP(LEFT(A475,3),'MKT name rule'!$B$2:$B$322,'MKT name rule'!$C$2:$C$322, "Not found"))</f>
        <v/>
      </c>
      <c r="C475" s="19" t="str">
        <f t="shared" si="238"/>
        <v/>
      </c>
      <c r="D475" t="str">
        <f t="shared" si="211"/>
        <v/>
      </c>
      <c r="E475" t="str">
        <f t="shared" si="212"/>
        <v/>
      </c>
      <c r="F475" t="str">
        <f t="shared" si="213"/>
        <v/>
      </c>
      <c r="G475" t="str">
        <f t="shared" si="210"/>
        <v/>
      </c>
      <c r="H475" t="str">
        <f t="shared" si="239"/>
        <v/>
      </c>
      <c r="I475" t="str">
        <f t="shared" si="214"/>
        <v/>
      </c>
      <c r="J475" t="str">
        <f t="shared" si="215"/>
        <v/>
      </c>
      <c r="K475" t="str">
        <f t="shared" si="216"/>
        <v/>
      </c>
      <c r="L475" s="1" t="str">
        <f t="shared" si="217"/>
        <v/>
      </c>
      <c r="M475" t="str">
        <f t="shared" si="218"/>
        <v/>
      </c>
      <c r="N475" t="str">
        <f t="shared" si="219"/>
        <v/>
      </c>
      <c r="O475" t="str">
        <f t="shared" si="220"/>
        <v/>
      </c>
      <c r="P475" t="str">
        <f t="shared" si="221"/>
        <v/>
      </c>
      <c r="Q475" t="str">
        <f t="shared" si="222"/>
        <v/>
      </c>
      <c r="R475" t="str">
        <f t="shared" si="223"/>
        <v/>
      </c>
      <c r="S475" t="str">
        <f t="shared" si="224"/>
        <v/>
      </c>
      <c r="T475" t="str">
        <f t="shared" si="225"/>
        <v/>
      </c>
      <c r="U475" t="str">
        <f t="shared" si="226"/>
        <v/>
      </c>
      <c r="V475" t="str">
        <f t="shared" si="227"/>
        <v/>
      </c>
      <c r="W475" t="str">
        <f t="shared" si="228"/>
        <v/>
      </c>
      <c r="X475" t="str">
        <f t="shared" si="229"/>
        <v/>
      </c>
      <c r="Y475" t="str">
        <f t="shared" si="230"/>
        <v/>
      </c>
      <c r="Z475" t="str">
        <f t="shared" si="231"/>
        <v/>
      </c>
      <c r="AA475" t="str">
        <f t="shared" si="232"/>
        <v/>
      </c>
      <c r="AB475" t="str">
        <f t="shared" si="233"/>
        <v/>
      </c>
      <c r="AC475" t="str">
        <f t="shared" si="234"/>
        <v/>
      </c>
      <c r="AD475" t="str">
        <f t="shared" si="235"/>
        <v/>
      </c>
      <c r="AE475" t="str">
        <f t="shared" si="236"/>
        <v/>
      </c>
      <c r="AF475" t="str">
        <f t="shared" si="237"/>
        <v/>
      </c>
      <c r="AG475" s="27"/>
    </row>
    <row r="476" spans="2:33" ht="14.4">
      <c r="B476" s="19" t="str">
        <f>IF(ISBLANK(A476),"",_xlfn.XLOOKUP(LEFT(A476,3),'MKT name rule'!$B$2:$B$322,'MKT name rule'!$C$2:$C$322, "Not found"))</f>
        <v/>
      </c>
      <c r="C476" s="19" t="str">
        <f t="shared" si="238"/>
        <v/>
      </c>
      <c r="D476" t="str">
        <f t="shared" si="211"/>
        <v/>
      </c>
      <c r="E476" t="str">
        <f t="shared" si="212"/>
        <v/>
      </c>
      <c r="F476" t="str">
        <f t="shared" si="213"/>
        <v/>
      </c>
      <c r="G476" t="str">
        <f t="shared" si="210"/>
        <v/>
      </c>
      <c r="H476" t="str">
        <f t="shared" si="239"/>
        <v/>
      </c>
      <c r="I476" t="str">
        <f t="shared" si="214"/>
        <v/>
      </c>
      <c r="J476" t="str">
        <f t="shared" si="215"/>
        <v/>
      </c>
      <c r="K476" t="str">
        <f t="shared" si="216"/>
        <v/>
      </c>
      <c r="L476" s="1" t="str">
        <f t="shared" si="217"/>
        <v/>
      </c>
      <c r="M476" t="str">
        <f t="shared" si="218"/>
        <v/>
      </c>
      <c r="N476" t="str">
        <f t="shared" si="219"/>
        <v/>
      </c>
      <c r="O476" t="str">
        <f t="shared" si="220"/>
        <v/>
      </c>
      <c r="P476" t="str">
        <f t="shared" si="221"/>
        <v/>
      </c>
      <c r="Q476" t="str">
        <f t="shared" si="222"/>
        <v/>
      </c>
      <c r="R476" t="str">
        <f t="shared" si="223"/>
        <v/>
      </c>
      <c r="S476" t="str">
        <f t="shared" si="224"/>
        <v/>
      </c>
      <c r="T476" t="str">
        <f t="shared" si="225"/>
        <v/>
      </c>
      <c r="U476" t="str">
        <f t="shared" si="226"/>
        <v/>
      </c>
      <c r="V476" t="str">
        <f t="shared" si="227"/>
        <v/>
      </c>
      <c r="W476" t="str">
        <f t="shared" si="228"/>
        <v/>
      </c>
      <c r="X476" t="str">
        <f t="shared" si="229"/>
        <v/>
      </c>
      <c r="Y476" t="str">
        <f t="shared" si="230"/>
        <v/>
      </c>
      <c r="Z476" t="str">
        <f t="shared" si="231"/>
        <v/>
      </c>
      <c r="AA476" t="str">
        <f t="shared" si="232"/>
        <v/>
      </c>
      <c r="AB476" t="str">
        <f t="shared" si="233"/>
        <v/>
      </c>
      <c r="AC476" t="str">
        <f t="shared" si="234"/>
        <v/>
      </c>
      <c r="AD476" t="str">
        <f t="shared" si="235"/>
        <v/>
      </c>
      <c r="AE476" t="str">
        <f t="shared" si="236"/>
        <v/>
      </c>
      <c r="AF476" t="str">
        <f t="shared" si="237"/>
        <v/>
      </c>
      <c r="AG476" s="27"/>
    </row>
    <row r="477" spans="2:33" ht="14.4">
      <c r="B477" s="19" t="str">
        <f>IF(ISBLANK(A477),"",_xlfn.XLOOKUP(LEFT(A477,3),'MKT name rule'!$B$2:$B$322,'MKT name rule'!$C$2:$C$322, "Not found"))</f>
        <v/>
      </c>
      <c r="C477" s="19" t="str">
        <f t="shared" si="238"/>
        <v/>
      </c>
      <c r="D477" t="str">
        <f t="shared" si="211"/>
        <v/>
      </c>
      <c r="E477" t="str">
        <f t="shared" si="212"/>
        <v/>
      </c>
      <c r="F477" t="str">
        <f t="shared" si="213"/>
        <v/>
      </c>
      <c r="G477" t="str">
        <f t="shared" si="210"/>
        <v/>
      </c>
      <c r="H477" t="str">
        <f t="shared" si="239"/>
        <v/>
      </c>
      <c r="I477" t="str">
        <f t="shared" si="214"/>
        <v/>
      </c>
      <c r="J477" t="str">
        <f t="shared" si="215"/>
        <v/>
      </c>
      <c r="K477" t="str">
        <f t="shared" si="216"/>
        <v/>
      </c>
      <c r="L477" s="1" t="str">
        <f t="shared" si="217"/>
        <v/>
      </c>
      <c r="M477" t="str">
        <f t="shared" si="218"/>
        <v/>
      </c>
      <c r="N477" t="str">
        <f t="shared" si="219"/>
        <v/>
      </c>
      <c r="O477" t="str">
        <f t="shared" si="220"/>
        <v/>
      </c>
      <c r="P477" t="str">
        <f t="shared" si="221"/>
        <v/>
      </c>
      <c r="Q477" t="str">
        <f t="shared" si="222"/>
        <v/>
      </c>
      <c r="R477" t="str">
        <f t="shared" si="223"/>
        <v/>
      </c>
      <c r="S477" t="str">
        <f t="shared" si="224"/>
        <v/>
      </c>
      <c r="T477" t="str">
        <f t="shared" si="225"/>
        <v/>
      </c>
      <c r="U477" t="str">
        <f t="shared" si="226"/>
        <v/>
      </c>
      <c r="V477" t="str">
        <f t="shared" si="227"/>
        <v/>
      </c>
      <c r="W477" t="str">
        <f t="shared" si="228"/>
        <v/>
      </c>
      <c r="X477" t="str">
        <f t="shared" si="229"/>
        <v/>
      </c>
      <c r="Y477" t="str">
        <f t="shared" si="230"/>
        <v/>
      </c>
      <c r="Z477" t="str">
        <f t="shared" si="231"/>
        <v/>
      </c>
      <c r="AA477" t="str">
        <f t="shared" si="232"/>
        <v/>
      </c>
      <c r="AB477" t="str">
        <f t="shared" si="233"/>
        <v/>
      </c>
      <c r="AC477" t="str">
        <f t="shared" si="234"/>
        <v/>
      </c>
      <c r="AD477" t="str">
        <f t="shared" si="235"/>
        <v/>
      </c>
      <c r="AE477" t="str">
        <f t="shared" si="236"/>
        <v/>
      </c>
      <c r="AF477" t="str">
        <f t="shared" si="237"/>
        <v/>
      </c>
      <c r="AG477" s="27"/>
    </row>
    <row r="478" spans="2:33" ht="14.4">
      <c r="B478" s="19" t="str">
        <f>IF(ISBLANK(A478),"",_xlfn.XLOOKUP(LEFT(A478,3),'MKT name rule'!$B$2:$B$322,'MKT name rule'!$C$2:$C$322, "Not found"))</f>
        <v/>
      </c>
      <c r="C478" s="19" t="str">
        <f t="shared" si="238"/>
        <v/>
      </c>
      <c r="D478" t="str">
        <f t="shared" si="211"/>
        <v/>
      </c>
      <c r="E478" t="str">
        <f t="shared" si="212"/>
        <v/>
      </c>
      <c r="F478" t="str">
        <f t="shared" si="213"/>
        <v/>
      </c>
      <c r="G478" t="str">
        <f t="shared" si="210"/>
        <v/>
      </c>
      <c r="H478" t="str">
        <f t="shared" si="239"/>
        <v/>
      </c>
      <c r="I478" t="str">
        <f t="shared" si="214"/>
        <v/>
      </c>
      <c r="J478" t="str">
        <f t="shared" si="215"/>
        <v/>
      </c>
      <c r="K478" t="str">
        <f t="shared" si="216"/>
        <v/>
      </c>
      <c r="L478" s="1" t="str">
        <f t="shared" si="217"/>
        <v/>
      </c>
      <c r="M478" t="str">
        <f t="shared" si="218"/>
        <v/>
      </c>
      <c r="N478" t="str">
        <f t="shared" si="219"/>
        <v/>
      </c>
      <c r="O478" t="str">
        <f t="shared" si="220"/>
        <v/>
      </c>
      <c r="P478" t="str">
        <f t="shared" si="221"/>
        <v/>
      </c>
      <c r="Q478" t="str">
        <f t="shared" si="222"/>
        <v/>
      </c>
      <c r="R478" t="str">
        <f t="shared" si="223"/>
        <v/>
      </c>
      <c r="S478" t="str">
        <f t="shared" si="224"/>
        <v/>
      </c>
      <c r="T478" t="str">
        <f t="shared" si="225"/>
        <v/>
      </c>
      <c r="U478" t="str">
        <f t="shared" si="226"/>
        <v/>
      </c>
      <c r="V478" t="str">
        <f t="shared" si="227"/>
        <v/>
      </c>
      <c r="W478" t="str">
        <f t="shared" si="228"/>
        <v/>
      </c>
      <c r="X478" t="str">
        <f t="shared" si="229"/>
        <v/>
      </c>
      <c r="Y478" t="str">
        <f t="shared" si="230"/>
        <v/>
      </c>
      <c r="Z478" t="str">
        <f t="shared" si="231"/>
        <v/>
      </c>
      <c r="AA478" t="str">
        <f t="shared" si="232"/>
        <v/>
      </c>
      <c r="AB478" t="str">
        <f t="shared" si="233"/>
        <v/>
      </c>
      <c r="AC478" t="str">
        <f t="shared" si="234"/>
        <v/>
      </c>
      <c r="AD478" t="str">
        <f t="shared" si="235"/>
        <v/>
      </c>
      <c r="AE478" t="str">
        <f t="shared" si="236"/>
        <v/>
      </c>
      <c r="AF478" t="str">
        <f t="shared" si="237"/>
        <v/>
      </c>
      <c r="AG478" s="27"/>
    </row>
    <row r="479" spans="2:33" ht="14.4">
      <c r="B479" s="19" t="str">
        <f>IF(ISBLANK(A479),"",_xlfn.XLOOKUP(LEFT(A479,3),'MKT name rule'!$B$2:$B$322,'MKT name rule'!$C$2:$C$322, "Not found"))</f>
        <v/>
      </c>
      <c r="C479" s="19" t="str">
        <f t="shared" si="238"/>
        <v/>
      </c>
      <c r="D479" t="str">
        <f t="shared" si="211"/>
        <v/>
      </c>
      <c r="E479" t="str">
        <f t="shared" si="212"/>
        <v/>
      </c>
      <c r="F479" t="str">
        <f t="shared" si="213"/>
        <v/>
      </c>
      <c r="G479" t="str">
        <f t="shared" si="210"/>
        <v/>
      </c>
      <c r="H479" t="str">
        <f t="shared" si="239"/>
        <v/>
      </c>
      <c r="I479" t="str">
        <f t="shared" si="214"/>
        <v/>
      </c>
      <c r="J479" t="str">
        <f t="shared" si="215"/>
        <v/>
      </c>
      <c r="K479" t="str">
        <f t="shared" si="216"/>
        <v/>
      </c>
      <c r="L479" s="1" t="str">
        <f t="shared" si="217"/>
        <v/>
      </c>
      <c r="M479" t="str">
        <f t="shared" si="218"/>
        <v/>
      </c>
      <c r="N479" t="str">
        <f t="shared" si="219"/>
        <v/>
      </c>
      <c r="O479" t="str">
        <f t="shared" si="220"/>
        <v/>
      </c>
      <c r="P479" t="str">
        <f t="shared" si="221"/>
        <v/>
      </c>
      <c r="Q479" t="str">
        <f t="shared" si="222"/>
        <v/>
      </c>
      <c r="R479" t="str">
        <f t="shared" si="223"/>
        <v/>
      </c>
      <c r="S479" t="str">
        <f t="shared" si="224"/>
        <v/>
      </c>
      <c r="T479" t="str">
        <f t="shared" si="225"/>
        <v/>
      </c>
      <c r="U479" t="str">
        <f t="shared" si="226"/>
        <v/>
      </c>
      <c r="V479" t="str">
        <f t="shared" si="227"/>
        <v/>
      </c>
      <c r="W479" t="str">
        <f t="shared" si="228"/>
        <v/>
      </c>
      <c r="X479" t="str">
        <f t="shared" si="229"/>
        <v/>
      </c>
      <c r="Y479" t="str">
        <f t="shared" si="230"/>
        <v/>
      </c>
      <c r="Z479" t="str">
        <f t="shared" si="231"/>
        <v/>
      </c>
      <c r="AA479" t="str">
        <f t="shared" si="232"/>
        <v/>
      </c>
      <c r="AB479" t="str">
        <f t="shared" si="233"/>
        <v/>
      </c>
      <c r="AC479" t="str">
        <f t="shared" si="234"/>
        <v/>
      </c>
      <c r="AD479" t="str">
        <f t="shared" si="235"/>
        <v/>
      </c>
      <c r="AE479" t="str">
        <f t="shared" si="236"/>
        <v/>
      </c>
      <c r="AF479" t="str">
        <f t="shared" si="237"/>
        <v/>
      </c>
      <c r="AG479" s="27"/>
    </row>
    <row r="480" spans="2:33" ht="14.4">
      <c r="B480" s="19" t="str">
        <f>IF(ISBLANK(A480),"",_xlfn.XLOOKUP(LEFT(A480,3),'MKT name rule'!$B$2:$B$322,'MKT name rule'!$C$2:$C$322, "Not found"))</f>
        <v/>
      </c>
      <c r="C480" s="19" t="str">
        <f t="shared" si="238"/>
        <v/>
      </c>
      <c r="D480" t="str">
        <f t="shared" si="211"/>
        <v/>
      </c>
      <c r="E480" t="str">
        <f t="shared" si="212"/>
        <v/>
      </c>
      <c r="F480" t="str">
        <f t="shared" si="213"/>
        <v/>
      </c>
      <c r="G480" t="str">
        <f t="shared" si="210"/>
        <v/>
      </c>
      <c r="H480" t="str">
        <f t="shared" si="239"/>
        <v/>
      </c>
      <c r="I480" t="str">
        <f t="shared" si="214"/>
        <v/>
      </c>
      <c r="J480" t="str">
        <f t="shared" si="215"/>
        <v/>
      </c>
      <c r="K480" t="str">
        <f t="shared" si="216"/>
        <v/>
      </c>
      <c r="L480" s="1" t="str">
        <f t="shared" si="217"/>
        <v/>
      </c>
      <c r="M480" t="str">
        <f t="shared" si="218"/>
        <v/>
      </c>
      <c r="N480" t="str">
        <f t="shared" si="219"/>
        <v/>
      </c>
      <c r="O480" t="str">
        <f t="shared" si="220"/>
        <v/>
      </c>
      <c r="P480" t="str">
        <f t="shared" si="221"/>
        <v/>
      </c>
      <c r="Q480" t="str">
        <f t="shared" si="222"/>
        <v/>
      </c>
      <c r="R480" t="str">
        <f t="shared" si="223"/>
        <v/>
      </c>
      <c r="S480" t="str">
        <f t="shared" si="224"/>
        <v/>
      </c>
      <c r="T480" t="str">
        <f t="shared" si="225"/>
        <v/>
      </c>
      <c r="U480" t="str">
        <f t="shared" si="226"/>
        <v/>
      </c>
      <c r="V480" t="str">
        <f t="shared" si="227"/>
        <v/>
      </c>
      <c r="W480" t="str">
        <f t="shared" si="228"/>
        <v/>
      </c>
      <c r="X480" t="str">
        <f t="shared" si="229"/>
        <v/>
      </c>
      <c r="Y480" t="str">
        <f t="shared" si="230"/>
        <v/>
      </c>
      <c r="Z480" t="str">
        <f t="shared" si="231"/>
        <v/>
      </c>
      <c r="AA480" t="str">
        <f t="shared" si="232"/>
        <v/>
      </c>
      <c r="AB480" t="str">
        <f t="shared" si="233"/>
        <v/>
      </c>
      <c r="AC480" t="str">
        <f t="shared" si="234"/>
        <v/>
      </c>
      <c r="AD480" t="str">
        <f t="shared" si="235"/>
        <v/>
      </c>
      <c r="AE480" t="str">
        <f t="shared" si="236"/>
        <v/>
      </c>
      <c r="AF480" t="str">
        <f t="shared" si="237"/>
        <v/>
      </c>
      <c r="AG480" s="27"/>
    </row>
    <row r="481" spans="2:33" ht="14.4">
      <c r="B481" s="19" t="str">
        <f>IF(ISBLANK(A481),"",_xlfn.XLOOKUP(LEFT(A481,3),'MKT name rule'!$B$2:$B$322,'MKT name rule'!$C$2:$C$322, "Not found"))</f>
        <v/>
      </c>
      <c r="C481" s="19" t="str">
        <f t="shared" si="238"/>
        <v/>
      </c>
      <c r="D481" t="str">
        <f t="shared" si="211"/>
        <v/>
      </c>
      <c r="E481" t="str">
        <f t="shared" si="212"/>
        <v/>
      </c>
      <c r="F481" t="str">
        <f t="shared" si="213"/>
        <v/>
      </c>
      <c r="G481" t="str">
        <f t="shared" si="210"/>
        <v/>
      </c>
      <c r="H481" t="str">
        <f t="shared" si="239"/>
        <v/>
      </c>
      <c r="I481" t="str">
        <f t="shared" si="214"/>
        <v/>
      </c>
      <c r="J481" t="str">
        <f t="shared" si="215"/>
        <v/>
      </c>
      <c r="K481" t="str">
        <f t="shared" si="216"/>
        <v/>
      </c>
      <c r="L481" s="1" t="str">
        <f t="shared" si="217"/>
        <v/>
      </c>
      <c r="M481" t="str">
        <f t="shared" si="218"/>
        <v/>
      </c>
      <c r="N481" t="str">
        <f t="shared" si="219"/>
        <v/>
      </c>
      <c r="O481" t="str">
        <f t="shared" si="220"/>
        <v/>
      </c>
      <c r="P481" t="str">
        <f t="shared" si="221"/>
        <v/>
      </c>
      <c r="Q481" t="str">
        <f t="shared" si="222"/>
        <v/>
      </c>
      <c r="R481" t="str">
        <f t="shared" si="223"/>
        <v/>
      </c>
      <c r="S481" t="str">
        <f t="shared" si="224"/>
        <v/>
      </c>
      <c r="T481" t="str">
        <f t="shared" si="225"/>
        <v/>
      </c>
      <c r="U481" t="str">
        <f t="shared" si="226"/>
        <v/>
      </c>
      <c r="V481" t="str">
        <f t="shared" si="227"/>
        <v/>
      </c>
      <c r="W481" t="str">
        <f t="shared" si="228"/>
        <v/>
      </c>
      <c r="X481" t="str">
        <f t="shared" si="229"/>
        <v/>
      </c>
      <c r="Y481" t="str">
        <f t="shared" si="230"/>
        <v/>
      </c>
      <c r="Z481" t="str">
        <f t="shared" si="231"/>
        <v/>
      </c>
      <c r="AA481" t="str">
        <f t="shared" si="232"/>
        <v/>
      </c>
      <c r="AB481" t="str">
        <f t="shared" si="233"/>
        <v/>
      </c>
      <c r="AC481" t="str">
        <f t="shared" si="234"/>
        <v/>
      </c>
      <c r="AD481" t="str">
        <f t="shared" si="235"/>
        <v/>
      </c>
      <c r="AE481" t="str">
        <f t="shared" si="236"/>
        <v/>
      </c>
      <c r="AF481" t="str">
        <f t="shared" si="237"/>
        <v/>
      </c>
      <c r="AG481" s="27"/>
    </row>
    <row r="482" spans="2:33" ht="14.4">
      <c r="B482" s="19" t="str">
        <f>IF(ISBLANK(A482),"",_xlfn.XLOOKUP(LEFT(A482,3),'MKT name rule'!$B$2:$B$322,'MKT name rule'!$C$2:$C$322, "Not found"))</f>
        <v/>
      </c>
      <c r="C482" s="19" t="str">
        <f t="shared" si="238"/>
        <v/>
      </c>
      <c r="D482" t="str">
        <f t="shared" si="211"/>
        <v/>
      </c>
      <c r="E482" t="str">
        <f t="shared" si="212"/>
        <v/>
      </c>
      <c r="F482" t="str">
        <f t="shared" si="213"/>
        <v/>
      </c>
      <c r="G482" t="str">
        <f t="shared" ref="G482:G545" si="240">IF(ISBLANK(A482),"",IF(ISNUMBER(SEARCH("Windows 11 Home",BR482)),"Windows 11 Home",IF(ISNUMBER(SEARCH("Windows 11 Pro",BR482)),"Windows 11 Pro",IF(ISNUMBER(SEARCH("Chrome",AM482)),"ChromeOS",""))))</f>
        <v/>
      </c>
      <c r="H482" t="str">
        <f t="shared" si="239"/>
        <v/>
      </c>
      <c r="I482" t="str">
        <f t="shared" si="214"/>
        <v/>
      </c>
      <c r="J482" t="str">
        <f t="shared" si="215"/>
        <v/>
      </c>
      <c r="K482" t="str">
        <f t="shared" si="216"/>
        <v/>
      </c>
      <c r="L482" s="1" t="str">
        <f t="shared" si="217"/>
        <v/>
      </c>
      <c r="M482" t="str">
        <f t="shared" si="218"/>
        <v/>
      </c>
      <c r="N482" t="str">
        <f t="shared" si="219"/>
        <v/>
      </c>
      <c r="O482" t="str">
        <f t="shared" si="220"/>
        <v/>
      </c>
      <c r="P482" t="str">
        <f t="shared" si="221"/>
        <v/>
      </c>
      <c r="Q482" t="str">
        <f t="shared" si="222"/>
        <v/>
      </c>
      <c r="R482" t="str">
        <f t="shared" si="223"/>
        <v/>
      </c>
      <c r="S482" t="str">
        <f t="shared" si="224"/>
        <v/>
      </c>
      <c r="T482" t="str">
        <f t="shared" si="225"/>
        <v/>
      </c>
      <c r="U482" t="str">
        <f t="shared" si="226"/>
        <v/>
      </c>
      <c r="V482" t="str">
        <f t="shared" si="227"/>
        <v/>
      </c>
      <c r="W482" t="str">
        <f t="shared" si="228"/>
        <v/>
      </c>
      <c r="X482" t="str">
        <f t="shared" si="229"/>
        <v/>
      </c>
      <c r="Y482" t="str">
        <f t="shared" si="230"/>
        <v/>
      </c>
      <c r="Z482" t="str">
        <f t="shared" si="231"/>
        <v/>
      </c>
      <c r="AA482" t="str">
        <f t="shared" si="232"/>
        <v/>
      </c>
      <c r="AB482" t="str">
        <f t="shared" si="233"/>
        <v/>
      </c>
      <c r="AC482" t="str">
        <f t="shared" si="234"/>
        <v/>
      </c>
      <c r="AD482" t="str">
        <f t="shared" si="235"/>
        <v/>
      </c>
      <c r="AE482" t="str">
        <f t="shared" si="236"/>
        <v/>
      </c>
      <c r="AF482" t="str">
        <f t="shared" si="237"/>
        <v/>
      </c>
      <c r="AG482" s="27"/>
    </row>
    <row r="483" spans="2:33" ht="14.4">
      <c r="B483" s="19" t="str">
        <f>IF(ISBLANK(A483),"",_xlfn.XLOOKUP(LEFT(A483,3),'MKT name rule'!$B$2:$B$322,'MKT name rule'!$C$2:$C$322, "Not found"))</f>
        <v/>
      </c>
      <c r="C483" s="19" t="str">
        <f t="shared" si="238"/>
        <v/>
      </c>
      <c r="D483" t="str">
        <f t="shared" si="211"/>
        <v/>
      </c>
      <c r="E483" t="str">
        <f t="shared" si="212"/>
        <v/>
      </c>
      <c r="F483" t="str">
        <f t="shared" si="213"/>
        <v/>
      </c>
      <c r="G483" t="str">
        <f t="shared" si="240"/>
        <v/>
      </c>
      <c r="H483" t="str">
        <f t="shared" si="239"/>
        <v/>
      </c>
      <c r="I483" t="str">
        <f t="shared" si="214"/>
        <v/>
      </c>
      <c r="J483" t="str">
        <f t="shared" si="215"/>
        <v/>
      </c>
      <c r="K483" t="str">
        <f t="shared" si="216"/>
        <v/>
      </c>
      <c r="L483" s="1" t="str">
        <f t="shared" si="217"/>
        <v/>
      </c>
      <c r="M483" t="str">
        <f t="shared" si="218"/>
        <v/>
      </c>
      <c r="N483" t="str">
        <f t="shared" si="219"/>
        <v/>
      </c>
      <c r="O483" t="str">
        <f t="shared" si="220"/>
        <v/>
      </c>
      <c r="P483" t="str">
        <f t="shared" si="221"/>
        <v/>
      </c>
      <c r="Q483" t="str">
        <f t="shared" si="222"/>
        <v/>
      </c>
      <c r="R483" t="str">
        <f t="shared" si="223"/>
        <v/>
      </c>
      <c r="S483" t="str">
        <f t="shared" si="224"/>
        <v/>
      </c>
      <c r="T483" t="str">
        <f t="shared" si="225"/>
        <v/>
      </c>
      <c r="U483" t="str">
        <f t="shared" si="226"/>
        <v/>
      </c>
      <c r="V483" t="str">
        <f t="shared" si="227"/>
        <v/>
      </c>
      <c r="W483" t="str">
        <f t="shared" si="228"/>
        <v/>
      </c>
      <c r="X483" t="str">
        <f t="shared" si="229"/>
        <v/>
      </c>
      <c r="Y483" t="str">
        <f t="shared" si="230"/>
        <v/>
      </c>
      <c r="Z483" t="str">
        <f t="shared" si="231"/>
        <v/>
      </c>
      <c r="AA483" t="str">
        <f t="shared" si="232"/>
        <v/>
      </c>
      <c r="AB483" t="str">
        <f t="shared" si="233"/>
        <v/>
      </c>
      <c r="AC483" t="str">
        <f t="shared" si="234"/>
        <v/>
      </c>
      <c r="AD483" t="str">
        <f t="shared" si="235"/>
        <v/>
      </c>
      <c r="AE483" t="str">
        <f t="shared" si="236"/>
        <v/>
      </c>
      <c r="AF483" t="str">
        <f t="shared" si="237"/>
        <v/>
      </c>
      <c r="AG483" s="27"/>
    </row>
    <row r="484" spans="2:33" ht="14.4">
      <c r="B484" s="19" t="str">
        <f>IF(ISBLANK(A484),"",_xlfn.XLOOKUP(LEFT(A484,3),'MKT name rule'!$B$2:$B$322,'MKT name rule'!$C$2:$C$322, "Not found"))</f>
        <v/>
      </c>
      <c r="C484" s="19" t="str">
        <f t="shared" si="238"/>
        <v/>
      </c>
      <c r="D484" t="str">
        <f t="shared" si="211"/>
        <v/>
      </c>
      <c r="E484" t="str">
        <f t="shared" si="212"/>
        <v/>
      </c>
      <c r="F484" t="str">
        <f t="shared" si="213"/>
        <v/>
      </c>
      <c r="G484" t="str">
        <f t="shared" si="240"/>
        <v/>
      </c>
      <c r="H484" t="str">
        <f t="shared" si="239"/>
        <v/>
      </c>
      <c r="I484" t="str">
        <f t="shared" si="214"/>
        <v/>
      </c>
      <c r="J484" t="str">
        <f t="shared" si="215"/>
        <v/>
      </c>
      <c r="K484" t="str">
        <f t="shared" si="216"/>
        <v/>
      </c>
      <c r="L484" s="1" t="str">
        <f t="shared" si="217"/>
        <v/>
      </c>
      <c r="M484" t="str">
        <f t="shared" si="218"/>
        <v/>
      </c>
      <c r="N484" t="str">
        <f t="shared" si="219"/>
        <v/>
      </c>
      <c r="O484" t="str">
        <f t="shared" si="220"/>
        <v/>
      </c>
      <c r="P484" t="str">
        <f t="shared" si="221"/>
        <v/>
      </c>
      <c r="Q484" t="str">
        <f t="shared" si="222"/>
        <v/>
      </c>
      <c r="R484" t="str">
        <f t="shared" si="223"/>
        <v/>
      </c>
      <c r="S484" t="str">
        <f t="shared" si="224"/>
        <v/>
      </c>
      <c r="T484" t="str">
        <f t="shared" si="225"/>
        <v/>
      </c>
      <c r="U484" t="str">
        <f t="shared" si="226"/>
        <v/>
      </c>
      <c r="V484" t="str">
        <f t="shared" si="227"/>
        <v/>
      </c>
      <c r="W484" t="str">
        <f t="shared" si="228"/>
        <v/>
      </c>
      <c r="X484" t="str">
        <f t="shared" si="229"/>
        <v/>
      </c>
      <c r="Y484" t="str">
        <f t="shared" si="230"/>
        <v/>
      </c>
      <c r="Z484" t="str">
        <f t="shared" si="231"/>
        <v/>
      </c>
      <c r="AA484" t="str">
        <f t="shared" si="232"/>
        <v/>
      </c>
      <c r="AB484" t="str">
        <f t="shared" si="233"/>
        <v/>
      </c>
      <c r="AC484" t="str">
        <f t="shared" si="234"/>
        <v/>
      </c>
      <c r="AD484" t="str">
        <f t="shared" si="235"/>
        <v/>
      </c>
      <c r="AE484" t="str">
        <f t="shared" si="236"/>
        <v/>
      </c>
      <c r="AF484" t="str">
        <f t="shared" si="237"/>
        <v/>
      </c>
      <c r="AG484" s="27"/>
    </row>
    <row r="485" spans="2:33" ht="14.4">
      <c r="B485" s="19" t="str">
        <f>IF(ISBLANK(A485),"",_xlfn.XLOOKUP(LEFT(A485,3),'MKT name rule'!$B$2:$B$322,'MKT name rule'!$C$2:$C$322, "Not found"))</f>
        <v/>
      </c>
      <c r="C485" s="19" t="str">
        <f t="shared" si="238"/>
        <v/>
      </c>
      <c r="D485" t="str">
        <f t="shared" si="211"/>
        <v/>
      </c>
      <c r="E485" t="str">
        <f t="shared" si="212"/>
        <v/>
      </c>
      <c r="F485" t="str">
        <f t="shared" si="213"/>
        <v/>
      </c>
      <c r="G485" t="str">
        <f t="shared" si="240"/>
        <v/>
      </c>
      <c r="H485" t="str">
        <f t="shared" si="239"/>
        <v/>
      </c>
      <c r="I485" t="str">
        <f t="shared" si="214"/>
        <v/>
      </c>
      <c r="J485" t="str">
        <f t="shared" si="215"/>
        <v/>
      </c>
      <c r="K485" t="str">
        <f t="shared" si="216"/>
        <v/>
      </c>
      <c r="L485" s="1" t="str">
        <f t="shared" si="217"/>
        <v/>
      </c>
      <c r="M485" t="str">
        <f t="shared" si="218"/>
        <v/>
      </c>
      <c r="N485" t="str">
        <f t="shared" si="219"/>
        <v/>
      </c>
      <c r="O485" t="str">
        <f t="shared" si="220"/>
        <v/>
      </c>
      <c r="P485" t="str">
        <f t="shared" si="221"/>
        <v/>
      </c>
      <c r="Q485" t="str">
        <f t="shared" si="222"/>
        <v/>
      </c>
      <c r="R485" t="str">
        <f t="shared" si="223"/>
        <v/>
      </c>
      <c r="S485" t="str">
        <f t="shared" si="224"/>
        <v/>
      </c>
      <c r="T485" t="str">
        <f t="shared" si="225"/>
        <v/>
      </c>
      <c r="U485" t="str">
        <f t="shared" si="226"/>
        <v/>
      </c>
      <c r="V485" t="str">
        <f t="shared" si="227"/>
        <v/>
      </c>
      <c r="W485" t="str">
        <f t="shared" si="228"/>
        <v/>
      </c>
      <c r="X485" t="str">
        <f t="shared" si="229"/>
        <v/>
      </c>
      <c r="Y485" t="str">
        <f t="shared" si="230"/>
        <v/>
      </c>
      <c r="Z485" t="str">
        <f t="shared" si="231"/>
        <v/>
      </c>
      <c r="AA485" t="str">
        <f t="shared" si="232"/>
        <v/>
      </c>
      <c r="AB485" t="str">
        <f t="shared" si="233"/>
        <v/>
      </c>
      <c r="AC485" t="str">
        <f t="shared" si="234"/>
        <v/>
      </c>
      <c r="AD485" t="str">
        <f t="shared" si="235"/>
        <v/>
      </c>
      <c r="AE485" t="str">
        <f t="shared" si="236"/>
        <v/>
      </c>
      <c r="AF485" t="str">
        <f t="shared" si="237"/>
        <v/>
      </c>
      <c r="AG485" s="27"/>
    </row>
    <row r="486" spans="2:33" ht="14.4">
      <c r="B486" s="19" t="str">
        <f>IF(ISBLANK(A486),"",_xlfn.XLOOKUP(LEFT(A486,3),'MKT name rule'!$B$2:$B$322,'MKT name rule'!$C$2:$C$322, "Not found"))</f>
        <v/>
      </c>
      <c r="C486" s="19" t="str">
        <f t="shared" si="238"/>
        <v/>
      </c>
      <c r="D486" t="str">
        <f t="shared" si="211"/>
        <v/>
      </c>
      <c r="E486" t="str">
        <f t="shared" si="212"/>
        <v/>
      </c>
      <c r="F486" t="str">
        <f t="shared" si="213"/>
        <v/>
      </c>
      <c r="G486" t="str">
        <f t="shared" si="240"/>
        <v/>
      </c>
      <c r="H486" t="str">
        <f t="shared" si="239"/>
        <v/>
      </c>
      <c r="I486" t="str">
        <f t="shared" si="214"/>
        <v/>
      </c>
      <c r="J486" t="str">
        <f t="shared" si="215"/>
        <v/>
      </c>
      <c r="K486" t="str">
        <f t="shared" si="216"/>
        <v/>
      </c>
      <c r="L486" s="1" t="str">
        <f t="shared" si="217"/>
        <v/>
      </c>
      <c r="M486" t="str">
        <f t="shared" si="218"/>
        <v/>
      </c>
      <c r="N486" t="str">
        <f t="shared" si="219"/>
        <v/>
      </c>
      <c r="O486" t="str">
        <f t="shared" si="220"/>
        <v/>
      </c>
      <c r="P486" t="str">
        <f t="shared" si="221"/>
        <v/>
      </c>
      <c r="Q486" t="str">
        <f t="shared" si="222"/>
        <v/>
      </c>
      <c r="R486" t="str">
        <f t="shared" si="223"/>
        <v/>
      </c>
      <c r="S486" t="str">
        <f t="shared" si="224"/>
        <v/>
      </c>
      <c r="T486" t="str">
        <f t="shared" si="225"/>
        <v/>
      </c>
      <c r="U486" t="str">
        <f t="shared" si="226"/>
        <v/>
      </c>
      <c r="V486" t="str">
        <f t="shared" si="227"/>
        <v/>
      </c>
      <c r="W486" t="str">
        <f t="shared" si="228"/>
        <v/>
      </c>
      <c r="X486" t="str">
        <f t="shared" si="229"/>
        <v/>
      </c>
      <c r="Y486" t="str">
        <f t="shared" si="230"/>
        <v/>
      </c>
      <c r="Z486" t="str">
        <f t="shared" si="231"/>
        <v/>
      </c>
      <c r="AA486" t="str">
        <f t="shared" si="232"/>
        <v/>
      </c>
      <c r="AB486" t="str">
        <f t="shared" si="233"/>
        <v/>
      </c>
      <c r="AC486" t="str">
        <f t="shared" si="234"/>
        <v/>
      </c>
      <c r="AD486" t="str">
        <f t="shared" si="235"/>
        <v/>
      </c>
      <c r="AE486" t="str">
        <f t="shared" si="236"/>
        <v/>
      </c>
      <c r="AF486" t="str">
        <f t="shared" si="237"/>
        <v/>
      </c>
      <c r="AG486" s="27"/>
    </row>
    <row r="487" spans="2:33" ht="14.4">
      <c r="B487" s="19" t="str">
        <f>IF(ISBLANK(A487),"",_xlfn.XLOOKUP(LEFT(A487,3),'MKT name rule'!$B$2:$B$322,'MKT name rule'!$C$2:$C$322, "Not found"))</f>
        <v/>
      </c>
      <c r="C487" s="19" t="str">
        <f t="shared" si="238"/>
        <v/>
      </c>
      <c r="D487" t="str">
        <f t="shared" si="211"/>
        <v/>
      </c>
      <c r="E487" t="str">
        <f t="shared" si="212"/>
        <v/>
      </c>
      <c r="F487" t="str">
        <f t="shared" si="213"/>
        <v/>
      </c>
      <c r="G487" t="str">
        <f t="shared" si="240"/>
        <v/>
      </c>
      <c r="H487" t="str">
        <f t="shared" si="239"/>
        <v/>
      </c>
      <c r="I487" t="str">
        <f t="shared" si="214"/>
        <v/>
      </c>
      <c r="J487" t="str">
        <f t="shared" si="215"/>
        <v/>
      </c>
      <c r="K487" t="str">
        <f t="shared" si="216"/>
        <v/>
      </c>
      <c r="L487" s="1" t="str">
        <f t="shared" si="217"/>
        <v/>
      </c>
      <c r="M487" t="str">
        <f t="shared" si="218"/>
        <v/>
      </c>
      <c r="N487" t="str">
        <f t="shared" si="219"/>
        <v/>
      </c>
      <c r="O487" t="str">
        <f t="shared" si="220"/>
        <v/>
      </c>
      <c r="P487" t="str">
        <f t="shared" si="221"/>
        <v/>
      </c>
      <c r="Q487" t="str">
        <f t="shared" si="222"/>
        <v/>
      </c>
      <c r="R487" t="str">
        <f t="shared" si="223"/>
        <v/>
      </c>
      <c r="S487" t="str">
        <f t="shared" si="224"/>
        <v/>
      </c>
      <c r="T487" t="str">
        <f t="shared" si="225"/>
        <v/>
      </c>
      <c r="U487" t="str">
        <f t="shared" si="226"/>
        <v/>
      </c>
      <c r="V487" t="str">
        <f t="shared" si="227"/>
        <v/>
      </c>
      <c r="W487" t="str">
        <f t="shared" si="228"/>
        <v/>
      </c>
      <c r="X487" t="str">
        <f t="shared" si="229"/>
        <v/>
      </c>
      <c r="Y487" t="str">
        <f t="shared" si="230"/>
        <v/>
      </c>
      <c r="Z487" t="str">
        <f t="shared" si="231"/>
        <v/>
      </c>
      <c r="AA487" t="str">
        <f t="shared" si="232"/>
        <v/>
      </c>
      <c r="AB487" t="str">
        <f t="shared" si="233"/>
        <v/>
      </c>
      <c r="AC487" t="str">
        <f t="shared" si="234"/>
        <v/>
      </c>
      <c r="AD487" t="str">
        <f t="shared" si="235"/>
        <v/>
      </c>
      <c r="AE487" t="str">
        <f t="shared" si="236"/>
        <v/>
      </c>
      <c r="AF487" t="str">
        <f t="shared" si="237"/>
        <v/>
      </c>
      <c r="AG487" s="27"/>
    </row>
    <row r="488" spans="2:33" ht="14.4">
      <c r="B488" s="19" t="str">
        <f>IF(ISBLANK(A488),"",_xlfn.XLOOKUP(LEFT(A488,3),'MKT name rule'!$B$2:$B$322,'MKT name rule'!$C$2:$C$322, "Not found"))</f>
        <v/>
      </c>
      <c r="C488" s="19" t="str">
        <f t="shared" si="238"/>
        <v/>
      </c>
      <c r="D488" t="str">
        <f t="shared" si="211"/>
        <v/>
      </c>
      <c r="E488" t="str">
        <f t="shared" si="212"/>
        <v/>
      </c>
      <c r="F488" t="str">
        <f t="shared" si="213"/>
        <v/>
      </c>
      <c r="G488" t="str">
        <f t="shared" si="240"/>
        <v/>
      </c>
      <c r="H488" t="str">
        <f t="shared" si="239"/>
        <v/>
      </c>
      <c r="I488" t="str">
        <f t="shared" si="214"/>
        <v/>
      </c>
      <c r="J488" t="str">
        <f t="shared" si="215"/>
        <v/>
      </c>
      <c r="K488" t="str">
        <f t="shared" si="216"/>
        <v/>
      </c>
      <c r="L488" s="1" t="str">
        <f t="shared" si="217"/>
        <v/>
      </c>
      <c r="M488" t="str">
        <f t="shared" si="218"/>
        <v/>
      </c>
      <c r="N488" t="str">
        <f t="shared" si="219"/>
        <v/>
      </c>
      <c r="O488" t="str">
        <f t="shared" si="220"/>
        <v/>
      </c>
      <c r="P488" t="str">
        <f t="shared" si="221"/>
        <v/>
      </c>
      <c r="Q488" t="str">
        <f t="shared" si="222"/>
        <v/>
      </c>
      <c r="R488" t="str">
        <f t="shared" si="223"/>
        <v/>
      </c>
      <c r="S488" t="str">
        <f t="shared" si="224"/>
        <v/>
      </c>
      <c r="T488" t="str">
        <f t="shared" si="225"/>
        <v/>
      </c>
      <c r="U488" t="str">
        <f t="shared" si="226"/>
        <v/>
      </c>
      <c r="V488" t="str">
        <f t="shared" si="227"/>
        <v/>
      </c>
      <c r="W488" t="str">
        <f t="shared" si="228"/>
        <v/>
      </c>
      <c r="X488" t="str">
        <f t="shared" si="229"/>
        <v/>
      </c>
      <c r="Y488" t="str">
        <f t="shared" si="230"/>
        <v/>
      </c>
      <c r="Z488" t="str">
        <f t="shared" si="231"/>
        <v/>
      </c>
      <c r="AA488" t="str">
        <f t="shared" si="232"/>
        <v/>
      </c>
      <c r="AB488" t="str">
        <f t="shared" si="233"/>
        <v/>
      </c>
      <c r="AC488" t="str">
        <f t="shared" si="234"/>
        <v/>
      </c>
      <c r="AD488" t="str">
        <f t="shared" si="235"/>
        <v/>
      </c>
      <c r="AE488" t="str">
        <f t="shared" si="236"/>
        <v/>
      </c>
      <c r="AF488" t="str">
        <f t="shared" si="237"/>
        <v/>
      </c>
      <c r="AG488" s="27"/>
    </row>
    <row r="489" spans="2:33" ht="14.4">
      <c r="B489" s="19" t="str">
        <f>IF(ISBLANK(A489),"",_xlfn.XLOOKUP(LEFT(A489,3),'MKT name rule'!$B$2:$B$322,'MKT name rule'!$C$2:$C$322, "Not found"))</f>
        <v/>
      </c>
      <c r="C489" s="19" t="str">
        <f t="shared" si="238"/>
        <v/>
      </c>
      <c r="D489" t="str">
        <f t="shared" si="211"/>
        <v/>
      </c>
      <c r="E489" t="str">
        <f t="shared" si="212"/>
        <v/>
      </c>
      <c r="F489" t="str">
        <f t="shared" si="213"/>
        <v/>
      </c>
      <c r="G489" t="str">
        <f t="shared" si="240"/>
        <v/>
      </c>
      <c r="H489" t="str">
        <f t="shared" si="239"/>
        <v/>
      </c>
      <c r="I489" t="str">
        <f t="shared" si="214"/>
        <v/>
      </c>
      <c r="J489" t="str">
        <f t="shared" si="215"/>
        <v/>
      </c>
      <c r="K489" t="str">
        <f t="shared" si="216"/>
        <v/>
      </c>
      <c r="L489" s="1" t="str">
        <f t="shared" si="217"/>
        <v/>
      </c>
      <c r="M489" t="str">
        <f t="shared" si="218"/>
        <v/>
      </c>
      <c r="N489" t="str">
        <f t="shared" si="219"/>
        <v/>
      </c>
      <c r="O489" t="str">
        <f t="shared" si="220"/>
        <v/>
      </c>
      <c r="P489" t="str">
        <f t="shared" si="221"/>
        <v/>
      </c>
      <c r="Q489" t="str">
        <f t="shared" si="222"/>
        <v/>
      </c>
      <c r="R489" t="str">
        <f t="shared" si="223"/>
        <v/>
      </c>
      <c r="S489" t="str">
        <f t="shared" si="224"/>
        <v/>
      </c>
      <c r="T489" t="str">
        <f t="shared" si="225"/>
        <v/>
      </c>
      <c r="U489" t="str">
        <f t="shared" si="226"/>
        <v/>
      </c>
      <c r="V489" t="str">
        <f t="shared" si="227"/>
        <v/>
      </c>
      <c r="W489" t="str">
        <f t="shared" si="228"/>
        <v/>
      </c>
      <c r="X489" t="str">
        <f t="shared" si="229"/>
        <v/>
      </c>
      <c r="Y489" t="str">
        <f t="shared" si="230"/>
        <v/>
      </c>
      <c r="Z489" t="str">
        <f t="shared" si="231"/>
        <v/>
      </c>
      <c r="AA489" t="str">
        <f t="shared" si="232"/>
        <v/>
      </c>
      <c r="AB489" t="str">
        <f t="shared" si="233"/>
        <v/>
      </c>
      <c r="AC489" t="str">
        <f t="shared" si="234"/>
        <v/>
      </c>
      <c r="AD489" t="str">
        <f t="shared" si="235"/>
        <v/>
      </c>
      <c r="AE489" t="str">
        <f t="shared" si="236"/>
        <v/>
      </c>
      <c r="AF489" t="str">
        <f t="shared" si="237"/>
        <v/>
      </c>
      <c r="AG489" s="27"/>
    </row>
    <row r="490" spans="2:33" ht="14.4">
      <c r="B490" s="19" t="str">
        <f>IF(ISBLANK(A490),"",_xlfn.XLOOKUP(LEFT(A490,3),'MKT name rule'!$B$2:$B$322,'MKT name rule'!$C$2:$C$322, "Not found"))</f>
        <v/>
      </c>
      <c r="C490" s="19" t="str">
        <f t="shared" si="238"/>
        <v/>
      </c>
      <c r="D490" t="str">
        <f t="shared" si="211"/>
        <v/>
      </c>
      <c r="E490" t="str">
        <f t="shared" si="212"/>
        <v/>
      </c>
      <c r="F490" t="str">
        <f t="shared" si="213"/>
        <v/>
      </c>
      <c r="G490" t="str">
        <f t="shared" si="240"/>
        <v/>
      </c>
      <c r="H490" t="str">
        <f t="shared" si="239"/>
        <v/>
      </c>
      <c r="I490" t="str">
        <f t="shared" si="214"/>
        <v/>
      </c>
      <c r="J490" t="str">
        <f t="shared" si="215"/>
        <v/>
      </c>
      <c r="K490" t="str">
        <f t="shared" si="216"/>
        <v/>
      </c>
      <c r="L490" s="1" t="str">
        <f t="shared" si="217"/>
        <v/>
      </c>
      <c r="M490" t="str">
        <f t="shared" si="218"/>
        <v/>
      </c>
      <c r="N490" t="str">
        <f t="shared" si="219"/>
        <v/>
      </c>
      <c r="O490" t="str">
        <f t="shared" si="220"/>
        <v/>
      </c>
      <c r="P490" t="str">
        <f t="shared" si="221"/>
        <v/>
      </c>
      <c r="Q490" t="str">
        <f t="shared" si="222"/>
        <v/>
      </c>
      <c r="R490" t="str">
        <f t="shared" si="223"/>
        <v/>
      </c>
      <c r="S490" t="str">
        <f t="shared" si="224"/>
        <v/>
      </c>
      <c r="T490" t="str">
        <f t="shared" si="225"/>
        <v/>
      </c>
      <c r="U490" t="str">
        <f t="shared" si="226"/>
        <v/>
      </c>
      <c r="V490" t="str">
        <f t="shared" si="227"/>
        <v/>
      </c>
      <c r="W490" t="str">
        <f t="shared" si="228"/>
        <v/>
      </c>
      <c r="X490" t="str">
        <f t="shared" si="229"/>
        <v/>
      </c>
      <c r="Y490" t="str">
        <f t="shared" si="230"/>
        <v/>
      </c>
      <c r="Z490" t="str">
        <f t="shared" si="231"/>
        <v/>
      </c>
      <c r="AA490" t="str">
        <f t="shared" si="232"/>
        <v/>
      </c>
      <c r="AB490" t="str">
        <f t="shared" si="233"/>
        <v/>
      </c>
      <c r="AC490" t="str">
        <f t="shared" si="234"/>
        <v/>
      </c>
      <c r="AD490" t="str">
        <f t="shared" si="235"/>
        <v/>
      </c>
      <c r="AE490" t="str">
        <f t="shared" si="236"/>
        <v/>
      </c>
      <c r="AF490" t="str">
        <f t="shared" si="237"/>
        <v/>
      </c>
      <c r="AG490" s="27"/>
    </row>
    <row r="491" spans="2:33" ht="14.4">
      <c r="B491" s="19" t="str">
        <f>IF(ISBLANK(A491),"",_xlfn.XLOOKUP(LEFT(A491,3),'MKT name rule'!$B$2:$B$322,'MKT name rule'!$C$2:$C$322, "Not found"))</f>
        <v/>
      </c>
      <c r="C491" s="19" t="str">
        <f t="shared" si="238"/>
        <v/>
      </c>
      <c r="D491" t="str">
        <f t="shared" si="211"/>
        <v/>
      </c>
      <c r="E491" t="str">
        <f t="shared" si="212"/>
        <v/>
      </c>
      <c r="F491" t="str">
        <f t="shared" si="213"/>
        <v/>
      </c>
      <c r="G491" t="str">
        <f t="shared" si="240"/>
        <v/>
      </c>
      <c r="H491" t="str">
        <f t="shared" si="239"/>
        <v/>
      </c>
      <c r="I491" t="str">
        <f t="shared" si="214"/>
        <v/>
      </c>
      <c r="J491" t="str">
        <f t="shared" si="215"/>
        <v/>
      </c>
      <c r="K491" t="str">
        <f t="shared" si="216"/>
        <v/>
      </c>
      <c r="L491" s="1" t="str">
        <f t="shared" si="217"/>
        <v/>
      </c>
      <c r="M491" t="str">
        <f t="shared" si="218"/>
        <v/>
      </c>
      <c r="N491" t="str">
        <f t="shared" si="219"/>
        <v/>
      </c>
      <c r="O491" t="str">
        <f t="shared" si="220"/>
        <v/>
      </c>
      <c r="P491" t="str">
        <f t="shared" si="221"/>
        <v/>
      </c>
      <c r="Q491" t="str">
        <f t="shared" si="222"/>
        <v/>
      </c>
      <c r="R491" t="str">
        <f t="shared" si="223"/>
        <v/>
      </c>
      <c r="S491" t="str">
        <f t="shared" si="224"/>
        <v/>
      </c>
      <c r="T491" t="str">
        <f t="shared" si="225"/>
        <v/>
      </c>
      <c r="U491" t="str">
        <f t="shared" si="226"/>
        <v/>
      </c>
      <c r="V491" t="str">
        <f t="shared" si="227"/>
        <v/>
      </c>
      <c r="W491" t="str">
        <f t="shared" si="228"/>
        <v/>
      </c>
      <c r="X491" t="str">
        <f t="shared" si="229"/>
        <v/>
      </c>
      <c r="Y491" t="str">
        <f t="shared" si="230"/>
        <v/>
      </c>
      <c r="Z491" t="str">
        <f t="shared" si="231"/>
        <v/>
      </c>
      <c r="AA491" t="str">
        <f t="shared" si="232"/>
        <v/>
      </c>
      <c r="AB491" t="str">
        <f t="shared" si="233"/>
        <v/>
      </c>
      <c r="AC491" t="str">
        <f t="shared" si="234"/>
        <v/>
      </c>
      <c r="AD491" t="str">
        <f t="shared" si="235"/>
        <v/>
      </c>
      <c r="AE491" t="str">
        <f t="shared" si="236"/>
        <v/>
      </c>
      <c r="AF491" t="str">
        <f t="shared" si="237"/>
        <v/>
      </c>
      <c r="AG491" s="27"/>
    </row>
    <row r="492" spans="2:33" ht="14.4">
      <c r="B492" s="19" t="str">
        <f>IF(ISBLANK(A492),"",_xlfn.XLOOKUP(LEFT(A492,3),'MKT name rule'!$B$2:$B$322,'MKT name rule'!$C$2:$C$322, "Not found"))</f>
        <v/>
      </c>
      <c r="C492" s="19" t="str">
        <f t="shared" si="238"/>
        <v/>
      </c>
      <c r="D492" t="str">
        <f t="shared" si="211"/>
        <v/>
      </c>
      <c r="E492" t="str">
        <f t="shared" si="212"/>
        <v/>
      </c>
      <c r="F492" t="str">
        <f t="shared" si="213"/>
        <v/>
      </c>
      <c r="G492" t="str">
        <f t="shared" si="240"/>
        <v/>
      </c>
      <c r="H492" t="str">
        <f t="shared" si="239"/>
        <v/>
      </c>
      <c r="I492" t="str">
        <f t="shared" si="214"/>
        <v/>
      </c>
      <c r="J492" t="str">
        <f t="shared" si="215"/>
        <v/>
      </c>
      <c r="K492" t="str">
        <f t="shared" si="216"/>
        <v/>
      </c>
      <c r="L492" s="1" t="str">
        <f t="shared" si="217"/>
        <v/>
      </c>
      <c r="M492" t="str">
        <f t="shared" si="218"/>
        <v/>
      </c>
      <c r="N492" t="str">
        <f t="shared" si="219"/>
        <v/>
      </c>
      <c r="O492" t="str">
        <f t="shared" si="220"/>
        <v/>
      </c>
      <c r="P492" t="str">
        <f t="shared" si="221"/>
        <v/>
      </c>
      <c r="Q492" t="str">
        <f t="shared" si="222"/>
        <v/>
      </c>
      <c r="R492" t="str">
        <f t="shared" si="223"/>
        <v/>
      </c>
      <c r="S492" t="str">
        <f t="shared" si="224"/>
        <v/>
      </c>
      <c r="T492" t="str">
        <f t="shared" si="225"/>
        <v/>
      </c>
      <c r="U492" t="str">
        <f t="shared" si="226"/>
        <v/>
      </c>
      <c r="V492" t="str">
        <f t="shared" si="227"/>
        <v/>
      </c>
      <c r="W492" t="str">
        <f t="shared" si="228"/>
        <v/>
      </c>
      <c r="X492" t="str">
        <f t="shared" si="229"/>
        <v/>
      </c>
      <c r="Y492" t="str">
        <f t="shared" si="230"/>
        <v/>
      </c>
      <c r="Z492" t="str">
        <f t="shared" si="231"/>
        <v/>
      </c>
      <c r="AA492" t="str">
        <f t="shared" si="232"/>
        <v/>
      </c>
      <c r="AB492" t="str">
        <f t="shared" si="233"/>
        <v/>
      </c>
      <c r="AC492" t="str">
        <f t="shared" si="234"/>
        <v/>
      </c>
      <c r="AD492" t="str">
        <f t="shared" si="235"/>
        <v/>
      </c>
      <c r="AE492" t="str">
        <f t="shared" si="236"/>
        <v/>
      </c>
      <c r="AF492" t="str">
        <f t="shared" si="237"/>
        <v/>
      </c>
      <c r="AG492" s="27"/>
    </row>
    <row r="493" spans="2:33" ht="14.4">
      <c r="B493" s="19" t="str">
        <f>IF(ISBLANK(A493),"",_xlfn.XLOOKUP(LEFT(A493,3),'MKT name rule'!$B$2:$B$322,'MKT name rule'!$C$2:$C$322, "Not found"))</f>
        <v/>
      </c>
      <c r="C493" s="19" t="str">
        <f t="shared" si="238"/>
        <v/>
      </c>
      <c r="D493" t="str">
        <f t="shared" si="211"/>
        <v/>
      </c>
      <c r="E493" t="str">
        <f t="shared" si="212"/>
        <v/>
      </c>
      <c r="F493" t="str">
        <f t="shared" si="213"/>
        <v/>
      </c>
      <c r="G493" t="str">
        <f t="shared" si="240"/>
        <v/>
      </c>
      <c r="H493" t="str">
        <f t="shared" si="239"/>
        <v/>
      </c>
      <c r="I493" t="str">
        <f t="shared" si="214"/>
        <v/>
      </c>
      <c r="J493" t="str">
        <f t="shared" si="215"/>
        <v/>
      </c>
      <c r="K493" t="str">
        <f t="shared" si="216"/>
        <v/>
      </c>
      <c r="L493" s="1" t="str">
        <f t="shared" si="217"/>
        <v/>
      </c>
      <c r="M493" t="str">
        <f t="shared" si="218"/>
        <v/>
      </c>
      <c r="N493" t="str">
        <f t="shared" si="219"/>
        <v/>
      </c>
      <c r="O493" t="str">
        <f t="shared" si="220"/>
        <v/>
      </c>
      <c r="P493" t="str">
        <f t="shared" si="221"/>
        <v/>
      </c>
      <c r="Q493" t="str">
        <f t="shared" si="222"/>
        <v/>
      </c>
      <c r="R493" t="str">
        <f t="shared" si="223"/>
        <v/>
      </c>
      <c r="S493" t="str">
        <f t="shared" si="224"/>
        <v/>
      </c>
      <c r="T493" t="str">
        <f t="shared" si="225"/>
        <v/>
      </c>
      <c r="U493" t="str">
        <f t="shared" si="226"/>
        <v/>
      </c>
      <c r="V493" t="str">
        <f t="shared" si="227"/>
        <v/>
      </c>
      <c r="W493" t="str">
        <f t="shared" si="228"/>
        <v/>
      </c>
      <c r="X493" t="str">
        <f t="shared" si="229"/>
        <v/>
      </c>
      <c r="Y493" t="str">
        <f t="shared" si="230"/>
        <v/>
      </c>
      <c r="Z493" t="str">
        <f t="shared" si="231"/>
        <v/>
      </c>
      <c r="AA493" t="str">
        <f t="shared" si="232"/>
        <v/>
      </c>
      <c r="AB493" t="str">
        <f t="shared" si="233"/>
        <v/>
      </c>
      <c r="AC493" t="str">
        <f t="shared" si="234"/>
        <v/>
      </c>
      <c r="AD493" t="str">
        <f t="shared" si="235"/>
        <v/>
      </c>
      <c r="AE493" t="str">
        <f t="shared" si="236"/>
        <v/>
      </c>
      <c r="AF493" t="str">
        <f t="shared" si="237"/>
        <v/>
      </c>
      <c r="AG493" s="27"/>
    </row>
    <row r="494" spans="2:33" ht="14.4">
      <c r="B494" s="19" t="str">
        <f>IF(ISBLANK(A494),"",_xlfn.XLOOKUP(LEFT(A494,3),'MKT name rule'!$B$2:$B$322,'MKT name rule'!$C$2:$C$322, "Not found"))</f>
        <v/>
      </c>
      <c r="C494" s="19" t="str">
        <f t="shared" si="238"/>
        <v/>
      </c>
      <c r="D494" t="str">
        <f t="shared" si="211"/>
        <v/>
      </c>
      <c r="E494" t="str">
        <f t="shared" si="212"/>
        <v/>
      </c>
      <c r="F494" t="str">
        <f t="shared" si="213"/>
        <v/>
      </c>
      <c r="G494" t="str">
        <f t="shared" si="240"/>
        <v/>
      </c>
      <c r="H494" t="str">
        <f t="shared" si="239"/>
        <v/>
      </c>
      <c r="I494" t="str">
        <f t="shared" si="214"/>
        <v/>
      </c>
      <c r="J494" t="str">
        <f t="shared" si="215"/>
        <v/>
      </c>
      <c r="K494" t="str">
        <f t="shared" si="216"/>
        <v/>
      </c>
      <c r="L494" s="1" t="str">
        <f t="shared" si="217"/>
        <v/>
      </c>
      <c r="M494" t="str">
        <f t="shared" si="218"/>
        <v/>
      </c>
      <c r="N494" t="str">
        <f t="shared" si="219"/>
        <v/>
      </c>
      <c r="O494" t="str">
        <f t="shared" si="220"/>
        <v/>
      </c>
      <c r="P494" t="str">
        <f t="shared" si="221"/>
        <v/>
      </c>
      <c r="Q494" t="str">
        <f t="shared" si="222"/>
        <v/>
      </c>
      <c r="R494" t="str">
        <f t="shared" si="223"/>
        <v/>
      </c>
      <c r="S494" t="str">
        <f t="shared" si="224"/>
        <v/>
      </c>
      <c r="T494" t="str">
        <f t="shared" si="225"/>
        <v/>
      </c>
      <c r="U494" t="str">
        <f t="shared" si="226"/>
        <v/>
      </c>
      <c r="V494" t="str">
        <f t="shared" si="227"/>
        <v/>
      </c>
      <c r="W494" t="str">
        <f t="shared" si="228"/>
        <v/>
      </c>
      <c r="X494" t="str">
        <f t="shared" si="229"/>
        <v/>
      </c>
      <c r="Y494" t="str">
        <f t="shared" si="230"/>
        <v/>
      </c>
      <c r="Z494" t="str">
        <f t="shared" si="231"/>
        <v/>
      </c>
      <c r="AA494" t="str">
        <f t="shared" si="232"/>
        <v/>
      </c>
      <c r="AB494" t="str">
        <f t="shared" si="233"/>
        <v/>
      </c>
      <c r="AC494" t="str">
        <f t="shared" si="234"/>
        <v/>
      </c>
      <c r="AD494" t="str">
        <f t="shared" si="235"/>
        <v/>
      </c>
      <c r="AE494" t="str">
        <f t="shared" si="236"/>
        <v/>
      </c>
      <c r="AF494" t="str">
        <f t="shared" si="237"/>
        <v/>
      </c>
      <c r="AG494" s="27"/>
    </row>
    <row r="495" spans="2:33" ht="14.4">
      <c r="B495" s="19" t="str">
        <f>IF(ISBLANK(A495),"",_xlfn.XLOOKUP(LEFT(A495,3),'MKT name rule'!$B$2:$B$322,'MKT name rule'!$C$2:$C$322, "Not found"))</f>
        <v/>
      </c>
      <c r="C495" s="19" t="str">
        <f t="shared" si="238"/>
        <v/>
      </c>
      <c r="D495" t="str">
        <f t="shared" si="211"/>
        <v/>
      </c>
      <c r="E495" t="str">
        <f t="shared" si="212"/>
        <v/>
      </c>
      <c r="F495" t="str">
        <f t="shared" si="213"/>
        <v/>
      </c>
      <c r="G495" t="str">
        <f t="shared" si="240"/>
        <v/>
      </c>
      <c r="H495" t="str">
        <f t="shared" si="239"/>
        <v/>
      </c>
      <c r="I495" t="str">
        <f t="shared" si="214"/>
        <v/>
      </c>
      <c r="J495" t="str">
        <f t="shared" si="215"/>
        <v/>
      </c>
      <c r="K495" t="str">
        <f t="shared" si="216"/>
        <v/>
      </c>
      <c r="L495" s="1" t="str">
        <f t="shared" si="217"/>
        <v/>
      </c>
      <c r="M495" t="str">
        <f t="shared" si="218"/>
        <v/>
      </c>
      <c r="N495" t="str">
        <f t="shared" si="219"/>
        <v/>
      </c>
      <c r="O495" t="str">
        <f t="shared" si="220"/>
        <v/>
      </c>
      <c r="P495" t="str">
        <f t="shared" si="221"/>
        <v/>
      </c>
      <c r="Q495" t="str">
        <f t="shared" si="222"/>
        <v/>
      </c>
      <c r="R495" t="str">
        <f t="shared" si="223"/>
        <v/>
      </c>
      <c r="S495" t="str">
        <f t="shared" si="224"/>
        <v/>
      </c>
      <c r="T495" t="str">
        <f t="shared" si="225"/>
        <v/>
      </c>
      <c r="U495" t="str">
        <f t="shared" si="226"/>
        <v/>
      </c>
      <c r="V495" t="str">
        <f t="shared" si="227"/>
        <v/>
      </c>
      <c r="W495" t="str">
        <f t="shared" si="228"/>
        <v/>
      </c>
      <c r="X495" t="str">
        <f t="shared" si="229"/>
        <v/>
      </c>
      <c r="Y495" t="str">
        <f t="shared" si="230"/>
        <v/>
      </c>
      <c r="Z495" t="str">
        <f t="shared" si="231"/>
        <v/>
      </c>
      <c r="AA495" t="str">
        <f t="shared" si="232"/>
        <v/>
      </c>
      <c r="AB495" t="str">
        <f t="shared" si="233"/>
        <v/>
      </c>
      <c r="AC495" t="str">
        <f t="shared" si="234"/>
        <v/>
      </c>
      <c r="AD495" t="str">
        <f t="shared" si="235"/>
        <v/>
      </c>
      <c r="AE495" t="str">
        <f t="shared" si="236"/>
        <v/>
      </c>
      <c r="AF495" t="str">
        <f t="shared" si="237"/>
        <v/>
      </c>
      <c r="AG495" s="27"/>
    </row>
    <row r="496" spans="2:33" ht="14.4">
      <c r="B496" s="19" t="str">
        <f>IF(ISBLANK(A496),"",_xlfn.XLOOKUP(LEFT(A496,3),'MKT name rule'!$B$2:$B$322,'MKT name rule'!$C$2:$C$322, "Not found"))</f>
        <v/>
      </c>
      <c r="C496" s="19" t="str">
        <f t="shared" si="238"/>
        <v/>
      </c>
      <c r="D496" t="str">
        <f t="shared" si="211"/>
        <v/>
      </c>
      <c r="E496" t="str">
        <f t="shared" si="212"/>
        <v/>
      </c>
      <c r="F496" t="str">
        <f t="shared" si="213"/>
        <v/>
      </c>
      <c r="G496" t="str">
        <f t="shared" si="240"/>
        <v/>
      </c>
      <c r="H496" t="str">
        <f t="shared" si="239"/>
        <v/>
      </c>
      <c r="I496" t="str">
        <f t="shared" si="214"/>
        <v/>
      </c>
      <c r="J496" t="str">
        <f t="shared" si="215"/>
        <v/>
      </c>
      <c r="K496" t="str">
        <f t="shared" si="216"/>
        <v/>
      </c>
      <c r="L496" s="1" t="str">
        <f t="shared" si="217"/>
        <v/>
      </c>
      <c r="M496" t="str">
        <f t="shared" si="218"/>
        <v/>
      </c>
      <c r="N496" t="str">
        <f t="shared" si="219"/>
        <v/>
      </c>
      <c r="O496" t="str">
        <f t="shared" si="220"/>
        <v/>
      </c>
      <c r="P496" t="str">
        <f t="shared" si="221"/>
        <v/>
      </c>
      <c r="Q496" t="str">
        <f t="shared" si="222"/>
        <v/>
      </c>
      <c r="R496" t="str">
        <f t="shared" si="223"/>
        <v/>
      </c>
      <c r="S496" t="str">
        <f t="shared" si="224"/>
        <v/>
      </c>
      <c r="T496" t="str">
        <f t="shared" si="225"/>
        <v/>
      </c>
      <c r="U496" t="str">
        <f t="shared" si="226"/>
        <v/>
      </c>
      <c r="V496" t="str">
        <f t="shared" si="227"/>
        <v/>
      </c>
      <c r="W496" t="str">
        <f t="shared" si="228"/>
        <v/>
      </c>
      <c r="X496" t="str">
        <f t="shared" si="229"/>
        <v/>
      </c>
      <c r="Y496" t="str">
        <f t="shared" si="230"/>
        <v/>
      </c>
      <c r="Z496" t="str">
        <f t="shared" si="231"/>
        <v/>
      </c>
      <c r="AA496" t="str">
        <f t="shared" si="232"/>
        <v/>
      </c>
      <c r="AB496" t="str">
        <f t="shared" si="233"/>
        <v/>
      </c>
      <c r="AC496" t="str">
        <f t="shared" si="234"/>
        <v/>
      </c>
      <c r="AD496" t="str">
        <f t="shared" si="235"/>
        <v/>
      </c>
      <c r="AE496" t="str">
        <f t="shared" si="236"/>
        <v/>
      </c>
      <c r="AF496" t="str">
        <f t="shared" si="237"/>
        <v/>
      </c>
      <c r="AG496" s="27"/>
    </row>
    <row r="497" spans="2:33" ht="14.4">
      <c r="B497" s="19" t="str">
        <f>IF(ISBLANK(A497),"",_xlfn.XLOOKUP(LEFT(A497,3),'MKT name rule'!$B$2:$B$322,'MKT name rule'!$C$2:$C$322, "Not found"))</f>
        <v/>
      </c>
      <c r="C497" s="19" t="str">
        <f t="shared" si="238"/>
        <v/>
      </c>
      <c r="D497" t="str">
        <f t="shared" si="211"/>
        <v/>
      </c>
      <c r="E497" t="str">
        <f t="shared" si="212"/>
        <v/>
      </c>
      <c r="F497" t="str">
        <f t="shared" si="213"/>
        <v/>
      </c>
      <c r="G497" t="str">
        <f t="shared" si="240"/>
        <v/>
      </c>
      <c r="H497" t="str">
        <f t="shared" si="239"/>
        <v/>
      </c>
      <c r="I497" t="str">
        <f t="shared" si="214"/>
        <v/>
      </c>
      <c r="J497" t="str">
        <f t="shared" si="215"/>
        <v/>
      </c>
      <c r="K497" t="str">
        <f t="shared" si="216"/>
        <v/>
      </c>
      <c r="L497" s="1" t="str">
        <f t="shared" si="217"/>
        <v/>
      </c>
      <c r="M497" t="str">
        <f t="shared" si="218"/>
        <v/>
      </c>
      <c r="N497" t="str">
        <f t="shared" si="219"/>
        <v/>
      </c>
      <c r="O497" t="str">
        <f t="shared" si="220"/>
        <v/>
      </c>
      <c r="P497" t="str">
        <f t="shared" si="221"/>
        <v/>
      </c>
      <c r="Q497" t="str">
        <f t="shared" si="222"/>
        <v/>
      </c>
      <c r="R497" t="str">
        <f t="shared" si="223"/>
        <v/>
      </c>
      <c r="S497" t="str">
        <f t="shared" si="224"/>
        <v/>
      </c>
      <c r="T497" t="str">
        <f t="shared" si="225"/>
        <v/>
      </c>
      <c r="U497" t="str">
        <f t="shared" si="226"/>
        <v/>
      </c>
      <c r="V497" t="str">
        <f t="shared" si="227"/>
        <v/>
      </c>
      <c r="W497" t="str">
        <f t="shared" si="228"/>
        <v/>
      </c>
      <c r="X497" t="str">
        <f t="shared" si="229"/>
        <v/>
      </c>
      <c r="Y497" t="str">
        <f t="shared" si="230"/>
        <v/>
      </c>
      <c r="Z497" t="str">
        <f t="shared" si="231"/>
        <v/>
      </c>
      <c r="AA497" t="str">
        <f t="shared" si="232"/>
        <v/>
      </c>
      <c r="AB497" t="str">
        <f t="shared" si="233"/>
        <v/>
      </c>
      <c r="AC497" t="str">
        <f t="shared" si="234"/>
        <v/>
      </c>
      <c r="AD497" t="str">
        <f t="shared" si="235"/>
        <v/>
      </c>
      <c r="AE497" t="str">
        <f t="shared" si="236"/>
        <v/>
      </c>
      <c r="AF497" t="str">
        <f t="shared" si="237"/>
        <v/>
      </c>
      <c r="AG497" s="27"/>
    </row>
    <row r="498" spans="2:33" ht="14.4">
      <c r="B498" s="19" t="str">
        <f>IF(ISBLANK(A498),"",_xlfn.XLOOKUP(LEFT(A498,3),'MKT name rule'!$B$2:$B$322,'MKT name rule'!$C$2:$C$322, "Not found"))</f>
        <v/>
      </c>
      <c r="C498" s="19" t="str">
        <f t="shared" si="238"/>
        <v/>
      </c>
      <c r="D498" t="str">
        <f t="shared" si="211"/>
        <v/>
      </c>
      <c r="E498" t="str">
        <f t="shared" si="212"/>
        <v/>
      </c>
      <c r="F498" t="str">
        <f t="shared" si="213"/>
        <v/>
      </c>
      <c r="G498" t="str">
        <f t="shared" si="240"/>
        <v/>
      </c>
      <c r="H498" t="str">
        <f t="shared" si="239"/>
        <v/>
      </c>
      <c r="I498" t="str">
        <f t="shared" si="214"/>
        <v/>
      </c>
      <c r="J498" t="str">
        <f t="shared" si="215"/>
        <v/>
      </c>
      <c r="K498" t="str">
        <f t="shared" si="216"/>
        <v/>
      </c>
      <c r="L498" s="1" t="str">
        <f t="shared" si="217"/>
        <v/>
      </c>
      <c r="M498" t="str">
        <f t="shared" si="218"/>
        <v/>
      </c>
      <c r="N498" t="str">
        <f t="shared" si="219"/>
        <v/>
      </c>
      <c r="O498" t="str">
        <f t="shared" si="220"/>
        <v/>
      </c>
      <c r="P498" t="str">
        <f t="shared" si="221"/>
        <v/>
      </c>
      <c r="Q498" t="str">
        <f t="shared" si="222"/>
        <v/>
      </c>
      <c r="R498" t="str">
        <f t="shared" si="223"/>
        <v/>
      </c>
      <c r="S498" t="str">
        <f t="shared" si="224"/>
        <v/>
      </c>
      <c r="T498" t="str">
        <f t="shared" si="225"/>
        <v/>
      </c>
      <c r="U498" t="str">
        <f t="shared" si="226"/>
        <v/>
      </c>
      <c r="V498" t="str">
        <f t="shared" si="227"/>
        <v/>
      </c>
      <c r="W498" t="str">
        <f t="shared" si="228"/>
        <v/>
      </c>
      <c r="X498" t="str">
        <f t="shared" si="229"/>
        <v/>
      </c>
      <c r="Y498" t="str">
        <f t="shared" si="230"/>
        <v/>
      </c>
      <c r="Z498" t="str">
        <f t="shared" si="231"/>
        <v/>
      </c>
      <c r="AA498" t="str">
        <f t="shared" si="232"/>
        <v/>
      </c>
      <c r="AB498" t="str">
        <f t="shared" si="233"/>
        <v/>
      </c>
      <c r="AC498" t="str">
        <f t="shared" si="234"/>
        <v/>
      </c>
      <c r="AD498" t="str">
        <f t="shared" si="235"/>
        <v/>
      </c>
      <c r="AE498" t="str">
        <f t="shared" si="236"/>
        <v/>
      </c>
      <c r="AF498" t="str">
        <f t="shared" si="237"/>
        <v/>
      </c>
      <c r="AG498" s="27"/>
    </row>
    <row r="499" spans="2:33" ht="14.4">
      <c r="B499" s="19" t="str">
        <f>IF(ISBLANK(A499),"",_xlfn.XLOOKUP(LEFT(A499,3),'MKT name rule'!$B$2:$B$322,'MKT name rule'!$C$2:$C$322, "Not found"))</f>
        <v/>
      </c>
      <c r="C499" s="19" t="str">
        <f t="shared" si="238"/>
        <v/>
      </c>
      <c r="D499" t="str">
        <f t="shared" si="211"/>
        <v/>
      </c>
      <c r="E499" t="str">
        <f t="shared" si="212"/>
        <v/>
      </c>
      <c r="F499" t="str">
        <f t="shared" si="213"/>
        <v/>
      </c>
      <c r="G499" t="str">
        <f t="shared" si="240"/>
        <v/>
      </c>
      <c r="H499" t="str">
        <f t="shared" si="239"/>
        <v/>
      </c>
      <c r="I499" t="str">
        <f t="shared" si="214"/>
        <v/>
      </c>
      <c r="J499" t="str">
        <f t="shared" si="215"/>
        <v/>
      </c>
      <c r="K499" t="str">
        <f t="shared" si="216"/>
        <v/>
      </c>
      <c r="L499" s="1" t="str">
        <f t="shared" si="217"/>
        <v/>
      </c>
      <c r="M499" t="str">
        <f t="shared" si="218"/>
        <v/>
      </c>
      <c r="N499" t="str">
        <f t="shared" si="219"/>
        <v/>
      </c>
      <c r="O499" t="str">
        <f t="shared" si="220"/>
        <v/>
      </c>
      <c r="P499" t="str">
        <f t="shared" si="221"/>
        <v/>
      </c>
      <c r="Q499" t="str">
        <f t="shared" si="222"/>
        <v/>
      </c>
      <c r="R499" t="str">
        <f t="shared" si="223"/>
        <v/>
      </c>
      <c r="S499" t="str">
        <f t="shared" si="224"/>
        <v/>
      </c>
      <c r="T499" t="str">
        <f t="shared" si="225"/>
        <v/>
      </c>
      <c r="U499" t="str">
        <f t="shared" si="226"/>
        <v/>
      </c>
      <c r="V499" t="str">
        <f t="shared" si="227"/>
        <v/>
      </c>
      <c r="W499" t="str">
        <f t="shared" si="228"/>
        <v/>
      </c>
      <c r="X499" t="str">
        <f t="shared" si="229"/>
        <v/>
      </c>
      <c r="Y499" t="str">
        <f t="shared" si="230"/>
        <v/>
      </c>
      <c r="Z499" t="str">
        <f t="shared" si="231"/>
        <v/>
      </c>
      <c r="AA499" t="str">
        <f t="shared" si="232"/>
        <v/>
      </c>
      <c r="AB499" t="str">
        <f t="shared" si="233"/>
        <v/>
      </c>
      <c r="AC499" t="str">
        <f t="shared" si="234"/>
        <v/>
      </c>
      <c r="AD499" t="str">
        <f t="shared" si="235"/>
        <v/>
      </c>
      <c r="AE499" t="str">
        <f t="shared" si="236"/>
        <v/>
      </c>
      <c r="AF499" t="str">
        <f t="shared" si="237"/>
        <v/>
      </c>
      <c r="AG499" s="27"/>
    </row>
    <row r="500" spans="2:33" ht="14.4">
      <c r="B500" s="19" t="str">
        <f>IF(ISBLANK(A500),"",_xlfn.XLOOKUP(LEFT(A500,3),'MKT name rule'!$B$2:$B$322,'MKT name rule'!$C$2:$C$322, "Not found"))</f>
        <v/>
      </c>
      <c r="C500" s="19" t="str">
        <f t="shared" si="238"/>
        <v/>
      </c>
      <c r="D500" t="str">
        <f t="shared" si="211"/>
        <v/>
      </c>
      <c r="E500" t="str">
        <f t="shared" si="212"/>
        <v/>
      </c>
      <c r="F500" t="str">
        <f t="shared" si="213"/>
        <v/>
      </c>
      <c r="G500" t="str">
        <f t="shared" si="240"/>
        <v/>
      </c>
      <c r="H500" t="str">
        <f t="shared" si="239"/>
        <v/>
      </c>
      <c r="I500" t="str">
        <f t="shared" si="214"/>
        <v/>
      </c>
      <c r="J500" t="str">
        <f t="shared" si="215"/>
        <v/>
      </c>
      <c r="K500" t="str">
        <f t="shared" si="216"/>
        <v/>
      </c>
      <c r="L500" s="1" t="str">
        <f t="shared" si="217"/>
        <v/>
      </c>
      <c r="M500" t="str">
        <f t="shared" si="218"/>
        <v/>
      </c>
      <c r="N500" t="str">
        <f t="shared" si="219"/>
        <v/>
      </c>
      <c r="O500" t="str">
        <f t="shared" si="220"/>
        <v/>
      </c>
      <c r="P500" t="str">
        <f t="shared" si="221"/>
        <v/>
      </c>
      <c r="Q500" t="str">
        <f t="shared" si="222"/>
        <v/>
      </c>
      <c r="R500" t="str">
        <f t="shared" si="223"/>
        <v/>
      </c>
      <c r="S500" t="str">
        <f t="shared" si="224"/>
        <v/>
      </c>
      <c r="T500" t="str">
        <f t="shared" si="225"/>
        <v/>
      </c>
      <c r="U500" t="str">
        <f t="shared" si="226"/>
        <v/>
      </c>
      <c r="V500" t="str">
        <f t="shared" si="227"/>
        <v/>
      </c>
      <c r="W500" t="str">
        <f t="shared" si="228"/>
        <v/>
      </c>
      <c r="X500" t="str">
        <f t="shared" si="229"/>
        <v/>
      </c>
      <c r="Y500" t="str">
        <f t="shared" si="230"/>
        <v/>
      </c>
      <c r="Z500" t="str">
        <f t="shared" si="231"/>
        <v/>
      </c>
      <c r="AA500" t="str">
        <f t="shared" si="232"/>
        <v/>
      </c>
      <c r="AB500" t="str">
        <f t="shared" si="233"/>
        <v/>
      </c>
      <c r="AC500" t="str">
        <f t="shared" si="234"/>
        <v/>
      </c>
      <c r="AD500" t="str">
        <f t="shared" si="235"/>
        <v/>
      </c>
      <c r="AE500" t="str">
        <f t="shared" si="236"/>
        <v/>
      </c>
      <c r="AF500" t="str">
        <f t="shared" si="237"/>
        <v/>
      </c>
      <c r="AG500" s="27"/>
    </row>
    <row r="501" spans="2:33" ht="14.4" hidden="1">
      <c r="D501" t="str">
        <f t="shared" ref="D501:D513" si="241">IF(ISBLANK(A501),"",B501&amp;" ("&amp;Y501&amp;"/"&amp;L501&amp;"/"&amp;M501&amp;AA501&amp;"/"&amp;Z501&amp;"/"&amp;AF501&amp;")")</f>
        <v/>
      </c>
      <c r="E501" t="str">
        <f t="shared" si="212"/>
        <v/>
      </c>
      <c r="F501" t="str">
        <f t="shared" si="213"/>
        <v/>
      </c>
      <c r="G501" t="str">
        <f t="shared" si="240"/>
        <v/>
      </c>
      <c r="I501" t="str">
        <f t="shared" si="214"/>
        <v/>
      </c>
      <c r="J501" t="str">
        <f t="shared" si="215"/>
        <v/>
      </c>
      <c r="K501" t="str">
        <f t="shared" si="216"/>
        <v/>
      </c>
      <c r="L501" t="str">
        <f t="shared" ref="L501:L513" si="242">IF(
  ISBLANK(A501),
  "",
  MID(AB501, FIND("GB", AB501) - 2, 4)
)</f>
        <v/>
      </c>
      <c r="M501" t="str">
        <f t="shared" ref="M501:M513" si="243">IF(ISBLANK(A501),"",LEFT(AC501,FIND(" ",AC501)-1))</f>
        <v/>
      </c>
      <c r="N501" t="str">
        <f t="shared" si="219"/>
        <v/>
      </c>
      <c r="O501" t="str">
        <f t="shared" si="220"/>
        <v/>
      </c>
      <c r="P501" t="str">
        <f t="shared" si="221"/>
        <v/>
      </c>
      <c r="Q501" t="str">
        <f t="shared" si="222"/>
        <v/>
      </c>
      <c r="R501" t="str">
        <f t="shared" si="223"/>
        <v/>
      </c>
      <c r="S501" t="str">
        <f t="shared" si="224"/>
        <v/>
      </c>
      <c r="T501" t="str">
        <f t="shared" si="225"/>
        <v/>
      </c>
      <c r="U501" t="str">
        <f t="shared" si="226"/>
        <v/>
      </c>
      <c r="V501" t="str">
        <f t="shared" si="227"/>
        <v/>
      </c>
      <c r="W501" t="str">
        <f t="shared" si="228"/>
        <v/>
      </c>
      <c r="X501" t="str">
        <f t="shared" si="229"/>
        <v/>
      </c>
      <c r="Y501" t="str">
        <f t="shared" si="230"/>
        <v/>
      </c>
      <c r="Z501" t="str">
        <f t="shared" ref="Z501:Z564" si="244">IF(ISBLANK(A501), "", BR501)</f>
        <v/>
      </c>
      <c r="AA501" t="str">
        <f t="shared" si="232"/>
        <v/>
      </c>
      <c r="AB501" t="str">
        <f t="shared" ref="AB501:AB513" si="245">IF(ISBLANK(A501), "", BH501)</f>
        <v/>
      </c>
      <c r="AC501" t="str">
        <f t="shared" ref="AC501:AC513" si="246">IF(ISBLANK(A501), "", BI501)</f>
        <v/>
      </c>
      <c r="AD501" t="str">
        <f t="shared" si="235"/>
        <v/>
      </c>
      <c r="AE501" t="str">
        <f t="shared" si="236"/>
        <v/>
      </c>
      <c r="AF501" t="str">
        <f t="shared" si="237"/>
        <v/>
      </c>
    </row>
    <row r="502" spans="2:33" ht="14.4" hidden="1">
      <c r="D502" t="str">
        <f t="shared" si="241"/>
        <v/>
      </c>
      <c r="E502" t="str">
        <f t="shared" si="212"/>
        <v/>
      </c>
      <c r="F502" t="str">
        <f t="shared" si="213"/>
        <v/>
      </c>
      <c r="G502" t="str">
        <f t="shared" si="240"/>
        <v/>
      </c>
      <c r="I502" t="str">
        <f t="shared" si="214"/>
        <v/>
      </c>
      <c r="J502" t="str">
        <f t="shared" si="215"/>
        <v/>
      </c>
      <c r="K502" t="str">
        <f t="shared" si="216"/>
        <v/>
      </c>
      <c r="L502" t="str">
        <f t="shared" si="242"/>
        <v/>
      </c>
      <c r="M502" t="str">
        <f t="shared" si="243"/>
        <v/>
      </c>
      <c r="N502" t="str">
        <f t="shared" si="219"/>
        <v/>
      </c>
      <c r="O502" t="str">
        <f t="shared" si="220"/>
        <v/>
      </c>
      <c r="P502" t="str">
        <f t="shared" si="221"/>
        <v/>
      </c>
      <c r="Q502" t="str">
        <f t="shared" si="222"/>
        <v/>
      </c>
      <c r="R502" t="str">
        <f t="shared" si="223"/>
        <v/>
      </c>
      <c r="S502" t="str">
        <f t="shared" si="224"/>
        <v/>
      </c>
      <c r="T502" t="str">
        <f t="shared" si="225"/>
        <v/>
      </c>
      <c r="U502" t="str">
        <f t="shared" si="226"/>
        <v/>
      </c>
      <c r="V502" t="str">
        <f t="shared" si="227"/>
        <v/>
      </c>
      <c r="W502" t="str">
        <f t="shared" si="228"/>
        <v/>
      </c>
      <c r="X502" t="str">
        <f t="shared" si="229"/>
        <v/>
      </c>
      <c r="Y502" t="str">
        <f t="shared" si="230"/>
        <v/>
      </c>
      <c r="Z502" t="str">
        <f t="shared" si="244"/>
        <v/>
      </c>
      <c r="AA502" t="str">
        <f t="shared" si="232"/>
        <v/>
      </c>
      <c r="AB502" t="str">
        <f t="shared" si="245"/>
        <v/>
      </c>
      <c r="AC502" t="str">
        <f t="shared" si="246"/>
        <v/>
      </c>
      <c r="AD502" t="str">
        <f t="shared" si="235"/>
        <v/>
      </c>
      <c r="AE502" t="str">
        <f t="shared" si="236"/>
        <v/>
      </c>
      <c r="AF502" t="str">
        <f t="shared" si="237"/>
        <v/>
      </c>
    </row>
    <row r="503" spans="2:33" ht="14.4" hidden="1">
      <c r="D503" t="str">
        <f t="shared" si="241"/>
        <v/>
      </c>
      <c r="E503" t="str">
        <f t="shared" si="212"/>
        <v/>
      </c>
      <c r="F503" t="str">
        <f t="shared" si="213"/>
        <v/>
      </c>
      <c r="G503" t="str">
        <f t="shared" si="240"/>
        <v/>
      </c>
      <c r="I503" t="str">
        <f t="shared" si="214"/>
        <v/>
      </c>
      <c r="J503" t="str">
        <f t="shared" si="215"/>
        <v/>
      </c>
      <c r="K503" t="str">
        <f t="shared" si="216"/>
        <v/>
      </c>
      <c r="L503" t="str">
        <f t="shared" si="242"/>
        <v/>
      </c>
      <c r="M503" t="str">
        <f t="shared" si="243"/>
        <v/>
      </c>
      <c r="N503" t="str">
        <f t="shared" si="219"/>
        <v/>
      </c>
      <c r="O503" t="str">
        <f t="shared" si="220"/>
        <v/>
      </c>
      <c r="P503" t="str">
        <f t="shared" si="221"/>
        <v/>
      </c>
      <c r="Q503" t="str">
        <f t="shared" si="222"/>
        <v/>
      </c>
      <c r="R503" t="str">
        <f t="shared" si="223"/>
        <v/>
      </c>
      <c r="S503" t="str">
        <f t="shared" si="224"/>
        <v/>
      </c>
      <c r="T503" t="str">
        <f t="shared" si="225"/>
        <v/>
      </c>
      <c r="U503" t="str">
        <f t="shared" si="226"/>
        <v/>
      </c>
      <c r="V503" t="str">
        <f t="shared" si="227"/>
        <v/>
      </c>
      <c r="W503" t="str">
        <f t="shared" si="228"/>
        <v/>
      </c>
      <c r="X503" t="str">
        <f t="shared" si="229"/>
        <v/>
      </c>
      <c r="Y503" t="str">
        <f t="shared" si="230"/>
        <v/>
      </c>
      <c r="Z503" t="str">
        <f t="shared" si="244"/>
        <v/>
      </c>
      <c r="AA503" t="str">
        <f t="shared" si="232"/>
        <v/>
      </c>
      <c r="AB503" t="str">
        <f t="shared" si="245"/>
        <v/>
      </c>
      <c r="AC503" t="str">
        <f t="shared" si="246"/>
        <v/>
      </c>
      <c r="AD503" t="str">
        <f t="shared" si="235"/>
        <v/>
      </c>
      <c r="AE503" t="str">
        <f t="shared" si="236"/>
        <v/>
      </c>
      <c r="AF503" t="str">
        <f t="shared" si="237"/>
        <v/>
      </c>
    </row>
    <row r="504" spans="2:33" ht="14.4" hidden="1">
      <c r="D504" t="str">
        <f t="shared" si="241"/>
        <v/>
      </c>
      <c r="E504" t="str">
        <f t="shared" si="212"/>
        <v/>
      </c>
      <c r="F504" t="str">
        <f t="shared" si="213"/>
        <v/>
      </c>
      <c r="G504" t="str">
        <f t="shared" si="240"/>
        <v/>
      </c>
      <c r="I504" t="str">
        <f t="shared" si="214"/>
        <v/>
      </c>
      <c r="J504" t="str">
        <f t="shared" si="215"/>
        <v/>
      </c>
      <c r="K504" t="str">
        <f t="shared" si="216"/>
        <v/>
      </c>
      <c r="L504" t="str">
        <f t="shared" si="242"/>
        <v/>
      </c>
      <c r="M504" t="str">
        <f t="shared" si="243"/>
        <v/>
      </c>
      <c r="N504" t="str">
        <f t="shared" si="219"/>
        <v/>
      </c>
      <c r="O504" t="str">
        <f t="shared" si="220"/>
        <v/>
      </c>
      <c r="P504" t="str">
        <f t="shared" si="221"/>
        <v/>
      </c>
      <c r="Q504" t="str">
        <f t="shared" si="222"/>
        <v/>
      </c>
      <c r="R504" t="str">
        <f t="shared" si="223"/>
        <v/>
      </c>
      <c r="S504" t="str">
        <f t="shared" si="224"/>
        <v/>
      </c>
      <c r="T504" t="str">
        <f t="shared" si="225"/>
        <v/>
      </c>
      <c r="U504" t="str">
        <f t="shared" si="226"/>
        <v/>
      </c>
      <c r="V504" t="str">
        <f t="shared" si="227"/>
        <v/>
      </c>
      <c r="W504" t="str">
        <f t="shared" si="228"/>
        <v/>
      </c>
      <c r="X504" t="str">
        <f t="shared" si="229"/>
        <v/>
      </c>
      <c r="Y504" t="str">
        <f t="shared" si="230"/>
        <v/>
      </c>
      <c r="Z504" t="str">
        <f t="shared" si="244"/>
        <v/>
      </c>
      <c r="AA504" t="str">
        <f t="shared" si="232"/>
        <v/>
      </c>
      <c r="AB504" t="str">
        <f t="shared" si="245"/>
        <v/>
      </c>
      <c r="AC504" t="str">
        <f t="shared" si="246"/>
        <v/>
      </c>
      <c r="AD504" t="str">
        <f t="shared" si="235"/>
        <v/>
      </c>
      <c r="AE504" t="str">
        <f t="shared" si="236"/>
        <v/>
      </c>
      <c r="AF504" t="str">
        <f t="shared" si="237"/>
        <v/>
      </c>
    </row>
    <row r="505" spans="2:33" ht="14.4" hidden="1">
      <c r="D505" t="str">
        <f t="shared" si="241"/>
        <v/>
      </c>
      <c r="E505" t="str">
        <f t="shared" si="212"/>
        <v/>
      </c>
      <c r="F505" t="str">
        <f t="shared" si="213"/>
        <v/>
      </c>
      <c r="G505" t="str">
        <f t="shared" si="240"/>
        <v/>
      </c>
      <c r="I505" t="str">
        <f t="shared" si="214"/>
        <v/>
      </c>
      <c r="J505" t="str">
        <f t="shared" si="215"/>
        <v/>
      </c>
      <c r="K505" t="str">
        <f t="shared" si="216"/>
        <v/>
      </c>
      <c r="L505" t="str">
        <f t="shared" si="242"/>
        <v/>
      </c>
      <c r="M505" t="str">
        <f t="shared" si="243"/>
        <v/>
      </c>
      <c r="N505" t="str">
        <f t="shared" si="219"/>
        <v/>
      </c>
      <c r="O505" t="str">
        <f t="shared" si="220"/>
        <v/>
      </c>
      <c r="P505" t="str">
        <f t="shared" si="221"/>
        <v/>
      </c>
      <c r="Q505" t="str">
        <f t="shared" si="222"/>
        <v/>
      </c>
      <c r="R505" t="str">
        <f t="shared" si="223"/>
        <v/>
      </c>
      <c r="S505" t="str">
        <f t="shared" si="224"/>
        <v/>
      </c>
      <c r="T505" t="str">
        <f t="shared" si="225"/>
        <v/>
      </c>
      <c r="U505" t="str">
        <f t="shared" si="226"/>
        <v/>
      </c>
      <c r="V505" t="str">
        <f t="shared" si="227"/>
        <v/>
      </c>
      <c r="W505" t="str">
        <f t="shared" si="228"/>
        <v/>
      </c>
      <c r="X505" t="str">
        <f t="shared" si="229"/>
        <v/>
      </c>
      <c r="Y505" t="str">
        <f t="shared" si="230"/>
        <v/>
      </c>
      <c r="Z505" t="str">
        <f t="shared" si="244"/>
        <v/>
      </c>
      <c r="AA505" t="str">
        <f t="shared" si="232"/>
        <v/>
      </c>
      <c r="AB505" t="str">
        <f t="shared" si="245"/>
        <v/>
      </c>
      <c r="AC505" t="str">
        <f t="shared" si="246"/>
        <v/>
      </c>
      <c r="AD505" t="str">
        <f t="shared" si="235"/>
        <v/>
      </c>
      <c r="AE505" t="str">
        <f t="shared" si="236"/>
        <v/>
      </c>
      <c r="AF505" t="str">
        <f t="shared" si="237"/>
        <v/>
      </c>
    </row>
    <row r="506" spans="2:33" ht="14.4" hidden="1">
      <c r="D506" t="str">
        <f t="shared" si="241"/>
        <v/>
      </c>
      <c r="E506" t="str">
        <f t="shared" si="212"/>
        <v/>
      </c>
      <c r="F506" t="str">
        <f t="shared" si="213"/>
        <v/>
      </c>
      <c r="G506" t="str">
        <f t="shared" si="240"/>
        <v/>
      </c>
      <c r="I506" t="str">
        <f t="shared" si="214"/>
        <v/>
      </c>
      <c r="J506" t="str">
        <f t="shared" si="215"/>
        <v/>
      </c>
      <c r="K506" t="str">
        <f t="shared" si="216"/>
        <v/>
      </c>
      <c r="L506" t="str">
        <f t="shared" si="242"/>
        <v/>
      </c>
      <c r="M506" t="str">
        <f t="shared" si="243"/>
        <v/>
      </c>
      <c r="N506" t="str">
        <f t="shared" si="219"/>
        <v/>
      </c>
      <c r="O506" t="str">
        <f t="shared" si="220"/>
        <v/>
      </c>
      <c r="P506" t="str">
        <f t="shared" si="221"/>
        <v/>
      </c>
      <c r="Q506" t="str">
        <f t="shared" si="222"/>
        <v/>
      </c>
      <c r="R506" t="str">
        <f t="shared" si="223"/>
        <v/>
      </c>
      <c r="S506" t="str">
        <f t="shared" si="224"/>
        <v/>
      </c>
      <c r="T506" t="str">
        <f t="shared" si="225"/>
        <v/>
      </c>
      <c r="U506" t="str">
        <f t="shared" si="226"/>
        <v/>
      </c>
      <c r="V506" t="str">
        <f t="shared" si="227"/>
        <v/>
      </c>
      <c r="W506" t="str">
        <f t="shared" si="228"/>
        <v/>
      </c>
      <c r="X506" t="str">
        <f t="shared" si="229"/>
        <v/>
      </c>
      <c r="Y506" t="str">
        <f t="shared" si="230"/>
        <v/>
      </c>
      <c r="Z506" t="str">
        <f t="shared" si="244"/>
        <v/>
      </c>
      <c r="AA506" t="str">
        <f t="shared" si="232"/>
        <v/>
      </c>
      <c r="AB506" t="str">
        <f t="shared" si="245"/>
        <v/>
      </c>
      <c r="AC506" t="str">
        <f t="shared" si="246"/>
        <v/>
      </c>
      <c r="AD506" t="str">
        <f t="shared" si="235"/>
        <v/>
      </c>
      <c r="AE506" t="str">
        <f t="shared" si="236"/>
        <v/>
      </c>
      <c r="AF506" t="str">
        <f t="shared" si="237"/>
        <v/>
      </c>
    </row>
    <row r="507" spans="2:33" ht="14.4" hidden="1">
      <c r="D507" t="str">
        <f t="shared" si="241"/>
        <v/>
      </c>
      <c r="E507" t="str">
        <f t="shared" si="212"/>
        <v/>
      </c>
      <c r="F507" t="str">
        <f t="shared" si="213"/>
        <v/>
      </c>
      <c r="G507" t="str">
        <f t="shared" si="240"/>
        <v/>
      </c>
      <c r="I507" t="str">
        <f t="shared" si="214"/>
        <v/>
      </c>
      <c r="J507" t="str">
        <f t="shared" si="215"/>
        <v/>
      </c>
      <c r="K507" t="str">
        <f t="shared" si="216"/>
        <v/>
      </c>
      <c r="L507" t="str">
        <f t="shared" si="242"/>
        <v/>
      </c>
      <c r="M507" t="str">
        <f t="shared" si="243"/>
        <v/>
      </c>
      <c r="N507" t="str">
        <f t="shared" si="219"/>
        <v/>
      </c>
      <c r="O507" t="str">
        <f t="shared" si="220"/>
        <v/>
      </c>
      <c r="P507" t="str">
        <f t="shared" si="221"/>
        <v/>
      </c>
      <c r="Q507" t="str">
        <f t="shared" si="222"/>
        <v/>
      </c>
      <c r="R507" t="str">
        <f t="shared" si="223"/>
        <v/>
      </c>
      <c r="S507" t="str">
        <f t="shared" si="224"/>
        <v/>
      </c>
      <c r="T507" t="str">
        <f t="shared" si="225"/>
        <v/>
      </c>
      <c r="U507" t="str">
        <f t="shared" si="226"/>
        <v/>
      </c>
      <c r="V507" t="str">
        <f t="shared" si="227"/>
        <v/>
      </c>
      <c r="W507" t="str">
        <f t="shared" si="228"/>
        <v/>
      </c>
      <c r="X507" t="str">
        <f t="shared" si="229"/>
        <v/>
      </c>
      <c r="Y507" t="str">
        <f t="shared" si="230"/>
        <v/>
      </c>
      <c r="Z507" t="str">
        <f t="shared" si="244"/>
        <v/>
      </c>
      <c r="AA507" t="str">
        <f t="shared" si="232"/>
        <v/>
      </c>
      <c r="AB507" t="str">
        <f t="shared" si="245"/>
        <v/>
      </c>
      <c r="AC507" t="str">
        <f t="shared" si="246"/>
        <v/>
      </c>
      <c r="AD507" t="str">
        <f t="shared" si="235"/>
        <v/>
      </c>
      <c r="AE507" t="str">
        <f t="shared" si="236"/>
        <v/>
      </c>
      <c r="AF507" t="str">
        <f t="shared" si="237"/>
        <v/>
      </c>
    </row>
    <row r="508" spans="2:33" ht="14.4" hidden="1">
      <c r="D508" t="str">
        <f t="shared" si="241"/>
        <v/>
      </c>
      <c r="E508" t="str">
        <f t="shared" si="212"/>
        <v/>
      </c>
      <c r="F508" t="str">
        <f t="shared" si="213"/>
        <v/>
      </c>
      <c r="G508" t="str">
        <f t="shared" si="240"/>
        <v/>
      </c>
      <c r="I508" t="str">
        <f t="shared" si="214"/>
        <v/>
      </c>
      <c r="J508" t="str">
        <f t="shared" si="215"/>
        <v/>
      </c>
      <c r="K508" t="str">
        <f t="shared" si="216"/>
        <v/>
      </c>
      <c r="L508" t="str">
        <f t="shared" si="242"/>
        <v/>
      </c>
      <c r="M508" t="str">
        <f t="shared" si="243"/>
        <v/>
      </c>
      <c r="N508" t="str">
        <f t="shared" si="219"/>
        <v/>
      </c>
      <c r="O508" t="str">
        <f t="shared" si="220"/>
        <v/>
      </c>
      <c r="P508" t="str">
        <f t="shared" si="221"/>
        <v/>
      </c>
      <c r="Q508" t="str">
        <f t="shared" si="222"/>
        <v/>
      </c>
      <c r="R508" t="str">
        <f t="shared" si="223"/>
        <v/>
      </c>
      <c r="S508" t="str">
        <f t="shared" si="224"/>
        <v/>
      </c>
      <c r="T508" t="str">
        <f t="shared" si="225"/>
        <v/>
      </c>
      <c r="U508" t="str">
        <f t="shared" si="226"/>
        <v/>
      </c>
      <c r="V508" t="str">
        <f t="shared" si="227"/>
        <v/>
      </c>
      <c r="W508" t="str">
        <f t="shared" si="228"/>
        <v/>
      </c>
      <c r="X508" t="str">
        <f t="shared" si="229"/>
        <v/>
      </c>
      <c r="Y508" t="str">
        <f t="shared" si="230"/>
        <v/>
      </c>
      <c r="Z508" t="str">
        <f t="shared" si="244"/>
        <v/>
      </c>
      <c r="AA508" t="str">
        <f t="shared" si="232"/>
        <v/>
      </c>
      <c r="AB508" t="str">
        <f t="shared" si="245"/>
        <v/>
      </c>
      <c r="AC508" t="str">
        <f t="shared" si="246"/>
        <v/>
      </c>
      <c r="AD508" t="str">
        <f t="shared" si="235"/>
        <v/>
      </c>
      <c r="AE508" t="str">
        <f t="shared" si="236"/>
        <v/>
      </c>
      <c r="AF508" t="str">
        <f t="shared" si="237"/>
        <v/>
      </c>
    </row>
    <row r="509" spans="2:33" ht="14.4" hidden="1">
      <c r="D509" t="str">
        <f t="shared" si="241"/>
        <v/>
      </c>
      <c r="E509" t="str">
        <f t="shared" si="212"/>
        <v/>
      </c>
      <c r="F509" t="str">
        <f t="shared" si="213"/>
        <v/>
      </c>
      <c r="G509" t="str">
        <f t="shared" si="240"/>
        <v/>
      </c>
      <c r="I509" t="str">
        <f t="shared" si="214"/>
        <v/>
      </c>
      <c r="J509" t="str">
        <f t="shared" si="215"/>
        <v/>
      </c>
      <c r="K509" t="str">
        <f t="shared" si="216"/>
        <v/>
      </c>
      <c r="L509" t="str">
        <f t="shared" si="242"/>
        <v/>
      </c>
      <c r="M509" t="str">
        <f t="shared" si="243"/>
        <v/>
      </c>
      <c r="N509" t="str">
        <f t="shared" si="219"/>
        <v/>
      </c>
      <c r="O509" t="str">
        <f t="shared" si="220"/>
        <v/>
      </c>
      <c r="P509" t="str">
        <f t="shared" si="221"/>
        <v/>
      </c>
      <c r="Q509" t="str">
        <f t="shared" si="222"/>
        <v/>
      </c>
      <c r="R509" t="str">
        <f t="shared" si="223"/>
        <v/>
      </c>
      <c r="S509" t="str">
        <f t="shared" si="224"/>
        <v/>
      </c>
      <c r="T509" t="str">
        <f t="shared" si="225"/>
        <v/>
      </c>
      <c r="U509" t="str">
        <f t="shared" si="226"/>
        <v/>
      </c>
      <c r="V509" t="str">
        <f t="shared" si="227"/>
        <v/>
      </c>
      <c r="W509" t="str">
        <f t="shared" si="228"/>
        <v/>
      </c>
      <c r="X509" t="str">
        <f t="shared" si="229"/>
        <v/>
      </c>
      <c r="Y509" t="str">
        <f t="shared" si="230"/>
        <v/>
      </c>
      <c r="Z509" t="str">
        <f t="shared" si="244"/>
        <v/>
      </c>
      <c r="AA509" t="str">
        <f t="shared" si="232"/>
        <v/>
      </c>
      <c r="AB509" t="str">
        <f t="shared" si="245"/>
        <v/>
      </c>
      <c r="AC509" t="str">
        <f t="shared" si="246"/>
        <v/>
      </c>
      <c r="AD509" t="str">
        <f t="shared" si="235"/>
        <v/>
      </c>
      <c r="AE509" t="str">
        <f t="shared" si="236"/>
        <v/>
      </c>
      <c r="AF509" t="str">
        <f t="shared" si="237"/>
        <v/>
      </c>
    </row>
    <row r="510" spans="2:33" ht="14.4" hidden="1">
      <c r="D510" t="str">
        <f t="shared" si="241"/>
        <v/>
      </c>
      <c r="E510" t="str">
        <f t="shared" si="212"/>
        <v/>
      </c>
      <c r="F510" t="str">
        <f t="shared" si="213"/>
        <v/>
      </c>
      <c r="G510" t="str">
        <f t="shared" si="240"/>
        <v/>
      </c>
      <c r="I510" t="str">
        <f t="shared" si="214"/>
        <v/>
      </c>
      <c r="J510" t="str">
        <f t="shared" si="215"/>
        <v/>
      </c>
      <c r="K510" t="str">
        <f t="shared" si="216"/>
        <v/>
      </c>
      <c r="L510" t="str">
        <f t="shared" si="242"/>
        <v/>
      </c>
      <c r="M510" t="str">
        <f t="shared" si="243"/>
        <v/>
      </c>
      <c r="N510" t="str">
        <f t="shared" si="219"/>
        <v/>
      </c>
      <c r="O510" t="str">
        <f t="shared" si="220"/>
        <v/>
      </c>
      <c r="P510" t="str">
        <f t="shared" si="221"/>
        <v/>
      </c>
      <c r="Q510" t="str">
        <f t="shared" si="222"/>
        <v/>
      </c>
      <c r="R510" t="str">
        <f t="shared" si="223"/>
        <v/>
      </c>
      <c r="S510" t="str">
        <f t="shared" si="224"/>
        <v/>
      </c>
      <c r="T510" t="str">
        <f t="shared" si="225"/>
        <v/>
      </c>
      <c r="U510" t="str">
        <f t="shared" si="226"/>
        <v/>
      </c>
      <c r="V510" t="str">
        <f t="shared" si="227"/>
        <v/>
      </c>
      <c r="W510" t="str">
        <f t="shared" si="228"/>
        <v/>
      </c>
      <c r="X510" t="str">
        <f t="shared" si="229"/>
        <v/>
      </c>
      <c r="Y510" t="str">
        <f t="shared" si="230"/>
        <v/>
      </c>
      <c r="Z510" t="str">
        <f t="shared" si="244"/>
        <v/>
      </c>
      <c r="AA510" t="str">
        <f t="shared" si="232"/>
        <v/>
      </c>
      <c r="AB510" t="str">
        <f t="shared" si="245"/>
        <v/>
      </c>
      <c r="AC510" t="str">
        <f t="shared" si="246"/>
        <v/>
      </c>
      <c r="AD510" t="str">
        <f t="shared" si="235"/>
        <v/>
      </c>
      <c r="AE510" t="str">
        <f t="shared" si="236"/>
        <v/>
      </c>
      <c r="AF510" t="str">
        <f t="shared" si="237"/>
        <v/>
      </c>
    </row>
    <row r="511" spans="2:33" ht="14.4" hidden="1">
      <c r="D511" t="str">
        <f t="shared" si="241"/>
        <v/>
      </c>
      <c r="E511" t="str">
        <f t="shared" si="212"/>
        <v/>
      </c>
      <c r="F511" t="str">
        <f t="shared" si="213"/>
        <v/>
      </c>
      <c r="G511" t="str">
        <f t="shared" si="240"/>
        <v/>
      </c>
      <c r="I511" t="str">
        <f t="shared" si="214"/>
        <v/>
      </c>
      <c r="J511" t="str">
        <f t="shared" si="215"/>
        <v/>
      </c>
      <c r="K511" t="str">
        <f t="shared" si="216"/>
        <v/>
      </c>
      <c r="L511" t="str">
        <f t="shared" si="242"/>
        <v/>
      </c>
      <c r="M511" t="str">
        <f t="shared" si="243"/>
        <v/>
      </c>
      <c r="N511" t="str">
        <f t="shared" si="219"/>
        <v/>
      </c>
      <c r="O511" t="str">
        <f t="shared" si="220"/>
        <v/>
      </c>
      <c r="P511" t="str">
        <f t="shared" si="221"/>
        <v/>
      </c>
      <c r="Q511" t="str">
        <f t="shared" si="222"/>
        <v/>
      </c>
      <c r="R511" t="str">
        <f t="shared" si="223"/>
        <v/>
      </c>
      <c r="S511" t="str">
        <f t="shared" si="224"/>
        <v/>
      </c>
      <c r="T511" t="str">
        <f t="shared" si="225"/>
        <v/>
      </c>
      <c r="U511" t="str">
        <f t="shared" si="226"/>
        <v/>
      </c>
      <c r="V511" t="str">
        <f t="shared" si="227"/>
        <v/>
      </c>
      <c r="W511" t="str">
        <f t="shared" si="228"/>
        <v/>
      </c>
      <c r="X511" t="str">
        <f t="shared" si="229"/>
        <v/>
      </c>
      <c r="Y511" t="str">
        <f t="shared" si="230"/>
        <v/>
      </c>
      <c r="Z511" t="str">
        <f t="shared" si="244"/>
        <v/>
      </c>
      <c r="AA511" t="str">
        <f t="shared" si="232"/>
        <v/>
      </c>
      <c r="AB511" t="str">
        <f t="shared" si="245"/>
        <v/>
      </c>
      <c r="AC511" t="str">
        <f t="shared" si="246"/>
        <v/>
      </c>
      <c r="AD511" t="str">
        <f t="shared" si="235"/>
        <v/>
      </c>
      <c r="AE511" t="str">
        <f t="shared" si="236"/>
        <v/>
      </c>
      <c r="AF511" t="str">
        <f t="shared" si="237"/>
        <v/>
      </c>
    </row>
    <row r="512" spans="2:33" ht="14.4" hidden="1">
      <c r="D512" t="str">
        <f t="shared" si="241"/>
        <v/>
      </c>
      <c r="E512" t="str">
        <f t="shared" si="212"/>
        <v/>
      </c>
      <c r="F512" t="str">
        <f t="shared" si="213"/>
        <v/>
      </c>
      <c r="G512" t="str">
        <f t="shared" si="240"/>
        <v/>
      </c>
      <c r="I512" t="str">
        <f t="shared" si="214"/>
        <v/>
      </c>
      <c r="J512" t="str">
        <f t="shared" si="215"/>
        <v/>
      </c>
      <c r="K512" t="str">
        <f t="shared" si="216"/>
        <v/>
      </c>
      <c r="L512" t="str">
        <f t="shared" si="242"/>
        <v/>
      </c>
      <c r="M512" t="str">
        <f t="shared" si="243"/>
        <v/>
      </c>
      <c r="N512" t="str">
        <f t="shared" si="219"/>
        <v/>
      </c>
      <c r="O512" t="str">
        <f t="shared" si="220"/>
        <v/>
      </c>
      <c r="P512" t="str">
        <f t="shared" si="221"/>
        <v/>
      </c>
      <c r="Q512" t="str">
        <f t="shared" si="222"/>
        <v/>
      </c>
      <c r="R512" t="str">
        <f t="shared" si="223"/>
        <v/>
      </c>
      <c r="S512" t="str">
        <f t="shared" si="224"/>
        <v/>
      </c>
      <c r="T512" t="str">
        <f t="shared" si="225"/>
        <v/>
      </c>
      <c r="U512" t="str">
        <f t="shared" si="226"/>
        <v/>
      </c>
      <c r="V512" t="str">
        <f t="shared" si="227"/>
        <v/>
      </c>
      <c r="W512" t="str">
        <f t="shared" si="228"/>
        <v/>
      </c>
      <c r="X512" t="str">
        <f t="shared" si="229"/>
        <v/>
      </c>
      <c r="Y512" t="str">
        <f t="shared" si="230"/>
        <v/>
      </c>
      <c r="Z512" t="str">
        <f t="shared" si="244"/>
        <v/>
      </c>
      <c r="AA512" t="str">
        <f t="shared" si="232"/>
        <v/>
      </c>
      <c r="AB512" t="str">
        <f t="shared" si="245"/>
        <v/>
      </c>
      <c r="AC512" t="str">
        <f t="shared" si="246"/>
        <v/>
      </c>
      <c r="AD512" t="str">
        <f t="shared" si="235"/>
        <v/>
      </c>
      <c r="AE512" t="str">
        <f t="shared" si="236"/>
        <v/>
      </c>
      <c r="AF512" t="str">
        <f t="shared" si="237"/>
        <v/>
      </c>
    </row>
    <row r="513" spans="4:32" ht="14.4" hidden="1">
      <c r="D513" t="str">
        <f t="shared" si="241"/>
        <v/>
      </c>
      <c r="E513" t="str">
        <f t="shared" si="212"/>
        <v/>
      </c>
      <c r="F513" t="str">
        <f t="shared" si="213"/>
        <v/>
      </c>
      <c r="G513" t="str">
        <f t="shared" si="240"/>
        <v/>
      </c>
      <c r="I513" t="str">
        <f t="shared" si="214"/>
        <v/>
      </c>
      <c r="J513" t="str">
        <f t="shared" si="215"/>
        <v/>
      </c>
      <c r="K513" t="str">
        <f t="shared" si="216"/>
        <v/>
      </c>
      <c r="L513" t="str">
        <f t="shared" si="242"/>
        <v/>
      </c>
      <c r="M513" t="str">
        <f t="shared" si="243"/>
        <v/>
      </c>
      <c r="N513" t="str">
        <f t="shared" si="219"/>
        <v/>
      </c>
      <c r="O513" t="str">
        <f t="shared" si="220"/>
        <v/>
      </c>
      <c r="P513" t="str">
        <f t="shared" si="221"/>
        <v/>
      </c>
      <c r="Q513" t="str">
        <f t="shared" si="222"/>
        <v/>
      </c>
      <c r="R513" t="str">
        <f t="shared" si="223"/>
        <v/>
      </c>
      <c r="S513" t="str">
        <f t="shared" si="224"/>
        <v/>
      </c>
      <c r="T513" t="str">
        <f t="shared" si="225"/>
        <v/>
      </c>
      <c r="U513" t="str">
        <f t="shared" si="226"/>
        <v/>
      </c>
      <c r="V513" t="str">
        <f t="shared" si="227"/>
        <v/>
      </c>
      <c r="W513" t="str">
        <f t="shared" si="228"/>
        <v/>
      </c>
      <c r="X513" t="str">
        <f t="shared" si="229"/>
        <v/>
      </c>
      <c r="Y513" t="str">
        <f t="shared" si="230"/>
        <v/>
      </c>
      <c r="Z513" t="str">
        <f t="shared" si="244"/>
        <v/>
      </c>
      <c r="AA513" t="str">
        <f t="shared" si="232"/>
        <v/>
      </c>
      <c r="AB513" t="str">
        <f t="shared" si="245"/>
        <v/>
      </c>
      <c r="AC513" t="str">
        <f t="shared" si="246"/>
        <v/>
      </c>
      <c r="AD513" t="str">
        <f t="shared" si="235"/>
        <v/>
      </c>
      <c r="AE513" t="str">
        <f t="shared" si="236"/>
        <v/>
      </c>
      <c r="AF513" t="str">
        <f t="shared" si="237"/>
        <v/>
      </c>
    </row>
    <row r="514" spans="4:32" ht="14.4" hidden="1">
      <c r="D514" t="str">
        <f t="shared" ref="D514:D577" si="247">IF(ISBLANK(A514),"",B514&amp;" ("&amp;Y514&amp;"/"&amp;L514&amp;"/"&amp;M514&amp;AA514&amp;"/"&amp;Z514&amp;"/"&amp;AF514&amp;")")</f>
        <v/>
      </c>
      <c r="E514" t="str">
        <f t="shared" ref="E514:E577" si="248">IF(
  ISBLANK(A514),
  "",
  TRIM(SUBSTITUTE(
    SUBSTITUTE(
      V514,
      MID(V514, FIND("(", V514), FIND(")", V514) - FIND("(", V514) + 1),
      ""
    ),
    "Processor", ""
  ))
)</f>
        <v/>
      </c>
      <c r="F514" t="str">
        <f t="shared" ref="F514:F577" si="249">IF(ISBLANK(A514), "", BF514)</f>
        <v/>
      </c>
      <c r="G514" t="str">
        <f t="shared" si="240"/>
        <v/>
      </c>
      <c r="I514" t="str">
        <f t="shared" ref="I514:I577" si="250">IF(ISBLANK(A514), "", SUBSTITUTE(AO514, "-inch", """"))</f>
        <v/>
      </c>
      <c r="J514" t="str">
        <f t="shared" ref="J514:J577" si="251">IF(ISBLANK(A514), "", AP514)</f>
        <v/>
      </c>
      <c r="K514" t="str">
        <f t="shared" ref="K514:K577" si="252">IF(ISBLANK(A514), "", AR514)</f>
        <v/>
      </c>
      <c r="L514" t="str">
        <f t="shared" ref="L514:L577" si="253">IF(
  ISBLANK(A514),
  "",
  MID(AB514, FIND("GB", AB514) - 2, 4)
)</f>
        <v/>
      </c>
      <c r="M514" t="str">
        <f t="shared" ref="M514:M577" si="254">IF(ISBLANK(A514),"",LEFT(AC514,FIND(" ",AC514)-1))</f>
        <v/>
      </c>
      <c r="N514" t="str">
        <f t="shared" ref="N514:N577" si="255">IF(
  AND(LEN(TRIM(AD514))=0, LEN(TRIM(AE514))=0),
  "",
  IF(LEN(TRIM(AD514))&gt;0, "Side:" &amp; CHAR(10) &amp; AD514 &amp; CHAR(10) &amp; CHAR(10), "") &amp;
  IF(LEN(TRIM(AE514))&gt;0, "Back:" &amp; CHAR(10) &amp; AE514, "")
)</f>
        <v/>
      </c>
      <c r="O514" t="str">
        <f t="shared" ref="O514:O577" si="256">IF(ISBLANK(A514), "", _xlfn.TEXTBEFORE(BX514, " ("))</f>
        <v/>
      </c>
      <c r="P514" t="str">
        <f t="shared" ref="P514:P577" si="257">IF(ISBLANK(A514), "", TRIM(_xlfn.TEXTBEFORE(BW514, " (")))</f>
        <v/>
      </c>
      <c r="Q514" t="str">
        <f t="shared" ref="Q514:Q577" si="258">IF(ISBLANK(A514), "", BJ514)</f>
        <v/>
      </c>
      <c r="R514" t="str">
        <f t="shared" ref="R514:R577" si="259">IF(ISBLANK(A514), "", CD514)</f>
        <v/>
      </c>
      <c r="S514" t="str">
        <f t="shared" ref="S514:S577" si="260">IF(ISBLANK(A514),"","No Battery")</f>
        <v/>
      </c>
      <c r="T514" t="str">
        <f t="shared" ref="T514:T577" si="261">IF(ISBLANK(A514), "", IFERROR(_xlfn.TEXTBEFORE(BT514, ", Output:"), "Not Found"))</f>
        <v/>
      </c>
      <c r="U514" t="str">
        <f t="shared" ref="U514:U577" si="262">IF(ISBLANK(A514), "", IF(BY514 = "N/A", "", BY514))</f>
        <v/>
      </c>
      <c r="V514" t="str">
        <f t="shared" ref="V514:V577" si="263">IF(ISBLANK(A514), "", BC514)</f>
        <v/>
      </c>
      <c r="W514" t="str">
        <f t="shared" ref="W514:W577" si="264">IF(
  ISBLANK(A514),
  "",
  LEFT(V514, SEARCH("processor", LOWER(V514)) - 1) &amp;
  MID(V514, SEARCH("processor", LOWER(V514)) + 10, FIND(" ", MID(V514, SEARCH("processor", LOWER(V514)) + 10, 20)) - 1)
)</f>
        <v/>
      </c>
      <c r="X514" t="str">
        <f t="shared" ref="X514:X577" si="265">IF(
  ISBLANK(A514),
  "",
  IFERROR(
    IF(
      ISNUMBER(SEARCH("Core™ i", E514)),
      _xlfn.TEXTBEFORE(_xlfn.TEXTAFTER(E514, "Core™ "), " "),
      IF(ISNUMBER(SEARCH("Core™ Ultra 7", E514)), "U7",
      IF(ISNUMBER(SEARCH("Core™ Ultra 5", E514)), "U5",
      IF(ISNUMBER(SEARCH("Core™ Ultra 3", E514)), "U3",
      IF(ISNUMBER(SEARCH("Core™ 7", E514)), "Core 7",
      IF(ISNUMBER(SEARCH("Core™ 5", E514)), "Core 5",
      IF(ISNUMBER(SEARCH("Core™ 3", E514)), "Core 3",
      IF(ISNUMBER(SEARCH("Ryzen™ 7", E514)), "R7",
      IF(ISNUMBER(SEARCH("Ryzen™ 5", E514)), "R5",
      IF(ISNUMBER(SEARCH("Ryzen™ 3", E514)), "R3",
      W514
    )))))))))),
    E514
  )
)</f>
        <v/>
      </c>
      <c r="Y514" t="str">
        <f t="shared" ref="Y514:Y577" si="266">IF(ISBLANK(A514), "",
  IF(OR(X514="U3", X514="U5", X514="U7", X514="Core 3", X514="Core 5", X514="Core 7"),
    X514 &amp; " " &amp; TRIM(RIGHT(W514, LEN(W514) - FIND("♦", SUBSTITUTE(W514, " ", "♦", LEN(W514) - LEN(SUBSTITUTE(W514, " ", "")))))),
    IF(OR(X514="R3", X514="R5", X514="R7"),
      X514 &amp; " " &amp; TRIM(MID(
        W514,
        FIND("♦", SUBSTITUTE(W514, " ", "♦", LEN(W514) - LEN(SUBSTITUTE(W514, " ", "")) - 1)) + 1,
        FIND("♦", SUBSTITUTE(W514, " ", "♦", LEN(W514) - LEN(SUBSTITUTE(W514, " ", "")))) - FIND("♦", SUBSTITUTE(W514, " ", "♦", LEN(W514) - LEN(SUBSTITUTE(W514, " ", "")) - 1)) - 1
      )),
      X514
    )
  )
)</f>
        <v/>
      </c>
      <c r="Z514" t="str">
        <f t="shared" si="244"/>
        <v/>
      </c>
      <c r="AA514" t="str">
        <f t="shared" ref="AA514:AA577" si="267">IF(
  ISBLANK(F514),
  "",
  IF(
    ISNUMBER(SEARCH("RTX", F514)),
    "/" &amp; LEFT(MID(F514, SEARCH("RTX", F514), 15),
               IFERROR(SEARCH(" ", MID(F514, SEARCH("RTX", F514), 15), 6) - 1, 15)),
    ""
  )
)</f>
        <v/>
      </c>
      <c r="AB514" t="str">
        <f t="shared" ref="AB514:AB577" si="268">IF(ISBLANK(A514), "", BH514)</f>
        <v/>
      </c>
      <c r="AC514" t="str">
        <f t="shared" ref="AC514:AC577" si="269">IF(ISBLANK(A514), "", BI514)</f>
        <v/>
      </c>
      <c r="AD514" t="str">
        <f t="shared" ref="AD514:AD577" si="270">IF(ISBLANK(A514), "", BU514)</f>
        <v/>
      </c>
      <c r="AE514" t="str">
        <f t="shared" ref="AE514:AE577" si="271">IF(ISBLANK(A514), "", BV514)</f>
        <v/>
      </c>
      <c r="AF514" t="str">
        <f t="shared" ref="AF514:AF577" si="272">IF(ISBLANK(A514),"",IFERROR(_xlfn.TEXTBEFORE(A514, "-"), A514))</f>
        <v/>
      </c>
    </row>
    <row r="515" spans="4:32" ht="14.4" hidden="1">
      <c r="D515" t="str">
        <f t="shared" si="247"/>
        <v/>
      </c>
      <c r="E515" t="str">
        <f t="shared" si="248"/>
        <v/>
      </c>
      <c r="F515" t="str">
        <f t="shared" si="249"/>
        <v/>
      </c>
      <c r="G515" t="str">
        <f t="shared" si="240"/>
        <v/>
      </c>
      <c r="I515" t="str">
        <f t="shared" si="250"/>
        <v/>
      </c>
      <c r="J515" t="str">
        <f t="shared" si="251"/>
        <v/>
      </c>
      <c r="K515" t="str">
        <f t="shared" si="252"/>
        <v/>
      </c>
      <c r="L515" t="str">
        <f t="shared" si="253"/>
        <v/>
      </c>
      <c r="M515" t="str">
        <f t="shared" si="254"/>
        <v/>
      </c>
      <c r="N515" t="str">
        <f t="shared" si="255"/>
        <v/>
      </c>
      <c r="O515" t="str">
        <f t="shared" si="256"/>
        <v/>
      </c>
      <c r="P515" t="str">
        <f t="shared" si="257"/>
        <v/>
      </c>
      <c r="Q515" t="str">
        <f t="shared" si="258"/>
        <v/>
      </c>
      <c r="R515" t="str">
        <f t="shared" si="259"/>
        <v/>
      </c>
      <c r="S515" t="str">
        <f t="shared" si="260"/>
        <v/>
      </c>
      <c r="T515" t="str">
        <f t="shared" si="261"/>
        <v/>
      </c>
      <c r="U515" t="str">
        <f t="shared" si="262"/>
        <v/>
      </c>
      <c r="V515" t="str">
        <f t="shared" si="263"/>
        <v/>
      </c>
      <c r="W515" t="str">
        <f t="shared" si="264"/>
        <v/>
      </c>
      <c r="X515" t="str">
        <f t="shared" si="265"/>
        <v/>
      </c>
      <c r="Y515" t="str">
        <f t="shared" si="266"/>
        <v/>
      </c>
      <c r="Z515" t="str">
        <f t="shared" si="244"/>
        <v/>
      </c>
      <c r="AA515" t="str">
        <f t="shared" si="267"/>
        <v/>
      </c>
      <c r="AB515" t="str">
        <f t="shared" si="268"/>
        <v/>
      </c>
      <c r="AC515" t="str">
        <f t="shared" si="269"/>
        <v/>
      </c>
      <c r="AD515" t="str">
        <f t="shared" si="270"/>
        <v/>
      </c>
      <c r="AE515" t="str">
        <f t="shared" si="271"/>
        <v/>
      </c>
      <c r="AF515" t="str">
        <f t="shared" si="272"/>
        <v/>
      </c>
    </row>
    <row r="516" spans="4:32" ht="14.4" hidden="1">
      <c r="D516" t="str">
        <f t="shared" si="247"/>
        <v/>
      </c>
      <c r="E516" t="str">
        <f t="shared" si="248"/>
        <v/>
      </c>
      <c r="F516" t="str">
        <f t="shared" si="249"/>
        <v/>
      </c>
      <c r="G516" t="str">
        <f t="shared" si="240"/>
        <v/>
      </c>
      <c r="I516" t="str">
        <f t="shared" si="250"/>
        <v/>
      </c>
      <c r="J516" t="str">
        <f t="shared" si="251"/>
        <v/>
      </c>
      <c r="K516" t="str">
        <f t="shared" si="252"/>
        <v/>
      </c>
      <c r="L516" t="str">
        <f t="shared" si="253"/>
        <v/>
      </c>
      <c r="M516" t="str">
        <f t="shared" si="254"/>
        <v/>
      </c>
      <c r="N516" t="str">
        <f t="shared" si="255"/>
        <v/>
      </c>
      <c r="O516" t="str">
        <f t="shared" si="256"/>
        <v/>
      </c>
      <c r="P516" t="str">
        <f t="shared" si="257"/>
        <v/>
      </c>
      <c r="Q516" t="str">
        <f t="shared" si="258"/>
        <v/>
      </c>
      <c r="R516" t="str">
        <f t="shared" si="259"/>
        <v/>
      </c>
      <c r="S516" t="str">
        <f t="shared" si="260"/>
        <v/>
      </c>
      <c r="T516" t="str">
        <f t="shared" si="261"/>
        <v/>
      </c>
      <c r="U516" t="str">
        <f t="shared" si="262"/>
        <v/>
      </c>
      <c r="V516" t="str">
        <f t="shared" si="263"/>
        <v/>
      </c>
      <c r="W516" t="str">
        <f t="shared" si="264"/>
        <v/>
      </c>
      <c r="X516" t="str">
        <f t="shared" si="265"/>
        <v/>
      </c>
      <c r="Y516" t="str">
        <f t="shared" si="266"/>
        <v/>
      </c>
      <c r="Z516" t="str">
        <f t="shared" si="244"/>
        <v/>
      </c>
      <c r="AA516" t="str">
        <f t="shared" si="267"/>
        <v/>
      </c>
      <c r="AB516" t="str">
        <f t="shared" si="268"/>
        <v/>
      </c>
      <c r="AC516" t="str">
        <f t="shared" si="269"/>
        <v/>
      </c>
      <c r="AD516" t="str">
        <f t="shared" si="270"/>
        <v/>
      </c>
      <c r="AE516" t="str">
        <f t="shared" si="271"/>
        <v/>
      </c>
      <c r="AF516" t="str">
        <f t="shared" si="272"/>
        <v/>
      </c>
    </row>
    <row r="517" spans="4:32" ht="14.4" hidden="1">
      <c r="D517" t="str">
        <f t="shared" si="247"/>
        <v/>
      </c>
      <c r="E517" t="str">
        <f t="shared" si="248"/>
        <v/>
      </c>
      <c r="F517" t="str">
        <f t="shared" si="249"/>
        <v/>
      </c>
      <c r="G517" t="str">
        <f t="shared" si="240"/>
        <v/>
      </c>
      <c r="I517" t="str">
        <f t="shared" si="250"/>
        <v/>
      </c>
      <c r="J517" t="str">
        <f t="shared" si="251"/>
        <v/>
      </c>
      <c r="K517" t="str">
        <f t="shared" si="252"/>
        <v/>
      </c>
      <c r="L517" t="str">
        <f t="shared" si="253"/>
        <v/>
      </c>
      <c r="M517" t="str">
        <f t="shared" si="254"/>
        <v/>
      </c>
      <c r="N517" t="str">
        <f t="shared" si="255"/>
        <v/>
      </c>
      <c r="O517" t="str">
        <f t="shared" si="256"/>
        <v/>
      </c>
      <c r="P517" t="str">
        <f t="shared" si="257"/>
        <v/>
      </c>
      <c r="Q517" t="str">
        <f t="shared" si="258"/>
        <v/>
      </c>
      <c r="R517" t="str">
        <f t="shared" si="259"/>
        <v/>
      </c>
      <c r="S517" t="str">
        <f t="shared" si="260"/>
        <v/>
      </c>
      <c r="T517" t="str">
        <f t="shared" si="261"/>
        <v/>
      </c>
      <c r="U517" t="str">
        <f t="shared" si="262"/>
        <v/>
      </c>
      <c r="V517" t="str">
        <f t="shared" si="263"/>
        <v/>
      </c>
      <c r="W517" t="str">
        <f t="shared" si="264"/>
        <v/>
      </c>
      <c r="X517" t="str">
        <f t="shared" si="265"/>
        <v/>
      </c>
      <c r="Y517" t="str">
        <f t="shared" si="266"/>
        <v/>
      </c>
      <c r="Z517" t="str">
        <f t="shared" si="244"/>
        <v/>
      </c>
      <c r="AA517" t="str">
        <f t="shared" si="267"/>
        <v/>
      </c>
      <c r="AB517" t="str">
        <f t="shared" si="268"/>
        <v/>
      </c>
      <c r="AC517" t="str">
        <f t="shared" si="269"/>
        <v/>
      </c>
      <c r="AD517" t="str">
        <f t="shared" si="270"/>
        <v/>
      </c>
      <c r="AE517" t="str">
        <f t="shared" si="271"/>
        <v/>
      </c>
      <c r="AF517" t="str">
        <f t="shared" si="272"/>
        <v/>
      </c>
    </row>
    <row r="518" spans="4:32" ht="14.4" hidden="1">
      <c r="D518" t="str">
        <f t="shared" si="247"/>
        <v/>
      </c>
      <c r="E518" t="str">
        <f t="shared" si="248"/>
        <v/>
      </c>
      <c r="F518" t="str">
        <f t="shared" si="249"/>
        <v/>
      </c>
      <c r="G518" t="str">
        <f t="shared" si="240"/>
        <v/>
      </c>
      <c r="I518" t="str">
        <f t="shared" si="250"/>
        <v/>
      </c>
      <c r="J518" t="str">
        <f t="shared" si="251"/>
        <v/>
      </c>
      <c r="K518" t="str">
        <f t="shared" si="252"/>
        <v/>
      </c>
      <c r="L518" t="str">
        <f t="shared" si="253"/>
        <v/>
      </c>
      <c r="M518" t="str">
        <f t="shared" si="254"/>
        <v/>
      </c>
      <c r="N518" t="str">
        <f t="shared" si="255"/>
        <v/>
      </c>
      <c r="O518" t="str">
        <f t="shared" si="256"/>
        <v/>
      </c>
      <c r="P518" t="str">
        <f t="shared" si="257"/>
        <v/>
      </c>
      <c r="Q518" t="str">
        <f t="shared" si="258"/>
        <v/>
      </c>
      <c r="R518" t="str">
        <f t="shared" si="259"/>
        <v/>
      </c>
      <c r="S518" t="str">
        <f t="shared" si="260"/>
        <v/>
      </c>
      <c r="T518" t="str">
        <f t="shared" si="261"/>
        <v/>
      </c>
      <c r="U518" t="str">
        <f t="shared" si="262"/>
        <v/>
      </c>
      <c r="V518" t="str">
        <f t="shared" si="263"/>
        <v/>
      </c>
      <c r="W518" t="str">
        <f t="shared" si="264"/>
        <v/>
      </c>
      <c r="X518" t="str">
        <f t="shared" si="265"/>
        <v/>
      </c>
      <c r="Y518" t="str">
        <f t="shared" si="266"/>
        <v/>
      </c>
      <c r="Z518" t="str">
        <f t="shared" si="244"/>
        <v/>
      </c>
      <c r="AA518" t="str">
        <f t="shared" si="267"/>
        <v/>
      </c>
      <c r="AB518" t="str">
        <f t="shared" si="268"/>
        <v/>
      </c>
      <c r="AC518" t="str">
        <f t="shared" si="269"/>
        <v/>
      </c>
      <c r="AD518" t="str">
        <f t="shared" si="270"/>
        <v/>
      </c>
      <c r="AE518" t="str">
        <f t="shared" si="271"/>
        <v/>
      </c>
      <c r="AF518" t="str">
        <f t="shared" si="272"/>
        <v/>
      </c>
    </row>
    <row r="519" spans="4:32" ht="14.4" hidden="1">
      <c r="D519" t="str">
        <f t="shared" si="247"/>
        <v/>
      </c>
      <c r="E519" t="str">
        <f t="shared" si="248"/>
        <v/>
      </c>
      <c r="F519" t="str">
        <f t="shared" si="249"/>
        <v/>
      </c>
      <c r="G519" t="str">
        <f t="shared" si="240"/>
        <v/>
      </c>
      <c r="I519" t="str">
        <f t="shared" si="250"/>
        <v/>
      </c>
      <c r="J519" t="str">
        <f t="shared" si="251"/>
        <v/>
      </c>
      <c r="K519" t="str">
        <f t="shared" si="252"/>
        <v/>
      </c>
      <c r="L519" t="str">
        <f t="shared" si="253"/>
        <v/>
      </c>
      <c r="M519" t="str">
        <f t="shared" si="254"/>
        <v/>
      </c>
      <c r="N519" t="str">
        <f t="shared" si="255"/>
        <v/>
      </c>
      <c r="O519" t="str">
        <f t="shared" si="256"/>
        <v/>
      </c>
      <c r="P519" t="str">
        <f t="shared" si="257"/>
        <v/>
      </c>
      <c r="Q519" t="str">
        <f t="shared" si="258"/>
        <v/>
      </c>
      <c r="R519" t="str">
        <f t="shared" si="259"/>
        <v/>
      </c>
      <c r="S519" t="str">
        <f t="shared" si="260"/>
        <v/>
      </c>
      <c r="T519" t="str">
        <f t="shared" si="261"/>
        <v/>
      </c>
      <c r="U519" t="str">
        <f t="shared" si="262"/>
        <v/>
      </c>
      <c r="V519" t="str">
        <f t="shared" si="263"/>
        <v/>
      </c>
      <c r="W519" t="str">
        <f t="shared" si="264"/>
        <v/>
      </c>
      <c r="X519" t="str">
        <f t="shared" si="265"/>
        <v/>
      </c>
      <c r="Y519" t="str">
        <f t="shared" si="266"/>
        <v/>
      </c>
      <c r="Z519" t="str">
        <f t="shared" si="244"/>
        <v/>
      </c>
      <c r="AA519" t="str">
        <f t="shared" si="267"/>
        <v/>
      </c>
      <c r="AB519" t="str">
        <f t="shared" si="268"/>
        <v/>
      </c>
      <c r="AC519" t="str">
        <f t="shared" si="269"/>
        <v/>
      </c>
      <c r="AD519" t="str">
        <f t="shared" si="270"/>
        <v/>
      </c>
      <c r="AE519" t="str">
        <f t="shared" si="271"/>
        <v/>
      </c>
      <c r="AF519" t="str">
        <f t="shared" si="272"/>
        <v/>
      </c>
    </row>
    <row r="520" spans="4:32" ht="14.4" hidden="1">
      <c r="D520" t="str">
        <f t="shared" si="247"/>
        <v/>
      </c>
      <c r="E520" t="str">
        <f t="shared" si="248"/>
        <v/>
      </c>
      <c r="F520" t="str">
        <f t="shared" si="249"/>
        <v/>
      </c>
      <c r="G520" t="str">
        <f t="shared" si="240"/>
        <v/>
      </c>
      <c r="I520" t="str">
        <f t="shared" si="250"/>
        <v/>
      </c>
      <c r="J520" t="str">
        <f t="shared" si="251"/>
        <v/>
      </c>
      <c r="K520" t="str">
        <f t="shared" si="252"/>
        <v/>
      </c>
      <c r="L520" t="str">
        <f t="shared" si="253"/>
        <v/>
      </c>
      <c r="M520" t="str">
        <f t="shared" si="254"/>
        <v/>
      </c>
      <c r="N520" t="str">
        <f t="shared" si="255"/>
        <v/>
      </c>
      <c r="O520" t="str">
        <f t="shared" si="256"/>
        <v/>
      </c>
      <c r="P520" t="str">
        <f t="shared" si="257"/>
        <v/>
      </c>
      <c r="Q520" t="str">
        <f t="shared" si="258"/>
        <v/>
      </c>
      <c r="R520" t="str">
        <f t="shared" si="259"/>
        <v/>
      </c>
      <c r="S520" t="str">
        <f t="shared" si="260"/>
        <v/>
      </c>
      <c r="T520" t="str">
        <f t="shared" si="261"/>
        <v/>
      </c>
      <c r="U520" t="str">
        <f t="shared" si="262"/>
        <v/>
      </c>
      <c r="V520" t="str">
        <f t="shared" si="263"/>
        <v/>
      </c>
      <c r="W520" t="str">
        <f t="shared" si="264"/>
        <v/>
      </c>
      <c r="X520" t="str">
        <f t="shared" si="265"/>
        <v/>
      </c>
      <c r="Y520" t="str">
        <f t="shared" si="266"/>
        <v/>
      </c>
      <c r="Z520" t="str">
        <f t="shared" si="244"/>
        <v/>
      </c>
      <c r="AA520" t="str">
        <f t="shared" si="267"/>
        <v/>
      </c>
      <c r="AB520" t="str">
        <f t="shared" si="268"/>
        <v/>
      </c>
      <c r="AC520" t="str">
        <f t="shared" si="269"/>
        <v/>
      </c>
      <c r="AD520" t="str">
        <f t="shared" si="270"/>
        <v/>
      </c>
      <c r="AE520" t="str">
        <f t="shared" si="271"/>
        <v/>
      </c>
      <c r="AF520" t="str">
        <f t="shared" si="272"/>
        <v/>
      </c>
    </row>
    <row r="521" spans="4:32" ht="14.4" hidden="1">
      <c r="D521" t="str">
        <f t="shared" si="247"/>
        <v/>
      </c>
      <c r="E521" t="str">
        <f t="shared" si="248"/>
        <v/>
      </c>
      <c r="F521" t="str">
        <f t="shared" si="249"/>
        <v/>
      </c>
      <c r="G521" t="str">
        <f t="shared" si="240"/>
        <v/>
      </c>
      <c r="I521" t="str">
        <f t="shared" si="250"/>
        <v/>
      </c>
      <c r="J521" t="str">
        <f t="shared" si="251"/>
        <v/>
      </c>
      <c r="K521" t="str">
        <f t="shared" si="252"/>
        <v/>
      </c>
      <c r="L521" t="str">
        <f t="shared" si="253"/>
        <v/>
      </c>
      <c r="M521" t="str">
        <f t="shared" si="254"/>
        <v/>
      </c>
      <c r="N521" t="str">
        <f t="shared" si="255"/>
        <v/>
      </c>
      <c r="O521" t="str">
        <f t="shared" si="256"/>
        <v/>
      </c>
      <c r="P521" t="str">
        <f t="shared" si="257"/>
        <v/>
      </c>
      <c r="Q521" t="str">
        <f t="shared" si="258"/>
        <v/>
      </c>
      <c r="R521" t="str">
        <f t="shared" si="259"/>
        <v/>
      </c>
      <c r="S521" t="str">
        <f t="shared" si="260"/>
        <v/>
      </c>
      <c r="T521" t="str">
        <f t="shared" si="261"/>
        <v/>
      </c>
      <c r="U521" t="str">
        <f t="shared" si="262"/>
        <v/>
      </c>
      <c r="V521" t="str">
        <f t="shared" si="263"/>
        <v/>
      </c>
      <c r="W521" t="str">
        <f t="shared" si="264"/>
        <v/>
      </c>
      <c r="X521" t="str">
        <f t="shared" si="265"/>
        <v/>
      </c>
      <c r="Y521" t="str">
        <f t="shared" si="266"/>
        <v/>
      </c>
      <c r="Z521" t="str">
        <f t="shared" si="244"/>
        <v/>
      </c>
      <c r="AA521" t="str">
        <f t="shared" si="267"/>
        <v/>
      </c>
      <c r="AB521" t="str">
        <f t="shared" si="268"/>
        <v/>
      </c>
      <c r="AC521" t="str">
        <f t="shared" si="269"/>
        <v/>
      </c>
      <c r="AD521" t="str">
        <f t="shared" si="270"/>
        <v/>
      </c>
      <c r="AE521" t="str">
        <f t="shared" si="271"/>
        <v/>
      </c>
      <c r="AF521" t="str">
        <f t="shared" si="272"/>
        <v/>
      </c>
    </row>
    <row r="522" spans="4:32" ht="14.4" hidden="1">
      <c r="D522" t="str">
        <f t="shared" si="247"/>
        <v/>
      </c>
      <c r="E522" t="str">
        <f t="shared" si="248"/>
        <v/>
      </c>
      <c r="F522" t="str">
        <f t="shared" si="249"/>
        <v/>
      </c>
      <c r="G522" t="str">
        <f t="shared" si="240"/>
        <v/>
      </c>
      <c r="I522" t="str">
        <f t="shared" si="250"/>
        <v/>
      </c>
      <c r="J522" t="str">
        <f t="shared" si="251"/>
        <v/>
      </c>
      <c r="K522" t="str">
        <f t="shared" si="252"/>
        <v/>
      </c>
      <c r="L522" t="str">
        <f t="shared" si="253"/>
        <v/>
      </c>
      <c r="M522" t="str">
        <f t="shared" si="254"/>
        <v/>
      </c>
      <c r="N522" t="str">
        <f t="shared" si="255"/>
        <v/>
      </c>
      <c r="O522" t="str">
        <f t="shared" si="256"/>
        <v/>
      </c>
      <c r="P522" t="str">
        <f t="shared" si="257"/>
        <v/>
      </c>
      <c r="Q522" t="str">
        <f t="shared" si="258"/>
        <v/>
      </c>
      <c r="R522" t="str">
        <f t="shared" si="259"/>
        <v/>
      </c>
      <c r="S522" t="str">
        <f t="shared" si="260"/>
        <v/>
      </c>
      <c r="T522" t="str">
        <f t="shared" si="261"/>
        <v/>
      </c>
      <c r="U522" t="str">
        <f t="shared" si="262"/>
        <v/>
      </c>
      <c r="V522" t="str">
        <f t="shared" si="263"/>
        <v/>
      </c>
      <c r="W522" t="str">
        <f t="shared" si="264"/>
        <v/>
      </c>
      <c r="X522" t="str">
        <f t="shared" si="265"/>
        <v/>
      </c>
      <c r="Y522" t="str">
        <f t="shared" si="266"/>
        <v/>
      </c>
      <c r="Z522" t="str">
        <f t="shared" si="244"/>
        <v/>
      </c>
      <c r="AA522" t="str">
        <f t="shared" si="267"/>
        <v/>
      </c>
      <c r="AB522" t="str">
        <f t="shared" si="268"/>
        <v/>
      </c>
      <c r="AC522" t="str">
        <f t="shared" si="269"/>
        <v/>
      </c>
      <c r="AD522" t="str">
        <f t="shared" si="270"/>
        <v/>
      </c>
      <c r="AE522" t="str">
        <f t="shared" si="271"/>
        <v/>
      </c>
      <c r="AF522" t="str">
        <f t="shared" si="272"/>
        <v/>
      </c>
    </row>
    <row r="523" spans="4:32" ht="14.4" hidden="1">
      <c r="D523" t="str">
        <f t="shared" si="247"/>
        <v/>
      </c>
      <c r="E523" t="str">
        <f t="shared" si="248"/>
        <v/>
      </c>
      <c r="F523" t="str">
        <f t="shared" si="249"/>
        <v/>
      </c>
      <c r="G523" t="str">
        <f t="shared" si="240"/>
        <v/>
      </c>
      <c r="I523" t="str">
        <f t="shared" si="250"/>
        <v/>
      </c>
      <c r="J523" t="str">
        <f t="shared" si="251"/>
        <v/>
      </c>
      <c r="K523" t="str">
        <f t="shared" si="252"/>
        <v/>
      </c>
      <c r="L523" t="str">
        <f t="shared" si="253"/>
        <v/>
      </c>
      <c r="M523" t="str">
        <f t="shared" si="254"/>
        <v/>
      </c>
      <c r="N523" t="str">
        <f t="shared" si="255"/>
        <v/>
      </c>
      <c r="O523" t="str">
        <f t="shared" si="256"/>
        <v/>
      </c>
      <c r="P523" t="str">
        <f t="shared" si="257"/>
        <v/>
      </c>
      <c r="Q523" t="str">
        <f t="shared" si="258"/>
        <v/>
      </c>
      <c r="R523" t="str">
        <f t="shared" si="259"/>
        <v/>
      </c>
      <c r="S523" t="str">
        <f t="shared" si="260"/>
        <v/>
      </c>
      <c r="T523" t="str">
        <f t="shared" si="261"/>
        <v/>
      </c>
      <c r="U523" t="str">
        <f t="shared" si="262"/>
        <v/>
      </c>
      <c r="V523" t="str">
        <f t="shared" si="263"/>
        <v/>
      </c>
      <c r="W523" t="str">
        <f t="shared" si="264"/>
        <v/>
      </c>
      <c r="X523" t="str">
        <f t="shared" si="265"/>
        <v/>
      </c>
      <c r="Y523" t="str">
        <f t="shared" si="266"/>
        <v/>
      </c>
      <c r="Z523" t="str">
        <f t="shared" si="244"/>
        <v/>
      </c>
      <c r="AA523" t="str">
        <f t="shared" si="267"/>
        <v/>
      </c>
      <c r="AB523" t="str">
        <f t="shared" si="268"/>
        <v/>
      </c>
      <c r="AC523" t="str">
        <f t="shared" si="269"/>
        <v/>
      </c>
      <c r="AD523" t="str">
        <f t="shared" si="270"/>
        <v/>
      </c>
      <c r="AE523" t="str">
        <f t="shared" si="271"/>
        <v/>
      </c>
      <c r="AF523" t="str">
        <f t="shared" si="272"/>
        <v/>
      </c>
    </row>
    <row r="524" spans="4:32" ht="14.4" hidden="1">
      <c r="D524" t="str">
        <f t="shared" si="247"/>
        <v/>
      </c>
      <c r="E524" t="str">
        <f t="shared" si="248"/>
        <v/>
      </c>
      <c r="F524" t="str">
        <f t="shared" si="249"/>
        <v/>
      </c>
      <c r="G524" t="str">
        <f t="shared" si="240"/>
        <v/>
      </c>
      <c r="I524" t="str">
        <f t="shared" si="250"/>
        <v/>
      </c>
      <c r="J524" t="str">
        <f t="shared" si="251"/>
        <v/>
      </c>
      <c r="K524" t="str">
        <f t="shared" si="252"/>
        <v/>
      </c>
      <c r="L524" t="str">
        <f t="shared" si="253"/>
        <v/>
      </c>
      <c r="M524" t="str">
        <f t="shared" si="254"/>
        <v/>
      </c>
      <c r="N524" t="str">
        <f t="shared" si="255"/>
        <v/>
      </c>
      <c r="O524" t="str">
        <f t="shared" si="256"/>
        <v/>
      </c>
      <c r="P524" t="str">
        <f t="shared" si="257"/>
        <v/>
      </c>
      <c r="Q524" t="str">
        <f t="shared" si="258"/>
        <v/>
      </c>
      <c r="R524" t="str">
        <f t="shared" si="259"/>
        <v/>
      </c>
      <c r="S524" t="str">
        <f t="shared" si="260"/>
        <v/>
      </c>
      <c r="T524" t="str">
        <f t="shared" si="261"/>
        <v/>
      </c>
      <c r="U524" t="str">
        <f t="shared" si="262"/>
        <v/>
      </c>
      <c r="V524" t="str">
        <f t="shared" si="263"/>
        <v/>
      </c>
      <c r="W524" t="str">
        <f t="shared" si="264"/>
        <v/>
      </c>
      <c r="X524" t="str">
        <f t="shared" si="265"/>
        <v/>
      </c>
      <c r="Y524" t="str">
        <f t="shared" si="266"/>
        <v/>
      </c>
      <c r="Z524" t="str">
        <f t="shared" si="244"/>
        <v/>
      </c>
      <c r="AA524" t="str">
        <f t="shared" si="267"/>
        <v/>
      </c>
      <c r="AB524" t="str">
        <f t="shared" si="268"/>
        <v/>
      </c>
      <c r="AC524" t="str">
        <f t="shared" si="269"/>
        <v/>
      </c>
      <c r="AD524" t="str">
        <f t="shared" si="270"/>
        <v/>
      </c>
      <c r="AE524" t="str">
        <f t="shared" si="271"/>
        <v/>
      </c>
      <c r="AF524" t="str">
        <f t="shared" si="272"/>
        <v/>
      </c>
    </row>
    <row r="525" spans="4:32" ht="14.4" hidden="1">
      <c r="D525" t="str">
        <f t="shared" si="247"/>
        <v/>
      </c>
      <c r="E525" t="str">
        <f t="shared" si="248"/>
        <v/>
      </c>
      <c r="F525" t="str">
        <f t="shared" si="249"/>
        <v/>
      </c>
      <c r="G525" t="str">
        <f t="shared" si="240"/>
        <v/>
      </c>
      <c r="I525" t="str">
        <f t="shared" si="250"/>
        <v/>
      </c>
      <c r="J525" t="str">
        <f t="shared" si="251"/>
        <v/>
      </c>
      <c r="K525" t="str">
        <f t="shared" si="252"/>
        <v/>
      </c>
      <c r="L525" t="str">
        <f t="shared" si="253"/>
        <v/>
      </c>
      <c r="M525" t="str">
        <f t="shared" si="254"/>
        <v/>
      </c>
      <c r="N525" t="str">
        <f t="shared" si="255"/>
        <v/>
      </c>
      <c r="O525" t="str">
        <f t="shared" si="256"/>
        <v/>
      </c>
      <c r="P525" t="str">
        <f t="shared" si="257"/>
        <v/>
      </c>
      <c r="Q525" t="str">
        <f t="shared" si="258"/>
        <v/>
      </c>
      <c r="R525" t="str">
        <f t="shared" si="259"/>
        <v/>
      </c>
      <c r="S525" t="str">
        <f t="shared" si="260"/>
        <v/>
      </c>
      <c r="T525" t="str">
        <f t="shared" si="261"/>
        <v/>
      </c>
      <c r="U525" t="str">
        <f t="shared" si="262"/>
        <v/>
      </c>
      <c r="V525" t="str">
        <f t="shared" si="263"/>
        <v/>
      </c>
      <c r="W525" t="str">
        <f t="shared" si="264"/>
        <v/>
      </c>
      <c r="X525" t="str">
        <f t="shared" si="265"/>
        <v/>
      </c>
      <c r="Y525" t="str">
        <f t="shared" si="266"/>
        <v/>
      </c>
      <c r="Z525" t="str">
        <f t="shared" si="244"/>
        <v/>
      </c>
      <c r="AA525" t="str">
        <f t="shared" si="267"/>
        <v/>
      </c>
      <c r="AB525" t="str">
        <f t="shared" si="268"/>
        <v/>
      </c>
      <c r="AC525" t="str">
        <f t="shared" si="269"/>
        <v/>
      </c>
      <c r="AD525" t="str">
        <f t="shared" si="270"/>
        <v/>
      </c>
      <c r="AE525" t="str">
        <f t="shared" si="271"/>
        <v/>
      </c>
      <c r="AF525" t="str">
        <f t="shared" si="272"/>
        <v/>
      </c>
    </row>
    <row r="526" spans="4:32" ht="14.4" hidden="1">
      <c r="D526" t="str">
        <f t="shared" si="247"/>
        <v/>
      </c>
      <c r="E526" t="str">
        <f t="shared" si="248"/>
        <v/>
      </c>
      <c r="F526" t="str">
        <f t="shared" si="249"/>
        <v/>
      </c>
      <c r="G526" t="str">
        <f t="shared" si="240"/>
        <v/>
      </c>
      <c r="I526" t="str">
        <f t="shared" si="250"/>
        <v/>
      </c>
      <c r="J526" t="str">
        <f t="shared" si="251"/>
        <v/>
      </c>
      <c r="K526" t="str">
        <f t="shared" si="252"/>
        <v/>
      </c>
      <c r="L526" t="str">
        <f t="shared" si="253"/>
        <v/>
      </c>
      <c r="M526" t="str">
        <f t="shared" si="254"/>
        <v/>
      </c>
      <c r="N526" t="str">
        <f t="shared" si="255"/>
        <v/>
      </c>
      <c r="O526" t="str">
        <f t="shared" si="256"/>
        <v/>
      </c>
      <c r="P526" t="str">
        <f t="shared" si="257"/>
        <v/>
      </c>
      <c r="Q526" t="str">
        <f t="shared" si="258"/>
        <v/>
      </c>
      <c r="R526" t="str">
        <f t="shared" si="259"/>
        <v/>
      </c>
      <c r="S526" t="str">
        <f t="shared" si="260"/>
        <v/>
      </c>
      <c r="T526" t="str">
        <f t="shared" si="261"/>
        <v/>
      </c>
      <c r="U526" t="str">
        <f t="shared" si="262"/>
        <v/>
      </c>
      <c r="V526" t="str">
        <f t="shared" si="263"/>
        <v/>
      </c>
      <c r="W526" t="str">
        <f t="shared" si="264"/>
        <v/>
      </c>
      <c r="X526" t="str">
        <f t="shared" si="265"/>
        <v/>
      </c>
      <c r="Y526" t="str">
        <f t="shared" si="266"/>
        <v/>
      </c>
      <c r="Z526" t="str">
        <f t="shared" si="244"/>
        <v/>
      </c>
      <c r="AA526" t="str">
        <f t="shared" si="267"/>
        <v/>
      </c>
      <c r="AB526" t="str">
        <f t="shared" si="268"/>
        <v/>
      </c>
      <c r="AC526" t="str">
        <f t="shared" si="269"/>
        <v/>
      </c>
      <c r="AD526" t="str">
        <f t="shared" si="270"/>
        <v/>
      </c>
      <c r="AE526" t="str">
        <f t="shared" si="271"/>
        <v/>
      </c>
      <c r="AF526" t="str">
        <f t="shared" si="272"/>
        <v/>
      </c>
    </row>
    <row r="527" spans="4:32" ht="14.4" hidden="1">
      <c r="D527" t="str">
        <f t="shared" si="247"/>
        <v/>
      </c>
      <c r="E527" t="str">
        <f t="shared" si="248"/>
        <v/>
      </c>
      <c r="F527" t="str">
        <f t="shared" si="249"/>
        <v/>
      </c>
      <c r="G527" t="str">
        <f t="shared" si="240"/>
        <v/>
      </c>
      <c r="I527" t="str">
        <f t="shared" si="250"/>
        <v/>
      </c>
      <c r="J527" t="str">
        <f t="shared" si="251"/>
        <v/>
      </c>
      <c r="K527" t="str">
        <f t="shared" si="252"/>
        <v/>
      </c>
      <c r="L527" t="str">
        <f t="shared" si="253"/>
        <v/>
      </c>
      <c r="M527" t="str">
        <f t="shared" si="254"/>
        <v/>
      </c>
      <c r="N527" t="str">
        <f t="shared" si="255"/>
        <v/>
      </c>
      <c r="O527" t="str">
        <f t="shared" si="256"/>
        <v/>
      </c>
      <c r="P527" t="str">
        <f t="shared" si="257"/>
        <v/>
      </c>
      <c r="Q527" t="str">
        <f t="shared" si="258"/>
        <v/>
      </c>
      <c r="R527" t="str">
        <f t="shared" si="259"/>
        <v/>
      </c>
      <c r="S527" t="str">
        <f t="shared" si="260"/>
        <v/>
      </c>
      <c r="T527" t="str">
        <f t="shared" si="261"/>
        <v/>
      </c>
      <c r="U527" t="str">
        <f t="shared" si="262"/>
        <v/>
      </c>
      <c r="V527" t="str">
        <f t="shared" si="263"/>
        <v/>
      </c>
      <c r="W527" t="str">
        <f t="shared" si="264"/>
        <v/>
      </c>
      <c r="X527" t="str">
        <f t="shared" si="265"/>
        <v/>
      </c>
      <c r="Y527" t="str">
        <f t="shared" si="266"/>
        <v/>
      </c>
      <c r="Z527" t="str">
        <f t="shared" si="244"/>
        <v/>
      </c>
      <c r="AA527" t="str">
        <f t="shared" si="267"/>
        <v/>
      </c>
      <c r="AB527" t="str">
        <f t="shared" si="268"/>
        <v/>
      </c>
      <c r="AC527" t="str">
        <f t="shared" si="269"/>
        <v/>
      </c>
      <c r="AD527" t="str">
        <f t="shared" si="270"/>
        <v/>
      </c>
      <c r="AE527" t="str">
        <f t="shared" si="271"/>
        <v/>
      </c>
      <c r="AF527" t="str">
        <f t="shared" si="272"/>
        <v/>
      </c>
    </row>
    <row r="528" spans="4:32" ht="14.4" hidden="1">
      <c r="D528" t="str">
        <f t="shared" si="247"/>
        <v/>
      </c>
      <c r="E528" t="str">
        <f t="shared" si="248"/>
        <v/>
      </c>
      <c r="F528" t="str">
        <f t="shared" si="249"/>
        <v/>
      </c>
      <c r="G528" t="str">
        <f t="shared" si="240"/>
        <v/>
      </c>
      <c r="I528" t="str">
        <f t="shared" si="250"/>
        <v/>
      </c>
      <c r="J528" t="str">
        <f t="shared" si="251"/>
        <v/>
      </c>
      <c r="K528" t="str">
        <f t="shared" si="252"/>
        <v/>
      </c>
      <c r="L528" t="str">
        <f t="shared" si="253"/>
        <v/>
      </c>
      <c r="M528" t="str">
        <f t="shared" si="254"/>
        <v/>
      </c>
      <c r="N528" t="str">
        <f t="shared" si="255"/>
        <v/>
      </c>
      <c r="O528" t="str">
        <f t="shared" si="256"/>
        <v/>
      </c>
      <c r="P528" t="str">
        <f t="shared" si="257"/>
        <v/>
      </c>
      <c r="Q528" t="str">
        <f t="shared" si="258"/>
        <v/>
      </c>
      <c r="R528" t="str">
        <f t="shared" si="259"/>
        <v/>
      </c>
      <c r="S528" t="str">
        <f t="shared" si="260"/>
        <v/>
      </c>
      <c r="T528" t="str">
        <f t="shared" si="261"/>
        <v/>
      </c>
      <c r="U528" t="str">
        <f t="shared" si="262"/>
        <v/>
      </c>
      <c r="V528" t="str">
        <f t="shared" si="263"/>
        <v/>
      </c>
      <c r="W528" t="str">
        <f t="shared" si="264"/>
        <v/>
      </c>
      <c r="X528" t="str">
        <f t="shared" si="265"/>
        <v/>
      </c>
      <c r="Y528" t="str">
        <f t="shared" si="266"/>
        <v/>
      </c>
      <c r="Z528" t="str">
        <f t="shared" si="244"/>
        <v/>
      </c>
      <c r="AA528" t="str">
        <f t="shared" si="267"/>
        <v/>
      </c>
      <c r="AB528" t="str">
        <f t="shared" si="268"/>
        <v/>
      </c>
      <c r="AC528" t="str">
        <f t="shared" si="269"/>
        <v/>
      </c>
      <c r="AD528" t="str">
        <f t="shared" si="270"/>
        <v/>
      </c>
      <c r="AE528" t="str">
        <f t="shared" si="271"/>
        <v/>
      </c>
      <c r="AF528" t="str">
        <f t="shared" si="272"/>
        <v/>
      </c>
    </row>
    <row r="529" spans="4:32" ht="14.4" hidden="1">
      <c r="D529" t="str">
        <f t="shared" si="247"/>
        <v/>
      </c>
      <c r="E529" t="str">
        <f t="shared" si="248"/>
        <v/>
      </c>
      <c r="F529" t="str">
        <f t="shared" si="249"/>
        <v/>
      </c>
      <c r="G529" t="str">
        <f t="shared" si="240"/>
        <v/>
      </c>
      <c r="I529" t="str">
        <f t="shared" si="250"/>
        <v/>
      </c>
      <c r="J529" t="str">
        <f t="shared" si="251"/>
        <v/>
      </c>
      <c r="K529" t="str">
        <f t="shared" si="252"/>
        <v/>
      </c>
      <c r="L529" t="str">
        <f t="shared" si="253"/>
        <v/>
      </c>
      <c r="M529" t="str">
        <f t="shared" si="254"/>
        <v/>
      </c>
      <c r="N529" t="str">
        <f t="shared" si="255"/>
        <v/>
      </c>
      <c r="O529" t="str">
        <f t="shared" si="256"/>
        <v/>
      </c>
      <c r="P529" t="str">
        <f t="shared" si="257"/>
        <v/>
      </c>
      <c r="Q529" t="str">
        <f t="shared" si="258"/>
        <v/>
      </c>
      <c r="R529" t="str">
        <f t="shared" si="259"/>
        <v/>
      </c>
      <c r="S529" t="str">
        <f t="shared" si="260"/>
        <v/>
      </c>
      <c r="T529" t="str">
        <f t="shared" si="261"/>
        <v/>
      </c>
      <c r="U529" t="str">
        <f t="shared" si="262"/>
        <v/>
      </c>
      <c r="V529" t="str">
        <f t="shared" si="263"/>
        <v/>
      </c>
      <c r="W529" t="str">
        <f t="shared" si="264"/>
        <v/>
      </c>
      <c r="X529" t="str">
        <f t="shared" si="265"/>
        <v/>
      </c>
      <c r="Y529" t="str">
        <f t="shared" si="266"/>
        <v/>
      </c>
      <c r="Z529" t="str">
        <f t="shared" si="244"/>
        <v/>
      </c>
      <c r="AA529" t="str">
        <f t="shared" si="267"/>
        <v/>
      </c>
      <c r="AB529" t="str">
        <f t="shared" si="268"/>
        <v/>
      </c>
      <c r="AC529" t="str">
        <f t="shared" si="269"/>
        <v/>
      </c>
      <c r="AD529" t="str">
        <f t="shared" si="270"/>
        <v/>
      </c>
      <c r="AE529" t="str">
        <f t="shared" si="271"/>
        <v/>
      </c>
      <c r="AF529" t="str">
        <f t="shared" si="272"/>
        <v/>
      </c>
    </row>
    <row r="530" spans="4:32" ht="14.4" hidden="1">
      <c r="D530" t="str">
        <f t="shared" si="247"/>
        <v/>
      </c>
      <c r="E530" t="str">
        <f t="shared" si="248"/>
        <v/>
      </c>
      <c r="F530" t="str">
        <f t="shared" si="249"/>
        <v/>
      </c>
      <c r="G530" t="str">
        <f t="shared" si="240"/>
        <v/>
      </c>
      <c r="I530" t="str">
        <f t="shared" si="250"/>
        <v/>
      </c>
      <c r="J530" t="str">
        <f t="shared" si="251"/>
        <v/>
      </c>
      <c r="K530" t="str">
        <f t="shared" si="252"/>
        <v/>
      </c>
      <c r="L530" t="str">
        <f t="shared" si="253"/>
        <v/>
      </c>
      <c r="M530" t="str">
        <f t="shared" si="254"/>
        <v/>
      </c>
      <c r="N530" t="str">
        <f t="shared" si="255"/>
        <v/>
      </c>
      <c r="O530" t="str">
        <f t="shared" si="256"/>
        <v/>
      </c>
      <c r="P530" t="str">
        <f t="shared" si="257"/>
        <v/>
      </c>
      <c r="Q530" t="str">
        <f t="shared" si="258"/>
        <v/>
      </c>
      <c r="R530" t="str">
        <f t="shared" si="259"/>
        <v/>
      </c>
      <c r="S530" t="str">
        <f t="shared" si="260"/>
        <v/>
      </c>
      <c r="T530" t="str">
        <f t="shared" si="261"/>
        <v/>
      </c>
      <c r="U530" t="str">
        <f t="shared" si="262"/>
        <v/>
      </c>
      <c r="V530" t="str">
        <f t="shared" si="263"/>
        <v/>
      </c>
      <c r="W530" t="str">
        <f t="shared" si="264"/>
        <v/>
      </c>
      <c r="X530" t="str">
        <f t="shared" si="265"/>
        <v/>
      </c>
      <c r="Y530" t="str">
        <f t="shared" si="266"/>
        <v/>
      </c>
      <c r="Z530" t="str">
        <f t="shared" si="244"/>
        <v/>
      </c>
      <c r="AA530" t="str">
        <f t="shared" si="267"/>
        <v/>
      </c>
      <c r="AB530" t="str">
        <f t="shared" si="268"/>
        <v/>
      </c>
      <c r="AC530" t="str">
        <f t="shared" si="269"/>
        <v/>
      </c>
      <c r="AD530" t="str">
        <f t="shared" si="270"/>
        <v/>
      </c>
      <c r="AE530" t="str">
        <f t="shared" si="271"/>
        <v/>
      </c>
      <c r="AF530" t="str">
        <f t="shared" si="272"/>
        <v/>
      </c>
    </row>
    <row r="531" spans="4:32" ht="14.4" hidden="1">
      <c r="D531" t="str">
        <f t="shared" si="247"/>
        <v/>
      </c>
      <c r="E531" t="str">
        <f t="shared" si="248"/>
        <v/>
      </c>
      <c r="F531" t="str">
        <f t="shared" si="249"/>
        <v/>
      </c>
      <c r="G531" t="str">
        <f t="shared" si="240"/>
        <v/>
      </c>
      <c r="I531" t="str">
        <f t="shared" si="250"/>
        <v/>
      </c>
      <c r="J531" t="str">
        <f t="shared" si="251"/>
        <v/>
      </c>
      <c r="K531" t="str">
        <f t="shared" si="252"/>
        <v/>
      </c>
      <c r="L531" t="str">
        <f t="shared" si="253"/>
        <v/>
      </c>
      <c r="M531" t="str">
        <f t="shared" si="254"/>
        <v/>
      </c>
      <c r="N531" t="str">
        <f t="shared" si="255"/>
        <v/>
      </c>
      <c r="O531" t="str">
        <f t="shared" si="256"/>
        <v/>
      </c>
      <c r="P531" t="str">
        <f t="shared" si="257"/>
        <v/>
      </c>
      <c r="Q531" t="str">
        <f t="shared" si="258"/>
        <v/>
      </c>
      <c r="R531" t="str">
        <f t="shared" si="259"/>
        <v/>
      </c>
      <c r="S531" t="str">
        <f t="shared" si="260"/>
        <v/>
      </c>
      <c r="T531" t="str">
        <f t="shared" si="261"/>
        <v/>
      </c>
      <c r="U531" t="str">
        <f t="shared" si="262"/>
        <v/>
      </c>
      <c r="V531" t="str">
        <f t="shared" si="263"/>
        <v/>
      </c>
      <c r="W531" t="str">
        <f t="shared" si="264"/>
        <v/>
      </c>
      <c r="X531" t="str">
        <f t="shared" si="265"/>
        <v/>
      </c>
      <c r="Y531" t="str">
        <f t="shared" si="266"/>
        <v/>
      </c>
      <c r="Z531" t="str">
        <f t="shared" si="244"/>
        <v/>
      </c>
      <c r="AA531" t="str">
        <f t="shared" si="267"/>
        <v/>
      </c>
      <c r="AB531" t="str">
        <f t="shared" si="268"/>
        <v/>
      </c>
      <c r="AC531" t="str">
        <f t="shared" si="269"/>
        <v/>
      </c>
      <c r="AD531" t="str">
        <f t="shared" si="270"/>
        <v/>
      </c>
      <c r="AE531" t="str">
        <f t="shared" si="271"/>
        <v/>
      </c>
      <c r="AF531" t="str">
        <f t="shared" si="272"/>
        <v/>
      </c>
    </row>
    <row r="532" spans="4:32" ht="14.4" hidden="1">
      <c r="D532" t="str">
        <f t="shared" si="247"/>
        <v/>
      </c>
      <c r="E532" t="str">
        <f t="shared" si="248"/>
        <v/>
      </c>
      <c r="F532" t="str">
        <f t="shared" si="249"/>
        <v/>
      </c>
      <c r="G532" t="str">
        <f t="shared" si="240"/>
        <v/>
      </c>
      <c r="I532" t="str">
        <f t="shared" si="250"/>
        <v/>
      </c>
      <c r="J532" t="str">
        <f t="shared" si="251"/>
        <v/>
      </c>
      <c r="K532" t="str">
        <f t="shared" si="252"/>
        <v/>
      </c>
      <c r="L532" t="str">
        <f t="shared" si="253"/>
        <v/>
      </c>
      <c r="M532" t="str">
        <f t="shared" si="254"/>
        <v/>
      </c>
      <c r="N532" t="str">
        <f t="shared" si="255"/>
        <v/>
      </c>
      <c r="O532" t="str">
        <f t="shared" si="256"/>
        <v/>
      </c>
      <c r="P532" t="str">
        <f t="shared" si="257"/>
        <v/>
      </c>
      <c r="Q532" t="str">
        <f t="shared" si="258"/>
        <v/>
      </c>
      <c r="R532" t="str">
        <f t="shared" si="259"/>
        <v/>
      </c>
      <c r="S532" t="str">
        <f t="shared" si="260"/>
        <v/>
      </c>
      <c r="T532" t="str">
        <f t="shared" si="261"/>
        <v/>
      </c>
      <c r="U532" t="str">
        <f t="shared" si="262"/>
        <v/>
      </c>
      <c r="V532" t="str">
        <f t="shared" si="263"/>
        <v/>
      </c>
      <c r="W532" t="str">
        <f t="shared" si="264"/>
        <v/>
      </c>
      <c r="X532" t="str">
        <f t="shared" si="265"/>
        <v/>
      </c>
      <c r="Y532" t="str">
        <f t="shared" si="266"/>
        <v/>
      </c>
      <c r="Z532" t="str">
        <f t="shared" si="244"/>
        <v/>
      </c>
      <c r="AA532" t="str">
        <f t="shared" si="267"/>
        <v/>
      </c>
      <c r="AB532" t="str">
        <f t="shared" si="268"/>
        <v/>
      </c>
      <c r="AC532" t="str">
        <f t="shared" si="269"/>
        <v/>
      </c>
      <c r="AD532" t="str">
        <f t="shared" si="270"/>
        <v/>
      </c>
      <c r="AE532" t="str">
        <f t="shared" si="271"/>
        <v/>
      </c>
      <c r="AF532" t="str">
        <f t="shared" si="272"/>
        <v/>
      </c>
    </row>
    <row r="533" spans="4:32" ht="14.4" hidden="1">
      <c r="D533" t="str">
        <f t="shared" si="247"/>
        <v/>
      </c>
      <c r="E533" t="str">
        <f t="shared" si="248"/>
        <v/>
      </c>
      <c r="F533" t="str">
        <f t="shared" si="249"/>
        <v/>
      </c>
      <c r="G533" t="str">
        <f t="shared" si="240"/>
        <v/>
      </c>
      <c r="I533" t="str">
        <f t="shared" si="250"/>
        <v/>
      </c>
      <c r="J533" t="str">
        <f t="shared" si="251"/>
        <v/>
      </c>
      <c r="K533" t="str">
        <f t="shared" si="252"/>
        <v/>
      </c>
      <c r="L533" t="str">
        <f t="shared" si="253"/>
        <v/>
      </c>
      <c r="M533" t="str">
        <f t="shared" si="254"/>
        <v/>
      </c>
      <c r="N533" t="str">
        <f t="shared" si="255"/>
        <v/>
      </c>
      <c r="O533" t="str">
        <f t="shared" si="256"/>
        <v/>
      </c>
      <c r="P533" t="str">
        <f t="shared" si="257"/>
        <v/>
      </c>
      <c r="Q533" t="str">
        <f t="shared" si="258"/>
        <v/>
      </c>
      <c r="R533" t="str">
        <f t="shared" si="259"/>
        <v/>
      </c>
      <c r="S533" t="str">
        <f t="shared" si="260"/>
        <v/>
      </c>
      <c r="T533" t="str">
        <f t="shared" si="261"/>
        <v/>
      </c>
      <c r="U533" t="str">
        <f t="shared" si="262"/>
        <v/>
      </c>
      <c r="V533" t="str">
        <f t="shared" si="263"/>
        <v/>
      </c>
      <c r="W533" t="str">
        <f t="shared" si="264"/>
        <v/>
      </c>
      <c r="X533" t="str">
        <f t="shared" si="265"/>
        <v/>
      </c>
      <c r="Y533" t="str">
        <f t="shared" si="266"/>
        <v/>
      </c>
      <c r="Z533" t="str">
        <f t="shared" si="244"/>
        <v/>
      </c>
      <c r="AA533" t="str">
        <f t="shared" si="267"/>
        <v/>
      </c>
      <c r="AB533" t="str">
        <f t="shared" si="268"/>
        <v/>
      </c>
      <c r="AC533" t="str">
        <f t="shared" si="269"/>
        <v/>
      </c>
      <c r="AD533" t="str">
        <f t="shared" si="270"/>
        <v/>
      </c>
      <c r="AE533" t="str">
        <f t="shared" si="271"/>
        <v/>
      </c>
      <c r="AF533" t="str">
        <f t="shared" si="272"/>
        <v/>
      </c>
    </row>
    <row r="534" spans="4:32" ht="14.4" hidden="1">
      <c r="D534" t="str">
        <f t="shared" si="247"/>
        <v/>
      </c>
      <c r="E534" t="str">
        <f t="shared" si="248"/>
        <v/>
      </c>
      <c r="F534" t="str">
        <f t="shared" si="249"/>
        <v/>
      </c>
      <c r="G534" t="str">
        <f t="shared" si="240"/>
        <v/>
      </c>
      <c r="I534" t="str">
        <f t="shared" si="250"/>
        <v/>
      </c>
      <c r="J534" t="str">
        <f t="shared" si="251"/>
        <v/>
      </c>
      <c r="K534" t="str">
        <f t="shared" si="252"/>
        <v/>
      </c>
      <c r="L534" t="str">
        <f t="shared" si="253"/>
        <v/>
      </c>
      <c r="M534" t="str">
        <f t="shared" si="254"/>
        <v/>
      </c>
      <c r="N534" t="str">
        <f t="shared" si="255"/>
        <v/>
      </c>
      <c r="O534" t="str">
        <f t="shared" si="256"/>
        <v/>
      </c>
      <c r="P534" t="str">
        <f t="shared" si="257"/>
        <v/>
      </c>
      <c r="Q534" t="str">
        <f t="shared" si="258"/>
        <v/>
      </c>
      <c r="R534" t="str">
        <f t="shared" si="259"/>
        <v/>
      </c>
      <c r="S534" t="str">
        <f t="shared" si="260"/>
        <v/>
      </c>
      <c r="T534" t="str">
        <f t="shared" si="261"/>
        <v/>
      </c>
      <c r="U534" t="str">
        <f t="shared" si="262"/>
        <v/>
      </c>
      <c r="V534" t="str">
        <f t="shared" si="263"/>
        <v/>
      </c>
      <c r="W534" t="str">
        <f t="shared" si="264"/>
        <v/>
      </c>
      <c r="X534" t="str">
        <f t="shared" si="265"/>
        <v/>
      </c>
      <c r="Y534" t="str">
        <f t="shared" si="266"/>
        <v/>
      </c>
      <c r="Z534" t="str">
        <f t="shared" si="244"/>
        <v/>
      </c>
      <c r="AA534" t="str">
        <f t="shared" si="267"/>
        <v/>
      </c>
      <c r="AB534" t="str">
        <f t="shared" si="268"/>
        <v/>
      </c>
      <c r="AC534" t="str">
        <f t="shared" si="269"/>
        <v/>
      </c>
      <c r="AD534" t="str">
        <f t="shared" si="270"/>
        <v/>
      </c>
      <c r="AE534" t="str">
        <f t="shared" si="271"/>
        <v/>
      </c>
      <c r="AF534" t="str">
        <f t="shared" si="272"/>
        <v/>
      </c>
    </row>
    <row r="535" spans="4:32" ht="14.4" hidden="1">
      <c r="D535" t="str">
        <f t="shared" si="247"/>
        <v/>
      </c>
      <c r="E535" t="str">
        <f t="shared" si="248"/>
        <v/>
      </c>
      <c r="F535" t="str">
        <f t="shared" si="249"/>
        <v/>
      </c>
      <c r="G535" t="str">
        <f t="shared" si="240"/>
        <v/>
      </c>
      <c r="I535" t="str">
        <f t="shared" si="250"/>
        <v/>
      </c>
      <c r="J535" t="str">
        <f t="shared" si="251"/>
        <v/>
      </c>
      <c r="K535" t="str">
        <f t="shared" si="252"/>
        <v/>
      </c>
      <c r="L535" t="str">
        <f t="shared" si="253"/>
        <v/>
      </c>
      <c r="M535" t="str">
        <f t="shared" si="254"/>
        <v/>
      </c>
      <c r="N535" t="str">
        <f t="shared" si="255"/>
        <v/>
      </c>
      <c r="O535" t="str">
        <f t="shared" si="256"/>
        <v/>
      </c>
      <c r="P535" t="str">
        <f t="shared" si="257"/>
        <v/>
      </c>
      <c r="Q535" t="str">
        <f t="shared" si="258"/>
        <v/>
      </c>
      <c r="R535" t="str">
        <f t="shared" si="259"/>
        <v/>
      </c>
      <c r="S535" t="str">
        <f t="shared" si="260"/>
        <v/>
      </c>
      <c r="T535" t="str">
        <f t="shared" si="261"/>
        <v/>
      </c>
      <c r="U535" t="str">
        <f t="shared" si="262"/>
        <v/>
      </c>
      <c r="V535" t="str">
        <f t="shared" si="263"/>
        <v/>
      </c>
      <c r="W535" t="str">
        <f t="shared" si="264"/>
        <v/>
      </c>
      <c r="X535" t="str">
        <f t="shared" si="265"/>
        <v/>
      </c>
      <c r="Y535" t="str">
        <f t="shared" si="266"/>
        <v/>
      </c>
      <c r="Z535" t="str">
        <f t="shared" si="244"/>
        <v/>
      </c>
      <c r="AA535" t="str">
        <f t="shared" si="267"/>
        <v/>
      </c>
      <c r="AB535" t="str">
        <f t="shared" si="268"/>
        <v/>
      </c>
      <c r="AC535" t="str">
        <f t="shared" si="269"/>
        <v/>
      </c>
      <c r="AD535" t="str">
        <f t="shared" si="270"/>
        <v/>
      </c>
      <c r="AE535" t="str">
        <f t="shared" si="271"/>
        <v/>
      </c>
      <c r="AF535" t="str">
        <f t="shared" si="272"/>
        <v/>
      </c>
    </row>
    <row r="536" spans="4:32" ht="14.4" hidden="1">
      <c r="D536" t="str">
        <f t="shared" si="247"/>
        <v/>
      </c>
      <c r="E536" t="str">
        <f t="shared" si="248"/>
        <v/>
      </c>
      <c r="F536" t="str">
        <f t="shared" si="249"/>
        <v/>
      </c>
      <c r="G536" t="str">
        <f t="shared" si="240"/>
        <v/>
      </c>
      <c r="I536" t="str">
        <f t="shared" si="250"/>
        <v/>
      </c>
      <c r="J536" t="str">
        <f t="shared" si="251"/>
        <v/>
      </c>
      <c r="K536" t="str">
        <f t="shared" si="252"/>
        <v/>
      </c>
      <c r="L536" t="str">
        <f t="shared" si="253"/>
        <v/>
      </c>
      <c r="M536" t="str">
        <f t="shared" si="254"/>
        <v/>
      </c>
      <c r="N536" t="str">
        <f t="shared" si="255"/>
        <v/>
      </c>
      <c r="O536" t="str">
        <f t="shared" si="256"/>
        <v/>
      </c>
      <c r="P536" t="str">
        <f t="shared" si="257"/>
        <v/>
      </c>
      <c r="Q536" t="str">
        <f t="shared" si="258"/>
        <v/>
      </c>
      <c r="R536" t="str">
        <f t="shared" si="259"/>
        <v/>
      </c>
      <c r="S536" t="str">
        <f t="shared" si="260"/>
        <v/>
      </c>
      <c r="T536" t="str">
        <f t="shared" si="261"/>
        <v/>
      </c>
      <c r="U536" t="str">
        <f t="shared" si="262"/>
        <v/>
      </c>
      <c r="V536" t="str">
        <f t="shared" si="263"/>
        <v/>
      </c>
      <c r="W536" t="str">
        <f t="shared" si="264"/>
        <v/>
      </c>
      <c r="X536" t="str">
        <f t="shared" si="265"/>
        <v/>
      </c>
      <c r="Y536" t="str">
        <f t="shared" si="266"/>
        <v/>
      </c>
      <c r="Z536" t="str">
        <f t="shared" si="244"/>
        <v/>
      </c>
      <c r="AA536" t="str">
        <f t="shared" si="267"/>
        <v/>
      </c>
      <c r="AB536" t="str">
        <f t="shared" si="268"/>
        <v/>
      </c>
      <c r="AC536" t="str">
        <f t="shared" si="269"/>
        <v/>
      </c>
      <c r="AD536" t="str">
        <f t="shared" si="270"/>
        <v/>
      </c>
      <c r="AE536" t="str">
        <f t="shared" si="271"/>
        <v/>
      </c>
      <c r="AF536" t="str">
        <f t="shared" si="272"/>
        <v/>
      </c>
    </row>
    <row r="537" spans="4:32" ht="14.4" hidden="1">
      <c r="D537" t="str">
        <f t="shared" si="247"/>
        <v/>
      </c>
      <c r="E537" t="str">
        <f t="shared" si="248"/>
        <v/>
      </c>
      <c r="F537" t="str">
        <f t="shared" si="249"/>
        <v/>
      </c>
      <c r="G537" t="str">
        <f t="shared" si="240"/>
        <v/>
      </c>
      <c r="I537" t="str">
        <f t="shared" si="250"/>
        <v/>
      </c>
      <c r="J537" t="str">
        <f t="shared" si="251"/>
        <v/>
      </c>
      <c r="K537" t="str">
        <f t="shared" si="252"/>
        <v/>
      </c>
      <c r="L537" t="str">
        <f t="shared" si="253"/>
        <v/>
      </c>
      <c r="M537" t="str">
        <f t="shared" si="254"/>
        <v/>
      </c>
      <c r="N537" t="str">
        <f t="shared" si="255"/>
        <v/>
      </c>
      <c r="O537" t="str">
        <f t="shared" si="256"/>
        <v/>
      </c>
      <c r="P537" t="str">
        <f t="shared" si="257"/>
        <v/>
      </c>
      <c r="Q537" t="str">
        <f t="shared" si="258"/>
        <v/>
      </c>
      <c r="R537" t="str">
        <f t="shared" si="259"/>
        <v/>
      </c>
      <c r="S537" t="str">
        <f t="shared" si="260"/>
        <v/>
      </c>
      <c r="T537" t="str">
        <f t="shared" si="261"/>
        <v/>
      </c>
      <c r="U537" t="str">
        <f t="shared" si="262"/>
        <v/>
      </c>
      <c r="V537" t="str">
        <f t="shared" si="263"/>
        <v/>
      </c>
      <c r="W537" t="str">
        <f t="shared" si="264"/>
        <v/>
      </c>
      <c r="X537" t="str">
        <f t="shared" si="265"/>
        <v/>
      </c>
      <c r="Y537" t="str">
        <f t="shared" si="266"/>
        <v/>
      </c>
      <c r="Z537" t="str">
        <f t="shared" si="244"/>
        <v/>
      </c>
      <c r="AA537" t="str">
        <f t="shared" si="267"/>
        <v/>
      </c>
      <c r="AB537" t="str">
        <f t="shared" si="268"/>
        <v/>
      </c>
      <c r="AC537" t="str">
        <f t="shared" si="269"/>
        <v/>
      </c>
      <c r="AD537" t="str">
        <f t="shared" si="270"/>
        <v/>
      </c>
      <c r="AE537" t="str">
        <f t="shared" si="271"/>
        <v/>
      </c>
      <c r="AF537" t="str">
        <f t="shared" si="272"/>
        <v/>
      </c>
    </row>
    <row r="538" spans="4:32" ht="14.4" hidden="1">
      <c r="D538" t="str">
        <f t="shared" si="247"/>
        <v/>
      </c>
      <c r="E538" t="str">
        <f t="shared" si="248"/>
        <v/>
      </c>
      <c r="F538" t="str">
        <f t="shared" si="249"/>
        <v/>
      </c>
      <c r="G538" t="str">
        <f t="shared" si="240"/>
        <v/>
      </c>
      <c r="I538" t="str">
        <f t="shared" si="250"/>
        <v/>
      </c>
      <c r="J538" t="str">
        <f t="shared" si="251"/>
        <v/>
      </c>
      <c r="K538" t="str">
        <f t="shared" si="252"/>
        <v/>
      </c>
      <c r="L538" t="str">
        <f t="shared" si="253"/>
        <v/>
      </c>
      <c r="M538" t="str">
        <f t="shared" si="254"/>
        <v/>
      </c>
      <c r="N538" t="str">
        <f t="shared" si="255"/>
        <v/>
      </c>
      <c r="O538" t="str">
        <f t="shared" si="256"/>
        <v/>
      </c>
      <c r="P538" t="str">
        <f t="shared" si="257"/>
        <v/>
      </c>
      <c r="Q538" t="str">
        <f t="shared" si="258"/>
        <v/>
      </c>
      <c r="R538" t="str">
        <f t="shared" si="259"/>
        <v/>
      </c>
      <c r="S538" t="str">
        <f t="shared" si="260"/>
        <v/>
      </c>
      <c r="T538" t="str">
        <f t="shared" si="261"/>
        <v/>
      </c>
      <c r="U538" t="str">
        <f t="shared" si="262"/>
        <v/>
      </c>
      <c r="V538" t="str">
        <f t="shared" si="263"/>
        <v/>
      </c>
      <c r="W538" t="str">
        <f t="shared" si="264"/>
        <v/>
      </c>
      <c r="X538" t="str">
        <f t="shared" si="265"/>
        <v/>
      </c>
      <c r="Y538" t="str">
        <f t="shared" si="266"/>
        <v/>
      </c>
      <c r="Z538" t="str">
        <f t="shared" si="244"/>
        <v/>
      </c>
      <c r="AA538" t="str">
        <f t="shared" si="267"/>
        <v/>
      </c>
      <c r="AB538" t="str">
        <f t="shared" si="268"/>
        <v/>
      </c>
      <c r="AC538" t="str">
        <f t="shared" si="269"/>
        <v/>
      </c>
      <c r="AD538" t="str">
        <f t="shared" si="270"/>
        <v/>
      </c>
      <c r="AE538" t="str">
        <f t="shared" si="271"/>
        <v/>
      </c>
      <c r="AF538" t="str">
        <f t="shared" si="272"/>
        <v/>
      </c>
    </row>
    <row r="539" spans="4:32" ht="14.4" hidden="1">
      <c r="D539" t="str">
        <f t="shared" si="247"/>
        <v/>
      </c>
      <c r="E539" t="str">
        <f t="shared" si="248"/>
        <v/>
      </c>
      <c r="F539" t="str">
        <f t="shared" si="249"/>
        <v/>
      </c>
      <c r="G539" t="str">
        <f t="shared" si="240"/>
        <v/>
      </c>
      <c r="I539" t="str">
        <f t="shared" si="250"/>
        <v/>
      </c>
      <c r="J539" t="str">
        <f t="shared" si="251"/>
        <v/>
      </c>
      <c r="K539" t="str">
        <f t="shared" si="252"/>
        <v/>
      </c>
      <c r="L539" t="str">
        <f t="shared" si="253"/>
        <v/>
      </c>
      <c r="M539" t="str">
        <f t="shared" si="254"/>
        <v/>
      </c>
      <c r="N539" t="str">
        <f t="shared" si="255"/>
        <v/>
      </c>
      <c r="O539" t="str">
        <f t="shared" si="256"/>
        <v/>
      </c>
      <c r="P539" t="str">
        <f t="shared" si="257"/>
        <v/>
      </c>
      <c r="Q539" t="str">
        <f t="shared" si="258"/>
        <v/>
      </c>
      <c r="R539" t="str">
        <f t="shared" si="259"/>
        <v/>
      </c>
      <c r="S539" t="str">
        <f t="shared" si="260"/>
        <v/>
      </c>
      <c r="T539" t="str">
        <f t="shared" si="261"/>
        <v/>
      </c>
      <c r="U539" t="str">
        <f t="shared" si="262"/>
        <v/>
      </c>
      <c r="V539" t="str">
        <f t="shared" si="263"/>
        <v/>
      </c>
      <c r="W539" t="str">
        <f t="shared" si="264"/>
        <v/>
      </c>
      <c r="X539" t="str">
        <f t="shared" si="265"/>
        <v/>
      </c>
      <c r="Y539" t="str">
        <f t="shared" si="266"/>
        <v/>
      </c>
      <c r="Z539" t="str">
        <f t="shared" si="244"/>
        <v/>
      </c>
      <c r="AA539" t="str">
        <f t="shared" si="267"/>
        <v/>
      </c>
      <c r="AB539" t="str">
        <f t="shared" si="268"/>
        <v/>
      </c>
      <c r="AC539" t="str">
        <f t="shared" si="269"/>
        <v/>
      </c>
      <c r="AD539" t="str">
        <f t="shared" si="270"/>
        <v/>
      </c>
      <c r="AE539" t="str">
        <f t="shared" si="271"/>
        <v/>
      </c>
      <c r="AF539" t="str">
        <f t="shared" si="272"/>
        <v/>
      </c>
    </row>
    <row r="540" spans="4:32" ht="14.4" hidden="1">
      <c r="D540" t="str">
        <f t="shared" si="247"/>
        <v/>
      </c>
      <c r="E540" t="str">
        <f t="shared" si="248"/>
        <v/>
      </c>
      <c r="F540" t="str">
        <f t="shared" si="249"/>
        <v/>
      </c>
      <c r="G540" t="str">
        <f t="shared" si="240"/>
        <v/>
      </c>
      <c r="I540" t="str">
        <f t="shared" si="250"/>
        <v/>
      </c>
      <c r="J540" t="str">
        <f t="shared" si="251"/>
        <v/>
      </c>
      <c r="K540" t="str">
        <f t="shared" si="252"/>
        <v/>
      </c>
      <c r="L540" t="str">
        <f t="shared" si="253"/>
        <v/>
      </c>
      <c r="M540" t="str">
        <f t="shared" si="254"/>
        <v/>
      </c>
      <c r="N540" t="str">
        <f t="shared" si="255"/>
        <v/>
      </c>
      <c r="O540" t="str">
        <f t="shared" si="256"/>
        <v/>
      </c>
      <c r="P540" t="str">
        <f t="shared" si="257"/>
        <v/>
      </c>
      <c r="Q540" t="str">
        <f t="shared" si="258"/>
        <v/>
      </c>
      <c r="R540" t="str">
        <f t="shared" si="259"/>
        <v/>
      </c>
      <c r="S540" t="str">
        <f t="shared" si="260"/>
        <v/>
      </c>
      <c r="T540" t="str">
        <f t="shared" si="261"/>
        <v/>
      </c>
      <c r="U540" t="str">
        <f t="shared" si="262"/>
        <v/>
      </c>
      <c r="V540" t="str">
        <f t="shared" si="263"/>
        <v/>
      </c>
      <c r="W540" t="str">
        <f t="shared" si="264"/>
        <v/>
      </c>
      <c r="X540" t="str">
        <f t="shared" si="265"/>
        <v/>
      </c>
      <c r="Y540" t="str">
        <f t="shared" si="266"/>
        <v/>
      </c>
      <c r="Z540" t="str">
        <f t="shared" si="244"/>
        <v/>
      </c>
      <c r="AA540" t="str">
        <f t="shared" si="267"/>
        <v/>
      </c>
      <c r="AB540" t="str">
        <f t="shared" si="268"/>
        <v/>
      </c>
      <c r="AC540" t="str">
        <f t="shared" si="269"/>
        <v/>
      </c>
      <c r="AD540" t="str">
        <f t="shared" si="270"/>
        <v/>
      </c>
      <c r="AE540" t="str">
        <f t="shared" si="271"/>
        <v/>
      </c>
      <c r="AF540" t="str">
        <f t="shared" si="272"/>
        <v/>
      </c>
    </row>
    <row r="541" spans="4:32" ht="14.4" hidden="1">
      <c r="D541" t="str">
        <f t="shared" si="247"/>
        <v/>
      </c>
      <c r="E541" t="str">
        <f t="shared" si="248"/>
        <v/>
      </c>
      <c r="F541" t="str">
        <f t="shared" si="249"/>
        <v/>
      </c>
      <c r="G541" t="str">
        <f t="shared" si="240"/>
        <v/>
      </c>
      <c r="I541" t="str">
        <f t="shared" si="250"/>
        <v/>
      </c>
      <c r="J541" t="str">
        <f t="shared" si="251"/>
        <v/>
      </c>
      <c r="K541" t="str">
        <f t="shared" si="252"/>
        <v/>
      </c>
      <c r="L541" t="str">
        <f t="shared" si="253"/>
        <v/>
      </c>
      <c r="M541" t="str">
        <f t="shared" si="254"/>
        <v/>
      </c>
      <c r="N541" t="str">
        <f t="shared" si="255"/>
        <v/>
      </c>
      <c r="O541" t="str">
        <f t="shared" si="256"/>
        <v/>
      </c>
      <c r="P541" t="str">
        <f t="shared" si="257"/>
        <v/>
      </c>
      <c r="Q541" t="str">
        <f t="shared" si="258"/>
        <v/>
      </c>
      <c r="R541" t="str">
        <f t="shared" si="259"/>
        <v/>
      </c>
      <c r="S541" t="str">
        <f t="shared" si="260"/>
        <v/>
      </c>
      <c r="T541" t="str">
        <f t="shared" si="261"/>
        <v/>
      </c>
      <c r="U541" t="str">
        <f t="shared" si="262"/>
        <v/>
      </c>
      <c r="V541" t="str">
        <f t="shared" si="263"/>
        <v/>
      </c>
      <c r="W541" t="str">
        <f t="shared" si="264"/>
        <v/>
      </c>
      <c r="X541" t="str">
        <f t="shared" si="265"/>
        <v/>
      </c>
      <c r="Y541" t="str">
        <f t="shared" si="266"/>
        <v/>
      </c>
      <c r="Z541" t="str">
        <f t="shared" si="244"/>
        <v/>
      </c>
      <c r="AA541" t="str">
        <f t="shared" si="267"/>
        <v/>
      </c>
      <c r="AB541" t="str">
        <f t="shared" si="268"/>
        <v/>
      </c>
      <c r="AC541" t="str">
        <f t="shared" si="269"/>
        <v/>
      </c>
      <c r="AD541" t="str">
        <f t="shared" si="270"/>
        <v/>
      </c>
      <c r="AE541" t="str">
        <f t="shared" si="271"/>
        <v/>
      </c>
      <c r="AF541" t="str">
        <f t="shared" si="272"/>
        <v/>
      </c>
    </row>
    <row r="542" spans="4:32" ht="14.4" hidden="1">
      <c r="D542" t="str">
        <f t="shared" si="247"/>
        <v/>
      </c>
      <c r="E542" t="str">
        <f t="shared" si="248"/>
        <v/>
      </c>
      <c r="F542" t="str">
        <f t="shared" si="249"/>
        <v/>
      </c>
      <c r="G542" t="str">
        <f t="shared" si="240"/>
        <v/>
      </c>
      <c r="I542" t="str">
        <f t="shared" si="250"/>
        <v/>
      </c>
      <c r="J542" t="str">
        <f t="shared" si="251"/>
        <v/>
      </c>
      <c r="K542" t="str">
        <f t="shared" si="252"/>
        <v/>
      </c>
      <c r="L542" t="str">
        <f t="shared" si="253"/>
        <v/>
      </c>
      <c r="M542" t="str">
        <f t="shared" si="254"/>
        <v/>
      </c>
      <c r="N542" t="str">
        <f t="shared" si="255"/>
        <v/>
      </c>
      <c r="O542" t="str">
        <f t="shared" si="256"/>
        <v/>
      </c>
      <c r="P542" t="str">
        <f t="shared" si="257"/>
        <v/>
      </c>
      <c r="Q542" t="str">
        <f t="shared" si="258"/>
        <v/>
      </c>
      <c r="R542" t="str">
        <f t="shared" si="259"/>
        <v/>
      </c>
      <c r="S542" t="str">
        <f t="shared" si="260"/>
        <v/>
      </c>
      <c r="T542" t="str">
        <f t="shared" si="261"/>
        <v/>
      </c>
      <c r="U542" t="str">
        <f t="shared" si="262"/>
        <v/>
      </c>
      <c r="V542" t="str">
        <f t="shared" si="263"/>
        <v/>
      </c>
      <c r="W542" t="str">
        <f t="shared" si="264"/>
        <v/>
      </c>
      <c r="X542" t="str">
        <f t="shared" si="265"/>
        <v/>
      </c>
      <c r="Y542" t="str">
        <f t="shared" si="266"/>
        <v/>
      </c>
      <c r="Z542" t="str">
        <f t="shared" si="244"/>
        <v/>
      </c>
      <c r="AA542" t="str">
        <f t="shared" si="267"/>
        <v/>
      </c>
      <c r="AB542" t="str">
        <f t="shared" si="268"/>
        <v/>
      </c>
      <c r="AC542" t="str">
        <f t="shared" si="269"/>
        <v/>
      </c>
      <c r="AD542" t="str">
        <f t="shared" si="270"/>
        <v/>
      </c>
      <c r="AE542" t="str">
        <f t="shared" si="271"/>
        <v/>
      </c>
      <c r="AF542" t="str">
        <f t="shared" si="272"/>
        <v/>
      </c>
    </row>
    <row r="543" spans="4:32" ht="14.4" hidden="1">
      <c r="D543" t="str">
        <f t="shared" si="247"/>
        <v/>
      </c>
      <c r="E543" t="str">
        <f t="shared" si="248"/>
        <v/>
      </c>
      <c r="F543" t="str">
        <f t="shared" si="249"/>
        <v/>
      </c>
      <c r="G543" t="str">
        <f t="shared" si="240"/>
        <v/>
      </c>
      <c r="I543" t="str">
        <f t="shared" si="250"/>
        <v/>
      </c>
      <c r="J543" t="str">
        <f t="shared" si="251"/>
        <v/>
      </c>
      <c r="K543" t="str">
        <f t="shared" si="252"/>
        <v/>
      </c>
      <c r="L543" t="str">
        <f t="shared" si="253"/>
        <v/>
      </c>
      <c r="M543" t="str">
        <f t="shared" si="254"/>
        <v/>
      </c>
      <c r="N543" t="str">
        <f t="shared" si="255"/>
        <v/>
      </c>
      <c r="O543" t="str">
        <f t="shared" si="256"/>
        <v/>
      </c>
      <c r="P543" t="str">
        <f t="shared" si="257"/>
        <v/>
      </c>
      <c r="Q543" t="str">
        <f t="shared" si="258"/>
        <v/>
      </c>
      <c r="R543" t="str">
        <f t="shared" si="259"/>
        <v/>
      </c>
      <c r="S543" t="str">
        <f t="shared" si="260"/>
        <v/>
      </c>
      <c r="T543" t="str">
        <f t="shared" si="261"/>
        <v/>
      </c>
      <c r="U543" t="str">
        <f t="shared" si="262"/>
        <v/>
      </c>
      <c r="V543" t="str">
        <f t="shared" si="263"/>
        <v/>
      </c>
      <c r="W543" t="str">
        <f t="shared" si="264"/>
        <v/>
      </c>
      <c r="X543" t="str">
        <f t="shared" si="265"/>
        <v/>
      </c>
      <c r="Y543" t="str">
        <f t="shared" si="266"/>
        <v/>
      </c>
      <c r="Z543" t="str">
        <f t="shared" si="244"/>
        <v/>
      </c>
      <c r="AA543" t="str">
        <f t="shared" si="267"/>
        <v/>
      </c>
      <c r="AB543" t="str">
        <f t="shared" si="268"/>
        <v/>
      </c>
      <c r="AC543" t="str">
        <f t="shared" si="269"/>
        <v/>
      </c>
      <c r="AD543" t="str">
        <f t="shared" si="270"/>
        <v/>
      </c>
      <c r="AE543" t="str">
        <f t="shared" si="271"/>
        <v/>
      </c>
      <c r="AF543" t="str">
        <f t="shared" si="272"/>
        <v/>
      </c>
    </row>
    <row r="544" spans="4:32" ht="14.4" hidden="1">
      <c r="D544" t="str">
        <f t="shared" si="247"/>
        <v/>
      </c>
      <c r="E544" t="str">
        <f t="shared" si="248"/>
        <v/>
      </c>
      <c r="F544" t="str">
        <f t="shared" si="249"/>
        <v/>
      </c>
      <c r="G544" t="str">
        <f t="shared" si="240"/>
        <v/>
      </c>
      <c r="I544" t="str">
        <f t="shared" si="250"/>
        <v/>
      </c>
      <c r="J544" t="str">
        <f t="shared" si="251"/>
        <v/>
      </c>
      <c r="K544" t="str">
        <f t="shared" si="252"/>
        <v/>
      </c>
      <c r="L544" t="str">
        <f t="shared" si="253"/>
        <v/>
      </c>
      <c r="M544" t="str">
        <f t="shared" si="254"/>
        <v/>
      </c>
      <c r="N544" t="str">
        <f t="shared" si="255"/>
        <v/>
      </c>
      <c r="O544" t="str">
        <f t="shared" si="256"/>
        <v/>
      </c>
      <c r="P544" t="str">
        <f t="shared" si="257"/>
        <v/>
      </c>
      <c r="Q544" t="str">
        <f t="shared" si="258"/>
        <v/>
      </c>
      <c r="R544" t="str">
        <f t="shared" si="259"/>
        <v/>
      </c>
      <c r="S544" t="str">
        <f t="shared" si="260"/>
        <v/>
      </c>
      <c r="T544" t="str">
        <f t="shared" si="261"/>
        <v/>
      </c>
      <c r="U544" t="str">
        <f t="shared" si="262"/>
        <v/>
      </c>
      <c r="V544" t="str">
        <f t="shared" si="263"/>
        <v/>
      </c>
      <c r="W544" t="str">
        <f t="shared" si="264"/>
        <v/>
      </c>
      <c r="X544" t="str">
        <f t="shared" si="265"/>
        <v/>
      </c>
      <c r="Y544" t="str">
        <f t="shared" si="266"/>
        <v/>
      </c>
      <c r="Z544" t="str">
        <f t="shared" si="244"/>
        <v/>
      </c>
      <c r="AA544" t="str">
        <f t="shared" si="267"/>
        <v/>
      </c>
      <c r="AB544" t="str">
        <f t="shared" si="268"/>
        <v/>
      </c>
      <c r="AC544" t="str">
        <f t="shared" si="269"/>
        <v/>
      </c>
      <c r="AD544" t="str">
        <f t="shared" si="270"/>
        <v/>
      </c>
      <c r="AE544" t="str">
        <f t="shared" si="271"/>
        <v/>
      </c>
      <c r="AF544" t="str">
        <f t="shared" si="272"/>
        <v/>
      </c>
    </row>
    <row r="545" spans="4:32" ht="14.4" hidden="1">
      <c r="D545" t="str">
        <f t="shared" si="247"/>
        <v/>
      </c>
      <c r="E545" t="str">
        <f t="shared" si="248"/>
        <v/>
      </c>
      <c r="F545" t="str">
        <f t="shared" si="249"/>
        <v/>
      </c>
      <c r="G545" t="str">
        <f t="shared" si="240"/>
        <v/>
      </c>
      <c r="I545" t="str">
        <f t="shared" si="250"/>
        <v/>
      </c>
      <c r="J545" t="str">
        <f t="shared" si="251"/>
        <v/>
      </c>
      <c r="K545" t="str">
        <f t="shared" si="252"/>
        <v/>
      </c>
      <c r="L545" t="str">
        <f t="shared" si="253"/>
        <v/>
      </c>
      <c r="M545" t="str">
        <f t="shared" si="254"/>
        <v/>
      </c>
      <c r="N545" t="str">
        <f t="shared" si="255"/>
        <v/>
      </c>
      <c r="O545" t="str">
        <f t="shared" si="256"/>
        <v/>
      </c>
      <c r="P545" t="str">
        <f t="shared" si="257"/>
        <v/>
      </c>
      <c r="Q545" t="str">
        <f t="shared" si="258"/>
        <v/>
      </c>
      <c r="R545" t="str">
        <f t="shared" si="259"/>
        <v/>
      </c>
      <c r="S545" t="str">
        <f t="shared" si="260"/>
        <v/>
      </c>
      <c r="T545" t="str">
        <f t="shared" si="261"/>
        <v/>
      </c>
      <c r="U545" t="str">
        <f t="shared" si="262"/>
        <v/>
      </c>
      <c r="V545" t="str">
        <f t="shared" si="263"/>
        <v/>
      </c>
      <c r="W545" t="str">
        <f t="shared" si="264"/>
        <v/>
      </c>
      <c r="X545" t="str">
        <f t="shared" si="265"/>
        <v/>
      </c>
      <c r="Y545" t="str">
        <f t="shared" si="266"/>
        <v/>
      </c>
      <c r="Z545" t="str">
        <f t="shared" si="244"/>
        <v/>
      </c>
      <c r="AA545" t="str">
        <f t="shared" si="267"/>
        <v/>
      </c>
      <c r="AB545" t="str">
        <f t="shared" si="268"/>
        <v/>
      </c>
      <c r="AC545" t="str">
        <f t="shared" si="269"/>
        <v/>
      </c>
      <c r="AD545" t="str">
        <f t="shared" si="270"/>
        <v/>
      </c>
      <c r="AE545" t="str">
        <f t="shared" si="271"/>
        <v/>
      </c>
      <c r="AF545" t="str">
        <f t="shared" si="272"/>
        <v/>
      </c>
    </row>
    <row r="546" spans="4:32" ht="14.4" hidden="1">
      <c r="D546" t="str">
        <f t="shared" si="247"/>
        <v/>
      </c>
      <c r="E546" t="str">
        <f t="shared" si="248"/>
        <v/>
      </c>
      <c r="F546" t="str">
        <f t="shared" si="249"/>
        <v/>
      </c>
      <c r="G546" t="str">
        <f t="shared" ref="G546:G609" si="273">IF(ISBLANK(A546),"",IF(ISNUMBER(SEARCH("Windows 11 Home",BR546)),"Windows 11 Home",IF(ISNUMBER(SEARCH("Windows 11 Pro",BR546)),"Windows 11 Pro",IF(ISNUMBER(SEARCH("Chrome",AM546)),"ChromeOS",""))))</f>
        <v/>
      </c>
      <c r="I546" t="str">
        <f t="shared" si="250"/>
        <v/>
      </c>
      <c r="J546" t="str">
        <f t="shared" si="251"/>
        <v/>
      </c>
      <c r="K546" t="str">
        <f t="shared" si="252"/>
        <v/>
      </c>
      <c r="L546" t="str">
        <f t="shared" si="253"/>
        <v/>
      </c>
      <c r="M546" t="str">
        <f t="shared" si="254"/>
        <v/>
      </c>
      <c r="N546" t="str">
        <f t="shared" si="255"/>
        <v/>
      </c>
      <c r="O546" t="str">
        <f t="shared" si="256"/>
        <v/>
      </c>
      <c r="P546" t="str">
        <f t="shared" si="257"/>
        <v/>
      </c>
      <c r="Q546" t="str">
        <f t="shared" si="258"/>
        <v/>
      </c>
      <c r="R546" t="str">
        <f t="shared" si="259"/>
        <v/>
      </c>
      <c r="S546" t="str">
        <f t="shared" si="260"/>
        <v/>
      </c>
      <c r="T546" t="str">
        <f t="shared" si="261"/>
        <v/>
      </c>
      <c r="U546" t="str">
        <f t="shared" si="262"/>
        <v/>
      </c>
      <c r="V546" t="str">
        <f t="shared" si="263"/>
        <v/>
      </c>
      <c r="W546" t="str">
        <f t="shared" si="264"/>
        <v/>
      </c>
      <c r="X546" t="str">
        <f t="shared" si="265"/>
        <v/>
      </c>
      <c r="Y546" t="str">
        <f t="shared" si="266"/>
        <v/>
      </c>
      <c r="Z546" t="str">
        <f t="shared" si="244"/>
        <v/>
      </c>
      <c r="AA546" t="str">
        <f t="shared" si="267"/>
        <v/>
      </c>
      <c r="AB546" t="str">
        <f t="shared" si="268"/>
        <v/>
      </c>
      <c r="AC546" t="str">
        <f t="shared" si="269"/>
        <v/>
      </c>
      <c r="AD546" t="str">
        <f t="shared" si="270"/>
        <v/>
      </c>
      <c r="AE546" t="str">
        <f t="shared" si="271"/>
        <v/>
      </c>
      <c r="AF546" t="str">
        <f t="shared" si="272"/>
        <v/>
      </c>
    </row>
    <row r="547" spans="4:32" ht="14.4" hidden="1">
      <c r="D547" t="str">
        <f t="shared" si="247"/>
        <v/>
      </c>
      <c r="E547" t="str">
        <f t="shared" si="248"/>
        <v/>
      </c>
      <c r="F547" t="str">
        <f t="shared" si="249"/>
        <v/>
      </c>
      <c r="G547" t="str">
        <f t="shared" si="273"/>
        <v/>
      </c>
      <c r="I547" t="str">
        <f t="shared" si="250"/>
        <v/>
      </c>
      <c r="J547" t="str">
        <f t="shared" si="251"/>
        <v/>
      </c>
      <c r="K547" t="str">
        <f t="shared" si="252"/>
        <v/>
      </c>
      <c r="L547" t="str">
        <f t="shared" si="253"/>
        <v/>
      </c>
      <c r="M547" t="str">
        <f t="shared" si="254"/>
        <v/>
      </c>
      <c r="N547" t="str">
        <f t="shared" si="255"/>
        <v/>
      </c>
      <c r="O547" t="str">
        <f t="shared" si="256"/>
        <v/>
      </c>
      <c r="P547" t="str">
        <f t="shared" si="257"/>
        <v/>
      </c>
      <c r="Q547" t="str">
        <f t="shared" si="258"/>
        <v/>
      </c>
      <c r="R547" t="str">
        <f t="shared" si="259"/>
        <v/>
      </c>
      <c r="S547" t="str">
        <f t="shared" si="260"/>
        <v/>
      </c>
      <c r="T547" t="str">
        <f t="shared" si="261"/>
        <v/>
      </c>
      <c r="U547" t="str">
        <f t="shared" si="262"/>
        <v/>
      </c>
      <c r="V547" t="str">
        <f t="shared" si="263"/>
        <v/>
      </c>
      <c r="W547" t="str">
        <f t="shared" si="264"/>
        <v/>
      </c>
      <c r="X547" t="str">
        <f t="shared" si="265"/>
        <v/>
      </c>
      <c r="Y547" t="str">
        <f t="shared" si="266"/>
        <v/>
      </c>
      <c r="Z547" t="str">
        <f t="shared" si="244"/>
        <v/>
      </c>
      <c r="AA547" t="str">
        <f t="shared" si="267"/>
        <v/>
      </c>
      <c r="AB547" t="str">
        <f t="shared" si="268"/>
        <v/>
      </c>
      <c r="AC547" t="str">
        <f t="shared" si="269"/>
        <v/>
      </c>
      <c r="AD547" t="str">
        <f t="shared" si="270"/>
        <v/>
      </c>
      <c r="AE547" t="str">
        <f t="shared" si="271"/>
        <v/>
      </c>
      <c r="AF547" t="str">
        <f t="shared" si="272"/>
        <v/>
      </c>
    </row>
    <row r="548" spans="4:32" ht="14.4" hidden="1">
      <c r="D548" t="str">
        <f t="shared" si="247"/>
        <v/>
      </c>
      <c r="E548" t="str">
        <f t="shared" si="248"/>
        <v/>
      </c>
      <c r="F548" t="str">
        <f t="shared" si="249"/>
        <v/>
      </c>
      <c r="G548" t="str">
        <f t="shared" si="273"/>
        <v/>
      </c>
      <c r="I548" t="str">
        <f t="shared" si="250"/>
        <v/>
      </c>
      <c r="J548" t="str">
        <f t="shared" si="251"/>
        <v/>
      </c>
      <c r="K548" t="str">
        <f t="shared" si="252"/>
        <v/>
      </c>
      <c r="L548" t="str">
        <f t="shared" si="253"/>
        <v/>
      </c>
      <c r="M548" t="str">
        <f t="shared" si="254"/>
        <v/>
      </c>
      <c r="N548" t="str">
        <f t="shared" si="255"/>
        <v/>
      </c>
      <c r="O548" t="str">
        <f t="shared" si="256"/>
        <v/>
      </c>
      <c r="P548" t="str">
        <f t="shared" si="257"/>
        <v/>
      </c>
      <c r="Q548" t="str">
        <f t="shared" si="258"/>
        <v/>
      </c>
      <c r="R548" t="str">
        <f t="shared" si="259"/>
        <v/>
      </c>
      <c r="S548" t="str">
        <f t="shared" si="260"/>
        <v/>
      </c>
      <c r="T548" t="str">
        <f t="shared" si="261"/>
        <v/>
      </c>
      <c r="U548" t="str">
        <f t="shared" si="262"/>
        <v/>
      </c>
      <c r="V548" t="str">
        <f t="shared" si="263"/>
        <v/>
      </c>
      <c r="W548" t="str">
        <f t="shared" si="264"/>
        <v/>
      </c>
      <c r="X548" t="str">
        <f t="shared" si="265"/>
        <v/>
      </c>
      <c r="Y548" t="str">
        <f t="shared" si="266"/>
        <v/>
      </c>
      <c r="Z548" t="str">
        <f t="shared" si="244"/>
        <v/>
      </c>
      <c r="AA548" t="str">
        <f t="shared" si="267"/>
        <v/>
      </c>
      <c r="AB548" t="str">
        <f t="shared" si="268"/>
        <v/>
      </c>
      <c r="AC548" t="str">
        <f t="shared" si="269"/>
        <v/>
      </c>
      <c r="AD548" t="str">
        <f t="shared" si="270"/>
        <v/>
      </c>
      <c r="AE548" t="str">
        <f t="shared" si="271"/>
        <v/>
      </c>
      <c r="AF548" t="str">
        <f t="shared" si="272"/>
        <v/>
      </c>
    </row>
    <row r="549" spans="4:32" ht="14.4" hidden="1">
      <c r="D549" t="str">
        <f t="shared" si="247"/>
        <v/>
      </c>
      <c r="E549" t="str">
        <f t="shared" si="248"/>
        <v/>
      </c>
      <c r="F549" t="str">
        <f t="shared" si="249"/>
        <v/>
      </c>
      <c r="G549" t="str">
        <f t="shared" si="273"/>
        <v/>
      </c>
      <c r="I549" t="str">
        <f t="shared" si="250"/>
        <v/>
      </c>
      <c r="J549" t="str">
        <f t="shared" si="251"/>
        <v/>
      </c>
      <c r="K549" t="str">
        <f t="shared" si="252"/>
        <v/>
      </c>
      <c r="L549" t="str">
        <f t="shared" si="253"/>
        <v/>
      </c>
      <c r="M549" t="str">
        <f t="shared" si="254"/>
        <v/>
      </c>
      <c r="N549" t="str">
        <f t="shared" si="255"/>
        <v/>
      </c>
      <c r="O549" t="str">
        <f t="shared" si="256"/>
        <v/>
      </c>
      <c r="P549" t="str">
        <f t="shared" si="257"/>
        <v/>
      </c>
      <c r="Q549" t="str">
        <f t="shared" si="258"/>
        <v/>
      </c>
      <c r="R549" t="str">
        <f t="shared" si="259"/>
        <v/>
      </c>
      <c r="S549" t="str">
        <f t="shared" si="260"/>
        <v/>
      </c>
      <c r="T549" t="str">
        <f t="shared" si="261"/>
        <v/>
      </c>
      <c r="U549" t="str">
        <f t="shared" si="262"/>
        <v/>
      </c>
      <c r="V549" t="str">
        <f t="shared" si="263"/>
        <v/>
      </c>
      <c r="W549" t="str">
        <f t="shared" si="264"/>
        <v/>
      </c>
      <c r="X549" t="str">
        <f t="shared" si="265"/>
        <v/>
      </c>
      <c r="Y549" t="str">
        <f t="shared" si="266"/>
        <v/>
      </c>
      <c r="Z549" t="str">
        <f t="shared" si="244"/>
        <v/>
      </c>
      <c r="AA549" t="str">
        <f t="shared" si="267"/>
        <v/>
      </c>
      <c r="AB549" t="str">
        <f t="shared" si="268"/>
        <v/>
      </c>
      <c r="AC549" t="str">
        <f t="shared" si="269"/>
        <v/>
      </c>
      <c r="AD549" t="str">
        <f t="shared" si="270"/>
        <v/>
      </c>
      <c r="AE549" t="str">
        <f t="shared" si="271"/>
        <v/>
      </c>
      <c r="AF549" t="str">
        <f t="shared" si="272"/>
        <v/>
      </c>
    </row>
    <row r="550" spans="4:32" ht="14.4" hidden="1">
      <c r="D550" t="str">
        <f t="shared" si="247"/>
        <v/>
      </c>
      <c r="E550" t="str">
        <f t="shared" si="248"/>
        <v/>
      </c>
      <c r="F550" t="str">
        <f t="shared" si="249"/>
        <v/>
      </c>
      <c r="G550" t="str">
        <f t="shared" si="273"/>
        <v/>
      </c>
      <c r="I550" t="str">
        <f t="shared" si="250"/>
        <v/>
      </c>
      <c r="J550" t="str">
        <f t="shared" si="251"/>
        <v/>
      </c>
      <c r="K550" t="str">
        <f t="shared" si="252"/>
        <v/>
      </c>
      <c r="L550" t="str">
        <f t="shared" si="253"/>
        <v/>
      </c>
      <c r="M550" t="str">
        <f t="shared" si="254"/>
        <v/>
      </c>
      <c r="N550" t="str">
        <f t="shared" si="255"/>
        <v/>
      </c>
      <c r="O550" t="str">
        <f t="shared" si="256"/>
        <v/>
      </c>
      <c r="P550" t="str">
        <f t="shared" si="257"/>
        <v/>
      </c>
      <c r="Q550" t="str">
        <f t="shared" si="258"/>
        <v/>
      </c>
      <c r="R550" t="str">
        <f t="shared" si="259"/>
        <v/>
      </c>
      <c r="S550" t="str">
        <f t="shared" si="260"/>
        <v/>
      </c>
      <c r="T550" t="str">
        <f t="shared" si="261"/>
        <v/>
      </c>
      <c r="U550" t="str">
        <f t="shared" si="262"/>
        <v/>
      </c>
      <c r="V550" t="str">
        <f t="shared" si="263"/>
        <v/>
      </c>
      <c r="W550" t="str">
        <f t="shared" si="264"/>
        <v/>
      </c>
      <c r="X550" t="str">
        <f t="shared" si="265"/>
        <v/>
      </c>
      <c r="Y550" t="str">
        <f t="shared" si="266"/>
        <v/>
      </c>
      <c r="Z550" t="str">
        <f t="shared" si="244"/>
        <v/>
      </c>
      <c r="AA550" t="str">
        <f t="shared" si="267"/>
        <v/>
      </c>
      <c r="AB550" t="str">
        <f t="shared" si="268"/>
        <v/>
      </c>
      <c r="AC550" t="str">
        <f t="shared" si="269"/>
        <v/>
      </c>
      <c r="AD550" t="str">
        <f t="shared" si="270"/>
        <v/>
      </c>
      <c r="AE550" t="str">
        <f t="shared" si="271"/>
        <v/>
      </c>
      <c r="AF550" t="str">
        <f t="shared" si="272"/>
        <v/>
      </c>
    </row>
    <row r="551" spans="4:32" ht="14.4" hidden="1">
      <c r="D551" t="str">
        <f t="shared" si="247"/>
        <v/>
      </c>
      <c r="E551" t="str">
        <f t="shared" si="248"/>
        <v/>
      </c>
      <c r="F551" t="str">
        <f t="shared" si="249"/>
        <v/>
      </c>
      <c r="G551" t="str">
        <f t="shared" si="273"/>
        <v/>
      </c>
      <c r="I551" t="str">
        <f t="shared" si="250"/>
        <v/>
      </c>
      <c r="J551" t="str">
        <f t="shared" si="251"/>
        <v/>
      </c>
      <c r="K551" t="str">
        <f t="shared" si="252"/>
        <v/>
      </c>
      <c r="L551" t="str">
        <f t="shared" si="253"/>
        <v/>
      </c>
      <c r="M551" t="str">
        <f t="shared" si="254"/>
        <v/>
      </c>
      <c r="N551" t="str">
        <f t="shared" si="255"/>
        <v/>
      </c>
      <c r="O551" t="str">
        <f t="shared" si="256"/>
        <v/>
      </c>
      <c r="P551" t="str">
        <f t="shared" si="257"/>
        <v/>
      </c>
      <c r="Q551" t="str">
        <f t="shared" si="258"/>
        <v/>
      </c>
      <c r="R551" t="str">
        <f t="shared" si="259"/>
        <v/>
      </c>
      <c r="S551" t="str">
        <f t="shared" si="260"/>
        <v/>
      </c>
      <c r="T551" t="str">
        <f t="shared" si="261"/>
        <v/>
      </c>
      <c r="U551" t="str">
        <f t="shared" si="262"/>
        <v/>
      </c>
      <c r="V551" t="str">
        <f t="shared" si="263"/>
        <v/>
      </c>
      <c r="W551" t="str">
        <f t="shared" si="264"/>
        <v/>
      </c>
      <c r="X551" t="str">
        <f t="shared" si="265"/>
        <v/>
      </c>
      <c r="Y551" t="str">
        <f t="shared" si="266"/>
        <v/>
      </c>
      <c r="Z551" t="str">
        <f t="shared" si="244"/>
        <v/>
      </c>
      <c r="AA551" t="str">
        <f t="shared" si="267"/>
        <v/>
      </c>
      <c r="AB551" t="str">
        <f t="shared" si="268"/>
        <v/>
      </c>
      <c r="AC551" t="str">
        <f t="shared" si="269"/>
        <v/>
      </c>
      <c r="AD551" t="str">
        <f t="shared" si="270"/>
        <v/>
      </c>
      <c r="AE551" t="str">
        <f t="shared" si="271"/>
        <v/>
      </c>
      <c r="AF551" t="str">
        <f t="shared" si="272"/>
        <v/>
      </c>
    </row>
    <row r="552" spans="4:32" ht="14.4" hidden="1">
      <c r="D552" t="str">
        <f t="shared" si="247"/>
        <v/>
      </c>
      <c r="E552" t="str">
        <f t="shared" si="248"/>
        <v/>
      </c>
      <c r="F552" t="str">
        <f t="shared" si="249"/>
        <v/>
      </c>
      <c r="G552" t="str">
        <f t="shared" si="273"/>
        <v/>
      </c>
      <c r="I552" t="str">
        <f t="shared" si="250"/>
        <v/>
      </c>
      <c r="J552" t="str">
        <f t="shared" si="251"/>
        <v/>
      </c>
      <c r="K552" t="str">
        <f t="shared" si="252"/>
        <v/>
      </c>
      <c r="L552" t="str">
        <f t="shared" si="253"/>
        <v/>
      </c>
      <c r="M552" t="str">
        <f t="shared" si="254"/>
        <v/>
      </c>
      <c r="N552" t="str">
        <f t="shared" si="255"/>
        <v/>
      </c>
      <c r="O552" t="str">
        <f t="shared" si="256"/>
        <v/>
      </c>
      <c r="P552" t="str">
        <f t="shared" si="257"/>
        <v/>
      </c>
      <c r="Q552" t="str">
        <f t="shared" si="258"/>
        <v/>
      </c>
      <c r="R552" t="str">
        <f t="shared" si="259"/>
        <v/>
      </c>
      <c r="S552" t="str">
        <f t="shared" si="260"/>
        <v/>
      </c>
      <c r="T552" t="str">
        <f t="shared" si="261"/>
        <v/>
      </c>
      <c r="U552" t="str">
        <f t="shared" si="262"/>
        <v/>
      </c>
      <c r="V552" t="str">
        <f t="shared" si="263"/>
        <v/>
      </c>
      <c r="W552" t="str">
        <f t="shared" si="264"/>
        <v/>
      </c>
      <c r="X552" t="str">
        <f t="shared" si="265"/>
        <v/>
      </c>
      <c r="Y552" t="str">
        <f t="shared" si="266"/>
        <v/>
      </c>
      <c r="Z552" t="str">
        <f t="shared" si="244"/>
        <v/>
      </c>
      <c r="AA552" t="str">
        <f t="shared" si="267"/>
        <v/>
      </c>
      <c r="AB552" t="str">
        <f t="shared" si="268"/>
        <v/>
      </c>
      <c r="AC552" t="str">
        <f t="shared" si="269"/>
        <v/>
      </c>
      <c r="AD552" t="str">
        <f t="shared" si="270"/>
        <v/>
      </c>
      <c r="AE552" t="str">
        <f t="shared" si="271"/>
        <v/>
      </c>
      <c r="AF552" t="str">
        <f t="shared" si="272"/>
        <v/>
      </c>
    </row>
    <row r="553" spans="4:32" ht="14.4" hidden="1">
      <c r="D553" t="str">
        <f t="shared" si="247"/>
        <v/>
      </c>
      <c r="E553" t="str">
        <f t="shared" si="248"/>
        <v/>
      </c>
      <c r="F553" t="str">
        <f t="shared" si="249"/>
        <v/>
      </c>
      <c r="G553" t="str">
        <f t="shared" si="273"/>
        <v/>
      </c>
      <c r="I553" t="str">
        <f t="shared" si="250"/>
        <v/>
      </c>
      <c r="J553" t="str">
        <f t="shared" si="251"/>
        <v/>
      </c>
      <c r="K553" t="str">
        <f t="shared" si="252"/>
        <v/>
      </c>
      <c r="L553" t="str">
        <f t="shared" si="253"/>
        <v/>
      </c>
      <c r="M553" t="str">
        <f t="shared" si="254"/>
        <v/>
      </c>
      <c r="N553" t="str">
        <f t="shared" si="255"/>
        <v/>
      </c>
      <c r="O553" t="str">
        <f t="shared" si="256"/>
        <v/>
      </c>
      <c r="P553" t="str">
        <f t="shared" si="257"/>
        <v/>
      </c>
      <c r="Q553" t="str">
        <f t="shared" si="258"/>
        <v/>
      </c>
      <c r="R553" t="str">
        <f t="shared" si="259"/>
        <v/>
      </c>
      <c r="S553" t="str">
        <f t="shared" si="260"/>
        <v/>
      </c>
      <c r="T553" t="str">
        <f t="shared" si="261"/>
        <v/>
      </c>
      <c r="U553" t="str">
        <f t="shared" si="262"/>
        <v/>
      </c>
      <c r="V553" t="str">
        <f t="shared" si="263"/>
        <v/>
      </c>
      <c r="W553" t="str">
        <f t="shared" si="264"/>
        <v/>
      </c>
      <c r="X553" t="str">
        <f t="shared" si="265"/>
        <v/>
      </c>
      <c r="Y553" t="str">
        <f t="shared" si="266"/>
        <v/>
      </c>
      <c r="Z553" t="str">
        <f t="shared" si="244"/>
        <v/>
      </c>
      <c r="AA553" t="str">
        <f t="shared" si="267"/>
        <v/>
      </c>
      <c r="AB553" t="str">
        <f t="shared" si="268"/>
        <v/>
      </c>
      <c r="AC553" t="str">
        <f t="shared" si="269"/>
        <v/>
      </c>
      <c r="AD553" t="str">
        <f t="shared" si="270"/>
        <v/>
      </c>
      <c r="AE553" t="str">
        <f t="shared" si="271"/>
        <v/>
      </c>
      <c r="AF553" t="str">
        <f t="shared" si="272"/>
        <v/>
      </c>
    </row>
    <row r="554" spans="4:32" ht="14.4" hidden="1">
      <c r="D554" t="str">
        <f t="shared" si="247"/>
        <v/>
      </c>
      <c r="E554" t="str">
        <f t="shared" si="248"/>
        <v/>
      </c>
      <c r="F554" t="str">
        <f t="shared" si="249"/>
        <v/>
      </c>
      <c r="G554" t="str">
        <f t="shared" si="273"/>
        <v/>
      </c>
      <c r="I554" t="str">
        <f t="shared" si="250"/>
        <v/>
      </c>
      <c r="J554" t="str">
        <f t="shared" si="251"/>
        <v/>
      </c>
      <c r="K554" t="str">
        <f t="shared" si="252"/>
        <v/>
      </c>
      <c r="L554" t="str">
        <f t="shared" si="253"/>
        <v/>
      </c>
      <c r="M554" t="str">
        <f t="shared" si="254"/>
        <v/>
      </c>
      <c r="N554" t="str">
        <f t="shared" si="255"/>
        <v/>
      </c>
      <c r="O554" t="str">
        <f t="shared" si="256"/>
        <v/>
      </c>
      <c r="P554" t="str">
        <f t="shared" si="257"/>
        <v/>
      </c>
      <c r="Q554" t="str">
        <f t="shared" si="258"/>
        <v/>
      </c>
      <c r="R554" t="str">
        <f t="shared" si="259"/>
        <v/>
      </c>
      <c r="S554" t="str">
        <f t="shared" si="260"/>
        <v/>
      </c>
      <c r="T554" t="str">
        <f t="shared" si="261"/>
        <v/>
      </c>
      <c r="U554" t="str">
        <f t="shared" si="262"/>
        <v/>
      </c>
      <c r="V554" t="str">
        <f t="shared" si="263"/>
        <v/>
      </c>
      <c r="W554" t="str">
        <f t="shared" si="264"/>
        <v/>
      </c>
      <c r="X554" t="str">
        <f t="shared" si="265"/>
        <v/>
      </c>
      <c r="Y554" t="str">
        <f t="shared" si="266"/>
        <v/>
      </c>
      <c r="Z554" t="str">
        <f t="shared" si="244"/>
        <v/>
      </c>
      <c r="AA554" t="str">
        <f t="shared" si="267"/>
        <v/>
      </c>
      <c r="AB554" t="str">
        <f t="shared" si="268"/>
        <v/>
      </c>
      <c r="AC554" t="str">
        <f t="shared" si="269"/>
        <v/>
      </c>
      <c r="AD554" t="str">
        <f t="shared" si="270"/>
        <v/>
      </c>
      <c r="AE554" t="str">
        <f t="shared" si="271"/>
        <v/>
      </c>
      <c r="AF554" t="str">
        <f t="shared" si="272"/>
        <v/>
      </c>
    </row>
    <row r="555" spans="4:32" ht="14.4" hidden="1">
      <c r="D555" t="str">
        <f t="shared" si="247"/>
        <v/>
      </c>
      <c r="E555" t="str">
        <f t="shared" si="248"/>
        <v/>
      </c>
      <c r="F555" t="str">
        <f t="shared" si="249"/>
        <v/>
      </c>
      <c r="G555" t="str">
        <f t="shared" si="273"/>
        <v/>
      </c>
      <c r="I555" t="str">
        <f t="shared" si="250"/>
        <v/>
      </c>
      <c r="J555" t="str">
        <f t="shared" si="251"/>
        <v/>
      </c>
      <c r="K555" t="str">
        <f t="shared" si="252"/>
        <v/>
      </c>
      <c r="L555" t="str">
        <f t="shared" si="253"/>
        <v/>
      </c>
      <c r="M555" t="str">
        <f t="shared" si="254"/>
        <v/>
      </c>
      <c r="N555" t="str">
        <f t="shared" si="255"/>
        <v/>
      </c>
      <c r="O555" t="str">
        <f t="shared" si="256"/>
        <v/>
      </c>
      <c r="P555" t="str">
        <f t="shared" si="257"/>
        <v/>
      </c>
      <c r="Q555" t="str">
        <f t="shared" si="258"/>
        <v/>
      </c>
      <c r="R555" t="str">
        <f t="shared" si="259"/>
        <v/>
      </c>
      <c r="S555" t="str">
        <f t="shared" si="260"/>
        <v/>
      </c>
      <c r="T555" t="str">
        <f t="shared" si="261"/>
        <v/>
      </c>
      <c r="U555" t="str">
        <f t="shared" si="262"/>
        <v/>
      </c>
      <c r="V555" t="str">
        <f t="shared" si="263"/>
        <v/>
      </c>
      <c r="W555" t="str">
        <f t="shared" si="264"/>
        <v/>
      </c>
      <c r="X555" t="str">
        <f t="shared" si="265"/>
        <v/>
      </c>
      <c r="Y555" t="str">
        <f t="shared" si="266"/>
        <v/>
      </c>
      <c r="Z555" t="str">
        <f t="shared" si="244"/>
        <v/>
      </c>
      <c r="AA555" t="str">
        <f t="shared" si="267"/>
        <v/>
      </c>
      <c r="AB555" t="str">
        <f t="shared" si="268"/>
        <v/>
      </c>
      <c r="AC555" t="str">
        <f t="shared" si="269"/>
        <v/>
      </c>
      <c r="AD555" t="str">
        <f t="shared" si="270"/>
        <v/>
      </c>
      <c r="AE555" t="str">
        <f t="shared" si="271"/>
        <v/>
      </c>
      <c r="AF555" t="str">
        <f t="shared" si="272"/>
        <v/>
      </c>
    </row>
    <row r="556" spans="4:32" ht="14.4" hidden="1">
      <c r="D556" t="str">
        <f t="shared" si="247"/>
        <v/>
      </c>
      <c r="E556" t="str">
        <f t="shared" si="248"/>
        <v/>
      </c>
      <c r="F556" t="str">
        <f t="shared" si="249"/>
        <v/>
      </c>
      <c r="G556" t="str">
        <f t="shared" si="273"/>
        <v/>
      </c>
      <c r="I556" t="str">
        <f t="shared" si="250"/>
        <v/>
      </c>
      <c r="J556" t="str">
        <f t="shared" si="251"/>
        <v/>
      </c>
      <c r="K556" t="str">
        <f t="shared" si="252"/>
        <v/>
      </c>
      <c r="L556" t="str">
        <f t="shared" si="253"/>
        <v/>
      </c>
      <c r="M556" t="str">
        <f t="shared" si="254"/>
        <v/>
      </c>
      <c r="N556" t="str">
        <f t="shared" si="255"/>
        <v/>
      </c>
      <c r="O556" t="str">
        <f t="shared" si="256"/>
        <v/>
      </c>
      <c r="P556" t="str">
        <f t="shared" si="257"/>
        <v/>
      </c>
      <c r="Q556" t="str">
        <f t="shared" si="258"/>
        <v/>
      </c>
      <c r="R556" t="str">
        <f t="shared" si="259"/>
        <v/>
      </c>
      <c r="S556" t="str">
        <f t="shared" si="260"/>
        <v/>
      </c>
      <c r="T556" t="str">
        <f t="shared" si="261"/>
        <v/>
      </c>
      <c r="U556" t="str">
        <f t="shared" si="262"/>
        <v/>
      </c>
      <c r="V556" t="str">
        <f t="shared" si="263"/>
        <v/>
      </c>
      <c r="W556" t="str">
        <f t="shared" si="264"/>
        <v/>
      </c>
      <c r="X556" t="str">
        <f t="shared" si="265"/>
        <v/>
      </c>
      <c r="Y556" t="str">
        <f t="shared" si="266"/>
        <v/>
      </c>
      <c r="Z556" t="str">
        <f t="shared" si="244"/>
        <v/>
      </c>
      <c r="AA556" t="str">
        <f t="shared" si="267"/>
        <v/>
      </c>
      <c r="AB556" t="str">
        <f t="shared" si="268"/>
        <v/>
      </c>
      <c r="AC556" t="str">
        <f t="shared" si="269"/>
        <v/>
      </c>
      <c r="AD556" t="str">
        <f t="shared" si="270"/>
        <v/>
      </c>
      <c r="AE556" t="str">
        <f t="shared" si="271"/>
        <v/>
      </c>
      <c r="AF556" t="str">
        <f t="shared" si="272"/>
        <v/>
      </c>
    </row>
    <row r="557" spans="4:32" ht="14.4" hidden="1">
      <c r="D557" t="str">
        <f t="shared" si="247"/>
        <v/>
      </c>
      <c r="E557" t="str">
        <f t="shared" si="248"/>
        <v/>
      </c>
      <c r="F557" t="str">
        <f t="shared" si="249"/>
        <v/>
      </c>
      <c r="G557" t="str">
        <f t="shared" si="273"/>
        <v/>
      </c>
      <c r="I557" t="str">
        <f t="shared" si="250"/>
        <v/>
      </c>
      <c r="J557" t="str">
        <f t="shared" si="251"/>
        <v/>
      </c>
      <c r="K557" t="str">
        <f t="shared" si="252"/>
        <v/>
      </c>
      <c r="L557" t="str">
        <f t="shared" si="253"/>
        <v/>
      </c>
      <c r="M557" t="str">
        <f t="shared" si="254"/>
        <v/>
      </c>
      <c r="N557" t="str">
        <f t="shared" si="255"/>
        <v/>
      </c>
      <c r="O557" t="str">
        <f t="shared" si="256"/>
        <v/>
      </c>
      <c r="P557" t="str">
        <f t="shared" si="257"/>
        <v/>
      </c>
      <c r="Q557" t="str">
        <f t="shared" si="258"/>
        <v/>
      </c>
      <c r="R557" t="str">
        <f t="shared" si="259"/>
        <v/>
      </c>
      <c r="S557" t="str">
        <f t="shared" si="260"/>
        <v/>
      </c>
      <c r="T557" t="str">
        <f t="shared" si="261"/>
        <v/>
      </c>
      <c r="U557" t="str">
        <f t="shared" si="262"/>
        <v/>
      </c>
      <c r="V557" t="str">
        <f t="shared" si="263"/>
        <v/>
      </c>
      <c r="W557" t="str">
        <f t="shared" si="264"/>
        <v/>
      </c>
      <c r="X557" t="str">
        <f t="shared" si="265"/>
        <v/>
      </c>
      <c r="Y557" t="str">
        <f t="shared" si="266"/>
        <v/>
      </c>
      <c r="Z557" t="str">
        <f t="shared" si="244"/>
        <v/>
      </c>
      <c r="AA557" t="str">
        <f t="shared" si="267"/>
        <v/>
      </c>
      <c r="AB557" t="str">
        <f t="shared" si="268"/>
        <v/>
      </c>
      <c r="AC557" t="str">
        <f t="shared" si="269"/>
        <v/>
      </c>
      <c r="AD557" t="str">
        <f t="shared" si="270"/>
        <v/>
      </c>
      <c r="AE557" t="str">
        <f t="shared" si="271"/>
        <v/>
      </c>
      <c r="AF557" t="str">
        <f t="shared" si="272"/>
        <v/>
      </c>
    </row>
    <row r="558" spans="4:32" ht="14.4" hidden="1">
      <c r="D558" t="str">
        <f t="shared" si="247"/>
        <v/>
      </c>
      <c r="E558" t="str">
        <f t="shared" si="248"/>
        <v/>
      </c>
      <c r="F558" t="str">
        <f t="shared" si="249"/>
        <v/>
      </c>
      <c r="G558" t="str">
        <f t="shared" si="273"/>
        <v/>
      </c>
      <c r="I558" t="str">
        <f t="shared" si="250"/>
        <v/>
      </c>
      <c r="J558" t="str">
        <f t="shared" si="251"/>
        <v/>
      </c>
      <c r="K558" t="str">
        <f t="shared" si="252"/>
        <v/>
      </c>
      <c r="L558" t="str">
        <f t="shared" si="253"/>
        <v/>
      </c>
      <c r="M558" t="str">
        <f t="shared" si="254"/>
        <v/>
      </c>
      <c r="N558" t="str">
        <f t="shared" si="255"/>
        <v/>
      </c>
      <c r="O558" t="str">
        <f t="shared" si="256"/>
        <v/>
      </c>
      <c r="P558" t="str">
        <f t="shared" si="257"/>
        <v/>
      </c>
      <c r="Q558" t="str">
        <f t="shared" si="258"/>
        <v/>
      </c>
      <c r="R558" t="str">
        <f t="shared" si="259"/>
        <v/>
      </c>
      <c r="S558" t="str">
        <f t="shared" si="260"/>
        <v/>
      </c>
      <c r="T558" t="str">
        <f t="shared" si="261"/>
        <v/>
      </c>
      <c r="U558" t="str">
        <f t="shared" si="262"/>
        <v/>
      </c>
      <c r="V558" t="str">
        <f t="shared" si="263"/>
        <v/>
      </c>
      <c r="W558" t="str">
        <f t="shared" si="264"/>
        <v/>
      </c>
      <c r="X558" t="str">
        <f t="shared" si="265"/>
        <v/>
      </c>
      <c r="Y558" t="str">
        <f t="shared" si="266"/>
        <v/>
      </c>
      <c r="Z558" t="str">
        <f t="shared" si="244"/>
        <v/>
      </c>
      <c r="AA558" t="str">
        <f t="shared" si="267"/>
        <v/>
      </c>
      <c r="AB558" t="str">
        <f t="shared" si="268"/>
        <v/>
      </c>
      <c r="AC558" t="str">
        <f t="shared" si="269"/>
        <v/>
      </c>
      <c r="AD558" t="str">
        <f t="shared" si="270"/>
        <v/>
      </c>
      <c r="AE558" t="str">
        <f t="shared" si="271"/>
        <v/>
      </c>
      <c r="AF558" t="str">
        <f t="shared" si="272"/>
        <v/>
      </c>
    </row>
    <row r="559" spans="4:32" ht="14.4" hidden="1">
      <c r="D559" t="str">
        <f t="shared" si="247"/>
        <v/>
      </c>
      <c r="E559" t="str">
        <f t="shared" si="248"/>
        <v/>
      </c>
      <c r="F559" t="str">
        <f t="shared" si="249"/>
        <v/>
      </c>
      <c r="G559" t="str">
        <f t="shared" si="273"/>
        <v/>
      </c>
      <c r="I559" t="str">
        <f t="shared" si="250"/>
        <v/>
      </c>
      <c r="J559" t="str">
        <f t="shared" si="251"/>
        <v/>
      </c>
      <c r="K559" t="str">
        <f t="shared" si="252"/>
        <v/>
      </c>
      <c r="L559" t="str">
        <f t="shared" si="253"/>
        <v/>
      </c>
      <c r="M559" t="str">
        <f t="shared" si="254"/>
        <v/>
      </c>
      <c r="N559" t="str">
        <f t="shared" si="255"/>
        <v/>
      </c>
      <c r="O559" t="str">
        <f t="shared" si="256"/>
        <v/>
      </c>
      <c r="P559" t="str">
        <f t="shared" si="257"/>
        <v/>
      </c>
      <c r="Q559" t="str">
        <f t="shared" si="258"/>
        <v/>
      </c>
      <c r="R559" t="str">
        <f t="shared" si="259"/>
        <v/>
      </c>
      <c r="S559" t="str">
        <f t="shared" si="260"/>
        <v/>
      </c>
      <c r="T559" t="str">
        <f t="shared" si="261"/>
        <v/>
      </c>
      <c r="U559" t="str">
        <f t="shared" si="262"/>
        <v/>
      </c>
      <c r="V559" t="str">
        <f t="shared" si="263"/>
        <v/>
      </c>
      <c r="W559" t="str">
        <f t="shared" si="264"/>
        <v/>
      </c>
      <c r="X559" t="str">
        <f t="shared" si="265"/>
        <v/>
      </c>
      <c r="Y559" t="str">
        <f t="shared" si="266"/>
        <v/>
      </c>
      <c r="Z559" t="str">
        <f t="shared" si="244"/>
        <v/>
      </c>
      <c r="AA559" t="str">
        <f t="shared" si="267"/>
        <v/>
      </c>
      <c r="AB559" t="str">
        <f t="shared" si="268"/>
        <v/>
      </c>
      <c r="AC559" t="str">
        <f t="shared" si="269"/>
        <v/>
      </c>
      <c r="AD559" t="str">
        <f t="shared" si="270"/>
        <v/>
      </c>
      <c r="AE559" t="str">
        <f t="shared" si="271"/>
        <v/>
      </c>
      <c r="AF559" t="str">
        <f t="shared" si="272"/>
        <v/>
      </c>
    </row>
    <row r="560" spans="4:32" ht="14.4" hidden="1">
      <c r="D560" t="str">
        <f t="shared" si="247"/>
        <v/>
      </c>
      <c r="E560" t="str">
        <f t="shared" si="248"/>
        <v/>
      </c>
      <c r="F560" t="str">
        <f t="shared" si="249"/>
        <v/>
      </c>
      <c r="G560" t="str">
        <f t="shared" si="273"/>
        <v/>
      </c>
      <c r="I560" t="str">
        <f t="shared" si="250"/>
        <v/>
      </c>
      <c r="J560" t="str">
        <f t="shared" si="251"/>
        <v/>
      </c>
      <c r="K560" t="str">
        <f t="shared" si="252"/>
        <v/>
      </c>
      <c r="L560" t="str">
        <f t="shared" si="253"/>
        <v/>
      </c>
      <c r="M560" t="str">
        <f t="shared" si="254"/>
        <v/>
      </c>
      <c r="N560" t="str">
        <f t="shared" si="255"/>
        <v/>
      </c>
      <c r="O560" t="str">
        <f t="shared" si="256"/>
        <v/>
      </c>
      <c r="P560" t="str">
        <f t="shared" si="257"/>
        <v/>
      </c>
      <c r="Q560" t="str">
        <f t="shared" si="258"/>
        <v/>
      </c>
      <c r="R560" t="str">
        <f t="shared" si="259"/>
        <v/>
      </c>
      <c r="S560" t="str">
        <f t="shared" si="260"/>
        <v/>
      </c>
      <c r="T560" t="str">
        <f t="shared" si="261"/>
        <v/>
      </c>
      <c r="U560" t="str">
        <f t="shared" si="262"/>
        <v/>
      </c>
      <c r="V560" t="str">
        <f t="shared" si="263"/>
        <v/>
      </c>
      <c r="W560" t="str">
        <f t="shared" si="264"/>
        <v/>
      </c>
      <c r="X560" t="str">
        <f t="shared" si="265"/>
        <v/>
      </c>
      <c r="Y560" t="str">
        <f t="shared" si="266"/>
        <v/>
      </c>
      <c r="Z560" t="str">
        <f t="shared" si="244"/>
        <v/>
      </c>
      <c r="AA560" t="str">
        <f t="shared" si="267"/>
        <v/>
      </c>
      <c r="AB560" t="str">
        <f t="shared" si="268"/>
        <v/>
      </c>
      <c r="AC560" t="str">
        <f t="shared" si="269"/>
        <v/>
      </c>
      <c r="AD560" t="str">
        <f t="shared" si="270"/>
        <v/>
      </c>
      <c r="AE560" t="str">
        <f t="shared" si="271"/>
        <v/>
      </c>
      <c r="AF560" t="str">
        <f t="shared" si="272"/>
        <v/>
      </c>
    </row>
    <row r="561" spans="4:32" ht="14.4" hidden="1">
      <c r="D561" t="str">
        <f t="shared" si="247"/>
        <v/>
      </c>
      <c r="E561" t="str">
        <f t="shared" si="248"/>
        <v/>
      </c>
      <c r="F561" t="str">
        <f t="shared" si="249"/>
        <v/>
      </c>
      <c r="G561" t="str">
        <f t="shared" si="273"/>
        <v/>
      </c>
      <c r="I561" t="str">
        <f t="shared" si="250"/>
        <v/>
      </c>
      <c r="J561" t="str">
        <f t="shared" si="251"/>
        <v/>
      </c>
      <c r="K561" t="str">
        <f t="shared" si="252"/>
        <v/>
      </c>
      <c r="L561" t="str">
        <f t="shared" si="253"/>
        <v/>
      </c>
      <c r="M561" t="str">
        <f t="shared" si="254"/>
        <v/>
      </c>
      <c r="N561" t="str">
        <f t="shared" si="255"/>
        <v/>
      </c>
      <c r="O561" t="str">
        <f t="shared" si="256"/>
        <v/>
      </c>
      <c r="P561" t="str">
        <f t="shared" si="257"/>
        <v/>
      </c>
      <c r="Q561" t="str">
        <f t="shared" si="258"/>
        <v/>
      </c>
      <c r="R561" t="str">
        <f t="shared" si="259"/>
        <v/>
      </c>
      <c r="S561" t="str">
        <f t="shared" si="260"/>
        <v/>
      </c>
      <c r="T561" t="str">
        <f t="shared" si="261"/>
        <v/>
      </c>
      <c r="U561" t="str">
        <f t="shared" si="262"/>
        <v/>
      </c>
      <c r="V561" t="str">
        <f t="shared" si="263"/>
        <v/>
      </c>
      <c r="W561" t="str">
        <f t="shared" si="264"/>
        <v/>
      </c>
      <c r="X561" t="str">
        <f t="shared" si="265"/>
        <v/>
      </c>
      <c r="Y561" t="str">
        <f t="shared" si="266"/>
        <v/>
      </c>
      <c r="Z561" t="str">
        <f t="shared" si="244"/>
        <v/>
      </c>
      <c r="AA561" t="str">
        <f t="shared" si="267"/>
        <v/>
      </c>
      <c r="AB561" t="str">
        <f t="shared" si="268"/>
        <v/>
      </c>
      <c r="AC561" t="str">
        <f t="shared" si="269"/>
        <v/>
      </c>
      <c r="AD561" t="str">
        <f t="shared" si="270"/>
        <v/>
      </c>
      <c r="AE561" t="str">
        <f t="shared" si="271"/>
        <v/>
      </c>
      <c r="AF561" t="str">
        <f t="shared" si="272"/>
        <v/>
      </c>
    </row>
    <row r="562" spans="4:32" ht="14.4" hidden="1">
      <c r="D562" t="str">
        <f t="shared" si="247"/>
        <v/>
      </c>
      <c r="E562" t="str">
        <f t="shared" si="248"/>
        <v/>
      </c>
      <c r="F562" t="str">
        <f t="shared" si="249"/>
        <v/>
      </c>
      <c r="G562" t="str">
        <f t="shared" si="273"/>
        <v/>
      </c>
      <c r="I562" t="str">
        <f t="shared" si="250"/>
        <v/>
      </c>
      <c r="J562" t="str">
        <f t="shared" si="251"/>
        <v/>
      </c>
      <c r="K562" t="str">
        <f t="shared" si="252"/>
        <v/>
      </c>
      <c r="L562" t="str">
        <f t="shared" si="253"/>
        <v/>
      </c>
      <c r="M562" t="str">
        <f t="shared" si="254"/>
        <v/>
      </c>
      <c r="N562" t="str">
        <f t="shared" si="255"/>
        <v/>
      </c>
      <c r="O562" t="str">
        <f t="shared" si="256"/>
        <v/>
      </c>
      <c r="P562" t="str">
        <f t="shared" si="257"/>
        <v/>
      </c>
      <c r="Q562" t="str">
        <f t="shared" si="258"/>
        <v/>
      </c>
      <c r="R562" t="str">
        <f t="shared" si="259"/>
        <v/>
      </c>
      <c r="S562" t="str">
        <f t="shared" si="260"/>
        <v/>
      </c>
      <c r="T562" t="str">
        <f t="shared" si="261"/>
        <v/>
      </c>
      <c r="U562" t="str">
        <f t="shared" si="262"/>
        <v/>
      </c>
      <c r="V562" t="str">
        <f t="shared" si="263"/>
        <v/>
      </c>
      <c r="W562" t="str">
        <f t="shared" si="264"/>
        <v/>
      </c>
      <c r="X562" t="str">
        <f t="shared" si="265"/>
        <v/>
      </c>
      <c r="Y562" t="str">
        <f t="shared" si="266"/>
        <v/>
      </c>
      <c r="Z562" t="str">
        <f t="shared" si="244"/>
        <v/>
      </c>
      <c r="AA562" t="str">
        <f t="shared" si="267"/>
        <v/>
      </c>
      <c r="AB562" t="str">
        <f t="shared" si="268"/>
        <v/>
      </c>
      <c r="AC562" t="str">
        <f t="shared" si="269"/>
        <v/>
      </c>
      <c r="AD562" t="str">
        <f t="shared" si="270"/>
        <v/>
      </c>
      <c r="AE562" t="str">
        <f t="shared" si="271"/>
        <v/>
      </c>
      <c r="AF562" t="str">
        <f t="shared" si="272"/>
        <v/>
      </c>
    </row>
    <row r="563" spans="4:32" ht="14.4" hidden="1">
      <c r="D563" t="str">
        <f t="shared" si="247"/>
        <v/>
      </c>
      <c r="E563" t="str">
        <f t="shared" si="248"/>
        <v/>
      </c>
      <c r="F563" t="str">
        <f t="shared" si="249"/>
        <v/>
      </c>
      <c r="G563" t="str">
        <f t="shared" si="273"/>
        <v/>
      </c>
      <c r="I563" t="str">
        <f t="shared" si="250"/>
        <v/>
      </c>
      <c r="J563" t="str">
        <f t="shared" si="251"/>
        <v/>
      </c>
      <c r="K563" t="str">
        <f t="shared" si="252"/>
        <v/>
      </c>
      <c r="L563" t="str">
        <f t="shared" si="253"/>
        <v/>
      </c>
      <c r="M563" t="str">
        <f t="shared" si="254"/>
        <v/>
      </c>
      <c r="N563" t="str">
        <f t="shared" si="255"/>
        <v/>
      </c>
      <c r="O563" t="str">
        <f t="shared" si="256"/>
        <v/>
      </c>
      <c r="P563" t="str">
        <f t="shared" si="257"/>
        <v/>
      </c>
      <c r="Q563" t="str">
        <f t="shared" si="258"/>
        <v/>
      </c>
      <c r="R563" t="str">
        <f t="shared" si="259"/>
        <v/>
      </c>
      <c r="S563" t="str">
        <f t="shared" si="260"/>
        <v/>
      </c>
      <c r="T563" t="str">
        <f t="shared" si="261"/>
        <v/>
      </c>
      <c r="U563" t="str">
        <f t="shared" si="262"/>
        <v/>
      </c>
      <c r="V563" t="str">
        <f t="shared" si="263"/>
        <v/>
      </c>
      <c r="W563" t="str">
        <f t="shared" si="264"/>
        <v/>
      </c>
      <c r="X563" t="str">
        <f t="shared" si="265"/>
        <v/>
      </c>
      <c r="Y563" t="str">
        <f t="shared" si="266"/>
        <v/>
      </c>
      <c r="Z563" t="str">
        <f t="shared" si="244"/>
        <v/>
      </c>
      <c r="AA563" t="str">
        <f t="shared" si="267"/>
        <v/>
      </c>
      <c r="AB563" t="str">
        <f t="shared" si="268"/>
        <v/>
      </c>
      <c r="AC563" t="str">
        <f t="shared" si="269"/>
        <v/>
      </c>
      <c r="AD563" t="str">
        <f t="shared" si="270"/>
        <v/>
      </c>
      <c r="AE563" t="str">
        <f t="shared" si="271"/>
        <v/>
      </c>
      <c r="AF563" t="str">
        <f t="shared" si="272"/>
        <v/>
      </c>
    </row>
    <row r="564" spans="4:32" ht="14.4" hidden="1">
      <c r="D564" t="str">
        <f t="shared" si="247"/>
        <v/>
      </c>
      <c r="E564" t="str">
        <f t="shared" si="248"/>
        <v/>
      </c>
      <c r="F564" t="str">
        <f t="shared" si="249"/>
        <v/>
      </c>
      <c r="G564" t="str">
        <f t="shared" si="273"/>
        <v/>
      </c>
      <c r="I564" t="str">
        <f t="shared" si="250"/>
        <v/>
      </c>
      <c r="J564" t="str">
        <f t="shared" si="251"/>
        <v/>
      </c>
      <c r="K564" t="str">
        <f t="shared" si="252"/>
        <v/>
      </c>
      <c r="L564" t="str">
        <f t="shared" si="253"/>
        <v/>
      </c>
      <c r="M564" t="str">
        <f t="shared" si="254"/>
        <v/>
      </c>
      <c r="N564" t="str">
        <f t="shared" si="255"/>
        <v/>
      </c>
      <c r="O564" t="str">
        <f t="shared" si="256"/>
        <v/>
      </c>
      <c r="P564" t="str">
        <f t="shared" si="257"/>
        <v/>
      </c>
      <c r="Q564" t="str">
        <f t="shared" si="258"/>
        <v/>
      </c>
      <c r="R564" t="str">
        <f t="shared" si="259"/>
        <v/>
      </c>
      <c r="S564" t="str">
        <f t="shared" si="260"/>
        <v/>
      </c>
      <c r="T564" t="str">
        <f t="shared" si="261"/>
        <v/>
      </c>
      <c r="U564" t="str">
        <f t="shared" si="262"/>
        <v/>
      </c>
      <c r="V564" t="str">
        <f t="shared" si="263"/>
        <v/>
      </c>
      <c r="W564" t="str">
        <f t="shared" si="264"/>
        <v/>
      </c>
      <c r="X564" t="str">
        <f t="shared" si="265"/>
        <v/>
      </c>
      <c r="Y564" t="str">
        <f t="shared" si="266"/>
        <v/>
      </c>
      <c r="Z564" t="str">
        <f t="shared" si="244"/>
        <v/>
      </c>
      <c r="AA564" t="str">
        <f t="shared" si="267"/>
        <v/>
      </c>
      <c r="AB564" t="str">
        <f t="shared" si="268"/>
        <v/>
      </c>
      <c r="AC564" t="str">
        <f t="shared" si="269"/>
        <v/>
      </c>
      <c r="AD564" t="str">
        <f t="shared" si="270"/>
        <v/>
      </c>
      <c r="AE564" t="str">
        <f t="shared" si="271"/>
        <v/>
      </c>
      <c r="AF564" t="str">
        <f t="shared" si="272"/>
        <v/>
      </c>
    </row>
    <row r="565" spans="4:32" ht="14.4" hidden="1">
      <c r="D565" t="str">
        <f t="shared" si="247"/>
        <v/>
      </c>
      <c r="E565" t="str">
        <f t="shared" si="248"/>
        <v/>
      </c>
      <c r="F565" t="str">
        <f t="shared" si="249"/>
        <v/>
      </c>
      <c r="G565" t="str">
        <f t="shared" si="273"/>
        <v/>
      </c>
      <c r="I565" t="str">
        <f t="shared" si="250"/>
        <v/>
      </c>
      <c r="J565" t="str">
        <f t="shared" si="251"/>
        <v/>
      </c>
      <c r="K565" t="str">
        <f t="shared" si="252"/>
        <v/>
      </c>
      <c r="L565" t="str">
        <f t="shared" si="253"/>
        <v/>
      </c>
      <c r="M565" t="str">
        <f t="shared" si="254"/>
        <v/>
      </c>
      <c r="N565" t="str">
        <f t="shared" si="255"/>
        <v/>
      </c>
      <c r="O565" t="str">
        <f t="shared" si="256"/>
        <v/>
      </c>
      <c r="P565" t="str">
        <f t="shared" si="257"/>
        <v/>
      </c>
      <c r="Q565" t="str">
        <f t="shared" si="258"/>
        <v/>
      </c>
      <c r="R565" t="str">
        <f t="shared" si="259"/>
        <v/>
      </c>
      <c r="S565" t="str">
        <f t="shared" si="260"/>
        <v/>
      </c>
      <c r="T565" t="str">
        <f t="shared" si="261"/>
        <v/>
      </c>
      <c r="U565" t="str">
        <f t="shared" si="262"/>
        <v/>
      </c>
      <c r="V565" t="str">
        <f t="shared" si="263"/>
        <v/>
      </c>
      <c r="W565" t="str">
        <f t="shared" si="264"/>
        <v/>
      </c>
      <c r="X565" t="str">
        <f t="shared" si="265"/>
        <v/>
      </c>
      <c r="Y565" t="str">
        <f t="shared" si="266"/>
        <v/>
      </c>
      <c r="Z565" t="str">
        <f t="shared" ref="Z565:Z628" si="274">IF(ISBLANK(A565), "", BR565)</f>
        <v/>
      </c>
      <c r="AA565" t="str">
        <f t="shared" si="267"/>
        <v/>
      </c>
      <c r="AB565" t="str">
        <f t="shared" si="268"/>
        <v/>
      </c>
      <c r="AC565" t="str">
        <f t="shared" si="269"/>
        <v/>
      </c>
      <c r="AD565" t="str">
        <f t="shared" si="270"/>
        <v/>
      </c>
      <c r="AE565" t="str">
        <f t="shared" si="271"/>
        <v/>
      </c>
      <c r="AF565" t="str">
        <f t="shared" si="272"/>
        <v/>
      </c>
    </row>
    <row r="566" spans="4:32" ht="14.4" hidden="1">
      <c r="D566" t="str">
        <f t="shared" si="247"/>
        <v/>
      </c>
      <c r="E566" t="str">
        <f t="shared" si="248"/>
        <v/>
      </c>
      <c r="F566" t="str">
        <f t="shared" si="249"/>
        <v/>
      </c>
      <c r="G566" t="str">
        <f t="shared" si="273"/>
        <v/>
      </c>
      <c r="I566" t="str">
        <f t="shared" si="250"/>
        <v/>
      </c>
      <c r="J566" t="str">
        <f t="shared" si="251"/>
        <v/>
      </c>
      <c r="K566" t="str">
        <f t="shared" si="252"/>
        <v/>
      </c>
      <c r="L566" t="str">
        <f t="shared" si="253"/>
        <v/>
      </c>
      <c r="M566" t="str">
        <f t="shared" si="254"/>
        <v/>
      </c>
      <c r="N566" t="str">
        <f t="shared" si="255"/>
        <v/>
      </c>
      <c r="O566" t="str">
        <f t="shared" si="256"/>
        <v/>
      </c>
      <c r="P566" t="str">
        <f t="shared" si="257"/>
        <v/>
      </c>
      <c r="Q566" t="str">
        <f t="shared" si="258"/>
        <v/>
      </c>
      <c r="R566" t="str">
        <f t="shared" si="259"/>
        <v/>
      </c>
      <c r="S566" t="str">
        <f t="shared" si="260"/>
        <v/>
      </c>
      <c r="T566" t="str">
        <f t="shared" si="261"/>
        <v/>
      </c>
      <c r="U566" t="str">
        <f t="shared" si="262"/>
        <v/>
      </c>
      <c r="V566" t="str">
        <f t="shared" si="263"/>
        <v/>
      </c>
      <c r="W566" t="str">
        <f t="shared" si="264"/>
        <v/>
      </c>
      <c r="X566" t="str">
        <f t="shared" si="265"/>
        <v/>
      </c>
      <c r="Y566" t="str">
        <f t="shared" si="266"/>
        <v/>
      </c>
      <c r="Z566" t="str">
        <f t="shared" si="274"/>
        <v/>
      </c>
      <c r="AA566" t="str">
        <f t="shared" si="267"/>
        <v/>
      </c>
      <c r="AB566" t="str">
        <f t="shared" si="268"/>
        <v/>
      </c>
      <c r="AC566" t="str">
        <f t="shared" si="269"/>
        <v/>
      </c>
      <c r="AD566" t="str">
        <f t="shared" si="270"/>
        <v/>
      </c>
      <c r="AE566" t="str">
        <f t="shared" si="271"/>
        <v/>
      </c>
      <c r="AF566" t="str">
        <f t="shared" si="272"/>
        <v/>
      </c>
    </row>
    <row r="567" spans="4:32" ht="14.4" hidden="1">
      <c r="D567" t="str">
        <f t="shared" si="247"/>
        <v/>
      </c>
      <c r="E567" t="str">
        <f t="shared" si="248"/>
        <v/>
      </c>
      <c r="F567" t="str">
        <f t="shared" si="249"/>
        <v/>
      </c>
      <c r="G567" t="str">
        <f t="shared" si="273"/>
        <v/>
      </c>
      <c r="I567" t="str">
        <f t="shared" si="250"/>
        <v/>
      </c>
      <c r="J567" t="str">
        <f t="shared" si="251"/>
        <v/>
      </c>
      <c r="K567" t="str">
        <f t="shared" si="252"/>
        <v/>
      </c>
      <c r="L567" t="str">
        <f t="shared" si="253"/>
        <v/>
      </c>
      <c r="M567" t="str">
        <f t="shared" si="254"/>
        <v/>
      </c>
      <c r="N567" t="str">
        <f t="shared" si="255"/>
        <v/>
      </c>
      <c r="O567" t="str">
        <f t="shared" si="256"/>
        <v/>
      </c>
      <c r="P567" t="str">
        <f t="shared" si="257"/>
        <v/>
      </c>
      <c r="Q567" t="str">
        <f t="shared" si="258"/>
        <v/>
      </c>
      <c r="R567" t="str">
        <f t="shared" si="259"/>
        <v/>
      </c>
      <c r="S567" t="str">
        <f t="shared" si="260"/>
        <v/>
      </c>
      <c r="T567" t="str">
        <f t="shared" si="261"/>
        <v/>
      </c>
      <c r="U567" t="str">
        <f t="shared" si="262"/>
        <v/>
      </c>
      <c r="V567" t="str">
        <f t="shared" si="263"/>
        <v/>
      </c>
      <c r="W567" t="str">
        <f t="shared" si="264"/>
        <v/>
      </c>
      <c r="X567" t="str">
        <f t="shared" si="265"/>
        <v/>
      </c>
      <c r="Y567" t="str">
        <f t="shared" si="266"/>
        <v/>
      </c>
      <c r="Z567" t="str">
        <f t="shared" si="274"/>
        <v/>
      </c>
      <c r="AA567" t="str">
        <f t="shared" si="267"/>
        <v/>
      </c>
      <c r="AB567" t="str">
        <f t="shared" si="268"/>
        <v/>
      </c>
      <c r="AC567" t="str">
        <f t="shared" si="269"/>
        <v/>
      </c>
      <c r="AD567" t="str">
        <f t="shared" si="270"/>
        <v/>
      </c>
      <c r="AE567" t="str">
        <f t="shared" si="271"/>
        <v/>
      </c>
      <c r="AF567" t="str">
        <f t="shared" si="272"/>
        <v/>
      </c>
    </row>
    <row r="568" spans="4:32" ht="14.4" hidden="1">
      <c r="D568" t="str">
        <f t="shared" si="247"/>
        <v/>
      </c>
      <c r="E568" t="str">
        <f t="shared" si="248"/>
        <v/>
      </c>
      <c r="F568" t="str">
        <f t="shared" si="249"/>
        <v/>
      </c>
      <c r="G568" t="str">
        <f t="shared" si="273"/>
        <v/>
      </c>
      <c r="I568" t="str">
        <f t="shared" si="250"/>
        <v/>
      </c>
      <c r="J568" t="str">
        <f t="shared" si="251"/>
        <v/>
      </c>
      <c r="K568" t="str">
        <f t="shared" si="252"/>
        <v/>
      </c>
      <c r="L568" t="str">
        <f t="shared" si="253"/>
        <v/>
      </c>
      <c r="M568" t="str">
        <f t="shared" si="254"/>
        <v/>
      </c>
      <c r="N568" t="str">
        <f t="shared" si="255"/>
        <v/>
      </c>
      <c r="O568" t="str">
        <f t="shared" si="256"/>
        <v/>
      </c>
      <c r="P568" t="str">
        <f t="shared" si="257"/>
        <v/>
      </c>
      <c r="Q568" t="str">
        <f t="shared" si="258"/>
        <v/>
      </c>
      <c r="R568" t="str">
        <f t="shared" si="259"/>
        <v/>
      </c>
      <c r="S568" t="str">
        <f t="shared" si="260"/>
        <v/>
      </c>
      <c r="T568" t="str">
        <f t="shared" si="261"/>
        <v/>
      </c>
      <c r="U568" t="str">
        <f t="shared" si="262"/>
        <v/>
      </c>
      <c r="V568" t="str">
        <f t="shared" si="263"/>
        <v/>
      </c>
      <c r="W568" t="str">
        <f t="shared" si="264"/>
        <v/>
      </c>
      <c r="X568" t="str">
        <f t="shared" si="265"/>
        <v/>
      </c>
      <c r="Y568" t="str">
        <f t="shared" si="266"/>
        <v/>
      </c>
      <c r="Z568" t="str">
        <f t="shared" si="274"/>
        <v/>
      </c>
      <c r="AA568" t="str">
        <f t="shared" si="267"/>
        <v/>
      </c>
      <c r="AB568" t="str">
        <f t="shared" si="268"/>
        <v/>
      </c>
      <c r="AC568" t="str">
        <f t="shared" si="269"/>
        <v/>
      </c>
      <c r="AD568" t="str">
        <f t="shared" si="270"/>
        <v/>
      </c>
      <c r="AE568" t="str">
        <f t="shared" si="271"/>
        <v/>
      </c>
      <c r="AF568" t="str">
        <f t="shared" si="272"/>
        <v/>
      </c>
    </row>
    <row r="569" spans="4:32" ht="14.4" hidden="1">
      <c r="D569" t="str">
        <f t="shared" si="247"/>
        <v/>
      </c>
      <c r="E569" t="str">
        <f t="shared" si="248"/>
        <v/>
      </c>
      <c r="F569" t="str">
        <f t="shared" si="249"/>
        <v/>
      </c>
      <c r="G569" t="str">
        <f t="shared" si="273"/>
        <v/>
      </c>
      <c r="I569" t="str">
        <f t="shared" si="250"/>
        <v/>
      </c>
      <c r="J569" t="str">
        <f t="shared" si="251"/>
        <v/>
      </c>
      <c r="K569" t="str">
        <f t="shared" si="252"/>
        <v/>
      </c>
      <c r="L569" t="str">
        <f t="shared" si="253"/>
        <v/>
      </c>
      <c r="M569" t="str">
        <f t="shared" si="254"/>
        <v/>
      </c>
      <c r="N569" t="str">
        <f t="shared" si="255"/>
        <v/>
      </c>
      <c r="O569" t="str">
        <f t="shared" si="256"/>
        <v/>
      </c>
      <c r="P569" t="str">
        <f t="shared" si="257"/>
        <v/>
      </c>
      <c r="Q569" t="str">
        <f t="shared" si="258"/>
        <v/>
      </c>
      <c r="R569" t="str">
        <f t="shared" si="259"/>
        <v/>
      </c>
      <c r="S569" t="str">
        <f t="shared" si="260"/>
        <v/>
      </c>
      <c r="T569" t="str">
        <f t="shared" si="261"/>
        <v/>
      </c>
      <c r="U569" t="str">
        <f t="shared" si="262"/>
        <v/>
      </c>
      <c r="V569" t="str">
        <f t="shared" si="263"/>
        <v/>
      </c>
      <c r="W569" t="str">
        <f t="shared" si="264"/>
        <v/>
      </c>
      <c r="X569" t="str">
        <f t="shared" si="265"/>
        <v/>
      </c>
      <c r="Y569" t="str">
        <f t="shared" si="266"/>
        <v/>
      </c>
      <c r="Z569" t="str">
        <f t="shared" si="274"/>
        <v/>
      </c>
      <c r="AA569" t="str">
        <f t="shared" si="267"/>
        <v/>
      </c>
      <c r="AB569" t="str">
        <f t="shared" si="268"/>
        <v/>
      </c>
      <c r="AC569" t="str">
        <f t="shared" si="269"/>
        <v/>
      </c>
      <c r="AD569" t="str">
        <f t="shared" si="270"/>
        <v/>
      </c>
      <c r="AE569" t="str">
        <f t="shared" si="271"/>
        <v/>
      </c>
      <c r="AF569" t="str">
        <f t="shared" si="272"/>
        <v/>
      </c>
    </row>
    <row r="570" spans="4:32" ht="14.4" hidden="1">
      <c r="D570" t="str">
        <f t="shared" si="247"/>
        <v/>
      </c>
      <c r="E570" t="str">
        <f t="shared" si="248"/>
        <v/>
      </c>
      <c r="F570" t="str">
        <f t="shared" si="249"/>
        <v/>
      </c>
      <c r="G570" t="str">
        <f t="shared" si="273"/>
        <v/>
      </c>
      <c r="I570" t="str">
        <f t="shared" si="250"/>
        <v/>
      </c>
      <c r="J570" t="str">
        <f t="shared" si="251"/>
        <v/>
      </c>
      <c r="K570" t="str">
        <f t="shared" si="252"/>
        <v/>
      </c>
      <c r="L570" t="str">
        <f t="shared" si="253"/>
        <v/>
      </c>
      <c r="M570" t="str">
        <f t="shared" si="254"/>
        <v/>
      </c>
      <c r="N570" t="str">
        <f t="shared" si="255"/>
        <v/>
      </c>
      <c r="O570" t="str">
        <f t="shared" si="256"/>
        <v/>
      </c>
      <c r="P570" t="str">
        <f t="shared" si="257"/>
        <v/>
      </c>
      <c r="Q570" t="str">
        <f t="shared" si="258"/>
        <v/>
      </c>
      <c r="R570" t="str">
        <f t="shared" si="259"/>
        <v/>
      </c>
      <c r="S570" t="str">
        <f t="shared" si="260"/>
        <v/>
      </c>
      <c r="T570" t="str">
        <f t="shared" si="261"/>
        <v/>
      </c>
      <c r="U570" t="str">
        <f t="shared" si="262"/>
        <v/>
      </c>
      <c r="V570" t="str">
        <f t="shared" si="263"/>
        <v/>
      </c>
      <c r="W570" t="str">
        <f t="shared" si="264"/>
        <v/>
      </c>
      <c r="X570" t="str">
        <f t="shared" si="265"/>
        <v/>
      </c>
      <c r="Y570" t="str">
        <f t="shared" si="266"/>
        <v/>
      </c>
      <c r="Z570" t="str">
        <f t="shared" si="274"/>
        <v/>
      </c>
      <c r="AA570" t="str">
        <f t="shared" si="267"/>
        <v/>
      </c>
      <c r="AB570" t="str">
        <f t="shared" si="268"/>
        <v/>
      </c>
      <c r="AC570" t="str">
        <f t="shared" si="269"/>
        <v/>
      </c>
      <c r="AD570" t="str">
        <f t="shared" si="270"/>
        <v/>
      </c>
      <c r="AE570" t="str">
        <f t="shared" si="271"/>
        <v/>
      </c>
      <c r="AF570" t="str">
        <f t="shared" si="272"/>
        <v/>
      </c>
    </row>
    <row r="571" spans="4:32" ht="14.4" hidden="1">
      <c r="D571" t="str">
        <f t="shared" si="247"/>
        <v/>
      </c>
      <c r="E571" t="str">
        <f t="shared" si="248"/>
        <v/>
      </c>
      <c r="F571" t="str">
        <f t="shared" si="249"/>
        <v/>
      </c>
      <c r="G571" t="str">
        <f t="shared" si="273"/>
        <v/>
      </c>
      <c r="I571" t="str">
        <f t="shared" si="250"/>
        <v/>
      </c>
      <c r="J571" t="str">
        <f t="shared" si="251"/>
        <v/>
      </c>
      <c r="K571" t="str">
        <f t="shared" si="252"/>
        <v/>
      </c>
      <c r="L571" t="str">
        <f t="shared" si="253"/>
        <v/>
      </c>
      <c r="M571" t="str">
        <f t="shared" si="254"/>
        <v/>
      </c>
      <c r="N571" t="str">
        <f t="shared" si="255"/>
        <v/>
      </c>
      <c r="O571" t="str">
        <f t="shared" si="256"/>
        <v/>
      </c>
      <c r="P571" t="str">
        <f t="shared" si="257"/>
        <v/>
      </c>
      <c r="Q571" t="str">
        <f t="shared" si="258"/>
        <v/>
      </c>
      <c r="R571" t="str">
        <f t="shared" si="259"/>
        <v/>
      </c>
      <c r="S571" t="str">
        <f t="shared" si="260"/>
        <v/>
      </c>
      <c r="T571" t="str">
        <f t="shared" si="261"/>
        <v/>
      </c>
      <c r="U571" t="str">
        <f t="shared" si="262"/>
        <v/>
      </c>
      <c r="V571" t="str">
        <f t="shared" si="263"/>
        <v/>
      </c>
      <c r="W571" t="str">
        <f t="shared" si="264"/>
        <v/>
      </c>
      <c r="X571" t="str">
        <f t="shared" si="265"/>
        <v/>
      </c>
      <c r="Y571" t="str">
        <f t="shared" si="266"/>
        <v/>
      </c>
      <c r="Z571" t="str">
        <f t="shared" si="274"/>
        <v/>
      </c>
      <c r="AA571" t="str">
        <f t="shared" si="267"/>
        <v/>
      </c>
      <c r="AB571" t="str">
        <f t="shared" si="268"/>
        <v/>
      </c>
      <c r="AC571" t="str">
        <f t="shared" si="269"/>
        <v/>
      </c>
      <c r="AD571" t="str">
        <f t="shared" si="270"/>
        <v/>
      </c>
      <c r="AE571" t="str">
        <f t="shared" si="271"/>
        <v/>
      </c>
      <c r="AF571" t="str">
        <f t="shared" si="272"/>
        <v/>
      </c>
    </row>
    <row r="572" spans="4:32" ht="14.4" hidden="1">
      <c r="D572" t="str">
        <f t="shared" si="247"/>
        <v/>
      </c>
      <c r="E572" t="str">
        <f t="shared" si="248"/>
        <v/>
      </c>
      <c r="F572" t="str">
        <f t="shared" si="249"/>
        <v/>
      </c>
      <c r="G572" t="str">
        <f t="shared" si="273"/>
        <v/>
      </c>
      <c r="I572" t="str">
        <f t="shared" si="250"/>
        <v/>
      </c>
      <c r="J572" t="str">
        <f t="shared" si="251"/>
        <v/>
      </c>
      <c r="K572" t="str">
        <f t="shared" si="252"/>
        <v/>
      </c>
      <c r="L572" t="str">
        <f t="shared" si="253"/>
        <v/>
      </c>
      <c r="M572" t="str">
        <f t="shared" si="254"/>
        <v/>
      </c>
      <c r="N572" t="str">
        <f t="shared" si="255"/>
        <v/>
      </c>
      <c r="O572" t="str">
        <f t="shared" si="256"/>
        <v/>
      </c>
      <c r="P572" t="str">
        <f t="shared" si="257"/>
        <v/>
      </c>
      <c r="Q572" t="str">
        <f t="shared" si="258"/>
        <v/>
      </c>
      <c r="R572" t="str">
        <f t="shared" si="259"/>
        <v/>
      </c>
      <c r="S572" t="str">
        <f t="shared" si="260"/>
        <v/>
      </c>
      <c r="T572" t="str">
        <f t="shared" si="261"/>
        <v/>
      </c>
      <c r="U572" t="str">
        <f t="shared" si="262"/>
        <v/>
      </c>
      <c r="V572" t="str">
        <f t="shared" si="263"/>
        <v/>
      </c>
      <c r="W572" t="str">
        <f t="shared" si="264"/>
        <v/>
      </c>
      <c r="X572" t="str">
        <f t="shared" si="265"/>
        <v/>
      </c>
      <c r="Y572" t="str">
        <f t="shared" si="266"/>
        <v/>
      </c>
      <c r="Z572" t="str">
        <f t="shared" si="274"/>
        <v/>
      </c>
      <c r="AA572" t="str">
        <f t="shared" si="267"/>
        <v/>
      </c>
      <c r="AB572" t="str">
        <f t="shared" si="268"/>
        <v/>
      </c>
      <c r="AC572" t="str">
        <f t="shared" si="269"/>
        <v/>
      </c>
      <c r="AD572" t="str">
        <f t="shared" si="270"/>
        <v/>
      </c>
      <c r="AE572" t="str">
        <f t="shared" si="271"/>
        <v/>
      </c>
      <c r="AF572" t="str">
        <f t="shared" si="272"/>
        <v/>
      </c>
    </row>
    <row r="573" spans="4:32" ht="14.4" hidden="1">
      <c r="D573" t="str">
        <f t="shared" si="247"/>
        <v/>
      </c>
      <c r="E573" t="str">
        <f t="shared" si="248"/>
        <v/>
      </c>
      <c r="F573" t="str">
        <f t="shared" si="249"/>
        <v/>
      </c>
      <c r="G573" t="str">
        <f t="shared" si="273"/>
        <v/>
      </c>
      <c r="I573" t="str">
        <f t="shared" si="250"/>
        <v/>
      </c>
      <c r="J573" t="str">
        <f t="shared" si="251"/>
        <v/>
      </c>
      <c r="K573" t="str">
        <f t="shared" si="252"/>
        <v/>
      </c>
      <c r="L573" t="str">
        <f t="shared" si="253"/>
        <v/>
      </c>
      <c r="M573" t="str">
        <f t="shared" si="254"/>
        <v/>
      </c>
      <c r="N573" t="str">
        <f t="shared" si="255"/>
        <v/>
      </c>
      <c r="O573" t="str">
        <f t="shared" si="256"/>
        <v/>
      </c>
      <c r="P573" t="str">
        <f t="shared" si="257"/>
        <v/>
      </c>
      <c r="Q573" t="str">
        <f t="shared" si="258"/>
        <v/>
      </c>
      <c r="R573" t="str">
        <f t="shared" si="259"/>
        <v/>
      </c>
      <c r="S573" t="str">
        <f t="shared" si="260"/>
        <v/>
      </c>
      <c r="T573" t="str">
        <f t="shared" si="261"/>
        <v/>
      </c>
      <c r="U573" t="str">
        <f t="shared" si="262"/>
        <v/>
      </c>
      <c r="V573" t="str">
        <f t="shared" si="263"/>
        <v/>
      </c>
      <c r="W573" t="str">
        <f t="shared" si="264"/>
        <v/>
      </c>
      <c r="X573" t="str">
        <f t="shared" si="265"/>
        <v/>
      </c>
      <c r="Y573" t="str">
        <f t="shared" si="266"/>
        <v/>
      </c>
      <c r="Z573" t="str">
        <f t="shared" si="274"/>
        <v/>
      </c>
      <c r="AA573" t="str">
        <f t="shared" si="267"/>
        <v/>
      </c>
      <c r="AB573" t="str">
        <f t="shared" si="268"/>
        <v/>
      </c>
      <c r="AC573" t="str">
        <f t="shared" si="269"/>
        <v/>
      </c>
      <c r="AD573" t="str">
        <f t="shared" si="270"/>
        <v/>
      </c>
      <c r="AE573" t="str">
        <f t="shared" si="271"/>
        <v/>
      </c>
      <c r="AF573" t="str">
        <f t="shared" si="272"/>
        <v/>
      </c>
    </row>
    <row r="574" spans="4:32" ht="14.4" hidden="1">
      <c r="D574" t="str">
        <f t="shared" si="247"/>
        <v/>
      </c>
      <c r="E574" t="str">
        <f t="shared" si="248"/>
        <v/>
      </c>
      <c r="F574" t="str">
        <f t="shared" si="249"/>
        <v/>
      </c>
      <c r="G574" t="str">
        <f t="shared" si="273"/>
        <v/>
      </c>
      <c r="I574" t="str">
        <f t="shared" si="250"/>
        <v/>
      </c>
      <c r="J574" t="str">
        <f t="shared" si="251"/>
        <v/>
      </c>
      <c r="K574" t="str">
        <f t="shared" si="252"/>
        <v/>
      </c>
      <c r="L574" t="str">
        <f t="shared" si="253"/>
        <v/>
      </c>
      <c r="M574" t="str">
        <f t="shared" si="254"/>
        <v/>
      </c>
      <c r="N574" t="str">
        <f t="shared" si="255"/>
        <v/>
      </c>
      <c r="O574" t="str">
        <f t="shared" si="256"/>
        <v/>
      </c>
      <c r="P574" t="str">
        <f t="shared" si="257"/>
        <v/>
      </c>
      <c r="Q574" t="str">
        <f t="shared" si="258"/>
        <v/>
      </c>
      <c r="R574" t="str">
        <f t="shared" si="259"/>
        <v/>
      </c>
      <c r="S574" t="str">
        <f t="shared" si="260"/>
        <v/>
      </c>
      <c r="T574" t="str">
        <f t="shared" si="261"/>
        <v/>
      </c>
      <c r="U574" t="str">
        <f t="shared" si="262"/>
        <v/>
      </c>
      <c r="V574" t="str">
        <f t="shared" si="263"/>
        <v/>
      </c>
      <c r="W574" t="str">
        <f t="shared" si="264"/>
        <v/>
      </c>
      <c r="X574" t="str">
        <f t="shared" si="265"/>
        <v/>
      </c>
      <c r="Y574" t="str">
        <f t="shared" si="266"/>
        <v/>
      </c>
      <c r="Z574" t="str">
        <f t="shared" si="274"/>
        <v/>
      </c>
      <c r="AA574" t="str">
        <f t="shared" si="267"/>
        <v/>
      </c>
      <c r="AB574" t="str">
        <f t="shared" si="268"/>
        <v/>
      </c>
      <c r="AC574" t="str">
        <f t="shared" si="269"/>
        <v/>
      </c>
      <c r="AD574" t="str">
        <f t="shared" si="270"/>
        <v/>
      </c>
      <c r="AE574" t="str">
        <f t="shared" si="271"/>
        <v/>
      </c>
      <c r="AF574" t="str">
        <f t="shared" si="272"/>
        <v/>
      </c>
    </row>
    <row r="575" spans="4:32" ht="14.4" hidden="1">
      <c r="D575" t="str">
        <f t="shared" si="247"/>
        <v/>
      </c>
      <c r="E575" t="str">
        <f t="shared" si="248"/>
        <v/>
      </c>
      <c r="F575" t="str">
        <f t="shared" si="249"/>
        <v/>
      </c>
      <c r="G575" t="str">
        <f t="shared" si="273"/>
        <v/>
      </c>
      <c r="I575" t="str">
        <f t="shared" si="250"/>
        <v/>
      </c>
      <c r="J575" t="str">
        <f t="shared" si="251"/>
        <v/>
      </c>
      <c r="K575" t="str">
        <f t="shared" si="252"/>
        <v/>
      </c>
      <c r="L575" t="str">
        <f t="shared" si="253"/>
        <v/>
      </c>
      <c r="M575" t="str">
        <f t="shared" si="254"/>
        <v/>
      </c>
      <c r="N575" t="str">
        <f t="shared" si="255"/>
        <v/>
      </c>
      <c r="O575" t="str">
        <f t="shared" si="256"/>
        <v/>
      </c>
      <c r="P575" t="str">
        <f t="shared" si="257"/>
        <v/>
      </c>
      <c r="Q575" t="str">
        <f t="shared" si="258"/>
        <v/>
      </c>
      <c r="R575" t="str">
        <f t="shared" si="259"/>
        <v/>
      </c>
      <c r="S575" t="str">
        <f t="shared" si="260"/>
        <v/>
      </c>
      <c r="T575" t="str">
        <f t="shared" si="261"/>
        <v/>
      </c>
      <c r="U575" t="str">
        <f t="shared" si="262"/>
        <v/>
      </c>
      <c r="V575" t="str">
        <f t="shared" si="263"/>
        <v/>
      </c>
      <c r="W575" t="str">
        <f t="shared" si="264"/>
        <v/>
      </c>
      <c r="X575" t="str">
        <f t="shared" si="265"/>
        <v/>
      </c>
      <c r="Y575" t="str">
        <f t="shared" si="266"/>
        <v/>
      </c>
      <c r="Z575" t="str">
        <f t="shared" si="274"/>
        <v/>
      </c>
      <c r="AA575" t="str">
        <f t="shared" si="267"/>
        <v/>
      </c>
      <c r="AB575" t="str">
        <f t="shared" si="268"/>
        <v/>
      </c>
      <c r="AC575" t="str">
        <f t="shared" si="269"/>
        <v/>
      </c>
      <c r="AD575" t="str">
        <f t="shared" si="270"/>
        <v/>
      </c>
      <c r="AE575" t="str">
        <f t="shared" si="271"/>
        <v/>
      </c>
      <c r="AF575" t="str">
        <f t="shared" si="272"/>
        <v/>
      </c>
    </row>
    <row r="576" spans="4:32" ht="14.4" hidden="1">
      <c r="D576" t="str">
        <f t="shared" si="247"/>
        <v/>
      </c>
      <c r="E576" t="str">
        <f t="shared" si="248"/>
        <v/>
      </c>
      <c r="F576" t="str">
        <f t="shared" si="249"/>
        <v/>
      </c>
      <c r="G576" t="str">
        <f t="shared" si="273"/>
        <v/>
      </c>
      <c r="I576" t="str">
        <f t="shared" si="250"/>
        <v/>
      </c>
      <c r="J576" t="str">
        <f t="shared" si="251"/>
        <v/>
      </c>
      <c r="K576" t="str">
        <f t="shared" si="252"/>
        <v/>
      </c>
      <c r="L576" t="str">
        <f t="shared" si="253"/>
        <v/>
      </c>
      <c r="M576" t="str">
        <f t="shared" si="254"/>
        <v/>
      </c>
      <c r="N576" t="str">
        <f t="shared" si="255"/>
        <v/>
      </c>
      <c r="O576" t="str">
        <f t="shared" si="256"/>
        <v/>
      </c>
      <c r="P576" t="str">
        <f t="shared" si="257"/>
        <v/>
      </c>
      <c r="Q576" t="str">
        <f t="shared" si="258"/>
        <v/>
      </c>
      <c r="R576" t="str">
        <f t="shared" si="259"/>
        <v/>
      </c>
      <c r="S576" t="str">
        <f t="shared" si="260"/>
        <v/>
      </c>
      <c r="T576" t="str">
        <f t="shared" si="261"/>
        <v/>
      </c>
      <c r="U576" t="str">
        <f t="shared" si="262"/>
        <v/>
      </c>
      <c r="V576" t="str">
        <f t="shared" si="263"/>
        <v/>
      </c>
      <c r="W576" t="str">
        <f t="shared" si="264"/>
        <v/>
      </c>
      <c r="X576" t="str">
        <f t="shared" si="265"/>
        <v/>
      </c>
      <c r="Y576" t="str">
        <f t="shared" si="266"/>
        <v/>
      </c>
      <c r="Z576" t="str">
        <f t="shared" si="274"/>
        <v/>
      </c>
      <c r="AA576" t="str">
        <f t="shared" si="267"/>
        <v/>
      </c>
      <c r="AB576" t="str">
        <f t="shared" si="268"/>
        <v/>
      </c>
      <c r="AC576" t="str">
        <f t="shared" si="269"/>
        <v/>
      </c>
      <c r="AD576" t="str">
        <f t="shared" si="270"/>
        <v/>
      </c>
      <c r="AE576" t="str">
        <f t="shared" si="271"/>
        <v/>
      </c>
      <c r="AF576" t="str">
        <f t="shared" si="272"/>
        <v/>
      </c>
    </row>
    <row r="577" spans="4:32" ht="14.4" hidden="1">
      <c r="D577" t="str">
        <f t="shared" si="247"/>
        <v/>
      </c>
      <c r="E577" t="str">
        <f t="shared" si="248"/>
        <v/>
      </c>
      <c r="F577" t="str">
        <f t="shared" si="249"/>
        <v/>
      </c>
      <c r="G577" t="str">
        <f t="shared" si="273"/>
        <v/>
      </c>
      <c r="I577" t="str">
        <f t="shared" si="250"/>
        <v/>
      </c>
      <c r="J577" t="str">
        <f t="shared" si="251"/>
        <v/>
      </c>
      <c r="K577" t="str">
        <f t="shared" si="252"/>
        <v/>
      </c>
      <c r="L577" t="str">
        <f t="shared" si="253"/>
        <v/>
      </c>
      <c r="M577" t="str">
        <f t="shared" si="254"/>
        <v/>
      </c>
      <c r="N577" t="str">
        <f t="shared" si="255"/>
        <v/>
      </c>
      <c r="O577" t="str">
        <f t="shared" si="256"/>
        <v/>
      </c>
      <c r="P577" t="str">
        <f t="shared" si="257"/>
        <v/>
      </c>
      <c r="Q577" t="str">
        <f t="shared" si="258"/>
        <v/>
      </c>
      <c r="R577" t="str">
        <f t="shared" si="259"/>
        <v/>
      </c>
      <c r="S577" t="str">
        <f t="shared" si="260"/>
        <v/>
      </c>
      <c r="T577" t="str">
        <f t="shared" si="261"/>
        <v/>
      </c>
      <c r="U577" t="str">
        <f t="shared" si="262"/>
        <v/>
      </c>
      <c r="V577" t="str">
        <f t="shared" si="263"/>
        <v/>
      </c>
      <c r="W577" t="str">
        <f t="shared" si="264"/>
        <v/>
      </c>
      <c r="X577" t="str">
        <f t="shared" si="265"/>
        <v/>
      </c>
      <c r="Y577" t="str">
        <f t="shared" si="266"/>
        <v/>
      </c>
      <c r="Z577" t="str">
        <f t="shared" si="274"/>
        <v/>
      </c>
      <c r="AA577" t="str">
        <f t="shared" si="267"/>
        <v/>
      </c>
      <c r="AB577" t="str">
        <f t="shared" si="268"/>
        <v/>
      </c>
      <c r="AC577" t="str">
        <f t="shared" si="269"/>
        <v/>
      </c>
      <c r="AD577" t="str">
        <f t="shared" si="270"/>
        <v/>
      </c>
      <c r="AE577" t="str">
        <f t="shared" si="271"/>
        <v/>
      </c>
      <c r="AF577" t="str">
        <f t="shared" si="272"/>
        <v/>
      </c>
    </row>
    <row r="578" spans="4:32" ht="14.4" hidden="1">
      <c r="D578" t="str">
        <f t="shared" ref="D578:D641" si="275">IF(ISBLANK(A578),"",B578&amp;" ("&amp;Y578&amp;"/"&amp;L578&amp;"/"&amp;M578&amp;AA578&amp;"/"&amp;Z578&amp;"/"&amp;AF578&amp;")")</f>
        <v/>
      </c>
      <c r="E578" t="str">
        <f t="shared" ref="E578:E641" si="276">IF(
  ISBLANK(A578),
  "",
  TRIM(SUBSTITUTE(
    SUBSTITUTE(
      V578,
      MID(V578, FIND("(", V578), FIND(")", V578) - FIND("(", V578) + 1),
      ""
    ),
    "Processor", ""
  ))
)</f>
        <v/>
      </c>
      <c r="F578" t="str">
        <f t="shared" ref="F578:F641" si="277">IF(ISBLANK(A578), "", BF578)</f>
        <v/>
      </c>
      <c r="G578" t="str">
        <f t="shared" si="273"/>
        <v/>
      </c>
      <c r="I578" t="str">
        <f t="shared" ref="I578:I641" si="278">IF(ISBLANK(A578), "", SUBSTITUTE(AO578, "-inch", """"))</f>
        <v/>
      </c>
      <c r="J578" t="str">
        <f t="shared" ref="J578:J641" si="279">IF(ISBLANK(A578), "", AP578)</f>
        <v/>
      </c>
      <c r="K578" t="str">
        <f t="shared" ref="K578:K641" si="280">IF(ISBLANK(A578), "", AR578)</f>
        <v/>
      </c>
      <c r="L578" t="str">
        <f t="shared" ref="L578:L641" si="281">IF(
  ISBLANK(A578),
  "",
  MID(AB578, FIND("GB", AB578) - 2, 4)
)</f>
        <v/>
      </c>
      <c r="M578" t="str">
        <f t="shared" ref="M578:M641" si="282">IF(ISBLANK(A578),"",LEFT(AC578,FIND(" ",AC578)-1))</f>
        <v/>
      </c>
      <c r="N578" t="str">
        <f t="shared" ref="N578:N641" si="283">IF(
  AND(LEN(TRIM(AD578))=0, LEN(TRIM(AE578))=0),
  "",
  IF(LEN(TRIM(AD578))&gt;0, "Side:" &amp; CHAR(10) &amp; AD578 &amp; CHAR(10) &amp; CHAR(10), "") &amp;
  IF(LEN(TRIM(AE578))&gt;0, "Back:" &amp; CHAR(10) &amp; AE578, "")
)</f>
        <v/>
      </c>
      <c r="O578" t="str">
        <f t="shared" ref="O578:O641" si="284">IF(ISBLANK(A578), "", _xlfn.TEXTBEFORE(BX578, " ("))</f>
        <v/>
      </c>
      <c r="P578" t="str">
        <f t="shared" ref="P578:P641" si="285">IF(ISBLANK(A578), "", TRIM(_xlfn.TEXTBEFORE(BW578, " (")))</f>
        <v/>
      </c>
      <c r="Q578" t="str">
        <f t="shared" ref="Q578:Q641" si="286">IF(ISBLANK(A578), "", BJ578)</f>
        <v/>
      </c>
      <c r="R578" t="str">
        <f t="shared" ref="R578:R641" si="287">IF(ISBLANK(A578), "", CD578)</f>
        <v/>
      </c>
      <c r="S578" t="str">
        <f t="shared" ref="S578:S641" si="288">IF(ISBLANK(A578),"","No Battery")</f>
        <v/>
      </c>
      <c r="T578" t="str">
        <f t="shared" ref="T578:T641" si="289">IF(ISBLANK(A578), "", IFERROR(_xlfn.TEXTBEFORE(BT578, ", Output:"), "Not Found"))</f>
        <v/>
      </c>
      <c r="U578" t="str">
        <f t="shared" ref="U578:U641" si="290">IF(ISBLANK(A578), "", IF(BY578 = "N/A", "", BY578))</f>
        <v/>
      </c>
      <c r="V578" t="str">
        <f t="shared" ref="V578:V641" si="291">IF(ISBLANK(A578), "", BC578)</f>
        <v/>
      </c>
      <c r="W578" t="str">
        <f t="shared" ref="W578:W641" si="292">IF(
  ISBLANK(A578),
  "",
  LEFT(V578, SEARCH("processor", LOWER(V578)) - 1) &amp;
  MID(V578, SEARCH("processor", LOWER(V578)) + 10, FIND(" ", MID(V578, SEARCH("processor", LOWER(V578)) + 10, 20)) - 1)
)</f>
        <v/>
      </c>
      <c r="X578" t="str">
        <f t="shared" ref="X578:X641" si="293">IF(
  ISBLANK(A578),
  "",
  IFERROR(
    IF(
      ISNUMBER(SEARCH("Core™ i", E578)),
      _xlfn.TEXTBEFORE(_xlfn.TEXTAFTER(E578, "Core™ "), " "),
      IF(ISNUMBER(SEARCH("Core™ Ultra 7", E578)), "U7",
      IF(ISNUMBER(SEARCH("Core™ Ultra 5", E578)), "U5",
      IF(ISNUMBER(SEARCH("Core™ Ultra 3", E578)), "U3",
      IF(ISNUMBER(SEARCH("Core™ 7", E578)), "Core 7",
      IF(ISNUMBER(SEARCH("Core™ 5", E578)), "Core 5",
      IF(ISNUMBER(SEARCH("Core™ 3", E578)), "Core 3",
      IF(ISNUMBER(SEARCH("Ryzen™ 7", E578)), "R7",
      IF(ISNUMBER(SEARCH("Ryzen™ 5", E578)), "R5",
      IF(ISNUMBER(SEARCH("Ryzen™ 3", E578)), "R3",
      W578
    )))))))))),
    E578
  )
)</f>
        <v/>
      </c>
      <c r="Y578" t="str">
        <f t="shared" ref="Y578:Y641" si="294">IF(ISBLANK(A578), "",
  IF(OR(X578="U3", X578="U5", X578="U7", X578="Core 3", X578="Core 5", X578="Core 7"),
    X578 &amp; " " &amp; TRIM(RIGHT(W578, LEN(W578) - FIND("♦", SUBSTITUTE(W578, " ", "♦", LEN(W578) - LEN(SUBSTITUTE(W578, " ", "")))))),
    IF(OR(X578="R3", X578="R5", X578="R7"),
      X578 &amp; " " &amp; TRIM(MID(
        W578,
        FIND("♦", SUBSTITUTE(W578, " ", "♦", LEN(W578) - LEN(SUBSTITUTE(W578, " ", "")) - 1)) + 1,
        FIND("♦", SUBSTITUTE(W578, " ", "♦", LEN(W578) - LEN(SUBSTITUTE(W578, " ", "")))) - FIND("♦", SUBSTITUTE(W578, " ", "♦", LEN(W578) - LEN(SUBSTITUTE(W578, " ", "")) - 1)) - 1
      )),
      X578
    )
  )
)</f>
        <v/>
      </c>
      <c r="Z578" t="str">
        <f t="shared" si="274"/>
        <v/>
      </c>
      <c r="AA578" t="str">
        <f t="shared" ref="AA578:AA641" si="295">IF(
  ISBLANK(F578),
  "",
  IF(
    ISNUMBER(SEARCH("RTX", F578)),
    "/" &amp; LEFT(MID(F578, SEARCH("RTX", F578), 15),
               IFERROR(SEARCH(" ", MID(F578, SEARCH("RTX", F578), 15), 6) - 1, 15)),
    ""
  )
)</f>
        <v/>
      </c>
      <c r="AB578" t="str">
        <f t="shared" ref="AB578:AB641" si="296">IF(ISBLANK(A578), "", BH578)</f>
        <v/>
      </c>
      <c r="AC578" t="str">
        <f t="shared" ref="AC578:AC641" si="297">IF(ISBLANK(A578), "", BI578)</f>
        <v/>
      </c>
      <c r="AD578" t="str">
        <f t="shared" ref="AD578:AD641" si="298">IF(ISBLANK(A578), "", BU578)</f>
        <v/>
      </c>
      <c r="AE578" t="str">
        <f t="shared" ref="AE578:AE641" si="299">IF(ISBLANK(A578), "", BV578)</f>
        <v/>
      </c>
      <c r="AF578" t="str">
        <f t="shared" ref="AF578:AF641" si="300">IF(ISBLANK(A578),"",IFERROR(_xlfn.TEXTBEFORE(A578, "-"), A578))</f>
        <v/>
      </c>
    </row>
    <row r="579" spans="4:32" ht="14.4" hidden="1">
      <c r="D579" t="str">
        <f t="shared" si="275"/>
        <v/>
      </c>
      <c r="E579" t="str">
        <f t="shared" si="276"/>
        <v/>
      </c>
      <c r="F579" t="str">
        <f t="shared" si="277"/>
        <v/>
      </c>
      <c r="G579" t="str">
        <f t="shared" si="273"/>
        <v/>
      </c>
      <c r="I579" t="str">
        <f t="shared" si="278"/>
        <v/>
      </c>
      <c r="J579" t="str">
        <f t="shared" si="279"/>
        <v/>
      </c>
      <c r="K579" t="str">
        <f t="shared" si="280"/>
        <v/>
      </c>
      <c r="L579" t="str">
        <f t="shared" si="281"/>
        <v/>
      </c>
      <c r="M579" t="str">
        <f t="shared" si="282"/>
        <v/>
      </c>
      <c r="N579" t="str">
        <f t="shared" si="283"/>
        <v/>
      </c>
      <c r="O579" t="str">
        <f t="shared" si="284"/>
        <v/>
      </c>
      <c r="P579" t="str">
        <f t="shared" si="285"/>
        <v/>
      </c>
      <c r="Q579" t="str">
        <f t="shared" si="286"/>
        <v/>
      </c>
      <c r="R579" t="str">
        <f t="shared" si="287"/>
        <v/>
      </c>
      <c r="S579" t="str">
        <f t="shared" si="288"/>
        <v/>
      </c>
      <c r="T579" t="str">
        <f t="shared" si="289"/>
        <v/>
      </c>
      <c r="U579" t="str">
        <f t="shared" si="290"/>
        <v/>
      </c>
      <c r="V579" t="str">
        <f t="shared" si="291"/>
        <v/>
      </c>
      <c r="W579" t="str">
        <f t="shared" si="292"/>
        <v/>
      </c>
      <c r="X579" t="str">
        <f t="shared" si="293"/>
        <v/>
      </c>
      <c r="Y579" t="str">
        <f t="shared" si="294"/>
        <v/>
      </c>
      <c r="Z579" t="str">
        <f t="shared" si="274"/>
        <v/>
      </c>
      <c r="AA579" t="str">
        <f t="shared" si="295"/>
        <v/>
      </c>
      <c r="AB579" t="str">
        <f t="shared" si="296"/>
        <v/>
      </c>
      <c r="AC579" t="str">
        <f t="shared" si="297"/>
        <v/>
      </c>
      <c r="AD579" t="str">
        <f t="shared" si="298"/>
        <v/>
      </c>
      <c r="AE579" t="str">
        <f t="shared" si="299"/>
        <v/>
      </c>
      <c r="AF579" t="str">
        <f t="shared" si="300"/>
        <v/>
      </c>
    </row>
    <row r="580" spans="4:32" ht="14.4" hidden="1">
      <c r="D580" t="str">
        <f t="shared" si="275"/>
        <v/>
      </c>
      <c r="E580" t="str">
        <f t="shared" si="276"/>
        <v/>
      </c>
      <c r="F580" t="str">
        <f t="shared" si="277"/>
        <v/>
      </c>
      <c r="G580" t="str">
        <f t="shared" si="273"/>
        <v/>
      </c>
      <c r="I580" t="str">
        <f t="shared" si="278"/>
        <v/>
      </c>
      <c r="J580" t="str">
        <f t="shared" si="279"/>
        <v/>
      </c>
      <c r="K580" t="str">
        <f t="shared" si="280"/>
        <v/>
      </c>
      <c r="L580" t="str">
        <f t="shared" si="281"/>
        <v/>
      </c>
      <c r="M580" t="str">
        <f t="shared" si="282"/>
        <v/>
      </c>
      <c r="N580" t="str">
        <f t="shared" si="283"/>
        <v/>
      </c>
      <c r="O580" t="str">
        <f t="shared" si="284"/>
        <v/>
      </c>
      <c r="P580" t="str">
        <f t="shared" si="285"/>
        <v/>
      </c>
      <c r="Q580" t="str">
        <f t="shared" si="286"/>
        <v/>
      </c>
      <c r="R580" t="str">
        <f t="shared" si="287"/>
        <v/>
      </c>
      <c r="S580" t="str">
        <f t="shared" si="288"/>
        <v/>
      </c>
      <c r="T580" t="str">
        <f t="shared" si="289"/>
        <v/>
      </c>
      <c r="U580" t="str">
        <f t="shared" si="290"/>
        <v/>
      </c>
      <c r="V580" t="str">
        <f t="shared" si="291"/>
        <v/>
      </c>
      <c r="W580" t="str">
        <f t="shared" si="292"/>
        <v/>
      </c>
      <c r="X580" t="str">
        <f t="shared" si="293"/>
        <v/>
      </c>
      <c r="Y580" t="str">
        <f t="shared" si="294"/>
        <v/>
      </c>
      <c r="Z580" t="str">
        <f t="shared" si="274"/>
        <v/>
      </c>
      <c r="AA580" t="str">
        <f t="shared" si="295"/>
        <v/>
      </c>
      <c r="AB580" t="str">
        <f t="shared" si="296"/>
        <v/>
      </c>
      <c r="AC580" t="str">
        <f t="shared" si="297"/>
        <v/>
      </c>
      <c r="AD580" t="str">
        <f t="shared" si="298"/>
        <v/>
      </c>
      <c r="AE580" t="str">
        <f t="shared" si="299"/>
        <v/>
      </c>
      <c r="AF580" t="str">
        <f t="shared" si="300"/>
        <v/>
      </c>
    </row>
    <row r="581" spans="4:32" ht="14.4" hidden="1">
      <c r="D581" t="str">
        <f t="shared" si="275"/>
        <v/>
      </c>
      <c r="E581" t="str">
        <f t="shared" si="276"/>
        <v/>
      </c>
      <c r="F581" t="str">
        <f t="shared" si="277"/>
        <v/>
      </c>
      <c r="G581" t="str">
        <f t="shared" si="273"/>
        <v/>
      </c>
      <c r="I581" t="str">
        <f t="shared" si="278"/>
        <v/>
      </c>
      <c r="J581" t="str">
        <f t="shared" si="279"/>
        <v/>
      </c>
      <c r="K581" t="str">
        <f t="shared" si="280"/>
        <v/>
      </c>
      <c r="L581" t="str">
        <f t="shared" si="281"/>
        <v/>
      </c>
      <c r="M581" t="str">
        <f t="shared" si="282"/>
        <v/>
      </c>
      <c r="N581" t="str">
        <f t="shared" si="283"/>
        <v/>
      </c>
      <c r="O581" t="str">
        <f t="shared" si="284"/>
        <v/>
      </c>
      <c r="P581" t="str">
        <f t="shared" si="285"/>
        <v/>
      </c>
      <c r="Q581" t="str">
        <f t="shared" si="286"/>
        <v/>
      </c>
      <c r="R581" t="str">
        <f t="shared" si="287"/>
        <v/>
      </c>
      <c r="S581" t="str">
        <f t="shared" si="288"/>
        <v/>
      </c>
      <c r="T581" t="str">
        <f t="shared" si="289"/>
        <v/>
      </c>
      <c r="U581" t="str">
        <f t="shared" si="290"/>
        <v/>
      </c>
      <c r="V581" t="str">
        <f t="shared" si="291"/>
        <v/>
      </c>
      <c r="W581" t="str">
        <f t="shared" si="292"/>
        <v/>
      </c>
      <c r="X581" t="str">
        <f t="shared" si="293"/>
        <v/>
      </c>
      <c r="Y581" t="str">
        <f t="shared" si="294"/>
        <v/>
      </c>
      <c r="Z581" t="str">
        <f t="shared" si="274"/>
        <v/>
      </c>
      <c r="AA581" t="str">
        <f t="shared" si="295"/>
        <v/>
      </c>
      <c r="AB581" t="str">
        <f t="shared" si="296"/>
        <v/>
      </c>
      <c r="AC581" t="str">
        <f t="shared" si="297"/>
        <v/>
      </c>
      <c r="AD581" t="str">
        <f t="shared" si="298"/>
        <v/>
      </c>
      <c r="AE581" t="str">
        <f t="shared" si="299"/>
        <v/>
      </c>
      <c r="AF581" t="str">
        <f t="shared" si="300"/>
        <v/>
      </c>
    </row>
    <row r="582" spans="4:32" ht="14.4" hidden="1">
      <c r="D582" t="str">
        <f t="shared" si="275"/>
        <v/>
      </c>
      <c r="E582" t="str">
        <f t="shared" si="276"/>
        <v/>
      </c>
      <c r="F582" t="str">
        <f t="shared" si="277"/>
        <v/>
      </c>
      <c r="G582" t="str">
        <f t="shared" si="273"/>
        <v/>
      </c>
      <c r="I582" t="str">
        <f t="shared" si="278"/>
        <v/>
      </c>
      <c r="J582" t="str">
        <f t="shared" si="279"/>
        <v/>
      </c>
      <c r="K582" t="str">
        <f t="shared" si="280"/>
        <v/>
      </c>
      <c r="L582" t="str">
        <f t="shared" si="281"/>
        <v/>
      </c>
      <c r="M582" t="str">
        <f t="shared" si="282"/>
        <v/>
      </c>
      <c r="N582" t="str">
        <f t="shared" si="283"/>
        <v/>
      </c>
      <c r="O582" t="str">
        <f t="shared" si="284"/>
        <v/>
      </c>
      <c r="P582" t="str">
        <f t="shared" si="285"/>
        <v/>
      </c>
      <c r="Q582" t="str">
        <f t="shared" si="286"/>
        <v/>
      </c>
      <c r="R582" t="str">
        <f t="shared" si="287"/>
        <v/>
      </c>
      <c r="S582" t="str">
        <f t="shared" si="288"/>
        <v/>
      </c>
      <c r="T582" t="str">
        <f t="shared" si="289"/>
        <v/>
      </c>
      <c r="U582" t="str">
        <f t="shared" si="290"/>
        <v/>
      </c>
      <c r="V582" t="str">
        <f t="shared" si="291"/>
        <v/>
      </c>
      <c r="W582" t="str">
        <f t="shared" si="292"/>
        <v/>
      </c>
      <c r="X582" t="str">
        <f t="shared" si="293"/>
        <v/>
      </c>
      <c r="Y582" t="str">
        <f t="shared" si="294"/>
        <v/>
      </c>
      <c r="Z582" t="str">
        <f t="shared" si="274"/>
        <v/>
      </c>
      <c r="AA582" t="str">
        <f t="shared" si="295"/>
        <v/>
      </c>
      <c r="AB582" t="str">
        <f t="shared" si="296"/>
        <v/>
      </c>
      <c r="AC582" t="str">
        <f t="shared" si="297"/>
        <v/>
      </c>
      <c r="AD582" t="str">
        <f t="shared" si="298"/>
        <v/>
      </c>
      <c r="AE582" t="str">
        <f t="shared" si="299"/>
        <v/>
      </c>
      <c r="AF582" t="str">
        <f t="shared" si="300"/>
        <v/>
      </c>
    </row>
    <row r="583" spans="4:32" ht="14.4" hidden="1">
      <c r="D583" t="str">
        <f t="shared" si="275"/>
        <v/>
      </c>
      <c r="E583" t="str">
        <f t="shared" si="276"/>
        <v/>
      </c>
      <c r="F583" t="str">
        <f t="shared" si="277"/>
        <v/>
      </c>
      <c r="G583" t="str">
        <f t="shared" si="273"/>
        <v/>
      </c>
      <c r="I583" t="str">
        <f t="shared" si="278"/>
        <v/>
      </c>
      <c r="J583" t="str">
        <f t="shared" si="279"/>
        <v/>
      </c>
      <c r="K583" t="str">
        <f t="shared" si="280"/>
        <v/>
      </c>
      <c r="L583" t="str">
        <f t="shared" si="281"/>
        <v/>
      </c>
      <c r="M583" t="str">
        <f t="shared" si="282"/>
        <v/>
      </c>
      <c r="N583" t="str">
        <f t="shared" si="283"/>
        <v/>
      </c>
      <c r="O583" t="str">
        <f t="shared" si="284"/>
        <v/>
      </c>
      <c r="P583" t="str">
        <f t="shared" si="285"/>
        <v/>
      </c>
      <c r="Q583" t="str">
        <f t="shared" si="286"/>
        <v/>
      </c>
      <c r="R583" t="str">
        <f t="shared" si="287"/>
        <v/>
      </c>
      <c r="S583" t="str">
        <f t="shared" si="288"/>
        <v/>
      </c>
      <c r="T583" t="str">
        <f t="shared" si="289"/>
        <v/>
      </c>
      <c r="U583" t="str">
        <f t="shared" si="290"/>
        <v/>
      </c>
      <c r="V583" t="str">
        <f t="shared" si="291"/>
        <v/>
      </c>
      <c r="W583" t="str">
        <f t="shared" si="292"/>
        <v/>
      </c>
      <c r="X583" t="str">
        <f t="shared" si="293"/>
        <v/>
      </c>
      <c r="Y583" t="str">
        <f t="shared" si="294"/>
        <v/>
      </c>
      <c r="Z583" t="str">
        <f t="shared" si="274"/>
        <v/>
      </c>
      <c r="AA583" t="str">
        <f t="shared" si="295"/>
        <v/>
      </c>
      <c r="AB583" t="str">
        <f t="shared" si="296"/>
        <v/>
      </c>
      <c r="AC583" t="str">
        <f t="shared" si="297"/>
        <v/>
      </c>
      <c r="AD583" t="str">
        <f t="shared" si="298"/>
        <v/>
      </c>
      <c r="AE583" t="str">
        <f t="shared" si="299"/>
        <v/>
      </c>
      <c r="AF583" t="str">
        <f t="shared" si="300"/>
        <v/>
      </c>
    </row>
    <row r="584" spans="4:32" ht="14.4" hidden="1">
      <c r="D584" t="str">
        <f t="shared" si="275"/>
        <v/>
      </c>
      <c r="E584" t="str">
        <f t="shared" si="276"/>
        <v/>
      </c>
      <c r="F584" t="str">
        <f t="shared" si="277"/>
        <v/>
      </c>
      <c r="G584" t="str">
        <f t="shared" si="273"/>
        <v/>
      </c>
      <c r="I584" t="str">
        <f t="shared" si="278"/>
        <v/>
      </c>
      <c r="J584" t="str">
        <f t="shared" si="279"/>
        <v/>
      </c>
      <c r="K584" t="str">
        <f t="shared" si="280"/>
        <v/>
      </c>
      <c r="L584" t="str">
        <f t="shared" si="281"/>
        <v/>
      </c>
      <c r="M584" t="str">
        <f t="shared" si="282"/>
        <v/>
      </c>
      <c r="N584" t="str">
        <f t="shared" si="283"/>
        <v/>
      </c>
      <c r="O584" t="str">
        <f t="shared" si="284"/>
        <v/>
      </c>
      <c r="P584" t="str">
        <f t="shared" si="285"/>
        <v/>
      </c>
      <c r="Q584" t="str">
        <f t="shared" si="286"/>
        <v/>
      </c>
      <c r="R584" t="str">
        <f t="shared" si="287"/>
        <v/>
      </c>
      <c r="S584" t="str">
        <f t="shared" si="288"/>
        <v/>
      </c>
      <c r="T584" t="str">
        <f t="shared" si="289"/>
        <v/>
      </c>
      <c r="U584" t="str">
        <f t="shared" si="290"/>
        <v/>
      </c>
      <c r="V584" t="str">
        <f t="shared" si="291"/>
        <v/>
      </c>
      <c r="W584" t="str">
        <f t="shared" si="292"/>
        <v/>
      </c>
      <c r="X584" t="str">
        <f t="shared" si="293"/>
        <v/>
      </c>
      <c r="Y584" t="str">
        <f t="shared" si="294"/>
        <v/>
      </c>
      <c r="Z584" t="str">
        <f t="shared" si="274"/>
        <v/>
      </c>
      <c r="AA584" t="str">
        <f t="shared" si="295"/>
        <v/>
      </c>
      <c r="AB584" t="str">
        <f t="shared" si="296"/>
        <v/>
      </c>
      <c r="AC584" t="str">
        <f t="shared" si="297"/>
        <v/>
      </c>
      <c r="AD584" t="str">
        <f t="shared" si="298"/>
        <v/>
      </c>
      <c r="AE584" t="str">
        <f t="shared" si="299"/>
        <v/>
      </c>
      <c r="AF584" t="str">
        <f t="shared" si="300"/>
        <v/>
      </c>
    </row>
    <row r="585" spans="4:32" ht="14.4" hidden="1">
      <c r="D585" t="str">
        <f t="shared" si="275"/>
        <v/>
      </c>
      <c r="E585" t="str">
        <f t="shared" si="276"/>
        <v/>
      </c>
      <c r="F585" t="str">
        <f t="shared" si="277"/>
        <v/>
      </c>
      <c r="G585" t="str">
        <f t="shared" si="273"/>
        <v/>
      </c>
      <c r="I585" t="str">
        <f t="shared" si="278"/>
        <v/>
      </c>
      <c r="J585" t="str">
        <f t="shared" si="279"/>
        <v/>
      </c>
      <c r="K585" t="str">
        <f t="shared" si="280"/>
        <v/>
      </c>
      <c r="L585" t="str">
        <f t="shared" si="281"/>
        <v/>
      </c>
      <c r="M585" t="str">
        <f t="shared" si="282"/>
        <v/>
      </c>
      <c r="N585" t="str">
        <f t="shared" si="283"/>
        <v/>
      </c>
      <c r="O585" t="str">
        <f t="shared" si="284"/>
        <v/>
      </c>
      <c r="P585" t="str">
        <f t="shared" si="285"/>
        <v/>
      </c>
      <c r="Q585" t="str">
        <f t="shared" si="286"/>
        <v/>
      </c>
      <c r="R585" t="str">
        <f t="shared" si="287"/>
        <v/>
      </c>
      <c r="S585" t="str">
        <f t="shared" si="288"/>
        <v/>
      </c>
      <c r="T585" t="str">
        <f t="shared" si="289"/>
        <v/>
      </c>
      <c r="U585" t="str">
        <f t="shared" si="290"/>
        <v/>
      </c>
      <c r="V585" t="str">
        <f t="shared" si="291"/>
        <v/>
      </c>
      <c r="W585" t="str">
        <f t="shared" si="292"/>
        <v/>
      </c>
      <c r="X585" t="str">
        <f t="shared" si="293"/>
        <v/>
      </c>
      <c r="Y585" t="str">
        <f t="shared" si="294"/>
        <v/>
      </c>
      <c r="Z585" t="str">
        <f t="shared" si="274"/>
        <v/>
      </c>
      <c r="AA585" t="str">
        <f t="shared" si="295"/>
        <v/>
      </c>
      <c r="AB585" t="str">
        <f t="shared" si="296"/>
        <v/>
      </c>
      <c r="AC585" t="str">
        <f t="shared" si="297"/>
        <v/>
      </c>
      <c r="AD585" t="str">
        <f t="shared" si="298"/>
        <v/>
      </c>
      <c r="AE585" t="str">
        <f t="shared" si="299"/>
        <v/>
      </c>
      <c r="AF585" t="str">
        <f t="shared" si="300"/>
        <v/>
      </c>
    </row>
    <row r="586" spans="4:32" ht="14.4" hidden="1">
      <c r="D586" t="str">
        <f t="shared" si="275"/>
        <v/>
      </c>
      <c r="E586" t="str">
        <f t="shared" si="276"/>
        <v/>
      </c>
      <c r="F586" t="str">
        <f t="shared" si="277"/>
        <v/>
      </c>
      <c r="G586" t="str">
        <f t="shared" si="273"/>
        <v/>
      </c>
      <c r="I586" t="str">
        <f t="shared" si="278"/>
        <v/>
      </c>
      <c r="J586" t="str">
        <f t="shared" si="279"/>
        <v/>
      </c>
      <c r="K586" t="str">
        <f t="shared" si="280"/>
        <v/>
      </c>
      <c r="L586" t="str">
        <f t="shared" si="281"/>
        <v/>
      </c>
      <c r="M586" t="str">
        <f t="shared" si="282"/>
        <v/>
      </c>
      <c r="N586" t="str">
        <f t="shared" si="283"/>
        <v/>
      </c>
      <c r="O586" t="str">
        <f t="shared" si="284"/>
        <v/>
      </c>
      <c r="P586" t="str">
        <f t="shared" si="285"/>
        <v/>
      </c>
      <c r="Q586" t="str">
        <f t="shared" si="286"/>
        <v/>
      </c>
      <c r="R586" t="str">
        <f t="shared" si="287"/>
        <v/>
      </c>
      <c r="S586" t="str">
        <f t="shared" si="288"/>
        <v/>
      </c>
      <c r="T586" t="str">
        <f t="shared" si="289"/>
        <v/>
      </c>
      <c r="U586" t="str">
        <f t="shared" si="290"/>
        <v/>
      </c>
      <c r="V586" t="str">
        <f t="shared" si="291"/>
        <v/>
      </c>
      <c r="W586" t="str">
        <f t="shared" si="292"/>
        <v/>
      </c>
      <c r="X586" t="str">
        <f t="shared" si="293"/>
        <v/>
      </c>
      <c r="Y586" t="str">
        <f t="shared" si="294"/>
        <v/>
      </c>
      <c r="Z586" t="str">
        <f t="shared" si="274"/>
        <v/>
      </c>
      <c r="AA586" t="str">
        <f t="shared" si="295"/>
        <v/>
      </c>
      <c r="AB586" t="str">
        <f t="shared" si="296"/>
        <v/>
      </c>
      <c r="AC586" t="str">
        <f t="shared" si="297"/>
        <v/>
      </c>
      <c r="AD586" t="str">
        <f t="shared" si="298"/>
        <v/>
      </c>
      <c r="AE586" t="str">
        <f t="shared" si="299"/>
        <v/>
      </c>
      <c r="AF586" t="str">
        <f t="shared" si="300"/>
        <v/>
      </c>
    </row>
    <row r="587" spans="4:32" ht="14.4" hidden="1">
      <c r="D587" t="str">
        <f t="shared" si="275"/>
        <v/>
      </c>
      <c r="E587" t="str">
        <f t="shared" si="276"/>
        <v/>
      </c>
      <c r="F587" t="str">
        <f t="shared" si="277"/>
        <v/>
      </c>
      <c r="G587" t="str">
        <f t="shared" si="273"/>
        <v/>
      </c>
      <c r="I587" t="str">
        <f t="shared" si="278"/>
        <v/>
      </c>
      <c r="J587" t="str">
        <f t="shared" si="279"/>
        <v/>
      </c>
      <c r="K587" t="str">
        <f t="shared" si="280"/>
        <v/>
      </c>
      <c r="L587" t="str">
        <f t="shared" si="281"/>
        <v/>
      </c>
      <c r="M587" t="str">
        <f t="shared" si="282"/>
        <v/>
      </c>
      <c r="N587" t="str">
        <f t="shared" si="283"/>
        <v/>
      </c>
      <c r="O587" t="str">
        <f t="shared" si="284"/>
        <v/>
      </c>
      <c r="P587" t="str">
        <f t="shared" si="285"/>
        <v/>
      </c>
      <c r="Q587" t="str">
        <f t="shared" si="286"/>
        <v/>
      </c>
      <c r="R587" t="str">
        <f t="shared" si="287"/>
        <v/>
      </c>
      <c r="S587" t="str">
        <f t="shared" si="288"/>
        <v/>
      </c>
      <c r="T587" t="str">
        <f t="shared" si="289"/>
        <v/>
      </c>
      <c r="U587" t="str">
        <f t="shared" si="290"/>
        <v/>
      </c>
      <c r="V587" t="str">
        <f t="shared" si="291"/>
        <v/>
      </c>
      <c r="W587" t="str">
        <f t="shared" si="292"/>
        <v/>
      </c>
      <c r="X587" t="str">
        <f t="shared" si="293"/>
        <v/>
      </c>
      <c r="Y587" t="str">
        <f t="shared" si="294"/>
        <v/>
      </c>
      <c r="Z587" t="str">
        <f t="shared" si="274"/>
        <v/>
      </c>
      <c r="AA587" t="str">
        <f t="shared" si="295"/>
        <v/>
      </c>
      <c r="AB587" t="str">
        <f t="shared" si="296"/>
        <v/>
      </c>
      <c r="AC587" t="str">
        <f t="shared" si="297"/>
        <v/>
      </c>
      <c r="AD587" t="str">
        <f t="shared" si="298"/>
        <v/>
      </c>
      <c r="AE587" t="str">
        <f t="shared" si="299"/>
        <v/>
      </c>
      <c r="AF587" t="str">
        <f t="shared" si="300"/>
        <v/>
      </c>
    </row>
    <row r="588" spans="4:32" ht="14.4" hidden="1">
      <c r="D588" t="str">
        <f t="shared" si="275"/>
        <v/>
      </c>
      <c r="E588" t="str">
        <f t="shared" si="276"/>
        <v/>
      </c>
      <c r="F588" t="str">
        <f t="shared" si="277"/>
        <v/>
      </c>
      <c r="G588" t="str">
        <f t="shared" si="273"/>
        <v/>
      </c>
      <c r="I588" t="str">
        <f t="shared" si="278"/>
        <v/>
      </c>
      <c r="J588" t="str">
        <f t="shared" si="279"/>
        <v/>
      </c>
      <c r="K588" t="str">
        <f t="shared" si="280"/>
        <v/>
      </c>
      <c r="L588" t="str">
        <f t="shared" si="281"/>
        <v/>
      </c>
      <c r="M588" t="str">
        <f t="shared" si="282"/>
        <v/>
      </c>
      <c r="N588" t="str">
        <f t="shared" si="283"/>
        <v/>
      </c>
      <c r="O588" t="str">
        <f t="shared" si="284"/>
        <v/>
      </c>
      <c r="P588" t="str">
        <f t="shared" si="285"/>
        <v/>
      </c>
      <c r="Q588" t="str">
        <f t="shared" si="286"/>
        <v/>
      </c>
      <c r="R588" t="str">
        <f t="shared" si="287"/>
        <v/>
      </c>
      <c r="S588" t="str">
        <f t="shared" si="288"/>
        <v/>
      </c>
      <c r="T588" t="str">
        <f t="shared" si="289"/>
        <v/>
      </c>
      <c r="U588" t="str">
        <f t="shared" si="290"/>
        <v/>
      </c>
      <c r="V588" t="str">
        <f t="shared" si="291"/>
        <v/>
      </c>
      <c r="W588" t="str">
        <f t="shared" si="292"/>
        <v/>
      </c>
      <c r="X588" t="str">
        <f t="shared" si="293"/>
        <v/>
      </c>
      <c r="Y588" t="str">
        <f t="shared" si="294"/>
        <v/>
      </c>
      <c r="Z588" t="str">
        <f t="shared" si="274"/>
        <v/>
      </c>
      <c r="AA588" t="str">
        <f t="shared" si="295"/>
        <v/>
      </c>
      <c r="AB588" t="str">
        <f t="shared" si="296"/>
        <v/>
      </c>
      <c r="AC588" t="str">
        <f t="shared" si="297"/>
        <v/>
      </c>
      <c r="AD588" t="str">
        <f t="shared" si="298"/>
        <v/>
      </c>
      <c r="AE588" t="str">
        <f t="shared" si="299"/>
        <v/>
      </c>
      <c r="AF588" t="str">
        <f t="shared" si="300"/>
        <v/>
      </c>
    </row>
    <row r="589" spans="4:32" ht="14.4" hidden="1">
      <c r="D589" t="str">
        <f t="shared" si="275"/>
        <v/>
      </c>
      <c r="E589" t="str">
        <f t="shared" si="276"/>
        <v/>
      </c>
      <c r="F589" t="str">
        <f t="shared" si="277"/>
        <v/>
      </c>
      <c r="G589" t="str">
        <f t="shared" si="273"/>
        <v/>
      </c>
      <c r="I589" t="str">
        <f t="shared" si="278"/>
        <v/>
      </c>
      <c r="J589" t="str">
        <f t="shared" si="279"/>
        <v/>
      </c>
      <c r="K589" t="str">
        <f t="shared" si="280"/>
        <v/>
      </c>
      <c r="L589" t="str">
        <f t="shared" si="281"/>
        <v/>
      </c>
      <c r="M589" t="str">
        <f t="shared" si="282"/>
        <v/>
      </c>
      <c r="N589" t="str">
        <f t="shared" si="283"/>
        <v/>
      </c>
      <c r="O589" t="str">
        <f t="shared" si="284"/>
        <v/>
      </c>
      <c r="P589" t="str">
        <f t="shared" si="285"/>
        <v/>
      </c>
      <c r="Q589" t="str">
        <f t="shared" si="286"/>
        <v/>
      </c>
      <c r="R589" t="str">
        <f t="shared" si="287"/>
        <v/>
      </c>
      <c r="S589" t="str">
        <f t="shared" si="288"/>
        <v/>
      </c>
      <c r="T589" t="str">
        <f t="shared" si="289"/>
        <v/>
      </c>
      <c r="U589" t="str">
        <f t="shared" si="290"/>
        <v/>
      </c>
      <c r="V589" t="str">
        <f t="shared" si="291"/>
        <v/>
      </c>
      <c r="W589" t="str">
        <f t="shared" si="292"/>
        <v/>
      </c>
      <c r="X589" t="str">
        <f t="shared" si="293"/>
        <v/>
      </c>
      <c r="Y589" t="str">
        <f t="shared" si="294"/>
        <v/>
      </c>
      <c r="Z589" t="str">
        <f t="shared" si="274"/>
        <v/>
      </c>
      <c r="AA589" t="str">
        <f t="shared" si="295"/>
        <v/>
      </c>
      <c r="AB589" t="str">
        <f t="shared" si="296"/>
        <v/>
      </c>
      <c r="AC589" t="str">
        <f t="shared" si="297"/>
        <v/>
      </c>
      <c r="AD589" t="str">
        <f t="shared" si="298"/>
        <v/>
      </c>
      <c r="AE589" t="str">
        <f t="shared" si="299"/>
        <v/>
      </c>
      <c r="AF589" t="str">
        <f t="shared" si="300"/>
        <v/>
      </c>
    </row>
    <row r="590" spans="4:32" ht="14.4" hidden="1">
      <c r="D590" t="str">
        <f t="shared" si="275"/>
        <v/>
      </c>
      <c r="E590" t="str">
        <f t="shared" si="276"/>
        <v/>
      </c>
      <c r="F590" t="str">
        <f t="shared" si="277"/>
        <v/>
      </c>
      <c r="G590" t="str">
        <f t="shared" si="273"/>
        <v/>
      </c>
      <c r="I590" t="str">
        <f t="shared" si="278"/>
        <v/>
      </c>
      <c r="J590" t="str">
        <f t="shared" si="279"/>
        <v/>
      </c>
      <c r="K590" t="str">
        <f t="shared" si="280"/>
        <v/>
      </c>
      <c r="L590" t="str">
        <f t="shared" si="281"/>
        <v/>
      </c>
      <c r="M590" t="str">
        <f t="shared" si="282"/>
        <v/>
      </c>
      <c r="N590" t="str">
        <f t="shared" si="283"/>
        <v/>
      </c>
      <c r="O590" t="str">
        <f t="shared" si="284"/>
        <v/>
      </c>
      <c r="P590" t="str">
        <f t="shared" si="285"/>
        <v/>
      </c>
      <c r="Q590" t="str">
        <f t="shared" si="286"/>
        <v/>
      </c>
      <c r="R590" t="str">
        <f t="shared" si="287"/>
        <v/>
      </c>
      <c r="S590" t="str">
        <f t="shared" si="288"/>
        <v/>
      </c>
      <c r="T590" t="str">
        <f t="shared" si="289"/>
        <v/>
      </c>
      <c r="U590" t="str">
        <f t="shared" si="290"/>
        <v/>
      </c>
      <c r="V590" t="str">
        <f t="shared" si="291"/>
        <v/>
      </c>
      <c r="W590" t="str">
        <f t="shared" si="292"/>
        <v/>
      </c>
      <c r="X590" t="str">
        <f t="shared" si="293"/>
        <v/>
      </c>
      <c r="Y590" t="str">
        <f t="shared" si="294"/>
        <v/>
      </c>
      <c r="Z590" t="str">
        <f t="shared" si="274"/>
        <v/>
      </c>
      <c r="AA590" t="str">
        <f t="shared" si="295"/>
        <v/>
      </c>
      <c r="AB590" t="str">
        <f t="shared" si="296"/>
        <v/>
      </c>
      <c r="AC590" t="str">
        <f t="shared" si="297"/>
        <v/>
      </c>
      <c r="AD590" t="str">
        <f t="shared" si="298"/>
        <v/>
      </c>
      <c r="AE590" t="str">
        <f t="shared" si="299"/>
        <v/>
      </c>
      <c r="AF590" t="str">
        <f t="shared" si="300"/>
        <v/>
      </c>
    </row>
    <row r="591" spans="4:32" ht="14.4" hidden="1">
      <c r="D591" t="str">
        <f t="shared" si="275"/>
        <v/>
      </c>
      <c r="E591" t="str">
        <f t="shared" si="276"/>
        <v/>
      </c>
      <c r="F591" t="str">
        <f t="shared" si="277"/>
        <v/>
      </c>
      <c r="G591" t="str">
        <f t="shared" si="273"/>
        <v/>
      </c>
      <c r="I591" t="str">
        <f t="shared" si="278"/>
        <v/>
      </c>
      <c r="J591" t="str">
        <f t="shared" si="279"/>
        <v/>
      </c>
      <c r="K591" t="str">
        <f t="shared" si="280"/>
        <v/>
      </c>
      <c r="L591" t="str">
        <f t="shared" si="281"/>
        <v/>
      </c>
      <c r="M591" t="str">
        <f t="shared" si="282"/>
        <v/>
      </c>
      <c r="N591" t="str">
        <f t="shared" si="283"/>
        <v/>
      </c>
      <c r="O591" t="str">
        <f t="shared" si="284"/>
        <v/>
      </c>
      <c r="P591" t="str">
        <f t="shared" si="285"/>
        <v/>
      </c>
      <c r="Q591" t="str">
        <f t="shared" si="286"/>
        <v/>
      </c>
      <c r="R591" t="str">
        <f t="shared" si="287"/>
        <v/>
      </c>
      <c r="S591" t="str">
        <f t="shared" si="288"/>
        <v/>
      </c>
      <c r="T591" t="str">
        <f t="shared" si="289"/>
        <v/>
      </c>
      <c r="U591" t="str">
        <f t="shared" si="290"/>
        <v/>
      </c>
      <c r="V591" t="str">
        <f t="shared" si="291"/>
        <v/>
      </c>
      <c r="W591" t="str">
        <f t="shared" si="292"/>
        <v/>
      </c>
      <c r="X591" t="str">
        <f t="shared" si="293"/>
        <v/>
      </c>
      <c r="Y591" t="str">
        <f t="shared" si="294"/>
        <v/>
      </c>
      <c r="Z591" t="str">
        <f t="shared" si="274"/>
        <v/>
      </c>
      <c r="AA591" t="str">
        <f t="shared" si="295"/>
        <v/>
      </c>
      <c r="AB591" t="str">
        <f t="shared" si="296"/>
        <v/>
      </c>
      <c r="AC591" t="str">
        <f t="shared" si="297"/>
        <v/>
      </c>
      <c r="AD591" t="str">
        <f t="shared" si="298"/>
        <v/>
      </c>
      <c r="AE591" t="str">
        <f t="shared" si="299"/>
        <v/>
      </c>
      <c r="AF591" t="str">
        <f t="shared" si="300"/>
        <v/>
      </c>
    </row>
    <row r="592" spans="4:32" ht="14.4" hidden="1">
      <c r="D592" t="str">
        <f t="shared" si="275"/>
        <v/>
      </c>
      <c r="E592" t="str">
        <f t="shared" si="276"/>
        <v/>
      </c>
      <c r="F592" t="str">
        <f t="shared" si="277"/>
        <v/>
      </c>
      <c r="G592" t="str">
        <f t="shared" si="273"/>
        <v/>
      </c>
      <c r="I592" t="str">
        <f t="shared" si="278"/>
        <v/>
      </c>
      <c r="J592" t="str">
        <f t="shared" si="279"/>
        <v/>
      </c>
      <c r="K592" t="str">
        <f t="shared" si="280"/>
        <v/>
      </c>
      <c r="L592" t="str">
        <f t="shared" si="281"/>
        <v/>
      </c>
      <c r="M592" t="str">
        <f t="shared" si="282"/>
        <v/>
      </c>
      <c r="N592" t="str">
        <f t="shared" si="283"/>
        <v/>
      </c>
      <c r="O592" t="str">
        <f t="shared" si="284"/>
        <v/>
      </c>
      <c r="P592" t="str">
        <f t="shared" si="285"/>
        <v/>
      </c>
      <c r="Q592" t="str">
        <f t="shared" si="286"/>
        <v/>
      </c>
      <c r="R592" t="str">
        <f t="shared" si="287"/>
        <v/>
      </c>
      <c r="S592" t="str">
        <f t="shared" si="288"/>
        <v/>
      </c>
      <c r="T592" t="str">
        <f t="shared" si="289"/>
        <v/>
      </c>
      <c r="U592" t="str">
        <f t="shared" si="290"/>
        <v/>
      </c>
      <c r="V592" t="str">
        <f t="shared" si="291"/>
        <v/>
      </c>
      <c r="W592" t="str">
        <f t="shared" si="292"/>
        <v/>
      </c>
      <c r="X592" t="str">
        <f t="shared" si="293"/>
        <v/>
      </c>
      <c r="Y592" t="str">
        <f t="shared" si="294"/>
        <v/>
      </c>
      <c r="Z592" t="str">
        <f t="shared" si="274"/>
        <v/>
      </c>
      <c r="AA592" t="str">
        <f t="shared" si="295"/>
        <v/>
      </c>
      <c r="AB592" t="str">
        <f t="shared" si="296"/>
        <v/>
      </c>
      <c r="AC592" t="str">
        <f t="shared" si="297"/>
        <v/>
      </c>
      <c r="AD592" t="str">
        <f t="shared" si="298"/>
        <v/>
      </c>
      <c r="AE592" t="str">
        <f t="shared" si="299"/>
        <v/>
      </c>
      <c r="AF592" t="str">
        <f t="shared" si="300"/>
        <v/>
      </c>
    </row>
    <row r="593" spans="4:32" ht="14.4" hidden="1">
      <c r="D593" t="str">
        <f t="shared" si="275"/>
        <v/>
      </c>
      <c r="E593" t="str">
        <f t="shared" si="276"/>
        <v/>
      </c>
      <c r="F593" t="str">
        <f t="shared" si="277"/>
        <v/>
      </c>
      <c r="G593" t="str">
        <f t="shared" si="273"/>
        <v/>
      </c>
      <c r="I593" t="str">
        <f t="shared" si="278"/>
        <v/>
      </c>
      <c r="J593" t="str">
        <f t="shared" si="279"/>
        <v/>
      </c>
      <c r="K593" t="str">
        <f t="shared" si="280"/>
        <v/>
      </c>
      <c r="L593" t="str">
        <f t="shared" si="281"/>
        <v/>
      </c>
      <c r="M593" t="str">
        <f t="shared" si="282"/>
        <v/>
      </c>
      <c r="N593" t="str">
        <f t="shared" si="283"/>
        <v/>
      </c>
      <c r="O593" t="str">
        <f t="shared" si="284"/>
        <v/>
      </c>
      <c r="P593" t="str">
        <f t="shared" si="285"/>
        <v/>
      </c>
      <c r="Q593" t="str">
        <f t="shared" si="286"/>
        <v/>
      </c>
      <c r="R593" t="str">
        <f t="shared" si="287"/>
        <v/>
      </c>
      <c r="S593" t="str">
        <f t="shared" si="288"/>
        <v/>
      </c>
      <c r="T593" t="str">
        <f t="shared" si="289"/>
        <v/>
      </c>
      <c r="U593" t="str">
        <f t="shared" si="290"/>
        <v/>
      </c>
      <c r="V593" t="str">
        <f t="shared" si="291"/>
        <v/>
      </c>
      <c r="W593" t="str">
        <f t="shared" si="292"/>
        <v/>
      </c>
      <c r="X593" t="str">
        <f t="shared" si="293"/>
        <v/>
      </c>
      <c r="Y593" t="str">
        <f t="shared" si="294"/>
        <v/>
      </c>
      <c r="Z593" t="str">
        <f t="shared" si="274"/>
        <v/>
      </c>
      <c r="AA593" t="str">
        <f t="shared" si="295"/>
        <v/>
      </c>
      <c r="AB593" t="str">
        <f t="shared" si="296"/>
        <v/>
      </c>
      <c r="AC593" t="str">
        <f t="shared" si="297"/>
        <v/>
      </c>
      <c r="AD593" t="str">
        <f t="shared" si="298"/>
        <v/>
      </c>
      <c r="AE593" t="str">
        <f t="shared" si="299"/>
        <v/>
      </c>
      <c r="AF593" t="str">
        <f t="shared" si="300"/>
        <v/>
      </c>
    </row>
    <row r="594" spans="4:32" ht="14.4" hidden="1">
      <c r="D594" t="str">
        <f t="shared" si="275"/>
        <v/>
      </c>
      <c r="E594" t="str">
        <f t="shared" si="276"/>
        <v/>
      </c>
      <c r="F594" t="str">
        <f t="shared" si="277"/>
        <v/>
      </c>
      <c r="G594" t="str">
        <f t="shared" si="273"/>
        <v/>
      </c>
      <c r="I594" t="str">
        <f t="shared" si="278"/>
        <v/>
      </c>
      <c r="J594" t="str">
        <f t="shared" si="279"/>
        <v/>
      </c>
      <c r="K594" t="str">
        <f t="shared" si="280"/>
        <v/>
      </c>
      <c r="L594" t="str">
        <f t="shared" si="281"/>
        <v/>
      </c>
      <c r="M594" t="str">
        <f t="shared" si="282"/>
        <v/>
      </c>
      <c r="N594" t="str">
        <f t="shared" si="283"/>
        <v/>
      </c>
      <c r="O594" t="str">
        <f t="shared" si="284"/>
        <v/>
      </c>
      <c r="P594" t="str">
        <f t="shared" si="285"/>
        <v/>
      </c>
      <c r="Q594" t="str">
        <f t="shared" si="286"/>
        <v/>
      </c>
      <c r="R594" t="str">
        <f t="shared" si="287"/>
        <v/>
      </c>
      <c r="S594" t="str">
        <f t="shared" si="288"/>
        <v/>
      </c>
      <c r="T594" t="str">
        <f t="shared" si="289"/>
        <v/>
      </c>
      <c r="U594" t="str">
        <f t="shared" si="290"/>
        <v/>
      </c>
      <c r="V594" t="str">
        <f t="shared" si="291"/>
        <v/>
      </c>
      <c r="W594" t="str">
        <f t="shared" si="292"/>
        <v/>
      </c>
      <c r="X594" t="str">
        <f t="shared" si="293"/>
        <v/>
      </c>
      <c r="Y594" t="str">
        <f t="shared" si="294"/>
        <v/>
      </c>
      <c r="Z594" t="str">
        <f t="shared" si="274"/>
        <v/>
      </c>
      <c r="AA594" t="str">
        <f t="shared" si="295"/>
        <v/>
      </c>
      <c r="AB594" t="str">
        <f t="shared" si="296"/>
        <v/>
      </c>
      <c r="AC594" t="str">
        <f t="shared" si="297"/>
        <v/>
      </c>
      <c r="AD594" t="str">
        <f t="shared" si="298"/>
        <v/>
      </c>
      <c r="AE594" t="str">
        <f t="shared" si="299"/>
        <v/>
      </c>
      <c r="AF594" t="str">
        <f t="shared" si="300"/>
        <v/>
      </c>
    </row>
    <row r="595" spans="4:32" ht="14.4" hidden="1">
      <c r="D595" t="str">
        <f t="shared" si="275"/>
        <v/>
      </c>
      <c r="E595" t="str">
        <f t="shared" si="276"/>
        <v/>
      </c>
      <c r="F595" t="str">
        <f t="shared" si="277"/>
        <v/>
      </c>
      <c r="G595" t="str">
        <f t="shared" si="273"/>
        <v/>
      </c>
      <c r="I595" t="str">
        <f t="shared" si="278"/>
        <v/>
      </c>
      <c r="J595" t="str">
        <f t="shared" si="279"/>
        <v/>
      </c>
      <c r="K595" t="str">
        <f t="shared" si="280"/>
        <v/>
      </c>
      <c r="L595" t="str">
        <f t="shared" si="281"/>
        <v/>
      </c>
      <c r="M595" t="str">
        <f t="shared" si="282"/>
        <v/>
      </c>
      <c r="N595" t="str">
        <f t="shared" si="283"/>
        <v/>
      </c>
      <c r="O595" t="str">
        <f t="shared" si="284"/>
        <v/>
      </c>
      <c r="P595" t="str">
        <f t="shared" si="285"/>
        <v/>
      </c>
      <c r="Q595" t="str">
        <f t="shared" si="286"/>
        <v/>
      </c>
      <c r="R595" t="str">
        <f t="shared" si="287"/>
        <v/>
      </c>
      <c r="S595" t="str">
        <f t="shared" si="288"/>
        <v/>
      </c>
      <c r="T595" t="str">
        <f t="shared" si="289"/>
        <v/>
      </c>
      <c r="U595" t="str">
        <f t="shared" si="290"/>
        <v/>
      </c>
      <c r="V595" t="str">
        <f t="shared" si="291"/>
        <v/>
      </c>
      <c r="W595" t="str">
        <f t="shared" si="292"/>
        <v/>
      </c>
      <c r="X595" t="str">
        <f t="shared" si="293"/>
        <v/>
      </c>
      <c r="Y595" t="str">
        <f t="shared" si="294"/>
        <v/>
      </c>
      <c r="Z595" t="str">
        <f t="shared" si="274"/>
        <v/>
      </c>
      <c r="AA595" t="str">
        <f t="shared" si="295"/>
        <v/>
      </c>
      <c r="AB595" t="str">
        <f t="shared" si="296"/>
        <v/>
      </c>
      <c r="AC595" t="str">
        <f t="shared" si="297"/>
        <v/>
      </c>
      <c r="AD595" t="str">
        <f t="shared" si="298"/>
        <v/>
      </c>
      <c r="AE595" t="str">
        <f t="shared" si="299"/>
        <v/>
      </c>
      <c r="AF595" t="str">
        <f t="shared" si="300"/>
        <v/>
      </c>
    </row>
    <row r="596" spans="4:32" ht="14.4" hidden="1">
      <c r="D596" t="str">
        <f t="shared" si="275"/>
        <v/>
      </c>
      <c r="E596" t="str">
        <f t="shared" si="276"/>
        <v/>
      </c>
      <c r="F596" t="str">
        <f t="shared" si="277"/>
        <v/>
      </c>
      <c r="G596" t="str">
        <f t="shared" si="273"/>
        <v/>
      </c>
      <c r="I596" t="str">
        <f t="shared" si="278"/>
        <v/>
      </c>
      <c r="J596" t="str">
        <f t="shared" si="279"/>
        <v/>
      </c>
      <c r="K596" t="str">
        <f t="shared" si="280"/>
        <v/>
      </c>
      <c r="L596" t="str">
        <f t="shared" si="281"/>
        <v/>
      </c>
      <c r="M596" t="str">
        <f t="shared" si="282"/>
        <v/>
      </c>
      <c r="N596" t="str">
        <f t="shared" si="283"/>
        <v/>
      </c>
      <c r="O596" t="str">
        <f t="shared" si="284"/>
        <v/>
      </c>
      <c r="P596" t="str">
        <f t="shared" si="285"/>
        <v/>
      </c>
      <c r="Q596" t="str">
        <f t="shared" si="286"/>
        <v/>
      </c>
      <c r="R596" t="str">
        <f t="shared" si="287"/>
        <v/>
      </c>
      <c r="S596" t="str">
        <f t="shared" si="288"/>
        <v/>
      </c>
      <c r="T596" t="str">
        <f t="shared" si="289"/>
        <v/>
      </c>
      <c r="U596" t="str">
        <f t="shared" si="290"/>
        <v/>
      </c>
      <c r="V596" t="str">
        <f t="shared" si="291"/>
        <v/>
      </c>
      <c r="W596" t="str">
        <f t="shared" si="292"/>
        <v/>
      </c>
      <c r="X596" t="str">
        <f t="shared" si="293"/>
        <v/>
      </c>
      <c r="Y596" t="str">
        <f t="shared" si="294"/>
        <v/>
      </c>
      <c r="Z596" t="str">
        <f t="shared" si="274"/>
        <v/>
      </c>
      <c r="AA596" t="str">
        <f t="shared" si="295"/>
        <v/>
      </c>
      <c r="AB596" t="str">
        <f t="shared" si="296"/>
        <v/>
      </c>
      <c r="AC596" t="str">
        <f t="shared" si="297"/>
        <v/>
      </c>
      <c r="AD596" t="str">
        <f t="shared" si="298"/>
        <v/>
      </c>
      <c r="AE596" t="str">
        <f t="shared" si="299"/>
        <v/>
      </c>
      <c r="AF596" t="str">
        <f t="shared" si="300"/>
        <v/>
      </c>
    </row>
    <row r="597" spans="4:32" ht="14.4" hidden="1">
      <c r="D597" t="str">
        <f t="shared" si="275"/>
        <v/>
      </c>
      <c r="E597" t="str">
        <f t="shared" si="276"/>
        <v/>
      </c>
      <c r="F597" t="str">
        <f t="shared" si="277"/>
        <v/>
      </c>
      <c r="G597" t="str">
        <f t="shared" si="273"/>
        <v/>
      </c>
      <c r="I597" t="str">
        <f t="shared" si="278"/>
        <v/>
      </c>
      <c r="J597" t="str">
        <f t="shared" si="279"/>
        <v/>
      </c>
      <c r="K597" t="str">
        <f t="shared" si="280"/>
        <v/>
      </c>
      <c r="L597" t="str">
        <f t="shared" si="281"/>
        <v/>
      </c>
      <c r="M597" t="str">
        <f t="shared" si="282"/>
        <v/>
      </c>
      <c r="N597" t="str">
        <f t="shared" si="283"/>
        <v/>
      </c>
      <c r="O597" t="str">
        <f t="shared" si="284"/>
        <v/>
      </c>
      <c r="P597" t="str">
        <f t="shared" si="285"/>
        <v/>
      </c>
      <c r="Q597" t="str">
        <f t="shared" si="286"/>
        <v/>
      </c>
      <c r="R597" t="str">
        <f t="shared" si="287"/>
        <v/>
      </c>
      <c r="S597" t="str">
        <f t="shared" si="288"/>
        <v/>
      </c>
      <c r="T597" t="str">
        <f t="shared" si="289"/>
        <v/>
      </c>
      <c r="U597" t="str">
        <f t="shared" si="290"/>
        <v/>
      </c>
      <c r="V597" t="str">
        <f t="shared" si="291"/>
        <v/>
      </c>
      <c r="W597" t="str">
        <f t="shared" si="292"/>
        <v/>
      </c>
      <c r="X597" t="str">
        <f t="shared" si="293"/>
        <v/>
      </c>
      <c r="Y597" t="str">
        <f t="shared" si="294"/>
        <v/>
      </c>
      <c r="Z597" t="str">
        <f t="shared" si="274"/>
        <v/>
      </c>
      <c r="AA597" t="str">
        <f t="shared" si="295"/>
        <v/>
      </c>
      <c r="AB597" t="str">
        <f t="shared" si="296"/>
        <v/>
      </c>
      <c r="AC597" t="str">
        <f t="shared" si="297"/>
        <v/>
      </c>
      <c r="AD597" t="str">
        <f t="shared" si="298"/>
        <v/>
      </c>
      <c r="AE597" t="str">
        <f t="shared" si="299"/>
        <v/>
      </c>
      <c r="AF597" t="str">
        <f t="shared" si="300"/>
        <v/>
      </c>
    </row>
    <row r="598" spans="4:32" ht="14.4" hidden="1">
      <c r="D598" t="str">
        <f t="shared" si="275"/>
        <v/>
      </c>
      <c r="E598" t="str">
        <f t="shared" si="276"/>
        <v/>
      </c>
      <c r="F598" t="str">
        <f t="shared" si="277"/>
        <v/>
      </c>
      <c r="G598" t="str">
        <f t="shared" si="273"/>
        <v/>
      </c>
      <c r="I598" t="str">
        <f t="shared" si="278"/>
        <v/>
      </c>
      <c r="J598" t="str">
        <f t="shared" si="279"/>
        <v/>
      </c>
      <c r="K598" t="str">
        <f t="shared" si="280"/>
        <v/>
      </c>
      <c r="L598" t="str">
        <f t="shared" si="281"/>
        <v/>
      </c>
      <c r="M598" t="str">
        <f t="shared" si="282"/>
        <v/>
      </c>
      <c r="N598" t="str">
        <f t="shared" si="283"/>
        <v/>
      </c>
      <c r="O598" t="str">
        <f t="shared" si="284"/>
        <v/>
      </c>
      <c r="P598" t="str">
        <f t="shared" si="285"/>
        <v/>
      </c>
      <c r="Q598" t="str">
        <f t="shared" si="286"/>
        <v/>
      </c>
      <c r="R598" t="str">
        <f t="shared" si="287"/>
        <v/>
      </c>
      <c r="S598" t="str">
        <f t="shared" si="288"/>
        <v/>
      </c>
      <c r="T598" t="str">
        <f t="shared" si="289"/>
        <v/>
      </c>
      <c r="U598" t="str">
        <f t="shared" si="290"/>
        <v/>
      </c>
      <c r="V598" t="str">
        <f t="shared" si="291"/>
        <v/>
      </c>
      <c r="W598" t="str">
        <f t="shared" si="292"/>
        <v/>
      </c>
      <c r="X598" t="str">
        <f t="shared" si="293"/>
        <v/>
      </c>
      <c r="Y598" t="str">
        <f t="shared" si="294"/>
        <v/>
      </c>
      <c r="Z598" t="str">
        <f t="shared" si="274"/>
        <v/>
      </c>
      <c r="AA598" t="str">
        <f t="shared" si="295"/>
        <v/>
      </c>
      <c r="AB598" t="str">
        <f t="shared" si="296"/>
        <v/>
      </c>
      <c r="AC598" t="str">
        <f t="shared" si="297"/>
        <v/>
      </c>
      <c r="AD598" t="str">
        <f t="shared" si="298"/>
        <v/>
      </c>
      <c r="AE598" t="str">
        <f t="shared" si="299"/>
        <v/>
      </c>
      <c r="AF598" t="str">
        <f t="shared" si="300"/>
        <v/>
      </c>
    </row>
    <row r="599" spans="4:32" ht="14.4" hidden="1">
      <c r="D599" t="str">
        <f t="shared" si="275"/>
        <v/>
      </c>
      <c r="E599" t="str">
        <f t="shared" si="276"/>
        <v/>
      </c>
      <c r="F599" t="str">
        <f t="shared" si="277"/>
        <v/>
      </c>
      <c r="G599" t="str">
        <f t="shared" si="273"/>
        <v/>
      </c>
      <c r="I599" t="str">
        <f t="shared" si="278"/>
        <v/>
      </c>
      <c r="J599" t="str">
        <f t="shared" si="279"/>
        <v/>
      </c>
      <c r="K599" t="str">
        <f t="shared" si="280"/>
        <v/>
      </c>
      <c r="L599" t="str">
        <f t="shared" si="281"/>
        <v/>
      </c>
      <c r="M599" t="str">
        <f t="shared" si="282"/>
        <v/>
      </c>
      <c r="N599" t="str">
        <f t="shared" si="283"/>
        <v/>
      </c>
      <c r="O599" t="str">
        <f t="shared" si="284"/>
        <v/>
      </c>
      <c r="P599" t="str">
        <f t="shared" si="285"/>
        <v/>
      </c>
      <c r="Q599" t="str">
        <f t="shared" si="286"/>
        <v/>
      </c>
      <c r="R599" t="str">
        <f t="shared" si="287"/>
        <v/>
      </c>
      <c r="S599" t="str">
        <f t="shared" si="288"/>
        <v/>
      </c>
      <c r="T599" t="str">
        <f t="shared" si="289"/>
        <v/>
      </c>
      <c r="U599" t="str">
        <f t="shared" si="290"/>
        <v/>
      </c>
      <c r="V599" t="str">
        <f t="shared" si="291"/>
        <v/>
      </c>
      <c r="W599" t="str">
        <f t="shared" si="292"/>
        <v/>
      </c>
      <c r="X599" t="str">
        <f t="shared" si="293"/>
        <v/>
      </c>
      <c r="Y599" t="str">
        <f t="shared" si="294"/>
        <v/>
      </c>
      <c r="Z599" t="str">
        <f t="shared" si="274"/>
        <v/>
      </c>
      <c r="AA599" t="str">
        <f t="shared" si="295"/>
        <v/>
      </c>
      <c r="AB599" t="str">
        <f t="shared" si="296"/>
        <v/>
      </c>
      <c r="AC599" t="str">
        <f t="shared" si="297"/>
        <v/>
      </c>
      <c r="AD599" t="str">
        <f t="shared" si="298"/>
        <v/>
      </c>
      <c r="AE599" t="str">
        <f t="shared" si="299"/>
        <v/>
      </c>
      <c r="AF599" t="str">
        <f t="shared" si="300"/>
        <v/>
      </c>
    </row>
    <row r="600" spans="4:32" ht="14.4" hidden="1">
      <c r="D600" t="str">
        <f t="shared" si="275"/>
        <v/>
      </c>
      <c r="E600" t="str">
        <f t="shared" si="276"/>
        <v/>
      </c>
      <c r="F600" t="str">
        <f t="shared" si="277"/>
        <v/>
      </c>
      <c r="G600" t="str">
        <f t="shared" si="273"/>
        <v/>
      </c>
      <c r="I600" t="str">
        <f t="shared" si="278"/>
        <v/>
      </c>
      <c r="J600" t="str">
        <f t="shared" si="279"/>
        <v/>
      </c>
      <c r="K600" t="str">
        <f t="shared" si="280"/>
        <v/>
      </c>
      <c r="L600" t="str">
        <f t="shared" si="281"/>
        <v/>
      </c>
      <c r="M600" t="str">
        <f t="shared" si="282"/>
        <v/>
      </c>
      <c r="N600" t="str">
        <f t="shared" si="283"/>
        <v/>
      </c>
      <c r="O600" t="str">
        <f t="shared" si="284"/>
        <v/>
      </c>
      <c r="P600" t="str">
        <f t="shared" si="285"/>
        <v/>
      </c>
      <c r="Q600" t="str">
        <f t="shared" si="286"/>
        <v/>
      </c>
      <c r="R600" t="str">
        <f t="shared" si="287"/>
        <v/>
      </c>
      <c r="S600" t="str">
        <f t="shared" si="288"/>
        <v/>
      </c>
      <c r="T600" t="str">
        <f t="shared" si="289"/>
        <v/>
      </c>
      <c r="U600" t="str">
        <f t="shared" si="290"/>
        <v/>
      </c>
      <c r="V600" t="str">
        <f t="shared" si="291"/>
        <v/>
      </c>
      <c r="W600" t="str">
        <f t="shared" si="292"/>
        <v/>
      </c>
      <c r="X600" t="str">
        <f t="shared" si="293"/>
        <v/>
      </c>
      <c r="Y600" t="str">
        <f t="shared" si="294"/>
        <v/>
      </c>
      <c r="Z600" t="str">
        <f t="shared" si="274"/>
        <v/>
      </c>
      <c r="AA600" t="str">
        <f t="shared" si="295"/>
        <v/>
      </c>
      <c r="AB600" t="str">
        <f t="shared" si="296"/>
        <v/>
      </c>
      <c r="AC600" t="str">
        <f t="shared" si="297"/>
        <v/>
      </c>
      <c r="AD600" t="str">
        <f t="shared" si="298"/>
        <v/>
      </c>
      <c r="AE600" t="str">
        <f t="shared" si="299"/>
        <v/>
      </c>
      <c r="AF600" t="str">
        <f t="shared" si="300"/>
        <v/>
      </c>
    </row>
    <row r="601" spans="4:32" ht="14.4" hidden="1">
      <c r="D601" t="str">
        <f t="shared" si="275"/>
        <v/>
      </c>
      <c r="E601" t="str">
        <f t="shared" si="276"/>
        <v/>
      </c>
      <c r="F601" t="str">
        <f t="shared" si="277"/>
        <v/>
      </c>
      <c r="G601" t="str">
        <f t="shared" si="273"/>
        <v/>
      </c>
      <c r="I601" t="str">
        <f t="shared" si="278"/>
        <v/>
      </c>
      <c r="J601" t="str">
        <f t="shared" si="279"/>
        <v/>
      </c>
      <c r="K601" t="str">
        <f t="shared" si="280"/>
        <v/>
      </c>
      <c r="L601" t="str">
        <f t="shared" si="281"/>
        <v/>
      </c>
      <c r="M601" t="str">
        <f t="shared" si="282"/>
        <v/>
      </c>
      <c r="N601" t="str">
        <f t="shared" si="283"/>
        <v/>
      </c>
      <c r="O601" t="str">
        <f t="shared" si="284"/>
        <v/>
      </c>
      <c r="P601" t="str">
        <f t="shared" si="285"/>
        <v/>
      </c>
      <c r="Q601" t="str">
        <f t="shared" si="286"/>
        <v/>
      </c>
      <c r="R601" t="str">
        <f t="shared" si="287"/>
        <v/>
      </c>
      <c r="S601" t="str">
        <f t="shared" si="288"/>
        <v/>
      </c>
      <c r="T601" t="str">
        <f t="shared" si="289"/>
        <v/>
      </c>
      <c r="U601" t="str">
        <f t="shared" si="290"/>
        <v/>
      </c>
      <c r="V601" t="str">
        <f t="shared" si="291"/>
        <v/>
      </c>
      <c r="W601" t="str">
        <f t="shared" si="292"/>
        <v/>
      </c>
      <c r="X601" t="str">
        <f t="shared" si="293"/>
        <v/>
      </c>
      <c r="Y601" t="str">
        <f t="shared" si="294"/>
        <v/>
      </c>
      <c r="Z601" t="str">
        <f t="shared" si="274"/>
        <v/>
      </c>
      <c r="AA601" t="str">
        <f t="shared" si="295"/>
        <v/>
      </c>
      <c r="AB601" t="str">
        <f t="shared" si="296"/>
        <v/>
      </c>
      <c r="AC601" t="str">
        <f t="shared" si="297"/>
        <v/>
      </c>
      <c r="AD601" t="str">
        <f t="shared" si="298"/>
        <v/>
      </c>
      <c r="AE601" t="str">
        <f t="shared" si="299"/>
        <v/>
      </c>
      <c r="AF601" t="str">
        <f t="shared" si="300"/>
        <v/>
      </c>
    </row>
    <row r="602" spans="4:32" ht="14.4" hidden="1">
      <c r="D602" t="str">
        <f t="shared" si="275"/>
        <v/>
      </c>
      <c r="E602" t="str">
        <f t="shared" si="276"/>
        <v/>
      </c>
      <c r="F602" t="str">
        <f t="shared" si="277"/>
        <v/>
      </c>
      <c r="G602" t="str">
        <f t="shared" si="273"/>
        <v/>
      </c>
      <c r="I602" t="str">
        <f t="shared" si="278"/>
        <v/>
      </c>
      <c r="J602" t="str">
        <f t="shared" si="279"/>
        <v/>
      </c>
      <c r="K602" t="str">
        <f t="shared" si="280"/>
        <v/>
      </c>
      <c r="L602" t="str">
        <f t="shared" si="281"/>
        <v/>
      </c>
      <c r="M602" t="str">
        <f t="shared" si="282"/>
        <v/>
      </c>
      <c r="N602" t="str">
        <f t="shared" si="283"/>
        <v/>
      </c>
      <c r="O602" t="str">
        <f t="shared" si="284"/>
        <v/>
      </c>
      <c r="P602" t="str">
        <f t="shared" si="285"/>
        <v/>
      </c>
      <c r="Q602" t="str">
        <f t="shared" si="286"/>
        <v/>
      </c>
      <c r="R602" t="str">
        <f t="shared" si="287"/>
        <v/>
      </c>
      <c r="S602" t="str">
        <f t="shared" si="288"/>
        <v/>
      </c>
      <c r="T602" t="str">
        <f t="shared" si="289"/>
        <v/>
      </c>
      <c r="U602" t="str">
        <f t="shared" si="290"/>
        <v/>
      </c>
      <c r="V602" t="str">
        <f t="shared" si="291"/>
        <v/>
      </c>
      <c r="W602" t="str">
        <f t="shared" si="292"/>
        <v/>
      </c>
      <c r="X602" t="str">
        <f t="shared" si="293"/>
        <v/>
      </c>
      <c r="Y602" t="str">
        <f t="shared" si="294"/>
        <v/>
      </c>
      <c r="Z602" t="str">
        <f t="shared" si="274"/>
        <v/>
      </c>
      <c r="AA602" t="str">
        <f t="shared" si="295"/>
        <v/>
      </c>
      <c r="AB602" t="str">
        <f t="shared" si="296"/>
        <v/>
      </c>
      <c r="AC602" t="str">
        <f t="shared" si="297"/>
        <v/>
      </c>
      <c r="AD602" t="str">
        <f t="shared" si="298"/>
        <v/>
      </c>
      <c r="AE602" t="str">
        <f t="shared" si="299"/>
        <v/>
      </c>
      <c r="AF602" t="str">
        <f t="shared" si="300"/>
        <v/>
      </c>
    </row>
    <row r="603" spans="4:32" ht="14.4" hidden="1">
      <c r="D603" t="str">
        <f t="shared" si="275"/>
        <v/>
      </c>
      <c r="E603" t="str">
        <f t="shared" si="276"/>
        <v/>
      </c>
      <c r="F603" t="str">
        <f t="shared" si="277"/>
        <v/>
      </c>
      <c r="G603" t="str">
        <f t="shared" si="273"/>
        <v/>
      </c>
      <c r="I603" t="str">
        <f t="shared" si="278"/>
        <v/>
      </c>
      <c r="J603" t="str">
        <f t="shared" si="279"/>
        <v/>
      </c>
      <c r="K603" t="str">
        <f t="shared" si="280"/>
        <v/>
      </c>
      <c r="L603" t="str">
        <f t="shared" si="281"/>
        <v/>
      </c>
      <c r="M603" t="str">
        <f t="shared" si="282"/>
        <v/>
      </c>
      <c r="N603" t="str">
        <f t="shared" si="283"/>
        <v/>
      </c>
      <c r="O603" t="str">
        <f t="shared" si="284"/>
        <v/>
      </c>
      <c r="P603" t="str">
        <f t="shared" si="285"/>
        <v/>
      </c>
      <c r="Q603" t="str">
        <f t="shared" si="286"/>
        <v/>
      </c>
      <c r="R603" t="str">
        <f t="shared" si="287"/>
        <v/>
      </c>
      <c r="S603" t="str">
        <f t="shared" si="288"/>
        <v/>
      </c>
      <c r="T603" t="str">
        <f t="shared" si="289"/>
        <v/>
      </c>
      <c r="U603" t="str">
        <f t="shared" si="290"/>
        <v/>
      </c>
      <c r="V603" t="str">
        <f t="shared" si="291"/>
        <v/>
      </c>
      <c r="W603" t="str">
        <f t="shared" si="292"/>
        <v/>
      </c>
      <c r="X603" t="str">
        <f t="shared" si="293"/>
        <v/>
      </c>
      <c r="Y603" t="str">
        <f t="shared" si="294"/>
        <v/>
      </c>
      <c r="Z603" t="str">
        <f t="shared" si="274"/>
        <v/>
      </c>
      <c r="AA603" t="str">
        <f t="shared" si="295"/>
        <v/>
      </c>
      <c r="AB603" t="str">
        <f t="shared" si="296"/>
        <v/>
      </c>
      <c r="AC603" t="str">
        <f t="shared" si="297"/>
        <v/>
      </c>
      <c r="AD603" t="str">
        <f t="shared" si="298"/>
        <v/>
      </c>
      <c r="AE603" t="str">
        <f t="shared" si="299"/>
        <v/>
      </c>
      <c r="AF603" t="str">
        <f t="shared" si="300"/>
        <v/>
      </c>
    </row>
    <row r="604" spans="4:32" ht="14.4" hidden="1">
      <c r="D604" t="str">
        <f t="shared" si="275"/>
        <v/>
      </c>
      <c r="E604" t="str">
        <f t="shared" si="276"/>
        <v/>
      </c>
      <c r="F604" t="str">
        <f t="shared" si="277"/>
        <v/>
      </c>
      <c r="G604" t="str">
        <f t="shared" si="273"/>
        <v/>
      </c>
      <c r="I604" t="str">
        <f t="shared" si="278"/>
        <v/>
      </c>
      <c r="J604" t="str">
        <f t="shared" si="279"/>
        <v/>
      </c>
      <c r="K604" t="str">
        <f t="shared" si="280"/>
        <v/>
      </c>
      <c r="L604" t="str">
        <f t="shared" si="281"/>
        <v/>
      </c>
      <c r="M604" t="str">
        <f t="shared" si="282"/>
        <v/>
      </c>
      <c r="N604" t="str">
        <f t="shared" si="283"/>
        <v/>
      </c>
      <c r="O604" t="str">
        <f t="shared" si="284"/>
        <v/>
      </c>
      <c r="P604" t="str">
        <f t="shared" si="285"/>
        <v/>
      </c>
      <c r="Q604" t="str">
        <f t="shared" si="286"/>
        <v/>
      </c>
      <c r="R604" t="str">
        <f t="shared" si="287"/>
        <v/>
      </c>
      <c r="S604" t="str">
        <f t="shared" si="288"/>
        <v/>
      </c>
      <c r="T604" t="str">
        <f t="shared" si="289"/>
        <v/>
      </c>
      <c r="U604" t="str">
        <f t="shared" si="290"/>
        <v/>
      </c>
      <c r="V604" t="str">
        <f t="shared" si="291"/>
        <v/>
      </c>
      <c r="W604" t="str">
        <f t="shared" si="292"/>
        <v/>
      </c>
      <c r="X604" t="str">
        <f t="shared" si="293"/>
        <v/>
      </c>
      <c r="Y604" t="str">
        <f t="shared" si="294"/>
        <v/>
      </c>
      <c r="Z604" t="str">
        <f t="shared" si="274"/>
        <v/>
      </c>
      <c r="AA604" t="str">
        <f t="shared" si="295"/>
        <v/>
      </c>
      <c r="AB604" t="str">
        <f t="shared" si="296"/>
        <v/>
      </c>
      <c r="AC604" t="str">
        <f t="shared" si="297"/>
        <v/>
      </c>
      <c r="AD604" t="str">
        <f t="shared" si="298"/>
        <v/>
      </c>
      <c r="AE604" t="str">
        <f t="shared" si="299"/>
        <v/>
      </c>
      <c r="AF604" t="str">
        <f t="shared" si="300"/>
        <v/>
      </c>
    </row>
    <row r="605" spans="4:32" ht="14.4" hidden="1">
      <c r="D605" t="str">
        <f t="shared" si="275"/>
        <v/>
      </c>
      <c r="E605" t="str">
        <f t="shared" si="276"/>
        <v/>
      </c>
      <c r="F605" t="str">
        <f t="shared" si="277"/>
        <v/>
      </c>
      <c r="G605" t="str">
        <f t="shared" si="273"/>
        <v/>
      </c>
      <c r="I605" t="str">
        <f t="shared" si="278"/>
        <v/>
      </c>
      <c r="J605" t="str">
        <f t="shared" si="279"/>
        <v/>
      </c>
      <c r="K605" t="str">
        <f t="shared" si="280"/>
        <v/>
      </c>
      <c r="L605" t="str">
        <f t="shared" si="281"/>
        <v/>
      </c>
      <c r="M605" t="str">
        <f t="shared" si="282"/>
        <v/>
      </c>
      <c r="N605" t="str">
        <f t="shared" si="283"/>
        <v/>
      </c>
      <c r="O605" t="str">
        <f t="shared" si="284"/>
        <v/>
      </c>
      <c r="P605" t="str">
        <f t="shared" si="285"/>
        <v/>
      </c>
      <c r="Q605" t="str">
        <f t="shared" si="286"/>
        <v/>
      </c>
      <c r="R605" t="str">
        <f t="shared" si="287"/>
        <v/>
      </c>
      <c r="S605" t="str">
        <f t="shared" si="288"/>
        <v/>
      </c>
      <c r="T605" t="str">
        <f t="shared" si="289"/>
        <v/>
      </c>
      <c r="U605" t="str">
        <f t="shared" si="290"/>
        <v/>
      </c>
      <c r="V605" t="str">
        <f t="shared" si="291"/>
        <v/>
      </c>
      <c r="W605" t="str">
        <f t="shared" si="292"/>
        <v/>
      </c>
      <c r="X605" t="str">
        <f t="shared" si="293"/>
        <v/>
      </c>
      <c r="Y605" t="str">
        <f t="shared" si="294"/>
        <v/>
      </c>
      <c r="Z605" t="str">
        <f t="shared" si="274"/>
        <v/>
      </c>
      <c r="AA605" t="str">
        <f t="shared" si="295"/>
        <v/>
      </c>
      <c r="AB605" t="str">
        <f t="shared" si="296"/>
        <v/>
      </c>
      <c r="AC605" t="str">
        <f t="shared" si="297"/>
        <v/>
      </c>
      <c r="AD605" t="str">
        <f t="shared" si="298"/>
        <v/>
      </c>
      <c r="AE605" t="str">
        <f t="shared" si="299"/>
        <v/>
      </c>
      <c r="AF605" t="str">
        <f t="shared" si="300"/>
        <v/>
      </c>
    </row>
    <row r="606" spans="4:32" ht="14.4" hidden="1">
      <c r="D606" t="str">
        <f t="shared" si="275"/>
        <v/>
      </c>
      <c r="E606" t="str">
        <f t="shared" si="276"/>
        <v/>
      </c>
      <c r="F606" t="str">
        <f t="shared" si="277"/>
        <v/>
      </c>
      <c r="G606" t="str">
        <f t="shared" si="273"/>
        <v/>
      </c>
      <c r="I606" t="str">
        <f t="shared" si="278"/>
        <v/>
      </c>
      <c r="J606" t="str">
        <f t="shared" si="279"/>
        <v/>
      </c>
      <c r="K606" t="str">
        <f t="shared" si="280"/>
        <v/>
      </c>
      <c r="L606" t="str">
        <f t="shared" si="281"/>
        <v/>
      </c>
      <c r="M606" t="str">
        <f t="shared" si="282"/>
        <v/>
      </c>
      <c r="N606" t="str">
        <f t="shared" si="283"/>
        <v/>
      </c>
      <c r="O606" t="str">
        <f t="shared" si="284"/>
        <v/>
      </c>
      <c r="P606" t="str">
        <f t="shared" si="285"/>
        <v/>
      </c>
      <c r="Q606" t="str">
        <f t="shared" si="286"/>
        <v/>
      </c>
      <c r="R606" t="str">
        <f t="shared" si="287"/>
        <v/>
      </c>
      <c r="S606" t="str">
        <f t="shared" si="288"/>
        <v/>
      </c>
      <c r="T606" t="str">
        <f t="shared" si="289"/>
        <v/>
      </c>
      <c r="U606" t="str">
        <f t="shared" si="290"/>
        <v/>
      </c>
      <c r="V606" t="str">
        <f t="shared" si="291"/>
        <v/>
      </c>
      <c r="W606" t="str">
        <f t="shared" si="292"/>
        <v/>
      </c>
      <c r="X606" t="str">
        <f t="shared" si="293"/>
        <v/>
      </c>
      <c r="Y606" t="str">
        <f t="shared" si="294"/>
        <v/>
      </c>
      <c r="Z606" t="str">
        <f t="shared" si="274"/>
        <v/>
      </c>
      <c r="AA606" t="str">
        <f t="shared" si="295"/>
        <v/>
      </c>
      <c r="AB606" t="str">
        <f t="shared" si="296"/>
        <v/>
      </c>
      <c r="AC606" t="str">
        <f t="shared" si="297"/>
        <v/>
      </c>
      <c r="AD606" t="str">
        <f t="shared" si="298"/>
        <v/>
      </c>
      <c r="AE606" t="str">
        <f t="shared" si="299"/>
        <v/>
      </c>
      <c r="AF606" t="str">
        <f t="shared" si="300"/>
        <v/>
      </c>
    </row>
    <row r="607" spans="4:32" ht="14.4" hidden="1">
      <c r="D607" t="str">
        <f t="shared" si="275"/>
        <v/>
      </c>
      <c r="E607" t="str">
        <f t="shared" si="276"/>
        <v/>
      </c>
      <c r="F607" t="str">
        <f t="shared" si="277"/>
        <v/>
      </c>
      <c r="G607" t="str">
        <f t="shared" si="273"/>
        <v/>
      </c>
      <c r="I607" t="str">
        <f t="shared" si="278"/>
        <v/>
      </c>
      <c r="J607" t="str">
        <f t="shared" si="279"/>
        <v/>
      </c>
      <c r="K607" t="str">
        <f t="shared" si="280"/>
        <v/>
      </c>
      <c r="L607" t="str">
        <f t="shared" si="281"/>
        <v/>
      </c>
      <c r="M607" t="str">
        <f t="shared" si="282"/>
        <v/>
      </c>
      <c r="N607" t="str">
        <f t="shared" si="283"/>
        <v/>
      </c>
      <c r="O607" t="str">
        <f t="shared" si="284"/>
        <v/>
      </c>
      <c r="P607" t="str">
        <f t="shared" si="285"/>
        <v/>
      </c>
      <c r="Q607" t="str">
        <f t="shared" si="286"/>
        <v/>
      </c>
      <c r="R607" t="str">
        <f t="shared" si="287"/>
        <v/>
      </c>
      <c r="S607" t="str">
        <f t="shared" si="288"/>
        <v/>
      </c>
      <c r="T607" t="str">
        <f t="shared" si="289"/>
        <v/>
      </c>
      <c r="U607" t="str">
        <f t="shared" si="290"/>
        <v/>
      </c>
      <c r="V607" t="str">
        <f t="shared" si="291"/>
        <v/>
      </c>
      <c r="W607" t="str">
        <f t="shared" si="292"/>
        <v/>
      </c>
      <c r="X607" t="str">
        <f t="shared" si="293"/>
        <v/>
      </c>
      <c r="Y607" t="str">
        <f t="shared" si="294"/>
        <v/>
      </c>
      <c r="Z607" t="str">
        <f t="shared" si="274"/>
        <v/>
      </c>
      <c r="AA607" t="str">
        <f t="shared" si="295"/>
        <v/>
      </c>
      <c r="AB607" t="str">
        <f t="shared" si="296"/>
        <v/>
      </c>
      <c r="AC607" t="str">
        <f t="shared" si="297"/>
        <v/>
      </c>
      <c r="AD607" t="str">
        <f t="shared" si="298"/>
        <v/>
      </c>
      <c r="AE607" t="str">
        <f t="shared" si="299"/>
        <v/>
      </c>
      <c r="AF607" t="str">
        <f t="shared" si="300"/>
        <v/>
      </c>
    </row>
    <row r="608" spans="4:32" ht="14.4" hidden="1">
      <c r="D608" t="str">
        <f t="shared" si="275"/>
        <v/>
      </c>
      <c r="E608" t="str">
        <f t="shared" si="276"/>
        <v/>
      </c>
      <c r="F608" t="str">
        <f t="shared" si="277"/>
        <v/>
      </c>
      <c r="G608" t="str">
        <f t="shared" si="273"/>
        <v/>
      </c>
      <c r="I608" t="str">
        <f t="shared" si="278"/>
        <v/>
      </c>
      <c r="J608" t="str">
        <f t="shared" si="279"/>
        <v/>
      </c>
      <c r="K608" t="str">
        <f t="shared" si="280"/>
        <v/>
      </c>
      <c r="L608" t="str">
        <f t="shared" si="281"/>
        <v/>
      </c>
      <c r="M608" t="str">
        <f t="shared" si="282"/>
        <v/>
      </c>
      <c r="N608" t="str">
        <f t="shared" si="283"/>
        <v/>
      </c>
      <c r="O608" t="str">
        <f t="shared" si="284"/>
        <v/>
      </c>
      <c r="P608" t="str">
        <f t="shared" si="285"/>
        <v/>
      </c>
      <c r="Q608" t="str">
        <f t="shared" si="286"/>
        <v/>
      </c>
      <c r="R608" t="str">
        <f t="shared" si="287"/>
        <v/>
      </c>
      <c r="S608" t="str">
        <f t="shared" si="288"/>
        <v/>
      </c>
      <c r="T608" t="str">
        <f t="shared" si="289"/>
        <v/>
      </c>
      <c r="U608" t="str">
        <f t="shared" si="290"/>
        <v/>
      </c>
      <c r="V608" t="str">
        <f t="shared" si="291"/>
        <v/>
      </c>
      <c r="W608" t="str">
        <f t="shared" si="292"/>
        <v/>
      </c>
      <c r="X608" t="str">
        <f t="shared" si="293"/>
        <v/>
      </c>
      <c r="Y608" t="str">
        <f t="shared" si="294"/>
        <v/>
      </c>
      <c r="Z608" t="str">
        <f t="shared" si="274"/>
        <v/>
      </c>
      <c r="AA608" t="str">
        <f t="shared" si="295"/>
        <v/>
      </c>
      <c r="AB608" t="str">
        <f t="shared" si="296"/>
        <v/>
      </c>
      <c r="AC608" t="str">
        <f t="shared" si="297"/>
        <v/>
      </c>
      <c r="AD608" t="str">
        <f t="shared" si="298"/>
        <v/>
      </c>
      <c r="AE608" t="str">
        <f t="shared" si="299"/>
        <v/>
      </c>
      <c r="AF608" t="str">
        <f t="shared" si="300"/>
        <v/>
      </c>
    </row>
    <row r="609" spans="4:32" ht="14.4" hidden="1">
      <c r="D609" t="str">
        <f t="shared" si="275"/>
        <v/>
      </c>
      <c r="E609" t="str">
        <f t="shared" si="276"/>
        <v/>
      </c>
      <c r="F609" t="str">
        <f t="shared" si="277"/>
        <v/>
      </c>
      <c r="G609" t="str">
        <f t="shared" si="273"/>
        <v/>
      </c>
      <c r="I609" t="str">
        <f t="shared" si="278"/>
        <v/>
      </c>
      <c r="J609" t="str">
        <f t="shared" si="279"/>
        <v/>
      </c>
      <c r="K609" t="str">
        <f t="shared" si="280"/>
        <v/>
      </c>
      <c r="L609" t="str">
        <f t="shared" si="281"/>
        <v/>
      </c>
      <c r="M609" t="str">
        <f t="shared" si="282"/>
        <v/>
      </c>
      <c r="N609" t="str">
        <f t="shared" si="283"/>
        <v/>
      </c>
      <c r="O609" t="str">
        <f t="shared" si="284"/>
        <v/>
      </c>
      <c r="P609" t="str">
        <f t="shared" si="285"/>
        <v/>
      </c>
      <c r="Q609" t="str">
        <f t="shared" si="286"/>
        <v/>
      </c>
      <c r="R609" t="str">
        <f t="shared" si="287"/>
        <v/>
      </c>
      <c r="S609" t="str">
        <f t="shared" si="288"/>
        <v/>
      </c>
      <c r="T609" t="str">
        <f t="shared" si="289"/>
        <v/>
      </c>
      <c r="U609" t="str">
        <f t="shared" si="290"/>
        <v/>
      </c>
      <c r="V609" t="str">
        <f t="shared" si="291"/>
        <v/>
      </c>
      <c r="W609" t="str">
        <f t="shared" si="292"/>
        <v/>
      </c>
      <c r="X609" t="str">
        <f t="shared" si="293"/>
        <v/>
      </c>
      <c r="Y609" t="str">
        <f t="shared" si="294"/>
        <v/>
      </c>
      <c r="Z609" t="str">
        <f t="shared" si="274"/>
        <v/>
      </c>
      <c r="AA609" t="str">
        <f t="shared" si="295"/>
        <v/>
      </c>
      <c r="AB609" t="str">
        <f t="shared" si="296"/>
        <v/>
      </c>
      <c r="AC609" t="str">
        <f t="shared" si="297"/>
        <v/>
      </c>
      <c r="AD609" t="str">
        <f t="shared" si="298"/>
        <v/>
      </c>
      <c r="AE609" t="str">
        <f t="shared" si="299"/>
        <v/>
      </c>
      <c r="AF609" t="str">
        <f t="shared" si="300"/>
        <v/>
      </c>
    </row>
    <row r="610" spans="4:32" ht="14.4" hidden="1">
      <c r="D610" t="str">
        <f t="shared" si="275"/>
        <v/>
      </c>
      <c r="E610" t="str">
        <f t="shared" si="276"/>
        <v/>
      </c>
      <c r="F610" t="str">
        <f t="shared" si="277"/>
        <v/>
      </c>
      <c r="G610" t="str">
        <f t="shared" ref="G610:G673" si="301">IF(ISBLANK(A610),"",IF(ISNUMBER(SEARCH("Windows 11 Home",BR610)),"Windows 11 Home",IF(ISNUMBER(SEARCH("Windows 11 Pro",BR610)),"Windows 11 Pro",IF(ISNUMBER(SEARCH("Chrome",AM610)),"ChromeOS",""))))</f>
        <v/>
      </c>
      <c r="I610" t="str">
        <f t="shared" si="278"/>
        <v/>
      </c>
      <c r="J610" t="str">
        <f t="shared" si="279"/>
        <v/>
      </c>
      <c r="K610" t="str">
        <f t="shared" si="280"/>
        <v/>
      </c>
      <c r="L610" t="str">
        <f t="shared" si="281"/>
        <v/>
      </c>
      <c r="M610" t="str">
        <f t="shared" si="282"/>
        <v/>
      </c>
      <c r="N610" t="str">
        <f t="shared" si="283"/>
        <v/>
      </c>
      <c r="O610" t="str">
        <f t="shared" si="284"/>
        <v/>
      </c>
      <c r="P610" t="str">
        <f t="shared" si="285"/>
        <v/>
      </c>
      <c r="Q610" t="str">
        <f t="shared" si="286"/>
        <v/>
      </c>
      <c r="R610" t="str">
        <f t="shared" si="287"/>
        <v/>
      </c>
      <c r="S610" t="str">
        <f t="shared" si="288"/>
        <v/>
      </c>
      <c r="T610" t="str">
        <f t="shared" si="289"/>
        <v/>
      </c>
      <c r="U610" t="str">
        <f t="shared" si="290"/>
        <v/>
      </c>
      <c r="V610" t="str">
        <f t="shared" si="291"/>
        <v/>
      </c>
      <c r="W610" t="str">
        <f t="shared" si="292"/>
        <v/>
      </c>
      <c r="X610" t="str">
        <f t="shared" si="293"/>
        <v/>
      </c>
      <c r="Y610" t="str">
        <f t="shared" si="294"/>
        <v/>
      </c>
      <c r="Z610" t="str">
        <f t="shared" si="274"/>
        <v/>
      </c>
      <c r="AA610" t="str">
        <f t="shared" si="295"/>
        <v/>
      </c>
      <c r="AB610" t="str">
        <f t="shared" si="296"/>
        <v/>
      </c>
      <c r="AC610" t="str">
        <f t="shared" si="297"/>
        <v/>
      </c>
      <c r="AD610" t="str">
        <f t="shared" si="298"/>
        <v/>
      </c>
      <c r="AE610" t="str">
        <f t="shared" si="299"/>
        <v/>
      </c>
      <c r="AF610" t="str">
        <f t="shared" si="300"/>
        <v/>
      </c>
    </row>
    <row r="611" spans="4:32" ht="14.4" hidden="1">
      <c r="D611" t="str">
        <f t="shared" si="275"/>
        <v/>
      </c>
      <c r="E611" t="str">
        <f t="shared" si="276"/>
        <v/>
      </c>
      <c r="F611" t="str">
        <f t="shared" si="277"/>
        <v/>
      </c>
      <c r="G611" t="str">
        <f t="shared" si="301"/>
        <v/>
      </c>
      <c r="I611" t="str">
        <f t="shared" si="278"/>
        <v/>
      </c>
      <c r="J611" t="str">
        <f t="shared" si="279"/>
        <v/>
      </c>
      <c r="K611" t="str">
        <f t="shared" si="280"/>
        <v/>
      </c>
      <c r="L611" t="str">
        <f t="shared" si="281"/>
        <v/>
      </c>
      <c r="M611" t="str">
        <f t="shared" si="282"/>
        <v/>
      </c>
      <c r="N611" t="str">
        <f t="shared" si="283"/>
        <v/>
      </c>
      <c r="O611" t="str">
        <f t="shared" si="284"/>
        <v/>
      </c>
      <c r="P611" t="str">
        <f t="shared" si="285"/>
        <v/>
      </c>
      <c r="Q611" t="str">
        <f t="shared" si="286"/>
        <v/>
      </c>
      <c r="R611" t="str">
        <f t="shared" si="287"/>
        <v/>
      </c>
      <c r="S611" t="str">
        <f t="shared" si="288"/>
        <v/>
      </c>
      <c r="T611" t="str">
        <f t="shared" si="289"/>
        <v/>
      </c>
      <c r="U611" t="str">
        <f t="shared" si="290"/>
        <v/>
      </c>
      <c r="V611" t="str">
        <f t="shared" si="291"/>
        <v/>
      </c>
      <c r="W611" t="str">
        <f t="shared" si="292"/>
        <v/>
      </c>
      <c r="X611" t="str">
        <f t="shared" si="293"/>
        <v/>
      </c>
      <c r="Y611" t="str">
        <f t="shared" si="294"/>
        <v/>
      </c>
      <c r="Z611" t="str">
        <f t="shared" si="274"/>
        <v/>
      </c>
      <c r="AA611" t="str">
        <f t="shared" si="295"/>
        <v/>
      </c>
      <c r="AB611" t="str">
        <f t="shared" si="296"/>
        <v/>
      </c>
      <c r="AC611" t="str">
        <f t="shared" si="297"/>
        <v/>
      </c>
      <c r="AD611" t="str">
        <f t="shared" si="298"/>
        <v/>
      </c>
      <c r="AE611" t="str">
        <f t="shared" si="299"/>
        <v/>
      </c>
      <c r="AF611" t="str">
        <f t="shared" si="300"/>
        <v/>
      </c>
    </row>
    <row r="612" spans="4:32" ht="14.4" hidden="1">
      <c r="D612" t="str">
        <f t="shared" si="275"/>
        <v/>
      </c>
      <c r="E612" t="str">
        <f t="shared" si="276"/>
        <v/>
      </c>
      <c r="F612" t="str">
        <f t="shared" si="277"/>
        <v/>
      </c>
      <c r="G612" t="str">
        <f t="shared" si="301"/>
        <v/>
      </c>
      <c r="I612" t="str">
        <f t="shared" si="278"/>
        <v/>
      </c>
      <c r="J612" t="str">
        <f t="shared" si="279"/>
        <v/>
      </c>
      <c r="K612" t="str">
        <f t="shared" si="280"/>
        <v/>
      </c>
      <c r="L612" t="str">
        <f t="shared" si="281"/>
        <v/>
      </c>
      <c r="M612" t="str">
        <f t="shared" si="282"/>
        <v/>
      </c>
      <c r="N612" t="str">
        <f t="shared" si="283"/>
        <v/>
      </c>
      <c r="O612" t="str">
        <f t="shared" si="284"/>
        <v/>
      </c>
      <c r="P612" t="str">
        <f t="shared" si="285"/>
        <v/>
      </c>
      <c r="Q612" t="str">
        <f t="shared" si="286"/>
        <v/>
      </c>
      <c r="R612" t="str">
        <f t="shared" si="287"/>
        <v/>
      </c>
      <c r="S612" t="str">
        <f t="shared" si="288"/>
        <v/>
      </c>
      <c r="T612" t="str">
        <f t="shared" si="289"/>
        <v/>
      </c>
      <c r="U612" t="str">
        <f t="shared" si="290"/>
        <v/>
      </c>
      <c r="V612" t="str">
        <f t="shared" si="291"/>
        <v/>
      </c>
      <c r="W612" t="str">
        <f t="shared" si="292"/>
        <v/>
      </c>
      <c r="X612" t="str">
        <f t="shared" si="293"/>
        <v/>
      </c>
      <c r="Y612" t="str">
        <f t="shared" si="294"/>
        <v/>
      </c>
      <c r="Z612" t="str">
        <f t="shared" si="274"/>
        <v/>
      </c>
      <c r="AA612" t="str">
        <f t="shared" si="295"/>
        <v/>
      </c>
      <c r="AB612" t="str">
        <f t="shared" si="296"/>
        <v/>
      </c>
      <c r="AC612" t="str">
        <f t="shared" si="297"/>
        <v/>
      </c>
      <c r="AD612" t="str">
        <f t="shared" si="298"/>
        <v/>
      </c>
      <c r="AE612" t="str">
        <f t="shared" si="299"/>
        <v/>
      </c>
      <c r="AF612" t="str">
        <f t="shared" si="300"/>
        <v/>
      </c>
    </row>
    <row r="613" spans="4:32" ht="14.4" hidden="1">
      <c r="D613" t="str">
        <f t="shared" si="275"/>
        <v/>
      </c>
      <c r="E613" t="str">
        <f t="shared" si="276"/>
        <v/>
      </c>
      <c r="F613" t="str">
        <f t="shared" si="277"/>
        <v/>
      </c>
      <c r="G613" t="str">
        <f t="shared" si="301"/>
        <v/>
      </c>
      <c r="I613" t="str">
        <f t="shared" si="278"/>
        <v/>
      </c>
      <c r="J613" t="str">
        <f t="shared" si="279"/>
        <v/>
      </c>
      <c r="K613" t="str">
        <f t="shared" si="280"/>
        <v/>
      </c>
      <c r="L613" t="str">
        <f t="shared" si="281"/>
        <v/>
      </c>
      <c r="M613" t="str">
        <f t="shared" si="282"/>
        <v/>
      </c>
      <c r="N613" t="str">
        <f t="shared" si="283"/>
        <v/>
      </c>
      <c r="O613" t="str">
        <f t="shared" si="284"/>
        <v/>
      </c>
      <c r="P613" t="str">
        <f t="shared" si="285"/>
        <v/>
      </c>
      <c r="Q613" t="str">
        <f t="shared" si="286"/>
        <v/>
      </c>
      <c r="R613" t="str">
        <f t="shared" si="287"/>
        <v/>
      </c>
      <c r="S613" t="str">
        <f t="shared" si="288"/>
        <v/>
      </c>
      <c r="T613" t="str">
        <f t="shared" si="289"/>
        <v/>
      </c>
      <c r="U613" t="str">
        <f t="shared" si="290"/>
        <v/>
      </c>
      <c r="V613" t="str">
        <f t="shared" si="291"/>
        <v/>
      </c>
      <c r="W613" t="str">
        <f t="shared" si="292"/>
        <v/>
      </c>
      <c r="X613" t="str">
        <f t="shared" si="293"/>
        <v/>
      </c>
      <c r="Y613" t="str">
        <f t="shared" si="294"/>
        <v/>
      </c>
      <c r="Z613" t="str">
        <f t="shared" si="274"/>
        <v/>
      </c>
      <c r="AA613" t="str">
        <f t="shared" si="295"/>
        <v/>
      </c>
      <c r="AB613" t="str">
        <f t="shared" si="296"/>
        <v/>
      </c>
      <c r="AC613" t="str">
        <f t="shared" si="297"/>
        <v/>
      </c>
      <c r="AD613" t="str">
        <f t="shared" si="298"/>
        <v/>
      </c>
      <c r="AE613" t="str">
        <f t="shared" si="299"/>
        <v/>
      </c>
      <c r="AF613" t="str">
        <f t="shared" si="300"/>
        <v/>
      </c>
    </row>
    <row r="614" spans="4:32" ht="14.4" hidden="1">
      <c r="D614" t="str">
        <f t="shared" si="275"/>
        <v/>
      </c>
      <c r="E614" t="str">
        <f t="shared" si="276"/>
        <v/>
      </c>
      <c r="F614" t="str">
        <f t="shared" si="277"/>
        <v/>
      </c>
      <c r="G614" t="str">
        <f t="shared" si="301"/>
        <v/>
      </c>
      <c r="I614" t="str">
        <f t="shared" si="278"/>
        <v/>
      </c>
      <c r="J614" t="str">
        <f t="shared" si="279"/>
        <v/>
      </c>
      <c r="K614" t="str">
        <f t="shared" si="280"/>
        <v/>
      </c>
      <c r="L614" t="str">
        <f t="shared" si="281"/>
        <v/>
      </c>
      <c r="M614" t="str">
        <f t="shared" si="282"/>
        <v/>
      </c>
      <c r="N614" t="str">
        <f t="shared" si="283"/>
        <v/>
      </c>
      <c r="O614" t="str">
        <f t="shared" si="284"/>
        <v/>
      </c>
      <c r="P614" t="str">
        <f t="shared" si="285"/>
        <v/>
      </c>
      <c r="Q614" t="str">
        <f t="shared" si="286"/>
        <v/>
      </c>
      <c r="R614" t="str">
        <f t="shared" si="287"/>
        <v/>
      </c>
      <c r="S614" t="str">
        <f t="shared" si="288"/>
        <v/>
      </c>
      <c r="T614" t="str">
        <f t="shared" si="289"/>
        <v/>
      </c>
      <c r="U614" t="str">
        <f t="shared" si="290"/>
        <v/>
      </c>
      <c r="V614" t="str">
        <f t="shared" si="291"/>
        <v/>
      </c>
      <c r="W614" t="str">
        <f t="shared" si="292"/>
        <v/>
      </c>
      <c r="X614" t="str">
        <f t="shared" si="293"/>
        <v/>
      </c>
      <c r="Y614" t="str">
        <f t="shared" si="294"/>
        <v/>
      </c>
      <c r="Z614" t="str">
        <f t="shared" si="274"/>
        <v/>
      </c>
      <c r="AA614" t="str">
        <f t="shared" si="295"/>
        <v/>
      </c>
      <c r="AB614" t="str">
        <f t="shared" si="296"/>
        <v/>
      </c>
      <c r="AC614" t="str">
        <f t="shared" si="297"/>
        <v/>
      </c>
      <c r="AD614" t="str">
        <f t="shared" si="298"/>
        <v/>
      </c>
      <c r="AE614" t="str">
        <f t="shared" si="299"/>
        <v/>
      </c>
      <c r="AF614" t="str">
        <f t="shared" si="300"/>
        <v/>
      </c>
    </row>
    <row r="615" spans="4:32" ht="14.4" hidden="1">
      <c r="D615" t="str">
        <f t="shared" si="275"/>
        <v/>
      </c>
      <c r="E615" t="str">
        <f t="shared" si="276"/>
        <v/>
      </c>
      <c r="F615" t="str">
        <f t="shared" si="277"/>
        <v/>
      </c>
      <c r="G615" t="str">
        <f t="shared" si="301"/>
        <v/>
      </c>
      <c r="I615" t="str">
        <f t="shared" si="278"/>
        <v/>
      </c>
      <c r="J615" t="str">
        <f t="shared" si="279"/>
        <v/>
      </c>
      <c r="K615" t="str">
        <f t="shared" si="280"/>
        <v/>
      </c>
      <c r="L615" t="str">
        <f t="shared" si="281"/>
        <v/>
      </c>
      <c r="M615" t="str">
        <f t="shared" si="282"/>
        <v/>
      </c>
      <c r="N615" t="str">
        <f t="shared" si="283"/>
        <v/>
      </c>
      <c r="O615" t="str">
        <f t="shared" si="284"/>
        <v/>
      </c>
      <c r="P615" t="str">
        <f t="shared" si="285"/>
        <v/>
      </c>
      <c r="Q615" t="str">
        <f t="shared" si="286"/>
        <v/>
      </c>
      <c r="R615" t="str">
        <f t="shared" si="287"/>
        <v/>
      </c>
      <c r="S615" t="str">
        <f t="shared" si="288"/>
        <v/>
      </c>
      <c r="T615" t="str">
        <f t="shared" si="289"/>
        <v/>
      </c>
      <c r="U615" t="str">
        <f t="shared" si="290"/>
        <v/>
      </c>
      <c r="V615" t="str">
        <f t="shared" si="291"/>
        <v/>
      </c>
      <c r="W615" t="str">
        <f t="shared" si="292"/>
        <v/>
      </c>
      <c r="X615" t="str">
        <f t="shared" si="293"/>
        <v/>
      </c>
      <c r="Y615" t="str">
        <f t="shared" si="294"/>
        <v/>
      </c>
      <c r="Z615" t="str">
        <f t="shared" si="274"/>
        <v/>
      </c>
      <c r="AA615" t="str">
        <f t="shared" si="295"/>
        <v/>
      </c>
      <c r="AB615" t="str">
        <f t="shared" si="296"/>
        <v/>
      </c>
      <c r="AC615" t="str">
        <f t="shared" si="297"/>
        <v/>
      </c>
      <c r="AD615" t="str">
        <f t="shared" si="298"/>
        <v/>
      </c>
      <c r="AE615" t="str">
        <f t="shared" si="299"/>
        <v/>
      </c>
      <c r="AF615" t="str">
        <f t="shared" si="300"/>
        <v/>
      </c>
    </row>
    <row r="616" spans="4:32" ht="14.4" hidden="1">
      <c r="D616" t="str">
        <f t="shared" si="275"/>
        <v/>
      </c>
      <c r="E616" t="str">
        <f t="shared" si="276"/>
        <v/>
      </c>
      <c r="F616" t="str">
        <f t="shared" si="277"/>
        <v/>
      </c>
      <c r="G616" t="str">
        <f t="shared" si="301"/>
        <v/>
      </c>
      <c r="I616" t="str">
        <f t="shared" si="278"/>
        <v/>
      </c>
      <c r="J616" t="str">
        <f t="shared" si="279"/>
        <v/>
      </c>
      <c r="K616" t="str">
        <f t="shared" si="280"/>
        <v/>
      </c>
      <c r="L616" t="str">
        <f t="shared" si="281"/>
        <v/>
      </c>
      <c r="M616" t="str">
        <f t="shared" si="282"/>
        <v/>
      </c>
      <c r="N616" t="str">
        <f t="shared" si="283"/>
        <v/>
      </c>
      <c r="O616" t="str">
        <f t="shared" si="284"/>
        <v/>
      </c>
      <c r="P616" t="str">
        <f t="shared" si="285"/>
        <v/>
      </c>
      <c r="Q616" t="str">
        <f t="shared" si="286"/>
        <v/>
      </c>
      <c r="R616" t="str">
        <f t="shared" si="287"/>
        <v/>
      </c>
      <c r="S616" t="str">
        <f t="shared" si="288"/>
        <v/>
      </c>
      <c r="T616" t="str">
        <f t="shared" si="289"/>
        <v/>
      </c>
      <c r="U616" t="str">
        <f t="shared" si="290"/>
        <v/>
      </c>
      <c r="V616" t="str">
        <f t="shared" si="291"/>
        <v/>
      </c>
      <c r="W616" t="str">
        <f t="shared" si="292"/>
        <v/>
      </c>
      <c r="X616" t="str">
        <f t="shared" si="293"/>
        <v/>
      </c>
      <c r="Y616" t="str">
        <f t="shared" si="294"/>
        <v/>
      </c>
      <c r="Z616" t="str">
        <f t="shared" si="274"/>
        <v/>
      </c>
      <c r="AA616" t="str">
        <f t="shared" si="295"/>
        <v/>
      </c>
      <c r="AB616" t="str">
        <f t="shared" si="296"/>
        <v/>
      </c>
      <c r="AC616" t="str">
        <f t="shared" si="297"/>
        <v/>
      </c>
      <c r="AD616" t="str">
        <f t="shared" si="298"/>
        <v/>
      </c>
      <c r="AE616" t="str">
        <f t="shared" si="299"/>
        <v/>
      </c>
      <c r="AF616" t="str">
        <f t="shared" si="300"/>
        <v/>
      </c>
    </row>
    <row r="617" spans="4:32" ht="14.4" hidden="1">
      <c r="D617" t="str">
        <f t="shared" si="275"/>
        <v/>
      </c>
      <c r="E617" t="str">
        <f t="shared" si="276"/>
        <v/>
      </c>
      <c r="F617" t="str">
        <f t="shared" si="277"/>
        <v/>
      </c>
      <c r="G617" t="str">
        <f t="shared" si="301"/>
        <v/>
      </c>
      <c r="I617" t="str">
        <f t="shared" si="278"/>
        <v/>
      </c>
      <c r="J617" t="str">
        <f t="shared" si="279"/>
        <v/>
      </c>
      <c r="K617" t="str">
        <f t="shared" si="280"/>
        <v/>
      </c>
      <c r="L617" t="str">
        <f t="shared" si="281"/>
        <v/>
      </c>
      <c r="M617" t="str">
        <f t="shared" si="282"/>
        <v/>
      </c>
      <c r="N617" t="str">
        <f t="shared" si="283"/>
        <v/>
      </c>
      <c r="O617" t="str">
        <f t="shared" si="284"/>
        <v/>
      </c>
      <c r="P617" t="str">
        <f t="shared" si="285"/>
        <v/>
      </c>
      <c r="Q617" t="str">
        <f t="shared" si="286"/>
        <v/>
      </c>
      <c r="R617" t="str">
        <f t="shared" si="287"/>
        <v/>
      </c>
      <c r="S617" t="str">
        <f t="shared" si="288"/>
        <v/>
      </c>
      <c r="T617" t="str">
        <f t="shared" si="289"/>
        <v/>
      </c>
      <c r="U617" t="str">
        <f t="shared" si="290"/>
        <v/>
      </c>
      <c r="V617" t="str">
        <f t="shared" si="291"/>
        <v/>
      </c>
      <c r="W617" t="str">
        <f t="shared" si="292"/>
        <v/>
      </c>
      <c r="X617" t="str">
        <f t="shared" si="293"/>
        <v/>
      </c>
      <c r="Y617" t="str">
        <f t="shared" si="294"/>
        <v/>
      </c>
      <c r="Z617" t="str">
        <f t="shared" si="274"/>
        <v/>
      </c>
      <c r="AA617" t="str">
        <f t="shared" si="295"/>
        <v/>
      </c>
      <c r="AB617" t="str">
        <f t="shared" si="296"/>
        <v/>
      </c>
      <c r="AC617" t="str">
        <f t="shared" si="297"/>
        <v/>
      </c>
      <c r="AD617" t="str">
        <f t="shared" si="298"/>
        <v/>
      </c>
      <c r="AE617" t="str">
        <f t="shared" si="299"/>
        <v/>
      </c>
      <c r="AF617" t="str">
        <f t="shared" si="300"/>
        <v/>
      </c>
    </row>
    <row r="618" spans="4:32" ht="14.4" hidden="1">
      <c r="D618" t="str">
        <f t="shared" si="275"/>
        <v/>
      </c>
      <c r="E618" t="str">
        <f t="shared" si="276"/>
        <v/>
      </c>
      <c r="F618" t="str">
        <f t="shared" si="277"/>
        <v/>
      </c>
      <c r="G618" t="str">
        <f t="shared" si="301"/>
        <v/>
      </c>
      <c r="I618" t="str">
        <f t="shared" si="278"/>
        <v/>
      </c>
      <c r="J618" t="str">
        <f t="shared" si="279"/>
        <v/>
      </c>
      <c r="K618" t="str">
        <f t="shared" si="280"/>
        <v/>
      </c>
      <c r="L618" t="str">
        <f t="shared" si="281"/>
        <v/>
      </c>
      <c r="M618" t="str">
        <f t="shared" si="282"/>
        <v/>
      </c>
      <c r="N618" t="str">
        <f t="shared" si="283"/>
        <v/>
      </c>
      <c r="O618" t="str">
        <f t="shared" si="284"/>
        <v/>
      </c>
      <c r="P618" t="str">
        <f t="shared" si="285"/>
        <v/>
      </c>
      <c r="Q618" t="str">
        <f t="shared" si="286"/>
        <v/>
      </c>
      <c r="R618" t="str">
        <f t="shared" si="287"/>
        <v/>
      </c>
      <c r="S618" t="str">
        <f t="shared" si="288"/>
        <v/>
      </c>
      <c r="T618" t="str">
        <f t="shared" si="289"/>
        <v/>
      </c>
      <c r="U618" t="str">
        <f t="shared" si="290"/>
        <v/>
      </c>
      <c r="V618" t="str">
        <f t="shared" si="291"/>
        <v/>
      </c>
      <c r="W618" t="str">
        <f t="shared" si="292"/>
        <v/>
      </c>
      <c r="X618" t="str">
        <f t="shared" si="293"/>
        <v/>
      </c>
      <c r="Y618" t="str">
        <f t="shared" si="294"/>
        <v/>
      </c>
      <c r="Z618" t="str">
        <f t="shared" si="274"/>
        <v/>
      </c>
      <c r="AA618" t="str">
        <f t="shared" si="295"/>
        <v/>
      </c>
      <c r="AB618" t="str">
        <f t="shared" si="296"/>
        <v/>
      </c>
      <c r="AC618" t="str">
        <f t="shared" si="297"/>
        <v/>
      </c>
      <c r="AD618" t="str">
        <f t="shared" si="298"/>
        <v/>
      </c>
      <c r="AE618" t="str">
        <f t="shared" si="299"/>
        <v/>
      </c>
      <c r="AF618" t="str">
        <f t="shared" si="300"/>
        <v/>
      </c>
    </row>
    <row r="619" spans="4:32" ht="14.4" hidden="1">
      <c r="D619" t="str">
        <f t="shared" si="275"/>
        <v/>
      </c>
      <c r="E619" t="str">
        <f t="shared" si="276"/>
        <v/>
      </c>
      <c r="F619" t="str">
        <f t="shared" si="277"/>
        <v/>
      </c>
      <c r="G619" t="str">
        <f t="shared" si="301"/>
        <v/>
      </c>
      <c r="I619" t="str">
        <f t="shared" si="278"/>
        <v/>
      </c>
      <c r="J619" t="str">
        <f t="shared" si="279"/>
        <v/>
      </c>
      <c r="K619" t="str">
        <f t="shared" si="280"/>
        <v/>
      </c>
      <c r="L619" t="str">
        <f t="shared" si="281"/>
        <v/>
      </c>
      <c r="M619" t="str">
        <f t="shared" si="282"/>
        <v/>
      </c>
      <c r="N619" t="str">
        <f t="shared" si="283"/>
        <v/>
      </c>
      <c r="O619" t="str">
        <f t="shared" si="284"/>
        <v/>
      </c>
      <c r="P619" t="str">
        <f t="shared" si="285"/>
        <v/>
      </c>
      <c r="Q619" t="str">
        <f t="shared" si="286"/>
        <v/>
      </c>
      <c r="R619" t="str">
        <f t="shared" si="287"/>
        <v/>
      </c>
      <c r="S619" t="str">
        <f t="shared" si="288"/>
        <v/>
      </c>
      <c r="T619" t="str">
        <f t="shared" si="289"/>
        <v/>
      </c>
      <c r="U619" t="str">
        <f t="shared" si="290"/>
        <v/>
      </c>
      <c r="V619" t="str">
        <f t="shared" si="291"/>
        <v/>
      </c>
      <c r="W619" t="str">
        <f t="shared" si="292"/>
        <v/>
      </c>
      <c r="X619" t="str">
        <f t="shared" si="293"/>
        <v/>
      </c>
      <c r="Y619" t="str">
        <f t="shared" si="294"/>
        <v/>
      </c>
      <c r="Z619" t="str">
        <f t="shared" si="274"/>
        <v/>
      </c>
      <c r="AA619" t="str">
        <f t="shared" si="295"/>
        <v/>
      </c>
      <c r="AB619" t="str">
        <f t="shared" si="296"/>
        <v/>
      </c>
      <c r="AC619" t="str">
        <f t="shared" si="297"/>
        <v/>
      </c>
      <c r="AD619" t="str">
        <f t="shared" si="298"/>
        <v/>
      </c>
      <c r="AE619" t="str">
        <f t="shared" si="299"/>
        <v/>
      </c>
      <c r="AF619" t="str">
        <f t="shared" si="300"/>
        <v/>
      </c>
    </row>
    <row r="620" spans="4:32" ht="14.4" hidden="1">
      <c r="D620" t="str">
        <f t="shared" si="275"/>
        <v/>
      </c>
      <c r="E620" t="str">
        <f t="shared" si="276"/>
        <v/>
      </c>
      <c r="F620" t="str">
        <f t="shared" si="277"/>
        <v/>
      </c>
      <c r="G620" t="str">
        <f t="shared" si="301"/>
        <v/>
      </c>
      <c r="I620" t="str">
        <f t="shared" si="278"/>
        <v/>
      </c>
      <c r="J620" t="str">
        <f t="shared" si="279"/>
        <v/>
      </c>
      <c r="K620" t="str">
        <f t="shared" si="280"/>
        <v/>
      </c>
      <c r="L620" t="str">
        <f t="shared" si="281"/>
        <v/>
      </c>
      <c r="M620" t="str">
        <f t="shared" si="282"/>
        <v/>
      </c>
      <c r="N620" t="str">
        <f t="shared" si="283"/>
        <v/>
      </c>
      <c r="O620" t="str">
        <f t="shared" si="284"/>
        <v/>
      </c>
      <c r="P620" t="str">
        <f t="shared" si="285"/>
        <v/>
      </c>
      <c r="Q620" t="str">
        <f t="shared" si="286"/>
        <v/>
      </c>
      <c r="R620" t="str">
        <f t="shared" si="287"/>
        <v/>
      </c>
      <c r="S620" t="str">
        <f t="shared" si="288"/>
        <v/>
      </c>
      <c r="T620" t="str">
        <f t="shared" si="289"/>
        <v/>
      </c>
      <c r="U620" t="str">
        <f t="shared" si="290"/>
        <v/>
      </c>
      <c r="V620" t="str">
        <f t="shared" si="291"/>
        <v/>
      </c>
      <c r="W620" t="str">
        <f t="shared" si="292"/>
        <v/>
      </c>
      <c r="X620" t="str">
        <f t="shared" si="293"/>
        <v/>
      </c>
      <c r="Y620" t="str">
        <f t="shared" si="294"/>
        <v/>
      </c>
      <c r="Z620" t="str">
        <f t="shared" si="274"/>
        <v/>
      </c>
      <c r="AA620" t="str">
        <f t="shared" si="295"/>
        <v/>
      </c>
      <c r="AB620" t="str">
        <f t="shared" si="296"/>
        <v/>
      </c>
      <c r="AC620" t="str">
        <f t="shared" si="297"/>
        <v/>
      </c>
      <c r="AD620" t="str">
        <f t="shared" si="298"/>
        <v/>
      </c>
      <c r="AE620" t="str">
        <f t="shared" si="299"/>
        <v/>
      </c>
      <c r="AF620" t="str">
        <f t="shared" si="300"/>
        <v/>
      </c>
    </row>
    <row r="621" spans="4:32" ht="14.4" hidden="1">
      <c r="D621" t="str">
        <f t="shared" si="275"/>
        <v/>
      </c>
      <c r="E621" t="str">
        <f t="shared" si="276"/>
        <v/>
      </c>
      <c r="F621" t="str">
        <f t="shared" si="277"/>
        <v/>
      </c>
      <c r="G621" t="str">
        <f t="shared" si="301"/>
        <v/>
      </c>
      <c r="I621" t="str">
        <f t="shared" si="278"/>
        <v/>
      </c>
      <c r="J621" t="str">
        <f t="shared" si="279"/>
        <v/>
      </c>
      <c r="K621" t="str">
        <f t="shared" si="280"/>
        <v/>
      </c>
      <c r="L621" t="str">
        <f t="shared" si="281"/>
        <v/>
      </c>
      <c r="M621" t="str">
        <f t="shared" si="282"/>
        <v/>
      </c>
      <c r="N621" t="str">
        <f t="shared" si="283"/>
        <v/>
      </c>
      <c r="O621" t="str">
        <f t="shared" si="284"/>
        <v/>
      </c>
      <c r="P621" t="str">
        <f t="shared" si="285"/>
        <v/>
      </c>
      <c r="Q621" t="str">
        <f t="shared" si="286"/>
        <v/>
      </c>
      <c r="R621" t="str">
        <f t="shared" si="287"/>
        <v/>
      </c>
      <c r="S621" t="str">
        <f t="shared" si="288"/>
        <v/>
      </c>
      <c r="T621" t="str">
        <f t="shared" si="289"/>
        <v/>
      </c>
      <c r="U621" t="str">
        <f t="shared" si="290"/>
        <v/>
      </c>
      <c r="V621" t="str">
        <f t="shared" si="291"/>
        <v/>
      </c>
      <c r="W621" t="str">
        <f t="shared" si="292"/>
        <v/>
      </c>
      <c r="X621" t="str">
        <f t="shared" si="293"/>
        <v/>
      </c>
      <c r="Y621" t="str">
        <f t="shared" si="294"/>
        <v/>
      </c>
      <c r="Z621" t="str">
        <f t="shared" si="274"/>
        <v/>
      </c>
      <c r="AA621" t="str">
        <f t="shared" si="295"/>
        <v/>
      </c>
      <c r="AB621" t="str">
        <f t="shared" si="296"/>
        <v/>
      </c>
      <c r="AC621" t="str">
        <f t="shared" si="297"/>
        <v/>
      </c>
      <c r="AD621" t="str">
        <f t="shared" si="298"/>
        <v/>
      </c>
      <c r="AE621" t="str">
        <f t="shared" si="299"/>
        <v/>
      </c>
      <c r="AF621" t="str">
        <f t="shared" si="300"/>
        <v/>
      </c>
    </row>
    <row r="622" spans="4:32" ht="14.4" hidden="1">
      <c r="D622" t="str">
        <f t="shared" si="275"/>
        <v/>
      </c>
      <c r="E622" t="str">
        <f t="shared" si="276"/>
        <v/>
      </c>
      <c r="F622" t="str">
        <f t="shared" si="277"/>
        <v/>
      </c>
      <c r="G622" t="str">
        <f t="shared" si="301"/>
        <v/>
      </c>
      <c r="I622" t="str">
        <f t="shared" si="278"/>
        <v/>
      </c>
      <c r="J622" t="str">
        <f t="shared" si="279"/>
        <v/>
      </c>
      <c r="K622" t="str">
        <f t="shared" si="280"/>
        <v/>
      </c>
      <c r="L622" t="str">
        <f t="shared" si="281"/>
        <v/>
      </c>
      <c r="M622" t="str">
        <f t="shared" si="282"/>
        <v/>
      </c>
      <c r="N622" t="str">
        <f t="shared" si="283"/>
        <v/>
      </c>
      <c r="O622" t="str">
        <f t="shared" si="284"/>
        <v/>
      </c>
      <c r="P622" t="str">
        <f t="shared" si="285"/>
        <v/>
      </c>
      <c r="Q622" t="str">
        <f t="shared" si="286"/>
        <v/>
      </c>
      <c r="R622" t="str">
        <f t="shared" si="287"/>
        <v/>
      </c>
      <c r="S622" t="str">
        <f t="shared" si="288"/>
        <v/>
      </c>
      <c r="T622" t="str">
        <f t="shared" si="289"/>
        <v/>
      </c>
      <c r="U622" t="str">
        <f t="shared" si="290"/>
        <v/>
      </c>
      <c r="V622" t="str">
        <f t="shared" si="291"/>
        <v/>
      </c>
      <c r="W622" t="str">
        <f t="shared" si="292"/>
        <v/>
      </c>
      <c r="X622" t="str">
        <f t="shared" si="293"/>
        <v/>
      </c>
      <c r="Y622" t="str">
        <f t="shared" si="294"/>
        <v/>
      </c>
      <c r="Z622" t="str">
        <f t="shared" si="274"/>
        <v/>
      </c>
      <c r="AA622" t="str">
        <f t="shared" si="295"/>
        <v/>
      </c>
      <c r="AB622" t="str">
        <f t="shared" si="296"/>
        <v/>
      </c>
      <c r="AC622" t="str">
        <f t="shared" si="297"/>
        <v/>
      </c>
      <c r="AD622" t="str">
        <f t="shared" si="298"/>
        <v/>
      </c>
      <c r="AE622" t="str">
        <f t="shared" si="299"/>
        <v/>
      </c>
      <c r="AF622" t="str">
        <f t="shared" si="300"/>
        <v/>
      </c>
    </row>
    <row r="623" spans="4:32" ht="14.4" hidden="1">
      <c r="D623" t="str">
        <f t="shared" si="275"/>
        <v/>
      </c>
      <c r="E623" t="str">
        <f t="shared" si="276"/>
        <v/>
      </c>
      <c r="F623" t="str">
        <f t="shared" si="277"/>
        <v/>
      </c>
      <c r="G623" t="str">
        <f t="shared" si="301"/>
        <v/>
      </c>
      <c r="I623" t="str">
        <f t="shared" si="278"/>
        <v/>
      </c>
      <c r="J623" t="str">
        <f t="shared" si="279"/>
        <v/>
      </c>
      <c r="K623" t="str">
        <f t="shared" si="280"/>
        <v/>
      </c>
      <c r="L623" t="str">
        <f t="shared" si="281"/>
        <v/>
      </c>
      <c r="M623" t="str">
        <f t="shared" si="282"/>
        <v/>
      </c>
      <c r="N623" t="str">
        <f t="shared" si="283"/>
        <v/>
      </c>
      <c r="O623" t="str">
        <f t="shared" si="284"/>
        <v/>
      </c>
      <c r="P623" t="str">
        <f t="shared" si="285"/>
        <v/>
      </c>
      <c r="Q623" t="str">
        <f t="shared" si="286"/>
        <v/>
      </c>
      <c r="R623" t="str">
        <f t="shared" si="287"/>
        <v/>
      </c>
      <c r="S623" t="str">
        <f t="shared" si="288"/>
        <v/>
      </c>
      <c r="T623" t="str">
        <f t="shared" si="289"/>
        <v/>
      </c>
      <c r="U623" t="str">
        <f t="shared" si="290"/>
        <v/>
      </c>
      <c r="V623" t="str">
        <f t="shared" si="291"/>
        <v/>
      </c>
      <c r="W623" t="str">
        <f t="shared" si="292"/>
        <v/>
      </c>
      <c r="X623" t="str">
        <f t="shared" si="293"/>
        <v/>
      </c>
      <c r="Y623" t="str">
        <f t="shared" si="294"/>
        <v/>
      </c>
      <c r="Z623" t="str">
        <f t="shared" si="274"/>
        <v/>
      </c>
      <c r="AA623" t="str">
        <f t="shared" si="295"/>
        <v/>
      </c>
      <c r="AB623" t="str">
        <f t="shared" si="296"/>
        <v/>
      </c>
      <c r="AC623" t="str">
        <f t="shared" si="297"/>
        <v/>
      </c>
      <c r="AD623" t="str">
        <f t="shared" si="298"/>
        <v/>
      </c>
      <c r="AE623" t="str">
        <f t="shared" si="299"/>
        <v/>
      </c>
      <c r="AF623" t="str">
        <f t="shared" si="300"/>
        <v/>
      </c>
    </row>
    <row r="624" spans="4:32" ht="14.4" hidden="1">
      <c r="D624" t="str">
        <f t="shared" si="275"/>
        <v/>
      </c>
      <c r="E624" t="str">
        <f t="shared" si="276"/>
        <v/>
      </c>
      <c r="F624" t="str">
        <f t="shared" si="277"/>
        <v/>
      </c>
      <c r="G624" t="str">
        <f t="shared" si="301"/>
        <v/>
      </c>
      <c r="I624" t="str">
        <f t="shared" si="278"/>
        <v/>
      </c>
      <c r="J624" t="str">
        <f t="shared" si="279"/>
        <v/>
      </c>
      <c r="K624" t="str">
        <f t="shared" si="280"/>
        <v/>
      </c>
      <c r="L624" t="str">
        <f t="shared" si="281"/>
        <v/>
      </c>
      <c r="M624" t="str">
        <f t="shared" si="282"/>
        <v/>
      </c>
      <c r="N624" t="str">
        <f t="shared" si="283"/>
        <v/>
      </c>
      <c r="O624" t="str">
        <f t="shared" si="284"/>
        <v/>
      </c>
      <c r="P624" t="str">
        <f t="shared" si="285"/>
        <v/>
      </c>
      <c r="Q624" t="str">
        <f t="shared" si="286"/>
        <v/>
      </c>
      <c r="R624" t="str">
        <f t="shared" si="287"/>
        <v/>
      </c>
      <c r="S624" t="str">
        <f t="shared" si="288"/>
        <v/>
      </c>
      <c r="T624" t="str">
        <f t="shared" si="289"/>
        <v/>
      </c>
      <c r="U624" t="str">
        <f t="shared" si="290"/>
        <v/>
      </c>
      <c r="V624" t="str">
        <f t="shared" si="291"/>
        <v/>
      </c>
      <c r="W624" t="str">
        <f t="shared" si="292"/>
        <v/>
      </c>
      <c r="X624" t="str">
        <f t="shared" si="293"/>
        <v/>
      </c>
      <c r="Y624" t="str">
        <f t="shared" si="294"/>
        <v/>
      </c>
      <c r="Z624" t="str">
        <f t="shared" si="274"/>
        <v/>
      </c>
      <c r="AA624" t="str">
        <f t="shared" si="295"/>
        <v/>
      </c>
      <c r="AB624" t="str">
        <f t="shared" si="296"/>
        <v/>
      </c>
      <c r="AC624" t="str">
        <f t="shared" si="297"/>
        <v/>
      </c>
      <c r="AD624" t="str">
        <f t="shared" si="298"/>
        <v/>
      </c>
      <c r="AE624" t="str">
        <f t="shared" si="299"/>
        <v/>
      </c>
      <c r="AF624" t="str">
        <f t="shared" si="300"/>
        <v/>
      </c>
    </row>
    <row r="625" spans="4:32" ht="14.4" hidden="1">
      <c r="D625" t="str">
        <f t="shared" si="275"/>
        <v/>
      </c>
      <c r="E625" t="str">
        <f t="shared" si="276"/>
        <v/>
      </c>
      <c r="F625" t="str">
        <f t="shared" si="277"/>
        <v/>
      </c>
      <c r="G625" t="str">
        <f t="shared" si="301"/>
        <v/>
      </c>
      <c r="I625" t="str">
        <f t="shared" si="278"/>
        <v/>
      </c>
      <c r="J625" t="str">
        <f t="shared" si="279"/>
        <v/>
      </c>
      <c r="K625" t="str">
        <f t="shared" si="280"/>
        <v/>
      </c>
      <c r="L625" t="str">
        <f t="shared" si="281"/>
        <v/>
      </c>
      <c r="M625" t="str">
        <f t="shared" si="282"/>
        <v/>
      </c>
      <c r="N625" t="str">
        <f t="shared" si="283"/>
        <v/>
      </c>
      <c r="O625" t="str">
        <f t="shared" si="284"/>
        <v/>
      </c>
      <c r="P625" t="str">
        <f t="shared" si="285"/>
        <v/>
      </c>
      <c r="Q625" t="str">
        <f t="shared" si="286"/>
        <v/>
      </c>
      <c r="R625" t="str">
        <f t="shared" si="287"/>
        <v/>
      </c>
      <c r="S625" t="str">
        <f t="shared" si="288"/>
        <v/>
      </c>
      <c r="T625" t="str">
        <f t="shared" si="289"/>
        <v/>
      </c>
      <c r="U625" t="str">
        <f t="shared" si="290"/>
        <v/>
      </c>
      <c r="V625" t="str">
        <f t="shared" si="291"/>
        <v/>
      </c>
      <c r="W625" t="str">
        <f t="shared" si="292"/>
        <v/>
      </c>
      <c r="X625" t="str">
        <f t="shared" si="293"/>
        <v/>
      </c>
      <c r="Y625" t="str">
        <f t="shared" si="294"/>
        <v/>
      </c>
      <c r="Z625" t="str">
        <f t="shared" si="274"/>
        <v/>
      </c>
      <c r="AA625" t="str">
        <f t="shared" si="295"/>
        <v/>
      </c>
      <c r="AB625" t="str">
        <f t="shared" si="296"/>
        <v/>
      </c>
      <c r="AC625" t="str">
        <f t="shared" si="297"/>
        <v/>
      </c>
      <c r="AD625" t="str">
        <f t="shared" si="298"/>
        <v/>
      </c>
      <c r="AE625" t="str">
        <f t="shared" si="299"/>
        <v/>
      </c>
      <c r="AF625" t="str">
        <f t="shared" si="300"/>
        <v/>
      </c>
    </row>
    <row r="626" spans="4:32" ht="14.4" hidden="1">
      <c r="D626" t="str">
        <f t="shared" si="275"/>
        <v/>
      </c>
      <c r="E626" t="str">
        <f t="shared" si="276"/>
        <v/>
      </c>
      <c r="F626" t="str">
        <f t="shared" si="277"/>
        <v/>
      </c>
      <c r="G626" t="str">
        <f t="shared" si="301"/>
        <v/>
      </c>
      <c r="I626" t="str">
        <f t="shared" si="278"/>
        <v/>
      </c>
      <c r="J626" t="str">
        <f t="shared" si="279"/>
        <v/>
      </c>
      <c r="K626" t="str">
        <f t="shared" si="280"/>
        <v/>
      </c>
      <c r="L626" t="str">
        <f t="shared" si="281"/>
        <v/>
      </c>
      <c r="M626" t="str">
        <f t="shared" si="282"/>
        <v/>
      </c>
      <c r="N626" t="str">
        <f t="shared" si="283"/>
        <v/>
      </c>
      <c r="O626" t="str">
        <f t="shared" si="284"/>
        <v/>
      </c>
      <c r="P626" t="str">
        <f t="shared" si="285"/>
        <v/>
      </c>
      <c r="Q626" t="str">
        <f t="shared" si="286"/>
        <v/>
      </c>
      <c r="R626" t="str">
        <f t="shared" si="287"/>
        <v/>
      </c>
      <c r="S626" t="str">
        <f t="shared" si="288"/>
        <v/>
      </c>
      <c r="T626" t="str">
        <f t="shared" si="289"/>
        <v/>
      </c>
      <c r="U626" t="str">
        <f t="shared" si="290"/>
        <v/>
      </c>
      <c r="V626" t="str">
        <f t="shared" si="291"/>
        <v/>
      </c>
      <c r="W626" t="str">
        <f t="shared" si="292"/>
        <v/>
      </c>
      <c r="X626" t="str">
        <f t="shared" si="293"/>
        <v/>
      </c>
      <c r="Y626" t="str">
        <f t="shared" si="294"/>
        <v/>
      </c>
      <c r="Z626" t="str">
        <f t="shared" si="274"/>
        <v/>
      </c>
      <c r="AA626" t="str">
        <f t="shared" si="295"/>
        <v/>
      </c>
      <c r="AB626" t="str">
        <f t="shared" si="296"/>
        <v/>
      </c>
      <c r="AC626" t="str">
        <f t="shared" si="297"/>
        <v/>
      </c>
      <c r="AD626" t="str">
        <f t="shared" si="298"/>
        <v/>
      </c>
      <c r="AE626" t="str">
        <f t="shared" si="299"/>
        <v/>
      </c>
      <c r="AF626" t="str">
        <f t="shared" si="300"/>
        <v/>
      </c>
    </row>
    <row r="627" spans="4:32" ht="14.4" hidden="1">
      <c r="D627" t="str">
        <f t="shared" si="275"/>
        <v/>
      </c>
      <c r="E627" t="str">
        <f t="shared" si="276"/>
        <v/>
      </c>
      <c r="F627" t="str">
        <f t="shared" si="277"/>
        <v/>
      </c>
      <c r="G627" t="str">
        <f t="shared" si="301"/>
        <v/>
      </c>
      <c r="I627" t="str">
        <f t="shared" si="278"/>
        <v/>
      </c>
      <c r="J627" t="str">
        <f t="shared" si="279"/>
        <v/>
      </c>
      <c r="K627" t="str">
        <f t="shared" si="280"/>
        <v/>
      </c>
      <c r="L627" t="str">
        <f t="shared" si="281"/>
        <v/>
      </c>
      <c r="M627" t="str">
        <f t="shared" si="282"/>
        <v/>
      </c>
      <c r="N627" t="str">
        <f t="shared" si="283"/>
        <v/>
      </c>
      <c r="O627" t="str">
        <f t="shared" si="284"/>
        <v/>
      </c>
      <c r="P627" t="str">
        <f t="shared" si="285"/>
        <v/>
      </c>
      <c r="Q627" t="str">
        <f t="shared" si="286"/>
        <v/>
      </c>
      <c r="R627" t="str">
        <f t="shared" si="287"/>
        <v/>
      </c>
      <c r="S627" t="str">
        <f t="shared" si="288"/>
        <v/>
      </c>
      <c r="T627" t="str">
        <f t="shared" si="289"/>
        <v/>
      </c>
      <c r="U627" t="str">
        <f t="shared" si="290"/>
        <v/>
      </c>
      <c r="V627" t="str">
        <f t="shared" si="291"/>
        <v/>
      </c>
      <c r="W627" t="str">
        <f t="shared" si="292"/>
        <v/>
      </c>
      <c r="X627" t="str">
        <f t="shared" si="293"/>
        <v/>
      </c>
      <c r="Y627" t="str">
        <f t="shared" si="294"/>
        <v/>
      </c>
      <c r="Z627" t="str">
        <f t="shared" si="274"/>
        <v/>
      </c>
      <c r="AA627" t="str">
        <f t="shared" si="295"/>
        <v/>
      </c>
      <c r="AB627" t="str">
        <f t="shared" si="296"/>
        <v/>
      </c>
      <c r="AC627" t="str">
        <f t="shared" si="297"/>
        <v/>
      </c>
      <c r="AD627" t="str">
        <f t="shared" si="298"/>
        <v/>
      </c>
      <c r="AE627" t="str">
        <f t="shared" si="299"/>
        <v/>
      </c>
      <c r="AF627" t="str">
        <f t="shared" si="300"/>
        <v/>
      </c>
    </row>
    <row r="628" spans="4:32" ht="14.4" hidden="1">
      <c r="D628" t="str">
        <f t="shared" si="275"/>
        <v/>
      </c>
      <c r="E628" t="str">
        <f t="shared" si="276"/>
        <v/>
      </c>
      <c r="F628" t="str">
        <f t="shared" si="277"/>
        <v/>
      </c>
      <c r="G628" t="str">
        <f t="shared" si="301"/>
        <v/>
      </c>
      <c r="I628" t="str">
        <f t="shared" si="278"/>
        <v/>
      </c>
      <c r="J628" t="str">
        <f t="shared" si="279"/>
        <v/>
      </c>
      <c r="K628" t="str">
        <f t="shared" si="280"/>
        <v/>
      </c>
      <c r="L628" t="str">
        <f t="shared" si="281"/>
        <v/>
      </c>
      <c r="M628" t="str">
        <f t="shared" si="282"/>
        <v/>
      </c>
      <c r="N628" t="str">
        <f t="shared" si="283"/>
        <v/>
      </c>
      <c r="O628" t="str">
        <f t="shared" si="284"/>
        <v/>
      </c>
      <c r="P628" t="str">
        <f t="shared" si="285"/>
        <v/>
      </c>
      <c r="Q628" t="str">
        <f t="shared" si="286"/>
        <v/>
      </c>
      <c r="R628" t="str">
        <f t="shared" si="287"/>
        <v/>
      </c>
      <c r="S628" t="str">
        <f t="shared" si="288"/>
        <v/>
      </c>
      <c r="T628" t="str">
        <f t="shared" si="289"/>
        <v/>
      </c>
      <c r="U628" t="str">
        <f t="shared" si="290"/>
        <v/>
      </c>
      <c r="V628" t="str">
        <f t="shared" si="291"/>
        <v/>
      </c>
      <c r="W628" t="str">
        <f t="shared" si="292"/>
        <v/>
      </c>
      <c r="X628" t="str">
        <f t="shared" si="293"/>
        <v/>
      </c>
      <c r="Y628" t="str">
        <f t="shared" si="294"/>
        <v/>
      </c>
      <c r="Z628" t="str">
        <f t="shared" si="274"/>
        <v/>
      </c>
      <c r="AA628" t="str">
        <f t="shared" si="295"/>
        <v/>
      </c>
      <c r="AB628" t="str">
        <f t="shared" si="296"/>
        <v/>
      </c>
      <c r="AC628" t="str">
        <f t="shared" si="297"/>
        <v/>
      </c>
      <c r="AD628" t="str">
        <f t="shared" si="298"/>
        <v/>
      </c>
      <c r="AE628" t="str">
        <f t="shared" si="299"/>
        <v/>
      </c>
      <c r="AF628" t="str">
        <f t="shared" si="300"/>
        <v/>
      </c>
    </row>
    <row r="629" spans="4:32" ht="14.4" hidden="1">
      <c r="D629" t="str">
        <f t="shared" si="275"/>
        <v/>
      </c>
      <c r="E629" t="str">
        <f t="shared" si="276"/>
        <v/>
      </c>
      <c r="F629" t="str">
        <f t="shared" si="277"/>
        <v/>
      </c>
      <c r="G629" t="str">
        <f t="shared" si="301"/>
        <v/>
      </c>
      <c r="I629" t="str">
        <f t="shared" si="278"/>
        <v/>
      </c>
      <c r="J629" t="str">
        <f t="shared" si="279"/>
        <v/>
      </c>
      <c r="K629" t="str">
        <f t="shared" si="280"/>
        <v/>
      </c>
      <c r="L629" t="str">
        <f t="shared" si="281"/>
        <v/>
      </c>
      <c r="M629" t="str">
        <f t="shared" si="282"/>
        <v/>
      </c>
      <c r="N629" t="str">
        <f t="shared" si="283"/>
        <v/>
      </c>
      <c r="O629" t="str">
        <f t="shared" si="284"/>
        <v/>
      </c>
      <c r="P629" t="str">
        <f t="shared" si="285"/>
        <v/>
      </c>
      <c r="Q629" t="str">
        <f t="shared" si="286"/>
        <v/>
      </c>
      <c r="R629" t="str">
        <f t="shared" si="287"/>
        <v/>
      </c>
      <c r="S629" t="str">
        <f t="shared" si="288"/>
        <v/>
      </c>
      <c r="T629" t="str">
        <f t="shared" si="289"/>
        <v/>
      </c>
      <c r="U629" t="str">
        <f t="shared" si="290"/>
        <v/>
      </c>
      <c r="V629" t="str">
        <f t="shared" si="291"/>
        <v/>
      </c>
      <c r="W629" t="str">
        <f t="shared" si="292"/>
        <v/>
      </c>
      <c r="X629" t="str">
        <f t="shared" si="293"/>
        <v/>
      </c>
      <c r="Y629" t="str">
        <f t="shared" si="294"/>
        <v/>
      </c>
      <c r="Z629" t="str">
        <f t="shared" ref="Z629:Z692" si="302">IF(ISBLANK(A629), "", BR629)</f>
        <v/>
      </c>
      <c r="AA629" t="str">
        <f t="shared" si="295"/>
        <v/>
      </c>
      <c r="AB629" t="str">
        <f t="shared" si="296"/>
        <v/>
      </c>
      <c r="AC629" t="str">
        <f t="shared" si="297"/>
        <v/>
      </c>
      <c r="AD629" t="str">
        <f t="shared" si="298"/>
        <v/>
      </c>
      <c r="AE629" t="str">
        <f t="shared" si="299"/>
        <v/>
      </c>
      <c r="AF629" t="str">
        <f t="shared" si="300"/>
        <v/>
      </c>
    </row>
    <row r="630" spans="4:32" ht="14.4" hidden="1">
      <c r="D630" t="str">
        <f t="shared" si="275"/>
        <v/>
      </c>
      <c r="E630" t="str">
        <f t="shared" si="276"/>
        <v/>
      </c>
      <c r="F630" t="str">
        <f t="shared" si="277"/>
        <v/>
      </c>
      <c r="G630" t="str">
        <f t="shared" si="301"/>
        <v/>
      </c>
      <c r="I630" t="str">
        <f t="shared" si="278"/>
        <v/>
      </c>
      <c r="J630" t="str">
        <f t="shared" si="279"/>
        <v/>
      </c>
      <c r="K630" t="str">
        <f t="shared" si="280"/>
        <v/>
      </c>
      <c r="L630" t="str">
        <f t="shared" si="281"/>
        <v/>
      </c>
      <c r="M630" t="str">
        <f t="shared" si="282"/>
        <v/>
      </c>
      <c r="N630" t="str">
        <f t="shared" si="283"/>
        <v/>
      </c>
      <c r="O630" t="str">
        <f t="shared" si="284"/>
        <v/>
      </c>
      <c r="P630" t="str">
        <f t="shared" si="285"/>
        <v/>
      </c>
      <c r="Q630" t="str">
        <f t="shared" si="286"/>
        <v/>
      </c>
      <c r="R630" t="str">
        <f t="shared" si="287"/>
        <v/>
      </c>
      <c r="S630" t="str">
        <f t="shared" si="288"/>
        <v/>
      </c>
      <c r="T630" t="str">
        <f t="shared" si="289"/>
        <v/>
      </c>
      <c r="U630" t="str">
        <f t="shared" si="290"/>
        <v/>
      </c>
      <c r="V630" t="str">
        <f t="shared" si="291"/>
        <v/>
      </c>
      <c r="W630" t="str">
        <f t="shared" si="292"/>
        <v/>
      </c>
      <c r="X630" t="str">
        <f t="shared" si="293"/>
        <v/>
      </c>
      <c r="Y630" t="str">
        <f t="shared" si="294"/>
        <v/>
      </c>
      <c r="Z630" t="str">
        <f t="shared" si="302"/>
        <v/>
      </c>
      <c r="AA630" t="str">
        <f t="shared" si="295"/>
        <v/>
      </c>
      <c r="AB630" t="str">
        <f t="shared" si="296"/>
        <v/>
      </c>
      <c r="AC630" t="str">
        <f t="shared" si="297"/>
        <v/>
      </c>
      <c r="AD630" t="str">
        <f t="shared" si="298"/>
        <v/>
      </c>
      <c r="AE630" t="str">
        <f t="shared" si="299"/>
        <v/>
      </c>
      <c r="AF630" t="str">
        <f t="shared" si="300"/>
        <v/>
      </c>
    </row>
    <row r="631" spans="4:32" ht="14.4" hidden="1">
      <c r="D631" t="str">
        <f t="shared" si="275"/>
        <v/>
      </c>
      <c r="E631" t="str">
        <f t="shared" si="276"/>
        <v/>
      </c>
      <c r="F631" t="str">
        <f t="shared" si="277"/>
        <v/>
      </c>
      <c r="G631" t="str">
        <f t="shared" si="301"/>
        <v/>
      </c>
      <c r="I631" t="str">
        <f t="shared" si="278"/>
        <v/>
      </c>
      <c r="J631" t="str">
        <f t="shared" si="279"/>
        <v/>
      </c>
      <c r="K631" t="str">
        <f t="shared" si="280"/>
        <v/>
      </c>
      <c r="L631" t="str">
        <f t="shared" si="281"/>
        <v/>
      </c>
      <c r="M631" t="str">
        <f t="shared" si="282"/>
        <v/>
      </c>
      <c r="N631" t="str">
        <f t="shared" si="283"/>
        <v/>
      </c>
      <c r="O631" t="str">
        <f t="shared" si="284"/>
        <v/>
      </c>
      <c r="P631" t="str">
        <f t="shared" si="285"/>
        <v/>
      </c>
      <c r="Q631" t="str">
        <f t="shared" si="286"/>
        <v/>
      </c>
      <c r="R631" t="str">
        <f t="shared" si="287"/>
        <v/>
      </c>
      <c r="S631" t="str">
        <f t="shared" si="288"/>
        <v/>
      </c>
      <c r="T631" t="str">
        <f t="shared" si="289"/>
        <v/>
      </c>
      <c r="U631" t="str">
        <f t="shared" si="290"/>
        <v/>
      </c>
      <c r="V631" t="str">
        <f t="shared" si="291"/>
        <v/>
      </c>
      <c r="W631" t="str">
        <f t="shared" si="292"/>
        <v/>
      </c>
      <c r="X631" t="str">
        <f t="shared" si="293"/>
        <v/>
      </c>
      <c r="Y631" t="str">
        <f t="shared" si="294"/>
        <v/>
      </c>
      <c r="Z631" t="str">
        <f t="shared" si="302"/>
        <v/>
      </c>
      <c r="AA631" t="str">
        <f t="shared" si="295"/>
        <v/>
      </c>
      <c r="AB631" t="str">
        <f t="shared" si="296"/>
        <v/>
      </c>
      <c r="AC631" t="str">
        <f t="shared" si="297"/>
        <v/>
      </c>
      <c r="AD631" t="str">
        <f t="shared" si="298"/>
        <v/>
      </c>
      <c r="AE631" t="str">
        <f t="shared" si="299"/>
        <v/>
      </c>
      <c r="AF631" t="str">
        <f t="shared" si="300"/>
        <v/>
      </c>
    </row>
    <row r="632" spans="4:32" ht="14.4" hidden="1">
      <c r="D632" t="str">
        <f t="shared" si="275"/>
        <v/>
      </c>
      <c r="E632" t="str">
        <f t="shared" si="276"/>
        <v/>
      </c>
      <c r="F632" t="str">
        <f t="shared" si="277"/>
        <v/>
      </c>
      <c r="G632" t="str">
        <f t="shared" si="301"/>
        <v/>
      </c>
      <c r="I632" t="str">
        <f t="shared" si="278"/>
        <v/>
      </c>
      <c r="J632" t="str">
        <f t="shared" si="279"/>
        <v/>
      </c>
      <c r="K632" t="str">
        <f t="shared" si="280"/>
        <v/>
      </c>
      <c r="L632" t="str">
        <f t="shared" si="281"/>
        <v/>
      </c>
      <c r="M632" t="str">
        <f t="shared" si="282"/>
        <v/>
      </c>
      <c r="N632" t="str">
        <f t="shared" si="283"/>
        <v/>
      </c>
      <c r="O632" t="str">
        <f t="shared" si="284"/>
        <v/>
      </c>
      <c r="P632" t="str">
        <f t="shared" si="285"/>
        <v/>
      </c>
      <c r="Q632" t="str">
        <f t="shared" si="286"/>
        <v/>
      </c>
      <c r="R632" t="str">
        <f t="shared" si="287"/>
        <v/>
      </c>
      <c r="S632" t="str">
        <f t="shared" si="288"/>
        <v/>
      </c>
      <c r="T632" t="str">
        <f t="shared" si="289"/>
        <v/>
      </c>
      <c r="U632" t="str">
        <f t="shared" si="290"/>
        <v/>
      </c>
      <c r="V632" t="str">
        <f t="shared" si="291"/>
        <v/>
      </c>
      <c r="W632" t="str">
        <f t="shared" si="292"/>
        <v/>
      </c>
      <c r="X632" t="str">
        <f t="shared" si="293"/>
        <v/>
      </c>
      <c r="Y632" t="str">
        <f t="shared" si="294"/>
        <v/>
      </c>
      <c r="Z632" t="str">
        <f t="shared" si="302"/>
        <v/>
      </c>
      <c r="AA632" t="str">
        <f t="shared" si="295"/>
        <v/>
      </c>
      <c r="AB632" t="str">
        <f t="shared" si="296"/>
        <v/>
      </c>
      <c r="AC632" t="str">
        <f t="shared" si="297"/>
        <v/>
      </c>
      <c r="AD632" t="str">
        <f t="shared" si="298"/>
        <v/>
      </c>
      <c r="AE632" t="str">
        <f t="shared" si="299"/>
        <v/>
      </c>
      <c r="AF632" t="str">
        <f t="shared" si="300"/>
        <v/>
      </c>
    </row>
    <row r="633" spans="4:32" ht="14.4" hidden="1">
      <c r="D633" t="str">
        <f t="shared" si="275"/>
        <v/>
      </c>
      <c r="E633" t="str">
        <f t="shared" si="276"/>
        <v/>
      </c>
      <c r="F633" t="str">
        <f t="shared" si="277"/>
        <v/>
      </c>
      <c r="G633" t="str">
        <f t="shared" si="301"/>
        <v/>
      </c>
      <c r="I633" t="str">
        <f t="shared" si="278"/>
        <v/>
      </c>
      <c r="J633" t="str">
        <f t="shared" si="279"/>
        <v/>
      </c>
      <c r="K633" t="str">
        <f t="shared" si="280"/>
        <v/>
      </c>
      <c r="L633" t="str">
        <f t="shared" si="281"/>
        <v/>
      </c>
      <c r="M633" t="str">
        <f t="shared" si="282"/>
        <v/>
      </c>
      <c r="N633" t="str">
        <f t="shared" si="283"/>
        <v/>
      </c>
      <c r="O633" t="str">
        <f t="shared" si="284"/>
        <v/>
      </c>
      <c r="P633" t="str">
        <f t="shared" si="285"/>
        <v/>
      </c>
      <c r="Q633" t="str">
        <f t="shared" si="286"/>
        <v/>
      </c>
      <c r="R633" t="str">
        <f t="shared" si="287"/>
        <v/>
      </c>
      <c r="S633" t="str">
        <f t="shared" si="288"/>
        <v/>
      </c>
      <c r="T633" t="str">
        <f t="shared" si="289"/>
        <v/>
      </c>
      <c r="U633" t="str">
        <f t="shared" si="290"/>
        <v/>
      </c>
      <c r="V633" t="str">
        <f t="shared" si="291"/>
        <v/>
      </c>
      <c r="W633" t="str">
        <f t="shared" si="292"/>
        <v/>
      </c>
      <c r="X633" t="str">
        <f t="shared" si="293"/>
        <v/>
      </c>
      <c r="Y633" t="str">
        <f t="shared" si="294"/>
        <v/>
      </c>
      <c r="Z633" t="str">
        <f t="shared" si="302"/>
        <v/>
      </c>
      <c r="AA633" t="str">
        <f t="shared" si="295"/>
        <v/>
      </c>
      <c r="AB633" t="str">
        <f t="shared" si="296"/>
        <v/>
      </c>
      <c r="AC633" t="str">
        <f t="shared" si="297"/>
        <v/>
      </c>
      <c r="AD633" t="str">
        <f t="shared" si="298"/>
        <v/>
      </c>
      <c r="AE633" t="str">
        <f t="shared" si="299"/>
        <v/>
      </c>
      <c r="AF633" t="str">
        <f t="shared" si="300"/>
        <v/>
      </c>
    </row>
    <row r="634" spans="4:32" ht="14.4" hidden="1">
      <c r="D634" t="str">
        <f t="shared" si="275"/>
        <v/>
      </c>
      <c r="E634" t="str">
        <f t="shared" si="276"/>
        <v/>
      </c>
      <c r="F634" t="str">
        <f t="shared" si="277"/>
        <v/>
      </c>
      <c r="G634" t="str">
        <f t="shared" si="301"/>
        <v/>
      </c>
      <c r="I634" t="str">
        <f t="shared" si="278"/>
        <v/>
      </c>
      <c r="J634" t="str">
        <f t="shared" si="279"/>
        <v/>
      </c>
      <c r="K634" t="str">
        <f t="shared" si="280"/>
        <v/>
      </c>
      <c r="L634" t="str">
        <f t="shared" si="281"/>
        <v/>
      </c>
      <c r="M634" t="str">
        <f t="shared" si="282"/>
        <v/>
      </c>
      <c r="N634" t="str">
        <f t="shared" si="283"/>
        <v/>
      </c>
      <c r="O634" t="str">
        <f t="shared" si="284"/>
        <v/>
      </c>
      <c r="P634" t="str">
        <f t="shared" si="285"/>
        <v/>
      </c>
      <c r="Q634" t="str">
        <f t="shared" si="286"/>
        <v/>
      </c>
      <c r="R634" t="str">
        <f t="shared" si="287"/>
        <v/>
      </c>
      <c r="S634" t="str">
        <f t="shared" si="288"/>
        <v/>
      </c>
      <c r="T634" t="str">
        <f t="shared" si="289"/>
        <v/>
      </c>
      <c r="U634" t="str">
        <f t="shared" si="290"/>
        <v/>
      </c>
      <c r="V634" t="str">
        <f t="shared" si="291"/>
        <v/>
      </c>
      <c r="W634" t="str">
        <f t="shared" si="292"/>
        <v/>
      </c>
      <c r="X634" t="str">
        <f t="shared" si="293"/>
        <v/>
      </c>
      <c r="Y634" t="str">
        <f t="shared" si="294"/>
        <v/>
      </c>
      <c r="Z634" t="str">
        <f t="shared" si="302"/>
        <v/>
      </c>
      <c r="AA634" t="str">
        <f t="shared" si="295"/>
        <v/>
      </c>
      <c r="AB634" t="str">
        <f t="shared" si="296"/>
        <v/>
      </c>
      <c r="AC634" t="str">
        <f t="shared" si="297"/>
        <v/>
      </c>
      <c r="AD634" t="str">
        <f t="shared" si="298"/>
        <v/>
      </c>
      <c r="AE634" t="str">
        <f t="shared" si="299"/>
        <v/>
      </c>
      <c r="AF634" t="str">
        <f t="shared" si="300"/>
        <v/>
      </c>
    </row>
    <row r="635" spans="4:32" ht="14.4" hidden="1">
      <c r="D635" t="str">
        <f t="shared" si="275"/>
        <v/>
      </c>
      <c r="E635" t="str">
        <f t="shared" si="276"/>
        <v/>
      </c>
      <c r="F635" t="str">
        <f t="shared" si="277"/>
        <v/>
      </c>
      <c r="G635" t="str">
        <f t="shared" si="301"/>
        <v/>
      </c>
      <c r="I635" t="str">
        <f t="shared" si="278"/>
        <v/>
      </c>
      <c r="J635" t="str">
        <f t="shared" si="279"/>
        <v/>
      </c>
      <c r="K635" t="str">
        <f t="shared" si="280"/>
        <v/>
      </c>
      <c r="L635" t="str">
        <f t="shared" si="281"/>
        <v/>
      </c>
      <c r="M635" t="str">
        <f t="shared" si="282"/>
        <v/>
      </c>
      <c r="N635" t="str">
        <f t="shared" si="283"/>
        <v/>
      </c>
      <c r="O635" t="str">
        <f t="shared" si="284"/>
        <v/>
      </c>
      <c r="P635" t="str">
        <f t="shared" si="285"/>
        <v/>
      </c>
      <c r="Q635" t="str">
        <f t="shared" si="286"/>
        <v/>
      </c>
      <c r="R635" t="str">
        <f t="shared" si="287"/>
        <v/>
      </c>
      <c r="S635" t="str">
        <f t="shared" si="288"/>
        <v/>
      </c>
      <c r="T635" t="str">
        <f t="shared" si="289"/>
        <v/>
      </c>
      <c r="U635" t="str">
        <f t="shared" si="290"/>
        <v/>
      </c>
      <c r="V635" t="str">
        <f t="shared" si="291"/>
        <v/>
      </c>
      <c r="W635" t="str">
        <f t="shared" si="292"/>
        <v/>
      </c>
      <c r="X635" t="str">
        <f t="shared" si="293"/>
        <v/>
      </c>
      <c r="Y635" t="str">
        <f t="shared" si="294"/>
        <v/>
      </c>
      <c r="Z635" t="str">
        <f t="shared" si="302"/>
        <v/>
      </c>
      <c r="AA635" t="str">
        <f t="shared" si="295"/>
        <v/>
      </c>
      <c r="AB635" t="str">
        <f t="shared" si="296"/>
        <v/>
      </c>
      <c r="AC635" t="str">
        <f t="shared" si="297"/>
        <v/>
      </c>
      <c r="AD635" t="str">
        <f t="shared" si="298"/>
        <v/>
      </c>
      <c r="AE635" t="str">
        <f t="shared" si="299"/>
        <v/>
      </c>
      <c r="AF635" t="str">
        <f t="shared" si="300"/>
        <v/>
      </c>
    </row>
    <row r="636" spans="4:32" ht="14.4" hidden="1">
      <c r="D636" t="str">
        <f t="shared" si="275"/>
        <v/>
      </c>
      <c r="E636" t="str">
        <f t="shared" si="276"/>
        <v/>
      </c>
      <c r="F636" t="str">
        <f t="shared" si="277"/>
        <v/>
      </c>
      <c r="G636" t="str">
        <f t="shared" si="301"/>
        <v/>
      </c>
      <c r="I636" t="str">
        <f t="shared" si="278"/>
        <v/>
      </c>
      <c r="J636" t="str">
        <f t="shared" si="279"/>
        <v/>
      </c>
      <c r="K636" t="str">
        <f t="shared" si="280"/>
        <v/>
      </c>
      <c r="L636" t="str">
        <f t="shared" si="281"/>
        <v/>
      </c>
      <c r="M636" t="str">
        <f t="shared" si="282"/>
        <v/>
      </c>
      <c r="N636" t="str">
        <f t="shared" si="283"/>
        <v/>
      </c>
      <c r="O636" t="str">
        <f t="shared" si="284"/>
        <v/>
      </c>
      <c r="P636" t="str">
        <f t="shared" si="285"/>
        <v/>
      </c>
      <c r="Q636" t="str">
        <f t="shared" si="286"/>
        <v/>
      </c>
      <c r="R636" t="str">
        <f t="shared" si="287"/>
        <v/>
      </c>
      <c r="S636" t="str">
        <f t="shared" si="288"/>
        <v/>
      </c>
      <c r="T636" t="str">
        <f t="shared" si="289"/>
        <v/>
      </c>
      <c r="U636" t="str">
        <f t="shared" si="290"/>
        <v/>
      </c>
      <c r="V636" t="str">
        <f t="shared" si="291"/>
        <v/>
      </c>
      <c r="W636" t="str">
        <f t="shared" si="292"/>
        <v/>
      </c>
      <c r="X636" t="str">
        <f t="shared" si="293"/>
        <v/>
      </c>
      <c r="Y636" t="str">
        <f t="shared" si="294"/>
        <v/>
      </c>
      <c r="Z636" t="str">
        <f t="shared" si="302"/>
        <v/>
      </c>
      <c r="AA636" t="str">
        <f t="shared" si="295"/>
        <v/>
      </c>
      <c r="AB636" t="str">
        <f t="shared" si="296"/>
        <v/>
      </c>
      <c r="AC636" t="str">
        <f t="shared" si="297"/>
        <v/>
      </c>
      <c r="AD636" t="str">
        <f t="shared" si="298"/>
        <v/>
      </c>
      <c r="AE636" t="str">
        <f t="shared" si="299"/>
        <v/>
      </c>
      <c r="AF636" t="str">
        <f t="shared" si="300"/>
        <v/>
      </c>
    </row>
    <row r="637" spans="4:32" ht="14.4" hidden="1">
      <c r="D637" t="str">
        <f t="shared" si="275"/>
        <v/>
      </c>
      <c r="E637" t="str">
        <f t="shared" si="276"/>
        <v/>
      </c>
      <c r="F637" t="str">
        <f t="shared" si="277"/>
        <v/>
      </c>
      <c r="G637" t="str">
        <f t="shared" si="301"/>
        <v/>
      </c>
      <c r="I637" t="str">
        <f t="shared" si="278"/>
        <v/>
      </c>
      <c r="J637" t="str">
        <f t="shared" si="279"/>
        <v/>
      </c>
      <c r="K637" t="str">
        <f t="shared" si="280"/>
        <v/>
      </c>
      <c r="L637" t="str">
        <f t="shared" si="281"/>
        <v/>
      </c>
      <c r="M637" t="str">
        <f t="shared" si="282"/>
        <v/>
      </c>
      <c r="N637" t="str">
        <f t="shared" si="283"/>
        <v/>
      </c>
      <c r="O637" t="str">
        <f t="shared" si="284"/>
        <v/>
      </c>
      <c r="P637" t="str">
        <f t="shared" si="285"/>
        <v/>
      </c>
      <c r="Q637" t="str">
        <f t="shared" si="286"/>
        <v/>
      </c>
      <c r="R637" t="str">
        <f t="shared" si="287"/>
        <v/>
      </c>
      <c r="S637" t="str">
        <f t="shared" si="288"/>
        <v/>
      </c>
      <c r="T637" t="str">
        <f t="shared" si="289"/>
        <v/>
      </c>
      <c r="U637" t="str">
        <f t="shared" si="290"/>
        <v/>
      </c>
      <c r="V637" t="str">
        <f t="shared" si="291"/>
        <v/>
      </c>
      <c r="W637" t="str">
        <f t="shared" si="292"/>
        <v/>
      </c>
      <c r="X637" t="str">
        <f t="shared" si="293"/>
        <v/>
      </c>
      <c r="Y637" t="str">
        <f t="shared" si="294"/>
        <v/>
      </c>
      <c r="Z637" t="str">
        <f t="shared" si="302"/>
        <v/>
      </c>
      <c r="AA637" t="str">
        <f t="shared" si="295"/>
        <v/>
      </c>
      <c r="AB637" t="str">
        <f t="shared" si="296"/>
        <v/>
      </c>
      <c r="AC637" t="str">
        <f t="shared" si="297"/>
        <v/>
      </c>
      <c r="AD637" t="str">
        <f t="shared" si="298"/>
        <v/>
      </c>
      <c r="AE637" t="str">
        <f t="shared" si="299"/>
        <v/>
      </c>
      <c r="AF637" t="str">
        <f t="shared" si="300"/>
        <v/>
      </c>
    </row>
    <row r="638" spans="4:32" ht="14.4" hidden="1">
      <c r="D638" t="str">
        <f t="shared" si="275"/>
        <v/>
      </c>
      <c r="E638" t="str">
        <f t="shared" si="276"/>
        <v/>
      </c>
      <c r="F638" t="str">
        <f t="shared" si="277"/>
        <v/>
      </c>
      <c r="G638" t="str">
        <f t="shared" si="301"/>
        <v/>
      </c>
      <c r="I638" t="str">
        <f t="shared" si="278"/>
        <v/>
      </c>
      <c r="J638" t="str">
        <f t="shared" si="279"/>
        <v/>
      </c>
      <c r="K638" t="str">
        <f t="shared" si="280"/>
        <v/>
      </c>
      <c r="L638" t="str">
        <f t="shared" si="281"/>
        <v/>
      </c>
      <c r="M638" t="str">
        <f t="shared" si="282"/>
        <v/>
      </c>
      <c r="N638" t="str">
        <f t="shared" si="283"/>
        <v/>
      </c>
      <c r="O638" t="str">
        <f t="shared" si="284"/>
        <v/>
      </c>
      <c r="P638" t="str">
        <f t="shared" si="285"/>
        <v/>
      </c>
      <c r="Q638" t="str">
        <f t="shared" si="286"/>
        <v/>
      </c>
      <c r="R638" t="str">
        <f t="shared" si="287"/>
        <v/>
      </c>
      <c r="S638" t="str">
        <f t="shared" si="288"/>
        <v/>
      </c>
      <c r="T638" t="str">
        <f t="shared" si="289"/>
        <v/>
      </c>
      <c r="U638" t="str">
        <f t="shared" si="290"/>
        <v/>
      </c>
      <c r="V638" t="str">
        <f t="shared" si="291"/>
        <v/>
      </c>
      <c r="W638" t="str">
        <f t="shared" si="292"/>
        <v/>
      </c>
      <c r="X638" t="str">
        <f t="shared" si="293"/>
        <v/>
      </c>
      <c r="Y638" t="str">
        <f t="shared" si="294"/>
        <v/>
      </c>
      <c r="Z638" t="str">
        <f t="shared" si="302"/>
        <v/>
      </c>
      <c r="AA638" t="str">
        <f t="shared" si="295"/>
        <v/>
      </c>
      <c r="AB638" t="str">
        <f t="shared" si="296"/>
        <v/>
      </c>
      <c r="AC638" t="str">
        <f t="shared" si="297"/>
        <v/>
      </c>
      <c r="AD638" t="str">
        <f t="shared" si="298"/>
        <v/>
      </c>
      <c r="AE638" t="str">
        <f t="shared" si="299"/>
        <v/>
      </c>
      <c r="AF638" t="str">
        <f t="shared" si="300"/>
        <v/>
      </c>
    </row>
    <row r="639" spans="4:32" ht="14.4" hidden="1">
      <c r="D639" t="str">
        <f t="shared" si="275"/>
        <v/>
      </c>
      <c r="E639" t="str">
        <f t="shared" si="276"/>
        <v/>
      </c>
      <c r="F639" t="str">
        <f t="shared" si="277"/>
        <v/>
      </c>
      <c r="G639" t="str">
        <f t="shared" si="301"/>
        <v/>
      </c>
      <c r="I639" t="str">
        <f t="shared" si="278"/>
        <v/>
      </c>
      <c r="J639" t="str">
        <f t="shared" si="279"/>
        <v/>
      </c>
      <c r="K639" t="str">
        <f t="shared" si="280"/>
        <v/>
      </c>
      <c r="L639" t="str">
        <f t="shared" si="281"/>
        <v/>
      </c>
      <c r="M639" t="str">
        <f t="shared" si="282"/>
        <v/>
      </c>
      <c r="N639" t="str">
        <f t="shared" si="283"/>
        <v/>
      </c>
      <c r="O639" t="str">
        <f t="shared" si="284"/>
        <v/>
      </c>
      <c r="P639" t="str">
        <f t="shared" si="285"/>
        <v/>
      </c>
      <c r="Q639" t="str">
        <f t="shared" si="286"/>
        <v/>
      </c>
      <c r="R639" t="str">
        <f t="shared" si="287"/>
        <v/>
      </c>
      <c r="S639" t="str">
        <f t="shared" si="288"/>
        <v/>
      </c>
      <c r="T639" t="str">
        <f t="shared" si="289"/>
        <v/>
      </c>
      <c r="U639" t="str">
        <f t="shared" si="290"/>
        <v/>
      </c>
      <c r="V639" t="str">
        <f t="shared" si="291"/>
        <v/>
      </c>
      <c r="W639" t="str">
        <f t="shared" si="292"/>
        <v/>
      </c>
      <c r="X639" t="str">
        <f t="shared" si="293"/>
        <v/>
      </c>
      <c r="Y639" t="str">
        <f t="shared" si="294"/>
        <v/>
      </c>
      <c r="Z639" t="str">
        <f t="shared" si="302"/>
        <v/>
      </c>
      <c r="AA639" t="str">
        <f t="shared" si="295"/>
        <v/>
      </c>
      <c r="AB639" t="str">
        <f t="shared" si="296"/>
        <v/>
      </c>
      <c r="AC639" t="str">
        <f t="shared" si="297"/>
        <v/>
      </c>
      <c r="AD639" t="str">
        <f t="shared" si="298"/>
        <v/>
      </c>
      <c r="AE639" t="str">
        <f t="shared" si="299"/>
        <v/>
      </c>
      <c r="AF639" t="str">
        <f t="shared" si="300"/>
        <v/>
      </c>
    </row>
    <row r="640" spans="4:32" ht="14.4" hidden="1">
      <c r="D640" t="str">
        <f t="shared" si="275"/>
        <v/>
      </c>
      <c r="E640" t="str">
        <f t="shared" si="276"/>
        <v/>
      </c>
      <c r="F640" t="str">
        <f t="shared" si="277"/>
        <v/>
      </c>
      <c r="G640" t="str">
        <f t="shared" si="301"/>
        <v/>
      </c>
      <c r="I640" t="str">
        <f t="shared" si="278"/>
        <v/>
      </c>
      <c r="J640" t="str">
        <f t="shared" si="279"/>
        <v/>
      </c>
      <c r="K640" t="str">
        <f t="shared" si="280"/>
        <v/>
      </c>
      <c r="L640" t="str">
        <f t="shared" si="281"/>
        <v/>
      </c>
      <c r="M640" t="str">
        <f t="shared" si="282"/>
        <v/>
      </c>
      <c r="N640" t="str">
        <f t="shared" si="283"/>
        <v/>
      </c>
      <c r="O640" t="str">
        <f t="shared" si="284"/>
        <v/>
      </c>
      <c r="P640" t="str">
        <f t="shared" si="285"/>
        <v/>
      </c>
      <c r="Q640" t="str">
        <f t="shared" si="286"/>
        <v/>
      </c>
      <c r="R640" t="str">
        <f t="shared" si="287"/>
        <v/>
      </c>
      <c r="S640" t="str">
        <f t="shared" si="288"/>
        <v/>
      </c>
      <c r="T640" t="str">
        <f t="shared" si="289"/>
        <v/>
      </c>
      <c r="U640" t="str">
        <f t="shared" si="290"/>
        <v/>
      </c>
      <c r="V640" t="str">
        <f t="shared" si="291"/>
        <v/>
      </c>
      <c r="W640" t="str">
        <f t="shared" si="292"/>
        <v/>
      </c>
      <c r="X640" t="str">
        <f t="shared" si="293"/>
        <v/>
      </c>
      <c r="Y640" t="str">
        <f t="shared" si="294"/>
        <v/>
      </c>
      <c r="Z640" t="str">
        <f t="shared" si="302"/>
        <v/>
      </c>
      <c r="AA640" t="str">
        <f t="shared" si="295"/>
        <v/>
      </c>
      <c r="AB640" t="str">
        <f t="shared" si="296"/>
        <v/>
      </c>
      <c r="AC640" t="str">
        <f t="shared" si="297"/>
        <v/>
      </c>
      <c r="AD640" t="str">
        <f t="shared" si="298"/>
        <v/>
      </c>
      <c r="AE640" t="str">
        <f t="shared" si="299"/>
        <v/>
      </c>
      <c r="AF640" t="str">
        <f t="shared" si="300"/>
        <v/>
      </c>
    </row>
    <row r="641" spans="4:32" ht="14.4" hidden="1">
      <c r="D641" t="str">
        <f t="shared" si="275"/>
        <v/>
      </c>
      <c r="E641" t="str">
        <f t="shared" si="276"/>
        <v/>
      </c>
      <c r="F641" t="str">
        <f t="shared" si="277"/>
        <v/>
      </c>
      <c r="G641" t="str">
        <f t="shared" si="301"/>
        <v/>
      </c>
      <c r="I641" t="str">
        <f t="shared" si="278"/>
        <v/>
      </c>
      <c r="J641" t="str">
        <f t="shared" si="279"/>
        <v/>
      </c>
      <c r="K641" t="str">
        <f t="shared" si="280"/>
        <v/>
      </c>
      <c r="L641" t="str">
        <f t="shared" si="281"/>
        <v/>
      </c>
      <c r="M641" t="str">
        <f t="shared" si="282"/>
        <v/>
      </c>
      <c r="N641" t="str">
        <f t="shared" si="283"/>
        <v/>
      </c>
      <c r="O641" t="str">
        <f t="shared" si="284"/>
        <v/>
      </c>
      <c r="P641" t="str">
        <f t="shared" si="285"/>
        <v/>
      </c>
      <c r="Q641" t="str">
        <f t="shared" si="286"/>
        <v/>
      </c>
      <c r="R641" t="str">
        <f t="shared" si="287"/>
        <v/>
      </c>
      <c r="S641" t="str">
        <f t="shared" si="288"/>
        <v/>
      </c>
      <c r="T641" t="str">
        <f t="shared" si="289"/>
        <v/>
      </c>
      <c r="U641" t="str">
        <f t="shared" si="290"/>
        <v/>
      </c>
      <c r="V641" t="str">
        <f t="shared" si="291"/>
        <v/>
      </c>
      <c r="W641" t="str">
        <f t="shared" si="292"/>
        <v/>
      </c>
      <c r="X641" t="str">
        <f t="shared" si="293"/>
        <v/>
      </c>
      <c r="Y641" t="str">
        <f t="shared" si="294"/>
        <v/>
      </c>
      <c r="Z641" t="str">
        <f t="shared" si="302"/>
        <v/>
      </c>
      <c r="AA641" t="str">
        <f t="shared" si="295"/>
        <v/>
      </c>
      <c r="AB641" t="str">
        <f t="shared" si="296"/>
        <v/>
      </c>
      <c r="AC641" t="str">
        <f t="shared" si="297"/>
        <v/>
      </c>
      <c r="AD641" t="str">
        <f t="shared" si="298"/>
        <v/>
      </c>
      <c r="AE641" t="str">
        <f t="shared" si="299"/>
        <v/>
      </c>
      <c r="AF641" t="str">
        <f t="shared" si="300"/>
        <v/>
      </c>
    </row>
    <row r="642" spans="4:32" ht="14.4" hidden="1">
      <c r="D642" t="str">
        <f t="shared" ref="D642:D705" si="303">IF(ISBLANK(A642),"",B642&amp;" ("&amp;Y642&amp;"/"&amp;L642&amp;"/"&amp;M642&amp;AA642&amp;"/"&amp;Z642&amp;"/"&amp;AF642&amp;")")</f>
        <v/>
      </c>
      <c r="E642" t="str">
        <f t="shared" ref="E642:E705" si="304">IF(
  ISBLANK(A642),
  "",
  TRIM(SUBSTITUTE(
    SUBSTITUTE(
      V642,
      MID(V642, FIND("(", V642), FIND(")", V642) - FIND("(", V642) + 1),
      ""
    ),
    "Processor", ""
  ))
)</f>
        <v/>
      </c>
      <c r="F642" t="str">
        <f t="shared" ref="F642:F705" si="305">IF(ISBLANK(A642), "", BF642)</f>
        <v/>
      </c>
      <c r="G642" t="str">
        <f t="shared" si="301"/>
        <v/>
      </c>
      <c r="I642" t="str">
        <f t="shared" ref="I642:I705" si="306">IF(ISBLANK(A642), "", SUBSTITUTE(AO642, "-inch", """"))</f>
        <v/>
      </c>
      <c r="J642" t="str">
        <f t="shared" ref="J642:J705" si="307">IF(ISBLANK(A642), "", AP642)</f>
        <v/>
      </c>
      <c r="K642" t="str">
        <f t="shared" ref="K642:K705" si="308">IF(ISBLANK(A642), "", AR642)</f>
        <v/>
      </c>
      <c r="L642" t="str">
        <f t="shared" ref="L642:L705" si="309">IF(
  ISBLANK(A642),
  "",
  MID(AB642, FIND("GB", AB642) - 2, 4)
)</f>
        <v/>
      </c>
      <c r="M642" t="str">
        <f t="shared" ref="M642:M705" si="310">IF(ISBLANK(A642),"",LEFT(AC642,FIND(" ",AC642)-1))</f>
        <v/>
      </c>
      <c r="N642" t="str">
        <f t="shared" ref="N642:N705" si="311">IF(
  AND(LEN(TRIM(AD642))=0, LEN(TRIM(AE642))=0),
  "",
  IF(LEN(TRIM(AD642))&gt;0, "Side:" &amp; CHAR(10) &amp; AD642 &amp; CHAR(10) &amp; CHAR(10), "") &amp;
  IF(LEN(TRIM(AE642))&gt;0, "Back:" &amp; CHAR(10) &amp; AE642, "")
)</f>
        <v/>
      </c>
      <c r="O642" t="str">
        <f t="shared" ref="O642:O705" si="312">IF(ISBLANK(A642), "", _xlfn.TEXTBEFORE(BX642, " ("))</f>
        <v/>
      </c>
      <c r="P642" t="str">
        <f t="shared" ref="P642:P705" si="313">IF(ISBLANK(A642), "", TRIM(_xlfn.TEXTBEFORE(BW642, " (")))</f>
        <v/>
      </c>
      <c r="Q642" t="str">
        <f t="shared" ref="Q642:Q705" si="314">IF(ISBLANK(A642), "", BJ642)</f>
        <v/>
      </c>
      <c r="R642" t="str">
        <f t="shared" ref="R642:R705" si="315">IF(ISBLANK(A642), "", CD642)</f>
        <v/>
      </c>
      <c r="S642" t="str">
        <f t="shared" ref="S642:S705" si="316">IF(ISBLANK(A642),"","No Battery")</f>
        <v/>
      </c>
      <c r="T642" t="str">
        <f t="shared" ref="T642:T705" si="317">IF(ISBLANK(A642), "", IFERROR(_xlfn.TEXTBEFORE(BT642, ", Output:"), "Not Found"))</f>
        <v/>
      </c>
      <c r="U642" t="str">
        <f t="shared" ref="U642:U705" si="318">IF(ISBLANK(A642), "", IF(BY642 = "N/A", "", BY642))</f>
        <v/>
      </c>
      <c r="V642" t="str">
        <f t="shared" ref="V642:V705" si="319">IF(ISBLANK(A642), "", BC642)</f>
        <v/>
      </c>
      <c r="W642" t="str">
        <f t="shared" ref="W642:W705" si="320">IF(
  ISBLANK(A642),
  "",
  LEFT(V642, SEARCH("processor", LOWER(V642)) - 1) &amp;
  MID(V642, SEARCH("processor", LOWER(V642)) + 10, FIND(" ", MID(V642, SEARCH("processor", LOWER(V642)) + 10, 20)) - 1)
)</f>
        <v/>
      </c>
      <c r="X642" t="str">
        <f t="shared" ref="X642:X705" si="321">IF(
  ISBLANK(A642),
  "",
  IFERROR(
    IF(
      ISNUMBER(SEARCH("Core™ i", E642)),
      _xlfn.TEXTBEFORE(_xlfn.TEXTAFTER(E642, "Core™ "), " "),
      IF(ISNUMBER(SEARCH("Core™ Ultra 7", E642)), "U7",
      IF(ISNUMBER(SEARCH("Core™ Ultra 5", E642)), "U5",
      IF(ISNUMBER(SEARCH("Core™ Ultra 3", E642)), "U3",
      IF(ISNUMBER(SEARCH("Core™ 7", E642)), "Core 7",
      IF(ISNUMBER(SEARCH("Core™ 5", E642)), "Core 5",
      IF(ISNUMBER(SEARCH("Core™ 3", E642)), "Core 3",
      IF(ISNUMBER(SEARCH("Ryzen™ 7", E642)), "R7",
      IF(ISNUMBER(SEARCH("Ryzen™ 5", E642)), "R5",
      IF(ISNUMBER(SEARCH("Ryzen™ 3", E642)), "R3",
      W642
    )))))))))),
    E642
  )
)</f>
        <v/>
      </c>
      <c r="Y642" t="str">
        <f t="shared" ref="Y642:Y705" si="322">IF(ISBLANK(A642), "",
  IF(OR(X642="U3", X642="U5", X642="U7", X642="Core 3", X642="Core 5", X642="Core 7"),
    X642 &amp; " " &amp; TRIM(RIGHT(W642, LEN(W642) - FIND("♦", SUBSTITUTE(W642, " ", "♦", LEN(W642) - LEN(SUBSTITUTE(W642, " ", "")))))),
    IF(OR(X642="R3", X642="R5", X642="R7"),
      X642 &amp; " " &amp; TRIM(MID(
        W642,
        FIND("♦", SUBSTITUTE(W642, " ", "♦", LEN(W642) - LEN(SUBSTITUTE(W642, " ", "")) - 1)) + 1,
        FIND("♦", SUBSTITUTE(W642, " ", "♦", LEN(W642) - LEN(SUBSTITUTE(W642, " ", "")))) - FIND("♦", SUBSTITUTE(W642, " ", "♦", LEN(W642) - LEN(SUBSTITUTE(W642, " ", "")) - 1)) - 1
      )),
      X642
    )
  )
)</f>
        <v/>
      </c>
      <c r="Z642" t="str">
        <f t="shared" si="302"/>
        <v/>
      </c>
      <c r="AA642" t="str">
        <f t="shared" ref="AA642:AA705" si="323">IF(
  ISBLANK(F642),
  "",
  IF(
    ISNUMBER(SEARCH("RTX", F642)),
    "/" &amp; LEFT(MID(F642, SEARCH("RTX", F642), 15),
               IFERROR(SEARCH(" ", MID(F642, SEARCH("RTX", F642), 15), 6) - 1, 15)),
    ""
  )
)</f>
        <v/>
      </c>
      <c r="AB642" t="str">
        <f t="shared" ref="AB642:AB705" si="324">IF(ISBLANK(A642), "", BH642)</f>
        <v/>
      </c>
      <c r="AC642" t="str">
        <f t="shared" ref="AC642:AC705" si="325">IF(ISBLANK(A642), "", BI642)</f>
        <v/>
      </c>
      <c r="AD642" t="str">
        <f t="shared" ref="AD642:AD705" si="326">IF(ISBLANK(A642), "", BU642)</f>
        <v/>
      </c>
      <c r="AE642" t="str">
        <f t="shared" ref="AE642:AE705" si="327">IF(ISBLANK(A642), "", BV642)</f>
        <v/>
      </c>
      <c r="AF642" t="str">
        <f t="shared" ref="AF642:AF705" si="328">IF(ISBLANK(A642),"",IFERROR(_xlfn.TEXTBEFORE(A642, "-"), A642))</f>
        <v/>
      </c>
    </row>
    <row r="643" spans="4:32" ht="14.4" hidden="1">
      <c r="D643" t="str">
        <f t="shared" si="303"/>
        <v/>
      </c>
      <c r="E643" t="str">
        <f t="shared" si="304"/>
        <v/>
      </c>
      <c r="F643" t="str">
        <f t="shared" si="305"/>
        <v/>
      </c>
      <c r="G643" t="str">
        <f t="shared" si="301"/>
        <v/>
      </c>
      <c r="I643" t="str">
        <f t="shared" si="306"/>
        <v/>
      </c>
      <c r="J643" t="str">
        <f t="shared" si="307"/>
        <v/>
      </c>
      <c r="K643" t="str">
        <f t="shared" si="308"/>
        <v/>
      </c>
      <c r="L643" t="str">
        <f t="shared" si="309"/>
        <v/>
      </c>
      <c r="M643" t="str">
        <f t="shared" si="310"/>
        <v/>
      </c>
      <c r="N643" t="str">
        <f t="shared" si="311"/>
        <v/>
      </c>
      <c r="O643" t="str">
        <f t="shared" si="312"/>
        <v/>
      </c>
      <c r="P643" t="str">
        <f t="shared" si="313"/>
        <v/>
      </c>
      <c r="Q643" t="str">
        <f t="shared" si="314"/>
        <v/>
      </c>
      <c r="R643" t="str">
        <f t="shared" si="315"/>
        <v/>
      </c>
      <c r="S643" t="str">
        <f t="shared" si="316"/>
        <v/>
      </c>
      <c r="T643" t="str">
        <f t="shared" si="317"/>
        <v/>
      </c>
      <c r="U643" t="str">
        <f t="shared" si="318"/>
        <v/>
      </c>
      <c r="V643" t="str">
        <f t="shared" si="319"/>
        <v/>
      </c>
      <c r="W643" t="str">
        <f t="shared" si="320"/>
        <v/>
      </c>
      <c r="X643" t="str">
        <f t="shared" si="321"/>
        <v/>
      </c>
      <c r="Y643" t="str">
        <f t="shared" si="322"/>
        <v/>
      </c>
      <c r="Z643" t="str">
        <f t="shared" si="302"/>
        <v/>
      </c>
      <c r="AA643" t="str">
        <f t="shared" si="323"/>
        <v/>
      </c>
      <c r="AB643" t="str">
        <f t="shared" si="324"/>
        <v/>
      </c>
      <c r="AC643" t="str">
        <f t="shared" si="325"/>
        <v/>
      </c>
      <c r="AD643" t="str">
        <f t="shared" si="326"/>
        <v/>
      </c>
      <c r="AE643" t="str">
        <f t="shared" si="327"/>
        <v/>
      </c>
      <c r="AF643" t="str">
        <f t="shared" si="328"/>
        <v/>
      </c>
    </row>
    <row r="644" spans="4:32" ht="14.4" hidden="1">
      <c r="D644" t="str">
        <f t="shared" si="303"/>
        <v/>
      </c>
      <c r="E644" t="str">
        <f t="shared" si="304"/>
        <v/>
      </c>
      <c r="F644" t="str">
        <f t="shared" si="305"/>
        <v/>
      </c>
      <c r="G644" t="str">
        <f t="shared" si="301"/>
        <v/>
      </c>
      <c r="I644" t="str">
        <f t="shared" si="306"/>
        <v/>
      </c>
      <c r="J644" t="str">
        <f t="shared" si="307"/>
        <v/>
      </c>
      <c r="K644" t="str">
        <f t="shared" si="308"/>
        <v/>
      </c>
      <c r="L644" t="str">
        <f t="shared" si="309"/>
        <v/>
      </c>
      <c r="M644" t="str">
        <f t="shared" si="310"/>
        <v/>
      </c>
      <c r="N644" t="str">
        <f t="shared" si="311"/>
        <v/>
      </c>
      <c r="O644" t="str">
        <f t="shared" si="312"/>
        <v/>
      </c>
      <c r="P644" t="str">
        <f t="shared" si="313"/>
        <v/>
      </c>
      <c r="Q644" t="str">
        <f t="shared" si="314"/>
        <v/>
      </c>
      <c r="R644" t="str">
        <f t="shared" si="315"/>
        <v/>
      </c>
      <c r="S644" t="str">
        <f t="shared" si="316"/>
        <v/>
      </c>
      <c r="T644" t="str">
        <f t="shared" si="317"/>
        <v/>
      </c>
      <c r="U644" t="str">
        <f t="shared" si="318"/>
        <v/>
      </c>
      <c r="V644" t="str">
        <f t="shared" si="319"/>
        <v/>
      </c>
      <c r="W644" t="str">
        <f t="shared" si="320"/>
        <v/>
      </c>
      <c r="X644" t="str">
        <f t="shared" si="321"/>
        <v/>
      </c>
      <c r="Y644" t="str">
        <f t="shared" si="322"/>
        <v/>
      </c>
      <c r="Z644" t="str">
        <f t="shared" si="302"/>
        <v/>
      </c>
      <c r="AA644" t="str">
        <f t="shared" si="323"/>
        <v/>
      </c>
      <c r="AB644" t="str">
        <f t="shared" si="324"/>
        <v/>
      </c>
      <c r="AC644" t="str">
        <f t="shared" si="325"/>
        <v/>
      </c>
      <c r="AD644" t="str">
        <f t="shared" si="326"/>
        <v/>
      </c>
      <c r="AE644" t="str">
        <f t="shared" si="327"/>
        <v/>
      </c>
      <c r="AF644" t="str">
        <f t="shared" si="328"/>
        <v/>
      </c>
    </row>
    <row r="645" spans="4:32" ht="14.4" hidden="1">
      <c r="D645" t="str">
        <f t="shared" si="303"/>
        <v/>
      </c>
      <c r="E645" t="str">
        <f t="shared" si="304"/>
        <v/>
      </c>
      <c r="F645" t="str">
        <f t="shared" si="305"/>
        <v/>
      </c>
      <c r="G645" t="str">
        <f t="shared" si="301"/>
        <v/>
      </c>
      <c r="I645" t="str">
        <f t="shared" si="306"/>
        <v/>
      </c>
      <c r="J645" t="str">
        <f t="shared" si="307"/>
        <v/>
      </c>
      <c r="K645" t="str">
        <f t="shared" si="308"/>
        <v/>
      </c>
      <c r="L645" t="str">
        <f t="shared" si="309"/>
        <v/>
      </c>
      <c r="M645" t="str">
        <f t="shared" si="310"/>
        <v/>
      </c>
      <c r="N645" t="str">
        <f t="shared" si="311"/>
        <v/>
      </c>
      <c r="O645" t="str">
        <f t="shared" si="312"/>
        <v/>
      </c>
      <c r="P645" t="str">
        <f t="shared" si="313"/>
        <v/>
      </c>
      <c r="Q645" t="str">
        <f t="shared" si="314"/>
        <v/>
      </c>
      <c r="R645" t="str">
        <f t="shared" si="315"/>
        <v/>
      </c>
      <c r="S645" t="str">
        <f t="shared" si="316"/>
        <v/>
      </c>
      <c r="T645" t="str">
        <f t="shared" si="317"/>
        <v/>
      </c>
      <c r="U645" t="str">
        <f t="shared" si="318"/>
        <v/>
      </c>
      <c r="V645" t="str">
        <f t="shared" si="319"/>
        <v/>
      </c>
      <c r="W645" t="str">
        <f t="shared" si="320"/>
        <v/>
      </c>
      <c r="X645" t="str">
        <f t="shared" si="321"/>
        <v/>
      </c>
      <c r="Y645" t="str">
        <f t="shared" si="322"/>
        <v/>
      </c>
      <c r="Z645" t="str">
        <f t="shared" si="302"/>
        <v/>
      </c>
      <c r="AA645" t="str">
        <f t="shared" si="323"/>
        <v/>
      </c>
      <c r="AB645" t="str">
        <f t="shared" si="324"/>
        <v/>
      </c>
      <c r="AC645" t="str">
        <f t="shared" si="325"/>
        <v/>
      </c>
      <c r="AD645" t="str">
        <f t="shared" si="326"/>
        <v/>
      </c>
      <c r="AE645" t="str">
        <f t="shared" si="327"/>
        <v/>
      </c>
      <c r="AF645" t="str">
        <f t="shared" si="328"/>
        <v/>
      </c>
    </row>
    <row r="646" spans="4:32" ht="14.4" hidden="1">
      <c r="D646" t="str">
        <f t="shared" si="303"/>
        <v/>
      </c>
      <c r="E646" t="str">
        <f t="shared" si="304"/>
        <v/>
      </c>
      <c r="F646" t="str">
        <f t="shared" si="305"/>
        <v/>
      </c>
      <c r="G646" t="str">
        <f t="shared" si="301"/>
        <v/>
      </c>
      <c r="I646" t="str">
        <f t="shared" si="306"/>
        <v/>
      </c>
      <c r="J646" t="str">
        <f t="shared" si="307"/>
        <v/>
      </c>
      <c r="K646" t="str">
        <f t="shared" si="308"/>
        <v/>
      </c>
      <c r="L646" t="str">
        <f t="shared" si="309"/>
        <v/>
      </c>
      <c r="M646" t="str">
        <f t="shared" si="310"/>
        <v/>
      </c>
      <c r="N646" t="str">
        <f t="shared" si="311"/>
        <v/>
      </c>
      <c r="O646" t="str">
        <f t="shared" si="312"/>
        <v/>
      </c>
      <c r="P646" t="str">
        <f t="shared" si="313"/>
        <v/>
      </c>
      <c r="Q646" t="str">
        <f t="shared" si="314"/>
        <v/>
      </c>
      <c r="R646" t="str">
        <f t="shared" si="315"/>
        <v/>
      </c>
      <c r="S646" t="str">
        <f t="shared" si="316"/>
        <v/>
      </c>
      <c r="T646" t="str">
        <f t="shared" si="317"/>
        <v/>
      </c>
      <c r="U646" t="str">
        <f t="shared" si="318"/>
        <v/>
      </c>
      <c r="V646" t="str">
        <f t="shared" si="319"/>
        <v/>
      </c>
      <c r="W646" t="str">
        <f t="shared" si="320"/>
        <v/>
      </c>
      <c r="X646" t="str">
        <f t="shared" si="321"/>
        <v/>
      </c>
      <c r="Y646" t="str">
        <f t="shared" si="322"/>
        <v/>
      </c>
      <c r="Z646" t="str">
        <f t="shared" si="302"/>
        <v/>
      </c>
      <c r="AA646" t="str">
        <f t="shared" si="323"/>
        <v/>
      </c>
      <c r="AB646" t="str">
        <f t="shared" si="324"/>
        <v/>
      </c>
      <c r="AC646" t="str">
        <f t="shared" si="325"/>
        <v/>
      </c>
      <c r="AD646" t="str">
        <f t="shared" si="326"/>
        <v/>
      </c>
      <c r="AE646" t="str">
        <f t="shared" si="327"/>
        <v/>
      </c>
      <c r="AF646" t="str">
        <f t="shared" si="328"/>
        <v/>
      </c>
    </row>
    <row r="647" spans="4:32" ht="14.4" hidden="1">
      <c r="D647" t="str">
        <f t="shared" si="303"/>
        <v/>
      </c>
      <c r="E647" t="str">
        <f t="shared" si="304"/>
        <v/>
      </c>
      <c r="F647" t="str">
        <f t="shared" si="305"/>
        <v/>
      </c>
      <c r="G647" t="str">
        <f t="shared" si="301"/>
        <v/>
      </c>
      <c r="I647" t="str">
        <f t="shared" si="306"/>
        <v/>
      </c>
      <c r="J647" t="str">
        <f t="shared" si="307"/>
        <v/>
      </c>
      <c r="K647" t="str">
        <f t="shared" si="308"/>
        <v/>
      </c>
      <c r="L647" t="str">
        <f t="shared" si="309"/>
        <v/>
      </c>
      <c r="M647" t="str">
        <f t="shared" si="310"/>
        <v/>
      </c>
      <c r="N647" t="str">
        <f t="shared" si="311"/>
        <v/>
      </c>
      <c r="O647" t="str">
        <f t="shared" si="312"/>
        <v/>
      </c>
      <c r="P647" t="str">
        <f t="shared" si="313"/>
        <v/>
      </c>
      <c r="Q647" t="str">
        <f t="shared" si="314"/>
        <v/>
      </c>
      <c r="R647" t="str">
        <f t="shared" si="315"/>
        <v/>
      </c>
      <c r="S647" t="str">
        <f t="shared" si="316"/>
        <v/>
      </c>
      <c r="T647" t="str">
        <f t="shared" si="317"/>
        <v/>
      </c>
      <c r="U647" t="str">
        <f t="shared" si="318"/>
        <v/>
      </c>
      <c r="V647" t="str">
        <f t="shared" si="319"/>
        <v/>
      </c>
      <c r="W647" t="str">
        <f t="shared" si="320"/>
        <v/>
      </c>
      <c r="X647" t="str">
        <f t="shared" si="321"/>
        <v/>
      </c>
      <c r="Y647" t="str">
        <f t="shared" si="322"/>
        <v/>
      </c>
      <c r="Z647" t="str">
        <f t="shared" si="302"/>
        <v/>
      </c>
      <c r="AA647" t="str">
        <f t="shared" si="323"/>
        <v/>
      </c>
      <c r="AB647" t="str">
        <f t="shared" si="324"/>
        <v/>
      </c>
      <c r="AC647" t="str">
        <f t="shared" si="325"/>
        <v/>
      </c>
      <c r="AD647" t="str">
        <f t="shared" si="326"/>
        <v/>
      </c>
      <c r="AE647" t="str">
        <f t="shared" si="327"/>
        <v/>
      </c>
      <c r="AF647" t="str">
        <f t="shared" si="328"/>
        <v/>
      </c>
    </row>
    <row r="648" spans="4:32" ht="14.4" hidden="1">
      <c r="D648" t="str">
        <f t="shared" si="303"/>
        <v/>
      </c>
      <c r="E648" t="str">
        <f t="shared" si="304"/>
        <v/>
      </c>
      <c r="F648" t="str">
        <f t="shared" si="305"/>
        <v/>
      </c>
      <c r="G648" t="str">
        <f t="shared" si="301"/>
        <v/>
      </c>
      <c r="I648" t="str">
        <f t="shared" si="306"/>
        <v/>
      </c>
      <c r="J648" t="str">
        <f t="shared" si="307"/>
        <v/>
      </c>
      <c r="K648" t="str">
        <f t="shared" si="308"/>
        <v/>
      </c>
      <c r="L648" t="str">
        <f t="shared" si="309"/>
        <v/>
      </c>
      <c r="M648" t="str">
        <f t="shared" si="310"/>
        <v/>
      </c>
      <c r="N648" t="str">
        <f t="shared" si="311"/>
        <v/>
      </c>
      <c r="O648" t="str">
        <f t="shared" si="312"/>
        <v/>
      </c>
      <c r="P648" t="str">
        <f t="shared" si="313"/>
        <v/>
      </c>
      <c r="Q648" t="str">
        <f t="shared" si="314"/>
        <v/>
      </c>
      <c r="R648" t="str">
        <f t="shared" si="315"/>
        <v/>
      </c>
      <c r="S648" t="str">
        <f t="shared" si="316"/>
        <v/>
      </c>
      <c r="T648" t="str">
        <f t="shared" si="317"/>
        <v/>
      </c>
      <c r="U648" t="str">
        <f t="shared" si="318"/>
        <v/>
      </c>
      <c r="V648" t="str">
        <f t="shared" si="319"/>
        <v/>
      </c>
      <c r="W648" t="str">
        <f t="shared" si="320"/>
        <v/>
      </c>
      <c r="X648" t="str">
        <f t="shared" si="321"/>
        <v/>
      </c>
      <c r="Y648" t="str">
        <f t="shared" si="322"/>
        <v/>
      </c>
      <c r="Z648" t="str">
        <f t="shared" si="302"/>
        <v/>
      </c>
      <c r="AA648" t="str">
        <f t="shared" si="323"/>
        <v/>
      </c>
      <c r="AB648" t="str">
        <f t="shared" si="324"/>
        <v/>
      </c>
      <c r="AC648" t="str">
        <f t="shared" si="325"/>
        <v/>
      </c>
      <c r="AD648" t="str">
        <f t="shared" si="326"/>
        <v/>
      </c>
      <c r="AE648" t="str">
        <f t="shared" si="327"/>
        <v/>
      </c>
      <c r="AF648" t="str">
        <f t="shared" si="328"/>
        <v/>
      </c>
    </row>
    <row r="649" spans="4:32" ht="14.4" hidden="1">
      <c r="D649" t="str">
        <f t="shared" si="303"/>
        <v/>
      </c>
      <c r="E649" t="str">
        <f t="shared" si="304"/>
        <v/>
      </c>
      <c r="F649" t="str">
        <f t="shared" si="305"/>
        <v/>
      </c>
      <c r="G649" t="str">
        <f t="shared" si="301"/>
        <v/>
      </c>
      <c r="I649" t="str">
        <f t="shared" si="306"/>
        <v/>
      </c>
      <c r="J649" t="str">
        <f t="shared" si="307"/>
        <v/>
      </c>
      <c r="K649" t="str">
        <f t="shared" si="308"/>
        <v/>
      </c>
      <c r="L649" t="str">
        <f t="shared" si="309"/>
        <v/>
      </c>
      <c r="M649" t="str">
        <f t="shared" si="310"/>
        <v/>
      </c>
      <c r="N649" t="str">
        <f t="shared" si="311"/>
        <v/>
      </c>
      <c r="O649" t="str">
        <f t="shared" si="312"/>
        <v/>
      </c>
      <c r="P649" t="str">
        <f t="shared" si="313"/>
        <v/>
      </c>
      <c r="Q649" t="str">
        <f t="shared" si="314"/>
        <v/>
      </c>
      <c r="R649" t="str">
        <f t="shared" si="315"/>
        <v/>
      </c>
      <c r="S649" t="str">
        <f t="shared" si="316"/>
        <v/>
      </c>
      <c r="T649" t="str">
        <f t="shared" si="317"/>
        <v/>
      </c>
      <c r="U649" t="str">
        <f t="shared" si="318"/>
        <v/>
      </c>
      <c r="V649" t="str">
        <f t="shared" si="319"/>
        <v/>
      </c>
      <c r="W649" t="str">
        <f t="shared" si="320"/>
        <v/>
      </c>
      <c r="X649" t="str">
        <f t="shared" si="321"/>
        <v/>
      </c>
      <c r="Y649" t="str">
        <f t="shared" si="322"/>
        <v/>
      </c>
      <c r="Z649" t="str">
        <f t="shared" si="302"/>
        <v/>
      </c>
      <c r="AA649" t="str">
        <f t="shared" si="323"/>
        <v/>
      </c>
      <c r="AB649" t="str">
        <f t="shared" si="324"/>
        <v/>
      </c>
      <c r="AC649" t="str">
        <f t="shared" si="325"/>
        <v/>
      </c>
      <c r="AD649" t="str">
        <f t="shared" si="326"/>
        <v/>
      </c>
      <c r="AE649" t="str">
        <f t="shared" si="327"/>
        <v/>
      </c>
      <c r="AF649" t="str">
        <f t="shared" si="328"/>
        <v/>
      </c>
    </row>
    <row r="650" spans="4:32" ht="14.4" hidden="1">
      <c r="D650" t="str">
        <f t="shared" si="303"/>
        <v/>
      </c>
      <c r="E650" t="str">
        <f t="shared" si="304"/>
        <v/>
      </c>
      <c r="F650" t="str">
        <f t="shared" si="305"/>
        <v/>
      </c>
      <c r="G650" t="str">
        <f t="shared" si="301"/>
        <v/>
      </c>
      <c r="I650" t="str">
        <f t="shared" si="306"/>
        <v/>
      </c>
      <c r="J650" t="str">
        <f t="shared" si="307"/>
        <v/>
      </c>
      <c r="K650" t="str">
        <f t="shared" si="308"/>
        <v/>
      </c>
      <c r="L650" t="str">
        <f t="shared" si="309"/>
        <v/>
      </c>
      <c r="M650" t="str">
        <f t="shared" si="310"/>
        <v/>
      </c>
      <c r="N650" t="str">
        <f t="shared" si="311"/>
        <v/>
      </c>
      <c r="O650" t="str">
        <f t="shared" si="312"/>
        <v/>
      </c>
      <c r="P650" t="str">
        <f t="shared" si="313"/>
        <v/>
      </c>
      <c r="Q650" t="str">
        <f t="shared" si="314"/>
        <v/>
      </c>
      <c r="R650" t="str">
        <f t="shared" si="315"/>
        <v/>
      </c>
      <c r="S650" t="str">
        <f t="shared" si="316"/>
        <v/>
      </c>
      <c r="T650" t="str">
        <f t="shared" si="317"/>
        <v/>
      </c>
      <c r="U650" t="str">
        <f t="shared" si="318"/>
        <v/>
      </c>
      <c r="V650" t="str">
        <f t="shared" si="319"/>
        <v/>
      </c>
      <c r="W650" t="str">
        <f t="shared" si="320"/>
        <v/>
      </c>
      <c r="X650" t="str">
        <f t="shared" si="321"/>
        <v/>
      </c>
      <c r="Y650" t="str">
        <f t="shared" si="322"/>
        <v/>
      </c>
      <c r="Z650" t="str">
        <f t="shared" si="302"/>
        <v/>
      </c>
      <c r="AA650" t="str">
        <f t="shared" si="323"/>
        <v/>
      </c>
      <c r="AB650" t="str">
        <f t="shared" si="324"/>
        <v/>
      </c>
      <c r="AC650" t="str">
        <f t="shared" si="325"/>
        <v/>
      </c>
      <c r="AD650" t="str">
        <f t="shared" si="326"/>
        <v/>
      </c>
      <c r="AE650" t="str">
        <f t="shared" si="327"/>
        <v/>
      </c>
      <c r="AF650" t="str">
        <f t="shared" si="328"/>
        <v/>
      </c>
    </row>
    <row r="651" spans="4:32" ht="14.4" hidden="1">
      <c r="D651" t="str">
        <f t="shared" si="303"/>
        <v/>
      </c>
      <c r="E651" t="str">
        <f t="shared" si="304"/>
        <v/>
      </c>
      <c r="F651" t="str">
        <f t="shared" si="305"/>
        <v/>
      </c>
      <c r="G651" t="str">
        <f t="shared" si="301"/>
        <v/>
      </c>
      <c r="I651" t="str">
        <f t="shared" si="306"/>
        <v/>
      </c>
      <c r="J651" t="str">
        <f t="shared" si="307"/>
        <v/>
      </c>
      <c r="K651" t="str">
        <f t="shared" si="308"/>
        <v/>
      </c>
      <c r="L651" t="str">
        <f t="shared" si="309"/>
        <v/>
      </c>
      <c r="M651" t="str">
        <f t="shared" si="310"/>
        <v/>
      </c>
      <c r="N651" t="str">
        <f t="shared" si="311"/>
        <v/>
      </c>
      <c r="O651" t="str">
        <f t="shared" si="312"/>
        <v/>
      </c>
      <c r="P651" t="str">
        <f t="shared" si="313"/>
        <v/>
      </c>
      <c r="Q651" t="str">
        <f t="shared" si="314"/>
        <v/>
      </c>
      <c r="R651" t="str">
        <f t="shared" si="315"/>
        <v/>
      </c>
      <c r="S651" t="str">
        <f t="shared" si="316"/>
        <v/>
      </c>
      <c r="T651" t="str">
        <f t="shared" si="317"/>
        <v/>
      </c>
      <c r="U651" t="str">
        <f t="shared" si="318"/>
        <v/>
      </c>
      <c r="V651" t="str">
        <f t="shared" si="319"/>
        <v/>
      </c>
      <c r="W651" t="str">
        <f t="shared" si="320"/>
        <v/>
      </c>
      <c r="X651" t="str">
        <f t="shared" si="321"/>
        <v/>
      </c>
      <c r="Y651" t="str">
        <f t="shared" si="322"/>
        <v/>
      </c>
      <c r="Z651" t="str">
        <f t="shared" si="302"/>
        <v/>
      </c>
      <c r="AA651" t="str">
        <f t="shared" si="323"/>
        <v/>
      </c>
      <c r="AB651" t="str">
        <f t="shared" si="324"/>
        <v/>
      </c>
      <c r="AC651" t="str">
        <f t="shared" si="325"/>
        <v/>
      </c>
      <c r="AD651" t="str">
        <f t="shared" si="326"/>
        <v/>
      </c>
      <c r="AE651" t="str">
        <f t="shared" si="327"/>
        <v/>
      </c>
      <c r="AF651" t="str">
        <f t="shared" si="328"/>
        <v/>
      </c>
    </row>
    <row r="652" spans="4:32" ht="14.4" hidden="1">
      <c r="D652" t="str">
        <f t="shared" si="303"/>
        <v/>
      </c>
      <c r="E652" t="str">
        <f t="shared" si="304"/>
        <v/>
      </c>
      <c r="F652" t="str">
        <f t="shared" si="305"/>
        <v/>
      </c>
      <c r="G652" t="str">
        <f t="shared" si="301"/>
        <v/>
      </c>
      <c r="I652" t="str">
        <f t="shared" si="306"/>
        <v/>
      </c>
      <c r="J652" t="str">
        <f t="shared" si="307"/>
        <v/>
      </c>
      <c r="K652" t="str">
        <f t="shared" si="308"/>
        <v/>
      </c>
      <c r="L652" t="str">
        <f t="shared" si="309"/>
        <v/>
      </c>
      <c r="M652" t="str">
        <f t="shared" si="310"/>
        <v/>
      </c>
      <c r="N652" t="str">
        <f t="shared" si="311"/>
        <v/>
      </c>
      <c r="O652" t="str">
        <f t="shared" si="312"/>
        <v/>
      </c>
      <c r="P652" t="str">
        <f t="shared" si="313"/>
        <v/>
      </c>
      <c r="Q652" t="str">
        <f t="shared" si="314"/>
        <v/>
      </c>
      <c r="R652" t="str">
        <f t="shared" si="315"/>
        <v/>
      </c>
      <c r="S652" t="str">
        <f t="shared" si="316"/>
        <v/>
      </c>
      <c r="T652" t="str">
        <f t="shared" si="317"/>
        <v/>
      </c>
      <c r="U652" t="str">
        <f t="shared" si="318"/>
        <v/>
      </c>
      <c r="V652" t="str">
        <f t="shared" si="319"/>
        <v/>
      </c>
      <c r="W652" t="str">
        <f t="shared" si="320"/>
        <v/>
      </c>
      <c r="X652" t="str">
        <f t="shared" si="321"/>
        <v/>
      </c>
      <c r="Y652" t="str">
        <f t="shared" si="322"/>
        <v/>
      </c>
      <c r="Z652" t="str">
        <f t="shared" si="302"/>
        <v/>
      </c>
      <c r="AA652" t="str">
        <f t="shared" si="323"/>
        <v/>
      </c>
      <c r="AB652" t="str">
        <f t="shared" si="324"/>
        <v/>
      </c>
      <c r="AC652" t="str">
        <f t="shared" si="325"/>
        <v/>
      </c>
      <c r="AD652" t="str">
        <f t="shared" si="326"/>
        <v/>
      </c>
      <c r="AE652" t="str">
        <f t="shared" si="327"/>
        <v/>
      </c>
      <c r="AF652" t="str">
        <f t="shared" si="328"/>
        <v/>
      </c>
    </row>
    <row r="653" spans="4:32" ht="14.4" hidden="1">
      <c r="D653" t="str">
        <f t="shared" si="303"/>
        <v/>
      </c>
      <c r="E653" t="str">
        <f t="shared" si="304"/>
        <v/>
      </c>
      <c r="F653" t="str">
        <f t="shared" si="305"/>
        <v/>
      </c>
      <c r="G653" t="str">
        <f t="shared" si="301"/>
        <v/>
      </c>
      <c r="I653" t="str">
        <f t="shared" si="306"/>
        <v/>
      </c>
      <c r="J653" t="str">
        <f t="shared" si="307"/>
        <v/>
      </c>
      <c r="K653" t="str">
        <f t="shared" si="308"/>
        <v/>
      </c>
      <c r="L653" t="str">
        <f t="shared" si="309"/>
        <v/>
      </c>
      <c r="M653" t="str">
        <f t="shared" si="310"/>
        <v/>
      </c>
      <c r="N653" t="str">
        <f t="shared" si="311"/>
        <v/>
      </c>
      <c r="O653" t="str">
        <f t="shared" si="312"/>
        <v/>
      </c>
      <c r="P653" t="str">
        <f t="shared" si="313"/>
        <v/>
      </c>
      <c r="Q653" t="str">
        <f t="shared" si="314"/>
        <v/>
      </c>
      <c r="R653" t="str">
        <f t="shared" si="315"/>
        <v/>
      </c>
      <c r="S653" t="str">
        <f t="shared" si="316"/>
        <v/>
      </c>
      <c r="T653" t="str">
        <f t="shared" si="317"/>
        <v/>
      </c>
      <c r="U653" t="str">
        <f t="shared" si="318"/>
        <v/>
      </c>
      <c r="V653" t="str">
        <f t="shared" si="319"/>
        <v/>
      </c>
      <c r="W653" t="str">
        <f t="shared" si="320"/>
        <v/>
      </c>
      <c r="X653" t="str">
        <f t="shared" si="321"/>
        <v/>
      </c>
      <c r="Y653" t="str">
        <f t="shared" si="322"/>
        <v/>
      </c>
      <c r="Z653" t="str">
        <f t="shared" si="302"/>
        <v/>
      </c>
      <c r="AA653" t="str">
        <f t="shared" si="323"/>
        <v/>
      </c>
      <c r="AB653" t="str">
        <f t="shared" si="324"/>
        <v/>
      </c>
      <c r="AC653" t="str">
        <f t="shared" si="325"/>
        <v/>
      </c>
      <c r="AD653" t="str">
        <f t="shared" si="326"/>
        <v/>
      </c>
      <c r="AE653" t="str">
        <f t="shared" si="327"/>
        <v/>
      </c>
      <c r="AF653" t="str">
        <f t="shared" si="328"/>
        <v/>
      </c>
    </row>
    <row r="654" spans="4:32" ht="14.4" hidden="1">
      <c r="D654" t="str">
        <f t="shared" si="303"/>
        <v/>
      </c>
      <c r="E654" t="str">
        <f t="shared" si="304"/>
        <v/>
      </c>
      <c r="F654" t="str">
        <f t="shared" si="305"/>
        <v/>
      </c>
      <c r="G654" t="str">
        <f t="shared" si="301"/>
        <v/>
      </c>
      <c r="I654" t="str">
        <f t="shared" si="306"/>
        <v/>
      </c>
      <c r="J654" t="str">
        <f t="shared" si="307"/>
        <v/>
      </c>
      <c r="K654" t="str">
        <f t="shared" si="308"/>
        <v/>
      </c>
      <c r="L654" t="str">
        <f t="shared" si="309"/>
        <v/>
      </c>
      <c r="M654" t="str">
        <f t="shared" si="310"/>
        <v/>
      </c>
      <c r="N654" t="str">
        <f t="shared" si="311"/>
        <v/>
      </c>
      <c r="O654" t="str">
        <f t="shared" si="312"/>
        <v/>
      </c>
      <c r="P654" t="str">
        <f t="shared" si="313"/>
        <v/>
      </c>
      <c r="Q654" t="str">
        <f t="shared" si="314"/>
        <v/>
      </c>
      <c r="R654" t="str">
        <f t="shared" si="315"/>
        <v/>
      </c>
      <c r="S654" t="str">
        <f t="shared" si="316"/>
        <v/>
      </c>
      <c r="T654" t="str">
        <f t="shared" si="317"/>
        <v/>
      </c>
      <c r="U654" t="str">
        <f t="shared" si="318"/>
        <v/>
      </c>
      <c r="V654" t="str">
        <f t="shared" si="319"/>
        <v/>
      </c>
      <c r="W654" t="str">
        <f t="shared" si="320"/>
        <v/>
      </c>
      <c r="X654" t="str">
        <f t="shared" si="321"/>
        <v/>
      </c>
      <c r="Y654" t="str">
        <f t="shared" si="322"/>
        <v/>
      </c>
      <c r="Z654" t="str">
        <f t="shared" si="302"/>
        <v/>
      </c>
      <c r="AA654" t="str">
        <f t="shared" si="323"/>
        <v/>
      </c>
      <c r="AB654" t="str">
        <f t="shared" si="324"/>
        <v/>
      </c>
      <c r="AC654" t="str">
        <f t="shared" si="325"/>
        <v/>
      </c>
      <c r="AD654" t="str">
        <f t="shared" si="326"/>
        <v/>
      </c>
      <c r="AE654" t="str">
        <f t="shared" si="327"/>
        <v/>
      </c>
      <c r="AF654" t="str">
        <f t="shared" si="328"/>
        <v/>
      </c>
    </row>
    <row r="655" spans="4:32" ht="14.4" hidden="1">
      <c r="D655" t="str">
        <f t="shared" si="303"/>
        <v/>
      </c>
      <c r="E655" t="str">
        <f t="shared" si="304"/>
        <v/>
      </c>
      <c r="F655" t="str">
        <f t="shared" si="305"/>
        <v/>
      </c>
      <c r="G655" t="str">
        <f t="shared" si="301"/>
        <v/>
      </c>
      <c r="I655" t="str">
        <f t="shared" si="306"/>
        <v/>
      </c>
      <c r="J655" t="str">
        <f t="shared" si="307"/>
        <v/>
      </c>
      <c r="K655" t="str">
        <f t="shared" si="308"/>
        <v/>
      </c>
      <c r="L655" t="str">
        <f t="shared" si="309"/>
        <v/>
      </c>
      <c r="M655" t="str">
        <f t="shared" si="310"/>
        <v/>
      </c>
      <c r="N655" t="str">
        <f t="shared" si="311"/>
        <v/>
      </c>
      <c r="O655" t="str">
        <f t="shared" si="312"/>
        <v/>
      </c>
      <c r="P655" t="str">
        <f t="shared" si="313"/>
        <v/>
      </c>
      <c r="Q655" t="str">
        <f t="shared" si="314"/>
        <v/>
      </c>
      <c r="R655" t="str">
        <f t="shared" si="315"/>
        <v/>
      </c>
      <c r="S655" t="str">
        <f t="shared" si="316"/>
        <v/>
      </c>
      <c r="T655" t="str">
        <f t="shared" si="317"/>
        <v/>
      </c>
      <c r="U655" t="str">
        <f t="shared" si="318"/>
        <v/>
      </c>
      <c r="V655" t="str">
        <f t="shared" si="319"/>
        <v/>
      </c>
      <c r="W655" t="str">
        <f t="shared" si="320"/>
        <v/>
      </c>
      <c r="X655" t="str">
        <f t="shared" si="321"/>
        <v/>
      </c>
      <c r="Y655" t="str">
        <f t="shared" si="322"/>
        <v/>
      </c>
      <c r="Z655" t="str">
        <f t="shared" si="302"/>
        <v/>
      </c>
      <c r="AA655" t="str">
        <f t="shared" si="323"/>
        <v/>
      </c>
      <c r="AB655" t="str">
        <f t="shared" si="324"/>
        <v/>
      </c>
      <c r="AC655" t="str">
        <f t="shared" si="325"/>
        <v/>
      </c>
      <c r="AD655" t="str">
        <f t="shared" si="326"/>
        <v/>
      </c>
      <c r="AE655" t="str">
        <f t="shared" si="327"/>
        <v/>
      </c>
      <c r="AF655" t="str">
        <f t="shared" si="328"/>
        <v/>
      </c>
    </row>
    <row r="656" spans="4:32" ht="14.4" hidden="1">
      <c r="D656" t="str">
        <f t="shared" si="303"/>
        <v/>
      </c>
      <c r="E656" t="str">
        <f t="shared" si="304"/>
        <v/>
      </c>
      <c r="F656" t="str">
        <f t="shared" si="305"/>
        <v/>
      </c>
      <c r="G656" t="str">
        <f t="shared" si="301"/>
        <v/>
      </c>
      <c r="I656" t="str">
        <f t="shared" si="306"/>
        <v/>
      </c>
      <c r="J656" t="str">
        <f t="shared" si="307"/>
        <v/>
      </c>
      <c r="K656" t="str">
        <f t="shared" si="308"/>
        <v/>
      </c>
      <c r="L656" t="str">
        <f t="shared" si="309"/>
        <v/>
      </c>
      <c r="M656" t="str">
        <f t="shared" si="310"/>
        <v/>
      </c>
      <c r="N656" t="str">
        <f t="shared" si="311"/>
        <v/>
      </c>
      <c r="O656" t="str">
        <f t="shared" si="312"/>
        <v/>
      </c>
      <c r="P656" t="str">
        <f t="shared" si="313"/>
        <v/>
      </c>
      <c r="Q656" t="str">
        <f t="shared" si="314"/>
        <v/>
      </c>
      <c r="R656" t="str">
        <f t="shared" si="315"/>
        <v/>
      </c>
      <c r="S656" t="str">
        <f t="shared" si="316"/>
        <v/>
      </c>
      <c r="T656" t="str">
        <f t="shared" si="317"/>
        <v/>
      </c>
      <c r="U656" t="str">
        <f t="shared" si="318"/>
        <v/>
      </c>
      <c r="V656" t="str">
        <f t="shared" si="319"/>
        <v/>
      </c>
      <c r="W656" t="str">
        <f t="shared" si="320"/>
        <v/>
      </c>
      <c r="X656" t="str">
        <f t="shared" si="321"/>
        <v/>
      </c>
      <c r="Y656" t="str">
        <f t="shared" si="322"/>
        <v/>
      </c>
      <c r="Z656" t="str">
        <f t="shared" si="302"/>
        <v/>
      </c>
      <c r="AA656" t="str">
        <f t="shared" si="323"/>
        <v/>
      </c>
      <c r="AB656" t="str">
        <f t="shared" si="324"/>
        <v/>
      </c>
      <c r="AC656" t="str">
        <f t="shared" si="325"/>
        <v/>
      </c>
      <c r="AD656" t="str">
        <f t="shared" si="326"/>
        <v/>
      </c>
      <c r="AE656" t="str">
        <f t="shared" si="327"/>
        <v/>
      </c>
      <c r="AF656" t="str">
        <f t="shared" si="328"/>
        <v/>
      </c>
    </row>
    <row r="657" spans="4:32" ht="14.4" hidden="1">
      <c r="D657" t="str">
        <f t="shared" si="303"/>
        <v/>
      </c>
      <c r="E657" t="str">
        <f t="shared" si="304"/>
        <v/>
      </c>
      <c r="F657" t="str">
        <f t="shared" si="305"/>
        <v/>
      </c>
      <c r="G657" t="str">
        <f t="shared" si="301"/>
        <v/>
      </c>
      <c r="I657" t="str">
        <f t="shared" si="306"/>
        <v/>
      </c>
      <c r="J657" t="str">
        <f t="shared" si="307"/>
        <v/>
      </c>
      <c r="K657" t="str">
        <f t="shared" si="308"/>
        <v/>
      </c>
      <c r="L657" t="str">
        <f t="shared" si="309"/>
        <v/>
      </c>
      <c r="M657" t="str">
        <f t="shared" si="310"/>
        <v/>
      </c>
      <c r="N657" t="str">
        <f t="shared" si="311"/>
        <v/>
      </c>
      <c r="O657" t="str">
        <f t="shared" si="312"/>
        <v/>
      </c>
      <c r="P657" t="str">
        <f t="shared" si="313"/>
        <v/>
      </c>
      <c r="Q657" t="str">
        <f t="shared" si="314"/>
        <v/>
      </c>
      <c r="R657" t="str">
        <f t="shared" si="315"/>
        <v/>
      </c>
      <c r="S657" t="str">
        <f t="shared" si="316"/>
        <v/>
      </c>
      <c r="T657" t="str">
        <f t="shared" si="317"/>
        <v/>
      </c>
      <c r="U657" t="str">
        <f t="shared" si="318"/>
        <v/>
      </c>
      <c r="V657" t="str">
        <f t="shared" si="319"/>
        <v/>
      </c>
      <c r="W657" t="str">
        <f t="shared" si="320"/>
        <v/>
      </c>
      <c r="X657" t="str">
        <f t="shared" si="321"/>
        <v/>
      </c>
      <c r="Y657" t="str">
        <f t="shared" si="322"/>
        <v/>
      </c>
      <c r="Z657" t="str">
        <f t="shared" si="302"/>
        <v/>
      </c>
      <c r="AA657" t="str">
        <f t="shared" si="323"/>
        <v/>
      </c>
      <c r="AB657" t="str">
        <f t="shared" si="324"/>
        <v/>
      </c>
      <c r="AC657" t="str">
        <f t="shared" si="325"/>
        <v/>
      </c>
      <c r="AD657" t="str">
        <f t="shared" si="326"/>
        <v/>
      </c>
      <c r="AE657" t="str">
        <f t="shared" si="327"/>
        <v/>
      </c>
      <c r="AF657" t="str">
        <f t="shared" si="328"/>
        <v/>
      </c>
    </row>
    <row r="658" spans="4:32" ht="14.4" hidden="1">
      <c r="D658" t="str">
        <f t="shared" si="303"/>
        <v/>
      </c>
      <c r="E658" t="str">
        <f t="shared" si="304"/>
        <v/>
      </c>
      <c r="F658" t="str">
        <f t="shared" si="305"/>
        <v/>
      </c>
      <c r="G658" t="str">
        <f t="shared" si="301"/>
        <v/>
      </c>
      <c r="I658" t="str">
        <f t="shared" si="306"/>
        <v/>
      </c>
      <c r="J658" t="str">
        <f t="shared" si="307"/>
        <v/>
      </c>
      <c r="K658" t="str">
        <f t="shared" si="308"/>
        <v/>
      </c>
      <c r="L658" t="str">
        <f t="shared" si="309"/>
        <v/>
      </c>
      <c r="M658" t="str">
        <f t="shared" si="310"/>
        <v/>
      </c>
      <c r="N658" t="str">
        <f t="shared" si="311"/>
        <v/>
      </c>
      <c r="O658" t="str">
        <f t="shared" si="312"/>
        <v/>
      </c>
      <c r="P658" t="str">
        <f t="shared" si="313"/>
        <v/>
      </c>
      <c r="Q658" t="str">
        <f t="shared" si="314"/>
        <v/>
      </c>
      <c r="R658" t="str">
        <f t="shared" si="315"/>
        <v/>
      </c>
      <c r="S658" t="str">
        <f t="shared" si="316"/>
        <v/>
      </c>
      <c r="T658" t="str">
        <f t="shared" si="317"/>
        <v/>
      </c>
      <c r="U658" t="str">
        <f t="shared" si="318"/>
        <v/>
      </c>
      <c r="V658" t="str">
        <f t="shared" si="319"/>
        <v/>
      </c>
      <c r="W658" t="str">
        <f t="shared" si="320"/>
        <v/>
      </c>
      <c r="X658" t="str">
        <f t="shared" si="321"/>
        <v/>
      </c>
      <c r="Y658" t="str">
        <f t="shared" si="322"/>
        <v/>
      </c>
      <c r="Z658" t="str">
        <f t="shared" si="302"/>
        <v/>
      </c>
      <c r="AA658" t="str">
        <f t="shared" si="323"/>
        <v/>
      </c>
      <c r="AB658" t="str">
        <f t="shared" si="324"/>
        <v/>
      </c>
      <c r="AC658" t="str">
        <f t="shared" si="325"/>
        <v/>
      </c>
      <c r="AD658" t="str">
        <f t="shared" si="326"/>
        <v/>
      </c>
      <c r="AE658" t="str">
        <f t="shared" si="327"/>
        <v/>
      </c>
      <c r="AF658" t="str">
        <f t="shared" si="328"/>
        <v/>
      </c>
    </row>
    <row r="659" spans="4:32" ht="14.4" hidden="1">
      <c r="D659" t="str">
        <f t="shared" si="303"/>
        <v/>
      </c>
      <c r="E659" t="str">
        <f t="shared" si="304"/>
        <v/>
      </c>
      <c r="F659" t="str">
        <f t="shared" si="305"/>
        <v/>
      </c>
      <c r="G659" t="str">
        <f t="shared" si="301"/>
        <v/>
      </c>
      <c r="I659" t="str">
        <f t="shared" si="306"/>
        <v/>
      </c>
      <c r="J659" t="str">
        <f t="shared" si="307"/>
        <v/>
      </c>
      <c r="K659" t="str">
        <f t="shared" si="308"/>
        <v/>
      </c>
      <c r="L659" t="str">
        <f t="shared" si="309"/>
        <v/>
      </c>
      <c r="M659" t="str">
        <f t="shared" si="310"/>
        <v/>
      </c>
      <c r="N659" t="str">
        <f t="shared" si="311"/>
        <v/>
      </c>
      <c r="O659" t="str">
        <f t="shared" si="312"/>
        <v/>
      </c>
      <c r="P659" t="str">
        <f t="shared" si="313"/>
        <v/>
      </c>
      <c r="Q659" t="str">
        <f t="shared" si="314"/>
        <v/>
      </c>
      <c r="R659" t="str">
        <f t="shared" si="315"/>
        <v/>
      </c>
      <c r="S659" t="str">
        <f t="shared" si="316"/>
        <v/>
      </c>
      <c r="T659" t="str">
        <f t="shared" si="317"/>
        <v/>
      </c>
      <c r="U659" t="str">
        <f t="shared" si="318"/>
        <v/>
      </c>
      <c r="V659" t="str">
        <f t="shared" si="319"/>
        <v/>
      </c>
      <c r="W659" t="str">
        <f t="shared" si="320"/>
        <v/>
      </c>
      <c r="X659" t="str">
        <f t="shared" si="321"/>
        <v/>
      </c>
      <c r="Y659" t="str">
        <f t="shared" si="322"/>
        <v/>
      </c>
      <c r="Z659" t="str">
        <f t="shared" si="302"/>
        <v/>
      </c>
      <c r="AA659" t="str">
        <f t="shared" si="323"/>
        <v/>
      </c>
      <c r="AB659" t="str">
        <f t="shared" si="324"/>
        <v/>
      </c>
      <c r="AC659" t="str">
        <f t="shared" si="325"/>
        <v/>
      </c>
      <c r="AD659" t="str">
        <f t="shared" si="326"/>
        <v/>
      </c>
      <c r="AE659" t="str">
        <f t="shared" si="327"/>
        <v/>
      </c>
      <c r="AF659" t="str">
        <f t="shared" si="328"/>
        <v/>
      </c>
    </row>
    <row r="660" spans="4:32" ht="14.4" hidden="1">
      <c r="D660" t="str">
        <f t="shared" si="303"/>
        <v/>
      </c>
      <c r="E660" t="str">
        <f t="shared" si="304"/>
        <v/>
      </c>
      <c r="F660" t="str">
        <f t="shared" si="305"/>
        <v/>
      </c>
      <c r="G660" t="str">
        <f t="shared" si="301"/>
        <v/>
      </c>
      <c r="I660" t="str">
        <f t="shared" si="306"/>
        <v/>
      </c>
      <c r="J660" t="str">
        <f t="shared" si="307"/>
        <v/>
      </c>
      <c r="K660" t="str">
        <f t="shared" si="308"/>
        <v/>
      </c>
      <c r="L660" t="str">
        <f t="shared" si="309"/>
        <v/>
      </c>
      <c r="M660" t="str">
        <f t="shared" si="310"/>
        <v/>
      </c>
      <c r="N660" t="str">
        <f t="shared" si="311"/>
        <v/>
      </c>
      <c r="O660" t="str">
        <f t="shared" si="312"/>
        <v/>
      </c>
      <c r="P660" t="str">
        <f t="shared" si="313"/>
        <v/>
      </c>
      <c r="Q660" t="str">
        <f t="shared" si="314"/>
        <v/>
      </c>
      <c r="R660" t="str">
        <f t="shared" si="315"/>
        <v/>
      </c>
      <c r="S660" t="str">
        <f t="shared" si="316"/>
        <v/>
      </c>
      <c r="T660" t="str">
        <f t="shared" si="317"/>
        <v/>
      </c>
      <c r="U660" t="str">
        <f t="shared" si="318"/>
        <v/>
      </c>
      <c r="V660" t="str">
        <f t="shared" si="319"/>
        <v/>
      </c>
      <c r="W660" t="str">
        <f t="shared" si="320"/>
        <v/>
      </c>
      <c r="X660" t="str">
        <f t="shared" si="321"/>
        <v/>
      </c>
      <c r="Y660" t="str">
        <f t="shared" si="322"/>
        <v/>
      </c>
      <c r="Z660" t="str">
        <f t="shared" si="302"/>
        <v/>
      </c>
      <c r="AA660" t="str">
        <f t="shared" si="323"/>
        <v/>
      </c>
      <c r="AB660" t="str">
        <f t="shared" si="324"/>
        <v/>
      </c>
      <c r="AC660" t="str">
        <f t="shared" si="325"/>
        <v/>
      </c>
      <c r="AD660" t="str">
        <f t="shared" si="326"/>
        <v/>
      </c>
      <c r="AE660" t="str">
        <f t="shared" si="327"/>
        <v/>
      </c>
      <c r="AF660" t="str">
        <f t="shared" si="328"/>
        <v/>
      </c>
    </row>
    <row r="661" spans="4:32" ht="14.4" hidden="1">
      <c r="D661" t="str">
        <f t="shared" si="303"/>
        <v/>
      </c>
      <c r="E661" t="str">
        <f t="shared" si="304"/>
        <v/>
      </c>
      <c r="F661" t="str">
        <f t="shared" si="305"/>
        <v/>
      </c>
      <c r="G661" t="str">
        <f t="shared" si="301"/>
        <v/>
      </c>
      <c r="I661" t="str">
        <f t="shared" si="306"/>
        <v/>
      </c>
      <c r="J661" t="str">
        <f t="shared" si="307"/>
        <v/>
      </c>
      <c r="K661" t="str">
        <f t="shared" si="308"/>
        <v/>
      </c>
      <c r="L661" t="str">
        <f t="shared" si="309"/>
        <v/>
      </c>
      <c r="M661" t="str">
        <f t="shared" si="310"/>
        <v/>
      </c>
      <c r="N661" t="str">
        <f t="shared" si="311"/>
        <v/>
      </c>
      <c r="O661" t="str">
        <f t="shared" si="312"/>
        <v/>
      </c>
      <c r="P661" t="str">
        <f t="shared" si="313"/>
        <v/>
      </c>
      <c r="Q661" t="str">
        <f t="shared" si="314"/>
        <v/>
      </c>
      <c r="R661" t="str">
        <f t="shared" si="315"/>
        <v/>
      </c>
      <c r="S661" t="str">
        <f t="shared" si="316"/>
        <v/>
      </c>
      <c r="T661" t="str">
        <f t="shared" si="317"/>
        <v/>
      </c>
      <c r="U661" t="str">
        <f t="shared" si="318"/>
        <v/>
      </c>
      <c r="V661" t="str">
        <f t="shared" si="319"/>
        <v/>
      </c>
      <c r="W661" t="str">
        <f t="shared" si="320"/>
        <v/>
      </c>
      <c r="X661" t="str">
        <f t="shared" si="321"/>
        <v/>
      </c>
      <c r="Y661" t="str">
        <f t="shared" si="322"/>
        <v/>
      </c>
      <c r="Z661" t="str">
        <f t="shared" si="302"/>
        <v/>
      </c>
      <c r="AA661" t="str">
        <f t="shared" si="323"/>
        <v/>
      </c>
      <c r="AB661" t="str">
        <f t="shared" si="324"/>
        <v/>
      </c>
      <c r="AC661" t="str">
        <f t="shared" si="325"/>
        <v/>
      </c>
      <c r="AD661" t="str">
        <f t="shared" si="326"/>
        <v/>
      </c>
      <c r="AE661" t="str">
        <f t="shared" si="327"/>
        <v/>
      </c>
      <c r="AF661" t="str">
        <f t="shared" si="328"/>
        <v/>
      </c>
    </row>
    <row r="662" spans="4:32" ht="14.4" hidden="1">
      <c r="D662" t="str">
        <f t="shared" si="303"/>
        <v/>
      </c>
      <c r="E662" t="str">
        <f t="shared" si="304"/>
        <v/>
      </c>
      <c r="F662" t="str">
        <f t="shared" si="305"/>
        <v/>
      </c>
      <c r="G662" t="str">
        <f t="shared" si="301"/>
        <v/>
      </c>
      <c r="I662" t="str">
        <f t="shared" si="306"/>
        <v/>
      </c>
      <c r="J662" t="str">
        <f t="shared" si="307"/>
        <v/>
      </c>
      <c r="K662" t="str">
        <f t="shared" si="308"/>
        <v/>
      </c>
      <c r="L662" t="str">
        <f t="shared" si="309"/>
        <v/>
      </c>
      <c r="M662" t="str">
        <f t="shared" si="310"/>
        <v/>
      </c>
      <c r="N662" t="str">
        <f t="shared" si="311"/>
        <v/>
      </c>
      <c r="O662" t="str">
        <f t="shared" si="312"/>
        <v/>
      </c>
      <c r="P662" t="str">
        <f t="shared" si="313"/>
        <v/>
      </c>
      <c r="Q662" t="str">
        <f t="shared" si="314"/>
        <v/>
      </c>
      <c r="R662" t="str">
        <f t="shared" si="315"/>
        <v/>
      </c>
      <c r="S662" t="str">
        <f t="shared" si="316"/>
        <v/>
      </c>
      <c r="T662" t="str">
        <f t="shared" si="317"/>
        <v/>
      </c>
      <c r="U662" t="str">
        <f t="shared" si="318"/>
        <v/>
      </c>
      <c r="V662" t="str">
        <f t="shared" si="319"/>
        <v/>
      </c>
      <c r="W662" t="str">
        <f t="shared" si="320"/>
        <v/>
      </c>
      <c r="X662" t="str">
        <f t="shared" si="321"/>
        <v/>
      </c>
      <c r="Y662" t="str">
        <f t="shared" si="322"/>
        <v/>
      </c>
      <c r="Z662" t="str">
        <f t="shared" si="302"/>
        <v/>
      </c>
      <c r="AA662" t="str">
        <f t="shared" si="323"/>
        <v/>
      </c>
      <c r="AB662" t="str">
        <f t="shared" si="324"/>
        <v/>
      </c>
      <c r="AC662" t="str">
        <f t="shared" si="325"/>
        <v/>
      </c>
      <c r="AD662" t="str">
        <f t="shared" si="326"/>
        <v/>
      </c>
      <c r="AE662" t="str">
        <f t="shared" si="327"/>
        <v/>
      </c>
      <c r="AF662" t="str">
        <f t="shared" si="328"/>
        <v/>
      </c>
    </row>
    <row r="663" spans="4:32" ht="14.4" hidden="1">
      <c r="D663" t="str">
        <f t="shared" si="303"/>
        <v/>
      </c>
      <c r="E663" t="str">
        <f t="shared" si="304"/>
        <v/>
      </c>
      <c r="F663" t="str">
        <f t="shared" si="305"/>
        <v/>
      </c>
      <c r="G663" t="str">
        <f t="shared" si="301"/>
        <v/>
      </c>
      <c r="I663" t="str">
        <f t="shared" si="306"/>
        <v/>
      </c>
      <c r="J663" t="str">
        <f t="shared" si="307"/>
        <v/>
      </c>
      <c r="K663" t="str">
        <f t="shared" si="308"/>
        <v/>
      </c>
      <c r="L663" t="str">
        <f t="shared" si="309"/>
        <v/>
      </c>
      <c r="M663" t="str">
        <f t="shared" si="310"/>
        <v/>
      </c>
      <c r="N663" t="str">
        <f t="shared" si="311"/>
        <v/>
      </c>
      <c r="O663" t="str">
        <f t="shared" si="312"/>
        <v/>
      </c>
      <c r="P663" t="str">
        <f t="shared" si="313"/>
        <v/>
      </c>
      <c r="Q663" t="str">
        <f t="shared" si="314"/>
        <v/>
      </c>
      <c r="R663" t="str">
        <f t="shared" si="315"/>
        <v/>
      </c>
      <c r="S663" t="str">
        <f t="shared" si="316"/>
        <v/>
      </c>
      <c r="T663" t="str">
        <f t="shared" si="317"/>
        <v/>
      </c>
      <c r="U663" t="str">
        <f t="shared" si="318"/>
        <v/>
      </c>
      <c r="V663" t="str">
        <f t="shared" si="319"/>
        <v/>
      </c>
      <c r="W663" t="str">
        <f t="shared" si="320"/>
        <v/>
      </c>
      <c r="X663" t="str">
        <f t="shared" si="321"/>
        <v/>
      </c>
      <c r="Y663" t="str">
        <f t="shared" si="322"/>
        <v/>
      </c>
      <c r="Z663" t="str">
        <f t="shared" si="302"/>
        <v/>
      </c>
      <c r="AA663" t="str">
        <f t="shared" si="323"/>
        <v/>
      </c>
      <c r="AB663" t="str">
        <f t="shared" si="324"/>
        <v/>
      </c>
      <c r="AC663" t="str">
        <f t="shared" si="325"/>
        <v/>
      </c>
      <c r="AD663" t="str">
        <f t="shared" si="326"/>
        <v/>
      </c>
      <c r="AE663" t="str">
        <f t="shared" si="327"/>
        <v/>
      </c>
      <c r="AF663" t="str">
        <f t="shared" si="328"/>
        <v/>
      </c>
    </row>
    <row r="664" spans="4:32" ht="14.4" hidden="1">
      <c r="D664" t="str">
        <f t="shared" si="303"/>
        <v/>
      </c>
      <c r="E664" t="str">
        <f t="shared" si="304"/>
        <v/>
      </c>
      <c r="F664" t="str">
        <f t="shared" si="305"/>
        <v/>
      </c>
      <c r="G664" t="str">
        <f t="shared" si="301"/>
        <v/>
      </c>
      <c r="I664" t="str">
        <f t="shared" si="306"/>
        <v/>
      </c>
      <c r="J664" t="str">
        <f t="shared" si="307"/>
        <v/>
      </c>
      <c r="K664" t="str">
        <f t="shared" si="308"/>
        <v/>
      </c>
      <c r="L664" t="str">
        <f t="shared" si="309"/>
        <v/>
      </c>
      <c r="M664" t="str">
        <f t="shared" si="310"/>
        <v/>
      </c>
      <c r="N664" t="str">
        <f t="shared" si="311"/>
        <v/>
      </c>
      <c r="O664" t="str">
        <f t="shared" si="312"/>
        <v/>
      </c>
      <c r="P664" t="str">
        <f t="shared" si="313"/>
        <v/>
      </c>
      <c r="Q664" t="str">
        <f t="shared" si="314"/>
        <v/>
      </c>
      <c r="R664" t="str">
        <f t="shared" si="315"/>
        <v/>
      </c>
      <c r="S664" t="str">
        <f t="shared" si="316"/>
        <v/>
      </c>
      <c r="T664" t="str">
        <f t="shared" si="317"/>
        <v/>
      </c>
      <c r="U664" t="str">
        <f t="shared" si="318"/>
        <v/>
      </c>
      <c r="V664" t="str">
        <f t="shared" si="319"/>
        <v/>
      </c>
      <c r="W664" t="str">
        <f t="shared" si="320"/>
        <v/>
      </c>
      <c r="X664" t="str">
        <f t="shared" si="321"/>
        <v/>
      </c>
      <c r="Y664" t="str">
        <f t="shared" si="322"/>
        <v/>
      </c>
      <c r="Z664" t="str">
        <f t="shared" si="302"/>
        <v/>
      </c>
      <c r="AA664" t="str">
        <f t="shared" si="323"/>
        <v/>
      </c>
      <c r="AB664" t="str">
        <f t="shared" si="324"/>
        <v/>
      </c>
      <c r="AC664" t="str">
        <f t="shared" si="325"/>
        <v/>
      </c>
      <c r="AD664" t="str">
        <f t="shared" si="326"/>
        <v/>
      </c>
      <c r="AE664" t="str">
        <f t="shared" si="327"/>
        <v/>
      </c>
      <c r="AF664" t="str">
        <f t="shared" si="328"/>
        <v/>
      </c>
    </row>
    <row r="665" spans="4:32" ht="14.4" hidden="1">
      <c r="D665" t="str">
        <f t="shared" si="303"/>
        <v/>
      </c>
      <c r="E665" t="str">
        <f t="shared" si="304"/>
        <v/>
      </c>
      <c r="F665" t="str">
        <f t="shared" si="305"/>
        <v/>
      </c>
      <c r="G665" t="str">
        <f t="shared" si="301"/>
        <v/>
      </c>
      <c r="I665" t="str">
        <f t="shared" si="306"/>
        <v/>
      </c>
      <c r="J665" t="str">
        <f t="shared" si="307"/>
        <v/>
      </c>
      <c r="K665" t="str">
        <f t="shared" si="308"/>
        <v/>
      </c>
      <c r="L665" t="str">
        <f t="shared" si="309"/>
        <v/>
      </c>
      <c r="M665" t="str">
        <f t="shared" si="310"/>
        <v/>
      </c>
      <c r="N665" t="str">
        <f t="shared" si="311"/>
        <v/>
      </c>
      <c r="O665" t="str">
        <f t="shared" si="312"/>
        <v/>
      </c>
      <c r="P665" t="str">
        <f t="shared" si="313"/>
        <v/>
      </c>
      <c r="Q665" t="str">
        <f t="shared" si="314"/>
        <v/>
      </c>
      <c r="R665" t="str">
        <f t="shared" si="315"/>
        <v/>
      </c>
      <c r="S665" t="str">
        <f t="shared" si="316"/>
        <v/>
      </c>
      <c r="T665" t="str">
        <f t="shared" si="317"/>
        <v/>
      </c>
      <c r="U665" t="str">
        <f t="shared" si="318"/>
        <v/>
      </c>
      <c r="V665" t="str">
        <f t="shared" si="319"/>
        <v/>
      </c>
      <c r="W665" t="str">
        <f t="shared" si="320"/>
        <v/>
      </c>
      <c r="X665" t="str">
        <f t="shared" si="321"/>
        <v/>
      </c>
      <c r="Y665" t="str">
        <f t="shared" si="322"/>
        <v/>
      </c>
      <c r="Z665" t="str">
        <f t="shared" si="302"/>
        <v/>
      </c>
      <c r="AA665" t="str">
        <f t="shared" si="323"/>
        <v/>
      </c>
      <c r="AB665" t="str">
        <f t="shared" si="324"/>
        <v/>
      </c>
      <c r="AC665" t="str">
        <f t="shared" si="325"/>
        <v/>
      </c>
      <c r="AD665" t="str">
        <f t="shared" si="326"/>
        <v/>
      </c>
      <c r="AE665" t="str">
        <f t="shared" si="327"/>
        <v/>
      </c>
      <c r="AF665" t="str">
        <f t="shared" si="328"/>
        <v/>
      </c>
    </row>
    <row r="666" spans="4:32" ht="14.4" hidden="1">
      <c r="D666" t="str">
        <f t="shared" si="303"/>
        <v/>
      </c>
      <c r="E666" t="str">
        <f t="shared" si="304"/>
        <v/>
      </c>
      <c r="F666" t="str">
        <f t="shared" si="305"/>
        <v/>
      </c>
      <c r="G666" t="str">
        <f t="shared" si="301"/>
        <v/>
      </c>
      <c r="I666" t="str">
        <f t="shared" si="306"/>
        <v/>
      </c>
      <c r="J666" t="str">
        <f t="shared" si="307"/>
        <v/>
      </c>
      <c r="K666" t="str">
        <f t="shared" si="308"/>
        <v/>
      </c>
      <c r="L666" t="str">
        <f t="shared" si="309"/>
        <v/>
      </c>
      <c r="M666" t="str">
        <f t="shared" si="310"/>
        <v/>
      </c>
      <c r="N666" t="str">
        <f t="shared" si="311"/>
        <v/>
      </c>
      <c r="O666" t="str">
        <f t="shared" si="312"/>
        <v/>
      </c>
      <c r="P666" t="str">
        <f t="shared" si="313"/>
        <v/>
      </c>
      <c r="Q666" t="str">
        <f t="shared" si="314"/>
        <v/>
      </c>
      <c r="R666" t="str">
        <f t="shared" si="315"/>
        <v/>
      </c>
      <c r="S666" t="str">
        <f t="shared" si="316"/>
        <v/>
      </c>
      <c r="T666" t="str">
        <f t="shared" si="317"/>
        <v/>
      </c>
      <c r="U666" t="str">
        <f t="shared" si="318"/>
        <v/>
      </c>
      <c r="V666" t="str">
        <f t="shared" si="319"/>
        <v/>
      </c>
      <c r="W666" t="str">
        <f t="shared" si="320"/>
        <v/>
      </c>
      <c r="X666" t="str">
        <f t="shared" si="321"/>
        <v/>
      </c>
      <c r="Y666" t="str">
        <f t="shared" si="322"/>
        <v/>
      </c>
      <c r="Z666" t="str">
        <f t="shared" si="302"/>
        <v/>
      </c>
      <c r="AA666" t="str">
        <f t="shared" si="323"/>
        <v/>
      </c>
      <c r="AB666" t="str">
        <f t="shared" si="324"/>
        <v/>
      </c>
      <c r="AC666" t="str">
        <f t="shared" si="325"/>
        <v/>
      </c>
      <c r="AD666" t="str">
        <f t="shared" si="326"/>
        <v/>
      </c>
      <c r="AE666" t="str">
        <f t="shared" si="327"/>
        <v/>
      </c>
      <c r="AF666" t="str">
        <f t="shared" si="328"/>
        <v/>
      </c>
    </row>
    <row r="667" spans="4:32" ht="14.4" hidden="1">
      <c r="D667" t="str">
        <f t="shared" si="303"/>
        <v/>
      </c>
      <c r="E667" t="str">
        <f t="shared" si="304"/>
        <v/>
      </c>
      <c r="F667" t="str">
        <f t="shared" si="305"/>
        <v/>
      </c>
      <c r="G667" t="str">
        <f t="shared" si="301"/>
        <v/>
      </c>
      <c r="I667" t="str">
        <f t="shared" si="306"/>
        <v/>
      </c>
      <c r="J667" t="str">
        <f t="shared" si="307"/>
        <v/>
      </c>
      <c r="K667" t="str">
        <f t="shared" si="308"/>
        <v/>
      </c>
      <c r="L667" t="str">
        <f t="shared" si="309"/>
        <v/>
      </c>
      <c r="M667" t="str">
        <f t="shared" si="310"/>
        <v/>
      </c>
      <c r="N667" t="str">
        <f t="shared" si="311"/>
        <v/>
      </c>
      <c r="O667" t="str">
        <f t="shared" si="312"/>
        <v/>
      </c>
      <c r="P667" t="str">
        <f t="shared" si="313"/>
        <v/>
      </c>
      <c r="Q667" t="str">
        <f t="shared" si="314"/>
        <v/>
      </c>
      <c r="R667" t="str">
        <f t="shared" si="315"/>
        <v/>
      </c>
      <c r="S667" t="str">
        <f t="shared" si="316"/>
        <v/>
      </c>
      <c r="T667" t="str">
        <f t="shared" si="317"/>
        <v/>
      </c>
      <c r="U667" t="str">
        <f t="shared" si="318"/>
        <v/>
      </c>
      <c r="V667" t="str">
        <f t="shared" si="319"/>
        <v/>
      </c>
      <c r="W667" t="str">
        <f t="shared" si="320"/>
        <v/>
      </c>
      <c r="X667" t="str">
        <f t="shared" si="321"/>
        <v/>
      </c>
      <c r="Y667" t="str">
        <f t="shared" si="322"/>
        <v/>
      </c>
      <c r="Z667" t="str">
        <f t="shared" si="302"/>
        <v/>
      </c>
      <c r="AA667" t="str">
        <f t="shared" si="323"/>
        <v/>
      </c>
      <c r="AB667" t="str">
        <f t="shared" si="324"/>
        <v/>
      </c>
      <c r="AC667" t="str">
        <f t="shared" si="325"/>
        <v/>
      </c>
      <c r="AD667" t="str">
        <f t="shared" si="326"/>
        <v/>
      </c>
      <c r="AE667" t="str">
        <f t="shared" si="327"/>
        <v/>
      </c>
      <c r="AF667" t="str">
        <f t="shared" si="328"/>
        <v/>
      </c>
    </row>
    <row r="668" spans="4:32" ht="14.4" hidden="1">
      <c r="D668" t="str">
        <f t="shared" si="303"/>
        <v/>
      </c>
      <c r="E668" t="str">
        <f t="shared" si="304"/>
        <v/>
      </c>
      <c r="F668" t="str">
        <f t="shared" si="305"/>
        <v/>
      </c>
      <c r="G668" t="str">
        <f t="shared" si="301"/>
        <v/>
      </c>
      <c r="I668" t="str">
        <f t="shared" si="306"/>
        <v/>
      </c>
      <c r="J668" t="str">
        <f t="shared" si="307"/>
        <v/>
      </c>
      <c r="K668" t="str">
        <f t="shared" si="308"/>
        <v/>
      </c>
      <c r="L668" t="str">
        <f t="shared" si="309"/>
        <v/>
      </c>
      <c r="M668" t="str">
        <f t="shared" si="310"/>
        <v/>
      </c>
      <c r="N668" t="str">
        <f t="shared" si="311"/>
        <v/>
      </c>
      <c r="O668" t="str">
        <f t="shared" si="312"/>
        <v/>
      </c>
      <c r="P668" t="str">
        <f t="shared" si="313"/>
        <v/>
      </c>
      <c r="Q668" t="str">
        <f t="shared" si="314"/>
        <v/>
      </c>
      <c r="R668" t="str">
        <f t="shared" si="315"/>
        <v/>
      </c>
      <c r="S668" t="str">
        <f t="shared" si="316"/>
        <v/>
      </c>
      <c r="T668" t="str">
        <f t="shared" si="317"/>
        <v/>
      </c>
      <c r="U668" t="str">
        <f t="shared" si="318"/>
        <v/>
      </c>
      <c r="V668" t="str">
        <f t="shared" si="319"/>
        <v/>
      </c>
      <c r="W668" t="str">
        <f t="shared" si="320"/>
        <v/>
      </c>
      <c r="X668" t="str">
        <f t="shared" si="321"/>
        <v/>
      </c>
      <c r="Y668" t="str">
        <f t="shared" si="322"/>
        <v/>
      </c>
      <c r="Z668" t="str">
        <f t="shared" si="302"/>
        <v/>
      </c>
      <c r="AA668" t="str">
        <f t="shared" si="323"/>
        <v/>
      </c>
      <c r="AB668" t="str">
        <f t="shared" si="324"/>
        <v/>
      </c>
      <c r="AC668" t="str">
        <f t="shared" si="325"/>
        <v/>
      </c>
      <c r="AD668" t="str">
        <f t="shared" si="326"/>
        <v/>
      </c>
      <c r="AE668" t="str">
        <f t="shared" si="327"/>
        <v/>
      </c>
      <c r="AF668" t="str">
        <f t="shared" si="328"/>
        <v/>
      </c>
    </row>
    <row r="669" spans="4:32" ht="14.4" hidden="1">
      <c r="D669" t="str">
        <f t="shared" si="303"/>
        <v/>
      </c>
      <c r="E669" t="str">
        <f t="shared" si="304"/>
        <v/>
      </c>
      <c r="F669" t="str">
        <f t="shared" si="305"/>
        <v/>
      </c>
      <c r="G669" t="str">
        <f t="shared" si="301"/>
        <v/>
      </c>
      <c r="I669" t="str">
        <f t="shared" si="306"/>
        <v/>
      </c>
      <c r="J669" t="str">
        <f t="shared" si="307"/>
        <v/>
      </c>
      <c r="K669" t="str">
        <f t="shared" si="308"/>
        <v/>
      </c>
      <c r="L669" t="str">
        <f t="shared" si="309"/>
        <v/>
      </c>
      <c r="M669" t="str">
        <f t="shared" si="310"/>
        <v/>
      </c>
      <c r="N669" t="str">
        <f t="shared" si="311"/>
        <v/>
      </c>
      <c r="O669" t="str">
        <f t="shared" si="312"/>
        <v/>
      </c>
      <c r="P669" t="str">
        <f t="shared" si="313"/>
        <v/>
      </c>
      <c r="Q669" t="str">
        <f t="shared" si="314"/>
        <v/>
      </c>
      <c r="R669" t="str">
        <f t="shared" si="315"/>
        <v/>
      </c>
      <c r="S669" t="str">
        <f t="shared" si="316"/>
        <v/>
      </c>
      <c r="T669" t="str">
        <f t="shared" si="317"/>
        <v/>
      </c>
      <c r="U669" t="str">
        <f t="shared" si="318"/>
        <v/>
      </c>
      <c r="V669" t="str">
        <f t="shared" si="319"/>
        <v/>
      </c>
      <c r="W669" t="str">
        <f t="shared" si="320"/>
        <v/>
      </c>
      <c r="X669" t="str">
        <f t="shared" si="321"/>
        <v/>
      </c>
      <c r="Y669" t="str">
        <f t="shared" si="322"/>
        <v/>
      </c>
      <c r="Z669" t="str">
        <f t="shared" si="302"/>
        <v/>
      </c>
      <c r="AA669" t="str">
        <f t="shared" si="323"/>
        <v/>
      </c>
      <c r="AB669" t="str">
        <f t="shared" si="324"/>
        <v/>
      </c>
      <c r="AC669" t="str">
        <f t="shared" si="325"/>
        <v/>
      </c>
      <c r="AD669" t="str">
        <f t="shared" si="326"/>
        <v/>
      </c>
      <c r="AE669" t="str">
        <f t="shared" si="327"/>
        <v/>
      </c>
      <c r="AF669" t="str">
        <f t="shared" si="328"/>
        <v/>
      </c>
    </row>
    <row r="670" spans="4:32" ht="14.4" hidden="1">
      <c r="D670" t="str">
        <f t="shared" si="303"/>
        <v/>
      </c>
      <c r="E670" t="str">
        <f t="shared" si="304"/>
        <v/>
      </c>
      <c r="F670" t="str">
        <f t="shared" si="305"/>
        <v/>
      </c>
      <c r="G670" t="str">
        <f t="shared" si="301"/>
        <v/>
      </c>
      <c r="I670" t="str">
        <f t="shared" si="306"/>
        <v/>
      </c>
      <c r="J670" t="str">
        <f t="shared" si="307"/>
        <v/>
      </c>
      <c r="K670" t="str">
        <f t="shared" si="308"/>
        <v/>
      </c>
      <c r="L670" t="str">
        <f t="shared" si="309"/>
        <v/>
      </c>
      <c r="M670" t="str">
        <f t="shared" si="310"/>
        <v/>
      </c>
      <c r="N670" t="str">
        <f t="shared" si="311"/>
        <v/>
      </c>
      <c r="O670" t="str">
        <f t="shared" si="312"/>
        <v/>
      </c>
      <c r="P670" t="str">
        <f t="shared" si="313"/>
        <v/>
      </c>
      <c r="Q670" t="str">
        <f t="shared" si="314"/>
        <v/>
      </c>
      <c r="R670" t="str">
        <f t="shared" si="315"/>
        <v/>
      </c>
      <c r="S670" t="str">
        <f t="shared" si="316"/>
        <v/>
      </c>
      <c r="T670" t="str">
        <f t="shared" si="317"/>
        <v/>
      </c>
      <c r="U670" t="str">
        <f t="shared" si="318"/>
        <v/>
      </c>
      <c r="V670" t="str">
        <f t="shared" si="319"/>
        <v/>
      </c>
      <c r="W670" t="str">
        <f t="shared" si="320"/>
        <v/>
      </c>
      <c r="X670" t="str">
        <f t="shared" si="321"/>
        <v/>
      </c>
      <c r="Y670" t="str">
        <f t="shared" si="322"/>
        <v/>
      </c>
      <c r="Z670" t="str">
        <f t="shared" si="302"/>
        <v/>
      </c>
      <c r="AA670" t="str">
        <f t="shared" si="323"/>
        <v/>
      </c>
      <c r="AB670" t="str">
        <f t="shared" si="324"/>
        <v/>
      </c>
      <c r="AC670" t="str">
        <f t="shared" si="325"/>
        <v/>
      </c>
      <c r="AD670" t="str">
        <f t="shared" si="326"/>
        <v/>
      </c>
      <c r="AE670" t="str">
        <f t="shared" si="327"/>
        <v/>
      </c>
      <c r="AF670" t="str">
        <f t="shared" si="328"/>
        <v/>
      </c>
    </row>
    <row r="671" spans="4:32" ht="14.4" hidden="1">
      <c r="D671" t="str">
        <f t="shared" si="303"/>
        <v/>
      </c>
      <c r="E671" t="str">
        <f t="shared" si="304"/>
        <v/>
      </c>
      <c r="F671" t="str">
        <f t="shared" si="305"/>
        <v/>
      </c>
      <c r="G671" t="str">
        <f t="shared" si="301"/>
        <v/>
      </c>
      <c r="I671" t="str">
        <f t="shared" si="306"/>
        <v/>
      </c>
      <c r="J671" t="str">
        <f t="shared" si="307"/>
        <v/>
      </c>
      <c r="K671" t="str">
        <f t="shared" si="308"/>
        <v/>
      </c>
      <c r="L671" t="str">
        <f t="shared" si="309"/>
        <v/>
      </c>
      <c r="M671" t="str">
        <f t="shared" si="310"/>
        <v/>
      </c>
      <c r="N671" t="str">
        <f t="shared" si="311"/>
        <v/>
      </c>
      <c r="O671" t="str">
        <f t="shared" si="312"/>
        <v/>
      </c>
      <c r="P671" t="str">
        <f t="shared" si="313"/>
        <v/>
      </c>
      <c r="Q671" t="str">
        <f t="shared" si="314"/>
        <v/>
      </c>
      <c r="R671" t="str">
        <f t="shared" si="315"/>
        <v/>
      </c>
      <c r="S671" t="str">
        <f t="shared" si="316"/>
        <v/>
      </c>
      <c r="T671" t="str">
        <f t="shared" si="317"/>
        <v/>
      </c>
      <c r="U671" t="str">
        <f t="shared" si="318"/>
        <v/>
      </c>
      <c r="V671" t="str">
        <f t="shared" si="319"/>
        <v/>
      </c>
      <c r="W671" t="str">
        <f t="shared" si="320"/>
        <v/>
      </c>
      <c r="X671" t="str">
        <f t="shared" si="321"/>
        <v/>
      </c>
      <c r="Y671" t="str">
        <f t="shared" si="322"/>
        <v/>
      </c>
      <c r="Z671" t="str">
        <f t="shared" si="302"/>
        <v/>
      </c>
      <c r="AA671" t="str">
        <f t="shared" si="323"/>
        <v/>
      </c>
      <c r="AB671" t="str">
        <f t="shared" si="324"/>
        <v/>
      </c>
      <c r="AC671" t="str">
        <f t="shared" si="325"/>
        <v/>
      </c>
      <c r="AD671" t="str">
        <f t="shared" si="326"/>
        <v/>
      </c>
      <c r="AE671" t="str">
        <f t="shared" si="327"/>
        <v/>
      </c>
      <c r="AF671" t="str">
        <f t="shared" si="328"/>
        <v/>
      </c>
    </row>
    <row r="672" spans="4:32" ht="14.4" hidden="1">
      <c r="D672" t="str">
        <f t="shared" si="303"/>
        <v/>
      </c>
      <c r="E672" t="str">
        <f t="shared" si="304"/>
        <v/>
      </c>
      <c r="F672" t="str">
        <f t="shared" si="305"/>
        <v/>
      </c>
      <c r="G672" t="str">
        <f t="shared" si="301"/>
        <v/>
      </c>
      <c r="I672" t="str">
        <f t="shared" si="306"/>
        <v/>
      </c>
      <c r="J672" t="str">
        <f t="shared" si="307"/>
        <v/>
      </c>
      <c r="K672" t="str">
        <f t="shared" si="308"/>
        <v/>
      </c>
      <c r="L672" t="str">
        <f t="shared" si="309"/>
        <v/>
      </c>
      <c r="M672" t="str">
        <f t="shared" si="310"/>
        <v/>
      </c>
      <c r="N672" t="str">
        <f t="shared" si="311"/>
        <v/>
      </c>
      <c r="O672" t="str">
        <f t="shared" si="312"/>
        <v/>
      </c>
      <c r="P672" t="str">
        <f t="shared" si="313"/>
        <v/>
      </c>
      <c r="Q672" t="str">
        <f t="shared" si="314"/>
        <v/>
      </c>
      <c r="R672" t="str">
        <f t="shared" si="315"/>
        <v/>
      </c>
      <c r="S672" t="str">
        <f t="shared" si="316"/>
        <v/>
      </c>
      <c r="T672" t="str">
        <f t="shared" si="317"/>
        <v/>
      </c>
      <c r="U672" t="str">
        <f t="shared" si="318"/>
        <v/>
      </c>
      <c r="V672" t="str">
        <f t="shared" si="319"/>
        <v/>
      </c>
      <c r="W672" t="str">
        <f t="shared" si="320"/>
        <v/>
      </c>
      <c r="X672" t="str">
        <f t="shared" si="321"/>
        <v/>
      </c>
      <c r="Y672" t="str">
        <f t="shared" si="322"/>
        <v/>
      </c>
      <c r="Z672" t="str">
        <f t="shared" si="302"/>
        <v/>
      </c>
      <c r="AA672" t="str">
        <f t="shared" si="323"/>
        <v/>
      </c>
      <c r="AB672" t="str">
        <f t="shared" si="324"/>
        <v/>
      </c>
      <c r="AC672" t="str">
        <f t="shared" si="325"/>
        <v/>
      </c>
      <c r="AD672" t="str">
        <f t="shared" si="326"/>
        <v/>
      </c>
      <c r="AE672" t="str">
        <f t="shared" si="327"/>
        <v/>
      </c>
      <c r="AF672" t="str">
        <f t="shared" si="328"/>
        <v/>
      </c>
    </row>
    <row r="673" spans="4:32" ht="14.4" hidden="1">
      <c r="D673" t="str">
        <f t="shared" si="303"/>
        <v/>
      </c>
      <c r="E673" t="str">
        <f t="shared" si="304"/>
        <v/>
      </c>
      <c r="F673" t="str">
        <f t="shared" si="305"/>
        <v/>
      </c>
      <c r="G673" t="str">
        <f t="shared" si="301"/>
        <v/>
      </c>
      <c r="I673" t="str">
        <f t="shared" si="306"/>
        <v/>
      </c>
      <c r="J673" t="str">
        <f t="shared" si="307"/>
        <v/>
      </c>
      <c r="K673" t="str">
        <f t="shared" si="308"/>
        <v/>
      </c>
      <c r="L673" t="str">
        <f t="shared" si="309"/>
        <v/>
      </c>
      <c r="M673" t="str">
        <f t="shared" si="310"/>
        <v/>
      </c>
      <c r="N673" t="str">
        <f t="shared" si="311"/>
        <v/>
      </c>
      <c r="O673" t="str">
        <f t="shared" si="312"/>
        <v/>
      </c>
      <c r="P673" t="str">
        <f t="shared" si="313"/>
        <v/>
      </c>
      <c r="Q673" t="str">
        <f t="shared" si="314"/>
        <v/>
      </c>
      <c r="R673" t="str">
        <f t="shared" si="315"/>
        <v/>
      </c>
      <c r="S673" t="str">
        <f t="shared" si="316"/>
        <v/>
      </c>
      <c r="T673" t="str">
        <f t="shared" si="317"/>
        <v/>
      </c>
      <c r="U673" t="str">
        <f t="shared" si="318"/>
        <v/>
      </c>
      <c r="V673" t="str">
        <f t="shared" si="319"/>
        <v/>
      </c>
      <c r="W673" t="str">
        <f t="shared" si="320"/>
        <v/>
      </c>
      <c r="X673" t="str">
        <f t="shared" si="321"/>
        <v/>
      </c>
      <c r="Y673" t="str">
        <f t="shared" si="322"/>
        <v/>
      </c>
      <c r="Z673" t="str">
        <f t="shared" si="302"/>
        <v/>
      </c>
      <c r="AA673" t="str">
        <f t="shared" si="323"/>
        <v/>
      </c>
      <c r="AB673" t="str">
        <f t="shared" si="324"/>
        <v/>
      </c>
      <c r="AC673" t="str">
        <f t="shared" si="325"/>
        <v/>
      </c>
      <c r="AD673" t="str">
        <f t="shared" si="326"/>
        <v/>
      </c>
      <c r="AE673" t="str">
        <f t="shared" si="327"/>
        <v/>
      </c>
      <c r="AF673" t="str">
        <f t="shared" si="328"/>
        <v/>
      </c>
    </row>
    <row r="674" spans="4:32" ht="14.4" hidden="1">
      <c r="D674" t="str">
        <f t="shared" si="303"/>
        <v/>
      </c>
      <c r="E674" t="str">
        <f t="shared" si="304"/>
        <v/>
      </c>
      <c r="F674" t="str">
        <f t="shared" si="305"/>
        <v/>
      </c>
      <c r="G674" t="str">
        <f t="shared" ref="G674:G737" si="329">IF(ISBLANK(A674),"",IF(ISNUMBER(SEARCH("Windows 11 Home",BR674)),"Windows 11 Home",IF(ISNUMBER(SEARCH("Windows 11 Pro",BR674)),"Windows 11 Pro",IF(ISNUMBER(SEARCH("Chrome",AM674)),"ChromeOS",""))))</f>
        <v/>
      </c>
      <c r="I674" t="str">
        <f t="shared" si="306"/>
        <v/>
      </c>
      <c r="J674" t="str">
        <f t="shared" si="307"/>
        <v/>
      </c>
      <c r="K674" t="str">
        <f t="shared" si="308"/>
        <v/>
      </c>
      <c r="L674" t="str">
        <f t="shared" si="309"/>
        <v/>
      </c>
      <c r="M674" t="str">
        <f t="shared" si="310"/>
        <v/>
      </c>
      <c r="N674" t="str">
        <f t="shared" si="311"/>
        <v/>
      </c>
      <c r="O674" t="str">
        <f t="shared" si="312"/>
        <v/>
      </c>
      <c r="P674" t="str">
        <f t="shared" si="313"/>
        <v/>
      </c>
      <c r="Q674" t="str">
        <f t="shared" si="314"/>
        <v/>
      </c>
      <c r="R674" t="str">
        <f t="shared" si="315"/>
        <v/>
      </c>
      <c r="S674" t="str">
        <f t="shared" si="316"/>
        <v/>
      </c>
      <c r="T674" t="str">
        <f t="shared" si="317"/>
        <v/>
      </c>
      <c r="U674" t="str">
        <f t="shared" si="318"/>
        <v/>
      </c>
      <c r="V674" t="str">
        <f t="shared" si="319"/>
        <v/>
      </c>
      <c r="W674" t="str">
        <f t="shared" si="320"/>
        <v/>
      </c>
      <c r="X674" t="str">
        <f t="shared" si="321"/>
        <v/>
      </c>
      <c r="Y674" t="str">
        <f t="shared" si="322"/>
        <v/>
      </c>
      <c r="Z674" t="str">
        <f t="shared" si="302"/>
        <v/>
      </c>
      <c r="AA674" t="str">
        <f t="shared" si="323"/>
        <v/>
      </c>
      <c r="AB674" t="str">
        <f t="shared" si="324"/>
        <v/>
      </c>
      <c r="AC674" t="str">
        <f t="shared" si="325"/>
        <v/>
      </c>
      <c r="AD674" t="str">
        <f t="shared" si="326"/>
        <v/>
      </c>
      <c r="AE674" t="str">
        <f t="shared" si="327"/>
        <v/>
      </c>
      <c r="AF674" t="str">
        <f t="shared" si="328"/>
        <v/>
      </c>
    </row>
    <row r="675" spans="4:32" ht="14.4" hidden="1">
      <c r="D675" t="str">
        <f t="shared" si="303"/>
        <v/>
      </c>
      <c r="E675" t="str">
        <f t="shared" si="304"/>
        <v/>
      </c>
      <c r="F675" t="str">
        <f t="shared" si="305"/>
        <v/>
      </c>
      <c r="G675" t="str">
        <f t="shared" si="329"/>
        <v/>
      </c>
      <c r="I675" t="str">
        <f t="shared" si="306"/>
        <v/>
      </c>
      <c r="J675" t="str">
        <f t="shared" si="307"/>
        <v/>
      </c>
      <c r="K675" t="str">
        <f t="shared" si="308"/>
        <v/>
      </c>
      <c r="L675" t="str">
        <f t="shared" si="309"/>
        <v/>
      </c>
      <c r="M675" t="str">
        <f t="shared" si="310"/>
        <v/>
      </c>
      <c r="N675" t="str">
        <f t="shared" si="311"/>
        <v/>
      </c>
      <c r="O675" t="str">
        <f t="shared" si="312"/>
        <v/>
      </c>
      <c r="P675" t="str">
        <f t="shared" si="313"/>
        <v/>
      </c>
      <c r="Q675" t="str">
        <f t="shared" si="314"/>
        <v/>
      </c>
      <c r="R675" t="str">
        <f t="shared" si="315"/>
        <v/>
      </c>
      <c r="S675" t="str">
        <f t="shared" si="316"/>
        <v/>
      </c>
      <c r="T675" t="str">
        <f t="shared" si="317"/>
        <v/>
      </c>
      <c r="U675" t="str">
        <f t="shared" si="318"/>
        <v/>
      </c>
      <c r="V675" t="str">
        <f t="shared" si="319"/>
        <v/>
      </c>
      <c r="W675" t="str">
        <f t="shared" si="320"/>
        <v/>
      </c>
      <c r="X675" t="str">
        <f t="shared" si="321"/>
        <v/>
      </c>
      <c r="Y675" t="str">
        <f t="shared" si="322"/>
        <v/>
      </c>
      <c r="Z675" t="str">
        <f t="shared" si="302"/>
        <v/>
      </c>
      <c r="AA675" t="str">
        <f t="shared" si="323"/>
        <v/>
      </c>
      <c r="AB675" t="str">
        <f t="shared" si="324"/>
        <v/>
      </c>
      <c r="AC675" t="str">
        <f t="shared" si="325"/>
        <v/>
      </c>
      <c r="AD675" t="str">
        <f t="shared" si="326"/>
        <v/>
      </c>
      <c r="AE675" t="str">
        <f t="shared" si="327"/>
        <v/>
      </c>
      <c r="AF675" t="str">
        <f t="shared" si="328"/>
        <v/>
      </c>
    </row>
    <row r="676" spans="4:32" ht="14.4" hidden="1">
      <c r="D676" t="str">
        <f t="shared" si="303"/>
        <v/>
      </c>
      <c r="E676" t="str">
        <f t="shared" si="304"/>
        <v/>
      </c>
      <c r="F676" t="str">
        <f t="shared" si="305"/>
        <v/>
      </c>
      <c r="G676" t="str">
        <f t="shared" si="329"/>
        <v/>
      </c>
      <c r="I676" t="str">
        <f t="shared" si="306"/>
        <v/>
      </c>
      <c r="J676" t="str">
        <f t="shared" si="307"/>
        <v/>
      </c>
      <c r="K676" t="str">
        <f t="shared" si="308"/>
        <v/>
      </c>
      <c r="L676" t="str">
        <f t="shared" si="309"/>
        <v/>
      </c>
      <c r="M676" t="str">
        <f t="shared" si="310"/>
        <v/>
      </c>
      <c r="N676" t="str">
        <f t="shared" si="311"/>
        <v/>
      </c>
      <c r="O676" t="str">
        <f t="shared" si="312"/>
        <v/>
      </c>
      <c r="P676" t="str">
        <f t="shared" si="313"/>
        <v/>
      </c>
      <c r="Q676" t="str">
        <f t="shared" si="314"/>
        <v/>
      </c>
      <c r="R676" t="str">
        <f t="shared" si="315"/>
        <v/>
      </c>
      <c r="S676" t="str">
        <f t="shared" si="316"/>
        <v/>
      </c>
      <c r="T676" t="str">
        <f t="shared" si="317"/>
        <v/>
      </c>
      <c r="U676" t="str">
        <f t="shared" si="318"/>
        <v/>
      </c>
      <c r="V676" t="str">
        <f t="shared" si="319"/>
        <v/>
      </c>
      <c r="W676" t="str">
        <f t="shared" si="320"/>
        <v/>
      </c>
      <c r="X676" t="str">
        <f t="shared" si="321"/>
        <v/>
      </c>
      <c r="Y676" t="str">
        <f t="shared" si="322"/>
        <v/>
      </c>
      <c r="Z676" t="str">
        <f t="shared" si="302"/>
        <v/>
      </c>
      <c r="AA676" t="str">
        <f t="shared" si="323"/>
        <v/>
      </c>
      <c r="AB676" t="str">
        <f t="shared" si="324"/>
        <v/>
      </c>
      <c r="AC676" t="str">
        <f t="shared" si="325"/>
        <v/>
      </c>
      <c r="AD676" t="str">
        <f t="shared" si="326"/>
        <v/>
      </c>
      <c r="AE676" t="str">
        <f t="shared" si="327"/>
        <v/>
      </c>
      <c r="AF676" t="str">
        <f t="shared" si="328"/>
        <v/>
      </c>
    </row>
    <row r="677" spans="4:32" ht="14.4" hidden="1">
      <c r="D677" t="str">
        <f t="shared" si="303"/>
        <v/>
      </c>
      <c r="E677" t="str">
        <f t="shared" si="304"/>
        <v/>
      </c>
      <c r="F677" t="str">
        <f t="shared" si="305"/>
        <v/>
      </c>
      <c r="G677" t="str">
        <f t="shared" si="329"/>
        <v/>
      </c>
      <c r="I677" t="str">
        <f t="shared" si="306"/>
        <v/>
      </c>
      <c r="J677" t="str">
        <f t="shared" si="307"/>
        <v/>
      </c>
      <c r="K677" t="str">
        <f t="shared" si="308"/>
        <v/>
      </c>
      <c r="L677" t="str">
        <f t="shared" si="309"/>
        <v/>
      </c>
      <c r="M677" t="str">
        <f t="shared" si="310"/>
        <v/>
      </c>
      <c r="N677" t="str">
        <f t="shared" si="311"/>
        <v/>
      </c>
      <c r="O677" t="str">
        <f t="shared" si="312"/>
        <v/>
      </c>
      <c r="P677" t="str">
        <f t="shared" si="313"/>
        <v/>
      </c>
      <c r="Q677" t="str">
        <f t="shared" si="314"/>
        <v/>
      </c>
      <c r="R677" t="str">
        <f t="shared" si="315"/>
        <v/>
      </c>
      <c r="S677" t="str">
        <f t="shared" si="316"/>
        <v/>
      </c>
      <c r="T677" t="str">
        <f t="shared" si="317"/>
        <v/>
      </c>
      <c r="U677" t="str">
        <f t="shared" si="318"/>
        <v/>
      </c>
      <c r="V677" t="str">
        <f t="shared" si="319"/>
        <v/>
      </c>
      <c r="W677" t="str">
        <f t="shared" si="320"/>
        <v/>
      </c>
      <c r="X677" t="str">
        <f t="shared" si="321"/>
        <v/>
      </c>
      <c r="Y677" t="str">
        <f t="shared" si="322"/>
        <v/>
      </c>
      <c r="Z677" t="str">
        <f t="shared" si="302"/>
        <v/>
      </c>
      <c r="AA677" t="str">
        <f t="shared" si="323"/>
        <v/>
      </c>
      <c r="AB677" t="str">
        <f t="shared" si="324"/>
        <v/>
      </c>
      <c r="AC677" t="str">
        <f t="shared" si="325"/>
        <v/>
      </c>
      <c r="AD677" t="str">
        <f t="shared" si="326"/>
        <v/>
      </c>
      <c r="AE677" t="str">
        <f t="shared" si="327"/>
        <v/>
      </c>
      <c r="AF677" t="str">
        <f t="shared" si="328"/>
        <v/>
      </c>
    </row>
    <row r="678" spans="4:32" ht="14.4" hidden="1">
      <c r="D678" t="str">
        <f t="shared" si="303"/>
        <v/>
      </c>
      <c r="E678" t="str">
        <f t="shared" si="304"/>
        <v/>
      </c>
      <c r="F678" t="str">
        <f t="shared" si="305"/>
        <v/>
      </c>
      <c r="G678" t="str">
        <f t="shared" si="329"/>
        <v/>
      </c>
      <c r="I678" t="str">
        <f t="shared" si="306"/>
        <v/>
      </c>
      <c r="J678" t="str">
        <f t="shared" si="307"/>
        <v/>
      </c>
      <c r="K678" t="str">
        <f t="shared" si="308"/>
        <v/>
      </c>
      <c r="L678" t="str">
        <f t="shared" si="309"/>
        <v/>
      </c>
      <c r="M678" t="str">
        <f t="shared" si="310"/>
        <v/>
      </c>
      <c r="N678" t="str">
        <f t="shared" si="311"/>
        <v/>
      </c>
      <c r="O678" t="str">
        <f t="shared" si="312"/>
        <v/>
      </c>
      <c r="P678" t="str">
        <f t="shared" si="313"/>
        <v/>
      </c>
      <c r="Q678" t="str">
        <f t="shared" si="314"/>
        <v/>
      </c>
      <c r="R678" t="str">
        <f t="shared" si="315"/>
        <v/>
      </c>
      <c r="S678" t="str">
        <f t="shared" si="316"/>
        <v/>
      </c>
      <c r="T678" t="str">
        <f t="shared" si="317"/>
        <v/>
      </c>
      <c r="U678" t="str">
        <f t="shared" si="318"/>
        <v/>
      </c>
      <c r="V678" t="str">
        <f t="shared" si="319"/>
        <v/>
      </c>
      <c r="W678" t="str">
        <f t="shared" si="320"/>
        <v/>
      </c>
      <c r="X678" t="str">
        <f t="shared" si="321"/>
        <v/>
      </c>
      <c r="Y678" t="str">
        <f t="shared" si="322"/>
        <v/>
      </c>
      <c r="Z678" t="str">
        <f t="shared" si="302"/>
        <v/>
      </c>
      <c r="AA678" t="str">
        <f t="shared" si="323"/>
        <v/>
      </c>
      <c r="AB678" t="str">
        <f t="shared" si="324"/>
        <v/>
      </c>
      <c r="AC678" t="str">
        <f t="shared" si="325"/>
        <v/>
      </c>
      <c r="AD678" t="str">
        <f t="shared" si="326"/>
        <v/>
      </c>
      <c r="AE678" t="str">
        <f t="shared" si="327"/>
        <v/>
      </c>
      <c r="AF678" t="str">
        <f t="shared" si="328"/>
        <v/>
      </c>
    </row>
    <row r="679" spans="4:32" ht="14.4" hidden="1">
      <c r="D679" t="str">
        <f t="shared" si="303"/>
        <v/>
      </c>
      <c r="E679" t="str">
        <f t="shared" si="304"/>
        <v/>
      </c>
      <c r="F679" t="str">
        <f t="shared" si="305"/>
        <v/>
      </c>
      <c r="G679" t="str">
        <f t="shared" si="329"/>
        <v/>
      </c>
      <c r="I679" t="str">
        <f t="shared" si="306"/>
        <v/>
      </c>
      <c r="J679" t="str">
        <f t="shared" si="307"/>
        <v/>
      </c>
      <c r="K679" t="str">
        <f t="shared" si="308"/>
        <v/>
      </c>
      <c r="L679" t="str">
        <f t="shared" si="309"/>
        <v/>
      </c>
      <c r="M679" t="str">
        <f t="shared" si="310"/>
        <v/>
      </c>
      <c r="N679" t="str">
        <f t="shared" si="311"/>
        <v/>
      </c>
      <c r="O679" t="str">
        <f t="shared" si="312"/>
        <v/>
      </c>
      <c r="P679" t="str">
        <f t="shared" si="313"/>
        <v/>
      </c>
      <c r="Q679" t="str">
        <f t="shared" si="314"/>
        <v/>
      </c>
      <c r="R679" t="str">
        <f t="shared" si="315"/>
        <v/>
      </c>
      <c r="S679" t="str">
        <f t="shared" si="316"/>
        <v/>
      </c>
      <c r="T679" t="str">
        <f t="shared" si="317"/>
        <v/>
      </c>
      <c r="U679" t="str">
        <f t="shared" si="318"/>
        <v/>
      </c>
      <c r="V679" t="str">
        <f t="shared" si="319"/>
        <v/>
      </c>
      <c r="W679" t="str">
        <f t="shared" si="320"/>
        <v/>
      </c>
      <c r="X679" t="str">
        <f t="shared" si="321"/>
        <v/>
      </c>
      <c r="Y679" t="str">
        <f t="shared" si="322"/>
        <v/>
      </c>
      <c r="Z679" t="str">
        <f t="shared" si="302"/>
        <v/>
      </c>
      <c r="AA679" t="str">
        <f t="shared" si="323"/>
        <v/>
      </c>
      <c r="AB679" t="str">
        <f t="shared" si="324"/>
        <v/>
      </c>
      <c r="AC679" t="str">
        <f t="shared" si="325"/>
        <v/>
      </c>
      <c r="AD679" t="str">
        <f t="shared" si="326"/>
        <v/>
      </c>
      <c r="AE679" t="str">
        <f t="shared" si="327"/>
        <v/>
      </c>
      <c r="AF679" t="str">
        <f t="shared" si="328"/>
        <v/>
      </c>
    </row>
    <row r="680" spans="4:32" ht="14.4" hidden="1">
      <c r="D680" t="str">
        <f t="shared" si="303"/>
        <v/>
      </c>
      <c r="E680" t="str">
        <f t="shared" si="304"/>
        <v/>
      </c>
      <c r="F680" t="str">
        <f t="shared" si="305"/>
        <v/>
      </c>
      <c r="G680" t="str">
        <f t="shared" si="329"/>
        <v/>
      </c>
      <c r="I680" t="str">
        <f t="shared" si="306"/>
        <v/>
      </c>
      <c r="J680" t="str">
        <f t="shared" si="307"/>
        <v/>
      </c>
      <c r="K680" t="str">
        <f t="shared" si="308"/>
        <v/>
      </c>
      <c r="L680" t="str">
        <f t="shared" si="309"/>
        <v/>
      </c>
      <c r="M680" t="str">
        <f t="shared" si="310"/>
        <v/>
      </c>
      <c r="N680" t="str">
        <f t="shared" si="311"/>
        <v/>
      </c>
      <c r="O680" t="str">
        <f t="shared" si="312"/>
        <v/>
      </c>
      <c r="P680" t="str">
        <f t="shared" si="313"/>
        <v/>
      </c>
      <c r="Q680" t="str">
        <f t="shared" si="314"/>
        <v/>
      </c>
      <c r="R680" t="str">
        <f t="shared" si="315"/>
        <v/>
      </c>
      <c r="S680" t="str">
        <f t="shared" si="316"/>
        <v/>
      </c>
      <c r="T680" t="str">
        <f t="shared" si="317"/>
        <v/>
      </c>
      <c r="U680" t="str">
        <f t="shared" si="318"/>
        <v/>
      </c>
      <c r="V680" t="str">
        <f t="shared" si="319"/>
        <v/>
      </c>
      <c r="W680" t="str">
        <f t="shared" si="320"/>
        <v/>
      </c>
      <c r="X680" t="str">
        <f t="shared" si="321"/>
        <v/>
      </c>
      <c r="Y680" t="str">
        <f t="shared" si="322"/>
        <v/>
      </c>
      <c r="Z680" t="str">
        <f t="shared" si="302"/>
        <v/>
      </c>
      <c r="AA680" t="str">
        <f t="shared" si="323"/>
        <v/>
      </c>
      <c r="AB680" t="str">
        <f t="shared" si="324"/>
        <v/>
      </c>
      <c r="AC680" t="str">
        <f t="shared" si="325"/>
        <v/>
      </c>
      <c r="AD680" t="str">
        <f t="shared" si="326"/>
        <v/>
      </c>
      <c r="AE680" t="str">
        <f t="shared" si="327"/>
        <v/>
      </c>
      <c r="AF680" t="str">
        <f t="shared" si="328"/>
        <v/>
      </c>
    </row>
    <row r="681" spans="4:32" ht="14.4" hidden="1">
      <c r="D681" t="str">
        <f t="shared" si="303"/>
        <v/>
      </c>
      <c r="E681" t="str">
        <f t="shared" si="304"/>
        <v/>
      </c>
      <c r="F681" t="str">
        <f t="shared" si="305"/>
        <v/>
      </c>
      <c r="G681" t="str">
        <f t="shared" si="329"/>
        <v/>
      </c>
      <c r="I681" t="str">
        <f t="shared" si="306"/>
        <v/>
      </c>
      <c r="J681" t="str">
        <f t="shared" si="307"/>
        <v/>
      </c>
      <c r="K681" t="str">
        <f t="shared" si="308"/>
        <v/>
      </c>
      <c r="L681" t="str">
        <f t="shared" si="309"/>
        <v/>
      </c>
      <c r="M681" t="str">
        <f t="shared" si="310"/>
        <v/>
      </c>
      <c r="N681" t="str">
        <f t="shared" si="311"/>
        <v/>
      </c>
      <c r="O681" t="str">
        <f t="shared" si="312"/>
        <v/>
      </c>
      <c r="P681" t="str">
        <f t="shared" si="313"/>
        <v/>
      </c>
      <c r="Q681" t="str">
        <f t="shared" si="314"/>
        <v/>
      </c>
      <c r="R681" t="str">
        <f t="shared" si="315"/>
        <v/>
      </c>
      <c r="S681" t="str">
        <f t="shared" si="316"/>
        <v/>
      </c>
      <c r="T681" t="str">
        <f t="shared" si="317"/>
        <v/>
      </c>
      <c r="U681" t="str">
        <f t="shared" si="318"/>
        <v/>
      </c>
      <c r="V681" t="str">
        <f t="shared" si="319"/>
        <v/>
      </c>
      <c r="W681" t="str">
        <f t="shared" si="320"/>
        <v/>
      </c>
      <c r="X681" t="str">
        <f t="shared" si="321"/>
        <v/>
      </c>
      <c r="Y681" t="str">
        <f t="shared" si="322"/>
        <v/>
      </c>
      <c r="Z681" t="str">
        <f t="shared" si="302"/>
        <v/>
      </c>
      <c r="AA681" t="str">
        <f t="shared" si="323"/>
        <v/>
      </c>
      <c r="AB681" t="str">
        <f t="shared" si="324"/>
        <v/>
      </c>
      <c r="AC681" t="str">
        <f t="shared" si="325"/>
        <v/>
      </c>
      <c r="AD681" t="str">
        <f t="shared" si="326"/>
        <v/>
      </c>
      <c r="AE681" t="str">
        <f t="shared" si="327"/>
        <v/>
      </c>
      <c r="AF681" t="str">
        <f t="shared" si="328"/>
        <v/>
      </c>
    </row>
    <row r="682" spans="4:32" ht="14.4" hidden="1">
      <c r="D682" t="str">
        <f t="shared" si="303"/>
        <v/>
      </c>
      <c r="E682" t="str">
        <f t="shared" si="304"/>
        <v/>
      </c>
      <c r="F682" t="str">
        <f t="shared" si="305"/>
        <v/>
      </c>
      <c r="G682" t="str">
        <f t="shared" si="329"/>
        <v/>
      </c>
      <c r="I682" t="str">
        <f t="shared" si="306"/>
        <v/>
      </c>
      <c r="J682" t="str">
        <f t="shared" si="307"/>
        <v/>
      </c>
      <c r="K682" t="str">
        <f t="shared" si="308"/>
        <v/>
      </c>
      <c r="L682" t="str">
        <f t="shared" si="309"/>
        <v/>
      </c>
      <c r="M682" t="str">
        <f t="shared" si="310"/>
        <v/>
      </c>
      <c r="N682" t="str">
        <f t="shared" si="311"/>
        <v/>
      </c>
      <c r="O682" t="str">
        <f t="shared" si="312"/>
        <v/>
      </c>
      <c r="P682" t="str">
        <f t="shared" si="313"/>
        <v/>
      </c>
      <c r="Q682" t="str">
        <f t="shared" si="314"/>
        <v/>
      </c>
      <c r="R682" t="str">
        <f t="shared" si="315"/>
        <v/>
      </c>
      <c r="S682" t="str">
        <f t="shared" si="316"/>
        <v/>
      </c>
      <c r="T682" t="str">
        <f t="shared" si="317"/>
        <v/>
      </c>
      <c r="U682" t="str">
        <f t="shared" si="318"/>
        <v/>
      </c>
      <c r="V682" t="str">
        <f t="shared" si="319"/>
        <v/>
      </c>
      <c r="W682" t="str">
        <f t="shared" si="320"/>
        <v/>
      </c>
      <c r="X682" t="str">
        <f t="shared" si="321"/>
        <v/>
      </c>
      <c r="Y682" t="str">
        <f t="shared" si="322"/>
        <v/>
      </c>
      <c r="Z682" t="str">
        <f t="shared" si="302"/>
        <v/>
      </c>
      <c r="AA682" t="str">
        <f t="shared" si="323"/>
        <v/>
      </c>
      <c r="AB682" t="str">
        <f t="shared" si="324"/>
        <v/>
      </c>
      <c r="AC682" t="str">
        <f t="shared" si="325"/>
        <v/>
      </c>
      <c r="AD682" t="str">
        <f t="shared" si="326"/>
        <v/>
      </c>
      <c r="AE682" t="str">
        <f t="shared" si="327"/>
        <v/>
      </c>
      <c r="AF682" t="str">
        <f t="shared" si="328"/>
        <v/>
      </c>
    </row>
    <row r="683" spans="4:32" ht="14.4" hidden="1">
      <c r="D683" t="str">
        <f t="shared" si="303"/>
        <v/>
      </c>
      <c r="E683" t="str">
        <f t="shared" si="304"/>
        <v/>
      </c>
      <c r="F683" t="str">
        <f t="shared" si="305"/>
        <v/>
      </c>
      <c r="G683" t="str">
        <f t="shared" si="329"/>
        <v/>
      </c>
      <c r="I683" t="str">
        <f t="shared" si="306"/>
        <v/>
      </c>
      <c r="J683" t="str">
        <f t="shared" si="307"/>
        <v/>
      </c>
      <c r="K683" t="str">
        <f t="shared" si="308"/>
        <v/>
      </c>
      <c r="L683" t="str">
        <f t="shared" si="309"/>
        <v/>
      </c>
      <c r="M683" t="str">
        <f t="shared" si="310"/>
        <v/>
      </c>
      <c r="N683" t="str">
        <f t="shared" si="311"/>
        <v/>
      </c>
      <c r="O683" t="str">
        <f t="shared" si="312"/>
        <v/>
      </c>
      <c r="P683" t="str">
        <f t="shared" si="313"/>
        <v/>
      </c>
      <c r="Q683" t="str">
        <f t="shared" si="314"/>
        <v/>
      </c>
      <c r="R683" t="str">
        <f t="shared" si="315"/>
        <v/>
      </c>
      <c r="S683" t="str">
        <f t="shared" si="316"/>
        <v/>
      </c>
      <c r="T683" t="str">
        <f t="shared" si="317"/>
        <v/>
      </c>
      <c r="U683" t="str">
        <f t="shared" si="318"/>
        <v/>
      </c>
      <c r="V683" t="str">
        <f t="shared" si="319"/>
        <v/>
      </c>
      <c r="W683" t="str">
        <f t="shared" si="320"/>
        <v/>
      </c>
      <c r="X683" t="str">
        <f t="shared" si="321"/>
        <v/>
      </c>
      <c r="Y683" t="str">
        <f t="shared" si="322"/>
        <v/>
      </c>
      <c r="Z683" t="str">
        <f t="shared" si="302"/>
        <v/>
      </c>
      <c r="AA683" t="str">
        <f t="shared" si="323"/>
        <v/>
      </c>
      <c r="AB683" t="str">
        <f t="shared" si="324"/>
        <v/>
      </c>
      <c r="AC683" t="str">
        <f t="shared" si="325"/>
        <v/>
      </c>
      <c r="AD683" t="str">
        <f t="shared" si="326"/>
        <v/>
      </c>
      <c r="AE683" t="str">
        <f t="shared" si="327"/>
        <v/>
      </c>
      <c r="AF683" t="str">
        <f t="shared" si="328"/>
        <v/>
      </c>
    </row>
    <row r="684" spans="4:32" ht="14.4" hidden="1">
      <c r="D684" t="str">
        <f t="shared" si="303"/>
        <v/>
      </c>
      <c r="E684" t="str">
        <f t="shared" si="304"/>
        <v/>
      </c>
      <c r="F684" t="str">
        <f t="shared" si="305"/>
        <v/>
      </c>
      <c r="G684" t="str">
        <f t="shared" si="329"/>
        <v/>
      </c>
      <c r="I684" t="str">
        <f t="shared" si="306"/>
        <v/>
      </c>
      <c r="J684" t="str">
        <f t="shared" si="307"/>
        <v/>
      </c>
      <c r="K684" t="str">
        <f t="shared" si="308"/>
        <v/>
      </c>
      <c r="L684" t="str">
        <f t="shared" si="309"/>
        <v/>
      </c>
      <c r="M684" t="str">
        <f t="shared" si="310"/>
        <v/>
      </c>
      <c r="N684" t="str">
        <f t="shared" si="311"/>
        <v/>
      </c>
      <c r="O684" t="str">
        <f t="shared" si="312"/>
        <v/>
      </c>
      <c r="P684" t="str">
        <f t="shared" si="313"/>
        <v/>
      </c>
      <c r="Q684" t="str">
        <f t="shared" si="314"/>
        <v/>
      </c>
      <c r="R684" t="str">
        <f t="shared" si="315"/>
        <v/>
      </c>
      <c r="S684" t="str">
        <f t="shared" si="316"/>
        <v/>
      </c>
      <c r="T684" t="str">
        <f t="shared" si="317"/>
        <v/>
      </c>
      <c r="U684" t="str">
        <f t="shared" si="318"/>
        <v/>
      </c>
      <c r="V684" t="str">
        <f t="shared" si="319"/>
        <v/>
      </c>
      <c r="W684" t="str">
        <f t="shared" si="320"/>
        <v/>
      </c>
      <c r="X684" t="str">
        <f t="shared" si="321"/>
        <v/>
      </c>
      <c r="Y684" t="str">
        <f t="shared" si="322"/>
        <v/>
      </c>
      <c r="Z684" t="str">
        <f t="shared" si="302"/>
        <v/>
      </c>
      <c r="AA684" t="str">
        <f t="shared" si="323"/>
        <v/>
      </c>
      <c r="AB684" t="str">
        <f t="shared" si="324"/>
        <v/>
      </c>
      <c r="AC684" t="str">
        <f t="shared" si="325"/>
        <v/>
      </c>
      <c r="AD684" t="str">
        <f t="shared" si="326"/>
        <v/>
      </c>
      <c r="AE684" t="str">
        <f t="shared" si="327"/>
        <v/>
      </c>
      <c r="AF684" t="str">
        <f t="shared" si="328"/>
        <v/>
      </c>
    </row>
    <row r="685" spans="4:32" ht="14.4" hidden="1">
      <c r="D685" t="str">
        <f t="shared" si="303"/>
        <v/>
      </c>
      <c r="E685" t="str">
        <f t="shared" si="304"/>
        <v/>
      </c>
      <c r="F685" t="str">
        <f t="shared" si="305"/>
        <v/>
      </c>
      <c r="G685" t="str">
        <f t="shared" si="329"/>
        <v/>
      </c>
      <c r="I685" t="str">
        <f t="shared" si="306"/>
        <v/>
      </c>
      <c r="J685" t="str">
        <f t="shared" si="307"/>
        <v/>
      </c>
      <c r="K685" t="str">
        <f t="shared" si="308"/>
        <v/>
      </c>
      <c r="L685" t="str">
        <f t="shared" si="309"/>
        <v/>
      </c>
      <c r="M685" t="str">
        <f t="shared" si="310"/>
        <v/>
      </c>
      <c r="N685" t="str">
        <f t="shared" si="311"/>
        <v/>
      </c>
      <c r="O685" t="str">
        <f t="shared" si="312"/>
        <v/>
      </c>
      <c r="P685" t="str">
        <f t="shared" si="313"/>
        <v/>
      </c>
      <c r="Q685" t="str">
        <f t="shared" si="314"/>
        <v/>
      </c>
      <c r="R685" t="str">
        <f t="shared" si="315"/>
        <v/>
      </c>
      <c r="S685" t="str">
        <f t="shared" si="316"/>
        <v/>
      </c>
      <c r="T685" t="str">
        <f t="shared" si="317"/>
        <v/>
      </c>
      <c r="U685" t="str">
        <f t="shared" si="318"/>
        <v/>
      </c>
      <c r="V685" t="str">
        <f t="shared" si="319"/>
        <v/>
      </c>
      <c r="W685" t="str">
        <f t="shared" si="320"/>
        <v/>
      </c>
      <c r="X685" t="str">
        <f t="shared" si="321"/>
        <v/>
      </c>
      <c r="Y685" t="str">
        <f t="shared" si="322"/>
        <v/>
      </c>
      <c r="Z685" t="str">
        <f t="shared" si="302"/>
        <v/>
      </c>
      <c r="AA685" t="str">
        <f t="shared" si="323"/>
        <v/>
      </c>
      <c r="AB685" t="str">
        <f t="shared" si="324"/>
        <v/>
      </c>
      <c r="AC685" t="str">
        <f t="shared" si="325"/>
        <v/>
      </c>
      <c r="AD685" t="str">
        <f t="shared" si="326"/>
        <v/>
      </c>
      <c r="AE685" t="str">
        <f t="shared" si="327"/>
        <v/>
      </c>
      <c r="AF685" t="str">
        <f t="shared" si="328"/>
        <v/>
      </c>
    </row>
    <row r="686" spans="4:32" ht="14.4" hidden="1">
      <c r="D686" t="str">
        <f t="shared" si="303"/>
        <v/>
      </c>
      <c r="E686" t="str">
        <f t="shared" si="304"/>
        <v/>
      </c>
      <c r="F686" t="str">
        <f t="shared" si="305"/>
        <v/>
      </c>
      <c r="G686" t="str">
        <f t="shared" si="329"/>
        <v/>
      </c>
      <c r="I686" t="str">
        <f t="shared" si="306"/>
        <v/>
      </c>
      <c r="J686" t="str">
        <f t="shared" si="307"/>
        <v/>
      </c>
      <c r="K686" t="str">
        <f t="shared" si="308"/>
        <v/>
      </c>
      <c r="L686" t="str">
        <f t="shared" si="309"/>
        <v/>
      </c>
      <c r="M686" t="str">
        <f t="shared" si="310"/>
        <v/>
      </c>
      <c r="N686" t="str">
        <f t="shared" si="311"/>
        <v/>
      </c>
      <c r="O686" t="str">
        <f t="shared" si="312"/>
        <v/>
      </c>
      <c r="P686" t="str">
        <f t="shared" si="313"/>
        <v/>
      </c>
      <c r="Q686" t="str">
        <f t="shared" si="314"/>
        <v/>
      </c>
      <c r="R686" t="str">
        <f t="shared" si="315"/>
        <v/>
      </c>
      <c r="S686" t="str">
        <f t="shared" si="316"/>
        <v/>
      </c>
      <c r="T686" t="str">
        <f t="shared" si="317"/>
        <v/>
      </c>
      <c r="U686" t="str">
        <f t="shared" si="318"/>
        <v/>
      </c>
      <c r="V686" t="str">
        <f t="shared" si="319"/>
        <v/>
      </c>
      <c r="W686" t="str">
        <f t="shared" si="320"/>
        <v/>
      </c>
      <c r="X686" t="str">
        <f t="shared" si="321"/>
        <v/>
      </c>
      <c r="Y686" t="str">
        <f t="shared" si="322"/>
        <v/>
      </c>
      <c r="Z686" t="str">
        <f t="shared" si="302"/>
        <v/>
      </c>
      <c r="AA686" t="str">
        <f t="shared" si="323"/>
        <v/>
      </c>
      <c r="AB686" t="str">
        <f t="shared" si="324"/>
        <v/>
      </c>
      <c r="AC686" t="str">
        <f t="shared" si="325"/>
        <v/>
      </c>
      <c r="AD686" t="str">
        <f t="shared" si="326"/>
        <v/>
      </c>
      <c r="AE686" t="str">
        <f t="shared" si="327"/>
        <v/>
      </c>
      <c r="AF686" t="str">
        <f t="shared" si="328"/>
        <v/>
      </c>
    </row>
    <row r="687" spans="4:32" ht="14.4" hidden="1">
      <c r="D687" t="str">
        <f t="shared" si="303"/>
        <v/>
      </c>
      <c r="E687" t="str">
        <f t="shared" si="304"/>
        <v/>
      </c>
      <c r="F687" t="str">
        <f t="shared" si="305"/>
        <v/>
      </c>
      <c r="G687" t="str">
        <f t="shared" si="329"/>
        <v/>
      </c>
      <c r="I687" t="str">
        <f t="shared" si="306"/>
        <v/>
      </c>
      <c r="J687" t="str">
        <f t="shared" si="307"/>
        <v/>
      </c>
      <c r="K687" t="str">
        <f t="shared" si="308"/>
        <v/>
      </c>
      <c r="L687" t="str">
        <f t="shared" si="309"/>
        <v/>
      </c>
      <c r="M687" t="str">
        <f t="shared" si="310"/>
        <v/>
      </c>
      <c r="N687" t="str">
        <f t="shared" si="311"/>
        <v/>
      </c>
      <c r="O687" t="str">
        <f t="shared" si="312"/>
        <v/>
      </c>
      <c r="P687" t="str">
        <f t="shared" si="313"/>
        <v/>
      </c>
      <c r="Q687" t="str">
        <f t="shared" si="314"/>
        <v/>
      </c>
      <c r="R687" t="str">
        <f t="shared" si="315"/>
        <v/>
      </c>
      <c r="S687" t="str">
        <f t="shared" si="316"/>
        <v/>
      </c>
      <c r="T687" t="str">
        <f t="shared" si="317"/>
        <v/>
      </c>
      <c r="U687" t="str">
        <f t="shared" si="318"/>
        <v/>
      </c>
      <c r="V687" t="str">
        <f t="shared" si="319"/>
        <v/>
      </c>
      <c r="W687" t="str">
        <f t="shared" si="320"/>
        <v/>
      </c>
      <c r="X687" t="str">
        <f t="shared" si="321"/>
        <v/>
      </c>
      <c r="Y687" t="str">
        <f t="shared" si="322"/>
        <v/>
      </c>
      <c r="Z687" t="str">
        <f t="shared" si="302"/>
        <v/>
      </c>
      <c r="AA687" t="str">
        <f t="shared" si="323"/>
        <v/>
      </c>
      <c r="AB687" t="str">
        <f t="shared" si="324"/>
        <v/>
      </c>
      <c r="AC687" t="str">
        <f t="shared" si="325"/>
        <v/>
      </c>
      <c r="AD687" t="str">
        <f t="shared" si="326"/>
        <v/>
      </c>
      <c r="AE687" t="str">
        <f t="shared" si="327"/>
        <v/>
      </c>
      <c r="AF687" t="str">
        <f t="shared" si="328"/>
        <v/>
      </c>
    </row>
    <row r="688" spans="4:32" ht="14.4" hidden="1">
      <c r="D688" t="str">
        <f t="shared" si="303"/>
        <v/>
      </c>
      <c r="E688" t="str">
        <f t="shared" si="304"/>
        <v/>
      </c>
      <c r="F688" t="str">
        <f t="shared" si="305"/>
        <v/>
      </c>
      <c r="G688" t="str">
        <f t="shared" si="329"/>
        <v/>
      </c>
      <c r="I688" t="str">
        <f t="shared" si="306"/>
        <v/>
      </c>
      <c r="J688" t="str">
        <f t="shared" si="307"/>
        <v/>
      </c>
      <c r="K688" t="str">
        <f t="shared" si="308"/>
        <v/>
      </c>
      <c r="L688" t="str">
        <f t="shared" si="309"/>
        <v/>
      </c>
      <c r="M688" t="str">
        <f t="shared" si="310"/>
        <v/>
      </c>
      <c r="N688" t="str">
        <f t="shared" si="311"/>
        <v/>
      </c>
      <c r="O688" t="str">
        <f t="shared" si="312"/>
        <v/>
      </c>
      <c r="P688" t="str">
        <f t="shared" si="313"/>
        <v/>
      </c>
      <c r="Q688" t="str">
        <f t="shared" si="314"/>
        <v/>
      </c>
      <c r="R688" t="str">
        <f t="shared" si="315"/>
        <v/>
      </c>
      <c r="S688" t="str">
        <f t="shared" si="316"/>
        <v/>
      </c>
      <c r="T688" t="str">
        <f t="shared" si="317"/>
        <v/>
      </c>
      <c r="U688" t="str">
        <f t="shared" si="318"/>
        <v/>
      </c>
      <c r="V688" t="str">
        <f t="shared" si="319"/>
        <v/>
      </c>
      <c r="W688" t="str">
        <f t="shared" si="320"/>
        <v/>
      </c>
      <c r="X688" t="str">
        <f t="shared" si="321"/>
        <v/>
      </c>
      <c r="Y688" t="str">
        <f t="shared" si="322"/>
        <v/>
      </c>
      <c r="Z688" t="str">
        <f t="shared" si="302"/>
        <v/>
      </c>
      <c r="AA688" t="str">
        <f t="shared" si="323"/>
        <v/>
      </c>
      <c r="AB688" t="str">
        <f t="shared" si="324"/>
        <v/>
      </c>
      <c r="AC688" t="str">
        <f t="shared" si="325"/>
        <v/>
      </c>
      <c r="AD688" t="str">
        <f t="shared" si="326"/>
        <v/>
      </c>
      <c r="AE688" t="str">
        <f t="shared" si="327"/>
        <v/>
      </c>
      <c r="AF688" t="str">
        <f t="shared" si="328"/>
        <v/>
      </c>
    </row>
    <row r="689" spans="4:32" ht="14.4" hidden="1">
      <c r="D689" t="str">
        <f t="shared" si="303"/>
        <v/>
      </c>
      <c r="E689" t="str">
        <f t="shared" si="304"/>
        <v/>
      </c>
      <c r="F689" t="str">
        <f t="shared" si="305"/>
        <v/>
      </c>
      <c r="G689" t="str">
        <f t="shared" si="329"/>
        <v/>
      </c>
      <c r="I689" t="str">
        <f t="shared" si="306"/>
        <v/>
      </c>
      <c r="J689" t="str">
        <f t="shared" si="307"/>
        <v/>
      </c>
      <c r="K689" t="str">
        <f t="shared" si="308"/>
        <v/>
      </c>
      <c r="L689" t="str">
        <f t="shared" si="309"/>
        <v/>
      </c>
      <c r="M689" t="str">
        <f t="shared" si="310"/>
        <v/>
      </c>
      <c r="N689" t="str">
        <f t="shared" si="311"/>
        <v/>
      </c>
      <c r="O689" t="str">
        <f t="shared" si="312"/>
        <v/>
      </c>
      <c r="P689" t="str">
        <f t="shared" si="313"/>
        <v/>
      </c>
      <c r="Q689" t="str">
        <f t="shared" si="314"/>
        <v/>
      </c>
      <c r="R689" t="str">
        <f t="shared" si="315"/>
        <v/>
      </c>
      <c r="S689" t="str">
        <f t="shared" si="316"/>
        <v/>
      </c>
      <c r="T689" t="str">
        <f t="shared" si="317"/>
        <v/>
      </c>
      <c r="U689" t="str">
        <f t="shared" si="318"/>
        <v/>
      </c>
      <c r="V689" t="str">
        <f t="shared" si="319"/>
        <v/>
      </c>
      <c r="W689" t="str">
        <f t="shared" si="320"/>
        <v/>
      </c>
      <c r="X689" t="str">
        <f t="shared" si="321"/>
        <v/>
      </c>
      <c r="Y689" t="str">
        <f t="shared" si="322"/>
        <v/>
      </c>
      <c r="Z689" t="str">
        <f t="shared" si="302"/>
        <v/>
      </c>
      <c r="AA689" t="str">
        <f t="shared" si="323"/>
        <v/>
      </c>
      <c r="AB689" t="str">
        <f t="shared" si="324"/>
        <v/>
      </c>
      <c r="AC689" t="str">
        <f t="shared" si="325"/>
        <v/>
      </c>
      <c r="AD689" t="str">
        <f t="shared" si="326"/>
        <v/>
      </c>
      <c r="AE689" t="str">
        <f t="shared" si="327"/>
        <v/>
      </c>
      <c r="AF689" t="str">
        <f t="shared" si="328"/>
        <v/>
      </c>
    </row>
    <row r="690" spans="4:32" ht="14.4" hidden="1">
      <c r="D690" t="str">
        <f t="shared" si="303"/>
        <v/>
      </c>
      <c r="E690" t="str">
        <f t="shared" si="304"/>
        <v/>
      </c>
      <c r="F690" t="str">
        <f t="shared" si="305"/>
        <v/>
      </c>
      <c r="G690" t="str">
        <f t="shared" si="329"/>
        <v/>
      </c>
      <c r="I690" t="str">
        <f t="shared" si="306"/>
        <v/>
      </c>
      <c r="J690" t="str">
        <f t="shared" si="307"/>
        <v/>
      </c>
      <c r="K690" t="str">
        <f t="shared" si="308"/>
        <v/>
      </c>
      <c r="L690" t="str">
        <f t="shared" si="309"/>
        <v/>
      </c>
      <c r="M690" t="str">
        <f t="shared" si="310"/>
        <v/>
      </c>
      <c r="N690" t="str">
        <f t="shared" si="311"/>
        <v/>
      </c>
      <c r="O690" t="str">
        <f t="shared" si="312"/>
        <v/>
      </c>
      <c r="P690" t="str">
        <f t="shared" si="313"/>
        <v/>
      </c>
      <c r="Q690" t="str">
        <f t="shared" si="314"/>
        <v/>
      </c>
      <c r="R690" t="str">
        <f t="shared" si="315"/>
        <v/>
      </c>
      <c r="S690" t="str">
        <f t="shared" si="316"/>
        <v/>
      </c>
      <c r="T690" t="str">
        <f t="shared" si="317"/>
        <v/>
      </c>
      <c r="U690" t="str">
        <f t="shared" si="318"/>
        <v/>
      </c>
      <c r="V690" t="str">
        <f t="shared" si="319"/>
        <v/>
      </c>
      <c r="W690" t="str">
        <f t="shared" si="320"/>
        <v/>
      </c>
      <c r="X690" t="str">
        <f t="shared" si="321"/>
        <v/>
      </c>
      <c r="Y690" t="str">
        <f t="shared" si="322"/>
        <v/>
      </c>
      <c r="Z690" t="str">
        <f t="shared" si="302"/>
        <v/>
      </c>
      <c r="AA690" t="str">
        <f t="shared" si="323"/>
        <v/>
      </c>
      <c r="AB690" t="str">
        <f t="shared" si="324"/>
        <v/>
      </c>
      <c r="AC690" t="str">
        <f t="shared" si="325"/>
        <v/>
      </c>
      <c r="AD690" t="str">
        <f t="shared" si="326"/>
        <v/>
      </c>
      <c r="AE690" t="str">
        <f t="shared" si="327"/>
        <v/>
      </c>
      <c r="AF690" t="str">
        <f t="shared" si="328"/>
        <v/>
      </c>
    </row>
    <row r="691" spans="4:32" ht="14.4" hidden="1">
      <c r="D691" t="str">
        <f t="shared" si="303"/>
        <v/>
      </c>
      <c r="E691" t="str">
        <f t="shared" si="304"/>
        <v/>
      </c>
      <c r="F691" t="str">
        <f t="shared" si="305"/>
        <v/>
      </c>
      <c r="G691" t="str">
        <f t="shared" si="329"/>
        <v/>
      </c>
      <c r="I691" t="str">
        <f t="shared" si="306"/>
        <v/>
      </c>
      <c r="J691" t="str">
        <f t="shared" si="307"/>
        <v/>
      </c>
      <c r="K691" t="str">
        <f t="shared" si="308"/>
        <v/>
      </c>
      <c r="L691" t="str">
        <f t="shared" si="309"/>
        <v/>
      </c>
      <c r="M691" t="str">
        <f t="shared" si="310"/>
        <v/>
      </c>
      <c r="N691" t="str">
        <f t="shared" si="311"/>
        <v/>
      </c>
      <c r="O691" t="str">
        <f t="shared" si="312"/>
        <v/>
      </c>
      <c r="P691" t="str">
        <f t="shared" si="313"/>
        <v/>
      </c>
      <c r="Q691" t="str">
        <f t="shared" si="314"/>
        <v/>
      </c>
      <c r="R691" t="str">
        <f t="shared" si="315"/>
        <v/>
      </c>
      <c r="S691" t="str">
        <f t="shared" si="316"/>
        <v/>
      </c>
      <c r="T691" t="str">
        <f t="shared" si="317"/>
        <v/>
      </c>
      <c r="U691" t="str">
        <f t="shared" si="318"/>
        <v/>
      </c>
      <c r="V691" t="str">
        <f t="shared" si="319"/>
        <v/>
      </c>
      <c r="W691" t="str">
        <f t="shared" si="320"/>
        <v/>
      </c>
      <c r="X691" t="str">
        <f t="shared" si="321"/>
        <v/>
      </c>
      <c r="Y691" t="str">
        <f t="shared" si="322"/>
        <v/>
      </c>
      <c r="Z691" t="str">
        <f t="shared" si="302"/>
        <v/>
      </c>
      <c r="AA691" t="str">
        <f t="shared" si="323"/>
        <v/>
      </c>
      <c r="AB691" t="str">
        <f t="shared" si="324"/>
        <v/>
      </c>
      <c r="AC691" t="str">
        <f t="shared" si="325"/>
        <v/>
      </c>
      <c r="AD691" t="str">
        <f t="shared" si="326"/>
        <v/>
      </c>
      <c r="AE691" t="str">
        <f t="shared" si="327"/>
        <v/>
      </c>
      <c r="AF691" t="str">
        <f t="shared" si="328"/>
        <v/>
      </c>
    </row>
    <row r="692" spans="4:32" ht="14.4" hidden="1">
      <c r="D692" t="str">
        <f t="shared" si="303"/>
        <v/>
      </c>
      <c r="E692" t="str">
        <f t="shared" si="304"/>
        <v/>
      </c>
      <c r="F692" t="str">
        <f t="shared" si="305"/>
        <v/>
      </c>
      <c r="G692" t="str">
        <f t="shared" si="329"/>
        <v/>
      </c>
      <c r="I692" t="str">
        <f t="shared" si="306"/>
        <v/>
      </c>
      <c r="J692" t="str">
        <f t="shared" si="307"/>
        <v/>
      </c>
      <c r="K692" t="str">
        <f t="shared" si="308"/>
        <v/>
      </c>
      <c r="L692" t="str">
        <f t="shared" si="309"/>
        <v/>
      </c>
      <c r="M692" t="str">
        <f t="shared" si="310"/>
        <v/>
      </c>
      <c r="N692" t="str">
        <f t="shared" si="311"/>
        <v/>
      </c>
      <c r="O692" t="str">
        <f t="shared" si="312"/>
        <v/>
      </c>
      <c r="P692" t="str">
        <f t="shared" si="313"/>
        <v/>
      </c>
      <c r="Q692" t="str">
        <f t="shared" si="314"/>
        <v/>
      </c>
      <c r="R692" t="str">
        <f t="shared" si="315"/>
        <v/>
      </c>
      <c r="S692" t="str">
        <f t="shared" si="316"/>
        <v/>
      </c>
      <c r="T692" t="str">
        <f t="shared" si="317"/>
        <v/>
      </c>
      <c r="U692" t="str">
        <f t="shared" si="318"/>
        <v/>
      </c>
      <c r="V692" t="str">
        <f t="shared" si="319"/>
        <v/>
      </c>
      <c r="W692" t="str">
        <f t="shared" si="320"/>
        <v/>
      </c>
      <c r="X692" t="str">
        <f t="shared" si="321"/>
        <v/>
      </c>
      <c r="Y692" t="str">
        <f t="shared" si="322"/>
        <v/>
      </c>
      <c r="Z692" t="str">
        <f t="shared" si="302"/>
        <v/>
      </c>
      <c r="AA692" t="str">
        <f t="shared" si="323"/>
        <v/>
      </c>
      <c r="AB692" t="str">
        <f t="shared" si="324"/>
        <v/>
      </c>
      <c r="AC692" t="str">
        <f t="shared" si="325"/>
        <v/>
      </c>
      <c r="AD692" t="str">
        <f t="shared" si="326"/>
        <v/>
      </c>
      <c r="AE692" t="str">
        <f t="shared" si="327"/>
        <v/>
      </c>
      <c r="AF692" t="str">
        <f t="shared" si="328"/>
        <v/>
      </c>
    </row>
    <row r="693" spans="4:32" ht="14.4" hidden="1">
      <c r="D693" t="str">
        <f t="shared" si="303"/>
        <v/>
      </c>
      <c r="E693" t="str">
        <f t="shared" si="304"/>
        <v/>
      </c>
      <c r="F693" t="str">
        <f t="shared" si="305"/>
        <v/>
      </c>
      <c r="G693" t="str">
        <f t="shared" si="329"/>
        <v/>
      </c>
      <c r="I693" t="str">
        <f t="shared" si="306"/>
        <v/>
      </c>
      <c r="J693" t="str">
        <f t="shared" si="307"/>
        <v/>
      </c>
      <c r="K693" t="str">
        <f t="shared" si="308"/>
        <v/>
      </c>
      <c r="L693" t="str">
        <f t="shared" si="309"/>
        <v/>
      </c>
      <c r="M693" t="str">
        <f t="shared" si="310"/>
        <v/>
      </c>
      <c r="N693" t="str">
        <f t="shared" si="311"/>
        <v/>
      </c>
      <c r="O693" t="str">
        <f t="shared" si="312"/>
        <v/>
      </c>
      <c r="P693" t="str">
        <f t="shared" si="313"/>
        <v/>
      </c>
      <c r="Q693" t="str">
        <f t="shared" si="314"/>
        <v/>
      </c>
      <c r="R693" t="str">
        <f t="shared" si="315"/>
        <v/>
      </c>
      <c r="S693" t="str">
        <f t="shared" si="316"/>
        <v/>
      </c>
      <c r="T693" t="str">
        <f t="shared" si="317"/>
        <v/>
      </c>
      <c r="U693" t="str">
        <f t="shared" si="318"/>
        <v/>
      </c>
      <c r="V693" t="str">
        <f t="shared" si="319"/>
        <v/>
      </c>
      <c r="W693" t="str">
        <f t="shared" si="320"/>
        <v/>
      </c>
      <c r="X693" t="str">
        <f t="shared" si="321"/>
        <v/>
      </c>
      <c r="Y693" t="str">
        <f t="shared" si="322"/>
        <v/>
      </c>
      <c r="Z693" t="str">
        <f t="shared" ref="Z693:Z756" si="330">IF(ISBLANK(A693), "", BR693)</f>
        <v/>
      </c>
      <c r="AA693" t="str">
        <f t="shared" si="323"/>
        <v/>
      </c>
      <c r="AB693" t="str">
        <f t="shared" si="324"/>
        <v/>
      </c>
      <c r="AC693" t="str">
        <f t="shared" si="325"/>
        <v/>
      </c>
      <c r="AD693" t="str">
        <f t="shared" si="326"/>
        <v/>
      </c>
      <c r="AE693" t="str">
        <f t="shared" si="327"/>
        <v/>
      </c>
      <c r="AF693" t="str">
        <f t="shared" si="328"/>
        <v/>
      </c>
    </row>
    <row r="694" spans="4:32" ht="14.4" hidden="1">
      <c r="D694" t="str">
        <f t="shared" si="303"/>
        <v/>
      </c>
      <c r="E694" t="str">
        <f t="shared" si="304"/>
        <v/>
      </c>
      <c r="F694" t="str">
        <f t="shared" si="305"/>
        <v/>
      </c>
      <c r="G694" t="str">
        <f t="shared" si="329"/>
        <v/>
      </c>
      <c r="I694" t="str">
        <f t="shared" si="306"/>
        <v/>
      </c>
      <c r="J694" t="str">
        <f t="shared" si="307"/>
        <v/>
      </c>
      <c r="K694" t="str">
        <f t="shared" si="308"/>
        <v/>
      </c>
      <c r="L694" t="str">
        <f t="shared" si="309"/>
        <v/>
      </c>
      <c r="M694" t="str">
        <f t="shared" si="310"/>
        <v/>
      </c>
      <c r="N694" t="str">
        <f t="shared" si="311"/>
        <v/>
      </c>
      <c r="O694" t="str">
        <f t="shared" si="312"/>
        <v/>
      </c>
      <c r="P694" t="str">
        <f t="shared" si="313"/>
        <v/>
      </c>
      <c r="Q694" t="str">
        <f t="shared" si="314"/>
        <v/>
      </c>
      <c r="R694" t="str">
        <f t="shared" si="315"/>
        <v/>
      </c>
      <c r="S694" t="str">
        <f t="shared" si="316"/>
        <v/>
      </c>
      <c r="T694" t="str">
        <f t="shared" si="317"/>
        <v/>
      </c>
      <c r="U694" t="str">
        <f t="shared" si="318"/>
        <v/>
      </c>
      <c r="V694" t="str">
        <f t="shared" si="319"/>
        <v/>
      </c>
      <c r="W694" t="str">
        <f t="shared" si="320"/>
        <v/>
      </c>
      <c r="X694" t="str">
        <f t="shared" si="321"/>
        <v/>
      </c>
      <c r="Y694" t="str">
        <f t="shared" si="322"/>
        <v/>
      </c>
      <c r="Z694" t="str">
        <f t="shared" si="330"/>
        <v/>
      </c>
      <c r="AA694" t="str">
        <f t="shared" si="323"/>
        <v/>
      </c>
      <c r="AB694" t="str">
        <f t="shared" si="324"/>
        <v/>
      </c>
      <c r="AC694" t="str">
        <f t="shared" si="325"/>
        <v/>
      </c>
      <c r="AD694" t="str">
        <f t="shared" si="326"/>
        <v/>
      </c>
      <c r="AE694" t="str">
        <f t="shared" si="327"/>
        <v/>
      </c>
      <c r="AF694" t="str">
        <f t="shared" si="328"/>
        <v/>
      </c>
    </row>
    <row r="695" spans="4:32" ht="14.4" hidden="1">
      <c r="D695" t="str">
        <f t="shared" si="303"/>
        <v/>
      </c>
      <c r="E695" t="str">
        <f t="shared" si="304"/>
        <v/>
      </c>
      <c r="F695" t="str">
        <f t="shared" si="305"/>
        <v/>
      </c>
      <c r="G695" t="str">
        <f t="shared" si="329"/>
        <v/>
      </c>
      <c r="I695" t="str">
        <f t="shared" si="306"/>
        <v/>
      </c>
      <c r="J695" t="str">
        <f t="shared" si="307"/>
        <v/>
      </c>
      <c r="K695" t="str">
        <f t="shared" si="308"/>
        <v/>
      </c>
      <c r="L695" t="str">
        <f t="shared" si="309"/>
        <v/>
      </c>
      <c r="M695" t="str">
        <f t="shared" si="310"/>
        <v/>
      </c>
      <c r="N695" t="str">
        <f t="shared" si="311"/>
        <v/>
      </c>
      <c r="O695" t="str">
        <f t="shared" si="312"/>
        <v/>
      </c>
      <c r="P695" t="str">
        <f t="shared" si="313"/>
        <v/>
      </c>
      <c r="Q695" t="str">
        <f t="shared" si="314"/>
        <v/>
      </c>
      <c r="R695" t="str">
        <f t="shared" si="315"/>
        <v/>
      </c>
      <c r="S695" t="str">
        <f t="shared" si="316"/>
        <v/>
      </c>
      <c r="T695" t="str">
        <f t="shared" si="317"/>
        <v/>
      </c>
      <c r="U695" t="str">
        <f t="shared" si="318"/>
        <v/>
      </c>
      <c r="V695" t="str">
        <f t="shared" si="319"/>
        <v/>
      </c>
      <c r="W695" t="str">
        <f t="shared" si="320"/>
        <v/>
      </c>
      <c r="X695" t="str">
        <f t="shared" si="321"/>
        <v/>
      </c>
      <c r="Y695" t="str">
        <f t="shared" si="322"/>
        <v/>
      </c>
      <c r="Z695" t="str">
        <f t="shared" si="330"/>
        <v/>
      </c>
      <c r="AA695" t="str">
        <f t="shared" si="323"/>
        <v/>
      </c>
      <c r="AB695" t="str">
        <f t="shared" si="324"/>
        <v/>
      </c>
      <c r="AC695" t="str">
        <f t="shared" si="325"/>
        <v/>
      </c>
      <c r="AD695" t="str">
        <f t="shared" si="326"/>
        <v/>
      </c>
      <c r="AE695" t="str">
        <f t="shared" si="327"/>
        <v/>
      </c>
      <c r="AF695" t="str">
        <f t="shared" si="328"/>
        <v/>
      </c>
    </row>
    <row r="696" spans="4:32" ht="14.4" hidden="1">
      <c r="D696" t="str">
        <f t="shared" si="303"/>
        <v/>
      </c>
      <c r="E696" t="str">
        <f t="shared" si="304"/>
        <v/>
      </c>
      <c r="F696" t="str">
        <f t="shared" si="305"/>
        <v/>
      </c>
      <c r="G696" t="str">
        <f t="shared" si="329"/>
        <v/>
      </c>
      <c r="I696" t="str">
        <f t="shared" si="306"/>
        <v/>
      </c>
      <c r="J696" t="str">
        <f t="shared" si="307"/>
        <v/>
      </c>
      <c r="K696" t="str">
        <f t="shared" si="308"/>
        <v/>
      </c>
      <c r="L696" t="str">
        <f t="shared" si="309"/>
        <v/>
      </c>
      <c r="M696" t="str">
        <f t="shared" si="310"/>
        <v/>
      </c>
      <c r="N696" t="str">
        <f t="shared" si="311"/>
        <v/>
      </c>
      <c r="O696" t="str">
        <f t="shared" si="312"/>
        <v/>
      </c>
      <c r="P696" t="str">
        <f t="shared" si="313"/>
        <v/>
      </c>
      <c r="Q696" t="str">
        <f t="shared" si="314"/>
        <v/>
      </c>
      <c r="R696" t="str">
        <f t="shared" si="315"/>
        <v/>
      </c>
      <c r="S696" t="str">
        <f t="shared" si="316"/>
        <v/>
      </c>
      <c r="T696" t="str">
        <f t="shared" si="317"/>
        <v/>
      </c>
      <c r="U696" t="str">
        <f t="shared" si="318"/>
        <v/>
      </c>
      <c r="V696" t="str">
        <f t="shared" si="319"/>
        <v/>
      </c>
      <c r="W696" t="str">
        <f t="shared" si="320"/>
        <v/>
      </c>
      <c r="X696" t="str">
        <f t="shared" si="321"/>
        <v/>
      </c>
      <c r="Y696" t="str">
        <f t="shared" si="322"/>
        <v/>
      </c>
      <c r="Z696" t="str">
        <f t="shared" si="330"/>
        <v/>
      </c>
      <c r="AA696" t="str">
        <f t="shared" si="323"/>
        <v/>
      </c>
      <c r="AB696" t="str">
        <f t="shared" si="324"/>
        <v/>
      </c>
      <c r="AC696" t="str">
        <f t="shared" si="325"/>
        <v/>
      </c>
      <c r="AD696" t="str">
        <f t="shared" si="326"/>
        <v/>
      </c>
      <c r="AE696" t="str">
        <f t="shared" si="327"/>
        <v/>
      </c>
      <c r="AF696" t="str">
        <f t="shared" si="328"/>
        <v/>
      </c>
    </row>
    <row r="697" spans="4:32" ht="14.4" hidden="1">
      <c r="D697" t="str">
        <f t="shared" si="303"/>
        <v/>
      </c>
      <c r="E697" t="str">
        <f t="shared" si="304"/>
        <v/>
      </c>
      <c r="F697" t="str">
        <f t="shared" si="305"/>
        <v/>
      </c>
      <c r="G697" t="str">
        <f t="shared" si="329"/>
        <v/>
      </c>
      <c r="I697" t="str">
        <f t="shared" si="306"/>
        <v/>
      </c>
      <c r="J697" t="str">
        <f t="shared" si="307"/>
        <v/>
      </c>
      <c r="K697" t="str">
        <f t="shared" si="308"/>
        <v/>
      </c>
      <c r="L697" t="str">
        <f t="shared" si="309"/>
        <v/>
      </c>
      <c r="M697" t="str">
        <f t="shared" si="310"/>
        <v/>
      </c>
      <c r="N697" t="str">
        <f t="shared" si="311"/>
        <v/>
      </c>
      <c r="O697" t="str">
        <f t="shared" si="312"/>
        <v/>
      </c>
      <c r="P697" t="str">
        <f t="shared" si="313"/>
        <v/>
      </c>
      <c r="Q697" t="str">
        <f t="shared" si="314"/>
        <v/>
      </c>
      <c r="R697" t="str">
        <f t="shared" si="315"/>
        <v/>
      </c>
      <c r="S697" t="str">
        <f t="shared" si="316"/>
        <v/>
      </c>
      <c r="T697" t="str">
        <f t="shared" si="317"/>
        <v/>
      </c>
      <c r="U697" t="str">
        <f t="shared" si="318"/>
        <v/>
      </c>
      <c r="V697" t="str">
        <f t="shared" si="319"/>
        <v/>
      </c>
      <c r="W697" t="str">
        <f t="shared" si="320"/>
        <v/>
      </c>
      <c r="X697" t="str">
        <f t="shared" si="321"/>
        <v/>
      </c>
      <c r="Y697" t="str">
        <f t="shared" si="322"/>
        <v/>
      </c>
      <c r="Z697" t="str">
        <f t="shared" si="330"/>
        <v/>
      </c>
      <c r="AA697" t="str">
        <f t="shared" si="323"/>
        <v/>
      </c>
      <c r="AB697" t="str">
        <f t="shared" si="324"/>
        <v/>
      </c>
      <c r="AC697" t="str">
        <f t="shared" si="325"/>
        <v/>
      </c>
      <c r="AD697" t="str">
        <f t="shared" si="326"/>
        <v/>
      </c>
      <c r="AE697" t="str">
        <f t="shared" si="327"/>
        <v/>
      </c>
      <c r="AF697" t="str">
        <f t="shared" si="328"/>
        <v/>
      </c>
    </row>
    <row r="698" spans="4:32" ht="14.4" hidden="1">
      <c r="D698" t="str">
        <f t="shared" si="303"/>
        <v/>
      </c>
      <c r="E698" t="str">
        <f t="shared" si="304"/>
        <v/>
      </c>
      <c r="F698" t="str">
        <f t="shared" si="305"/>
        <v/>
      </c>
      <c r="G698" t="str">
        <f t="shared" si="329"/>
        <v/>
      </c>
      <c r="I698" t="str">
        <f t="shared" si="306"/>
        <v/>
      </c>
      <c r="J698" t="str">
        <f t="shared" si="307"/>
        <v/>
      </c>
      <c r="K698" t="str">
        <f t="shared" si="308"/>
        <v/>
      </c>
      <c r="L698" t="str">
        <f t="shared" si="309"/>
        <v/>
      </c>
      <c r="M698" t="str">
        <f t="shared" si="310"/>
        <v/>
      </c>
      <c r="N698" t="str">
        <f t="shared" si="311"/>
        <v/>
      </c>
      <c r="O698" t="str">
        <f t="shared" si="312"/>
        <v/>
      </c>
      <c r="P698" t="str">
        <f t="shared" si="313"/>
        <v/>
      </c>
      <c r="Q698" t="str">
        <f t="shared" si="314"/>
        <v/>
      </c>
      <c r="R698" t="str">
        <f t="shared" si="315"/>
        <v/>
      </c>
      <c r="S698" t="str">
        <f t="shared" si="316"/>
        <v/>
      </c>
      <c r="T698" t="str">
        <f t="shared" si="317"/>
        <v/>
      </c>
      <c r="U698" t="str">
        <f t="shared" si="318"/>
        <v/>
      </c>
      <c r="V698" t="str">
        <f t="shared" si="319"/>
        <v/>
      </c>
      <c r="W698" t="str">
        <f t="shared" si="320"/>
        <v/>
      </c>
      <c r="X698" t="str">
        <f t="shared" si="321"/>
        <v/>
      </c>
      <c r="Y698" t="str">
        <f t="shared" si="322"/>
        <v/>
      </c>
      <c r="Z698" t="str">
        <f t="shared" si="330"/>
        <v/>
      </c>
      <c r="AA698" t="str">
        <f t="shared" si="323"/>
        <v/>
      </c>
      <c r="AB698" t="str">
        <f t="shared" si="324"/>
        <v/>
      </c>
      <c r="AC698" t="str">
        <f t="shared" si="325"/>
        <v/>
      </c>
      <c r="AD698" t="str">
        <f t="shared" si="326"/>
        <v/>
      </c>
      <c r="AE698" t="str">
        <f t="shared" si="327"/>
        <v/>
      </c>
      <c r="AF698" t="str">
        <f t="shared" si="328"/>
        <v/>
      </c>
    </row>
    <row r="699" spans="4:32" ht="14.4" hidden="1">
      <c r="D699" t="str">
        <f t="shared" si="303"/>
        <v/>
      </c>
      <c r="E699" t="str">
        <f t="shared" si="304"/>
        <v/>
      </c>
      <c r="F699" t="str">
        <f t="shared" si="305"/>
        <v/>
      </c>
      <c r="G699" t="str">
        <f t="shared" si="329"/>
        <v/>
      </c>
      <c r="I699" t="str">
        <f t="shared" si="306"/>
        <v/>
      </c>
      <c r="J699" t="str">
        <f t="shared" si="307"/>
        <v/>
      </c>
      <c r="K699" t="str">
        <f t="shared" si="308"/>
        <v/>
      </c>
      <c r="L699" t="str">
        <f t="shared" si="309"/>
        <v/>
      </c>
      <c r="M699" t="str">
        <f t="shared" si="310"/>
        <v/>
      </c>
      <c r="N699" t="str">
        <f t="shared" si="311"/>
        <v/>
      </c>
      <c r="O699" t="str">
        <f t="shared" si="312"/>
        <v/>
      </c>
      <c r="P699" t="str">
        <f t="shared" si="313"/>
        <v/>
      </c>
      <c r="Q699" t="str">
        <f t="shared" si="314"/>
        <v/>
      </c>
      <c r="R699" t="str">
        <f t="shared" si="315"/>
        <v/>
      </c>
      <c r="S699" t="str">
        <f t="shared" si="316"/>
        <v/>
      </c>
      <c r="T699" t="str">
        <f t="shared" si="317"/>
        <v/>
      </c>
      <c r="U699" t="str">
        <f t="shared" si="318"/>
        <v/>
      </c>
      <c r="V699" t="str">
        <f t="shared" si="319"/>
        <v/>
      </c>
      <c r="W699" t="str">
        <f t="shared" si="320"/>
        <v/>
      </c>
      <c r="X699" t="str">
        <f t="shared" si="321"/>
        <v/>
      </c>
      <c r="Y699" t="str">
        <f t="shared" si="322"/>
        <v/>
      </c>
      <c r="Z699" t="str">
        <f t="shared" si="330"/>
        <v/>
      </c>
      <c r="AA699" t="str">
        <f t="shared" si="323"/>
        <v/>
      </c>
      <c r="AB699" t="str">
        <f t="shared" si="324"/>
        <v/>
      </c>
      <c r="AC699" t="str">
        <f t="shared" si="325"/>
        <v/>
      </c>
      <c r="AD699" t="str">
        <f t="shared" si="326"/>
        <v/>
      </c>
      <c r="AE699" t="str">
        <f t="shared" si="327"/>
        <v/>
      </c>
      <c r="AF699" t="str">
        <f t="shared" si="328"/>
        <v/>
      </c>
    </row>
    <row r="700" spans="4:32" ht="14.4" hidden="1">
      <c r="D700" t="str">
        <f t="shared" si="303"/>
        <v/>
      </c>
      <c r="E700" t="str">
        <f t="shared" si="304"/>
        <v/>
      </c>
      <c r="F700" t="str">
        <f t="shared" si="305"/>
        <v/>
      </c>
      <c r="G700" t="str">
        <f t="shared" si="329"/>
        <v/>
      </c>
      <c r="I700" t="str">
        <f t="shared" si="306"/>
        <v/>
      </c>
      <c r="J700" t="str">
        <f t="shared" si="307"/>
        <v/>
      </c>
      <c r="K700" t="str">
        <f t="shared" si="308"/>
        <v/>
      </c>
      <c r="L700" t="str">
        <f t="shared" si="309"/>
        <v/>
      </c>
      <c r="M700" t="str">
        <f t="shared" si="310"/>
        <v/>
      </c>
      <c r="N700" t="str">
        <f t="shared" si="311"/>
        <v/>
      </c>
      <c r="O700" t="str">
        <f t="shared" si="312"/>
        <v/>
      </c>
      <c r="P700" t="str">
        <f t="shared" si="313"/>
        <v/>
      </c>
      <c r="Q700" t="str">
        <f t="shared" si="314"/>
        <v/>
      </c>
      <c r="R700" t="str">
        <f t="shared" si="315"/>
        <v/>
      </c>
      <c r="S700" t="str">
        <f t="shared" si="316"/>
        <v/>
      </c>
      <c r="T700" t="str">
        <f t="shared" si="317"/>
        <v/>
      </c>
      <c r="U700" t="str">
        <f t="shared" si="318"/>
        <v/>
      </c>
      <c r="V700" t="str">
        <f t="shared" si="319"/>
        <v/>
      </c>
      <c r="W700" t="str">
        <f t="shared" si="320"/>
        <v/>
      </c>
      <c r="X700" t="str">
        <f t="shared" si="321"/>
        <v/>
      </c>
      <c r="Y700" t="str">
        <f t="shared" si="322"/>
        <v/>
      </c>
      <c r="Z700" t="str">
        <f t="shared" si="330"/>
        <v/>
      </c>
      <c r="AA700" t="str">
        <f t="shared" si="323"/>
        <v/>
      </c>
      <c r="AB700" t="str">
        <f t="shared" si="324"/>
        <v/>
      </c>
      <c r="AC700" t="str">
        <f t="shared" si="325"/>
        <v/>
      </c>
      <c r="AD700" t="str">
        <f t="shared" si="326"/>
        <v/>
      </c>
      <c r="AE700" t="str">
        <f t="shared" si="327"/>
        <v/>
      </c>
      <c r="AF700" t="str">
        <f t="shared" si="328"/>
        <v/>
      </c>
    </row>
    <row r="701" spans="4:32" ht="14.4" hidden="1">
      <c r="D701" t="str">
        <f t="shared" si="303"/>
        <v/>
      </c>
      <c r="E701" t="str">
        <f t="shared" si="304"/>
        <v/>
      </c>
      <c r="F701" t="str">
        <f t="shared" si="305"/>
        <v/>
      </c>
      <c r="G701" t="str">
        <f t="shared" si="329"/>
        <v/>
      </c>
      <c r="I701" t="str">
        <f t="shared" si="306"/>
        <v/>
      </c>
      <c r="J701" t="str">
        <f t="shared" si="307"/>
        <v/>
      </c>
      <c r="K701" t="str">
        <f t="shared" si="308"/>
        <v/>
      </c>
      <c r="L701" t="str">
        <f t="shared" si="309"/>
        <v/>
      </c>
      <c r="M701" t="str">
        <f t="shared" si="310"/>
        <v/>
      </c>
      <c r="N701" t="str">
        <f t="shared" si="311"/>
        <v/>
      </c>
      <c r="O701" t="str">
        <f t="shared" si="312"/>
        <v/>
      </c>
      <c r="P701" t="str">
        <f t="shared" si="313"/>
        <v/>
      </c>
      <c r="Q701" t="str">
        <f t="shared" si="314"/>
        <v/>
      </c>
      <c r="R701" t="str">
        <f t="shared" si="315"/>
        <v/>
      </c>
      <c r="S701" t="str">
        <f t="shared" si="316"/>
        <v/>
      </c>
      <c r="T701" t="str">
        <f t="shared" si="317"/>
        <v/>
      </c>
      <c r="U701" t="str">
        <f t="shared" si="318"/>
        <v/>
      </c>
      <c r="V701" t="str">
        <f t="shared" si="319"/>
        <v/>
      </c>
      <c r="W701" t="str">
        <f t="shared" si="320"/>
        <v/>
      </c>
      <c r="X701" t="str">
        <f t="shared" si="321"/>
        <v/>
      </c>
      <c r="Y701" t="str">
        <f t="shared" si="322"/>
        <v/>
      </c>
      <c r="Z701" t="str">
        <f t="shared" si="330"/>
        <v/>
      </c>
      <c r="AA701" t="str">
        <f t="shared" si="323"/>
        <v/>
      </c>
      <c r="AB701" t="str">
        <f t="shared" si="324"/>
        <v/>
      </c>
      <c r="AC701" t="str">
        <f t="shared" si="325"/>
        <v/>
      </c>
      <c r="AD701" t="str">
        <f t="shared" si="326"/>
        <v/>
      </c>
      <c r="AE701" t="str">
        <f t="shared" si="327"/>
        <v/>
      </c>
      <c r="AF701" t="str">
        <f t="shared" si="328"/>
        <v/>
      </c>
    </row>
    <row r="702" spans="4:32" ht="14.4" hidden="1">
      <c r="D702" t="str">
        <f t="shared" si="303"/>
        <v/>
      </c>
      <c r="E702" t="str">
        <f t="shared" si="304"/>
        <v/>
      </c>
      <c r="F702" t="str">
        <f t="shared" si="305"/>
        <v/>
      </c>
      <c r="G702" t="str">
        <f t="shared" si="329"/>
        <v/>
      </c>
      <c r="I702" t="str">
        <f t="shared" si="306"/>
        <v/>
      </c>
      <c r="J702" t="str">
        <f t="shared" si="307"/>
        <v/>
      </c>
      <c r="K702" t="str">
        <f t="shared" si="308"/>
        <v/>
      </c>
      <c r="L702" t="str">
        <f t="shared" si="309"/>
        <v/>
      </c>
      <c r="M702" t="str">
        <f t="shared" si="310"/>
        <v/>
      </c>
      <c r="N702" t="str">
        <f t="shared" si="311"/>
        <v/>
      </c>
      <c r="O702" t="str">
        <f t="shared" si="312"/>
        <v/>
      </c>
      <c r="P702" t="str">
        <f t="shared" si="313"/>
        <v/>
      </c>
      <c r="Q702" t="str">
        <f t="shared" si="314"/>
        <v/>
      </c>
      <c r="R702" t="str">
        <f t="shared" si="315"/>
        <v/>
      </c>
      <c r="S702" t="str">
        <f t="shared" si="316"/>
        <v/>
      </c>
      <c r="T702" t="str">
        <f t="shared" si="317"/>
        <v/>
      </c>
      <c r="U702" t="str">
        <f t="shared" si="318"/>
        <v/>
      </c>
      <c r="V702" t="str">
        <f t="shared" si="319"/>
        <v/>
      </c>
      <c r="W702" t="str">
        <f t="shared" si="320"/>
        <v/>
      </c>
      <c r="X702" t="str">
        <f t="shared" si="321"/>
        <v/>
      </c>
      <c r="Y702" t="str">
        <f t="shared" si="322"/>
        <v/>
      </c>
      <c r="Z702" t="str">
        <f t="shared" si="330"/>
        <v/>
      </c>
      <c r="AA702" t="str">
        <f t="shared" si="323"/>
        <v/>
      </c>
      <c r="AB702" t="str">
        <f t="shared" si="324"/>
        <v/>
      </c>
      <c r="AC702" t="str">
        <f t="shared" si="325"/>
        <v/>
      </c>
      <c r="AD702" t="str">
        <f t="shared" si="326"/>
        <v/>
      </c>
      <c r="AE702" t="str">
        <f t="shared" si="327"/>
        <v/>
      </c>
      <c r="AF702" t="str">
        <f t="shared" si="328"/>
        <v/>
      </c>
    </row>
    <row r="703" spans="4:32" ht="14.4" hidden="1">
      <c r="D703" t="str">
        <f t="shared" si="303"/>
        <v/>
      </c>
      <c r="E703" t="str">
        <f t="shared" si="304"/>
        <v/>
      </c>
      <c r="F703" t="str">
        <f t="shared" si="305"/>
        <v/>
      </c>
      <c r="G703" t="str">
        <f t="shared" si="329"/>
        <v/>
      </c>
      <c r="I703" t="str">
        <f t="shared" si="306"/>
        <v/>
      </c>
      <c r="J703" t="str">
        <f t="shared" si="307"/>
        <v/>
      </c>
      <c r="K703" t="str">
        <f t="shared" si="308"/>
        <v/>
      </c>
      <c r="L703" t="str">
        <f t="shared" si="309"/>
        <v/>
      </c>
      <c r="M703" t="str">
        <f t="shared" si="310"/>
        <v/>
      </c>
      <c r="N703" t="str">
        <f t="shared" si="311"/>
        <v/>
      </c>
      <c r="O703" t="str">
        <f t="shared" si="312"/>
        <v/>
      </c>
      <c r="P703" t="str">
        <f t="shared" si="313"/>
        <v/>
      </c>
      <c r="Q703" t="str">
        <f t="shared" si="314"/>
        <v/>
      </c>
      <c r="R703" t="str">
        <f t="shared" si="315"/>
        <v/>
      </c>
      <c r="S703" t="str">
        <f t="shared" si="316"/>
        <v/>
      </c>
      <c r="T703" t="str">
        <f t="shared" si="317"/>
        <v/>
      </c>
      <c r="U703" t="str">
        <f t="shared" si="318"/>
        <v/>
      </c>
      <c r="V703" t="str">
        <f t="shared" si="319"/>
        <v/>
      </c>
      <c r="W703" t="str">
        <f t="shared" si="320"/>
        <v/>
      </c>
      <c r="X703" t="str">
        <f t="shared" si="321"/>
        <v/>
      </c>
      <c r="Y703" t="str">
        <f t="shared" si="322"/>
        <v/>
      </c>
      <c r="Z703" t="str">
        <f t="shared" si="330"/>
        <v/>
      </c>
      <c r="AA703" t="str">
        <f t="shared" si="323"/>
        <v/>
      </c>
      <c r="AB703" t="str">
        <f t="shared" si="324"/>
        <v/>
      </c>
      <c r="AC703" t="str">
        <f t="shared" si="325"/>
        <v/>
      </c>
      <c r="AD703" t="str">
        <f t="shared" si="326"/>
        <v/>
      </c>
      <c r="AE703" t="str">
        <f t="shared" si="327"/>
        <v/>
      </c>
      <c r="AF703" t="str">
        <f t="shared" si="328"/>
        <v/>
      </c>
    </row>
    <row r="704" spans="4:32" ht="14.4" hidden="1">
      <c r="D704" t="str">
        <f t="shared" si="303"/>
        <v/>
      </c>
      <c r="E704" t="str">
        <f t="shared" si="304"/>
        <v/>
      </c>
      <c r="F704" t="str">
        <f t="shared" si="305"/>
        <v/>
      </c>
      <c r="G704" t="str">
        <f t="shared" si="329"/>
        <v/>
      </c>
      <c r="I704" t="str">
        <f t="shared" si="306"/>
        <v/>
      </c>
      <c r="J704" t="str">
        <f t="shared" si="307"/>
        <v/>
      </c>
      <c r="K704" t="str">
        <f t="shared" si="308"/>
        <v/>
      </c>
      <c r="L704" t="str">
        <f t="shared" si="309"/>
        <v/>
      </c>
      <c r="M704" t="str">
        <f t="shared" si="310"/>
        <v/>
      </c>
      <c r="N704" t="str">
        <f t="shared" si="311"/>
        <v/>
      </c>
      <c r="O704" t="str">
        <f t="shared" si="312"/>
        <v/>
      </c>
      <c r="P704" t="str">
        <f t="shared" si="313"/>
        <v/>
      </c>
      <c r="Q704" t="str">
        <f t="shared" si="314"/>
        <v/>
      </c>
      <c r="R704" t="str">
        <f t="shared" si="315"/>
        <v/>
      </c>
      <c r="S704" t="str">
        <f t="shared" si="316"/>
        <v/>
      </c>
      <c r="T704" t="str">
        <f t="shared" si="317"/>
        <v/>
      </c>
      <c r="U704" t="str">
        <f t="shared" si="318"/>
        <v/>
      </c>
      <c r="V704" t="str">
        <f t="shared" si="319"/>
        <v/>
      </c>
      <c r="W704" t="str">
        <f t="shared" si="320"/>
        <v/>
      </c>
      <c r="X704" t="str">
        <f t="shared" si="321"/>
        <v/>
      </c>
      <c r="Y704" t="str">
        <f t="shared" si="322"/>
        <v/>
      </c>
      <c r="Z704" t="str">
        <f t="shared" si="330"/>
        <v/>
      </c>
      <c r="AA704" t="str">
        <f t="shared" si="323"/>
        <v/>
      </c>
      <c r="AB704" t="str">
        <f t="shared" si="324"/>
        <v/>
      </c>
      <c r="AC704" t="str">
        <f t="shared" si="325"/>
        <v/>
      </c>
      <c r="AD704" t="str">
        <f t="shared" si="326"/>
        <v/>
      </c>
      <c r="AE704" t="str">
        <f t="shared" si="327"/>
        <v/>
      </c>
      <c r="AF704" t="str">
        <f t="shared" si="328"/>
        <v/>
      </c>
    </row>
    <row r="705" spans="4:32" ht="14.4" hidden="1">
      <c r="D705" t="str">
        <f t="shared" si="303"/>
        <v/>
      </c>
      <c r="E705" t="str">
        <f t="shared" si="304"/>
        <v/>
      </c>
      <c r="F705" t="str">
        <f t="shared" si="305"/>
        <v/>
      </c>
      <c r="G705" t="str">
        <f t="shared" si="329"/>
        <v/>
      </c>
      <c r="I705" t="str">
        <f t="shared" si="306"/>
        <v/>
      </c>
      <c r="J705" t="str">
        <f t="shared" si="307"/>
        <v/>
      </c>
      <c r="K705" t="str">
        <f t="shared" si="308"/>
        <v/>
      </c>
      <c r="L705" t="str">
        <f t="shared" si="309"/>
        <v/>
      </c>
      <c r="M705" t="str">
        <f t="shared" si="310"/>
        <v/>
      </c>
      <c r="N705" t="str">
        <f t="shared" si="311"/>
        <v/>
      </c>
      <c r="O705" t="str">
        <f t="shared" si="312"/>
        <v/>
      </c>
      <c r="P705" t="str">
        <f t="shared" si="313"/>
        <v/>
      </c>
      <c r="Q705" t="str">
        <f t="shared" si="314"/>
        <v/>
      </c>
      <c r="R705" t="str">
        <f t="shared" si="315"/>
        <v/>
      </c>
      <c r="S705" t="str">
        <f t="shared" si="316"/>
        <v/>
      </c>
      <c r="T705" t="str">
        <f t="shared" si="317"/>
        <v/>
      </c>
      <c r="U705" t="str">
        <f t="shared" si="318"/>
        <v/>
      </c>
      <c r="V705" t="str">
        <f t="shared" si="319"/>
        <v/>
      </c>
      <c r="W705" t="str">
        <f t="shared" si="320"/>
        <v/>
      </c>
      <c r="X705" t="str">
        <f t="shared" si="321"/>
        <v/>
      </c>
      <c r="Y705" t="str">
        <f t="shared" si="322"/>
        <v/>
      </c>
      <c r="Z705" t="str">
        <f t="shared" si="330"/>
        <v/>
      </c>
      <c r="AA705" t="str">
        <f t="shared" si="323"/>
        <v/>
      </c>
      <c r="AB705" t="str">
        <f t="shared" si="324"/>
        <v/>
      </c>
      <c r="AC705" t="str">
        <f t="shared" si="325"/>
        <v/>
      </c>
      <c r="AD705" t="str">
        <f t="shared" si="326"/>
        <v/>
      </c>
      <c r="AE705" t="str">
        <f t="shared" si="327"/>
        <v/>
      </c>
      <c r="AF705" t="str">
        <f t="shared" si="328"/>
        <v/>
      </c>
    </row>
    <row r="706" spans="4:32" ht="14.4" hidden="1">
      <c r="D706" t="str">
        <f t="shared" ref="D706:D769" si="331">IF(ISBLANK(A706),"",B706&amp;" ("&amp;Y706&amp;"/"&amp;L706&amp;"/"&amp;M706&amp;AA706&amp;"/"&amp;Z706&amp;"/"&amp;AF706&amp;")")</f>
        <v/>
      </c>
      <c r="E706" t="str">
        <f t="shared" ref="E706:E769" si="332">IF(
  ISBLANK(A706),
  "",
  TRIM(SUBSTITUTE(
    SUBSTITUTE(
      V706,
      MID(V706, FIND("(", V706), FIND(")", V706) - FIND("(", V706) + 1),
      ""
    ),
    "Processor", ""
  ))
)</f>
        <v/>
      </c>
      <c r="F706" t="str">
        <f t="shared" ref="F706:F769" si="333">IF(ISBLANK(A706), "", BF706)</f>
        <v/>
      </c>
      <c r="G706" t="str">
        <f t="shared" si="329"/>
        <v/>
      </c>
      <c r="I706" t="str">
        <f t="shared" ref="I706:I769" si="334">IF(ISBLANK(A706), "", SUBSTITUTE(AO706, "-inch", """"))</f>
        <v/>
      </c>
      <c r="J706" t="str">
        <f t="shared" ref="J706:J769" si="335">IF(ISBLANK(A706), "", AP706)</f>
        <v/>
      </c>
      <c r="K706" t="str">
        <f t="shared" ref="K706:K769" si="336">IF(ISBLANK(A706), "", AR706)</f>
        <v/>
      </c>
      <c r="L706" t="str">
        <f t="shared" ref="L706:L769" si="337">IF(
  ISBLANK(A706),
  "",
  MID(AB706, FIND("GB", AB706) - 2, 4)
)</f>
        <v/>
      </c>
      <c r="M706" t="str">
        <f t="shared" ref="M706:M769" si="338">IF(ISBLANK(A706),"",LEFT(AC706,FIND(" ",AC706)-1))</f>
        <v/>
      </c>
      <c r="N706" t="str">
        <f t="shared" ref="N706:N769" si="339">IF(
  AND(LEN(TRIM(AD706))=0, LEN(TRIM(AE706))=0),
  "",
  IF(LEN(TRIM(AD706))&gt;0, "Side:" &amp; CHAR(10) &amp; AD706 &amp; CHAR(10) &amp; CHAR(10), "") &amp;
  IF(LEN(TRIM(AE706))&gt;0, "Back:" &amp; CHAR(10) &amp; AE706, "")
)</f>
        <v/>
      </c>
      <c r="O706" t="str">
        <f t="shared" ref="O706:O769" si="340">IF(ISBLANK(A706), "", _xlfn.TEXTBEFORE(BX706, " ("))</f>
        <v/>
      </c>
      <c r="P706" t="str">
        <f t="shared" ref="P706:P769" si="341">IF(ISBLANK(A706), "", TRIM(_xlfn.TEXTBEFORE(BW706, " (")))</f>
        <v/>
      </c>
      <c r="Q706" t="str">
        <f t="shared" ref="Q706:Q769" si="342">IF(ISBLANK(A706), "", BJ706)</f>
        <v/>
      </c>
      <c r="R706" t="str">
        <f t="shared" ref="R706:R769" si="343">IF(ISBLANK(A706), "", CD706)</f>
        <v/>
      </c>
      <c r="S706" t="str">
        <f t="shared" ref="S706:S769" si="344">IF(ISBLANK(A706),"","No Battery")</f>
        <v/>
      </c>
      <c r="T706" t="str">
        <f t="shared" ref="T706:T769" si="345">IF(ISBLANK(A706), "", IFERROR(_xlfn.TEXTBEFORE(BT706, ", Output:"), "Not Found"))</f>
        <v/>
      </c>
      <c r="U706" t="str">
        <f t="shared" ref="U706:U769" si="346">IF(ISBLANK(A706), "", IF(BY706 = "N/A", "", BY706))</f>
        <v/>
      </c>
      <c r="V706" t="str">
        <f t="shared" ref="V706:V769" si="347">IF(ISBLANK(A706), "", BC706)</f>
        <v/>
      </c>
      <c r="W706" t="str">
        <f t="shared" ref="W706:W769" si="348">IF(
  ISBLANK(A706),
  "",
  LEFT(V706, SEARCH("processor", LOWER(V706)) - 1) &amp;
  MID(V706, SEARCH("processor", LOWER(V706)) + 10, FIND(" ", MID(V706, SEARCH("processor", LOWER(V706)) + 10, 20)) - 1)
)</f>
        <v/>
      </c>
      <c r="X706" t="str">
        <f t="shared" ref="X706:X769" si="349">IF(
  ISBLANK(A706),
  "",
  IFERROR(
    IF(
      ISNUMBER(SEARCH("Core™ i", E706)),
      _xlfn.TEXTBEFORE(_xlfn.TEXTAFTER(E706, "Core™ "), " "),
      IF(ISNUMBER(SEARCH("Core™ Ultra 7", E706)), "U7",
      IF(ISNUMBER(SEARCH("Core™ Ultra 5", E706)), "U5",
      IF(ISNUMBER(SEARCH("Core™ Ultra 3", E706)), "U3",
      IF(ISNUMBER(SEARCH("Core™ 7", E706)), "Core 7",
      IF(ISNUMBER(SEARCH("Core™ 5", E706)), "Core 5",
      IF(ISNUMBER(SEARCH("Core™ 3", E706)), "Core 3",
      IF(ISNUMBER(SEARCH("Ryzen™ 7", E706)), "R7",
      IF(ISNUMBER(SEARCH("Ryzen™ 5", E706)), "R5",
      IF(ISNUMBER(SEARCH("Ryzen™ 3", E706)), "R3",
      W706
    )))))))))),
    E706
  )
)</f>
        <v/>
      </c>
      <c r="Y706" t="str">
        <f t="shared" ref="Y706:Y769" si="350">IF(ISBLANK(A706), "",
  IF(OR(X706="U3", X706="U5", X706="U7", X706="Core 3", X706="Core 5", X706="Core 7"),
    X706 &amp; " " &amp; TRIM(RIGHT(W706, LEN(W706) - FIND("♦", SUBSTITUTE(W706, " ", "♦", LEN(W706) - LEN(SUBSTITUTE(W706, " ", "")))))),
    IF(OR(X706="R3", X706="R5", X706="R7"),
      X706 &amp; " " &amp; TRIM(MID(
        W706,
        FIND("♦", SUBSTITUTE(W706, " ", "♦", LEN(W706) - LEN(SUBSTITUTE(W706, " ", "")) - 1)) + 1,
        FIND("♦", SUBSTITUTE(W706, " ", "♦", LEN(W706) - LEN(SUBSTITUTE(W706, " ", "")))) - FIND("♦", SUBSTITUTE(W706, " ", "♦", LEN(W706) - LEN(SUBSTITUTE(W706, " ", "")) - 1)) - 1
      )),
      X706
    )
  )
)</f>
        <v/>
      </c>
      <c r="Z706" t="str">
        <f t="shared" si="330"/>
        <v/>
      </c>
      <c r="AA706" t="str">
        <f t="shared" ref="AA706:AA769" si="351">IF(
  ISBLANK(F706),
  "",
  IF(
    ISNUMBER(SEARCH("RTX", F706)),
    "/" &amp; LEFT(MID(F706, SEARCH("RTX", F706), 15),
               IFERROR(SEARCH(" ", MID(F706, SEARCH("RTX", F706), 15), 6) - 1, 15)),
    ""
  )
)</f>
        <v/>
      </c>
      <c r="AB706" t="str">
        <f t="shared" ref="AB706:AB769" si="352">IF(ISBLANK(A706), "", BH706)</f>
        <v/>
      </c>
      <c r="AC706" t="str">
        <f t="shared" ref="AC706:AC769" si="353">IF(ISBLANK(A706), "", BI706)</f>
        <v/>
      </c>
      <c r="AD706" t="str">
        <f t="shared" ref="AD706:AD769" si="354">IF(ISBLANK(A706), "", BU706)</f>
        <v/>
      </c>
      <c r="AE706" t="str">
        <f t="shared" ref="AE706:AE769" si="355">IF(ISBLANK(A706), "", BV706)</f>
        <v/>
      </c>
      <c r="AF706" t="str">
        <f t="shared" ref="AF706:AF769" si="356">IF(ISBLANK(A706),"",IFERROR(_xlfn.TEXTBEFORE(A706, "-"), A706))</f>
        <v/>
      </c>
    </row>
    <row r="707" spans="4:32" ht="14.4" hidden="1">
      <c r="D707" t="str">
        <f t="shared" si="331"/>
        <v/>
      </c>
      <c r="E707" t="str">
        <f t="shared" si="332"/>
        <v/>
      </c>
      <c r="F707" t="str">
        <f t="shared" si="333"/>
        <v/>
      </c>
      <c r="G707" t="str">
        <f t="shared" si="329"/>
        <v/>
      </c>
      <c r="I707" t="str">
        <f t="shared" si="334"/>
        <v/>
      </c>
      <c r="J707" t="str">
        <f t="shared" si="335"/>
        <v/>
      </c>
      <c r="K707" t="str">
        <f t="shared" si="336"/>
        <v/>
      </c>
      <c r="L707" t="str">
        <f t="shared" si="337"/>
        <v/>
      </c>
      <c r="M707" t="str">
        <f t="shared" si="338"/>
        <v/>
      </c>
      <c r="N707" t="str">
        <f t="shared" si="339"/>
        <v/>
      </c>
      <c r="O707" t="str">
        <f t="shared" si="340"/>
        <v/>
      </c>
      <c r="P707" t="str">
        <f t="shared" si="341"/>
        <v/>
      </c>
      <c r="Q707" t="str">
        <f t="shared" si="342"/>
        <v/>
      </c>
      <c r="R707" t="str">
        <f t="shared" si="343"/>
        <v/>
      </c>
      <c r="S707" t="str">
        <f t="shared" si="344"/>
        <v/>
      </c>
      <c r="T707" t="str">
        <f t="shared" si="345"/>
        <v/>
      </c>
      <c r="U707" t="str">
        <f t="shared" si="346"/>
        <v/>
      </c>
      <c r="V707" t="str">
        <f t="shared" si="347"/>
        <v/>
      </c>
      <c r="W707" t="str">
        <f t="shared" si="348"/>
        <v/>
      </c>
      <c r="X707" t="str">
        <f t="shared" si="349"/>
        <v/>
      </c>
      <c r="Y707" t="str">
        <f t="shared" si="350"/>
        <v/>
      </c>
      <c r="Z707" t="str">
        <f t="shared" si="330"/>
        <v/>
      </c>
      <c r="AA707" t="str">
        <f t="shared" si="351"/>
        <v/>
      </c>
      <c r="AB707" t="str">
        <f t="shared" si="352"/>
        <v/>
      </c>
      <c r="AC707" t="str">
        <f t="shared" si="353"/>
        <v/>
      </c>
      <c r="AD707" t="str">
        <f t="shared" si="354"/>
        <v/>
      </c>
      <c r="AE707" t="str">
        <f t="shared" si="355"/>
        <v/>
      </c>
      <c r="AF707" t="str">
        <f t="shared" si="356"/>
        <v/>
      </c>
    </row>
    <row r="708" spans="4:32" ht="14.4" hidden="1">
      <c r="D708" t="str">
        <f t="shared" si="331"/>
        <v/>
      </c>
      <c r="E708" t="str">
        <f t="shared" si="332"/>
        <v/>
      </c>
      <c r="F708" t="str">
        <f t="shared" si="333"/>
        <v/>
      </c>
      <c r="G708" t="str">
        <f t="shared" si="329"/>
        <v/>
      </c>
      <c r="I708" t="str">
        <f t="shared" si="334"/>
        <v/>
      </c>
      <c r="J708" t="str">
        <f t="shared" si="335"/>
        <v/>
      </c>
      <c r="K708" t="str">
        <f t="shared" si="336"/>
        <v/>
      </c>
      <c r="L708" t="str">
        <f t="shared" si="337"/>
        <v/>
      </c>
      <c r="M708" t="str">
        <f t="shared" si="338"/>
        <v/>
      </c>
      <c r="N708" t="str">
        <f t="shared" si="339"/>
        <v/>
      </c>
      <c r="O708" t="str">
        <f t="shared" si="340"/>
        <v/>
      </c>
      <c r="P708" t="str">
        <f t="shared" si="341"/>
        <v/>
      </c>
      <c r="Q708" t="str">
        <f t="shared" si="342"/>
        <v/>
      </c>
      <c r="R708" t="str">
        <f t="shared" si="343"/>
        <v/>
      </c>
      <c r="S708" t="str">
        <f t="shared" si="344"/>
        <v/>
      </c>
      <c r="T708" t="str">
        <f t="shared" si="345"/>
        <v/>
      </c>
      <c r="U708" t="str">
        <f t="shared" si="346"/>
        <v/>
      </c>
      <c r="V708" t="str">
        <f t="shared" si="347"/>
        <v/>
      </c>
      <c r="W708" t="str">
        <f t="shared" si="348"/>
        <v/>
      </c>
      <c r="X708" t="str">
        <f t="shared" si="349"/>
        <v/>
      </c>
      <c r="Y708" t="str">
        <f t="shared" si="350"/>
        <v/>
      </c>
      <c r="Z708" t="str">
        <f t="shared" si="330"/>
        <v/>
      </c>
      <c r="AA708" t="str">
        <f t="shared" si="351"/>
        <v/>
      </c>
      <c r="AB708" t="str">
        <f t="shared" si="352"/>
        <v/>
      </c>
      <c r="AC708" t="str">
        <f t="shared" si="353"/>
        <v/>
      </c>
      <c r="AD708" t="str">
        <f t="shared" si="354"/>
        <v/>
      </c>
      <c r="AE708" t="str">
        <f t="shared" si="355"/>
        <v/>
      </c>
      <c r="AF708" t="str">
        <f t="shared" si="356"/>
        <v/>
      </c>
    </row>
    <row r="709" spans="4:32" ht="14.4" hidden="1">
      <c r="D709" t="str">
        <f t="shared" si="331"/>
        <v/>
      </c>
      <c r="E709" t="str">
        <f t="shared" si="332"/>
        <v/>
      </c>
      <c r="F709" t="str">
        <f t="shared" si="333"/>
        <v/>
      </c>
      <c r="G709" t="str">
        <f t="shared" si="329"/>
        <v/>
      </c>
      <c r="I709" t="str">
        <f t="shared" si="334"/>
        <v/>
      </c>
      <c r="J709" t="str">
        <f t="shared" si="335"/>
        <v/>
      </c>
      <c r="K709" t="str">
        <f t="shared" si="336"/>
        <v/>
      </c>
      <c r="L709" t="str">
        <f t="shared" si="337"/>
        <v/>
      </c>
      <c r="M709" t="str">
        <f t="shared" si="338"/>
        <v/>
      </c>
      <c r="N709" t="str">
        <f t="shared" si="339"/>
        <v/>
      </c>
      <c r="O709" t="str">
        <f t="shared" si="340"/>
        <v/>
      </c>
      <c r="P709" t="str">
        <f t="shared" si="341"/>
        <v/>
      </c>
      <c r="Q709" t="str">
        <f t="shared" si="342"/>
        <v/>
      </c>
      <c r="R709" t="str">
        <f t="shared" si="343"/>
        <v/>
      </c>
      <c r="S709" t="str">
        <f t="shared" si="344"/>
        <v/>
      </c>
      <c r="T709" t="str">
        <f t="shared" si="345"/>
        <v/>
      </c>
      <c r="U709" t="str">
        <f t="shared" si="346"/>
        <v/>
      </c>
      <c r="V709" t="str">
        <f t="shared" si="347"/>
        <v/>
      </c>
      <c r="W709" t="str">
        <f t="shared" si="348"/>
        <v/>
      </c>
      <c r="X709" t="str">
        <f t="shared" si="349"/>
        <v/>
      </c>
      <c r="Y709" t="str">
        <f t="shared" si="350"/>
        <v/>
      </c>
      <c r="Z709" t="str">
        <f t="shared" si="330"/>
        <v/>
      </c>
      <c r="AA709" t="str">
        <f t="shared" si="351"/>
        <v/>
      </c>
      <c r="AB709" t="str">
        <f t="shared" si="352"/>
        <v/>
      </c>
      <c r="AC709" t="str">
        <f t="shared" si="353"/>
        <v/>
      </c>
      <c r="AD709" t="str">
        <f t="shared" si="354"/>
        <v/>
      </c>
      <c r="AE709" t="str">
        <f t="shared" si="355"/>
        <v/>
      </c>
      <c r="AF709" t="str">
        <f t="shared" si="356"/>
        <v/>
      </c>
    </row>
    <row r="710" spans="4:32" ht="14.4" hidden="1">
      <c r="D710" t="str">
        <f t="shared" si="331"/>
        <v/>
      </c>
      <c r="E710" t="str">
        <f t="shared" si="332"/>
        <v/>
      </c>
      <c r="F710" t="str">
        <f t="shared" si="333"/>
        <v/>
      </c>
      <c r="G710" t="str">
        <f t="shared" si="329"/>
        <v/>
      </c>
      <c r="I710" t="str">
        <f t="shared" si="334"/>
        <v/>
      </c>
      <c r="J710" t="str">
        <f t="shared" si="335"/>
        <v/>
      </c>
      <c r="K710" t="str">
        <f t="shared" si="336"/>
        <v/>
      </c>
      <c r="L710" t="str">
        <f t="shared" si="337"/>
        <v/>
      </c>
      <c r="M710" t="str">
        <f t="shared" si="338"/>
        <v/>
      </c>
      <c r="N710" t="str">
        <f t="shared" si="339"/>
        <v/>
      </c>
      <c r="O710" t="str">
        <f t="shared" si="340"/>
        <v/>
      </c>
      <c r="P710" t="str">
        <f t="shared" si="341"/>
        <v/>
      </c>
      <c r="Q710" t="str">
        <f t="shared" si="342"/>
        <v/>
      </c>
      <c r="R710" t="str">
        <f t="shared" si="343"/>
        <v/>
      </c>
      <c r="S710" t="str">
        <f t="shared" si="344"/>
        <v/>
      </c>
      <c r="T710" t="str">
        <f t="shared" si="345"/>
        <v/>
      </c>
      <c r="U710" t="str">
        <f t="shared" si="346"/>
        <v/>
      </c>
      <c r="V710" t="str">
        <f t="shared" si="347"/>
        <v/>
      </c>
      <c r="W710" t="str">
        <f t="shared" si="348"/>
        <v/>
      </c>
      <c r="X710" t="str">
        <f t="shared" si="349"/>
        <v/>
      </c>
      <c r="Y710" t="str">
        <f t="shared" si="350"/>
        <v/>
      </c>
      <c r="Z710" t="str">
        <f t="shared" si="330"/>
        <v/>
      </c>
      <c r="AA710" t="str">
        <f t="shared" si="351"/>
        <v/>
      </c>
      <c r="AB710" t="str">
        <f t="shared" si="352"/>
        <v/>
      </c>
      <c r="AC710" t="str">
        <f t="shared" si="353"/>
        <v/>
      </c>
      <c r="AD710" t="str">
        <f t="shared" si="354"/>
        <v/>
      </c>
      <c r="AE710" t="str">
        <f t="shared" si="355"/>
        <v/>
      </c>
      <c r="AF710" t="str">
        <f t="shared" si="356"/>
        <v/>
      </c>
    </row>
    <row r="711" spans="4:32" ht="14.4" hidden="1">
      <c r="D711" t="str">
        <f t="shared" si="331"/>
        <v/>
      </c>
      <c r="E711" t="str">
        <f t="shared" si="332"/>
        <v/>
      </c>
      <c r="F711" t="str">
        <f t="shared" si="333"/>
        <v/>
      </c>
      <c r="G711" t="str">
        <f t="shared" si="329"/>
        <v/>
      </c>
      <c r="I711" t="str">
        <f t="shared" si="334"/>
        <v/>
      </c>
      <c r="J711" t="str">
        <f t="shared" si="335"/>
        <v/>
      </c>
      <c r="K711" t="str">
        <f t="shared" si="336"/>
        <v/>
      </c>
      <c r="L711" t="str">
        <f t="shared" si="337"/>
        <v/>
      </c>
      <c r="M711" t="str">
        <f t="shared" si="338"/>
        <v/>
      </c>
      <c r="N711" t="str">
        <f t="shared" si="339"/>
        <v/>
      </c>
      <c r="O711" t="str">
        <f t="shared" si="340"/>
        <v/>
      </c>
      <c r="P711" t="str">
        <f t="shared" si="341"/>
        <v/>
      </c>
      <c r="Q711" t="str">
        <f t="shared" si="342"/>
        <v/>
      </c>
      <c r="R711" t="str">
        <f t="shared" si="343"/>
        <v/>
      </c>
      <c r="S711" t="str">
        <f t="shared" si="344"/>
        <v/>
      </c>
      <c r="T711" t="str">
        <f t="shared" si="345"/>
        <v/>
      </c>
      <c r="U711" t="str">
        <f t="shared" si="346"/>
        <v/>
      </c>
      <c r="V711" t="str">
        <f t="shared" si="347"/>
        <v/>
      </c>
      <c r="W711" t="str">
        <f t="shared" si="348"/>
        <v/>
      </c>
      <c r="X711" t="str">
        <f t="shared" si="349"/>
        <v/>
      </c>
      <c r="Y711" t="str">
        <f t="shared" si="350"/>
        <v/>
      </c>
      <c r="Z711" t="str">
        <f t="shared" si="330"/>
        <v/>
      </c>
      <c r="AA711" t="str">
        <f t="shared" si="351"/>
        <v/>
      </c>
      <c r="AB711" t="str">
        <f t="shared" si="352"/>
        <v/>
      </c>
      <c r="AC711" t="str">
        <f t="shared" si="353"/>
        <v/>
      </c>
      <c r="AD711" t="str">
        <f t="shared" si="354"/>
        <v/>
      </c>
      <c r="AE711" t="str">
        <f t="shared" si="355"/>
        <v/>
      </c>
      <c r="AF711" t="str">
        <f t="shared" si="356"/>
        <v/>
      </c>
    </row>
    <row r="712" spans="4:32" ht="14.4" hidden="1">
      <c r="D712" t="str">
        <f t="shared" si="331"/>
        <v/>
      </c>
      <c r="E712" t="str">
        <f t="shared" si="332"/>
        <v/>
      </c>
      <c r="F712" t="str">
        <f t="shared" si="333"/>
        <v/>
      </c>
      <c r="G712" t="str">
        <f t="shared" si="329"/>
        <v/>
      </c>
      <c r="I712" t="str">
        <f t="shared" si="334"/>
        <v/>
      </c>
      <c r="J712" t="str">
        <f t="shared" si="335"/>
        <v/>
      </c>
      <c r="K712" t="str">
        <f t="shared" si="336"/>
        <v/>
      </c>
      <c r="L712" t="str">
        <f t="shared" si="337"/>
        <v/>
      </c>
      <c r="M712" t="str">
        <f t="shared" si="338"/>
        <v/>
      </c>
      <c r="N712" t="str">
        <f t="shared" si="339"/>
        <v/>
      </c>
      <c r="O712" t="str">
        <f t="shared" si="340"/>
        <v/>
      </c>
      <c r="P712" t="str">
        <f t="shared" si="341"/>
        <v/>
      </c>
      <c r="Q712" t="str">
        <f t="shared" si="342"/>
        <v/>
      </c>
      <c r="R712" t="str">
        <f t="shared" si="343"/>
        <v/>
      </c>
      <c r="S712" t="str">
        <f t="shared" si="344"/>
        <v/>
      </c>
      <c r="T712" t="str">
        <f t="shared" si="345"/>
        <v/>
      </c>
      <c r="U712" t="str">
        <f t="shared" si="346"/>
        <v/>
      </c>
      <c r="V712" t="str">
        <f t="shared" si="347"/>
        <v/>
      </c>
      <c r="W712" t="str">
        <f t="shared" si="348"/>
        <v/>
      </c>
      <c r="X712" t="str">
        <f t="shared" si="349"/>
        <v/>
      </c>
      <c r="Y712" t="str">
        <f t="shared" si="350"/>
        <v/>
      </c>
      <c r="Z712" t="str">
        <f t="shared" si="330"/>
        <v/>
      </c>
      <c r="AA712" t="str">
        <f t="shared" si="351"/>
        <v/>
      </c>
      <c r="AB712" t="str">
        <f t="shared" si="352"/>
        <v/>
      </c>
      <c r="AC712" t="str">
        <f t="shared" si="353"/>
        <v/>
      </c>
      <c r="AD712" t="str">
        <f t="shared" si="354"/>
        <v/>
      </c>
      <c r="AE712" t="str">
        <f t="shared" si="355"/>
        <v/>
      </c>
      <c r="AF712" t="str">
        <f t="shared" si="356"/>
        <v/>
      </c>
    </row>
    <row r="713" spans="4:32" ht="14.4" hidden="1">
      <c r="D713" t="str">
        <f t="shared" si="331"/>
        <v/>
      </c>
      <c r="E713" t="str">
        <f t="shared" si="332"/>
        <v/>
      </c>
      <c r="F713" t="str">
        <f t="shared" si="333"/>
        <v/>
      </c>
      <c r="G713" t="str">
        <f t="shared" si="329"/>
        <v/>
      </c>
      <c r="I713" t="str">
        <f t="shared" si="334"/>
        <v/>
      </c>
      <c r="J713" t="str">
        <f t="shared" si="335"/>
        <v/>
      </c>
      <c r="K713" t="str">
        <f t="shared" si="336"/>
        <v/>
      </c>
      <c r="L713" t="str">
        <f t="shared" si="337"/>
        <v/>
      </c>
      <c r="M713" t="str">
        <f t="shared" si="338"/>
        <v/>
      </c>
      <c r="N713" t="str">
        <f t="shared" si="339"/>
        <v/>
      </c>
      <c r="O713" t="str">
        <f t="shared" si="340"/>
        <v/>
      </c>
      <c r="P713" t="str">
        <f t="shared" si="341"/>
        <v/>
      </c>
      <c r="Q713" t="str">
        <f t="shared" si="342"/>
        <v/>
      </c>
      <c r="R713" t="str">
        <f t="shared" si="343"/>
        <v/>
      </c>
      <c r="S713" t="str">
        <f t="shared" si="344"/>
        <v/>
      </c>
      <c r="T713" t="str">
        <f t="shared" si="345"/>
        <v/>
      </c>
      <c r="U713" t="str">
        <f t="shared" si="346"/>
        <v/>
      </c>
      <c r="V713" t="str">
        <f t="shared" si="347"/>
        <v/>
      </c>
      <c r="W713" t="str">
        <f t="shared" si="348"/>
        <v/>
      </c>
      <c r="X713" t="str">
        <f t="shared" si="349"/>
        <v/>
      </c>
      <c r="Y713" t="str">
        <f t="shared" si="350"/>
        <v/>
      </c>
      <c r="Z713" t="str">
        <f t="shared" si="330"/>
        <v/>
      </c>
      <c r="AA713" t="str">
        <f t="shared" si="351"/>
        <v/>
      </c>
      <c r="AB713" t="str">
        <f t="shared" si="352"/>
        <v/>
      </c>
      <c r="AC713" t="str">
        <f t="shared" si="353"/>
        <v/>
      </c>
      <c r="AD713" t="str">
        <f t="shared" si="354"/>
        <v/>
      </c>
      <c r="AE713" t="str">
        <f t="shared" si="355"/>
        <v/>
      </c>
      <c r="AF713" t="str">
        <f t="shared" si="356"/>
        <v/>
      </c>
    </row>
    <row r="714" spans="4:32" ht="14.4" hidden="1">
      <c r="D714" t="str">
        <f t="shared" si="331"/>
        <v/>
      </c>
      <c r="E714" t="str">
        <f t="shared" si="332"/>
        <v/>
      </c>
      <c r="F714" t="str">
        <f t="shared" si="333"/>
        <v/>
      </c>
      <c r="G714" t="str">
        <f t="shared" si="329"/>
        <v/>
      </c>
      <c r="I714" t="str">
        <f t="shared" si="334"/>
        <v/>
      </c>
      <c r="J714" t="str">
        <f t="shared" si="335"/>
        <v/>
      </c>
      <c r="K714" t="str">
        <f t="shared" si="336"/>
        <v/>
      </c>
      <c r="L714" t="str">
        <f t="shared" si="337"/>
        <v/>
      </c>
      <c r="M714" t="str">
        <f t="shared" si="338"/>
        <v/>
      </c>
      <c r="N714" t="str">
        <f t="shared" si="339"/>
        <v/>
      </c>
      <c r="O714" t="str">
        <f t="shared" si="340"/>
        <v/>
      </c>
      <c r="P714" t="str">
        <f t="shared" si="341"/>
        <v/>
      </c>
      <c r="Q714" t="str">
        <f t="shared" si="342"/>
        <v/>
      </c>
      <c r="R714" t="str">
        <f t="shared" si="343"/>
        <v/>
      </c>
      <c r="S714" t="str">
        <f t="shared" si="344"/>
        <v/>
      </c>
      <c r="T714" t="str">
        <f t="shared" si="345"/>
        <v/>
      </c>
      <c r="U714" t="str">
        <f t="shared" si="346"/>
        <v/>
      </c>
      <c r="V714" t="str">
        <f t="shared" si="347"/>
        <v/>
      </c>
      <c r="W714" t="str">
        <f t="shared" si="348"/>
        <v/>
      </c>
      <c r="X714" t="str">
        <f t="shared" si="349"/>
        <v/>
      </c>
      <c r="Y714" t="str">
        <f t="shared" si="350"/>
        <v/>
      </c>
      <c r="Z714" t="str">
        <f t="shared" si="330"/>
        <v/>
      </c>
      <c r="AA714" t="str">
        <f t="shared" si="351"/>
        <v/>
      </c>
      <c r="AB714" t="str">
        <f t="shared" si="352"/>
        <v/>
      </c>
      <c r="AC714" t="str">
        <f t="shared" si="353"/>
        <v/>
      </c>
      <c r="AD714" t="str">
        <f t="shared" si="354"/>
        <v/>
      </c>
      <c r="AE714" t="str">
        <f t="shared" si="355"/>
        <v/>
      </c>
      <c r="AF714" t="str">
        <f t="shared" si="356"/>
        <v/>
      </c>
    </row>
    <row r="715" spans="4:32" ht="14.4" hidden="1">
      <c r="D715" t="str">
        <f t="shared" si="331"/>
        <v/>
      </c>
      <c r="E715" t="str">
        <f t="shared" si="332"/>
        <v/>
      </c>
      <c r="F715" t="str">
        <f t="shared" si="333"/>
        <v/>
      </c>
      <c r="G715" t="str">
        <f t="shared" si="329"/>
        <v/>
      </c>
      <c r="I715" t="str">
        <f t="shared" si="334"/>
        <v/>
      </c>
      <c r="J715" t="str">
        <f t="shared" si="335"/>
        <v/>
      </c>
      <c r="K715" t="str">
        <f t="shared" si="336"/>
        <v/>
      </c>
      <c r="L715" t="str">
        <f t="shared" si="337"/>
        <v/>
      </c>
      <c r="M715" t="str">
        <f t="shared" si="338"/>
        <v/>
      </c>
      <c r="N715" t="str">
        <f t="shared" si="339"/>
        <v/>
      </c>
      <c r="O715" t="str">
        <f t="shared" si="340"/>
        <v/>
      </c>
      <c r="P715" t="str">
        <f t="shared" si="341"/>
        <v/>
      </c>
      <c r="Q715" t="str">
        <f t="shared" si="342"/>
        <v/>
      </c>
      <c r="R715" t="str">
        <f t="shared" si="343"/>
        <v/>
      </c>
      <c r="S715" t="str">
        <f t="shared" si="344"/>
        <v/>
      </c>
      <c r="T715" t="str">
        <f t="shared" si="345"/>
        <v/>
      </c>
      <c r="U715" t="str">
        <f t="shared" si="346"/>
        <v/>
      </c>
      <c r="V715" t="str">
        <f t="shared" si="347"/>
        <v/>
      </c>
      <c r="W715" t="str">
        <f t="shared" si="348"/>
        <v/>
      </c>
      <c r="X715" t="str">
        <f t="shared" si="349"/>
        <v/>
      </c>
      <c r="Y715" t="str">
        <f t="shared" si="350"/>
        <v/>
      </c>
      <c r="Z715" t="str">
        <f t="shared" si="330"/>
        <v/>
      </c>
      <c r="AA715" t="str">
        <f t="shared" si="351"/>
        <v/>
      </c>
      <c r="AB715" t="str">
        <f t="shared" si="352"/>
        <v/>
      </c>
      <c r="AC715" t="str">
        <f t="shared" si="353"/>
        <v/>
      </c>
      <c r="AD715" t="str">
        <f t="shared" si="354"/>
        <v/>
      </c>
      <c r="AE715" t="str">
        <f t="shared" si="355"/>
        <v/>
      </c>
      <c r="AF715" t="str">
        <f t="shared" si="356"/>
        <v/>
      </c>
    </row>
    <row r="716" spans="4:32" ht="14.4" hidden="1">
      <c r="D716" t="str">
        <f t="shared" si="331"/>
        <v/>
      </c>
      <c r="E716" t="str">
        <f t="shared" si="332"/>
        <v/>
      </c>
      <c r="F716" t="str">
        <f t="shared" si="333"/>
        <v/>
      </c>
      <c r="G716" t="str">
        <f t="shared" si="329"/>
        <v/>
      </c>
      <c r="I716" t="str">
        <f t="shared" si="334"/>
        <v/>
      </c>
      <c r="J716" t="str">
        <f t="shared" si="335"/>
        <v/>
      </c>
      <c r="K716" t="str">
        <f t="shared" si="336"/>
        <v/>
      </c>
      <c r="L716" t="str">
        <f t="shared" si="337"/>
        <v/>
      </c>
      <c r="M716" t="str">
        <f t="shared" si="338"/>
        <v/>
      </c>
      <c r="N716" t="str">
        <f t="shared" si="339"/>
        <v/>
      </c>
      <c r="O716" t="str">
        <f t="shared" si="340"/>
        <v/>
      </c>
      <c r="P716" t="str">
        <f t="shared" si="341"/>
        <v/>
      </c>
      <c r="Q716" t="str">
        <f t="shared" si="342"/>
        <v/>
      </c>
      <c r="R716" t="str">
        <f t="shared" si="343"/>
        <v/>
      </c>
      <c r="S716" t="str">
        <f t="shared" si="344"/>
        <v/>
      </c>
      <c r="T716" t="str">
        <f t="shared" si="345"/>
        <v/>
      </c>
      <c r="U716" t="str">
        <f t="shared" si="346"/>
        <v/>
      </c>
      <c r="V716" t="str">
        <f t="shared" si="347"/>
        <v/>
      </c>
      <c r="W716" t="str">
        <f t="shared" si="348"/>
        <v/>
      </c>
      <c r="X716" t="str">
        <f t="shared" si="349"/>
        <v/>
      </c>
      <c r="Y716" t="str">
        <f t="shared" si="350"/>
        <v/>
      </c>
      <c r="Z716" t="str">
        <f t="shared" si="330"/>
        <v/>
      </c>
      <c r="AA716" t="str">
        <f t="shared" si="351"/>
        <v/>
      </c>
      <c r="AB716" t="str">
        <f t="shared" si="352"/>
        <v/>
      </c>
      <c r="AC716" t="str">
        <f t="shared" si="353"/>
        <v/>
      </c>
      <c r="AD716" t="str">
        <f t="shared" si="354"/>
        <v/>
      </c>
      <c r="AE716" t="str">
        <f t="shared" si="355"/>
        <v/>
      </c>
      <c r="AF716" t="str">
        <f t="shared" si="356"/>
        <v/>
      </c>
    </row>
    <row r="717" spans="4:32" ht="14.4" hidden="1">
      <c r="D717" t="str">
        <f t="shared" si="331"/>
        <v/>
      </c>
      <c r="E717" t="str">
        <f t="shared" si="332"/>
        <v/>
      </c>
      <c r="F717" t="str">
        <f t="shared" si="333"/>
        <v/>
      </c>
      <c r="G717" t="str">
        <f t="shared" si="329"/>
        <v/>
      </c>
      <c r="I717" t="str">
        <f t="shared" si="334"/>
        <v/>
      </c>
      <c r="J717" t="str">
        <f t="shared" si="335"/>
        <v/>
      </c>
      <c r="K717" t="str">
        <f t="shared" si="336"/>
        <v/>
      </c>
      <c r="L717" t="str">
        <f t="shared" si="337"/>
        <v/>
      </c>
      <c r="M717" t="str">
        <f t="shared" si="338"/>
        <v/>
      </c>
      <c r="N717" t="str">
        <f t="shared" si="339"/>
        <v/>
      </c>
      <c r="O717" t="str">
        <f t="shared" si="340"/>
        <v/>
      </c>
      <c r="P717" t="str">
        <f t="shared" si="341"/>
        <v/>
      </c>
      <c r="Q717" t="str">
        <f t="shared" si="342"/>
        <v/>
      </c>
      <c r="R717" t="str">
        <f t="shared" si="343"/>
        <v/>
      </c>
      <c r="S717" t="str">
        <f t="shared" si="344"/>
        <v/>
      </c>
      <c r="T717" t="str">
        <f t="shared" si="345"/>
        <v/>
      </c>
      <c r="U717" t="str">
        <f t="shared" si="346"/>
        <v/>
      </c>
      <c r="V717" t="str">
        <f t="shared" si="347"/>
        <v/>
      </c>
      <c r="W717" t="str">
        <f t="shared" si="348"/>
        <v/>
      </c>
      <c r="X717" t="str">
        <f t="shared" si="349"/>
        <v/>
      </c>
      <c r="Y717" t="str">
        <f t="shared" si="350"/>
        <v/>
      </c>
      <c r="Z717" t="str">
        <f t="shared" si="330"/>
        <v/>
      </c>
      <c r="AA717" t="str">
        <f t="shared" si="351"/>
        <v/>
      </c>
      <c r="AB717" t="str">
        <f t="shared" si="352"/>
        <v/>
      </c>
      <c r="AC717" t="str">
        <f t="shared" si="353"/>
        <v/>
      </c>
      <c r="AD717" t="str">
        <f t="shared" si="354"/>
        <v/>
      </c>
      <c r="AE717" t="str">
        <f t="shared" si="355"/>
        <v/>
      </c>
      <c r="AF717" t="str">
        <f t="shared" si="356"/>
        <v/>
      </c>
    </row>
    <row r="718" spans="4:32" ht="14.4" hidden="1">
      <c r="D718" t="str">
        <f t="shared" si="331"/>
        <v/>
      </c>
      <c r="E718" t="str">
        <f t="shared" si="332"/>
        <v/>
      </c>
      <c r="F718" t="str">
        <f t="shared" si="333"/>
        <v/>
      </c>
      <c r="G718" t="str">
        <f t="shared" si="329"/>
        <v/>
      </c>
      <c r="I718" t="str">
        <f t="shared" si="334"/>
        <v/>
      </c>
      <c r="J718" t="str">
        <f t="shared" si="335"/>
        <v/>
      </c>
      <c r="K718" t="str">
        <f t="shared" si="336"/>
        <v/>
      </c>
      <c r="L718" t="str">
        <f t="shared" si="337"/>
        <v/>
      </c>
      <c r="M718" t="str">
        <f t="shared" si="338"/>
        <v/>
      </c>
      <c r="N718" t="str">
        <f t="shared" si="339"/>
        <v/>
      </c>
      <c r="O718" t="str">
        <f t="shared" si="340"/>
        <v/>
      </c>
      <c r="P718" t="str">
        <f t="shared" si="341"/>
        <v/>
      </c>
      <c r="Q718" t="str">
        <f t="shared" si="342"/>
        <v/>
      </c>
      <c r="R718" t="str">
        <f t="shared" si="343"/>
        <v/>
      </c>
      <c r="S718" t="str">
        <f t="shared" si="344"/>
        <v/>
      </c>
      <c r="T718" t="str">
        <f t="shared" si="345"/>
        <v/>
      </c>
      <c r="U718" t="str">
        <f t="shared" si="346"/>
        <v/>
      </c>
      <c r="V718" t="str">
        <f t="shared" si="347"/>
        <v/>
      </c>
      <c r="W718" t="str">
        <f t="shared" si="348"/>
        <v/>
      </c>
      <c r="X718" t="str">
        <f t="shared" si="349"/>
        <v/>
      </c>
      <c r="Y718" t="str">
        <f t="shared" si="350"/>
        <v/>
      </c>
      <c r="Z718" t="str">
        <f t="shared" si="330"/>
        <v/>
      </c>
      <c r="AA718" t="str">
        <f t="shared" si="351"/>
        <v/>
      </c>
      <c r="AB718" t="str">
        <f t="shared" si="352"/>
        <v/>
      </c>
      <c r="AC718" t="str">
        <f t="shared" si="353"/>
        <v/>
      </c>
      <c r="AD718" t="str">
        <f t="shared" si="354"/>
        <v/>
      </c>
      <c r="AE718" t="str">
        <f t="shared" si="355"/>
        <v/>
      </c>
      <c r="AF718" t="str">
        <f t="shared" si="356"/>
        <v/>
      </c>
    </row>
    <row r="719" spans="4:32" ht="14.4" hidden="1">
      <c r="D719" t="str">
        <f t="shared" si="331"/>
        <v/>
      </c>
      <c r="E719" t="str">
        <f t="shared" si="332"/>
        <v/>
      </c>
      <c r="F719" t="str">
        <f t="shared" si="333"/>
        <v/>
      </c>
      <c r="G719" t="str">
        <f t="shared" si="329"/>
        <v/>
      </c>
      <c r="I719" t="str">
        <f t="shared" si="334"/>
        <v/>
      </c>
      <c r="J719" t="str">
        <f t="shared" si="335"/>
        <v/>
      </c>
      <c r="K719" t="str">
        <f t="shared" si="336"/>
        <v/>
      </c>
      <c r="L719" t="str">
        <f t="shared" si="337"/>
        <v/>
      </c>
      <c r="M719" t="str">
        <f t="shared" si="338"/>
        <v/>
      </c>
      <c r="N719" t="str">
        <f t="shared" si="339"/>
        <v/>
      </c>
      <c r="O719" t="str">
        <f t="shared" si="340"/>
        <v/>
      </c>
      <c r="P719" t="str">
        <f t="shared" si="341"/>
        <v/>
      </c>
      <c r="Q719" t="str">
        <f t="shared" si="342"/>
        <v/>
      </c>
      <c r="R719" t="str">
        <f t="shared" si="343"/>
        <v/>
      </c>
      <c r="S719" t="str">
        <f t="shared" si="344"/>
        <v/>
      </c>
      <c r="T719" t="str">
        <f t="shared" si="345"/>
        <v/>
      </c>
      <c r="U719" t="str">
        <f t="shared" si="346"/>
        <v/>
      </c>
      <c r="V719" t="str">
        <f t="shared" si="347"/>
        <v/>
      </c>
      <c r="W719" t="str">
        <f t="shared" si="348"/>
        <v/>
      </c>
      <c r="X719" t="str">
        <f t="shared" si="349"/>
        <v/>
      </c>
      <c r="Y719" t="str">
        <f t="shared" si="350"/>
        <v/>
      </c>
      <c r="Z719" t="str">
        <f t="shared" si="330"/>
        <v/>
      </c>
      <c r="AA719" t="str">
        <f t="shared" si="351"/>
        <v/>
      </c>
      <c r="AB719" t="str">
        <f t="shared" si="352"/>
        <v/>
      </c>
      <c r="AC719" t="str">
        <f t="shared" si="353"/>
        <v/>
      </c>
      <c r="AD719" t="str">
        <f t="shared" si="354"/>
        <v/>
      </c>
      <c r="AE719" t="str">
        <f t="shared" si="355"/>
        <v/>
      </c>
      <c r="AF719" t="str">
        <f t="shared" si="356"/>
        <v/>
      </c>
    </row>
    <row r="720" spans="4:32" ht="14.4" hidden="1">
      <c r="D720" t="str">
        <f t="shared" si="331"/>
        <v/>
      </c>
      <c r="E720" t="str">
        <f t="shared" si="332"/>
        <v/>
      </c>
      <c r="F720" t="str">
        <f t="shared" si="333"/>
        <v/>
      </c>
      <c r="G720" t="str">
        <f t="shared" si="329"/>
        <v/>
      </c>
      <c r="I720" t="str">
        <f t="shared" si="334"/>
        <v/>
      </c>
      <c r="J720" t="str">
        <f t="shared" si="335"/>
        <v/>
      </c>
      <c r="K720" t="str">
        <f t="shared" si="336"/>
        <v/>
      </c>
      <c r="L720" t="str">
        <f t="shared" si="337"/>
        <v/>
      </c>
      <c r="M720" t="str">
        <f t="shared" si="338"/>
        <v/>
      </c>
      <c r="N720" t="str">
        <f t="shared" si="339"/>
        <v/>
      </c>
      <c r="O720" t="str">
        <f t="shared" si="340"/>
        <v/>
      </c>
      <c r="P720" t="str">
        <f t="shared" si="341"/>
        <v/>
      </c>
      <c r="Q720" t="str">
        <f t="shared" si="342"/>
        <v/>
      </c>
      <c r="R720" t="str">
        <f t="shared" si="343"/>
        <v/>
      </c>
      <c r="S720" t="str">
        <f t="shared" si="344"/>
        <v/>
      </c>
      <c r="T720" t="str">
        <f t="shared" si="345"/>
        <v/>
      </c>
      <c r="U720" t="str">
        <f t="shared" si="346"/>
        <v/>
      </c>
      <c r="V720" t="str">
        <f t="shared" si="347"/>
        <v/>
      </c>
      <c r="W720" t="str">
        <f t="shared" si="348"/>
        <v/>
      </c>
      <c r="X720" t="str">
        <f t="shared" si="349"/>
        <v/>
      </c>
      <c r="Y720" t="str">
        <f t="shared" si="350"/>
        <v/>
      </c>
      <c r="Z720" t="str">
        <f t="shared" si="330"/>
        <v/>
      </c>
      <c r="AA720" t="str">
        <f t="shared" si="351"/>
        <v/>
      </c>
      <c r="AB720" t="str">
        <f t="shared" si="352"/>
        <v/>
      </c>
      <c r="AC720" t="str">
        <f t="shared" si="353"/>
        <v/>
      </c>
      <c r="AD720" t="str">
        <f t="shared" si="354"/>
        <v/>
      </c>
      <c r="AE720" t="str">
        <f t="shared" si="355"/>
        <v/>
      </c>
      <c r="AF720" t="str">
        <f t="shared" si="356"/>
        <v/>
      </c>
    </row>
    <row r="721" spans="4:32" ht="14.4" hidden="1">
      <c r="D721" t="str">
        <f t="shared" si="331"/>
        <v/>
      </c>
      <c r="E721" t="str">
        <f t="shared" si="332"/>
        <v/>
      </c>
      <c r="F721" t="str">
        <f t="shared" si="333"/>
        <v/>
      </c>
      <c r="G721" t="str">
        <f t="shared" si="329"/>
        <v/>
      </c>
      <c r="I721" t="str">
        <f t="shared" si="334"/>
        <v/>
      </c>
      <c r="J721" t="str">
        <f t="shared" si="335"/>
        <v/>
      </c>
      <c r="K721" t="str">
        <f t="shared" si="336"/>
        <v/>
      </c>
      <c r="L721" t="str">
        <f t="shared" si="337"/>
        <v/>
      </c>
      <c r="M721" t="str">
        <f t="shared" si="338"/>
        <v/>
      </c>
      <c r="N721" t="str">
        <f t="shared" si="339"/>
        <v/>
      </c>
      <c r="O721" t="str">
        <f t="shared" si="340"/>
        <v/>
      </c>
      <c r="P721" t="str">
        <f t="shared" si="341"/>
        <v/>
      </c>
      <c r="Q721" t="str">
        <f t="shared" si="342"/>
        <v/>
      </c>
      <c r="R721" t="str">
        <f t="shared" si="343"/>
        <v/>
      </c>
      <c r="S721" t="str">
        <f t="shared" si="344"/>
        <v/>
      </c>
      <c r="T721" t="str">
        <f t="shared" si="345"/>
        <v/>
      </c>
      <c r="U721" t="str">
        <f t="shared" si="346"/>
        <v/>
      </c>
      <c r="V721" t="str">
        <f t="shared" si="347"/>
        <v/>
      </c>
      <c r="W721" t="str">
        <f t="shared" si="348"/>
        <v/>
      </c>
      <c r="X721" t="str">
        <f t="shared" si="349"/>
        <v/>
      </c>
      <c r="Y721" t="str">
        <f t="shared" si="350"/>
        <v/>
      </c>
      <c r="Z721" t="str">
        <f t="shared" si="330"/>
        <v/>
      </c>
      <c r="AA721" t="str">
        <f t="shared" si="351"/>
        <v/>
      </c>
      <c r="AB721" t="str">
        <f t="shared" si="352"/>
        <v/>
      </c>
      <c r="AC721" t="str">
        <f t="shared" si="353"/>
        <v/>
      </c>
      <c r="AD721" t="str">
        <f t="shared" si="354"/>
        <v/>
      </c>
      <c r="AE721" t="str">
        <f t="shared" si="355"/>
        <v/>
      </c>
      <c r="AF721" t="str">
        <f t="shared" si="356"/>
        <v/>
      </c>
    </row>
    <row r="722" spans="4:32" ht="14.4" hidden="1">
      <c r="D722" t="str">
        <f t="shared" si="331"/>
        <v/>
      </c>
      <c r="E722" t="str">
        <f t="shared" si="332"/>
        <v/>
      </c>
      <c r="F722" t="str">
        <f t="shared" si="333"/>
        <v/>
      </c>
      <c r="G722" t="str">
        <f t="shared" si="329"/>
        <v/>
      </c>
      <c r="I722" t="str">
        <f t="shared" si="334"/>
        <v/>
      </c>
      <c r="J722" t="str">
        <f t="shared" si="335"/>
        <v/>
      </c>
      <c r="K722" t="str">
        <f t="shared" si="336"/>
        <v/>
      </c>
      <c r="L722" t="str">
        <f t="shared" si="337"/>
        <v/>
      </c>
      <c r="M722" t="str">
        <f t="shared" si="338"/>
        <v/>
      </c>
      <c r="N722" t="str">
        <f t="shared" si="339"/>
        <v/>
      </c>
      <c r="O722" t="str">
        <f t="shared" si="340"/>
        <v/>
      </c>
      <c r="P722" t="str">
        <f t="shared" si="341"/>
        <v/>
      </c>
      <c r="Q722" t="str">
        <f t="shared" si="342"/>
        <v/>
      </c>
      <c r="R722" t="str">
        <f t="shared" si="343"/>
        <v/>
      </c>
      <c r="S722" t="str">
        <f t="shared" si="344"/>
        <v/>
      </c>
      <c r="T722" t="str">
        <f t="shared" si="345"/>
        <v/>
      </c>
      <c r="U722" t="str">
        <f t="shared" si="346"/>
        <v/>
      </c>
      <c r="V722" t="str">
        <f t="shared" si="347"/>
        <v/>
      </c>
      <c r="W722" t="str">
        <f t="shared" si="348"/>
        <v/>
      </c>
      <c r="X722" t="str">
        <f t="shared" si="349"/>
        <v/>
      </c>
      <c r="Y722" t="str">
        <f t="shared" si="350"/>
        <v/>
      </c>
      <c r="Z722" t="str">
        <f t="shared" si="330"/>
        <v/>
      </c>
      <c r="AA722" t="str">
        <f t="shared" si="351"/>
        <v/>
      </c>
      <c r="AB722" t="str">
        <f t="shared" si="352"/>
        <v/>
      </c>
      <c r="AC722" t="str">
        <f t="shared" si="353"/>
        <v/>
      </c>
      <c r="AD722" t="str">
        <f t="shared" si="354"/>
        <v/>
      </c>
      <c r="AE722" t="str">
        <f t="shared" si="355"/>
        <v/>
      </c>
      <c r="AF722" t="str">
        <f t="shared" si="356"/>
        <v/>
      </c>
    </row>
    <row r="723" spans="4:32" ht="14.4" hidden="1">
      <c r="D723" t="str">
        <f t="shared" si="331"/>
        <v/>
      </c>
      <c r="E723" t="str">
        <f t="shared" si="332"/>
        <v/>
      </c>
      <c r="F723" t="str">
        <f t="shared" si="333"/>
        <v/>
      </c>
      <c r="G723" t="str">
        <f t="shared" si="329"/>
        <v/>
      </c>
      <c r="I723" t="str">
        <f t="shared" si="334"/>
        <v/>
      </c>
      <c r="J723" t="str">
        <f t="shared" si="335"/>
        <v/>
      </c>
      <c r="K723" t="str">
        <f t="shared" si="336"/>
        <v/>
      </c>
      <c r="L723" t="str">
        <f t="shared" si="337"/>
        <v/>
      </c>
      <c r="M723" t="str">
        <f t="shared" si="338"/>
        <v/>
      </c>
      <c r="N723" t="str">
        <f t="shared" si="339"/>
        <v/>
      </c>
      <c r="O723" t="str">
        <f t="shared" si="340"/>
        <v/>
      </c>
      <c r="P723" t="str">
        <f t="shared" si="341"/>
        <v/>
      </c>
      <c r="Q723" t="str">
        <f t="shared" si="342"/>
        <v/>
      </c>
      <c r="R723" t="str">
        <f t="shared" si="343"/>
        <v/>
      </c>
      <c r="S723" t="str">
        <f t="shared" si="344"/>
        <v/>
      </c>
      <c r="T723" t="str">
        <f t="shared" si="345"/>
        <v/>
      </c>
      <c r="U723" t="str">
        <f t="shared" si="346"/>
        <v/>
      </c>
      <c r="V723" t="str">
        <f t="shared" si="347"/>
        <v/>
      </c>
      <c r="W723" t="str">
        <f t="shared" si="348"/>
        <v/>
      </c>
      <c r="X723" t="str">
        <f t="shared" si="349"/>
        <v/>
      </c>
      <c r="Y723" t="str">
        <f t="shared" si="350"/>
        <v/>
      </c>
      <c r="Z723" t="str">
        <f t="shared" si="330"/>
        <v/>
      </c>
      <c r="AA723" t="str">
        <f t="shared" si="351"/>
        <v/>
      </c>
      <c r="AB723" t="str">
        <f t="shared" si="352"/>
        <v/>
      </c>
      <c r="AC723" t="str">
        <f t="shared" si="353"/>
        <v/>
      </c>
      <c r="AD723" t="str">
        <f t="shared" si="354"/>
        <v/>
      </c>
      <c r="AE723" t="str">
        <f t="shared" si="355"/>
        <v/>
      </c>
      <c r="AF723" t="str">
        <f t="shared" si="356"/>
        <v/>
      </c>
    </row>
    <row r="724" spans="4:32" ht="14.4" hidden="1">
      <c r="D724" t="str">
        <f t="shared" si="331"/>
        <v/>
      </c>
      <c r="E724" t="str">
        <f t="shared" si="332"/>
        <v/>
      </c>
      <c r="F724" t="str">
        <f t="shared" si="333"/>
        <v/>
      </c>
      <c r="G724" t="str">
        <f t="shared" si="329"/>
        <v/>
      </c>
      <c r="I724" t="str">
        <f t="shared" si="334"/>
        <v/>
      </c>
      <c r="J724" t="str">
        <f t="shared" si="335"/>
        <v/>
      </c>
      <c r="K724" t="str">
        <f t="shared" si="336"/>
        <v/>
      </c>
      <c r="L724" t="str">
        <f t="shared" si="337"/>
        <v/>
      </c>
      <c r="M724" t="str">
        <f t="shared" si="338"/>
        <v/>
      </c>
      <c r="N724" t="str">
        <f t="shared" si="339"/>
        <v/>
      </c>
      <c r="O724" t="str">
        <f t="shared" si="340"/>
        <v/>
      </c>
      <c r="P724" t="str">
        <f t="shared" si="341"/>
        <v/>
      </c>
      <c r="Q724" t="str">
        <f t="shared" si="342"/>
        <v/>
      </c>
      <c r="R724" t="str">
        <f t="shared" si="343"/>
        <v/>
      </c>
      <c r="S724" t="str">
        <f t="shared" si="344"/>
        <v/>
      </c>
      <c r="T724" t="str">
        <f t="shared" si="345"/>
        <v/>
      </c>
      <c r="U724" t="str">
        <f t="shared" si="346"/>
        <v/>
      </c>
      <c r="V724" t="str">
        <f t="shared" si="347"/>
        <v/>
      </c>
      <c r="W724" t="str">
        <f t="shared" si="348"/>
        <v/>
      </c>
      <c r="X724" t="str">
        <f t="shared" si="349"/>
        <v/>
      </c>
      <c r="Y724" t="str">
        <f t="shared" si="350"/>
        <v/>
      </c>
      <c r="Z724" t="str">
        <f t="shared" si="330"/>
        <v/>
      </c>
      <c r="AA724" t="str">
        <f t="shared" si="351"/>
        <v/>
      </c>
      <c r="AB724" t="str">
        <f t="shared" si="352"/>
        <v/>
      </c>
      <c r="AC724" t="str">
        <f t="shared" si="353"/>
        <v/>
      </c>
      <c r="AD724" t="str">
        <f t="shared" si="354"/>
        <v/>
      </c>
      <c r="AE724" t="str">
        <f t="shared" si="355"/>
        <v/>
      </c>
      <c r="AF724" t="str">
        <f t="shared" si="356"/>
        <v/>
      </c>
    </row>
    <row r="725" spans="4:32" ht="14.4" hidden="1">
      <c r="D725" t="str">
        <f t="shared" si="331"/>
        <v/>
      </c>
      <c r="E725" t="str">
        <f t="shared" si="332"/>
        <v/>
      </c>
      <c r="F725" t="str">
        <f t="shared" si="333"/>
        <v/>
      </c>
      <c r="G725" t="str">
        <f t="shared" si="329"/>
        <v/>
      </c>
      <c r="I725" t="str">
        <f t="shared" si="334"/>
        <v/>
      </c>
      <c r="J725" t="str">
        <f t="shared" si="335"/>
        <v/>
      </c>
      <c r="K725" t="str">
        <f t="shared" si="336"/>
        <v/>
      </c>
      <c r="L725" t="str">
        <f t="shared" si="337"/>
        <v/>
      </c>
      <c r="M725" t="str">
        <f t="shared" si="338"/>
        <v/>
      </c>
      <c r="N725" t="str">
        <f t="shared" si="339"/>
        <v/>
      </c>
      <c r="O725" t="str">
        <f t="shared" si="340"/>
        <v/>
      </c>
      <c r="P725" t="str">
        <f t="shared" si="341"/>
        <v/>
      </c>
      <c r="Q725" t="str">
        <f t="shared" si="342"/>
        <v/>
      </c>
      <c r="R725" t="str">
        <f t="shared" si="343"/>
        <v/>
      </c>
      <c r="S725" t="str">
        <f t="shared" si="344"/>
        <v/>
      </c>
      <c r="T725" t="str">
        <f t="shared" si="345"/>
        <v/>
      </c>
      <c r="U725" t="str">
        <f t="shared" si="346"/>
        <v/>
      </c>
      <c r="V725" t="str">
        <f t="shared" si="347"/>
        <v/>
      </c>
      <c r="W725" t="str">
        <f t="shared" si="348"/>
        <v/>
      </c>
      <c r="X725" t="str">
        <f t="shared" si="349"/>
        <v/>
      </c>
      <c r="Y725" t="str">
        <f t="shared" si="350"/>
        <v/>
      </c>
      <c r="Z725" t="str">
        <f t="shared" si="330"/>
        <v/>
      </c>
      <c r="AA725" t="str">
        <f t="shared" si="351"/>
        <v/>
      </c>
      <c r="AB725" t="str">
        <f t="shared" si="352"/>
        <v/>
      </c>
      <c r="AC725" t="str">
        <f t="shared" si="353"/>
        <v/>
      </c>
      <c r="AD725" t="str">
        <f t="shared" si="354"/>
        <v/>
      </c>
      <c r="AE725" t="str">
        <f t="shared" si="355"/>
        <v/>
      </c>
      <c r="AF725" t="str">
        <f t="shared" si="356"/>
        <v/>
      </c>
    </row>
    <row r="726" spans="4:32" ht="14.4" hidden="1">
      <c r="D726" t="str">
        <f t="shared" si="331"/>
        <v/>
      </c>
      <c r="E726" t="str">
        <f t="shared" si="332"/>
        <v/>
      </c>
      <c r="F726" t="str">
        <f t="shared" si="333"/>
        <v/>
      </c>
      <c r="G726" t="str">
        <f t="shared" si="329"/>
        <v/>
      </c>
      <c r="I726" t="str">
        <f t="shared" si="334"/>
        <v/>
      </c>
      <c r="J726" t="str">
        <f t="shared" si="335"/>
        <v/>
      </c>
      <c r="K726" t="str">
        <f t="shared" si="336"/>
        <v/>
      </c>
      <c r="L726" t="str">
        <f t="shared" si="337"/>
        <v/>
      </c>
      <c r="M726" t="str">
        <f t="shared" si="338"/>
        <v/>
      </c>
      <c r="N726" t="str">
        <f t="shared" si="339"/>
        <v/>
      </c>
      <c r="O726" t="str">
        <f t="shared" si="340"/>
        <v/>
      </c>
      <c r="P726" t="str">
        <f t="shared" si="341"/>
        <v/>
      </c>
      <c r="Q726" t="str">
        <f t="shared" si="342"/>
        <v/>
      </c>
      <c r="R726" t="str">
        <f t="shared" si="343"/>
        <v/>
      </c>
      <c r="S726" t="str">
        <f t="shared" si="344"/>
        <v/>
      </c>
      <c r="T726" t="str">
        <f t="shared" si="345"/>
        <v/>
      </c>
      <c r="U726" t="str">
        <f t="shared" si="346"/>
        <v/>
      </c>
      <c r="V726" t="str">
        <f t="shared" si="347"/>
        <v/>
      </c>
      <c r="W726" t="str">
        <f t="shared" si="348"/>
        <v/>
      </c>
      <c r="X726" t="str">
        <f t="shared" si="349"/>
        <v/>
      </c>
      <c r="Y726" t="str">
        <f t="shared" si="350"/>
        <v/>
      </c>
      <c r="Z726" t="str">
        <f t="shared" si="330"/>
        <v/>
      </c>
      <c r="AA726" t="str">
        <f t="shared" si="351"/>
        <v/>
      </c>
      <c r="AB726" t="str">
        <f t="shared" si="352"/>
        <v/>
      </c>
      <c r="AC726" t="str">
        <f t="shared" si="353"/>
        <v/>
      </c>
      <c r="AD726" t="str">
        <f t="shared" si="354"/>
        <v/>
      </c>
      <c r="AE726" t="str">
        <f t="shared" si="355"/>
        <v/>
      </c>
      <c r="AF726" t="str">
        <f t="shared" si="356"/>
        <v/>
      </c>
    </row>
    <row r="727" spans="4:32" ht="14.4" hidden="1">
      <c r="D727" t="str">
        <f t="shared" si="331"/>
        <v/>
      </c>
      <c r="E727" t="str">
        <f t="shared" si="332"/>
        <v/>
      </c>
      <c r="F727" t="str">
        <f t="shared" si="333"/>
        <v/>
      </c>
      <c r="G727" t="str">
        <f t="shared" si="329"/>
        <v/>
      </c>
      <c r="I727" t="str">
        <f t="shared" si="334"/>
        <v/>
      </c>
      <c r="J727" t="str">
        <f t="shared" si="335"/>
        <v/>
      </c>
      <c r="K727" t="str">
        <f t="shared" si="336"/>
        <v/>
      </c>
      <c r="L727" t="str">
        <f t="shared" si="337"/>
        <v/>
      </c>
      <c r="M727" t="str">
        <f t="shared" si="338"/>
        <v/>
      </c>
      <c r="N727" t="str">
        <f t="shared" si="339"/>
        <v/>
      </c>
      <c r="O727" t="str">
        <f t="shared" si="340"/>
        <v/>
      </c>
      <c r="P727" t="str">
        <f t="shared" si="341"/>
        <v/>
      </c>
      <c r="Q727" t="str">
        <f t="shared" si="342"/>
        <v/>
      </c>
      <c r="R727" t="str">
        <f t="shared" si="343"/>
        <v/>
      </c>
      <c r="S727" t="str">
        <f t="shared" si="344"/>
        <v/>
      </c>
      <c r="T727" t="str">
        <f t="shared" si="345"/>
        <v/>
      </c>
      <c r="U727" t="str">
        <f t="shared" si="346"/>
        <v/>
      </c>
      <c r="V727" t="str">
        <f t="shared" si="347"/>
        <v/>
      </c>
      <c r="W727" t="str">
        <f t="shared" si="348"/>
        <v/>
      </c>
      <c r="X727" t="str">
        <f t="shared" si="349"/>
        <v/>
      </c>
      <c r="Y727" t="str">
        <f t="shared" si="350"/>
        <v/>
      </c>
      <c r="Z727" t="str">
        <f t="shared" si="330"/>
        <v/>
      </c>
      <c r="AA727" t="str">
        <f t="shared" si="351"/>
        <v/>
      </c>
      <c r="AB727" t="str">
        <f t="shared" si="352"/>
        <v/>
      </c>
      <c r="AC727" t="str">
        <f t="shared" si="353"/>
        <v/>
      </c>
      <c r="AD727" t="str">
        <f t="shared" si="354"/>
        <v/>
      </c>
      <c r="AE727" t="str">
        <f t="shared" si="355"/>
        <v/>
      </c>
      <c r="AF727" t="str">
        <f t="shared" si="356"/>
        <v/>
      </c>
    </row>
    <row r="728" spans="4:32" ht="14.4" hidden="1">
      <c r="D728" t="str">
        <f t="shared" si="331"/>
        <v/>
      </c>
      <c r="E728" t="str">
        <f t="shared" si="332"/>
        <v/>
      </c>
      <c r="F728" t="str">
        <f t="shared" si="333"/>
        <v/>
      </c>
      <c r="G728" t="str">
        <f t="shared" si="329"/>
        <v/>
      </c>
      <c r="I728" t="str">
        <f t="shared" si="334"/>
        <v/>
      </c>
      <c r="J728" t="str">
        <f t="shared" si="335"/>
        <v/>
      </c>
      <c r="K728" t="str">
        <f t="shared" si="336"/>
        <v/>
      </c>
      <c r="L728" t="str">
        <f t="shared" si="337"/>
        <v/>
      </c>
      <c r="M728" t="str">
        <f t="shared" si="338"/>
        <v/>
      </c>
      <c r="N728" t="str">
        <f t="shared" si="339"/>
        <v/>
      </c>
      <c r="O728" t="str">
        <f t="shared" si="340"/>
        <v/>
      </c>
      <c r="P728" t="str">
        <f t="shared" si="341"/>
        <v/>
      </c>
      <c r="Q728" t="str">
        <f t="shared" si="342"/>
        <v/>
      </c>
      <c r="R728" t="str">
        <f t="shared" si="343"/>
        <v/>
      </c>
      <c r="S728" t="str">
        <f t="shared" si="344"/>
        <v/>
      </c>
      <c r="T728" t="str">
        <f t="shared" si="345"/>
        <v/>
      </c>
      <c r="U728" t="str">
        <f t="shared" si="346"/>
        <v/>
      </c>
      <c r="V728" t="str">
        <f t="shared" si="347"/>
        <v/>
      </c>
      <c r="W728" t="str">
        <f t="shared" si="348"/>
        <v/>
      </c>
      <c r="X728" t="str">
        <f t="shared" si="349"/>
        <v/>
      </c>
      <c r="Y728" t="str">
        <f t="shared" si="350"/>
        <v/>
      </c>
      <c r="Z728" t="str">
        <f t="shared" si="330"/>
        <v/>
      </c>
      <c r="AA728" t="str">
        <f t="shared" si="351"/>
        <v/>
      </c>
      <c r="AB728" t="str">
        <f t="shared" si="352"/>
        <v/>
      </c>
      <c r="AC728" t="str">
        <f t="shared" si="353"/>
        <v/>
      </c>
      <c r="AD728" t="str">
        <f t="shared" si="354"/>
        <v/>
      </c>
      <c r="AE728" t="str">
        <f t="shared" si="355"/>
        <v/>
      </c>
      <c r="AF728" t="str">
        <f t="shared" si="356"/>
        <v/>
      </c>
    </row>
    <row r="729" spans="4:32" ht="14.4" hidden="1">
      <c r="D729" t="str">
        <f t="shared" si="331"/>
        <v/>
      </c>
      <c r="E729" t="str">
        <f t="shared" si="332"/>
        <v/>
      </c>
      <c r="F729" t="str">
        <f t="shared" si="333"/>
        <v/>
      </c>
      <c r="G729" t="str">
        <f t="shared" si="329"/>
        <v/>
      </c>
      <c r="I729" t="str">
        <f t="shared" si="334"/>
        <v/>
      </c>
      <c r="J729" t="str">
        <f t="shared" si="335"/>
        <v/>
      </c>
      <c r="K729" t="str">
        <f t="shared" si="336"/>
        <v/>
      </c>
      <c r="L729" t="str">
        <f t="shared" si="337"/>
        <v/>
      </c>
      <c r="M729" t="str">
        <f t="shared" si="338"/>
        <v/>
      </c>
      <c r="N729" t="str">
        <f t="shared" si="339"/>
        <v/>
      </c>
      <c r="O729" t="str">
        <f t="shared" si="340"/>
        <v/>
      </c>
      <c r="P729" t="str">
        <f t="shared" si="341"/>
        <v/>
      </c>
      <c r="Q729" t="str">
        <f t="shared" si="342"/>
        <v/>
      </c>
      <c r="R729" t="str">
        <f t="shared" si="343"/>
        <v/>
      </c>
      <c r="S729" t="str">
        <f t="shared" si="344"/>
        <v/>
      </c>
      <c r="T729" t="str">
        <f t="shared" si="345"/>
        <v/>
      </c>
      <c r="U729" t="str">
        <f t="shared" si="346"/>
        <v/>
      </c>
      <c r="V729" t="str">
        <f t="shared" si="347"/>
        <v/>
      </c>
      <c r="W729" t="str">
        <f t="shared" si="348"/>
        <v/>
      </c>
      <c r="X729" t="str">
        <f t="shared" si="349"/>
        <v/>
      </c>
      <c r="Y729" t="str">
        <f t="shared" si="350"/>
        <v/>
      </c>
      <c r="Z729" t="str">
        <f t="shared" si="330"/>
        <v/>
      </c>
      <c r="AA729" t="str">
        <f t="shared" si="351"/>
        <v/>
      </c>
      <c r="AB729" t="str">
        <f t="shared" si="352"/>
        <v/>
      </c>
      <c r="AC729" t="str">
        <f t="shared" si="353"/>
        <v/>
      </c>
      <c r="AD729" t="str">
        <f t="shared" si="354"/>
        <v/>
      </c>
      <c r="AE729" t="str">
        <f t="shared" si="355"/>
        <v/>
      </c>
      <c r="AF729" t="str">
        <f t="shared" si="356"/>
        <v/>
      </c>
    </row>
    <row r="730" spans="4:32" ht="14.4" hidden="1">
      <c r="D730" t="str">
        <f t="shared" si="331"/>
        <v/>
      </c>
      <c r="E730" t="str">
        <f t="shared" si="332"/>
        <v/>
      </c>
      <c r="F730" t="str">
        <f t="shared" si="333"/>
        <v/>
      </c>
      <c r="G730" t="str">
        <f t="shared" si="329"/>
        <v/>
      </c>
      <c r="I730" t="str">
        <f t="shared" si="334"/>
        <v/>
      </c>
      <c r="J730" t="str">
        <f t="shared" si="335"/>
        <v/>
      </c>
      <c r="K730" t="str">
        <f t="shared" si="336"/>
        <v/>
      </c>
      <c r="L730" t="str">
        <f t="shared" si="337"/>
        <v/>
      </c>
      <c r="M730" t="str">
        <f t="shared" si="338"/>
        <v/>
      </c>
      <c r="N730" t="str">
        <f t="shared" si="339"/>
        <v/>
      </c>
      <c r="O730" t="str">
        <f t="shared" si="340"/>
        <v/>
      </c>
      <c r="P730" t="str">
        <f t="shared" si="341"/>
        <v/>
      </c>
      <c r="Q730" t="str">
        <f t="shared" si="342"/>
        <v/>
      </c>
      <c r="R730" t="str">
        <f t="shared" si="343"/>
        <v/>
      </c>
      <c r="S730" t="str">
        <f t="shared" si="344"/>
        <v/>
      </c>
      <c r="T730" t="str">
        <f t="shared" si="345"/>
        <v/>
      </c>
      <c r="U730" t="str">
        <f t="shared" si="346"/>
        <v/>
      </c>
      <c r="V730" t="str">
        <f t="shared" si="347"/>
        <v/>
      </c>
      <c r="W730" t="str">
        <f t="shared" si="348"/>
        <v/>
      </c>
      <c r="X730" t="str">
        <f t="shared" si="349"/>
        <v/>
      </c>
      <c r="Y730" t="str">
        <f t="shared" si="350"/>
        <v/>
      </c>
      <c r="Z730" t="str">
        <f t="shared" si="330"/>
        <v/>
      </c>
      <c r="AA730" t="str">
        <f t="shared" si="351"/>
        <v/>
      </c>
      <c r="AB730" t="str">
        <f t="shared" si="352"/>
        <v/>
      </c>
      <c r="AC730" t="str">
        <f t="shared" si="353"/>
        <v/>
      </c>
      <c r="AD730" t="str">
        <f t="shared" si="354"/>
        <v/>
      </c>
      <c r="AE730" t="str">
        <f t="shared" si="355"/>
        <v/>
      </c>
      <c r="AF730" t="str">
        <f t="shared" si="356"/>
        <v/>
      </c>
    </row>
    <row r="731" spans="4:32" ht="14.4" hidden="1">
      <c r="D731" t="str">
        <f t="shared" si="331"/>
        <v/>
      </c>
      <c r="E731" t="str">
        <f t="shared" si="332"/>
        <v/>
      </c>
      <c r="F731" t="str">
        <f t="shared" si="333"/>
        <v/>
      </c>
      <c r="G731" t="str">
        <f t="shared" si="329"/>
        <v/>
      </c>
      <c r="I731" t="str">
        <f t="shared" si="334"/>
        <v/>
      </c>
      <c r="J731" t="str">
        <f t="shared" si="335"/>
        <v/>
      </c>
      <c r="K731" t="str">
        <f t="shared" si="336"/>
        <v/>
      </c>
      <c r="L731" t="str">
        <f t="shared" si="337"/>
        <v/>
      </c>
      <c r="M731" t="str">
        <f t="shared" si="338"/>
        <v/>
      </c>
      <c r="N731" t="str">
        <f t="shared" si="339"/>
        <v/>
      </c>
      <c r="O731" t="str">
        <f t="shared" si="340"/>
        <v/>
      </c>
      <c r="P731" t="str">
        <f t="shared" si="341"/>
        <v/>
      </c>
      <c r="Q731" t="str">
        <f t="shared" si="342"/>
        <v/>
      </c>
      <c r="R731" t="str">
        <f t="shared" si="343"/>
        <v/>
      </c>
      <c r="S731" t="str">
        <f t="shared" si="344"/>
        <v/>
      </c>
      <c r="T731" t="str">
        <f t="shared" si="345"/>
        <v/>
      </c>
      <c r="U731" t="str">
        <f t="shared" si="346"/>
        <v/>
      </c>
      <c r="V731" t="str">
        <f t="shared" si="347"/>
        <v/>
      </c>
      <c r="W731" t="str">
        <f t="shared" si="348"/>
        <v/>
      </c>
      <c r="X731" t="str">
        <f t="shared" si="349"/>
        <v/>
      </c>
      <c r="Y731" t="str">
        <f t="shared" si="350"/>
        <v/>
      </c>
      <c r="Z731" t="str">
        <f t="shared" si="330"/>
        <v/>
      </c>
      <c r="AA731" t="str">
        <f t="shared" si="351"/>
        <v/>
      </c>
      <c r="AB731" t="str">
        <f t="shared" si="352"/>
        <v/>
      </c>
      <c r="AC731" t="str">
        <f t="shared" si="353"/>
        <v/>
      </c>
      <c r="AD731" t="str">
        <f t="shared" si="354"/>
        <v/>
      </c>
      <c r="AE731" t="str">
        <f t="shared" si="355"/>
        <v/>
      </c>
      <c r="AF731" t="str">
        <f t="shared" si="356"/>
        <v/>
      </c>
    </row>
    <row r="732" spans="4:32" ht="14.4" hidden="1">
      <c r="D732" t="str">
        <f t="shared" si="331"/>
        <v/>
      </c>
      <c r="E732" t="str">
        <f t="shared" si="332"/>
        <v/>
      </c>
      <c r="F732" t="str">
        <f t="shared" si="333"/>
        <v/>
      </c>
      <c r="G732" t="str">
        <f t="shared" si="329"/>
        <v/>
      </c>
      <c r="I732" t="str">
        <f t="shared" si="334"/>
        <v/>
      </c>
      <c r="J732" t="str">
        <f t="shared" si="335"/>
        <v/>
      </c>
      <c r="K732" t="str">
        <f t="shared" si="336"/>
        <v/>
      </c>
      <c r="L732" t="str">
        <f t="shared" si="337"/>
        <v/>
      </c>
      <c r="M732" t="str">
        <f t="shared" si="338"/>
        <v/>
      </c>
      <c r="N732" t="str">
        <f t="shared" si="339"/>
        <v/>
      </c>
      <c r="O732" t="str">
        <f t="shared" si="340"/>
        <v/>
      </c>
      <c r="P732" t="str">
        <f t="shared" si="341"/>
        <v/>
      </c>
      <c r="Q732" t="str">
        <f t="shared" si="342"/>
        <v/>
      </c>
      <c r="R732" t="str">
        <f t="shared" si="343"/>
        <v/>
      </c>
      <c r="S732" t="str">
        <f t="shared" si="344"/>
        <v/>
      </c>
      <c r="T732" t="str">
        <f t="shared" si="345"/>
        <v/>
      </c>
      <c r="U732" t="str">
        <f t="shared" si="346"/>
        <v/>
      </c>
      <c r="V732" t="str">
        <f t="shared" si="347"/>
        <v/>
      </c>
      <c r="W732" t="str">
        <f t="shared" si="348"/>
        <v/>
      </c>
      <c r="X732" t="str">
        <f t="shared" si="349"/>
        <v/>
      </c>
      <c r="Y732" t="str">
        <f t="shared" si="350"/>
        <v/>
      </c>
      <c r="Z732" t="str">
        <f t="shared" si="330"/>
        <v/>
      </c>
      <c r="AA732" t="str">
        <f t="shared" si="351"/>
        <v/>
      </c>
      <c r="AB732" t="str">
        <f t="shared" si="352"/>
        <v/>
      </c>
      <c r="AC732" t="str">
        <f t="shared" si="353"/>
        <v/>
      </c>
      <c r="AD732" t="str">
        <f t="shared" si="354"/>
        <v/>
      </c>
      <c r="AE732" t="str">
        <f t="shared" si="355"/>
        <v/>
      </c>
      <c r="AF732" t="str">
        <f t="shared" si="356"/>
        <v/>
      </c>
    </row>
    <row r="733" spans="4:32" ht="14.4" hidden="1">
      <c r="D733" t="str">
        <f t="shared" si="331"/>
        <v/>
      </c>
      <c r="E733" t="str">
        <f t="shared" si="332"/>
        <v/>
      </c>
      <c r="F733" t="str">
        <f t="shared" si="333"/>
        <v/>
      </c>
      <c r="G733" t="str">
        <f t="shared" si="329"/>
        <v/>
      </c>
      <c r="I733" t="str">
        <f t="shared" si="334"/>
        <v/>
      </c>
      <c r="J733" t="str">
        <f t="shared" si="335"/>
        <v/>
      </c>
      <c r="K733" t="str">
        <f t="shared" si="336"/>
        <v/>
      </c>
      <c r="L733" t="str">
        <f t="shared" si="337"/>
        <v/>
      </c>
      <c r="M733" t="str">
        <f t="shared" si="338"/>
        <v/>
      </c>
      <c r="N733" t="str">
        <f t="shared" si="339"/>
        <v/>
      </c>
      <c r="O733" t="str">
        <f t="shared" si="340"/>
        <v/>
      </c>
      <c r="P733" t="str">
        <f t="shared" si="341"/>
        <v/>
      </c>
      <c r="Q733" t="str">
        <f t="shared" si="342"/>
        <v/>
      </c>
      <c r="R733" t="str">
        <f t="shared" si="343"/>
        <v/>
      </c>
      <c r="S733" t="str">
        <f t="shared" si="344"/>
        <v/>
      </c>
      <c r="T733" t="str">
        <f t="shared" si="345"/>
        <v/>
      </c>
      <c r="U733" t="str">
        <f t="shared" si="346"/>
        <v/>
      </c>
      <c r="V733" t="str">
        <f t="shared" si="347"/>
        <v/>
      </c>
      <c r="W733" t="str">
        <f t="shared" si="348"/>
        <v/>
      </c>
      <c r="X733" t="str">
        <f t="shared" si="349"/>
        <v/>
      </c>
      <c r="Y733" t="str">
        <f t="shared" si="350"/>
        <v/>
      </c>
      <c r="Z733" t="str">
        <f t="shared" si="330"/>
        <v/>
      </c>
      <c r="AA733" t="str">
        <f t="shared" si="351"/>
        <v/>
      </c>
      <c r="AB733" t="str">
        <f t="shared" si="352"/>
        <v/>
      </c>
      <c r="AC733" t="str">
        <f t="shared" si="353"/>
        <v/>
      </c>
      <c r="AD733" t="str">
        <f t="shared" si="354"/>
        <v/>
      </c>
      <c r="AE733" t="str">
        <f t="shared" si="355"/>
        <v/>
      </c>
      <c r="AF733" t="str">
        <f t="shared" si="356"/>
        <v/>
      </c>
    </row>
    <row r="734" spans="4:32" ht="14.4" hidden="1">
      <c r="D734" t="str">
        <f t="shared" si="331"/>
        <v/>
      </c>
      <c r="E734" t="str">
        <f t="shared" si="332"/>
        <v/>
      </c>
      <c r="F734" t="str">
        <f t="shared" si="333"/>
        <v/>
      </c>
      <c r="G734" t="str">
        <f t="shared" si="329"/>
        <v/>
      </c>
      <c r="I734" t="str">
        <f t="shared" si="334"/>
        <v/>
      </c>
      <c r="J734" t="str">
        <f t="shared" si="335"/>
        <v/>
      </c>
      <c r="K734" t="str">
        <f t="shared" si="336"/>
        <v/>
      </c>
      <c r="L734" t="str">
        <f t="shared" si="337"/>
        <v/>
      </c>
      <c r="M734" t="str">
        <f t="shared" si="338"/>
        <v/>
      </c>
      <c r="N734" t="str">
        <f t="shared" si="339"/>
        <v/>
      </c>
      <c r="O734" t="str">
        <f t="shared" si="340"/>
        <v/>
      </c>
      <c r="P734" t="str">
        <f t="shared" si="341"/>
        <v/>
      </c>
      <c r="Q734" t="str">
        <f t="shared" si="342"/>
        <v/>
      </c>
      <c r="R734" t="str">
        <f t="shared" si="343"/>
        <v/>
      </c>
      <c r="S734" t="str">
        <f t="shared" si="344"/>
        <v/>
      </c>
      <c r="T734" t="str">
        <f t="shared" si="345"/>
        <v/>
      </c>
      <c r="U734" t="str">
        <f t="shared" si="346"/>
        <v/>
      </c>
      <c r="V734" t="str">
        <f t="shared" si="347"/>
        <v/>
      </c>
      <c r="W734" t="str">
        <f t="shared" si="348"/>
        <v/>
      </c>
      <c r="X734" t="str">
        <f t="shared" si="349"/>
        <v/>
      </c>
      <c r="Y734" t="str">
        <f t="shared" si="350"/>
        <v/>
      </c>
      <c r="Z734" t="str">
        <f t="shared" si="330"/>
        <v/>
      </c>
      <c r="AA734" t="str">
        <f t="shared" si="351"/>
        <v/>
      </c>
      <c r="AB734" t="str">
        <f t="shared" si="352"/>
        <v/>
      </c>
      <c r="AC734" t="str">
        <f t="shared" si="353"/>
        <v/>
      </c>
      <c r="AD734" t="str">
        <f t="shared" si="354"/>
        <v/>
      </c>
      <c r="AE734" t="str">
        <f t="shared" si="355"/>
        <v/>
      </c>
      <c r="AF734" t="str">
        <f t="shared" si="356"/>
        <v/>
      </c>
    </row>
    <row r="735" spans="4:32" ht="14.4" hidden="1">
      <c r="D735" t="str">
        <f t="shared" si="331"/>
        <v/>
      </c>
      <c r="E735" t="str">
        <f t="shared" si="332"/>
        <v/>
      </c>
      <c r="F735" t="str">
        <f t="shared" si="333"/>
        <v/>
      </c>
      <c r="G735" t="str">
        <f t="shared" si="329"/>
        <v/>
      </c>
      <c r="I735" t="str">
        <f t="shared" si="334"/>
        <v/>
      </c>
      <c r="J735" t="str">
        <f t="shared" si="335"/>
        <v/>
      </c>
      <c r="K735" t="str">
        <f t="shared" si="336"/>
        <v/>
      </c>
      <c r="L735" t="str">
        <f t="shared" si="337"/>
        <v/>
      </c>
      <c r="M735" t="str">
        <f t="shared" si="338"/>
        <v/>
      </c>
      <c r="N735" t="str">
        <f t="shared" si="339"/>
        <v/>
      </c>
      <c r="O735" t="str">
        <f t="shared" si="340"/>
        <v/>
      </c>
      <c r="P735" t="str">
        <f t="shared" si="341"/>
        <v/>
      </c>
      <c r="Q735" t="str">
        <f t="shared" si="342"/>
        <v/>
      </c>
      <c r="R735" t="str">
        <f t="shared" si="343"/>
        <v/>
      </c>
      <c r="S735" t="str">
        <f t="shared" si="344"/>
        <v/>
      </c>
      <c r="T735" t="str">
        <f t="shared" si="345"/>
        <v/>
      </c>
      <c r="U735" t="str">
        <f t="shared" si="346"/>
        <v/>
      </c>
      <c r="V735" t="str">
        <f t="shared" si="347"/>
        <v/>
      </c>
      <c r="W735" t="str">
        <f t="shared" si="348"/>
        <v/>
      </c>
      <c r="X735" t="str">
        <f t="shared" si="349"/>
        <v/>
      </c>
      <c r="Y735" t="str">
        <f t="shared" si="350"/>
        <v/>
      </c>
      <c r="Z735" t="str">
        <f t="shared" si="330"/>
        <v/>
      </c>
      <c r="AA735" t="str">
        <f t="shared" si="351"/>
        <v/>
      </c>
      <c r="AB735" t="str">
        <f t="shared" si="352"/>
        <v/>
      </c>
      <c r="AC735" t="str">
        <f t="shared" si="353"/>
        <v/>
      </c>
      <c r="AD735" t="str">
        <f t="shared" si="354"/>
        <v/>
      </c>
      <c r="AE735" t="str">
        <f t="shared" si="355"/>
        <v/>
      </c>
      <c r="AF735" t="str">
        <f t="shared" si="356"/>
        <v/>
      </c>
    </row>
    <row r="736" spans="4:32" ht="14.4" hidden="1">
      <c r="D736" t="str">
        <f t="shared" si="331"/>
        <v/>
      </c>
      <c r="E736" t="str">
        <f t="shared" si="332"/>
        <v/>
      </c>
      <c r="F736" t="str">
        <f t="shared" si="333"/>
        <v/>
      </c>
      <c r="G736" t="str">
        <f t="shared" si="329"/>
        <v/>
      </c>
      <c r="I736" t="str">
        <f t="shared" si="334"/>
        <v/>
      </c>
      <c r="J736" t="str">
        <f t="shared" si="335"/>
        <v/>
      </c>
      <c r="K736" t="str">
        <f t="shared" si="336"/>
        <v/>
      </c>
      <c r="L736" t="str">
        <f t="shared" si="337"/>
        <v/>
      </c>
      <c r="M736" t="str">
        <f t="shared" si="338"/>
        <v/>
      </c>
      <c r="N736" t="str">
        <f t="shared" si="339"/>
        <v/>
      </c>
      <c r="O736" t="str">
        <f t="shared" si="340"/>
        <v/>
      </c>
      <c r="P736" t="str">
        <f t="shared" si="341"/>
        <v/>
      </c>
      <c r="Q736" t="str">
        <f t="shared" si="342"/>
        <v/>
      </c>
      <c r="R736" t="str">
        <f t="shared" si="343"/>
        <v/>
      </c>
      <c r="S736" t="str">
        <f t="shared" si="344"/>
        <v/>
      </c>
      <c r="T736" t="str">
        <f t="shared" si="345"/>
        <v/>
      </c>
      <c r="U736" t="str">
        <f t="shared" si="346"/>
        <v/>
      </c>
      <c r="V736" t="str">
        <f t="shared" si="347"/>
        <v/>
      </c>
      <c r="W736" t="str">
        <f t="shared" si="348"/>
        <v/>
      </c>
      <c r="X736" t="str">
        <f t="shared" si="349"/>
        <v/>
      </c>
      <c r="Y736" t="str">
        <f t="shared" si="350"/>
        <v/>
      </c>
      <c r="Z736" t="str">
        <f t="shared" si="330"/>
        <v/>
      </c>
      <c r="AA736" t="str">
        <f t="shared" si="351"/>
        <v/>
      </c>
      <c r="AB736" t="str">
        <f t="shared" si="352"/>
        <v/>
      </c>
      <c r="AC736" t="str">
        <f t="shared" si="353"/>
        <v/>
      </c>
      <c r="AD736" t="str">
        <f t="shared" si="354"/>
        <v/>
      </c>
      <c r="AE736" t="str">
        <f t="shared" si="355"/>
        <v/>
      </c>
      <c r="AF736" t="str">
        <f t="shared" si="356"/>
        <v/>
      </c>
    </row>
    <row r="737" spans="4:32" ht="14.4" hidden="1">
      <c r="D737" t="str">
        <f t="shared" si="331"/>
        <v/>
      </c>
      <c r="E737" t="str">
        <f t="shared" si="332"/>
        <v/>
      </c>
      <c r="F737" t="str">
        <f t="shared" si="333"/>
        <v/>
      </c>
      <c r="G737" t="str">
        <f t="shared" si="329"/>
        <v/>
      </c>
      <c r="I737" t="str">
        <f t="shared" si="334"/>
        <v/>
      </c>
      <c r="J737" t="str">
        <f t="shared" si="335"/>
        <v/>
      </c>
      <c r="K737" t="str">
        <f t="shared" si="336"/>
        <v/>
      </c>
      <c r="L737" t="str">
        <f t="shared" si="337"/>
        <v/>
      </c>
      <c r="M737" t="str">
        <f t="shared" si="338"/>
        <v/>
      </c>
      <c r="N737" t="str">
        <f t="shared" si="339"/>
        <v/>
      </c>
      <c r="O737" t="str">
        <f t="shared" si="340"/>
        <v/>
      </c>
      <c r="P737" t="str">
        <f t="shared" si="341"/>
        <v/>
      </c>
      <c r="Q737" t="str">
        <f t="shared" si="342"/>
        <v/>
      </c>
      <c r="R737" t="str">
        <f t="shared" si="343"/>
        <v/>
      </c>
      <c r="S737" t="str">
        <f t="shared" si="344"/>
        <v/>
      </c>
      <c r="T737" t="str">
        <f t="shared" si="345"/>
        <v/>
      </c>
      <c r="U737" t="str">
        <f t="shared" si="346"/>
        <v/>
      </c>
      <c r="V737" t="str">
        <f t="shared" si="347"/>
        <v/>
      </c>
      <c r="W737" t="str">
        <f t="shared" si="348"/>
        <v/>
      </c>
      <c r="X737" t="str">
        <f t="shared" si="349"/>
        <v/>
      </c>
      <c r="Y737" t="str">
        <f t="shared" si="350"/>
        <v/>
      </c>
      <c r="Z737" t="str">
        <f t="shared" si="330"/>
        <v/>
      </c>
      <c r="AA737" t="str">
        <f t="shared" si="351"/>
        <v/>
      </c>
      <c r="AB737" t="str">
        <f t="shared" si="352"/>
        <v/>
      </c>
      <c r="AC737" t="str">
        <f t="shared" si="353"/>
        <v/>
      </c>
      <c r="AD737" t="str">
        <f t="shared" si="354"/>
        <v/>
      </c>
      <c r="AE737" t="str">
        <f t="shared" si="355"/>
        <v/>
      </c>
      <c r="AF737" t="str">
        <f t="shared" si="356"/>
        <v/>
      </c>
    </row>
    <row r="738" spans="4:32" ht="14.4" hidden="1">
      <c r="D738" t="str">
        <f t="shared" si="331"/>
        <v/>
      </c>
      <c r="E738" t="str">
        <f t="shared" si="332"/>
        <v/>
      </c>
      <c r="F738" t="str">
        <f t="shared" si="333"/>
        <v/>
      </c>
      <c r="G738" t="str">
        <f t="shared" ref="G738:G801" si="357">IF(ISBLANK(A738),"",IF(ISNUMBER(SEARCH("Windows 11 Home",BR738)),"Windows 11 Home",IF(ISNUMBER(SEARCH("Windows 11 Pro",BR738)),"Windows 11 Pro",IF(ISNUMBER(SEARCH("Chrome",AM738)),"ChromeOS",""))))</f>
        <v/>
      </c>
      <c r="I738" t="str">
        <f t="shared" si="334"/>
        <v/>
      </c>
      <c r="J738" t="str">
        <f t="shared" si="335"/>
        <v/>
      </c>
      <c r="K738" t="str">
        <f t="shared" si="336"/>
        <v/>
      </c>
      <c r="L738" t="str">
        <f t="shared" si="337"/>
        <v/>
      </c>
      <c r="M738" t="str">
        <f t="shared" si="338"/>
        <v/>
      </c>
      <c r="N738" t="str">
        <f t="shared" si="339"/>
        <v/>
      </c>
      <c r="O738" t="str">
        <f t="shared" si="340"/>
        <v/>
      </c>
      <c r="P738" t="str">
        <f t="shared" si="341"/>
        <v/>
      </c>
      <c r="Q738" t="str">
        <f t="shared" si="342"/>
        <v/>
      </c>
      <c r="R738" t="str">
        <f t="shared" si="343"/>
        <v/>
      </c>
      <c r="S738" t="str">
        <f t="shared" si="344"/>
        <v/>
      </c>
      <c r="T738" t="str">
        <f t="shared" si="345"/>
        <v/>
      </c>
      <c r="U738" t="str">
        <f t="shared" si="346"/>
        <v/>
      </c>
      <c r="V738" t="str">
        <f t="shared" si="347"/>
        <v/>
      </c>
      <c r="W738" t="str">
        <f t="shared" si="348"/>
        <v/>
      </c>
      <c r="X738" t="str">
        <f t="shared" si="349"/>
        <v/>
      </c>
      <c r="Y738" t="str">
        <f t="shared" si="350"/>
        <v/>
      </c>
      <c r="Z738" t="str">
        <f t="shared" si="330"/>
        <v/>
      </c>
      <c r="AA738" t="str">
        <f t="shared" si="351"/>
        <v/>
      </c>
      <c r="AB738" t="str">
        <f t="shared" si="352"/>
        <v/>
      </c>
      <c r="AC738" t="str">
        <f t="shared" si="353"/>
        <v/>
      </c>
      <c r="AD738" t="str">
        <f t="shared" si="354"/>
        <v/>
      </c>
      <c r="AE738" t="str">
        <f t="shared" si="355"/>
        <v/>
      </c>
      <c r="AF738" t="str">
        <f t="shared" si="356"/>
        <v/>
      </c>
    </row>
    <row r="739" spans="4:32" ht="14.4" hidden="1">
      <c r="D739" t="str">
        <f t="shared" si="331"/>
        <v/>
      </c>
      <c r="E739" t="str">
        <f t="shared" si="332"/>
        <v/>
      </c>
      <c r="F739" t="str">
        <f t="shared" si="333"/>
        <v/>
      </c>
      <c r="G739" t="str">
        <f t="shared" si="357"/>
        <v/>
      </c>
      <c r="I739" t="str">
        <f t="shared" si="334"/>
        <v/>
      </c>
      <c r="J739" t="str">
        <f t="shared" si="335"/>
        <v/>
      </c>
      <c r="K739" t="str">
        <f t="shared" si="336"/>
        <v/>
      </c>
      <c r="L739" t="str">
        <f t="shared" si="337"/>
        <v/>
      </c>
      <c r="M739" t="str">
        <f t="shared" si="338"/>
        <v/>
      </c>
      <c r="N739" t="str">
        <f t="shared" si="339"/>
        <v/>
      </c>
      <c r="O739" t="str">
        <f t="shared" si="340"/>
        <v/>
      </c>
      <c r="P739" t="str">
        <f t="shared" si="341"/>
        <v/>
      </c>
      <c r="Q739" t="str">
        <f t="shared" si="342"/>
        <v/>
      </c>
      <c r="R739" t="str">
        <f t="shared" si="343"/>
        <v/>
      </c>
      <c r="S739" t="str">
        <f t="shared" si="344"/>
        <v/>
      </c>
      <c r="T739" t="str">
        <f t="shared" si="345"/>
        <v/>
      </c>
      <c r="U739" t="str">
        <f t="shared" si="346"/>
        <v/>
      </c>
      <c r="V739" t="str">
        <f t="shared" si="347"/>
        <v/>
      </c>
      <c r="W739" t="str">
        <f t="shared" si="348"/>
        <v/>
      </c>
      <c r="X739" t="str">
        <f t="shared" si="349"/>
        <v/>
      </c>
      <c r="Y739" t="str">
        <f t="shared" si="350"/>
        <v/>
      </c>
      <c r="Z739" t="str">
        <f t="shared" si="330"/>
        <v/>
      </c>
      <c r="AA739" t="str">
        <f t="shared" si="351"/>
        <v/>
      </c>
      <c r="AB739" t="str">
        <f t="shared" si="352"/>
        <v/>
      </c>
      <c r="AC739" t="str">
        <f t="shared" si="353"/>
        <v/>
      </c>
      <c r="AD739" t="str">
        <f t="shared" si="354"/>
        <v/>
      </c>
      <c r="AE739" t="str">
        <f t="shared" si="355"/>
        <v/>
      </c>
      <c r="AF739" t="str">
        <f t="shared" si="356"/>
        <v/>
      </c>
    </row>
    <row r="740" spans="4:32" ht="14.4" hidden="1">
      <c r="D740" t="str">
        <f t="shared" si="331"/>
        <v/>
      </c>
      <c r="E740" t="str">
        <f t="shared" si="332"/>
        <v/>
      </c>
      <c r="F740" t="str">
        <f t="shared" si="333"/>
        <v/>
      </c>
      <c r="G740" t="str">
        <f t="shared" si="357"/>
        <v/>
      </c>
      <c r="I740" t="str">
        <f t="shared" si="334"/>
        <v/>
      </c>
      <c r="J740" t="str">
        <f t="shared" si="335"/>
        <v/>
      </c>
      <c r="K740" t="str">
        <f t="shared" si="336"/>
        <v/>
      </c>
      <c r="L740" t="str">
        <f t="shared" si="337"/>
        <v/>
      </c>
      <c r="M740" t="str">
        <f t="shared" si="338"/>
        <v/>
      </c>
      <c r="N740" t="str">
        <f t="shared" si="339"/>
        <v/>
      </c>
      <c r="O740" t="str">
        <f t="shared" si="340"/>
        <v/>
      </c>
      <c r="P740" t="str">
        <f t="shared" si="341"/>
        <v/>
      </c>
      <c r="Q740" t="str">
        <f t="shared" si="342"/>
        <v/>
      </c>
      <c r="R740" t="str">
        <f t="shared" si="343"/>
        <v/>
      </c>
      <c r="S740" t="str">
        <f t="shared" si="344"/>
        <v/>
      </c>
      <c r="T740" t="str">
        <f t="shared" si="345"/>
        <v/>
      </c>
      <c r="U740" t="str">
        <f t="shared" si="346"/>
        <v/>
      </c>
      <c r="V740" t="str">
        <f t="shared" si="347"/>
        <v/>
      </c>
      <c r="W740" t="str">
        <f t="shared" si="348"/>
        <v/>
      </c>
      <c r="X740" t="str">
        <f t="shared" si="349"/>
        <v/>
      </c>
      <c r="Y740" t="str">
        <f t="shared" si="350"/>
        <v/>
      </c>
      <c r="Z740" t="str">
        <f t="shared" si="330"/>
        <v/>
      </c>
      <c r="AA740" t="str">
        <f t="shared" si="351"/>
        <v/>
      </c>
      <c r="AB740" t="str">
        <f t="shared" si="352"/>
        <v/>
      </c>
      <c r="AC740" t="str">
        <f t="shared" si="353"/>
        <v/>
      </c>
      <c r="AD740" t="str">
        <f t="shared" si="354"/>
        <v/>
      </c>
      <c r="AE740" t="str">
        <f t="shared" si="355"/>
        <v/>
      </c>
      <c r="AF740" t="str">
        <f t="shared" si="356"/>
        <v/>
      </c>
    </row>
    <row r="741" spans="4:32" ht="14.4" hidden="1">
      <c r="D741" t="str">
        <f t="shared" si="331"/>
        <v/>
      </c>
      <c r="E741" t="str">
        <f t="shared" si="332"/>
        <v/>
      </c>
      <c r="F741" t="str">
        <f t="shared" si="333"/>
        <v/>
      </c>
      <c r="G741" t="str">
        <f t="shared" si="357"/>
        <v/>
      </c>
      <c r="I741" t="str">
        <f t="shared" si="334"/>
        <v/>
      </c>
      <c r="J741" t="str">
        <f t="shared" si="335"/>
        <v/>
      </c>
      <c r="K741" t="str">
        <f t="shared" si="336"/>
        <v/>
      </c>
      <c r="L741" t="str">
        <f t="shared" si="337"/>
        <v/>
      </c>
      <c r="M741" t="str">
        <f t="shared" si="338"/>
        <v/>
      </c>
      <c r="N741" t="str">
        <f t="shared" si="339"/>
        <v/>
      </c>
      <c r="O741" t="str">
        <f t="shared" si="340"/>
        <v/>
      </c>
      <c r="P741" t="str">
        <f t="shared" si="341"/>
        <v/>
      </c>
      <c r="Q741" t="str">
        <f t="shared" si="342"/>
        <v/>
      </c>
      <c r="R741" t="str">
        <f t="shared" si="343"/>
        <v/>
      </c>
      <c r="S741" t="str">
        <f t="shared" si="344"/>
        <v/>
      </c>
      <c r="T741" t="str">
        <f t="shared" si="345"/>
        <v/>
      </c>
      <c r="U741" t="str">
        <f t="shared" si="346"/>
        <v/>
      </c>
      <c r="V741" t="str">
        <f t="shared" si="347"/>
        <v/>
      </c>
      <c r="W741" t="str">
        <f t="shared" si="348"/>
        <v/>
      </c>
      <c r="X741" t="str">
        <f t="shared" si="349"/>
        <v/>
      </c>
      <c r="Y741" t="str">
        <f t="shared" si="350"/>
        <v/>
      </c>
      <c r="Z741" t="str">
        <f t="shared" si="330"/>
        <v/>
      </c>
      <c r="AA741" t="str">
        <f t="shared" si="351"/>
        <v/>
      </c>
      <c r="AB741" t="str">
        <f t="shared" si="352"/>
        <v/>
      </c>
      <c r="AC741" t="str">
        <f t="shared" si="353"/>
        <v/>
      </c>
      <c r="AD741" t="str">
        <f t="shared" si="354"/>
        <v/>
      </c>
      <c r="AE741" t="str">
        <f t="shared" si="355"/>
        <v/>
      </c>
      <c r="AF741" t="str">
        <f t="shared" si="356"/>
        <v/>
      </c>
    </row>
    <row r="742" spans="4:32" ht="14.4" hidden="1">
      <c r="D742" t="str">
        <f t="shared" si="331"/>
        <v/>
      </c>
      <c r="E742" t="str">
        <f t="shared" si="332"/>
        <v/>
      </c>
      <c r="F742" t="str">
        <f t="shared" si="333"/>
        <v/>
      </c>
      <c r="G742" t="str">
        <f t="shared" si="357"/>
        <v/>
      </c>
      <c r="I742" t="str">
        <f t="shared" si="334"/>
        <v/>
      </c>
      <c r="J742" t="str">
        <f t="shared" si="335"/>
        <v/>
      </c>
      <c r="K742" t="str">
        <f t="shared" si="336"/>
        <v/>
      </c>
      <c r="L742" t="str">
        <f t="shared" si="337"/>
        <v/>
      </c>
      <c r="M742" t="str">
        <f t="shared" si="338"/>
        <v/>
      </c>
      <c r="N742" t="str">
        <f t="shared" si="339"/>
        <v/>
      </c>
      <c r="O742" t="str">
        <f t="shared" si="340"/>
        <v/>
      </c>
      <c r="P742" t="str">
        <f t="shared" si="341"/>
        <v/>
      </c>
      <c r="Q742" t="str">
        <f t="shared" si="342"/>
        <v/>
      </c>
      <c r="R742" t="str">
        <f t="shared" si="343"/>
        <v/>
      </c>
      <c r="S742" t="str">
        <f t="shared" si="344"/>
        <v/>
      </c>
      <c r="T742" t="str">
        <f t="shared" si="345"/>
        <v/>
      </c>
      <c r="U742" t="str">
        <f t="shared" si="346"/>
        <v/>
      </c>
      <c r="V742" t="str">
        <f t="shared" si="347"/>
        <v/>
      </c>
      <c r="W742" t="str">
        <f t="shared" si="348"/>
        <v/>
      </c>
      <c r="X742" t="str">
        <f t="shared" si="349"/>
        <v/>
      </c>
      <c r="Y742" t="str">
        <f t="shared" si="350"/>
        <v/>
      </c>
      <c r="Z742" t="str">
        <f t="shared" si="330"/>
        <v/>
      </c>
      <c r="AA742" t="str">
        <f t="shared" si="351"/>
        <v/>
      </c>
      <c r="AB742" t="str">
        <f t="shared" si="352"/>
        <v/>
      </c>
      <c r="AC742" t="str">
        <f t="shared" si="353"/>
        <v/>
      </c>
      <c r="AD742" t="str">
        <f t="shared" si="354"/>
        <v/>
      </c>
      <c r="AE742" t="str">
        <f t="shared" si="355"/>
        <v/>
      </c>
      <c r="AF742" t="str">
        <f t="shared" si="356"/>
        <v/>
      </c>
    </row>
    <row r="743" spans="4:32" ht="14.4" hidden="1">
      <c r="D743" t="str">
        <f t="shared" si="331"/>
        <v/>
      </c>
      <c r="E743" t="str">
        <f t="shared" si="332"/>
        <v/>
      </c>
      <c r="F743" t="str">
        <f t="shared" si="333"/>
        <v/>
      </c>
      <c r="G743" t="str">
        <f t="shared" si="357"/>
        <v/>
      </c>
      <c r="I743" t="str">
        <f t="shared" si="334"/>
        <v/>
      </c>
      <c r="J743" t="str">
        <f t="shared" si="335"/>
        <v/>
      </c>
      <c r="K743" t="str">
        <f t="shared" si="336"/>
        <v/>
      </c>
      <c r="L743" t="str">
        <f t="shared" si="337"/>
        <v/>
      </c>
      <c r="M743" t="str">
        <f t="shared" si="338"/>
        <v/>
      </c>
      <c r="N743" t="str">
        <f t="shared" si="339"/>
        <v/>
      </c>
      <c r="O743" t="str">
        <f t="shared" si="340"/>
        <v/>
      </c>
      <c r="P743" t="str">
        <f t="shared" si="341"/>
        <v/>
      </c>
      <c r="Q743" t="str">
        <f t="shared" si="342"/>
        <v/>
      </c>
      <c r="R743" t="str">
        <f t="shared" si="343"/>
        <v/>
      </c>
      <c r="S743" t="str">
        <f t="shared" si="344"/>
        <v/>
      </c>
      <c r="T743" t="str">
        <f t="shared" si="345"/>
        <v/>
      </c>
      <c r="U743" t="str">
        <f t="shared" si="346"/>
        <v/>
      </c>
      <c r="V743" t="str">
        <f t="shared" si="347"/>
        <v/>
      </c>
      <c r="W743" t="str">
        <f t="shared" si="348"/>
        <v/>
      </c>
      <c r="X743" t="str">
        <f t="shared" si="349"/>
        <v/>
      </c>
      <c r="Y743" t="str">
        <f t="shared" si="350"/>
        <v/>
      </c>
      <c r="Z743" t="str">
        <f t="shared" si="330"/>
        <v/>
      </c>
      <c r="AA743" t="str">
        <f t="shared" si="351"/>
        <v/>
      </c>
      <c r="AB743" t="str">
        <f t="shared" si="352"/>
        <v/>
      </c>
      <c r="AC743" t="str">
        <f t="shared" si="353"/>
        <v/>
      </c>
      <c r="AD743" t="str">
        <f t="shared" si="354"/>
        <v/>
      </c>
      <c r="AE743" t="str">
        <f t="shared" si="355"/>
        <v/>
      </c>
      <c r="AF743" t="str">
        <f t="shared" si="356"/>
        <v/>
      </c>
    </row>
    <row r="744" spans="4:32" ht="14.4" hidden="1">
      <c r="D744" t="str">
        <f t="shared" si="331"/>
        <v/>
      </c>
      <c r="E744" t="str">
        <f t="shared" si="332"/>
        <v/>
      </c>
      <c r="F744" t="str">
        <f t="shared" si="333"/>
        <v/>
      </c>
      <c r="G744" t="str">
        <f t="shared" si="357"/>
        <v/>
      </c>
      <c r="I744" t="str">
        <f t="shared" si="334"/>
        <v/>
      </c>
      <c r="J744" t="str">
        <f t="shared" si="335"/>
        <v/>
      </c>
      <c r="K744" t="str">
        <f t="shared" si="336"/>
        <v/>
      </c>
      <c r="L744" t="str">
        <f t="shared" si="337"/>
        <v/>
      </c>
      <c r="M744" t="str">
        <f t="shared" si="338"/>
        <v/>
      </c>
      <c r="N744" t="str">
        <f t="shared" si="339"/>
        <v/>
      </c>
      <c r="O744" t="str">
        <f t="shared" si="340"/>
        <v/>
      </c>
      <c r="P744" t="str">
        <f t="shared" si="341"/>
        <v/>
      </c>
      <c r="Q744" t="str">
        <f t="shared" si="342"/>
        <v/>
      </c>
      <c r="R744" t="str">
        <f t="shared" si="343"/>
        <v/>
      </c>
      <c r="S744" t="str">
        <f t="shared" si="344"/>
        <v/>
      </c>
      <c r="T744" t="str">
        <f t="shared" si="345"/>
        <v/>
      </c>
      <c r="U744" t="str">
        <f t="shared" si="346"/>
        <v/>
      </c>
      <c r="V744" t="str">
        <f t="shared" si="347"/>
        <v/>
      </c>
      <c r="W744" t="str">
        <f t="shared" si="348"/>
        <v/>
      </c>
      <c r="X744" t="str">
        <f t="shared" si="349"/>
        <v/>
      </c>
      <c r="Y744" t="str">
        <f t="shared" si="350"/>
        <v/>
      </c>
      <c r="Z744" t="str">
        <f t="shared" si="330"/>
        <v/>
      </c>
      <c r="AA744" t="str">
        <f t="shared" si="351"/>
        <v/>
      </c>
      <c r="AB744" t="str">
        <f t="shared" si="352"/>
        <v/>
      </c>
      <c r="AC744" t="str">
        <f t="shared" si="353"/>
        <v/>
      </c>
      <c r="AD744" t="str">
        <f t="shared" si="354"/>
        <v/>
      </c>
      <c r="AE744" t="str">
        <f t="shared" si="355"/>
        <v/>
      </c>
      <c r="AF744" t="str">
        <f t="shared" si="356"/>
        <v/>
      </c>
    </row>
    <row r="745" spans="4:32" ht="14.4" hidden="1">
      <c r="D745" t="str">
        <f t="shared" si="331"/>
        <v/>
      </c>
      <c r="E745" t="str">
        <f t="shared" si="332"/>
        <v/>
      </c>
      <c r="F745" t="str">
        <f t="shared" si="333"/>
        <v/>
      </c>
      <c r="G745" t="str">
        <f t="shared" si="357"/>
        <v/>
      </c>
      <c r="I745" t="str">
        <f t="shared" si="334"/>
        <v/>
      </c>
      <c r="J745" t="str">
        <f t="shared" si="335"/>
        <v/>
      </c>
      <c r="K745" t="str">
        <f t="shared" si="336"/>
        <v/>
      </c>
      <c r="L745" t="str">
        <f t="shared" si="337"/>
        <v/>
      </c>
      <c r="M745" t="str">
        <f t="shared" si="338"/>
        <v/>
      </c>
      <c r="N745" t="str">
        <f t="shared" si="339"/>
        <v/>
      </c>
      <c r="O745" t="str">
        <f t="shared" si="340"/>
        <v/>
      </c>
      <c r="P745" t="str">
        <f t="shared" si="341"/>
        <v/>
      </c>
      <c r="Q745" t="str">
        <f t="shared" si="342"/>
        <v/>
      </c>
      <c r="R745" t="str">
        <f t="shared" si="343"/>
        <v/>
      </c>
      <c r="S745" t="str">
        <f t="shared" si="344"/>
        <v/>
      </c>
      <c r="T745" t="str">
        <f t="shared" si="345"/>
        <v/>
      </c>
      <c r="U745" t="str">
        <f t="shared" si="346"/>
        <v/>
      </c>
      <c r="V745" t="str">
        <f t="shared" si="347"/>
        <v/>
      </c>
      <c r="W745" t="str">
        <f t="shared" si="348"/>
        <v/>
      </c>
      <c r="X745" t="str">
        <f t="shared" si="349"/>
        <v/>
      </c>
      <c r="Y745" t="str">
        <f t="shared" si="350"/>
        <v/>
      </c>
      <c r="Z745" t="str">
        <f t="shared" si="330"/>
        <v/>
      </c>
      <c r="AA745" t="str">
        <f t="shared" si="351"/>
        <v/>
      </c>
      <c r="AB745" t="str">
        <f t="shared" si="352"/>
        <v/>
      </c>
      <c r="AC745" t="str">
        <f t="shared" si="353"/>
        <v/>
      </c>
      <c r="AD745" t="str">
        <f t="shared" si="354"/>
        <v/>
      </c>
      <c r="AE745" t="str">
        <f t="shared" si="355"/>
        <v/>
      </c>
      <c r="AF745" t="str">
        <f t="shared" si="356"/>
        <v/>
      </c>
    </row>
    <row r="746" spans="4:32" ht="14.4" hidden="1">
      <c r="D746" t="str">
        <f t="shared" si="331"/>
        <v/>
      </c>
      <c r="E746" t="str">
        <f t="shared" si="332"/>
        <v/>
      </c>
      <c r="F746" t="str">
        <f t="shared" si="333"/>
        <v/>
      </c>
      <c r="G746" t="str">
        <f t="shared" si="357"/>
        <v/>
      </c>
      <c r="I746" t="str">
        <f t="shared" si="334"/>
        <v/>
      </c>
      <c r="J746" t="str">
        <f t="shared" si="335"/>
        <v/>
      </c>
      <c r="K746" t="str">
        <f t="shared" si="336"/>
        <v/>
      </c>
      <c r="L746" t="str">
        <f t="shared" si="337"/>
        <v/>
      </c>
      <c r="M746" t="str">
        <f t="shared" si="338"/>
        <v/>
      </c>
      <c r="N746" t="str">
        <f t="shared" si="339"/>
        <v/>
      </c>
      <c r="O746" t="str">
        <f t="shared" si="340"/>
        <v/>
      </c>
      <c r="P746" t="str">
        <f t="shared" si="341"/>
        <v/>
      </c>
      <c r="Q746" t="str">
        <f t="shared" si="342"/>
        <v/>
      </c>
      <c r="R746" t="str">
        <f t="shared" si="343"/>
        <v/>
      </c>
      <c r="S746" t="str">
        <f t="shared" si="344"/>
        <v/>
      </c>
      <c r="T746" t="str">
        <f t="shared" si="345"/>
        <v/>
      </c>
      <c r="U746" t="str">
        <f t="shared" si="346"/>
        <v/>
      </c>
      <c r="V746" t="str">
        <f t="shared" si="347"/>
        <v/>
      </c>
      <c r="W746" t="str">
        <f t="shared" si="348"/>
        <v/>
      </c>
      <c r="X746" t="str">
        <f t="shared" si="349"/>
        <v/>
      </c>
      <c r="Y746" t="str">
        <f t="shared" si="350"/>
        <v/>
      </c>
      <c r="Z746" t="str">
        <f t="shared" si="330"/>
        <v/>
      </c>
      <c r="AA746" t="str">
        <f t="shared" si="351"/>
        <v/>
      </c>
      <c r="AB746" t="str">
        <f t="shared" si="352"/>
        <v/>
      </c>
      <c r="AC746" t="str">
        <f t="shared" si="353"/>
        <v/>
      </c>
      <c r="AD746" t="str">
        <f t="shared" si="354"/>
        <v/>
      </c>
      <c r="AE746" t="str">
        <f t="shared" si="355"/>
        <v/>
      </c>
      <c r="AF746" t="str">
        <f t="shared" si="356"/>
        <v/>
      </c>
    </row>
    <row r="747" spans="4:32" ht="14.4" hidden="1">
      <c r="D747" t="str">
        <f t="shared" si="331"/>
        <v/>
      </c>
      <c r="E747" t="str">
        <f t="shared" si="332"/>
        <v/>
      </c>
      <c r="F747" t="str">
        <f t="shared" si="333"/>
        <v/>
      </c>
      <c r="G747" t="str">
        <f t="shared" si="357"/>
        <v/>
      </c>
      <c r="I747" t="str">
        <f t="shared" si="334"/>
        <v/>
      </c>
      <c r="J747" t="str">
        <f t="shared" si="335"/>
        <v/>
      </c>
      <c r="K747" t="str">
        <f t="shared" si="336"/>
        <v/>
      </c>
      <c r="L747" t="str">
        <f t="shared" si="337"/>
        <v/>
      </c>
      <c r="M747" t="str">
        <f t="shared" si="338"/>
        <v/>
      </c>
      <c r="N747" t="str">
        <f t="shared" si="339"/>
        <v/>
      </c>
      <c r="O747" t="str">
        <f t="shared" si="340"/>
        <v/>
      </c>
      <c r="P747" t="str">
        <f t="shared" si="341"/>
        <v/>
      </c>
      <c r="Q747" t="str">
        <f t="shared" si="342"/>
        <v/>
      </c>
      <c r="R747" t="str">
        <f t="shared" si="343"/>
        <v/>
      </c>
      <c r="S747" t="str">
        <f t="shared" si="344"/>
        <v/>
      </c>
      <c r="T747" t="str">
        <f t="shared" si="345"/>
        <v/>
      </c>
      <c r="U747" t="str">
        <f t="shared" si="346"/>
        <v/>
      </c>
      <c r="V747" t="str">
        <f t="shared" si="347"/>
        <v/>
      </c>
      <c r="W747" t="str">
        <f t="shared" si="348"/>
        <v/>
      </c>
      <c r="X747" t="str">
        <f t="shared" si="349"/>
        <v/>
      </c>
      <c r="Y747" t="str">
        <f t="shared" si="350"/>
        <v/>
      </c>
      <c r="Z747" t="str">
        <f t="shared" si="330"/>
        <v/>
      </c>
      <c r="AA747" t="str">
        <f t="shared" si="351"/>
        <v/>
      </c>
      <c r="AB747" t="str">
        <f t="shared" si="352"/>
        <v/>
      </c>
      <c r="AC747" t="str">
        <f t="shared" si="353"/>
        <v/>
      </c>
      <c r="AD747" t="str">
        <f t="shared" si="354"/>
        <v/>
      </c>
      <c r="AE747" t="str">
        <f t="shared" si="355"/>
        <v/>
      </c>
      <c r="AF747" t="str">
        <f t="shared" si="356"/>
        <v/>
      </c>
    </row>
    <row r="748" spans="4:32" ht="14.4" hidden="1">
      <c r="D748" t="str">
        <f t="shared" si="331"/>
        <v/>
      </c>
      <c r="E748" t="str">
        <f t="shared" si="332"/>
        <v/>
      </c>
      <c r="F748" t="str">
        <f t="shared" si="333"/>
        <v/>
      </c>
      <c r="G748" t="str">
        <f t="shared" si="357"/>
        <v/>
      </c>
      <c r="I748" t="str">
        <f t="shared" si="334"/>
        <v/>
      </c>
      <c r="J748" t="str">
        <f t="shared" si="335"/>
        <v/>
      </c>
      <c r="K748" t="str">
        <f t="shared" si="336"/>
        <v/>
      </c>
      <c r="L748" t="str">
        <f t="shared" si="337"/>
        <v/>
      </c>
      <c r="M748" t="str">
        <f t="shared" si="338"/>
        <v/>
      </c>
      <c r="N748" t="str">
        <f t="shared" si="339"/>
        <v/>
      </c>
      <c r="O748" t="str">
        <f t="shared" si="340"/>
        <v/>
      </c>
      <c r="P748" t="str">
        <f t="shared" si="341"/>
        <v/>
      </c>
      <c r="Q748" t="str">
        <f t="shared" si="342"/>
        <v/>
      </c>
      <c r="R748" t="str">
        <f t="shared" si="343"/>
        <v/>
      </c>
      <c r="S748" t="str">
        <f t="shared" si="344"/>
        <v/>
      </c>
      <c r="T748" t="str">
        <f t="shared" si="345"/>
        <v/>
      </c>
      <c r="U748" t="str">
        <f t="shared" si="346"/>
        <v/>
      </c>
      <c r="V748" t="str">
        <f t="shared" si="347"/>
        <v/>
      </c>
      <c r="W748" t="str">
        <f t="shared" si="348"/>
        <v/>
      </c>
      <c r="X748" t="str">
        <f t="shared" si="349"/>
        <v/>
      </c>
      <c r="Y748" t="str">
        <f t="shared" si="350"/>
        <v/>
      </c>
      <c r="Z748" t="str">
        <f t="shared" si="330"/>
        <v/>
      </c>
      <c r="AA748" t="str">
        <f t="shared" si="351"/>
        <v/>
      </c>
      <c r="AB748" t="str">
        <f t="shared" si="352"/>
        <v/>
      </c>
      <c r="AC748" t="str">
        <f t="shared" si="353"/>
        <v/>
      </c>
      <c r="AD748" t="str">
        <f t="shared" si="354"/>
        <v/>
      </c>
      <c r="AE748" t="str">
        <f t="shared" si="355"/>
        <v/>
      </c>
      <c r="AF748" t="str">
        <f t="shared" si="356"/>
        <v/>
      </c>
    </row>
    <row r="749" spans="4:32" ht="14.4" hidden="1">
      <c r="D749" t="str">
        <f t="shared" si="331"/>
        <v/>
      </c>
      <c r="E749" t="str">
        <f t="shared" si="332"/>
        <v/>
      </c>
      <c r="F749" t="str">
        <f t="shared" si="333"/>
        <v/>
      </c>
      <c r="G749" t="str">
        <f t="shared" si="357"/>
        <v/>
      </c>
      <c r="I749" t="str">
        <f t="shared" si="334"/>
        <v/>
      </c>
      <c r="J749" t="str">
        <f t="shared" si="335"/>
        <v/>
      </c>
      <c r="K749" t="str">
        <f t="shared" si="336"/>
        <v/>
      </c>
      <c r="L749" t="str">
        <f t="shared" si="337"/>
        <v/>
      </c>
      <c r="M749" t="str">
        <f t="shared" si="338"/>
        <v/>
      </c>
      <c r="N749" t="str">
        <f t="shared" si="339"/>
        <v/>
      </c>
      <c r="O749" t="str">
        <f t="shared" si="340"/>
        <v/>
      </c>
      <c r="P749" t="str">
        <f t="shared" si="341"/>
        <v/>
      </c>
      <c r="Q749" t="str">
        <f t="shared" si="342"/>
        <v/>
      </c>
      <c r="R749" t="str">
        <f t="shared" si="343"/>
        <v/>
      </c>
      <c r="S749" t="str">
        <f t="shared" si="344"/>
        <v/>
      </c>
      <c r="T749" t="str">
        <f t="shared" si="345"/>
        <v/>
      </c>
      <c r="U749" t="str">
        <f t="shared" si="346"/>
        <v/>
      </c>
      <c r="V749" t="str">
        <f t="shared" si="347"/>
        <v/>
      </c>
      <c r="W749" t="str">
        <f t="shared" si="348"/>
        <v/>
      </c>
      <c r="X749" t="str">
        <f t="shared" si="349"/>
        <v/>
      </c>
      <c r="Y749" t="str">
        <f t="shared" si="350"/>
        <v/>
      </c>
      <c r="Z749" t="str">
        <f t="shared" si="330"/>
        <v/>
      </c>
      <c r="AA749" t="str">
        <f t="shared" si="351"/>
        <v/>
      </c>
      <c r="AB749" t="str">
        <f t="shared" si="352"/>
        <v/>
      </c>
      <c r="AC749" t="str">
        <f t="shared" si="353"/>
        <v/>
      </c>
      <c r="AD749" t="str">
        <f t="shared" si="354"/>
        <v/>
      </c>
      <c r="AE749" t="str">
        <f t="shared" si="355"/>
        <v/>
      </c>
      <c r="AF749" t="str">
        <f t="shared" si="356"/>
        <v/>
      </c>
    </row>
    <row r="750" spans="4:32" ht="14.4" hidden="1">
      <c r="D750" t="str">
        <f t="shared" si="331"/>
        <v/>
      </c>
      <c r="E750" t="str">
        <f t="shared" si="332"/>
        <v/>
      </c>
      <c r="F750" t="str">
        <f t="shared" si="333"/>
        <v/>
      </c>
      <c r="G750" t="str">
        <f t="shared" si="357"/>
        <v/>
      </c>
      <c r="I750" t="str">
        <f t="shared" si="334"/>
        <v/>
      </c>
      <c r="J750" t="str">
        <f t="shared" si="335"/>
        <v/>
      </c>
      <c r="K750" t="str">
        <f t="shared" si="336"/>
        <v/>
      </c>
      <c r="L750" t="str">
        <f t="shared" si="337"/>
        <v/>
      </c>
      <c r="M750" t="str">
        <f t="shared" si="338"/>
        <v/>
      </c>
      <c r="N750" t="str">
        <f t="shared" si="339"/>
        <v/>
      </c>
      <c r="O750" t="str">
        <f t="shared" si="340"/>
        <v/>
      </c>
      <c r="P750" t="str">
        <f t="shared" si="341"/>
        <v/>
      </c>
      <c r="Q750" t="str">
        <f t="shared" si="342"/>
        <v/>
      </c>
      <c r="R750" t="str">
        <f t="shared" si="343"/>
        <v/>
      </c>
      <c r="S750" t="str">
        <f t="shared" si="344"/>
        <v/>
      </c>
      <c r="T750" t="str">
        <f t="shared" si="345"/>
        <v/>
      </c>
      <c r="U750" t="str">
        <f t="shared" si="346"/>
        <v/>
      </c>
      <c r="V750" t="str">
        <f t="shared" si="347"/>
        <v/>
      </c>
      <c r="W750" t="str">
        <f t="shared" si="348"/>
        <v/>
      </c>
      <c r="X750" t="str">
        <f t="shared" si="349"/>
        <v/>
      </c>
      <c r="Y750" t="str">
        <f t="shared" si="350"/>
        <v/>
      </c>
      <c r="Z750" t="str">
        <f t="shared" si="330"/>
        <v/>
      </c>
      <c r="AA750" t="str">
        <f t="shared" si="351"/>
        <v/>
      </c>
      <c r="AB750" t="str">
        <f t="shared" si="352"/>
        <v/>
      </c>
      <c r="AC750" t="str">
        <f t="shared" si="353"/>
        <v/>
      </c>
      <c r="AD750" t="str">
        <f t="shared" si="354"/>
        <v/>
      </c>
      <c r="AE750" t="str">
        <f t="shared" si="355"/>
        <v/>
      </c>
      <c r="AF750" t="str">
        <f t="shared" si="356"/>
        <v/>
      </c>
    </row>
    <row r="751" spans="4:32" ht="14.4" hidden="1">
      <c r="D751" t="str">
        <f t="shared" si="331"/>
        <v/>
      </c>
      <c r="E751" t="str">
        <f t="shared" si="332"/>
        <v/>
      </c>
      <c r="F751" t="str">
        <f t="shared" si="333"/>
        <v/>
      </c>
      <c r="G751" t="str">
        <f t="shared" si="357"/>
        <v/>
      </c>
      <c r="I751" t="str">
        <f t="shared" si="334"/>
        <v/>
      </c>
      <c r="J751" t="str">
        <f t="shared" si="335"/>
        <v/>
      </c>
      <c r="K751" t="str">
        <f t="shared" si="336"/>
        <v/>
      </c>
      <c r="L751" t="str">
        <f t="shared" si="337"/>
        <v/>
      </c>
      <c r="M751" t="str">
        <f t="shared" si="338"/>
        <v/>
      </c>
      <c r="N751" t="str">
        <f t="shared" si="339"/>
        <v/>
      </c>
      <c r="O751" t="str">
        <f t="shared" si="340"/>
        <v/>
      </c>
      <c r="P751" t="str">
        <f t="shared" si="341"/>
        <v/>
      </c>
      <c r="Q751" t="str">
        <f t="shared" si="342"/>
        <v/>
      </c>
      <c r="R751" t="str">
        <f t="shared" si="343"/>
        <v/>
      </c>
      <c r="S751" t="str">
        <f t="shared" si="344"/>
        <v/>
      </c>
      <c r="T751" t="str">
        <f t="shared" si="345"/>
        <v/>
      </c>
      <c r="U751" t="str">
        <f t="shared" si="346"/>
        <v/>
      </c>
      <c r="V751" t="str">
        <f t="shared" si="347"/>
        <v/>
      </c>
      <c r="W751" t="str">
        <f t="shared" si="348"/>
        <v/>
      </c>
      <c r="X751" t="str">
        <f t="shared" si="349"/>
        <v/>
      </c>
      <c r="Y751" t="str">
        <f t="shared" si="350"/>
        <v/>
      </c>
      <c r="Z751" t="str">
        <f t="shared" si="330"/>
        <v/>
      </c>
      <c r="AA751" t="str">
        <f t="shared" si="351"/>
        <v/>
      </c>
      <c r="AB751" t="str">
        <f t="shared" si="352"/>
        <v/>
      </c>
      <c r="AC751" t="str">
        <f t="shared" si="353"/>
        <v/>
      </c>
      <c r="AD751" t="str">
        <f t="shared" si="354"/>
        <v/>
      </c>
      <c r="AE751" t="str">
        <f t="shared" si="355"/>
        <v/>
      </c>
      <c r="AF751" t="str">
        <f t="shared" si="356"/>
        <v/>
      </c>
    </row>
    <row r="752" spans="4:32" ht="14.4" hidden="1">
      <c r="D752" t="str">
        <f t="shared" si="331"/>
        <v/>
      </c>
      <c r="E752" t="str">
        <f t="shared" si="332"/>
        <v/>
      </c>
      <c r="F752" t="str">
        <f t="shared" si="333"/>
        <v/>
      </c>
      <c r="G752" t="str">
        <f t="shared" si="357"/>
        <v/>
      </c>
      <c r="I752" t="str">
        <f t="shared" si="334"/>
        <v/>
      </c>
      <c r="J752" t="str">
        <f t="shared" si="335"/>
        <v/>
      </c>
      <c r="K752" t="str">
        <f t="shared" si="336"/>
        <v/>
      </c>
      <c r="L752" t="str">
        <f t="shared" si="337"/>
        <v/>
      </c>
      <c r="M752" t="str">
        <f t="shared" si="338"/>
        <v/>
      </c>
      <c r="N752" t="str">
        <f t="shared" si="339"/>
        <v/>
      </c>
      <c r="O752" t="str">
        <f t="shared" si="340"/>
        <v/>
      </c>
      <c r="P752" t="str">
        <f t="shared" si="341"/>
        <v/>
      </c>
      <c r="Q752" t="str">
        <f t="shared" si="342"/>
        <v/>
      </c>
      <c r="R752" t="str">
        <f t="shared" si="343"/>
        <v/>
      </c>
      <c r="S752" t="str">
        <f t="shared" si="344"/>
        <v/>
      </c>
      <c r="T752" t="str">
        <f t="shared" si="345"/>
        <v/>
      </c>
      <c r="U752" t="str">
        <f t="shared" si="346"/>
        <v/>
      </c>
      <c r="V752" t="str">
        <f t="shared" si="347"/>
        <v/>
      </c>
      <c r="W752" t="str">
        <f t="shared" si="348"/>
        <v/>
      </c>
      <c r="X752" t="str">
        <f t="shared" si="349"/>
        <v/>
      </c>
      <c r="Y752" t="str">
        <f t="shared" si="350"/>
        <v/>
      </c>
      <c r="Z752" t="str">
        <f t="shared" si="330"/>
        <v/>
      </c>
      <c r="AA752" t="str">
        <f t="shared" si="351"/>
        <v/>
      </c>
      <c r="AB752" t="str">
        <f t="shared" si="352"/>
        <v/>
      </c>
      <c r="AC752" t="str">
        <f t="shared" si="353"/>
        <v/>
      </c>
      <c r="AD752" t="str">
        <f t="shared" si="354"/>
        <v/>
      </c>
      <c r="AE752" t="str">
        <f t="shared" si="355"/>
        <v/>
      </c>
      <c r="AF752" t="str">
        <f t="shared" si="356"/>
        <v/>
      </c>
    </row>
    <row r="753" spans="4:32" ht="14.4" hidden="1">
      <c r="D753" t="str">
        <f t="shared" si="331"/>
        <v/>
      </c>
      <c r="E753" t="str">
        <f t="shared" si="332"/>
        <v/>
      </c>
      <c r="F753" t="str">
        <f t="shared" si="333"/>
        <v/>
      </c>
      <c r="G753" t="str">
        <f t="shared" si="357"/>
        <v/>
      </c>
      <c r="I753" t="str">
        <f t="shared" si="334"/>
        <v/>
      </c>
      <c r="J753" t="str">
        <f t="shared" si="335"/>
        <v/>
      </c>
      <c r="K753" t="str">
        <f t="shared" si="336"/>
        <v/>
      </c>
      <c r="L753" t="str">
        <f t="shared" si="337"/>
        <v/>
      </c>
      <c r="M753" t="str">
        <f t="shared" si="338"/>
        <v/>
      </c>
      <c r="N753" t="str">
        <f t="shared" si="339"/>
        <v/>
      </c>
      <c r="O753" t="str">
        <f t="shared" si="340"/>
        <v/>
      </c>
      <c r="P753" t="str">
        <f t="shared" si="341"/>
        <v/>
      </c>
      <c r="Q753" t="str">
        <f t="shared" si="342"/>
        <v/>
      </c>
      <c r="R753" t="str">
        <f t="shared" si="343"/>
        <v/>
      </c>
      <c r="S753" t="str">
        <f t="shared" si="344"/>
        <v/>
      </c>
      <c r="T753" t="str">
        <f t="shared" si="345"/>
        <v/>
      </c>
      <c r="U753" t="str">
        <f t="shared" si="346"/>
        <v/>
      </c>
      <c r="V753" t="str">
        <f t="shared" si="347"/>
        <v/>
      </c>
      <c r="W753" t="str">
        <f t="shared" si="348"/>
        <v/>
      </c>
      <c r="X753" t="str">
        <f t="shared" si="349"/>
        <v/>
      </c>
      <c r="Y753" t="str">
        <f t="shared" si="350"/>
        <v/>
      </c>
      <c r="Z753" t="str">
        <f t="shared" si="330"/>
        <v/>
      </c>
      <c r="AA753" t="str">
        <f t="shared" si="351"/>
        <v/>
      </c>
      <c r="AB753" t="str">
        <f t="shared" si="352"/>
        <v/>
      </c>
      <c r="AC753" t="str">
        <f t="shared" si="353"/>
        <v/>
      </c>
      <c r="AD753" t="str">
        <f t="shared" si="354"/>
        <v/>
      </c>
      <c r="AE753" t="str">
        <f t="shared" si="355"/>
        <v/>
      </c>
      <c r="AF753" t="str">
        <f t="shared" si="356"/>
        <v/>
      </c>
    </row>
    <row r="754" spans="4:32" ht="14.4" hidden="1">
      <c r="D754" t="str">
        <f t="shared" si="331"/>
        <v/>
      </c>
      <c r="E754" t="str">
        <f t="shared" si="332"/>
        <v/>
      </c>
      <c r="F754" t="str">
        <f t="shared" si="333"/>
        <v/>
      </c>
      <c r="G754" t="str">
        <f t="shared" si="357"/>
        <v/>
      </c>
      <c r="I754" t="str">
        <f t="shared" si="334"/>
        <v/>
      </c>
      <c r="J754" t="str">
        <f t="shared" si="335"/>
        <v/>
      </c>
      <c r="K754" t="str">
        <f t="shared" si="336"/>
        <v/>
      </c>
      <c r="L754" t="str">
        <f t="shared" si="337"/>
        <v/>
      </c>
      <c r="M754" t="str">
        <f t="shared" si="338"/>
        <v/>
      </c>
      <c r="N754" t="str">
        <f t="shared" si="339"/>
        <v/>
      </c>
      <c r="O754" t="str">
        <f t="shared" si="340"/>
        <v/>
      </c>
      <c r="P754" t="str">
        <f t="shared" si="341"/>
        <v/>
      </c>
      <c r="Q754" t="str">
        <f t="shared" si="342"/>
        <v/>
      </c>
      <c r="R754" t="str">
        <f t="shared" si="343"/>
        <v/>
      </c>
      <c r="S754" t="str">
        <f t="shared" si="344"/>
        <v/>
      </c>
      <c r="T754" t="str">
        <f t="shared" si="345"/>
        <v/>
      </c>
      <c r="U754" t="str">
        <f t="shared" si="346"/>
        <v/>
      </c>
      <c r="V754" t="str">
        <f t="shared" si="347"/>
        <v/>
      </c>
      <c r="W754" t="str">
        <f t="shared" si="348"/>
        <v/>
      </c>
      <c r="X754" t="str">
        <f t="shared" si="349"/>
        <v/>
      </c>
      <c r="Y754" t="str">
        <f t="shared" si="350"/>
        <v/>
      </c>
      <c r="Z754" t="str">
        <f t="shared" si="330"/>
        <v/>
      </c>
      <c r="AA754" t="str">
        <f t="shared" si="351"/>
        <v/>
      </c>
      <c r="AB754" t="str">
        <f t="shared" si="352"/>
        <v/>
      </c>
      <c r="AC754" t="str">
        <f t="shared" si="353"/>
        <v/>
      </c>
      <c r="AD754" t="str">
        <f t="shared" si="354"/>
        <v/>
      </c>
      <c r="AE754" t="str">
        <f t="shared" si="355"/>
        <v/>
      </c>
      <c r="AF754" t="str">
        <f t="shared" si="356"/>
        <v/>
      </c>
    </row>
    <row r="755" spans="4:32" ht="14.4" hidden="1">
      <c r="D755" t="str">
        <f t="shared" si="331"/>
        <v/>
      </c>
      <c r="E755" t="str">
        <f t="shared" si="332"/>
        <v/>
      </c>
      <c r="F755" t="str">
        <f t="shared" si="333"/>
        <v/>
      </c>
      <c r="G755" t="str">
        <f t="shared" si="357"/>
        <v/>
      </c>
      <c r="I755" t="str">
        <f t="shared" si="334"/>
        <v/>
      </c>
      <c r="J755" t="str">
        <f t="shared" si="335"/>
        <v/>
      </c>
      <c r="K755" t="str">
        <f t="shared" si="336"/>
        <v/>
      </c>
      <c r="L755" t="str">
        <f t="shared" si="337"/>
        <v/>
      </c>
      <c r="M755" t="str">
        <f t="shared" si="338"/>
        <v/>
      </c>
      <c r="N755" t="str">
        <f t="shared" si="339"/>
        <v/>
      </c>
      <c r="O755" t="str">
        <f t="shared" si="340"/>
        <v/>
      </c>
      <c r="P755" t="str">
        <f t="shared" si="341"/>
        <v/>
      </c>
      <c r="Q755" t="str">
        <f t="shared" si="342"/>
        <v/>
      </c>
      <c r="R755" t="str">
        <f t="shared" si="343"/>
        <v/>
      </c>
      <c r="S755" t="str">
        <f t="shared" si="344"/>
        <v/>
      </c>
      <c r="T755" t="str">
        <f t="shared" si="345"/>
        <v/>
      </c>
      <c r="U755" t="str">
        <f t="shared" si="346"/>
        <v/>
      </c>
      <c r="V755" t="str">
        <f t="shared" si="347"/>
        <v/>
      </c>
      <c r="W755" t="str">
        <f t="shared" si="348"/>
        <v/>
      </c>
      <c r="X755" t="str">
        <f t="shared" si="349"/>
        <v/>
      </c>
      <c r="Y755" t="str">
        <f t="shared" si="350"/>
        <v/>
      </c>
      <c r="Z755" t="str">
        <f t="shared" si="330"/>
        <v/>
      </c>
      <c r="AA755" t="str">
        <f t="shared" si="351"/>
        <v/>
      </c>
      <c r="AB755" t="str">
        <f t="shared" si="352"/>
        <v/>
      </c>
      <c r="AC755" t="str">
        <f t="shared" si="353"/>
        <v/>
      </c>
      <c r="AD755" t="str">
        <f t="shared" si="354"/>
        <v/>
      </c>
      <c r="AE755" t="str">
        <f t="shared" si="355"/>
        <v/>
      </c>
      <c r="AF755" t="str">
        <f t="shared" si="356"/>
        <v/>
      </c>
    </row>
    <row r="756" spans="4:32" ht="14.4" hidden="1">
      <c r="D756" t="str">
        <f t="shared" si="331"/>
        <v/>
      </c>
      <c r="E756" t="str">
        <f t="shared" si="332"/>
        <v/>
      </c>
      <c r="F756" t="str">
        <f t="shared" si="333"/>
        <v/>
      </c>
      <c r="G756" t="str">
        <f t="shared" si="357"/>
        <v/>
      </c>
      <c r="I756" t="str">
        <f t="shared" si="334"/>
        <v/>
      </c>
      <c r="J756" t="str">
        <f t="shared" si="335"/>
        <v/>
      </c>
      <c r="K756" t="str">
        <f t="shared" si="336"/>
        <v/>
      </c>
      <c r="L756" t="str">
        <f t="shared" si="337"/>
        <v/>
      </c>
      <c r="M756" t="str">
        <f t="shared" si="338"/>
        <v/>
      </c>
      <c r="N756" t="str">
        <f t="shared" si="339"/>
        <v/>
      </c>
      <c r="O756" t="str">
        <f t="shared" si="340"/>
        <v/>
      </c>
      <c r="P756" t="str">
        <f t="shared" si="341"/>
        <v/>
      </c>
      <c r="Q756" t="str">
        <f t="shared" si="342"/>
        <v/>
      </c>
      <c r="R756" t="str">
        <f t="shared" si="343"/>
        <v/>
      </c>
      <c r="S756" t="str">
        <f t="shared" si="344"/>
        <v/>
      </c>
      <c r="T756" t="str">
        <f t="shared" si="345"/>
        <v/>
      </c>
      <c r="U756" t="str">
        <f t="shared" si="346"/>
        <v/>
      </c>
      <c r="V756" t="str">
        <f t="shared" si="347"/>
        <v/>
      </c>
      <c r="W756" t="str">
        <f t="shared" si="348"/>
        <v/>
      </c>
      <c r="X756" t="str">
        <f t="shared" si="349"/>
        <v/>
      </c>
      <c r="Y756" t="str">
        <f t="shared" si="350"/>
        <v/>
      </c>
      <c r="Z756" t="str">
        <f t="shared" si="330"/>
        <v/>
      </c>
      <c r="AA756" t="str">
        <f t="shared" si="351"/>
        <v/>
      </c>
      <c r="AB756" t="str">
        <f t="shared" si="352"/>
        <v/>
      </c>
      <c r="AC756" t="str">
        <f t="shared" si="353"/>
        <v/>
      </c>
      <c r="AD756" t="str">
        <f t="shared" si="354"/>
        <v/>
      </c>
      <c r="AE756" t="str">
        <f t="shared" si="355"/>
        <v/>
      </c>
      <c r="AF756" t="str">
        <f t="shared" si="356"/>
        <v/>
      </c>
    </row>
    <row r="757" spans="4:32" ht="14.4" hidden="1">
      <c r="D757" t="str">
        <f t="shared" si="331"/>
        <v/>
      </c>
      <c r="E757" t="str">
        <f t="shared" si="332"/>
        <v/>
      </c>
      <c r="F757" t="str">
        <f t="shared" si="333"/>
        <v/>
      </c>
      <c r="G757" t="str">
        <f t="shared" si="357"/>
        <v/>
      </c>
      <c r="I757" t="str">
        <f t="shared" si="334"/>
        <v/>
      </c>
      <c r="J757" t="str">
        <f t="shared" si="335"/>
        <v/>
      </c>
      <c r="K757" t="str">
        <f t="shared" si="336"/>
        <v/>
      </c>
      <c r="L757" t="str">
        <f t="shared" si="337"/>
        <v/>
      </c>
      <c r="M757" t="str">
        <f t="shared" si="338"/>
        <v/>
      </c>
      <c r="N757" t="str">
        <f t="shared" si="339"/>
        <v/>
      </c>
      <c r="O757" t="str">
        <f t="shared" si="340"/>
        <v/>
      </c>
      <c r="P757" t="str">
        <f t="shared" si="341"/>
        <v/>
      </c>
      <c r="Q757" t="str">
        <f t="shared" si="342"/>
        <v/>
      </c>
      <c r="R757" t="str">
        <f t="shared" si="343"/>
        <v/>
      </c>
      <c r="S757" t="str">
        <f t="shared" si="344"/>
        <v/>
      </c>
      <c r="T757" t="str">
        <f t="shared" si="345"/>
        <v/>
      </c>
      <c r="U757" t="str">
        <f t="shared" si="346"/>
        <v/>
      </c>
      <c r="V757" t="str">
        <f t="shared" si="347"/>
        <v/>
      </c>
      <c r="W757" t="str">
        <f t="shared" si="348"/>
        <v/>
      </c>
      <c r="X757" t="str">
        <f t="shared" si="349"/>
        <v/>
      </c>
      <c r="Y757" t="str">
        <f t="shared" si="350"/>
        <v/>
      </c>
      <c r="Z757" t="str">
        <f t="shared" ref="Z757:Z820" si="358">IF(ISBLANK(A757), "", BR757)</f>
        <v/>
      </c>
      <c r="AA757" t="str">
        <f t="shared" si="351"/>
        <v/>
      </c>
      <c r="AB757" t="str">
        <f t="shared" si="352"/>
        <v/>
      </c>
      <c r="AC757" t="str">
        <f t="shared" si="353"/>
        <v/>
      </c>
      <c r="AD757" t="str">
        <f t="shared" si="354"/>
        <v/>
      </c>
      <c r="AE757" t="str">
        <f t="shared" si="355"/>
        <v/>
      </c>
      <c r="AF757" t="str">
        <f t="shared" si="356"/>
        <v/>
      </c>
    </row>
    <row r="758" spans="4:32" ht="14.4" hidden="1">
      <c r="D758" t="str">
        <f t="shared" si="331"/>
        <v/>
      </c>
      <c r="E758" t="str">
        <f t="shared" si="332"/>
        <v/>
      </c>
      <c r="F758" t="str">
        <f t="shared" si="333"/>
        <v/>
      </c>
      <c r="G758" t="str">
        <f t="shared" si="357"/>
        <v/>
      </c>
      <c r="I758" t="str">
        <f t="shared" si="334"/>
        <v/>
      </c>
      <c r="J758" t="str">
        <f t="shared" si="335"/>
        <v/>
      </c>
      <c r="K758" t="str">
        <f t="shared" si="336"/>
        <v/>
      </c>
      <c r="L758" t="str">
        <f t="shared" si="337"/>
        <v/>
      </c>
      <c r="M758" t="str">
        <f t="shared" si="338"/>
        <v/>
      </c>
      <c r="N758" t="str">
        <f t="shared" si="339"/>
        <v/>
      </c>
      <c r="O758" t="str">
        <f t="shared" si="340"/>
        <v/>
      </c>
      <c r="P758" t="str">
        <f t="shared" si="341"/>
        <v/>
      </c>
      <c r="Q758" t="str">
        <f t="shared" si="342"/>
        <v/>
      </c>
      <c r="R758" t="str">
        <f t="shared" si="343"/>
        <v/>
      </c>
      <c r="S758" t="str">
        <f t="shared" si="344"/>
        <v/>
      </c>
      <c r="T758" t="str">
        <f t="shared" si="345"/>
        <v/>
      </c>
      <c r="U758" t="str">
        <f t="shared" si="346"/>
        <v/>
      </c>
      <c r="V758" t="str">
        <f t="shared" si="347"/>
        <v/>
      </c>
      <c r="W758" t="str">
        <f t="shared" si="348"/>
        <v/>
      </c>
      <c r="X758" t="str">
        <f t="shared" si="349"/>
        <v/>
      </c>
      <c r="Y758" t="str">
        <f t="shared" si="350"/>
        <v/>
      </c>
      <c r="Z758" t="str">
        <f t="shared" si="358"/>
        <v/>
      </c>
      <c r="AA758" t="str">
        <f t="shared" si="351"/>
        <v/>
      </c>
      <c r="AB758" t="str">
        <f t="shared" si="352"/>
        <v/>
      </c>
      <c r="AC758" t="str">
        <f t="shared" si="353"/>
        <v/>
      </c>
      <c r="AD758" t="str">
        <f t="shared" si="354"/>
        <v/>
      </c>
      <c r="AE758" t="str">
        <f t="shared" si="355"/>
        <v/>
      </c>
      <c r="AF758" t="str">
        <f t="shared" si="356"/>
        <v/>
      </c>
    </row>
    <row r="759" spans="4:32" ht="14.4" hidden="1">
      <c r="D759" t="str">
        <f t="shared" si="331"/>
        <v/>
      </c>
      <c r="E759" t="str">
        <f t="shared" si="332"/>
        <v/>
      </c>
      <c r="F759" t="str">
        <f t="shared" si="333"/>
        <v/>
      </c>
      <c r="G759" t="str">
        <f t="shared" si="357"/>
        <v/>
      </c>
      <c r="I759" t="str">
        <f t="shared" si="334"/>
        <v/>
      </c>
      <c r="J759" t="str">
        <f t="shared" si="335"/>
        <v/>
      </c>
      <c r="K759" t="str">
        <f t="shared" si="336"/>
        <v/>
      </c>
      <c r="L759" t="str">
        <f t="shared" si="337"/>
        <v/>
      </c>
      <c r="M759" t="str">
        <f t="shared" si="338"/>
        <v/>
      </c>
      <c r="N759" t="str">
        <f t="shared" si="339"/>
        <v/>
      </c>
      <c r="O759" t="str">
        <f t="shared" si="340"/>
        <v/>
      </c>
      <c r="P759" t="str">
        <f t="shared" si="341"/>
        <v/>
      </c>
      <c r="Q759" t="str">
        <f t="shared" si="342"/>
        <v/>
      </c>
      <c r="R759" t="str">
        <f t="shared" si="343"/>
        <v/>
      </c>
      <c r="S759" t="str">
        <f t="shared" si="344"/>
        <v/>
      </c>
      <c r="T759" t="str">
        <f t="shared" si="345"/>
        <v/>
      </c>
      <c r="U759" t="str">
        <f t="shared" si="346"/>
        <v/>
      </c>
      <c r="V759" t="str">
        <f t="shared" si="347"/>
        <v/>
      </c>
      <c r="W759" t="str">
        <f t="shared" si="348"/>
        <v/>
      </c>
      <c r="X759" t="str">
        <f t="shared" si="349"/>
        <v/>
      </c>
      <c r="Y759" t="str">
        <f t="shared" si="350"/>
        <v/>
      </c>
      <c r="Z759" t="str">
        <f t="shared" si="358"/>
        <v/>
      </c>
      <c r="AA759" t="str">
        <f t="shared" si="351"/>
        <v/>
      </c>
      <c r="AB759" t="str">
        <f t="shared" si="352"/>
        <v/>
      </c>
      <c r="AC759" t="str">
        <f t="shared" si="353"/>
        <v/>
      </c>
      <c r="AD759" t="str">
        <f t="shared" si="354"/>
        <v/>
      </c>
      <c r="AE759" t="str">
        <f t="shared" si="355"/>
        <v/>
      </c>
      <c r="AF759" t="str">
        <f t="shared" si="356"/>
        <v/>
      </c>
    </row>
    <row r="760" spans="4:32" ht="14.4" hidden="1">
      <c r="D760" t="str">
        <f t="shared" si="331"/>
        <v/>
      </c>
      <c r="E760" t="str">
        <f t="shared" si="332"/>
        <v/>
      </c>
      <c r="F760" t="str">
        <f t="shared" si="333"/>
        <v/>
      </c>
      <c r="G760" t="str">
        <f t="shared" si="357"/>
        <v/>
      </c>
      <c r="I760" t="str">
        <f t="shared" si="334"/>
        <v/>
      </c>
      <c r="J760" t="str">
        <f t="shared" si="335"/>
        <v/>
      </c>
      <c r="K760" t="str">
        <f t="shared" si="336"/>
        <v/>
      </c>
      <c r="L760" t="str">
        <f t="shared" si="337"/>
        <v/>
      </c>
      <c r="M760" t="str">
        <f t="shared" si="338"/>
        <v/>
      </c>
      <c r="N760" t="str">
        <f t="shared" si="339"/>
        <v/>
      </c>
      <c r="O760" t="str">
        <f t="shared" si="340"/>
        <v/>
      </c>
      <c r="P760" t="str">
        <f t="shared" si="341"/>
        <v/>
      </c>
      <c r="Q760" t="str">
        <f t="shared" si="342"/>
        <v/>
      </c>
      <c r="R760" t="str">
        <f t="shared" si="343"/>
        <v/>
      </c>
      <c r="S760" t="str">
        <f t="shared" si="344"/>
        <v/>
      </c>
      <c r="T760" t="str">
        <f t="shared" si="345"/>
        <v/>
      </c>
      <c r="U760" t="str">
        <f t="shared" si="346"/>
        <v/>
      </c>
      <c r="V760" t="str">
        <f t="shared" si="347"/>
        <v/>
      </c>
      <c r="W760" t="str">
        <f t="shared" si="348"/>
        <v/>
      </c>
      <c r="X760" t="str">
        <f t="shared" si="349"/>
        <v/>
      </c>
      <c r="Y760" t="str">
        <f t="shared" si="350"/>
        <v/>
      </c>
      <c r="Z760" t="str">
        <f t="shared" si="358"/>
        <v/>
      </c>
      <c r="AA760" t="str">
        <f t="shared" si="351"/>
        <v/>
      </c>
      <c r="AB760" t="str">
        <f t="shared" si="352"/>
        <v/>
      </c>
      <c r="AC760" t="str">
        <f t="shared" si="353"/>
        <v/>
      </c>
      <c r="AD760" t="str">
        <f t="shared" si="354"/>
        <v/>
      </c>
      <c r="AE760" t="str">
        <f t="shared" si="355"/>
        <v/>
      </c>
      <c r="AF760" t="str">
        <f t="shared" si="356"/>
        <v/>
      </c>
    </row>
    <row r="761" spans="4:32" ht="14.4" hidden="1">
      <c r="D761" t="str">
        <f t="shared" si="331"/>
        <v/>
      </c>
      <c r="E761" t="str">
        <f t="shared" si="332"/>
        <v/>
      </c>
      <c r="F761" t="str">
        <f t="shared" si="333"/>
        <v/>
      </c>
      <c r="G761" t="str">
        <f t="shared" si="357"/>
        <v/>
      </c>
      <c r="I761" t="str">
        <f t="shared" si="334"/>
        <v/>
      </c>
      <c r="J761" t="str">
        <f t="shared" si="335"/>
        <v/>
      </c>
      <c r="K761" t="str">
        <f t="shared" si="336"/>
        <v/>
      </c>
      <c r="L761" t="str">
        <f t="shared" si="337"/>
        <v/>
      </c>
      <c r="M761" t="str">
        <f t="shared" si="338"/>
        <v/>
      </c>
      <c r="N761" t="str">
        <f t="shared" si="339"/>
        <v/>
      </c>
      <c r="O761" t="str">
        <f t="shared" si="340"/>
        <v/>
      </c>
      <c r="P761" t="str">
        <f t="shared" si="341"/>
        <v/>
      </c>
      <c r="Q761" t="str">
        <f t="shared" si="342"/>
        <v/>
      </c>
      <c r="R761" t="str">
        <f t="shared" si="343"/>
        <v/>
      </c>
      <c r="S761" t="str">
        <f t="shared" si="344"/>
        <v/>
      </c>
      <c r="T761" t="str">
        <f t="shared" si="345"/>
        <v/>
      </c>
      <c r="U761" t="str">
        <f t="shared" si="346"/>
        <v/>
      </c>
      <c r="V761" t="str">
        <f t="shared" si="347"/>
        <v/>
      </c>
      <c r="W761" t="str">
        <f t="shared" si="348"/>
        <v/>
      </c>
      <c r="X761" t="str">
        <f t="shared" si="349"/>
        <v/>
      </c>
      <c r="Y761" t="str">
        <f t="shared" si="350"/>
        <v/>
      </c>
      <c r="Z761" t="str">
        <f t="shared" si="358"/>
        <v/>
      </c>
      <c r="AA761" t="str">
        <f t="shared" si="351"/>
        <v/>
      </c>
      <c r="AB761" t="str">
        <f t="shared" si="352"/>
        <v/>
      </c>
      <c r="AC761" t="str">
        <f t="shared" si="353"/>
        <v/>
      </c>
      <c r="AD761" t="str">
        <f t="shared" si="354"/>
        <v/>
      </c>
      <c r="AE761" t="str">
        <f t="shared" si="355"/>
        <v/>
      </c>
      <c r="AF761" t="str">
        <f t="shared" si="356"/>
        <v/>
      </c>
    </row>
    <row r="762" spans="4:32" ht="14.4" hidden="1">
      <c r="D762" t="str">
        <f t="shared" si="331"/>
        <v/>
      </c>
      <c r="E762" t="str">
        <f t="shared" si="332"/>
        <v/>
      </c>
      <c r="F762" t="str">
        <f t="shared" si="333"/>
        <v/>
      </c>
      <c r="G762" t="str">
        <f t="shared" si="357"/>
        <v/>
      </c>
      <c r="I762" t="str">
        <f t="shared" si="334"/>
        <v/>
      </c>
      <c r="J762" t="str">
        <f t="shared" si="335"/>
        <v/>
      </c>
      <c r="K762" t="str">
        <f t="shared" si="336"/>
        <v/>
      </c>
      <c r="L762" t="str">
        <f t="shared" si="337"/>
        <v/>
      </c>
      <c r="M762" t="str">
        <f t="shared" si="338"/>
        <v/>
      </c>
      <c r="N762" t="str">
        <f t="shared" si="339"/>
        <v/>
      </c>
      <c r="O762" t="str">
        <f t="shared" si="340"/>
        <v/>
      </c>
      <c r="P762" t="str">
        <f t="shared" si="341"/>
        <v/>
      </c>
      <c r="Q762" t="str">
        <f t="shared" si="342"/>
        <v/>
      </c>
      <c r="R762" t="str">
        <f t="shared" si="343"/>
        <v/>
      </c>
      <c r="S762" t="str">
        <f t="shared" si="344"/>
        <v/>
      </c>
      <c r="T762" t="str">
        <f t="shared" si="345"/>
        <v/>
      </c>
      <c r="U762" t="str">
        <f t="shared" si="346"/>
        <v/>
      </c>
      <c r="V762" t="str">
        <f t="shared" si="347"/>
        <v/>
      </c>
      <c r="W762" t="str">
        <f t="shared" si="348"/>
        <v/>
      </c>
      <c r="X762" t="str">
        <f t="shared" si="349"/>
        <v/>
      </c>
      <c r="Y762" t="str">
        <f t="shared" si="350"/>
        <v/>
      </c>
      <c r="Z762" t="str">
        <f t="shared" si="358"/>
        <v/>
      </c>
      <c r="AA762" t="str">
        <f t="shared" si="351"/>
        <v/>
      </c>
      <c r="AB762" t="str">
        <f t="shared" si="352"/>
        <v/>
      </c>
      <c r="AC762" t="str">
        <f t="shared" si="353"/>
        <v/>
      </c>
      <c r="AD762" t="str">
        <f t="shared" si="354"/>
        <v/>
      </c>
      <c r="AE762" t="str">
        <f t="shared" si="355"/>
        <v/>
      </c>
      <c r="AF762" t="str">
        <f t="shared" si="356"/>
        <v/>
      </c>
    </row>
    <row r="763" spans="4:32" ht="14.4" hidden="1">
      <c r="D763" t="str">
        <f t="shared" si="331"/>
        <v/>
      </c>
      <c r="E763" t="str">
        <f t="shared" si="332"/>
        <v/>
      </c>
      <c r="F763" t="str">
        <f t="shared" si="333"/>
        <v/>
      </c>
      <c r="G763" t="str">
        <f t="shared" si="357"/>
        <v/>
      </c>
      <c r="I763" t="str">
        <f t="shared" si="334"/>
        <v/>
      </c>
      <c r="J763" t="str">
        <f t="shared" si="335"/>
        <v/>
      </c>
      <c r="K763" t="str">
        <f t="shared" si="336"/>
        <v/>
      </c>
      <c r="L763" t="str">
        <f t="shared" si="337"/>
        <v/>
      </c>
      <c r="M763" t="str">
        <f t="shared" si="338"/>
        <v/>
      </c>
      <c r="N763" t="str">
        <f t="shared" si="339"/>
        <v/>
      </c>
      <c r="O763" t="str">
        <f t="shared" si="340"/>
        <v/>
      </c>
      <c r="P763" t="str">
        <f t="shared" si="341"/>
        <v/>
      </c>
      <c r="Q763" t="str">
        <f t="shared" si="342"/>
        <v/>
      </c>
      <c r="R763" t="str">
        <f t="shared" si="343"/>
        <v/>
      </c>
      <c r="S763" t="str">
        <f t="shared" si="344"/>
        <v/>
      </c>
      <c r="T763" t="str">
        <f t="shared" si="345"/>
        <v/>
      </c>
      <c r="U763" t="str">
        <f t="shared" si="346"/>
        <v/>
      </c>
      <c r="V763" t="str">
        <f t="shared" si="347"/>
        <v/>
      </c>
      <c r="W763" t="str">
        <f t="shared" si="348"/>
        <v/>
      </c>
      <c r="X763" t="str">
        <f t="shared" si="349"/>
        <v/>
      </c>
      <c r="Y763" t="str">
        <f t="shared" si="350"/>
        <v/>
      </c>
      <c r="Z763" t="str">
        <f t="shared" si="358"/>
        <v/>
      </c>
      <c r="AA763" t="str">
        <f t="shared" si="351"/>
        <v/>
      </c>
      <c r="AB763" t="str">
        <f t="shared" si="352"/>
        <v/>
      </c>
      <c r="AC763" t="str">
        <f t="shared" si="353"/>
        <v/>
      </c>
      <c r="AD763" t="str">
        <f t="shared" si="354"/>
        <v/>
      </c>
      <c r="AE763" t="str">
        <f t="shared" si="355"/>
        <v/>
      </c>
      <c r="AF763" t="str">
        <f t="shared" si="356"/>
        <v/>
      </c>
    </row>
    <row r="764" spans="4:32" ht="14.4" hidden="1">
      <c r="D764" t="str">
        <f t="shared" si="331"/>
        <v/>
      </c>
      <c r="E764" t="str">
        <f t="shared" si="332"/>
        <v/>
      </c>
      <c r="F764" t="str">
        <f t="shared" si="333"/>
        <v/>
      </c>
      <c r="G764" t="str">
        <f t="shared" si="357"/>
        <v/>
      </c>
      <c r="I764" t="str">
        <f t="shared" si="334"/>
        <v/>
      </c>
      <c r="J764" t="str">
        <f t="shared" si="335"/>
        <v/>
      </c>
      <c r="K764" t="str">
        <f t="shared" si="336"/>
        <v/>
      </c>
      <c r="L764" t="str">
        <f t="shared" si="337"/>
        <v/>
      </c>
      <c r="M764" t="str">
        <f t="shared" si="338"/>
        <v/>
      </c>
      <c r="N764" t="str">
        <f t="shared" si="339"/>
        <v/>
      </c>
      <c r="O764" t="str">
        <f t="shared" si="340"/>
        <v/>
      </c>
      <c r="P764" t="str">
        <f t="shared" si="341"/>
        <v/>
      </c>
      <c r="Q764" t="str">
        <f t="shared" si="342"/>
        <v/>
      </c>
      <c r="R764" t="str">
        <f t="shared" si="343"/>
        <v/>
      </c>
      <c r="S764" t="str">
        <f t="shared" si="344"/>
        <v/>
      </c>
      <c r="T764" t="str">
        <f t="shared" si="345"/>
        <v/>
      </c>
      <c r="U764" t="str">
        <f t="shared" si="346"/>
        <v/>
      </c>
      <c r="V764" t="str">
        <f t="shared" si="347"/>
        <v/>
      </c>
      <c r="W764" t="str">
        <f t="shared" si="348"/>
        <v/>
      </c>
      <c r="X764" t="str">
        <f t="shared" si="349"/>
        <v/>
      </c>
      <c r="Y764" t="str">
        <f t="shared" si="350"/>
        <v/>
      </c>
      <c r="Z764" t="str">
        <f t="shared" si="358"/>
        <v/>
      </c>
      <c r="AA764" t="str">
        <f t="shared" si="351"/>
        <v/>
      </c>
      <c r="AB764" t="str">
        <f t="shared" si="352"/>
        <v/>
      </c>
      <c r="AC764" t="str">
        <f t="shared" si="353"/>
        <v/>
      </c>
      <c r="AD764" t="str">
        <f t="shared" si="354"/>
        <v/>
      </c>
      <c r="AE764" t="str">
        <f t="shared" si="355"/>
        <v/>
      </c>
      <c r="AF764" t="str">
        <f t="shared" si="356"/>
        <v/>
      </c>
    </row>
    <row r="765" spans="4:32" ht="14.4" hidden="1">
      <c r="D765" t="str">
        <f t="shared" si="331"/>
        <v/>
      </c>
      <c r="E765" t="str">
        <f t="shared" si="332"/>
        <v/>
      </c>
      <c r="F765" t="str">
        <f t="shared" si="333"/>
        <v/>
      </c>
      <c r="G765" t="str">
        <f t="shared" si="357"/>
        <v/>
      </c>
      <c r="I765" t="str">
        <f t="shared" si="334"/>
        <v/>
      </c>
      <c r="J765" t="str">
        <f t="shared" si="335"/>
        <v/>
      </c>
      <c r="K765" t="str">
        <f t="shared" si="336"/>
        <v/>
      </c>
      <c r="L765" t="str">
        <f t="shared" si="337"/>
        <v/>
      </c>
      <c r="M765" t="str">
        <f t="shared" si="338"/>
        <v/>
      </c>
      <c r="N765" t="str">
        <f t="shared" si="339"/>
        <v/>
      </c>
      <c r="O765" t="str">
        <f t="shared" si="340"/>
        <v/>
      </c>
      <c r="P765" t="str">
        <f t="shared" si="341"/>
        <v/>
      </c>
      <c r="Q765" t="str">
        <f t="shared" si="342"/>
        <v/>
      </c>
      <c r="R765" t="str">
        <f t="shared" si="343"/>
        <v/>
      </c>
      <c r="S765" t="str">
        <f t="shared" si="344"/>
        <v/>
      </c>
      <c r="T765" t="str">
        <f t="shared" si="345"/>
        <v/>
      </c>
      <c r="U765" t="str">
        <f t="shared" si="346"/>
        <v/>
      </c>
      <c r="V765" t="str">
        <f t="shared" si="347"/>
        <v/>
      </c>
      <c r="W765" t="str">
        <f t="shared" si="348"/>
        <v/>
      </c>
      <c r="X765" t="str">
        <f t="shared" si="349"/>
        <v/>
      </c>
      <c r="Y765" t="str">
        <f t="shared" si="350"/>
        <v/>
      </c>
      <c r="Z765" t="str">
        <f t="shared" si="358"/>
        <v/>
      </c>
      <c r="AA765" t="str">
        <f t="shared" si="351"/>
        <v/>
      </c>
      <c r="AB765" t="str">
        <f t="shared" si="352"/>
        <v/>
      </c>
      <c r="AC765" t="str">
        <f t="shared" si="353"/>
        <v/>
      </c>
      <c r="AD765" t="str">
        <f t="shared" si="354"/>
        <v/>
      </c>
      <c r="AE765" t="str">
        <f t="shared" si="355"/>
        <v/>
      </c>
      <c r="AF765" t="str">
        <f t="shared" si="356"/>
        <v/>
      </c>
    </row>
    <row r="766" spans="4:32" ht="14.4" hidden="1">
      <c r="D766" t="str">
        <f t="shared" si="331"/>
        <v/>
      </c>
      <c r="E766" t="str">
        <f t="shared" si="332"/>
        <v/>
      </c>
      <c r="F766" t="str">
        <f t="shared" si="333"/>
        <v/>
      </c>
      <c r="G766" t="str">
        <f t="shared" si="357"/>
        <v/>
      </c>
      <c r="I766" t="str">
        <f t="shared" si="334"/>
        <v/>
      </c>
      <c r="J766" t="str">
        <f t="shared" si="335"/>
        <v/>
      </c>
      <c r="K766" t="str">
        <f t="shared" si="336"/>
        <v/>
      </c>
      <c r="L766" t="str">
        <f t="shared" si="337"/>
        <v/>
      </c>
      <c r="M766" t="str">
        <f t="shared" si="338"/>
        <v/>
      </c>
      <c r="N766" t="str">
        <f t="shared" si="339"/>
        <v/>
      </c>
      <c r="O766" t="str">
        <f t="shared" si="340"/>
        <v/>
      </c>
      <c r="P766" t="str">
        <f t="shared" si="341"/>
        <v/>
      </c>
      <c r="Q766" t="str">
        <f t="shared" si="342"/>
        <v/>
      </c>
      <c r="R766" t="str">
        <f t="shared" si="343"/>
        <v/>
      </c>
      <c r="S766" t="str">
        <f t="shared" si="344"/>
        <v/>
      </c>
      <c r="T766" t="str">
        <f t="shared" si="345"/>
        <v/>
      </c>
      <c r="U766" t="str">
        <f t="shared" si="346"/>
        <v/>
      </c>
      <c r="V766" t="str">
        <f t="shared" si="347"/>
        <v/>
      </c>
      <c r="W766" t="str">
        <f t="shared" si="348"/>
        <v/>
      </c>
      <c r="X766" t="str">
        <f t="shared" si="349"/>
        <v/>
      </c>
      <c r="Y766" t="str">
        <f t="shared" si="350"/>
        <v/>
      </c>
      <c r="Z766" t="str">
        <f t="shared" si="358"/>
        <v/>
      </c>
      <c r="AA766" t="str">
        <f t="shared" si="351"/>
        <v/>
      </c>
      <c r="AB766" t="str">
        <f t="shared" si="352"/>
        <v/>
      </c>
      <c r="AC766" t="str">
        <f t="shared" si="353"/>
        <v/>
      </c>
      <c r="AD766" t="str">
        <f t="shared" si="354"/>
        <v/>
      </c>
      <c r="AE766" t="str">
        <f t="shared" si="355"/>
        <v/>
      </c>
      <c r="AF766" t="str">
        <f t="shared" si="356"/>
        <v/>
      </c>
    </row>
    <row r="767" spans="4:32" ht="14.4" hidden="1">
      <c r="D767" t="str">
        <f t="shared" si="331"/>
        <v/>
      </c>
      <c r="E767" t="str">
        <f t="shared" si="332"/>
        <v/>
      </c>
      <c r="F767" t="str">
        <f t="shared" si="333"/>
        <v/>
      </c>
      <c r="G767" t="str">
        <f t="shared" si="357"/>
        <v/>
      </c>
      <c r="I767" t="str">
        <f t="shared" si="334"/>
        <v/>
      </c>
      <c r="J767" t="str">
        <f t="shared" si="335"/>
        <v/>
      </c>
      <c r="K767" t="str">
        <f t="shared" si="336"/>
        <v/>
      </c>
      <c r="L767" t="str">
        <f t="shared" si="337"/>
        <v/>
      </c>
      <c r="M767" t="str">
        <f t="shared" si="338"/>
        <v/>
      </c>
      <c r="N767" t="str">
        <f t="shared" si="339"/>
        <v/>
      </c>
      <c r="O767" t="str">
        <f t="shared" si="340"/>
        <v/>
      </c>
      <c r="P767" t="str">
        <f t="shared" si="341"/>
        <v/>
      </c>
      <c r="Q767" t="str">
        <f t="shared" si="342"/>
        <v/>
      </c>
      <c r="R767" t="str">
        <f t="shared" si="343"/>
        <v/>
      </c>
      <c r="S767" t="str">
        <f t="shared" si="344"/>
        <v/>
      </c>
      <c r="T767" t="str">
        <f t="shared" si="345"/>
        <v/>
      </c>
      <c r="U767" t="str">
        <f t="shared" si="346"/>
        <v/>
      </c>
      <c r="V767" t="str">
        <f t="shared" si="347"/>
        <v/>
      </c>
      <c r="W767" t="str">
        <f t="shared" si="348"/>
        <v/>
      </c>
      <c r="X767" t="str">
        <f t="shared" si="349"/>
        <v/>
      </c>
      <c r="Y767" t="str">
        <f t="shared" si="350"/>
        <v/>
      </c>
      <c r="Z767" t="str">
        <f t="shared" si="358"/>
        <v/>
      </c>
      <c r="AA767" t="str">
        <f t="shared" si="351"/>
        <v/>
      </c>
      <c r="AB767" t="str">
        <f t="shared" si="352"/>
        <v/>
      </c>
      <c r="AC767" t="str">
        <f t="shared" si="353"/>
        <v/>
      </c>
      <c r="AD767" t="str">
        <f t="shared" si="354"/>
        <v/>
      </c>
      <c r="AE767" t="str">
        <f t="shared" si="355"/>
        <v/>
      </c>
      <c r="AF767" t="str">
        <f t="shared" si="356"/>
        <v/>
      </c>
    </row>
    <row r="768" spans="4:32" ht="14.4" hidden="1">
      <c r="D768" t="str">
        <f t="shared" si="331"/>
        <v/>
      </c>
      <c r="E768" t="str">
        <f t="shared" si="332"/>
        <v/>
      </c>
      <c r="F768" t="str">
        <f t="shared" si="333"/>
        <v/>
      </c>
      <c r="G768" t="str">
        <f t="shared" si="357"/>
        <v/>
      </c>
      <c r="I768" t="str">
        <f t="shared" si="334"/>
        <v/>
      </c>
      <c r="J768" t="str">
        <f t="shared" si="335"/>
        <v/>
      </c>
      <c r="K768" t="str">
        <f t="shared" si="336"/>
        <v/>
      </c>
      <c r="L768" t="str">
        <f t="shared" si="337"/>
        <v/>
      </c>
      <c r="M768" t="str">
        <f t="shared" si="338"/>
        <v/>
      </c>
      <c r="N768" t="str">
        <f t="shared" si="339"/>
        <v/>
      </c>
      <c r="O768" t="str">
        <f t="shared" si="340"/>
        <v/>
      </c>
      <c r="P768" t="str">
        <f t="shared" si="341"/>
        <v/>
      </c>
      <c r="Q768" t="str">
        <f t="shared" si="342"/>
        <v/>
      </c>
      <c r="R768" t="str">
        <f t="shared" si="343"/>
        <v/>
      </c>
      <c r="S768" t="str">
        <f t="shared" si="344"/>
        <v/>
      </c>
      <c r="T768" t="str">
        <f t="shared" si="345"/>
        <v/>
      </c>
      <c r="U768" t="str">
        <f t="shared" si="346"/>
        <v/>
      </c>
      <c r="V768" t="str">
        <f t="shared" si="347"/>
        <v/>
      </c>
      <c r="W768" t="str">
        <f t="shared" si="348"/>
        <v/>
      </c>
      <c r="X768" t="str">
        <f t="shared" si="349"/>
        <v/>
      </c>
      <c r="Y768" t="str">
        <f t="shared" si="350"/>
        <v/>
      </c>
      <c r="Z768" t="str">
        <f t="shared" si="358"/>
        <v/>
      </c>
      <c r="AA768" t="str">
        <f t="shared" si="351"/>
        <v/>
      </c>
      <c r="AB768" t="str">
        <f t="shared" si="352"/>
        <v/>
      </c>
      <c r="AC768" t="str">
        <f t="shared" si="353"/>
        <v/>
      </c>
      <c r="AD768" t="str">
        <f t="shared" si="354"/>
        <v/>
      </c>
      <c r="AE768" t="str">
        <f t="shared" si="355"/>
        <v/>
      </c>
      <c r="AF768" t="str">
        <f t="shared" si="356"/>
        <v/>
      </c>
    </row>
    <row r="769" spans="4:32" ht="14.4" hidden="1">
      <c r="D769" t="str">
        <f t="shared" si="331"/>
        <v/>
      </c>
      <c r="E769" t="str">
        <f t="shared" si="332"/>
        <v/>
      </c>
      <c r="F769" t="str">
        <f t="shared" si="333"/>
        <v/>
      </c>
      <c r="G769" t="str">
        <f t="shared" si="357"/>
        <v/>
      </c>
      <c r="I769" t="str">
        <f t="shared" si="334"/>
        <v/>
      </c>
      <c r="J769" t="str">
        <f t="shared" si="335"/>
        <v/>
      </c>
      <c r="K769" t="str">
        <f t="shared" si="336"/>
        <v/>
      </c>
      <c r="L769" t="str">
        <f t="shared" si="337"/>
        <v/>
      </c>
      <c r="M769" t="str">
        <f t="shared" si="338"/>
        <v/>
      </c>
      <c r="N769" t="str">
        <f t="shared" si="339"/>
        <v/>
      </c>
      <c r="O769" t="str">
        <f t="shared" si="340"/>
        <v/>
      </c>
      <c r="P769" t="str">
        <f t="shared" si="341"/>
        <v/>
      </c>
      <c r="Q769" t="str">
        <f t="shared" si="342"/>
        <v/>
      </c>
      <c r="R769" t="str">
        <f t="shared" si="343"/>
        <v/>
      </c>
      <c r="S769" t="str">
        <f t="shared" si="344"/>
        <v/>
      </c>
      <c r="T769" t="str">
        <f t="shared" si="345"/>
        <v/>
      </c>
      <c r="U769" t="str">
        <f t="shared" si="346"/>
        <v/>
      </c>
      <c r="V769" t="str">
        <f t="shared" si="347"/>
        <v/>
      </c>
      <c r="W769" t="str">
        <f t="shared" si="348"/>
        <v/>
      </c>
      <c r="X769" t="str">
        <f t="shared" si="349"/>
        <v/>
      </c>
      <c r="Y769" t="str">
        <f t="shared" si="350"/>
        <v/>
      </c>
      <c r="Z769" t="str">
        <f t="shared" si="358"/>
        <v/>
      </c>
      <c r="AA769" t="str">
        <f t="shared" si="351"/>
        <v/>
      </c>
      <c r="AB769" t="str">
        <f t="shared" si="352"/>
        <v/>
      </c>
      <c r="AC769" t="str">
        <f t="shared" si="353"/>
        <v/>
      </c>
      <c r="AD769" t="str">
        <f t="shared" si="354"/>
        <v/>
      </c>
      <c r="AE769" t="str">
        <f t="shared" si="355"/>
        <v/>
      </c>
      <c r="AF769" t="str">
        <f t="shared" si="356"/>
        <v/>
      </c>
    </row>
    <row r="770" spans="4:32" ht="14.4" hidden="1">
      <c r="D770" t="str">
        <f t="shared" ref="D770:D833" si="359">IF(ISBLANK(A770),"",B770&amp;" ("&amp;Y770&amp;"/"&amp;L770&amp;"/"&amp;M770&amp;AA770&amp;"/"&amp;Z770&amp;"/"&amp;AF770&amp;")")</f>
        <v/>
      </c>
      <c r="E770" t="str">
        <f t="shared" ref="E770:E833" si="360">IF(
  ISBLANK(A770),
  "",
  TRIM(SUBSTITUTE(
    SUBSTITUTE(
      V770,
      MID(V770, FIND("(", V770), FIND(")", V770) - FIND("(", V770) + 1),
      ""
    ),
    "Processor", ""
  ))
)</f>
        <v/>
      </c>
      <c r="F770" t="str">
        <f t="shared" ref="F770:F833" si="361">IF(ISBLANK(A770), "", BF770)</f>
        <v/>
      </c>
      <c r="G770" t="str">
        <f t="shared" si="357"/>
        <v/>
      </c>
      <c r="I770" t="str">
        <f t="shared" ref="I770:I833" si="362">IF(ISBLANK(A770), "", SUBSTITUTE(AO770, "-inch", """"))</f>
        <v/>
      </c>
      <c r="J770" t="str">
        <f t="shared" ref="J770:J833" si="363">IF(ISBLANK(A770), "", AP770)</f>
        <v/>
      </c>
      <c r="K770" t="str">
        <f t="shared" ref="K770:K833" si="364">IF(ISBLANK(A770), "", AR770)</f>
        <v/>
      </c>
      <c r="L770" t="str">
        <f t="shared" ref="L770:L833" si="365">IF(
  ISBLANK(A770),
  "",
  MID(AB770, FIND("GB", AB770) - 2, 4)
)</f>
        <v/>
      </c>
      <c r="M770" t="str">
        <f t="shared" ref="M770:M833" si="366">IF(ISBLANK(A770),"",LEFT(AC770,FIND(" ",AC770)-1))</f>
        <v/>
      </c>
      <c r="N770" t="str">
        <f t="shared" ref="N770:N833" si="367">IF(
  AND(LEN(TRIM(AD770))=0, LEN(TRIM(AE770))=0),
  "",
  IF(LEN(TRIM(AD770))&gt;0, "Side:" &amp; CHAR(10) &amp; AD770 &amp; CHAR(10) &amp; CHAR(10), "") &amp;
  IF(LEN(TRIM(AE770))&gt;0, "Back:" &amp; CHAR(10) &amp; AE770, "")
)</f>
        <v/>
      </c>
      <c r="O770" t="str">
        <f t="shared" ref="O770:O833" si="368">IF(ISBLANK(A770), "", _xlfn.TEXTBEFORE(BX770, " ("))</f>
        <v/>
      </c>
      <c r="P770" t="str">
        <f t="shared" ref="P770:P833" si="369">IF(ISBLANK(A770), "", TRIM(_xlfn.TEXTBEFORE(BW770, " (")))</f>
        <v/>
      </c>
      <c r="Q770" t="str">
        <f t="shared" ref="Q770:Q833" si="370">IF(ISBLANK(A770), "", BJ770)</f>
        <v/>
      </c>
      <c r="R770" t="str">
        <f t="shared" ref="R770:R833" si="371">IF(ISBLANK(A770), "", CD770)</f>
        <v/>
      </c>
      <c r="S770" t="str">
        <f t="shared" ref="S770:S833" si="372">IF(ISBLANK(A770),"","No Battery")</f>
        <v/>
      </c>
      <c r="T770" t="str">
        <f t="shared" ref="T770:T833" si="373">IF(ISBLANK(A770), "", IFERROR(_xlfn.TEXTBEFORE(BT770, ", Output:"), "Not Found"))</f>
        <v/>
      </c>
      <c r="U770" t="str">
        <f t="shared" ref="U770:U833" si="374">IF(ISBLANK(A770), "", IF(BY770 = "N/A", "", BY770))</f>
        <v/>
      </c>
      <c r="V770" t="str">
        <f t="shared" ref="V770:V833" si="375">IF(ISBLANK(A770), "", BC770)</f>
        <v/>
      </c>
      <c r="W770" t="str">
        <f t="shared" ref="W770:W833" si="376">IF(
  ISBLANK(A770),
  "",
  LEFT(V770, SEARCH("processor", LOWER(V770)) - 1) &amp;
  MID(V770, SEARCH("processor", LOWER(V770)) + 10, FIND(" ", MID(V770, SEARCH("processor", LOWER(V770)) + 10, 20)) - 1)
)</f>
        <v/>
      </c>
      <c r="X770" t="str">
        <f t="shared" ref="X770:X833" si="377">IF(
  ISBLANK(A770),
  "",
  IFERROR(
    IF(
      ISNUMBER(SEARCH("Core™ i", E770)),
      _xlfn.TEXTBEFORE(_xlfn.TEXTAFTER(E770, "Core™ "), " "),
      IF(ISNUMBER(SEARCH("Core™ Ultra 7", E770)), "U7",
      IF(ISNUMBER(SEARCH("Core™ Ultra 5", E770)), "U5",
      IF(ISNUMBER(SEARCH("Core™ Ultra 3", E770)), "U3",
      IF(ISNUMBER(SEARCH("Core™ 7", E770)), "Core 7",
      IF(ISNUMBER(SEARCH("Core™ 5", E770)), "Core 5",
      IF(ISNUMBER(SEARCH("Core™ 3", E770)), "Core 3",
      IF(ISNUMBER(SEARCH("Ryzen™ 7", E770)), "R7",
      IF(ISNUMBER(SEARCH("Ryzen™ 5", E770)), "R5",
      IF(ISNUMBER(SEARCH("Ryzen™ 3", E770)), "R3",
      W770
    )))))))))),
    E770
  )
)</f>
        <v/>
      </c>
      <c r="Y770" t="str">
        <f t="shared" ref="Y770:Y833" si="378">IF(ISBLANK(A770), "",
  IF(OR(X770="U3", X770="U5", X770="U7", X770="Core 3", X770="Core 5", X770="Core 7"),
    X770 &amp; " " &amp; TRIM(RIGHT(W770, LEN(W770) - FIND("♦", SUBSTITUTE(W770, " ", "♦", LEN(W770) - LEN(SUBSTITUTE(W770, " ", "")))))),
    IF(OR(X770="R3", X770="R5", X770="R7"),
      X770 &amp; " " &amp; TRIM(MID(
        W770,
        FIND("♦", SUBSTITUTE(W770, " ", "♦", LEN(W770) - LEN(SUBSTITUTE(W770, " ", "")) - 1)) + 1,
        FIND("♦", SUBSTITUTE(W770, " ", "♦", LEN(W770) - LEN(SUBSTITUTE(W770, " ", "")))) - FIND("♦", SUBSTITUTE(W770, " ", "♦", LEN(W770) - LEN(SUBSTITUTE(W770, " ", "")) - 1)) - 1
      )),
      X770
    )
  )
)</f>
        <v/>
      </c>
      <c r="Z770" t="str">
        <f t="shared" si="358"/>
        <v/>
      </c>
      <c r="AA770" t="str">
        <f t="shared" ref="AA770:AA833" si="379">IF(
  ISBLANK(F770),
  "",
  IF(
    ISNUMBER(SEARCH("RTX", F770)),
    "/" &amp; LEFT(MID(F770, SEARCH("RTX", F770), 15),
               IFERROR(SEARCH(" ", MID(F770, SEARCH("RTX", F770), 15), 6) - 1, 15)),
    ""
  )
)</f>
        <v/>
      </c>
      <c r="AB770" t="str">
        <f t="shared" ref="AB770:AB833" si="380">IF(ISBLANK(A770), "", BH770)</f>
        <v/>
      </c>
      <c r="AC770" t="str">
        <f t="shared" ref="AC770:AC833" si="381">IF(ISBLANK(A770), "", BI770)</f>
        <v/>
      </c>
      <c r="AD770" t="str">
        <f t="shared" ref="AD770:AD833" si="382">IF(ISBLANK(A770), "", BU770)</f>
        <v/>
      </c>
      <c r="AE770" t="str">
        <f t="shared" ref="AE770:AE833" si="383">IF(ISBLANK(A770), "", BV770)</f>
        <v/>
      </c>
      <c r="AF770" t="str">
        <f t="shared" ref="AF770:AF833" si="384">IF(ISBLANK(A770),"",IFERROR(_xlfn.TEXTBEFORE(A770, "-"), A770))</f>
        <v/>
      </c>
    </row>
    <row r="771" spans="4:32" ht="14.4" hidden="1">
      <c r="D771" t="str">
        <f t="shared" si="359"/>
        <v/>
      </c>
      <c r="E771" t="str">
        <f t="shared" si="360"/>
        <v/>
      </c>
      <c r="F771" t="str">
        <f t="shared" si="361"/>
        <v/>
      </c>
      <c r="G771" t="str">
        <f t="shared" si="357"/>
        <v/>
      </c>
      <c r="I771" t="str">
        <f t="shared" si="362"/>
        <v/>
      </c>
      <c r="J771" t="str">
        <f t="shared" si="363"/>
        <v/>
      </c>
      <c r="K771" t="str">
        <f t="shared" si="364"/>
        <v/>
      </c>
      <c r="L771" t="str">
        <f t="shared" si="365"/>
        <v/>
      </c>
      <c r="M771" t="str">
        <f t="shared" si="366"/>
        <v/>
      </c>
      <c r="N771" t="str">
        <f t="shared" si="367"/>
        <v/>
      </c>
      <c r="O771" t="str">
        <f t="shared" si="368"/>
        <v/>
      </c>
      <c r="P771" t="str">
        <f t="shared" si="369"/>
        <v/>
      </c>
      <c r="Q771" t="str">
        <f t="shared" si="370"/>
        <v/>
      </c>
      <c r="R771" t="str">
        <f t="shared" si="371"/>
        <v/>
      </c>
      <c r="S771" t="str">
        <f t="shared" si="372"/>
        <v/>
      </c>
      <c r="T771" t="str">
        <f t="shared" si="373"/>
        <v/>
      </c>
      <c r="U771" t="str">
        <f t="shared" si="374"/>
        <v/>
      </c>
      <c r="V771" t="str">
        <f t="shared" si="375"/>
        <v/>
      </c>
      <c r="W771" t="str">
        <f t="shared" si="376"/>
        <v/>
      </c>
      <c r="X771" t="str">
        <f t="shared" si="377"/>
        <v/>
      </c>
      <c r="Y771" t="str">
        <f t="shared" si="378"/>
        <v/>
      </c>
      <c r="Z771" t="str">
        <f t="shared" si="358"/>
        <v/>
      </c>
      <c r="AA771" t="str">
        <f t="shared" si="379"/>
        <v/>
      </c>
      <c r="AB771" t="str">
        <f t="shared" si="380"/>
        <v/>
      </c>
      <c r="AC771" t="str">
        <f t="shared" si="381"/>
        <v/>
      </c>
      <c r="AD771" t="str">
        <f t="shared" si="382"/>
        <v/>
      </c>
      <c r="AE771" t="str">
        <f t="shared" si="383"/>
        <v/>
      </c>
      <c r="AF771" t="str">
        <f t="shared" si="384"/>
        <v/>
      </c>
    </row>
    <row r="772" spans="4:32" ht="14.4" hidden="1">
      <c r="D772" t="str">
        <f t="shared" si="359"/>
        <v/>
      </c>
      <c r="E772" t="str">
        <f t="shared" si="360"/>
        <v/>
      </c>
      <c r="F772" t="str">
        <f t="shared" si="361"/>
        <v/>
      </c>
      <c r="G772" t="str">
        <f t="shared" si="357"/>
        <v/>
      </c>
      <c r="I772" t="str">
        <f t="shared" si="362"/>
        <v/>
      </c>
      <c r="J772" t="str">
        <f t="shared" si="363"/>
        <v/>
      </c>
      <c r="K772" t="str">
        <f t="shared" si="364"/>
        <v/>
      </c>
      <c r="L772" t="str">
        <f t="shared" si="365"/>
        <v/>
      </c>
      <c r="M772" t="str">
        <f t="shared" si="366"/>
        <v/>
      </c>
      <c r="N772" t="str">
        <f t="shared" si="367"/>
        <v/>
      </c>
      <c r="O772" t="str">
        <f t="shared" si="368"/>
        <v/>
      </c>
      <c r="P772" t="str">
        <f t="shared" si="369"/>
        <v/>
      </c>
      <c r="Q772" t="str">
        <f t="shared" si="370"/>
        <v/>
      </c>
      <c r="R772" t="str">
        <f t="shared" si="371"/>
        <v/>
      </c>
      <c r="S772" t="str">
        <f t="shared" si="372"/>
        <v/>
      </c>
      <c r="T772" t="str">
        <f t="shared" si="373"/>
        <v/>
      </c>
      <c r="U772" t="str">
        <f t="shared" si="374"/>
        <v/>
      </c>
      <c r="V772" t="str">
        <f t="shared" si="375"/>
        <v/>
      </c>
      <c r="W772" t="str">
        <f t="shared" si="376"/>
        <v/>
      </c>
      <c r="X772" t="str">
        <f t="shared" si="377"/>
        <v/>
      </c>
      <c r="Y772" t="str">
        <f t="shared" si="378"/>
        <v/>
      </c>
      <c r="Z772" t="str">
        <f t="shared" si="358"/>
        <v/>
      </c>
      <c r="AA772" t="str">
        <f t="shared" si="379"/>
        <v/>
      </c>
      <c r="AB772" t="str">
        <f t="shared" si="380"/>
        <v/>
      </c>
      <c r="AC772" t="str">
        <f t="shared" si="381"/>
        <v/>
      </c>
      <c r="AD772" t="str">
        <f t="shared" si="382"/>
        <v/>
      </c>
      <c r="AE772" t="str">
        <f t="shared" si="383"/>
        <v/>
      </c>
      <c r="AF772" t="str">
        <f t="shared" si="384"/>
        <v/>
      </c>
    </row>
    <row r="773" spans="4:32" ht="14.4" hidden="1">
      <c r="D773" t="str">
        <f t="shared" si="359"/>
        <v/>
      </c>
      <c r="E773" t="str">
        <f t="shared" si="360"/>
        <v/>
      </c>
      <c r="F773" t="str">
        <f t="shared" si="361"/>
        <v/>
      </c>
      <c r="G773" t="str">
        <f t="shared" si="357"/>
        <v/>
      </c>
      <c r="I773" t="str">
        <f t="shared" si="362"/>
        <v/>
      </c>
      <c r="J773" t="str">
        <f t="shared" si="363"/>
        <v/>
      </c>
      <c r="K773" t="str">
        <f t="shared" si="364"/>
        <v/>
      </c>
      <c r="L773" t="str">
        <f t="shared" si="365"/>
        <v/>
      </c>
      <c r="M773" t="str">
        <f t="shared" si="366"/>
        <v/>
      </c>
      <c r="N773" t="str">
        <f t="shared" si="367"/>
        <v/>
      </c>
      <c r="O773" t="str">
        <f t="shared" si="368"/>
        <v/>
      </c>
      <c r="P773" t="str">
        <f t="shared" si="369"/>
        <v/>
      </c>
      <c r="Q773" t="str">
        <f t="shared" si="370"/>
        <v/>
      </c>
      <c r="R773" t="str">
        <f t="shared" si="371"/>
        <v/>
      </c>
      <c r="S773" t="str">
        <f t="shared" si="372"/>
        <v/>
      </c>
      <c r="T773" t="str">
        <f t="shared" si="373"/>
        <v/>
      </c>
      <c r="U773" t="str">
        <f t="shared" si="374"/>
        <v/>
      </c>
      <c r="V773" t="str">
        <f t="shared" si="375"/>
        <v/>
      </c>
      <c r="W773" t="str">
        <f t="shared" si="376"/>
        <v/>
      </c>
      <c r="X773" t="str">
        <f t="shared" si="377"/>
        <v/>
      </c>
      <c r="Y773" t="str">
        <f t="shared" si="378"/>
        <v/>
      </c>
      <c r="Z773" t="str">
        <f t="shared" si="358"/>
        <v/>
      </c>
      <c r="AA773" t="str">
        <f t="shared" si="379"/>
        <v/>
      </c>
      <c r="AB773" t="str">
        <f t="shared" si="380"/>
        <v/>
      </c>
      <c r="AC773" t="str">
        <f t="shared" si="381"/>
        <v/>
      </c>
      <c r="AD773" t="str">
        <f t="shared" si="382"/>
        <v/>
      </c>
      <c r="AE773" t="str">
        <f t="shared" si="383"/>
        <v/>
      </c>
      <c r="AF773" t="str">
        <f t="shared" si="384"/>
        <v/>
      </c>
    </row>
    <row r="774" spans="4:32" ht="14.4" hidden="1">
      <c r="D774" t="str">
        <f t="shared" si="359"/>
        <v/>
      </c>
      <c r="E774" t="str">
        <f t="shared" si="360"/>
        <v/>
      </c>
      <c r="F774" t="str">
        <f t="shared" si="361"/>
        <v/>
      </c>
      <c r="G774" t="str">
        <f t="shared" si="357"/>
        <v/>
      </c>
      <c r="I774" t="str">
        <f t="shared" si="362"/>
        <v/>
      </c>
      <c r="J774" t="str">
        <f t="shared" si="363"/>
        <v/>
      </c>
      <c r="K774" t="str">
        <f t="shared" si="364"/>
        <v/>
      </c>
      <c r="L774" t="str">
        <f t="shared" si="365"/>
        <v/>
      </c>
      <c r="M774" t="str">
        <f t="shared" si="366"/>
        <v/>
      </c>
      <c r="N774" t="str">
        <f t="shared" si="367"/>
        <v/>
      </c>
      <c r="O774" t="str">
        <f t="shared" si="368"/>
        <v/>
      </c>
      <c r="P774" t="str">
        <f t="shared" si="369"/>
        <v/>
      </c>
      <c r="Q774" t="str">
        <f t="shared" si="370"/>
        <v/>
      </c>
      <c r="R774" t="str">
        <f t="shared" si="371"/>
        <v/>
      </c>
      <c r="S774" t="str">
        <f t="shared" si="372"/>
        <v/>
      </c>
      <c r="T774" t="str">
        <f t="shared" si="373"/>
        <v/>
      </c>
      <c r="U774" t="str">
        <f t="shared" si="374"/>
        <v/>
      </c>
      <c r="V774" t="str">
        <f t="shared" si="375"/>
        <v/>
      </c>
      <c r="W774" t="str">
        <f t="shared" si="376"/>
        <v/>
      </c>
      <c r="X774" t="str">
        <f t="shared" si="377"/>
        <v/>
      </c>
      <c r="Y774" t="str">
        <f t="shared" si="378"/>
        <v/>
      </c>
      <c r="Z774" t="str">
        <f t="shared" si="358"/>
        <v/>
      </c>
      <c r="AA774" t="str">
        <f t="shared" si="379"/>
        <v/>
      </c>
      <c r="AB774" t="str">
        <f t="shared" si="380"/>
        <v/>
      </c>
      <c r="AC774" t="str">
        <f t="shared" si="381"/>
        <v/>
      </c>
      <c r="AD774" t="str">
        <f t="shared" si="382"/>
        <v/>
      </c>
      <c r="AE774" t="str">
        <f t="shared" si="383"/>
        <v/>
      </c>
      <c r="AF774" t="str">
        <f t="shared" si="384"/>
        <v/>
      </c>
    </row>
    <row r="775" spans="4:32" ht="14.4" hidden="1">
      <c r="D775" t="str">
        <f t="shared" si="359"/>
        <v/>
      </c>
      <c r="E775" t="str">
        <f t="shared" si="360"/>
        <v/>
      </c>
      <c r="F775" t="str">
        <f t="shared" si="361"/>
        <v/>
      </c>
      <c r="G775" t="str">
        <f t="shared" si="357"/>
        <v/>
      </c>
      <c r="I775" t="str">
        <f t="shared" si="362"/>
        <v/>
      </c>
      <c r="J775" t="str">
        <f t="shared" si="363"/>
        <v/>
      </c>
      <c r="K775" t="str">
        <f t="shared" si="364"/>
        <v/>
      </c>
      <c r="L775" t="str">
        <f t="shared" si="365"/>
        <v/>
      </c>
      <c r="M775" t="str">
        <f t="shared" si="366"/>
        <v/>
      </c>
      <c r="N775" t="str">
        <f t="shared" si="367"/>
        <v/>
      </c>
      <c r="O775" t="str">
        <f t="shared" si="368"/>
        <v/>
      </c>
      <c r="P775" t="str">
        <f t="shared" si="369"/>
        <v/>
      </c>
      <c r="Q775" t="str">
        <f t="shared" si="370"/>
        <v/>
      </c>
      <c r="R775" t="str">
        <f t="shared" si="371"/>
        <v/>
      </c>
      <c r="S775" t="str">
        <f t="shared" si="372"/>
        <v/>
      </c>
      <c r="T775" t="str">
        <f t="shared" si="373"/>
        <v/>
      </c>
      <c r="U775" t="str">
        <f t="shared" si="374"/>
        <v/>
      </c>
      <c r="V775" t="str">
        <f t="shared" si="375"/>
        <v/>
      </c>
      <c r="W775" t="str">
        <f t="shared" si="376"/>
        <v/>
      </c>
      <c r="X775" t="str">
        <f t="shared" si="377"/>
        <v/>
      </c>
      <c r="Y775" t="str">
        <f t="shared" si="378"/>
        <v/>
      </c>
      <c r="Z775" t="str">
        <f t="shared" si="358"/>
        <v/>
      </c>
      <c r="AA775" t="str">
        <f t="shared" si="379"/>
        <v/>
      </c>
      <c r="AB775" t="str">
        <f t="shared" si="380"/>
        <v/>
      </c>
      <c r="AC775" t="str">
        <f t="shared" si="381"/>
        <v/>
      </c>
      <c r="AD775" t="str">
        <f t="shared" si="382"/>
        <v/>
      </c>
      <c r="AE775" t="str">
        <f t="shared" si="383"/>
        <v/>
      </c>
      <c r="AF775" t="str">
        <f t="shared" si="384"/>
        <v/>
      </c>
    </row>
    <row r="776" spans="4:32" ht="14.4" hidden="1">
      <c r="D776" t="str">
        <f t="shared" si="359"/>
        <v/>
      </c>
      <c r="E776" t="str">
        <f t="shared" si="360"/>
        <v/>
      </c>
      <c r="F776" t="str">
        <f t="shared" si="361"/>
        <v/>
      </c>
      <c r="G776" t="str">
        <f t="shared" si="357"/>
        <v/>
      </c>
      <c r="I776" t="str">
        <f t="shared" si="362"/>
        <v/>
      </c>
      <c r="J776" t="str">
        <f t="shared" si="363"/>
        <v/>
      </c>
      <c r="K776" t="str">
        <f t="shared" si="364"/>
        <v/>
      </c>
      <c r="L776" t="str">
        <f t="shared" si="365"/>
        <v/>
      </c>
      <c r="M776" t="str">
        <f t="shared" si="366"/>
        <v/>
      </c>
      <c r="N776" t="str">
        <f t="shared" si="367"/>
        <v/>
      </c>
      <c r="O776" t="str">
        <f t="shared" si="368"/>
        <v/>
      </c>
      <c r="P776" t="str">
        <f t="shared" si="369"/>
        <v/>
      </c>
      <c r="Q776" t="str">
        <f t="shared" si="370"/>
        <v/>
      </c>
      <c r="R776" t="str">
        <f t="shared" si="371"/>
        <v/>
      </c>
      <c r="S776" t="str">
        <f t="shared" si="372"/>
        <v/>
      </c>
      <c r="T776" t="str">
        <f t="shared" si="373"/>
        <v/>
      </c>
      <c r="U776" t="str">
        <f t="shared" si="374"/>
        <v/>
      </c>
      <c r="V776" t="str">
        <f t="shared" si="375"/>
        <v/>
      </c>
      <c r="W776" t="str">
        <f t="shared" si="376"/>
        <v/>
      </c>
      <c r="X776" t="str">
        <f t="shared" si="377"/>
        <v/>
      </c>
      <c r="Y776" t="str">
        <f t="shared" si="378"/>
        <v/>
      </c>
      <c r="Z776" t="str">
        <f t="shared" si="358"/>
        <v/>
      </c>
      <c r="AA776" t="str">
        <f t="shared" si="379"/>
        <v/>
      </c>
      <c r="AB776" t="str">
        <f t="shared" si="380"/>
        <v/>
      </c>
      <c r="AC776" t="str">
        <f t="shared" si="381"/>
        <v/>
      </c>
      <c r="AD776" t="str">
        <f t="shared" si="382"/>
        <v/>
      </c>
      <c r="AE776" t="str">
        <f t="shared" si="383"/>
        <v/>
      </c>
      <c r="AF776" t="str">
        <f t="shared" si="384"/>
        <v/>
      </c>
    </row>
    <row r="777" spans="4:32" ht="14.4" hidden="1">
      <c r="D777" t="str">
        <f t="shared" si="359"/>
        <v/>
      </c>
      <c r="E777" t="str">
        <f t="shared" si="360"/>
        <v/>
      </c>
      <c r="F777" t="str">
        <f t="shared" si="361"/>
        <v/>
      </c>
      <c r="G777" t="str">
        <f t="shared" si="357"/>
        <v/>
      </c>
      <c r="I777" t="str">
        <f t="shared" si="362"/>
        <v/>
      </c>
      <c r="J777" t="str">
        <f t="shared" si="363"/>
        <v/>
      </c>
      <c r="K777" t="str">
        <f t="shared" si="364"/>
        <v/>
      </c>
      <c r="L777" t="str">
        <f t="shared" si="365"/>
        <v/>
      </c>
      <c r="M777" t="str">
        <f t="shared" si="366"/>
        <v/>
      </c>
      <c r="N777" t="str">
        <f t="shared" si="367"/>
        <v/>
      </c>
      <c r="O777" t="str">
        <f t="shared" si="368"/>
        <v/>
      </c>
      <c r="P777" t="str">
        <f t="shared" si="369"/>
        <v/>
      </c>
      <c r="Q777" t="str">
        <f t="shared" si="370"/>
        <v/>
      </c>
      <c r="R777" t="str">
        <f t="shared" si="371"/>
        <v/>
      </c>
      <c r="S777" t="str">
        <f t="shared" si="372"/>
        <v/>
      </c>
      <c r="T777" t="str">
        <f t="shared" si="373"/>
        <v/>
      </c>
      <c r="U777" t="str">
        <f t="shared" si="374"/>
        <v/>
      </c>
      <c r="V777" t="str">
        <f t="shared" si="375"/>
        <v/>
      </c>
      <c r="W777" t="str">
        <f t="shared" si="376"/>
        <v/>
      </c>
      <c r="X777" t="str">
        <f t="shared" si="377"/>
        <v/>
      </c>
      <c r="Y777" t="str">
        <f t="shared" si="378"/>
        <v/>
      </c>
      <c r="Z777" t="str">
        <f t="shared" si="358"/>
        <v/>
      </c>
      <c r="AA777" t="str">
        <f t="shared" si="379"/>
        <v/>
      </c>
      <c r="AB777" t="str">
        <f t="shared" si="380"/>
        <v/>
      </c>
      <c r="AC777" t="str">
        <f t="shared" si="381"/>
        <v/>
      </c>
      <c r="AD777" t="str">
        <f t="shared" si="382"/>
        <v/>
      </c>
      <c r="AE777" t="str">
        <f t="shared" si="383"/>
        <v/>
      </c>
      <c r="AF777" t="str">
        <f t="shared" si="384"/>
        <v/>
      </c>
    </row>
    <row r="778" spans="4:32" ht="14.4" hidden="1">
      <c r="D778" t="str">
        <f t="shared" si="359"/>
        <v/>
      </c>
      <c r="E778" t="str">
        <f t="shared" si="360"/>
        <v/>
      </c>
      <c r="F778" t="str">
        <f t="shared" si="361"/>
        <v/>
      </c>
      <c r="G778" t="str">
        <f t="shared" si="357"/>
        <v/>
      </c>
      <c r="I778" t="str">
        <f t="shared" si="362"/>
        <v/>
      </c>
      <c r="J778" t="str">
        <f t="shared" si="363"/>
        <v/>
      </c>
      <c r="K778" t="str">
        <f t="shared" si="364"/>
        <v/>
      </c>
      <c r="L778" t="str">
        <f t="shared" si="365"/>
        <v/>
      </c>
      <c r="M778" t="str">
        <f t="shared" si="366"/>
        <v/>
      </c>
      <c r="N778" t="str">
        <f t="shared" si="367"/>
        <v/>
      </c>
      <c r="O778" t="str">
        <f t="shared" si="368"/>
        <v/>
      </c>
      <c r="P778" t="str">
        <f t="shared" si="369"/>
        <v/>
      </c>
      <c r="Q778" t="str">
        <f t="shared" si="370"/>
        <v/>
      </c>
      <c r="R778" t="str">
        <f t="shared" si="371"/>
        <v/>
      </c>
      <c r="S778" t="str">
        <f t="shared" si="372"/>
        <v/>
      </c>
      <c r="T778" t="str">
        <f t="shared" si="373"/>
        <v/>
      </c>
      <c r="U778" t="str">
        <f t="shared" si="374"/>
        <v/>
      </c>
      <c r="V778" t="str">
        <f t="shared" si="375"/>
        <v/>
      </c>
      <c r="W778" t="str">
        <f t="shared" si="376"/>
        <v/>
      </c>
      <c r="X778" t="str">
        <f t="shared" si="377"/>
        <v/>
      </c>
      <c r="Y778" t="str">
        <f t="shared" si="378"/>
        <v/>
      </c>
      <c r="Z778" t="str">
        <f t="shared" si="358"/>
        <v/>
      </c>
      <c r="AA778" t="str">
        <f t="shared" si="379"/>
        <v/>
      </c>
      <c r="AB778" t="str">
        <f t="shared" si="380"/>
        <v/>
      </c>
      <c r="AC778" t="str">
        <f t="shared" si="381"/>
        <v/>
      </c>
      <c r="AD778" t="str">
        <f t="shared" si="382"/>
        <v/>
      </c>
      <c r="AE778" t="str">
        <f t="shared" si="383"/>
        <v/>
      </c>
      <c r="AF778" t="str">
        <f t="shared" si="384"/>
        <v/>
      </c>
    </row>
    <row r="779" spans="4:32" ht="14.4" hidden="1">
      <c r="D779" t="str">
        <f t="shared" si="359"/>
        <v/>
      </c>
      <c r="E779" t="str">
        <f t="shared" si="360"/>
        <v/>
      </c>
      <c r="F779" t="str">
        <f t="shared" si="361"/>
        <v/>
      </c>
      <c r="G779" t="str">
        <f t="shared" si="357"/>
        <v/>
      </c>
      <c r="I779" t="str">
        <f t="shared" si="362"/>
        <v/>
      </c>
      <c r="J779" t="str">
        <f t="shared" si="363"/>
        <v/>
      </c>
      <c r="K779" t="str">
        <f t="shared" si="364"/>
        <v/>
      </c>
      <c r="L779" t="str">
        <f t="shared" si="365"/>
        <v/>
      </c>
      <c r="M779" t="str">
        <f t="shared" si="366"/>
        <v/>
      </c>
      <c r="N779" t="str">
        <f t="shared" si="367"/>
        <v/>
      </c>
      <c r="O779" t="str">
        <f t="shared" si="368"/>
        <v/>
      </c>
      <c r="P779" t="str">
        <f t="shared" si="369"/>
        <v/>
      </c>
      <c r="Q779" t="str">
        <f t="shared" si="370"/>
        <v/>
      </c>
      <c r="R779" t="str">
        <f t="shared" si="371"/>
        <v/>
      </c>
      <c r="S779" t="str">
        <f t="shared" si="372"/>
        <v/>
      </c>
      <c r="T779" t="str">
        <f t="shared" si="373"/>
        <v/>
      </c>
      <c r="U779" t="str">
        <f t="shared" si="374"/>
        <v/>
      </c>
      <c r="V779" t="str">
        <f t="shared" si="375"/>
        <v/>
      </c>
      <c r="W779" t="str">
        <f t="shared" si="376"/>
        <v/>
      </c>
      <c r="X779" t="str">
        <f t="shared" si="377"/>
        <v/>
      </c>
      <c r="Y779" t="str">
        <f t="shared" si="378"/>
        <v/>
      </c>
      <c r="Z779" t="str">
        <f t="shared" si="358"/>
        <v/>
      </c>
      <c r="AA779" t="str">
        <f t="shared" si="379"/>
        <v/>
      </c>
      <c r="AB779" t="str">
        <f t="shared" si="380"/>
        <v/>
      </c>
      <c r="AC779" t="str">
        <f t="shared" si="381"/>
        <v/>
      </c>
      <c r="AD779" t="str">
        <f t="shared" si="382"/>
        <v/>
      </c>
      <c r="AE779" t="str">
        <f t="shared" si="383"/>
        <v/>
      </c>
      <c r="AF779" t="str">
        <f t="shared" si="384"/>
        <v/>
      </c>
    </row>
    <row r="780" spans="4:32" ht="14.4" hidden="1">
      <c r="D780" t="str">
        <f t="shared" si="359"/>
        <v/>
      </c>
      <c r="E780" t="str">
        <f t="shared" si="360"/>
        <v/>
      </c>
      <c r="F780" t="str">
        <f t="shared" si="361"/>
        <v/>
      </c>
      <c r="G780" t="str">
        <f t="shared" si="357"/>
        <v/>
      </c>
      <c r="I780" t="str">
        <f t="shared" si="362"/>
        <v/>
      </c>
      <c r="J780" t="str">
        <f t="shared" si="363"/>
        <v/>
      </c>
      <c r="K780" t="str">
        <f t="shared" si="364"/>
        <v/>
      </c>
      <c r="L780" t="str">
        <f t="shared" si="365"/>
        <v/>
      </c>
      <c r="M780" t="str">
        <f t="shared" si="366"/>
        <v/>
      </c>
      <c r="N780" t="str">
        <f t="shared" si="367"/>
        <v/>
      </c>
      <c r="O780" t="str">
        <f t="shared" si="368"/>
        <v/>
      </c>
      <c r="P780" t="str">
        <f t="shared" si="369"/>
        <v/>
      </c>
      <c r="Q780" t="str">
        <f t="shared" si="370"/>
        <v/>
      </c>
      <c r="R780" t="str">
        <f t="shared" si="371"/>
        <v/>
      </c>
      <c r="S780" t="str">
        <f t="shared" si="372"/>
        <v/>
      </c>
      <c r="T780" t="str">
        <f t="shared" si="373"/>
        <v/>
      </c>
      <c r="U780" t="str">
        <f t="shared" si="374"/>
        <v/>
      </c>
      <c r="V780" t="str">
        <f t="shared" si="375"/>
        <v/>
      </c>
      <c r="W780" t="str">
        <f t="shared" si="376"/>
        <v/>
      </c>
      <c r="X780" t="str">
        <f t="shared" si="377"/>
        <v/>
      </c>
      <c r="Y780" t="str">
        <f t="shared" si="378"/>
        <v/>
      </c>
      <c r="Z780" t="str">
        <f t="shared" si="358"/>
        <v/>
      </c>
      <c r="AA780" t="str">
        <f t="shared" si="379"/>
        <v/>
      </c>
      <c r="AB780" t="str">
        <f t="shared" si="380"/>
        <v/>
      </c>
      <c r="AC780" t="str">
        <f t="shared" si="381"/>
        <v/>
      </c>
      <c r="AD780" t="str">
        <f t="shared" si="382"/>
        <v/>
      </c>
      <c r="AE780" t="str">
        <f t="shared" si="383"/>
        <v/>
      </c>
      <c r="AF780" t="str">
        <f t="shared" si="384"/>
        <v/>
      </c>
    </row>
    <row r="781" spans="4:32" ht="14.4" hidden="1">
      <c r="D781" t="str">
        <f t="shared" si="359"/>
        <v/>
      </c>
      <c r="E781" t="str">
        <f t="shared" si="360"/>
        <v/>
      </c>
      <c r="F781" t="str">
        <f t="shared" si="361"/>
        <v/>
      </c>
      <c r="G781" t="str">
        <f t="shared" si="357"/>
        <v/>
      </c>
      <c r="I781" t="str">
        <f t="shared" si="362"/>
        <v/>
      </c>
      <c r="J781" t="str">
        <f t="shared" si="363"/>
        <v/>
      </c>
      <c r="K781" t="str">
        <f t="shared" si="364"/>
        <v/>
      </c>
      <c r="L781" t="str">
        <f t="shared" si="365"/>
        <v/>
      </c>
      <c r="M781" t="str">
        <f t="shared" si="366"/>
        <v/>
      </c>
      <c r="N781" t="str">
        <f t="shared" si="367"/>
        <v/>
      </c>
      <c r="O781" t="str">
        <f t="shared" si="368"/>
        <v/>
      </c>
      <c r="P781" t="str">
        <f t="shared" si="369"/>
        <v/>
      </c>
      <c r="Q781" t="str">
        <f t="shared" si="370"/>
        <v/>
      </c>
      <c r="R781" t="str">
        <f t="shared" si="371"/>
        <v/>
      </c>
      <c r="S781" t="str">
        <f t="shared" si="372"/>
        <v/>
      </c>
      <c r="T781" t="str">
        <f t="shared" si="373"/>
        <v/>
      </c>
      <c r="U781" t="str">
        <f t="shared" si="374"/>
        <v/>
      </c>
      <c r="V781" t="str">
        <f t="shared" si="375"/>
        <v/>
      </c>
      <c r="W781" t="str">
        <f t="shared" si="376"/>
        <v/>
      </c>
      <c r="X781" t="str">
        <f t="shared" si="377"/>
        <v/>
      </c>
      <c r="Y781" t="str">
        <f t="shared" si="378"/>
        <v/>
      </c>
      <c r="Z781" t="str">
        <f t="shared" si="358"/>
        <v/>
      </c>
      <c r="AA781" t="str">
        <f t="shared" si="379"/>
        <v/>
      </c>
      <c r="AB781" t="str">
        <f t="shared" si="380"/>
        <v/>
      </c>
      <c r="AC781" t="str">
        <f t="shared" si="381"/>
        <v/>
      </c>
      <c r="AD781" t="str">
        <f t="shared" si="382"/>
        <v/>
      </c>
      <c r="AE781" t="str">
        <f t="shared" si="383"/>
        <v/>
      </c>
      <c r="AF781" t="str">
        <f t="shared" si="384"/>
        <v/>
      </c>
    </row>
    <row r="782" spans="4:32" ht="14.4" hidden="1">
      <c r="D782" t="str">
        <f t="shared" si="359"/>
        <v/>
      </c>
      <c r="E782" t="str">
        <f t="shared" si="360"/>
        <v/>
      </c>
      <c r="F782" t="str">
        <f t="shared" si="361"/>
        <v/>
      </c>
      <c r="G782" t="str">
        <f t="shared" si="357"/>
        <v/>
      </c>
      <c r="I782" t="str">
        <f t="shared" si="362"/>
        <v/>
      </c>
      <c r="J782" t="str">
        <f t="shared" si="363"/>
        <v/>
      </c>
      <c r="K782" t="str">
        <f t="shared" si="364"/>
        <v/>
      </c>
      <c r="L782" t="str">
        <f t="shared" si="365"/>
        <v/>
      </c>
      <c r="M782" t="str">
        <f t="shared" si="366"/>
        <v/>
      </c>
      <c r="N782" t="str">
        <f t="shared" si="367"/>
        <v/>
      </c>
      <c r="O782" t="str">
        <f t="shared" si="368"/>
        <v/>
      </c>
      <c r="P782" t="str">
        <f t="shared" si="369"/>
        <v/>
      </c>
      <c r="Q782" t="str">
        <f t="shared" si="370"/>
        <v/>
      </c>
      <c r="R782" t="str">
        <f t="shared" si="371"/>
        <v/>
      </c>
      <c r="S782" t="str">
        <f t="shared" si="372"/>
        <v/>
      </c>
      <c r="T782" t="str">
        <f t="shared" si="373"/>
        <v/>
      </c>
      <c r="U782" t="str">
        <f t="shared" si="374"/>
        <v/>
      </c>
      <c r="V782" t="str">
        <f t="shared" si="375"/>
        <v/>
      </c>
      <c r="W782" t="str">
        <f t="shared" si="376"/>
        <v/>
      </c>
      <c r="X782" t="str">
        <f t="shared" si="377"/>
        <v/>
      </c>
      <c r="Y782" t="str">
        <f t="shared" si="378"/>
        <v/>
      </c>
      <c r="Z782" t="str">
        <f t="shared" si="358"/>
        <v/>
      </c>
      <c r="AA782" t="str">
        <f t="shared" si="379"/>
        <v/>
      </c>
      <c r="AB782" t="str">
        <f t="shared" si="380"/>
        <v/>
      </c>
      <c r="AC782" t="str">
        <f t="shared" si="381"/>
        <v/>
      </c>
      <c r="AD782" t="str">
        <f t="shared" si="382"/>
        <v/>
      </c>
      <c r="AE782" t="str">
        <f t="shared" si="383"/>
        <v/>
      </c>
      <c r="AF782" t="str">
        <f t="shared" si="384"/>
        <v/>
      </c>
    </row>
    <row r="783" spans="4:32" ht="14.4" hidden="1">
      <c r="D783" t="str">
        <f t="shared" si="359"/>
        <v/>
      </c>
      <c r="E783" t="str">
        <f t="shared" si="360"/>
        <v/>
      </c>
      <c r="F783" t="str">
        <f t="shared" si="361"/>
        <v/>
      </c>
      <c r="G783" t="str">
        <f t="shared" si="357"/>
        <v/>
      </c>
      <c r="I783" t="str">
        <f t="shared" si="362"/>
        <v/>
      </c>
      <c r="J783" t="str">
        <f t="shared" si="363"/>
        <v/>
      </c>
      <c r="K783" t="str">
        <f t="shared" si="364"/>
        <v/>
      </c>
      <c r="L783" t="str">
        <f t="shared" si="365"/>
        <v/>
      </c>
      <c r="M783" t="str">
        <f t="shared" si="366"/>
        <v/>
      </c>
      <c r="N783" t="str">
        <f t="shared" si="367"/>
        <v/>
      </c>
      <c r="O783" t="str">
        <f t="shared" si="368"/>
        <v/>
      </c>
      <c r="P783" t="str">
        <f t="shared" si="369"/>
        <v/>
      </c>
      <c r="Q783" t="str">
        <f t="shared" si="370"/>
        <v/>
      </c>
      <c r="R783" t="str">
        <f t="shared" si="371"/>
        <v/>
      </c>
      <c r="S783" t="str">
        <f t="shared" si="372"/>
        <v/>
      </c>
      <c r="T783" t="str">
        <f t="shared" si="373"/>
        <v/>
      </c>
      <c r="U783" t="str">
        <f t="shared" si="374"/>
        <v/>
      </c>
      <c r="V783" t="str">
        <f t="shared" si="375"/>
        <v/>
      </c>
      <c r="W783" t="str">
        <f t="shared" si="376"/>
        <v/>
      </c>
      <c r="X783" t="str">
        <f t="shared" si="377"/>
        <v/>
      </c>
      <c r="Y783" t="str">
        <f t="shared" si="378"/>
        <v/>
      </c>
      <c r="Z783" t="str">
        <f t="shared" si="358"/>
        <v/>
      </c>
      <c r="AA783" t="str">
        <f t="shared" si="379"/>
        <v/>
      </c>
      <c r="AB783" t="str">
        <f t="shared" si="380"/>
        <v/>
      </c>
      <c r="AC783" t="str">
        <f t="shared" si="381"/>
        <v/>
      </c>
      <c r="AD783" t="str">
        <f t="shared" si="382"/>
        <v/>
      </c>
      <c r="AE783" t="str">
        <f t="shared" si="383"/>
        <v/>
      </c>
      <c r="AF783" t="str">
        <f t="shared" si="384"/>
        <v/>
      </c>
    </row>
    <row r="784" spans="4:32" ht="14.4" hidden="1">
      <c r="D784" t="str">
        <f t="shared" si="359"/>
        <v/>
      </c>
      <c r="E784" t="str">
        <f t="shared" si="360"/>
        <v/>
      </c>
      <c r="F784" t="str">
        <f t="shared" si="361"/>
        <v/>
      </c>
      <c r="G784" t="str">
        <f t="shared" si="357"/>
        <v/>
      </c>
      <c r="I784" t="str">
        <f t="shared" si="362"/>
        <v/>
      </c>
      <c r="J784" t="str">
        <f t="shared" si="363"/>
        <v/>
      </c>
      <c r="K784" t="str">
        <f t="shared" si="364"/>
        <v/>
      </c>
      <c r="L784" t="str">
        <f t="shared" si="365"/>
        <v/>
      </c>
      <c r="M784" t="str">
        <f t="shared" si="366"/>
        <v/>
      </c>
      <c r="N784" t="str">
        <f t="shared" si="367"/>
        <v/>
      </c>
      <c r="O784" t="str">
        <f t="shared" si="368"/>
        <v/>
      </c>
      <c r="P784" t="str">
        <f t="shared" si="369"/>
        <v/>
      </c>
      <c r="Q784" t="str">
        <f t="shared" si="370"/>
        <v/>
      </c>
      <c r="R784" t="str">
        <f t="shared" si="371"/>
        <v/>
      </c>
      <c r="S784" t="str">
        <f t="shared" si="372"/>
        <v/>
      </c>
      <c r="T784" t="str">
        <f t="shared" si="373"/>
        <v/>
      </c>
      <c r="U784" t="str">
        <f t="shared" si="374"/>
        <v/>
      </c>
      <c r="V784" t="str">
        <f t="shared" si="375"/>
        <v/>
      </c>
      <c r="W784" t="str">
        <f t="shared" si="376"/>
        <v/>
      </c>
      <c r="X784" t="str">
        <f t="shared" si="377"/>
        <v/>
      </c>
      <c r="Y784" t="str">
        <f t="shared" si="378"/>
        <v/>
      </c>
      <c r="Z784" t="str">
        <f t="shared" si="358"/>
        <v/>
      </c>
      <c r="AA784" t="str">
        <f t="shared" si="379"/>
        <v/>
      </c>
      <c r="AB784" t="str">
        <f t="shared" si="380"/>
        <v/>
      </c>
      <c r="AC784" t="str">
        <f t="shared" si="381"/>
        <v/>
      </c>
      <c r="AD784" t="str">
        <f t="shared" si="382"/>
        <v/>
      </c>
      <c r="AE784" t="str">
        <f t="shared" si="383"/>
        <v/>
      </c>
      <c r="AF784" t="str">
        <f t="shared" si="384"/>
        <v/>
      </c>
    </row>
    <row r="785" spans="4:32" ht="14.4" hidden="1">
      <c r="D785" t="str">
        <f t="shared" si="359"/>
        <v/>
      </c>
      <c r="E785" t="str">
        <f t="shared" si="360"/>
        <v/>
      </c>
      <c r="F785" t="str">
        <f t="shared" si="361"/>
        <v/>
      </c>
      <c r="G785" t="str">
        <f t="shared" si="357"/>
        <v/>
      </c>
      <c r="I785" t="str">
        <f t="shared" si="362"/>
        <v/>
      </c>
      <c r="J785" t="str">
        <f t="shared" si="363"/>
        <v/>
      </c>
      <c r="K785" t="str">
        <f t="shared" si="364"/>
        <v/>
      </c>
      <c r="L785" t="str">
        <f t="shared" si="365"/>
        <v/>
      </c>
      <c r="M785" t="str">
        <f t="shared" si="366"/>
        <v/>
      </c>
      <c r="N785" t="str">
        <f t="shared" si="367"/>
        <v/>
      </c>
      <c r="O785" t="str">
        <f t="shared" si="368"/>
        <v/>
      </c>
      <c r="P785" t="str">
        <f t="shared" si="369"/>
        <v/>
      </c>
      <c r="Q785" t="str">
        <f t="shared" si="370"/>
        <v/>
      </c>
      <c r="R785" t="str">
        <f t="shared" si="371"/>
        <v/>
      </c>
      <c r="S785" t="str">
        <f t="shared" si="372"/>
        <v/>
      </c>
      <c r="T785" t="str">
        <f t="shared" si="373"/>
        <v/>
      </c>
      <c r="U785" t="str">
        <f t="shared" si="374"/>
        <v/>
      </c>
      <c r="V785" t="str">
        <f t="shared" si="375"/>
        <v/>
      </c>
      <c r="W785" t="str">
        <f t="shared" si="376"/>
        <v/>
      </c>
      <c r="X785" t="str">
        <f t="shared" si="377"/>
        <v/>
      </c>
      <c r="Y785" t="str">
        <f t="shared" si="378"/>
        <v/>
      </c>
      <c r="Z785" t="str">
        <f t="shared" si="358"/>
        <v/>
      </c>
      <c r="AA785" t="str">
        <f t="shared" si="379"/>
        <v/>
      </c>
      <c r="AB785" t="str">
        <f t="shared" si="380"/>
        <v/>
      </c>
      <c r="AC785" t="str">
        <f t="shared" si="381"/>
        <v/>
      </c>
      <c r="AD785" t="str">
        <f t="shared" si="382"/>
        <v/>
      </c>
      <c r="AE785" t="str">
        <f t="shared" si="383"/>
        <v/>
      </c>
      <c r="AF785" t="str">
        <f t="shared" si="384"/>
        <v/>
      </c>
    </row>
    <row r="786" spans="4:32" ht="14.4" hidden="1">
      <c r="D786" t="str">
        <f t="shared" si="359"/>
        <v/>
      </c>
      <c r="E786" t="str">
        <f t="shared" si="360"/>
        <v/>
      </c>
      <c r="F786" t="str">
        <f t="shared" si="361"/>
        <v/>
      </c>
      <c r="G786" t="str">
        <f t="shared" si="357"/>
        <v/>
      </c>
      <c r="I786" t="str">
        <f t="shared" si="362"/>
        <v/>
      </c>
      <c r="J786" t="str">
        <f t="shared" si="363"/>
        <v/>
      </c>
      <c r="K786" t="str">
        <f t="shared" si="364"/>
        <v/>
      </c>
      <c r="L786" t="str">
        <f t="shared" si="365"/>
        <v/>
      </c>
      <c r="M786" t="str">
        <f t="shared" si="366"/>
        <v/>
      </c>
      <c r="N786" t="str">
        <f t="shared" si="367"/>
        <v/>
      </c>
      <c r="O786" t="str">
        <f t="shared" si="368"/>
        <v/>
      </c>
      <c r="P786" t="str">
        <f t="shared" si="369"/>
        <v/>
      </c>
      <c r="Q786" t="str">
        <f t="shared" si="370"/>
        <v/>
      </c>
      <c r="R786" t="str">
        <f t="shared" si="371"/>
        <v/>
      </c>
      <c r="S786" t="str">
        <f t="shared" si="372"/>
        <v/>
      </c>
      <c r="T786" t="str">
        <f t="shared" si="373"/>
        <v/>
      </c>
      <c r="U786" t="str">
        <f t="shared" si="374"/>
        <v/>
      </c>
      <c r="V786" t="str">
        <f t="shared" si="375"/>
        <v/>
      </c>
      <c r="W786" t="str">
        <f t="shared" si="376"/>
        <v/>
      </c>
      <c r="X786" t="str">
        <f t="shared" si="377"/>
        <v/>
      </c>
      <c r="Y786" t="str">
        <f t="shared" si="378"/>
        <v/>
      </c>
      <c r="Z786" t="str">
        <f t="shared" si="358"/>
        <v/>
      </c>
      <c r="AA786" t="str">
        <f t="shared" si="379"/>
        <v/>
      </c>
      <c r="AB786" t="str">
        <f t="shared" si="380"/>
        <v/>
      </c>
      <c r="AC786" t="str">
        <f t="shared" si="381"/>
        <v/>
      </c>
      <c r="AD786" t="str">
        <f t="shared" si="382"/>
        <v/>
      </c>
      <c r="AE786" t="str">
        <f t="shared" si="383"/>
        <v/>
      </c>
      <c r="AF786" t="str">
        <f t="shared" si="384"/>
        <v/>
      </c>
    </row>
    <row r="787" spans="4:32" ht="14.4" hidden="1">
      <c r="D787" t="str">
        <f t="shared" si="359"/>
        <v/>
      </c>
      <c r="E787" t="str">
        <f t="shared" si="360"/>
        <v/>
      </c>
      <c r="F787" t="str">
        <f t="shared" si="361"/>
        <v/>
      </c>
      <c r="G787" t="str">
        <f t="shared" si="357"/>
        <v/>
      </c>
      <c r="I787" t="str">
        <f t="shared" si="362"/>
        <v/>
      </c>
      <c r="J787" t="str">
        <f t="shared" si="363"/>
        <v/>
      </c>
      <c r="K787" t="str">
        <f t="shared" si="364"/>
        <v/>
      </c>
      <c r="L787" t="str">
        <f t="shared" si="365"/>
        <v/>
      </c>
      <c r="M787" t="str">
        <f t="shared" si="366"/>
        <v/>
      </c>
      <c r="N787" t="str">
        <f t="shared" si="367"/>
        <v/>
      </c>
      <c r="O787" t="str">
        <f t="shared" si="368"/>
        <v/>
      </c>
      <c r="P787" t="str">
        <f t="shared" si="369"/>
        <v/>
      </c>
      <c r="Q787" t="str">
        <f t="shared" si="370"/>
        <v/>
      </c>
      <c r="R787" t="str">
        <f t="shared" si="371"/>
        <v/>
      </c>
      <c r="S787" t="str">
        <f t="shared" si="372"/>
        <v/>
      </c>
      <c r="T787" t="str">
        <f t="shared" si="373"/>
        <v/>
      </c>
      <c r="U787" t="str">
        <f t="shared" si="374"/>
        <v/>
      </c>
      <c r="V787" t="str">
        <f t="shared" si="375"/>
        <v/>
      </c>
      <c r="W787" t="str">
        <f t="shared" si="376"/>
        <v/>
      </c>
      <c r="X787" t="str">
        <f t="shared" si="377"/>
        <v/>
      </c>
      <c r="Y787" t="str">
        <f t="shared" si="378"/>
        <v/>
      </c>
      <c r="Z787" t="str">
        <f t="shared" si="358"/>
        <v/>
      </c>
      <c r="AA787" t="str">
        <f t="shared" si="379"/>
        <v/>
      </c>
      <c r="AB787" t="str">
        <f t="shared" si="380"/>
        <v/>
      </c>
      <c r="AC787" t="str">
        <f t="shared" si="381"/>
        <v/>
      </c>
      <c r="AD787" t="str">
        <f t="shared" si="382"/>
        <v/>
      </c>
      <c r="AE787" t="str">
        <f t="shared" si="383"/>
        <v/>
      </c>
      <c r="AF787" t="str">
        <f t="shared" si="384"/>
        <v/>
      </c>
    </row>
    <row r="788" spans="4:32" ht="14.4" hidden="1">
      <c r="D788" t="str">
        <f t="shared" si="359"/>
        <v/>
      </c>
      <c r="E788" t="str">
        <f t="shared" si="360"/>
        <v/>
      </c>
      <c r="F788" t="str">
        <f t="shared" si="361"/>
        <v/>
      </c>
      <c r="G788" t="str">
        <f t="shared" si="357"/>
        <v/>
      </c>
      <c r="I788" t="str">
        <f t="shared" si="362"/>
        <v/>
      </c>
      <c r="J788" t="str">
        <f t="shared" si="363"/>
        <v/>
      </c>
      <c r="K788" t="str">
        <f t="shared" si="364"/>
        <v/>
      </c>
      <c r="L788" t="str">
        <f t="shared" si="365"/>
        <v/>
      </c>
      <c r="M788" t="str">
        <f t="shared" si="366"/>
        <v/>
      </c>
      <c r="N788" t="str">
        <f t="shared" si="367"/>
        <v/>
      </c>
      <c r="O788" t="str">
        <f t="shared" si="368"/>
        <v/>
      </c>
      <c r="P788" t="str">
        <f t="shared" si="369"/>
        <v/>
      </c>
      <c r="Q788" t="str">
        <f t="shared" si="370"/>
        <v/>
      </c>
      <c r="R788" t="str">
        <f t="shared" si="371"/>
        <v/>
      </c>
      <c r="S788" t="str">
        <f t="shared" si="372"/>
        <v/>
      </c>
      <c r="T788" t="str">
        <f t="shared" si="373"/>
        <v/>
      </c>
      <c r="U788" t="str">
        <f t="shared" si="374"/>
        <v/>
      </c>
      <c r="V788" t="str">
        <f t="shared" si="375"/>
        <v/>
      </c>
      <c r="W788" t="str">
        <f t="shared" si="376"/>
        <v/>
      </c>
      <c r="X788" t="str">
        <f t="shared" si="377"/>
        <v/>
      </c>
      <c r="Y788" t="str">
        <f t="shared" si="378"/>
        <v/>
      </c>
      <c r="Z788" t="str">
        <f t="shared" si="358"/>
        <v/>
      </c>
      <c r="AA788" t="str">
        <f t="shared" si="379"/>
        <v/>
      </c>
      <c r="AB788" t="str">
        <f t="shared" si="380"/>
        <v/>
      </c>
      <c r="AC788" t="str">
        <f t="shared" si="381"/>
        <v/>
      </c>
      <c r="AD788" t="str">
        <f t="shared" si="382"/>
        <v/>
      </c>
      <c r="AE788" t="str">
        <f t="shared" si="383"/>
        <v/>
      </c>
      <c r="AF788" t="str">
        <f t="shared" si="384"/>
        <v/>
      </c>
    </row>
    <row r="789" spans="4:32" ht="14.4" hidden="1">
      <c r="D789" t="str">
        <f t="shared" si="359"/>
        <v/>
      </c>
      <c r="E789" t="str">
        <f t="shared" si="360"/>
        <v/>
      </c>
      <c r="F789" t="str">
        <f t="shared" si="361"/>
        <v/>
      </c>
      <c r="G789" t="str">
        <f t="shared" si="357"/>
        <v/>
      </c>
      <c r="I789" t="str">
        <f t="shared" si="362"/>
        <v/>
      </c>
      <c r="J789" t="str">
        <f t="shared" si="363"/>
        <v/>
      </c>
      <c r="K789" t="str">
        <f t="shared" si="364"/>
        <v/>
      </c>
      <c r="L789" t="str">
        <f t="shared" si="365"/>
        <v/>
      </c>
      <c r="M789" t="str">
        <f t="shared" si="366"/>
        <v/>
      </c>
      <c r="N789" t="str">
        <f t="shared" si="367"/>
        <v/>
      </c>
      <c r="O789" t="str">
        <f t="shared" si="368"/>
        <v/>
      </c>
      <c r="P789" t="str">
        <f t="shared" si="369"/>
        <v/>
      </c>
      <c r="Q789" t="str">
        <f t="shared" si="370"/>
        <v/>
      </c>
      <c r="R789" t="str">
        <f t="shared" si="371"/>
        <v/>
      </c>
      <c r="S789" t="str">
        <f t="shared" si="372"/>
        <v/>
      </c>
      <c r="T789" t="str">
        <f t="shared" si="373"/>
        <v/>
      </c>
      <c r="U789" t="str">
        <f t="shared" si="374"/>
        <v/>
      </c>
      <c r="V789" t="str">
        <f t="shared" si="375"/>
        <v/>
      </c>
      <c r="W789" t="str">
        <f t="shared" si="376"/>
        <v/>
      </c>
      <c r="X789" t="str">
        <f t="shared" si="377"/>
        <v/>
      </c>
      <c r="Y789" t="str">
        <f t="shared" si="378"/>
        <v/>
      </c>
      <c r="Z789" t="str">
        <f t="shared" si="358"/>
        <v/>
      </c>
      <c r="AA789" t="str">
        <f t="shared" si="379"/>
        <v/>
      </c>
      <c r="AB789" t="str">
        <f t="shared" si="380"/>
        <v/>
      </c>
      <c r="AC789" t="str">
        <f t="shared" si="381"/>
        <v/>
      </c>
      <c r="AD789" t="str">
        <f t="shared" si="382"/>
        <v/>
      </c>
      <c r="AE789" t="str">
        <f t="shared" si="383"/>
        <v/>
      </c>
      <c r="AF789" t="str">
        <f t="shared" si="384"/>
        <v/>
      </c>
    </row>
    <row r="790" spans="4:32" ht="14.4" hidden="1">
      <c r="D790" t="str">
        <f t="shared" si="359"/>
        <v/>
      </c>
      <c r="E790" t="str">
        <f t="shared" si="360"/>
        <v/>
      </c>
      <c r="F790" t="str">
        <f t="shared" si="361"/>
        <v/>
      </c>
      <c r="G790" t="str">
        <f t="shared" si="357"/>
        <v/>
      </c>
      <c r="I790" t="str">
        <f t="shared" si="362"/>
        <v/>
      </c>
      <c r="J790" t="str">
        <f t="shared" si="363"/>
        <v/>
      </c>
      <c r="K790" t="str">
        <f t="shared" si="364"/>
        <v/>
      </c>
      <c r="L790" t="str">
        <f t="shared" si="365"/>
        <v/>
      </c>
      <c r="M790" t="str">
        <f t="shared" si="366"/>
        <v/>
      </c>
      <c r="N790" t="str">
        <f t="shared" si="367"/>
        <v/>
      </c>
      <c r="O790" t="str">
        <f t="shared" si="368"/>
        <v/>
      </c>
      <c r="P790" t="str">
        <f t="shared" si="369"/>
        <v/>
      </c>
      <c r="Q790" t="str">
        <f t="shared" si="370"/>
        <v/>
      </c>
      <c r="R790" t="str">
        <f t="shared" si="371"/>
        <v/>
      </c>
      <c r="S790" t="str">
        <f t="shared" si="372"/>
        <v/>
      </c>
      <c r="T790" t="str">
        <f t="shared" si="373"/>
        <v/>
      </c>
      <c r="U790" t="str">
        <f t="shared" si="374"/>
        <v/>
      </c>
      <c r="V790" t="str">
        <f t="shared" si="375"/>
        <v/>
      </c>
      <c r="W790" t="str">
        <f t="shared" si="376"/>
        <v/>
      </c>
      <c r="X790" t="str">
        <f t="shared" si="377"/>
        <v/>
      </c>
      <c r="Y790" t="str">
        <f t="shared" si="378"/>
        <v/>
      </c>
      <c r="Z790" t="str">
        <f t="shared" si="358"/>
        <v/>
      </c>
      <c r="AA790" t="str">
        <f t="shared" si="379"/>
        <v/>
      </c>
      <c r="AB790" t="str">
        <f t="shared" si="380"/>
        <v/>
      </c>
      <c r="AC790" t="str">
        <f t="shared" si="381"/>
        <v/>
      </c>
      <c r="AD790" t="str">
        <f t="shared" si="382"/>
        <v/>
      </c>
      <c r="AE790" t="str">
        <f t="shared" si="383"/>
        <v/>
      </c>
      <c r="AF790" t="str">
        <f t="shared" si="384"/>
        <v/>
      </c>
    </row>
    <row r="791" spans="4:32" ht="14.4" hidden="1">
      <c r="D791" t="str">
        <f t="shared" si="359"/>
        <v/>
      </c>
      <c r="E791" t="str">
        <f t="shared" si="360"/>
        <v/>
      </c>
      <c r="F791" t="str">
        <f t="shared" si="361"/>
        <v/>
      </c>
      <c r="G791" t="str">
        <f t="shared" si="357"/>
        <v/>
      </c>
      <c r="I791" t="str">
        <f t="shared" si="362"/>
        <v/>
      </c>
      <c r="J791" t="str">
        <f t="shared" si="363"/>
        <v/>
      </c>
      <c r="K791" t="str">
        <f t="shared" si="364"/>
        <v/>
      </c>
      <c r="L791" t="str">
        <f t="shared" si="365"/>
        <v/>
      </c>
      <c r="M791" t="str">
        <f t="shared" si="366"/>
        <v/>
      </c>
      <c r="N791" t="str">
        <f t="shared" si="367"/>
        <v/>
      </c>
      <c r="O791" t="str">
        <f t="shared" si="368"/>
        <v/>
      </c>
      <c r="P791" t="str">
        <f t="shared" si="369"/>
        <v/>
      </c>
      <c r="Q791" t="str">
        <f t="shared" si="370"/>
        <v/>
      </c>
      <c r="R791" t="str">
        <f t="shared" si="371"/>
        <v/>
      </c>
      <c r="S791" t="str">
        <f t="shared" si="372"/>
        <v/>
      </c>
      <c r="T791" t="str">
        <f t="shared" si="373"/>
        <v/>
      </c>
      <c r="U791" t="str">
        <f t="shared" si="374"/>
        <v/>
      </c>
      <c r="V791" t="str">
        <f t="shared" si="375"/>
        <v/>
      </c>
      <c r="W791" t="str">
        <f t="shared" si="376"/>
        <v/>
      </c>
      <c r="X791" t="str">
        <f t="shared" si="377"/>
        <v/>
      </c>
      <c r="Y791" t="str">
        <f t="shared" si="378"/>
        <v/>
      </c>
      <c r="Z791" t="str">
        <f t="shared" si="358"/>
        <v/>
      </c>
      <c r="AA791" t="str">
        <f t="shared" si="379"/>
        <v/>
      </c>
      <c r="AB791" t="str">
        <f t="shared" si="380"/>
        <v/>
      </c>
      <c r="AC791" t="str">
        <f t="shared" si="381"/>
        <v/>
      </c>
      <c r="AD791" t="str">
        <f t="shared" si="382"/>
        <v/>
      </c>
      <c r="AE791" t="str">
        <f t="shared" si="383"/>
        <v/>
      </c>
      <c r="AF791" t="str">
        <f t="shared" si="384"/>
        <v/>
      </c>
    </row>
    <row r="792" spans="4:32" ht="14.4" hidden="1">
      <c r="D792" t="str">
        <f t="shared" si="359"/>
        <v/>
      </c>
      <c r="E792" t="str">
        <f t="shared" si="360"/>
        <v/>
      </c>
      <c r="F792" t="str">
        <f t="shared" si="361"/>
        <v/>
      </c>
      <c r="G792" t="str">
        <f t="shared" si="357"/>
        <v/>
      </c>
      <c r="I792" t="str">
        <f t="shared" si="362"/>
        <v/>
      </c>
      <c r="J792" t="str">
        <f t="shared" si="363"/>
        <v/>
      </c>
      <c r="K792" t="str">
        <f t="shared" si="364"/>
        <v/>
      </c>
      <c r="L792" t="str">
        <f t="shared" si="365"/>
        <v/>
      </c>
      <c r="M792" t="str">
        <f t="shared" si="366"/>
        <v/>
      </c>
      <c r="N792" t="str">
        <f t="shared" si="367"/>
        <v/>
      </c>
      <c r="O792" t="str">
        <f t="shared" si="368"/>
        <v/>
      </c>
      <c r="P792" t="str">
        <f t="shared" si="369"/>
        <v/>
      </c>
      <c r="Q792" t="str">
        <f t="shared" si="370"/>
        <v/>
      </c>
      <c r="R792" t="str">
        <f t="shared" si="371"/>
        <v/>
      </c>
      <c r="S792" t="str">
        <f t="shared" si="372"/>
        <v/>
      </c>
      <c r="T792" t="str">
        <f t="shared" si="373"/>
        <v/>
      </c>
      <c r="U792" t="str">
        <f t="shared" si="374"/>
        <v/>
      </c>
      <c r="V792" t="str">
        <f t="shared" si="375"/>
        <v/>
      </c>
      <c r="W792" t="str">
        <f t="shared" si="376"/>
        <v/>
      </c>
      <c r="X792" t="str">
        <f t="shared" si="377"/>
        <v/>
      </c>
      <c r="Y792" t="str">
        <f t="shared" si="378"/>
        <v/>
      </c>
      <c r="Z792" t="str">
        <f t="shared" si="358"/>
        <v/>
      </c>
      <c r="AA792" t="str">
        <f t="shared" si="379"/>
        <v/>
      </c>
      <c r="AB792" t="str">
        <f t="shared" si="380"/>
        <v/>
      </c>
      <c r="AC792" t="str">
        <f t="shared" si="381"/>
        <v/>
      </c>
      <c r="AD792" t="str">
        <f t="shared" si="382"/>
        <v/>
      </c>
      <c r="AE792" t="str">
        <f t="shared" si="383"/>
        <v/>
      </c>
      <c r="AF792" t="str">
        <f t="shared" si="384"/>
        <v/>
      </c>
    </row>
    <row r="793" spans="4:32" ht="14.4" hidden="1">
      <c r="D793" t="str">
        <f t="shared" si="359"/>
        <v/>
      </c>
      <c r="E793" t="str">
        <f t="shared" si="360"/>
        <v/>
      </c>
      <c r="F793" t="str">
        <f t="shared" si="361"/>
        <v/>
      </c>
      <c r="G793" t="str">
        <f t="shared" si="357"/>
        <v/>
      </c>
      <c r="I793" t="str">
        <f t="shared" si="362"/>
        <v/>
      </c>
      <c r="J793" t="str">
        <f t="shared" si="363"/>
        <v/>
      </c>
      <c r="K793" t="str">
        <f t="shared" si="364"/>
        <v/>
      </c>
      <c r="L793" t="str">
        <f t="shared" si="365"/>
        <v/>
      </c>
      <c r="M793" t="str">
        <f t="shared" si="366"/>
        <v/>
      </c>
      <c r="N793" t="str">
        <f t="shared" si="367"/>
        <v/>
      </c>
      <c r="O793" t="str">
        <f t="shared" si="368"/>
        <v/>
      </c>
      <c r="P793" t="str">
        <f t="shared" si="369"/>
        <v/>
      </c>
      <c r="Q793" t="str">
        <f t="shared" si="370"/>
        <v/>
      </c>
      <c r="R793" t="str">
        <f t="shared" si="371"/>
        <v/>
      </c>
      <c r="S793" t="str">
        <f t="shared" si="372"/>
        <v/>
      </c>
      <c r="T793" t="str">
        <f t="shared" si="373"/>
        <v/>
      </c>
      <c r="U793" t="str">
        <f t="shared" si="374"/>
        <v/>
      </c>
      <c r="V793" t="str">
        <f t="shared" si="375"/>
        <v/>
      </c>
      <c r="W793" t="str">
        <f t="shared" si="376"/>
        <v/>
      </c>
      <c r="X793" t="str">
        <f t="shared" si="377"/>
        <v/>
      </c>
      <c r="Y793" t="str">
        <f t="shared" si="378"/>
        <v/>
      </c>
      <c r="Z793" t="str">
        <f t="shared" si="358"/>
        <v/>
      </c>
      <c r="AA793" t="str">
        <f t="shared" si="379"/>
        <v/>
      </c>
      <c r="AB793" t="str">
        <f t="shared" si="380"/>
        <v/>
      </c>
      <c r="AC793" t="str">
        <f t="shared" si="381"/>
        <v/>
      </c>
      <c r="AD793" t="str">
        <f t="shared" si="382"/>
        <v/>
      </c>
      <c r="AE793" t="str">
        <f t="shared" si="383"/>
        <v/>
      </c>
      <c r="AF793" t="str">
        <f t="shared" si="384"/>
        <v/>
      </c>
    </row>
    <row r="794" spans="4:32" ht="14.4" hidden="1">
      <c r="D794" t="str">
        <f t="shared" si="359"/>
        <v/>
      </c>
      <c r="E794" t="str">
        <f t="shared" si="360"/>
        <v/>
      </c>
      <c r="F794" t="str">
        <f t="shared" si="361"/>
        <v/>
      </c>
      <c r="G794" t="str">
        <f t="shared" si="357"/>
        <v/>
      </c>
      <c r="I794" t="str">
        <f t="shared" si="362"/>
        <v/>
      </c>
      <c r="J794" t="str">
        <f t="shared" si="363"/>
        <v/>
      </c>
      <c r="K794" t="str">
        <f t="shared" si="364"/>
        <v/>
      </c>
      <c r="L794" t="str">
        <f t="shared" si="365"/>
        <v/>
      </c>
      <c r="M794" t="str">
        <f t="shared" si="366"/>
        <v/>
      </c>
      <c r="N794" t="str">
        <f t="shared" si="367"/>
        <v/>
      </c>
      <c r="O794" t="str">
        <f t="shared" si="368"/>
        <v/>
      </c>
      <c r="P794" t="str">
        <f t="shared" si="369"/>
        <v/>
      </c>
      <c r="Q794" t="str">
        <f t="shared" si="370"/>
        <v/>
      </c>
      <c r="R794" t="str">
        <f t="shared" si="371"/>
        <v/>
      </c>
      <c r="S794" t="str">
        <f t="shared" si="372"/>
        <v/>
      </c>
      <c r="T794" t="str">
        <f t="shared" si="373"/>
        <v/>
      </c>
      <c r="U794" t="str">
        <f t="shared" si="374"/>
        <v/>
      </c>
      <c r="V794" t="str">
        <f t="shared" si="375"/>
        <v/>
      </c>
      <c r="W794" t="str">
        <f t="shared" si="376"/>
        <v/>
      </c>
      <c r="X794" t="str">
        <f t="shared" si="377"/>
        <v/>
      </c>
      <c r="Y794" t="str">
        <f t="shared" si="378"/>
        <v/>
      </c>
      <c r="Z794" t="str">
        <f t="shared" si="358"/>
        <v/>
      </c>
      <c r="AA794" t="str">
        <f t="shared" si="379"/>
        <v/>
      </c>
      <c r="AB794" t="str">
        <f t="shared" si="380"/>
        <v/>
      </c>
      <c r="AC794" t="str">
        <f t="shared" si="381"/>
        <v/>
      </c>
      <c r="AD794" t="str">
        <f t="shared" si="382"/>
        <v/>
      </c>
      <c r="AE794" t="str">
        <f t="shared" si="383"/>
        <v/>
      </c>
      <c r="AF794" t="str">
        <f t="shared" si="384"/>
        <v/>
      </c>
    </row>
    <row r="795" spans="4:32" ht="14.4" hidden="1">
      <c r="D795" t="str">
        <f t="shared" si="359"/>
        <v/>
      </c>
      <c r="E795" t="str">
        <f t="shared" si="360"/>
        <v/>
      </c>
      <c r="F795" t="str">
        <f t="shared" si="361"/>
        <v/>
      </c>
      <c r="G795" t="str">
        <f t="shared" si="357"/>
        <v/>
      </c>
      <c r="I795" t="str">
        <f t="shared" si="362"/>
        <v/>
      </c>
      <c r="J795" t="str">
        <f t="shared" si="363"/>
        <v/>
      </c>
      <c r="K795" t="str">
        <f t="shared" si="364"/>
        <v/>
      </c>
      <c r="L795" t="str">
        <f t="shared" si="365"/>
        <v/>
      </c>
      <c r="M795" t="str">
        <f t="shared" si="366"/>
        <v/>
      </c>
      <c r="N795" t="str">
        <f t="shared" si="367"/>
        <v/>
      </c>
      <c r="O795" t="str">
        <f t="shared" si="368"/>
        <v/>
      </c>
      <c r="P795" t="str">
        <f t="shared" si="369"/>
        <v/>
      </c>
      <c r="Q795" t="str">
        <f t="shared" si="370"/>
        <v/>
      </c>
      <c r="R795" t="str">
        <f t="shared" si="371"/>
        <v/>
      </c>
      <c r="S795" t="str">
        <f t="shared" si="372"/>
        <v/>
      </c>
      <c r="T795" t="str">
        <f t="shared" si="373"/>
        <v/>
      </c>
      <c r="U795" t="str">
        <f t="shared" si="374"/>
        <v/>
      </c>
      <c r="V795" t="str">
        <f t="shared" si="375"/>
        <v/>
      </c>
      <c r="W795" t="str">
        <f t="shared" si="376"/>
        <v/>
      </c>
      <c r="X795" t="str">
        <f t="shared" si="377"/>
        <v/>
      </c>
      <c r="Y795" t="str">
        <f t="shared" si="378"/>
        <v/>
      </c>
      <c r="Z795" t="str">
        <f t="shared" si="358"/>
        <v/>
      </c>
      <c r="AA795" t="str">
        <f t="shared" si="379"/>
        <v/>
      </c>
      <c r="AB795" t="str">
        <f t="shared" si="380"/>
        <v/>
      </c>
      <c r="AC795" t="str">
        <f t="shared" si="381"/>
        <v/>
      </c>
      <c r="AD795" t="str">
        <f t="shared" si="382"/>
        <v/>
      </c>
      <c r="AE795" t="str">
        <f t="shared" si="383"/>
        <v/>
      </c>
      <c r="AF795" t="str">
        <f t="shared" si="384"/>
        <v/>
      </c>
    </row>
    <row r="796" spans="4:32" ht="14.4" hidden="1">
      <c r="D796" t="str">
        <f t="shared" si="359"/>
        <v/>
      </c>
      <c r="E796" t="str">
        <f t="shared" si="360"/>
        <v/>
      </c>
      <c r="F796" t="str">
        <f t="shared" si="361"/>
        <v/>
      </c>
      <c r="G796" t="str">
        <f t="shared" si="357"/>
        <v/>
      </c>
      <c r="I796" t="str">
        <f t="shared" si="362"/>
        <v/>
      </c>
      <c r="J796" t="str">
        <f t="shared" si="363"/>
        <v/>
      </c>
      <c r="K796" t="str">
        <f t="shared" si="364"/>
        <v/>
      </c>
      <c r="L796" t="str">
        <f t="shared" si="365"/>
        <v/>
      </c>
      <c r="M796" t="str">
        <f t="shared" si="366"/>
        <v/>
      </c>
      <c r="N796" t="str">
        <f t="shared" si="367"/>
        <v/>
      </c>
      <c r="O796" t="str">
        <f t="shared" si="368"/>
        <v/>
      </c>
      <c r="P796" t="str">
        <f t="shared" si="369"/>
        <v/>
      </c>
      <c r="Q796" t="str">
        <f t="shared" si="370"/>
        <v/>
      </c>
      <c r="R796" t="str">
        <f t="shared" si="371"/>
        <v/>
      </c>
      <c r="S796" t="str">
        <f t="shared" si="372"/>
        <v/>
      </c>
      <c r="T796" t="str">
        <f t="shared" si="373"/>
        <v/>
      </c>
      <c r="U796" t="str">
        <f t="shared" si="374"/>
        <v/>
      </c>
      <c r="V796" t="str">
        <f t="shared" si="375"/>
        <v/>
      </c>
      <c r="W796" t="str">
        <f t="shared" si="376"/>
        <v/>
      </c>
      <c r="X796" t="str">
        <f t="shared" si="377"/>
        <v/>
      </c>
      <c r="Y796" t="str">
        <f t="shared" si="378"/>
        <v/>
      </c>
      <c r="Z796" t="str">
        <f t="shared" si="358"/>
        <v/>
      </c>
      <c r="AA796" t="str">
        <f t="shared" si="379"/>
        <v/>
      </c>
      <c r="AB796" t="str">
        <f t="shared" si="380"/>
        <v/>
      </c>
      <c r="AC796" t="str">
        <f t="shared" si="381"/>
        <v/>
      </c>
      <c r="AD796" t="str">
        <f t="shared" si="382"/>
        <v/>
      </c>
      <c r="AE796" t="str">
        <f t="shared" si="383"/>
        <v/>
      </c>
      <c r="AF796" t="str">
        <f t="shared" si="384"/>
        <v/>
      </c>
    </row>
    <row r="797" spans="4:32" ht="14.4" hidden="1">
      <c r="D797" t="str">
        <f t="shared" si="359"/>
        <v/>
      </c>
      <c r="E797" t="str">
        <f t="shared" si="360"/>
        <v/>
      </c>
      <c r="F797" t="str">
        <f t="shared" si="361"/>
        <v/>
      </c>
      <c r="G797" t="str">
        <f t="shared" si="357"/>
        <v/>
      </c>
      <c r="I797" t="str">
        <f t="shared" si="362"/>
        <v/>
      </c>
      <c r="J797" t="str">
        <f t="shared" si="363"/>
        <v/>
      </c>
      <c r="K797" t="str">
        <f t="shared" si="364"/>
        <v/>
      </c>
      <c r="L797" t="str">
        <f t="shared" si="365"/>
        <v/>
      </c>
      <c r="M797" t="str">
        <f t="shared" si="366"/>
        <v/>
      </c>
      <c r="N797" t="str">
        <f t="shared" si="367"/>
        <v/>
      </c>
      <c r="O797" t="str">
        <f t="shared" si="368"/>
        <v/>
      </c>
      <c r="P797" t="str">
        <f t="shared" si="369"/>
        <v/>
      </c>
      <c r="Q797" t="str">
        <f t="shared" si="370"/>
        <v/>
      </c>
      <c r="R797" t="str">
        <f t="shared" si="371"/>
        <v/>
      </c>
      <c r="S797" t="str">
        <f t="shared" si="372"/>
        <v/>
      </c>
      <c r="T797" t="str">
        <f t="shared" si="373"/>
        <v/>
      </c>
      <c r="U797" t="str">
        <f t="shared" si="374"/>
        <v/>
      </c>
      <c r="V797" t="str">
        <f t="shared" si="375"/>
        <v/>
      </c>
      <c r="W797" t="str">
        <f t="shared" si="376"/>
        <v/>
      </c>
      <c r="X797" t="str">
        <f t="shared" si="377"/>
        <v/>
      </c>
      <c r="Y797" t="str">
        <f t="shared" si="378"/>
        <v/>
      </c>
      <c r="Z797" t="str">
        <f t="shared" si="358"/>
        <v/>
      </c>
      <c r="AA797" t="str">
        <f t="shared" si="379"/>
        <v/>
      </c>
      <c r="AB797" t="str">
        <f t="shared" si="380"/>
        <v/>
      </c>
      <c r="AC797" t="str">
        <f t="shared" si="381"/>
        <v/>
      </c>
      <c r="AD797" t="str">
        <f t="shared" si="382"/>
        <v/>
      </c>
      <c r="AE797" t="str">
        <f t="shared" si="383"/>
        <v/>
      </c>
      <c r="AF797" t="str">
        <f t="shared" si="384"/>
        <v/>
      </c>
    </row>
    <row r="798" spans="4:32" ht="14.4" hidden="1">
      <c r="D798" t="str">
        <f t="shared" si="359"/>
        <v/>
      </c>
      <c r="E798" t="str">
        <f t="shared" si="360"/>
        <v/>
      </c>
      <c r="F798" t="str">
        <f t="shared" si="361"/>
        <v/>
      </c>
      <c r="G798" t="str">
        <f t="shared" si="357"/>
        <v/>
      </c>
      <c r="I798" t="str">
        <f t="shared" si="362"/>
        <v/>
      </c>
      <c r="J798" t="str">
        <f t="shared" si="363"/>
        <v/>
      </c>
      <c r="K798" t="str">
        <f t="shared" si="364"/>
        <v/>
      </c>
      <c r="L798" t="str">
        <f t="shared" si="365"/>
        <v/>
      </c>
      <c r="M798" t="str">
        <f t="shared" si="366"/>
        <v/>
      </c>
      <c r="N798" t="str">
        <f t="shared" si="367"/>
        <v/>
      </c>
      <c r="O798" t="str">
        <f t="shared" si="368"/>
        <v/>
      </c>
      <c r="P798" t="str">
        <f t="shared" si="369"/>
        <v/>
      </c>
      <c r="Q798" t="str">
        <f t="shared" si="370"/>
        <v/>
      </c>
      <c r="R798" t="str">
        <f t="shared" si="371"/>
        <v/>
      </c>
      <c r="S798" t="str">
        <f t="shared" si="372"/>
        <v/>
      </c>
      <c r="T798" t="str">
        <f t="shared" si="373"/>
        <v/>
      </c>
      <c r="U798" t="str">
        <f t="shared" si="374"/>
        <v/>
      </c>
      <c r="V798" t="str">
        <f t="shared" si="375"/>
        <v/>
      </c>
      <c r="W798" t="str">
        <f t="shared" si="376"/>
        <v/>
      </c>
      <c r="X798" t="str">
        <f t="shared" si="377"/>
        <v/>
      </c>
      <c r="Y798" t="str">
        <f t="shared" si="378"/>
        <v/>
      </c>
      <c r="Z798" t="str">
        <f t="shared" si="358"/>
        <v/>
      </c>
      <c r="AA798" t="str">
        <f t="shared" si="379"/>
        <v/>
      </c>
      <c r="AB798" t="str">
        <f t="shared" si="380"/>
        <v/>
      </c>
      <c r="AC798" t="str">
        <f t="shared" si="381"/>
        <v/>
      </c>
      <c r="AD798" t="str">
        <f t="shared" si="382"/>
        <v/>
      </c>
      <c r="AE798" t="str">
        <f t="shared" si="383"/>
        <v/>
      </c>
      <c r="AF798" t="str">
        <f t="shared" si="384"/>
        <v/>
      </c>
    </row>
    <row r="799" spans="4:32" ht="14.4" hidden="1">
      <c r="D799" t="str">
        <f t="shared" si="359"/>
        <v/>
      </c>
      <c r="E799" t="str">
        <f t="shared" si="360"/>
        <v/>
      </c>
      <c r="F799" t="str">
        <f t="shared" si="361"/>
        <v/>
      </c>
      <c r="G799" t="str">
        <f t="shared" si="357"/>
        <v/>
      </c>
      <c r="I799" t="str">
        <f t="shared" si="362"/>
        <v/>
      </c>
      <c r="J799" t="str">
        <f t="shared" si="363"/>
        <v/>
      </c>
      <c r="K799" t="str">
        <f t="shared" si="364"/>
        <v/>
      </c>
      <c r="L799" t="str">
        <f t="shared" si="365"/>
        <v/>
      </c>
      <c r="M799" t="str">
        <f t="shared" si="366"/>
        <v/>
      </c>
      <c r="N799" t="str">
        <f t="shared" si="367"/>
        <v/>
      </c>
      <c r="O799" t="str">
        <f t="shared" si="368"/>
        <v/>
      </c>
      <c r="P799" t="str">
        <f t="shared" si="369"/>
        <v/>
      </c>
      <c r="Q799" t="str">
        <f t="shared" si="370"/>
        <v/>
      </c>
      <c r="R799" t="str">
        <f t="shared" si="371"/>
        <v/>
      </c>
      <c r="S799" t="str">
        <f t="shared" si="372"/>
        <v/>
      </c>
      <c r="T799" t="str">
        <f t="shared" si="373"/>
        <v/>
      </c>
      <c r="U799" t="str">
        <f t="shared" si="374"/>
        <v/>
      </c>
      <c r="V799" t="str">
        <f t="shared" si="375"/>
        <v/>
      </c>
      <c r="W799" t="str">
        <f t="shared" si="376"/>
        <v/>
      </c>
      <c r="X799" t="str">
        <f t="shared" si="377"/>
        <v/>
      </c>
      <c r="Y799" t="str">
        <f t="shared" si="378"/>
        <v/>
      </c>
      <c r="Z799" t="str">
        <f t="shared" si="358"/>
        <v/>
      </c>
      <c r="AA799" t="str">
        <f t="shared" si="379"/>
        <v/>
      </c>
      <c r="AB799" t="str">
        <f t="shared" si="380"/>
        <v/>
      </c>
      <c r="AC799" t="str">
        <f t="shared" si="381"/>
        <v/>
      </c>
      <c r="AD799" t="str">
        <f t="shared" si="382"/>
        <v/>
      </c>
      <c r="AE799" t="str">
        <f t="shared" si="383"/>
        <v/>
      </c>
      <c r="AF799" t="str">
        <f t="shared" si="384"/>
        <v/>
      </c>
    </row>
    <row r="800" spans="4:32" ht="14.4" hidden="1">
      <c r="D800" t="str">
        <f t="shared" si="359"/>
        <v/>
      </c>
      <c r="E800" t="str">
        <f t="shared" si="360"/>
        <v/>
      </c>
      <c r="F800" t="str">
        <f t="shared" si="361"/>
        <v/>
      </c>
      <c r="G800" t="str">
        <f t="shared" si="357"/>
        <v/>
      </c>
      <c r="I800" t="str">
        <f t="shared" si="362"/>
        <v/>
      </c>
      <c r="J800" t="str">
        <f t="shared" si="363"/>
        <v/>
      </c>
      <c r="K800" t="str">
        <f t="shared" si="364"/>
        <v/>
      </c>
      <c r="L800" t="str">
        <f t="shared" si="365"/>
        <v/>
      </c>
      <c r="M800" t="str">
        <f t="shared" si="366"/>
        <v/>
      </c>
      <c r="N800" t="str">
        <f t="shared" si="367"/>
        <v/>
      </c>
      <c r="O800" t="str">
        <f t="shared" si="368"/>
        <v/>
      </c>
      <c r="P800" t="str">
        <f t="shared" si="369"/>
        <v/>
      </c>
      <c r="Q800" t="str">
        <f t="shared" si="370"/>
        <v/>
      </c>
      <c r="R800" t="str">
        <f t="shared" si="371"/>
        <v/>
      </c>
      <c r="S800" t="str">
        <f t="shared" si="372"/>
        <v/>
      </c>
      <c r="T800" t="str">
        <f t="shared" si="373"/>
        <v/>
      </c>
      <c r="U800" t="str">
        <f t="shared" si="374"/>
        <v/>
      </c>
      <c r="V800" t="str">
        <f t="shared" si="375"/>
        <v/>
      </c>
      <c r="W800" t="str">
        <f t="shared" si="376"/>
        <v/>
      </c>
      <c r="X800" t="str">
        <f t="shared" si="377"/>
        <v/>
      </c>
      <c r="Y800" t="str">
        <f t="shared" si="378"/>
        <v/>
      </c>
      <c r="Z800" t="str">
        <f t="shared" si="358"/>
        <v/>
      </c>
      <c r="AA800" t="str">
        <f t="shared" si="379"/>
        <v/>
      </c>
      <c r="AB800" t="str">
        <f t="shared" si="380"/>
        <v/>
      </c>
      <c r="AC800" t="str">
        <f t="shared" si="381"/>
        <v/>
      </c>
      <c r="AD800" t="str">
        <f t="shared" si="382"/>
        <v/>
      </c>
      <c r="AE800" t="str">
        <f t="shared" si="383"/>
        <v/>
      </c>
      <c r="AF800" t="str">
        <f t="shared" si="384"/>
        <v/>
      </c>
    </row>
    <row r="801" spans="4:32" ht="14.4" hidden="1">
      <c r="D801" t="str">
        <f t="shared" si="359"/>
        <v/>
      </c>
      <c r="E801" t="str">
        <f t="shared" si="360"/>
        <v/>
      </c>
      <c r="F801" t="str">
        <f t="shared" si="361"/>
        <v/>
      </c>
      <c r="G801" t="str">
        <f t="shared" si="357"/>
        <v/>
      </c>
      <c r="I801" t="str">
        <f t="shared" si="362"/>
        <v/>
      </c>
      <c r="J801" t="str">
        <f t="shared" si="363"/>
        <v/>
      </c>
      <c r="K801" t="str">
        <f t="shared" si="364"/>
        <v/>
      </c>
      <c r="L801" t="str">
        <f t="shared" si="365"/>
        <v/>
      </c>
      <c r="M801" t="str">
        <f t="shared" si="366"/>
        <v/>
      </c>
      <c r="N801" t="str">
        <f t="shared" si="367"/>
        <v/>
      </c>
      <c r="O801" t="str">
        <f t="shared" si="368"/>
        <v/>
      </c>
      <c r="P801" t="str">
        <f t="shared" si="369"/>
        <v/>
      </c>
      <c r="Q801" t="str">
        <f t="shared" si="370"/>
        <v/>
      </c>
      <c r="R801" t="str">
        <f t="shared" si="371"/>
        <v/>
      </c>
      <c r="S801" t="str">
        <f t="shared" si="372"/>
        <v/>
      </c>
      <c r="T801" t="str">
        <f t="shared" si="373"/>
        <v/>
      </c>
      <c r="U801" t="str">
        <f t="shared" si="374"/>
        <v/>
      </c>
      <c r="V801" t="str">
        <f t="shared" si="375"/>
        <v/>
      </c>
      <c r="W801" t="str">
        <f t="shared" si="376"/>
        <v/>
      </c>
      <c r="X801" t="str">
        <f t="shared" si="377"/>
        <v/>
      </c>
      <c r="Y801" t="str">
        <f t="shared" si="378"/>
        <v/>
      </c>
      <c r="Z801" t="str">
        <f t="shared" si="358"/>
        <v/>
      </c>
      <c r="AA801" t="str">
        <f t="shared" si="379"/>
        <v/>
      </c>
      <c r="AB801" t="str">
        <f t="shared" si="380"/>
        <v/>
      </c>
      <c r="AC801" t="str">
        <f t="shared" si="381"/>
        <v/>
      </c>
      <c r="AD801" t="str">
        <f t="shared" si="382"/>
        <v/>
      </c>
      <c r="AE801" t="str">
        <f t="shared" si="383"/>
        <v/>
      </c>
      <c r="AF801" t="str">
        <f t="shared" si="384"/>
        <v/>
      </c>
    </row>
    <row r="802" spans="4:32" ht="14.4" hidden="1">
      <c r="D802" t="str">
        <f t="shared" si="359"/>
        <v/>
      </c>
      <c r="E802" t="str">
        <f t="shared" si="360"/>
        <v/>
      </c>
      <c r="F802" t="str">
        <f t="shared" si="361"/>
        <v/>
      </c>
      <c r="G802" t="str">
        <f t="shared" ref="G802:G865" si="385">IF(ISBLANK(A802),"",IF(ISNUMBER(SEARCH("Windows 11 Home",BR802)),"Windows 11 Home",IF(ISNUMBER(SEARCH("Windows 11 Pro",BR802)),"Windows 11 Pro",IF(ISNUMBER(SEARCH("Chrome",AM802)),"ChromeOS",""))))</f>
        <v/>
      </c>
      <c r="I802" t="str">
        <f t="shared" si="362"/>
        <v/>
      </c>
      <c r="J802" t="str">
        <f t="shared" si="363"/>
        <v/>
      </c>
      <c r="K802" t="str">
        <f t="shared" si="364"/>
        <v/>
      </c>
      <c r="L802" t="str">
        <f t="shared" si="365"/>
        <v/>
      </c>
      <c r="M802" t="str">
        <f t="shared" si="366"/>
        <v/>
      </c>
      <c r="N802" t="str">
        <f t="shared" si="367"/>
        <v/>
      </c>
      <c r="O802" t="str">
        <f t="shared" si="368"/>
        <v/>
      </c>
      <c r="P802" t="str">
        <f t="shared" si="369"/>
        <v/>
      </c>
      <c r="Q802" t="str">
        <f t="shared" si="370"/>
        <v/>
      </c>
      <c r="R802" t="str">
        <f t="shared" si="371"/>
        <v/>
      </c>
      <c r="S802" t="str">
        <f t="shared" si="372"/>
        <v/>
      </c>
      <c r="T802" t="str">
        <f t="shared" si="373"/>
        <v/>
      </c>
      <c r="U802" t="str">
        <f t="shared" si="374"/>
        <v/>
      </c>
      <c r="V802" t="str">
        <f t="shared" si="375"/>
        <v/>
      </c>
      <c r="W802" t="str">
        <f t="shared" si="376"/>
        <v/>
      </c>
      <c r="X802" t="str">
        <f t="shared" si="377"/>
        <v/>
      </c>
      <c r="Y802" t="str">
        <f t="shared" si="378"/>
        <v/>
      </c>
      <c r="Z802" t="str">
        <f t="shared" si="358"/>
        <v/>
      </c>
      <c r="AA802" t="str">
        <f t="shared" si="379"/>
        <v/>
      </c>
      <c r="AB802" t="str">
        <f t="shared" si="380"/>
        <v/>
      </c>
      <c r="AC802" t="str">
        <f t="shared" si="381"/>
        <v/>
      </c>
      <c r="AD802" t="str">
        <f t="shared" si="382"/>
        <v/>
      </c>
      <c r="AE802" t="str">
        <f t="shared" si="383"/>
        <v/>
      </c>
      <c r="AF802" t="str">
        <f t="shared" si="384"/>
        <v/>
      </c>
    </row>
    <row r="803" spans="4:32" ht="14.4" hidden="1">
      <c r="D803" t="str">
        <f t="shared" si="359"/>
        <v/>
      </c>
      <c r="E803" t="str">
        <f t="shared" si="360"/>
        <v/>
      </c>
      <c r="F803" t="str">
        <f t="shared" si="361"/>
        <v/>
      </c>
      <c r="G803" t="str">
        <f t="shared" si="385"/>
        <v/>
      </c>
      <c r="I803" t="str">
        <f t="shared" si="362"/>
        <v/>
      </c>
      <c r="J803" t="str">
        <f t="shared" si="363"/>
        <v/>
      </c>
      <c r="K803" t="str">
        <f t="shared" si="364"/>
        <v/>
      </c>
      <c r="L803" t="str">
        <f t="shared" si="365"/>
        <v/>
      </c>
      <c r="M803" t="str">
        <f t="shared" si="366"/>
        <v/>
      </c>
      <c r="N803" t="str">
        <f t="shared" si="367"/>
        <v/>
      </c>
      <c r="O803" t="str">
        <f t="shared" si="368"/>
        <v/>
      </c>
      <c r="P803" t="str">
        <f t="shared" si="369"/>
        <v/>
      </c>
      <c r="Q803" t="str">
        <f t="shared" si="370"/>
        <v/>
      </c>
      <c r="R803" t="str">
        <f t="shared" si="371"/>
        <v/>
      </c>
      <c r="S803" t="str">
        <f t="shared" si="372"/>
        <v/>
      </c>
      <c r="T803" t="str">
        <f t="shared" si="373"/>
        <v/>
      </c>
      <c r="U803" t="str">
        <f t="shared" si="374"/>
        <v/>
      </c>
      <c r="V803" t="str">
        <f t="shared" si="375"/>
        <v/>
      </c>
      <c r="W803" t="str">
        <f t="shared" si="376"/>
        <v/>
      </c>
      <c r="X803" t="str">
        <f t="shared" si="377"/>
        <v/>
      </c>
      <c r="Y803" t="str">
        <f t="shared" si="378"/>
        <v/>
      </c>
      <c r="Z803" t="str">
        <f t="shared" si="358"/>
        <v/>
      </c>
      <c r="AA803" t="str">
        <f t="shared" si="379"/>
        <v/>
      </c>
      <c r="AB803" t="str">
        <f t="shared" si="380"/>
        <v/>
      </c>
      <c r="AC803" t="str">
        <f t="shared" si="381"/>
        <v/>
      </c>
      <c r="AD803" t="str">
        <f t="shared" si="382"/>
        <v/>
      </c>
      <c r="AE803" t="str">
        <f t="shared" si="383"/>
        <v/>
      </c>
      <c r="AF803" t="str">
        <f t="shared" si="384"/>
        <v/>
      </c>
    </row>
    <row r="804" spans="4:32" ht="14.4" hidden="1">
      <c r="D804" t="str">
        <f t="shared" si="359"/>
        <v/>
      </c>
      <c r="E804" t="str">
        <f t="shared" si="360"/>
        <v/>
      </c>
      <c r="F804" t="str">
        <f t="shared" si="361"/>
        <v/>
      </c>
      <c r="G804" t="str">
        <f t="shared" si="385"/>
        <v/>
      </c>
      <c r="I804" t="str">
        <f t="shared" si="362"/>
        <v/>
      </c>
      <c r="J804" t="str">
        <f t="shared" si="363"/>
        <v/>
      </c>
      <c r="K804" t="str">
        <f t="shared" si="364"/>
        <v/>
      </c>
      <c r="L804" t="str">
        <f t="shared" si="365"/>
        <v/>
      </c>
      <c r="M804" t="str">
        <f t="shared" si="366"/>
        <v/>
      </c>
      <c r="N804" t="str">
        <f t="shared" si="367"/>
        <v/>
      </c>
      <c r="O804" t="str">
        <f t="shared" si="368"/>
        <v/>
      </c>
      <c r="P804" t="str">
        <f t="shared" si="369"/>
        <v/>
      </c>
      <c r="Q804" t="str">
        <f t="shared" si="370"/>
        <v/>
      </c>
      <c r="R804" t="str">
        <f t="shared" si="371"/>
        <v/>
      </c>
      <c r="S804" t="str">
        <f t="shared" si="372"/>
        <v/>
      </c>
      <c r="T804" t="str">
        <f t="shared" si="373"/>
        <v/>
      </c>
      <c r="U804" t="str">
        <f t="shared" si="374"/>
        <v/>
      </c>
      <c r="V804" t="str">
        <f t="shared" si="375"/>
        <v/>
      </c>
      <c r="W804" t="str">
        <f t="shared" si="376"/>
        <v/>
      </c>
      <c r="X804" t="str">
        <f t="shared" si="377"/>
        <v/>
      </c>
      <c r="Y804" t="str">
        <f t="shared" si="378"/>
        <v/>
      </c>
      <c r="Z804" t="str">
        <f t="shared" si="358"/>
        <v/>
      </c>
      <c r="AA804" t="str">
        <f t="shared" si="379"/>
        <v/>
      </c>
      <c r="AB804" t="str">
        <f t="shared" si="380"/>
        <v/>
      </c>
      <c r="AC804" t="str">
        <f t="shared" si="381"/>
        <v/>
      </c>
      <c r="AD804" t="str">
        <f t="shared" si="382"/>
        <v/>
      </c>
      <c r="AE804" t="str">
        <f t="shared" si="383"/>
        <v/>
      </c>
      <c r="AF804" t="str">
        <f t="shared" si="384"/>
        <v/>
      </c>
    </row>
    <row r="805" spans="4:32" ht="14.4" hidden="1">
      <c r="D805" t="str">
        <f t="shared" si="359"/>
        <v/>
      </c>
      <c r="E805" t="str">
        <f t="shared" si="360"/>
        <v/>
      </c>
      <c r="F805" t="str">
        <f t="shared" si="361"/>
        <v/>
      </c>
      <c r="G805" t="str">
        <f t="shared" si="385"/>
        <v/>
      </c>
      <c r="I805" t="str">
        <f t="shared" si="362"/>
        <v/>
      </c>
      <c r="J805" t="str">
        <f t="shared" si="363"/>
        <v/>
      </c>
      <c r="K805" t="str">
        <f t="shared" si="364"/>
        <v/>
      </c>
      <c r="L805" t="str">
        <f t="shared" si="365"/>
        <v/>
      </c>
      <c r="M805" t="str">
        <f t="shared" si="366"/>
        <v/>
      </c>
      <c r="N805" t="str">
        <f t="shared" si="367"/>
        <v/>
      </c>
      <c r="O805" t="str">
        <f t="shared" si="368"/>
        <v/>
      </c>
      <c r="P805" t="str">
        <f t="shared" si="369"/>
        <v/>
      </c>
      <c r="Q805" t="str">
        <f t="shared" si="370"/>
        <v/>
      </c>
      <c r="R805" t="str">
        <f t="shared" si="371"/>
        <v/>
      </c>
      <c r="S805" t="str">
        <f t="shared" si="372"/>
        <v/>
      </c>
      <c r="T805" t="str">
        <f t="shared" si="373"/>
        <v/>
      </c>
      <c r="U805" t="str">
        <f t="shared" si="374"/>
        <v/>
      </c>
      <c r="V805" t="str">
        <f t="shared" si="375"/>
        <v/>
      </c>
      <c r="W805" t="str">
        <f t="shared" si="376"/>
        <v/>
      </c>
      <c r="X805" t="str">
        <f t="shared" si="377"/>
        <v/>
      </c>
      <c r="Y805" t="str">
        <f t="shared" si="378"/>
        <v/>
      </c>
      <c r="Z805" t="str">
        <f t="shared" si="358"/>
        <v/>
      </c>
      <c r="AA805" t="str">
        <f t="shared" si="379"/>
        <v/>
      </c>
      <c r="AB805" t="str">
        <f t="shared" si="380"/>
        <v/>
      </c>
      <c r="AC805" t="str">
        <f t="shared" si="381"/>
        <v/>
      </c>
      <c r="AD805" t="str">
        <f t="shared" si="382"/>
        <v/>
      </c>
      <c r="AE805" t="str">
        <f t="shared" si="383"/>
        <v/>
      </c>
      <c r="AF805" t="str">
        <f t="shared" si="384"/>
        <v/>
      </c>
    </row>
    <row r="806" spans="4:32" ht="14.4" hidden="1">
      <c r="D806" t="str">
        <f t="shared" si="359"/>
        <v/>
      </c>
      <c r="E806" t="str">
        <f t="shared" si="360"/>
        <v/>
      </c>
      <c r="F806" t="str">
        <f t="shared" si="361"/>
        <v/>
      </c>
      <c r="G806" t="str">
        <f t="shared" si="385"/>
        <v/>
      </c>
      <c r="I806" t="str">
        <f t="shared" si="362"/>
        <v/>
      </c>
      <c r="J806" t="str">
        <f t="shared" si="363"/>
        <v/>
      </c>
      <c r="K806" t="str">
        <f t="shared" si="364"/>
        <v/>
      </c>
      <c r="L806" t="str">
        <f t="shared" si="365"/>
        <v/>
      </c>
      <c r="M806" t="str">
        <f t="shared" si="366"/>
        <v/>
      </c>
      <c r="N806" t="str">
        <f t="shared" si="367"/>
        <v/>
      </c>
      <c r="O806" t="str">
        <f t="shared" si="368"/>
        <v/>
      </c>
      <c r="P806" t="str">
        <f t="shared" si="369"/>
        <v/>
      </c>
      <c r="Q806" t="str">
        <f t="shared" si="370"/>
        <v/>
      </c>
      <c r="R806" t="str">
        <f t="shared" si="371"/>
        <v/>
      </c>
      <c r="S806" t="str">
        <f t="shared" si="372"/>
        <v/>
      </c>
      <c r="T806" t="str">
        <f t="shared" si="373"/>
        <v/>
      </c>
      <c r="U806" t="str">
        <f t="shared" si="374"/>
        <v/>
      </c>
      <c r="V806" t="str">
        <f t="shared" si="375"/>
        <v/>
      </c>
      <c r="W806" t="str">
        <f t="shared" si="376"/>
        <v/>
      </c>
      <c r="X806" t="str">
        <f t="shared" si="377"/>
        <v/>
      </c>
      <c r="Y806" t="str">
        <f t="shared" si="378"/>
        <v/>
      </c>
      <c r="Z806" t="str">
        <f t="shared" si="358"/>
        <v/>
      </c>
      <c r="AA806" t="str">
        <f t="shared" si="379"/>
        <v/>
      </c>
      <c r="AB806" t="str">
        <f t="shared" si="380"/>
        <v/>
      </c>
      <c r="AC806" t="str">
        <f t="shared" si="381"/>
        <v/>
      </c>
      <c r="AD806" t="str">
        <f t="shared" si="382"/>
        <v/>
      </c>
      <c r="AE806" t="str">
        <f t="shared" si="383"/>
        <v/>
      </c>
      <c r="AF806" t="str">
        <f t="shared" si="384"/>
        <v/>
      </c>
    </row>
    <row r="807" spans="4:32" ht="14.4" hidden="1">
      <c r="D807" t="str">
        <f t="shared" si="359"/>
        <v/>
      </c>
      <c r="E807" t="str">
        <f t="shared" si="360"/>
        <v/>
      </c>
      <c r="F807" t="str">
        <f t="shared" si="361"/>
        <v/>
      </c>
      <c r="G807" t="str">
        <f t="shared" si="385"/>
        <v/>
      </c>
      <c r="I807" t="str">
        <f t="shared" si="362"/>
        <v/>
      </c>
      <c r="J807" t="str">
        <f t="shared" si="363"/>
        <v/>
      </c>
      <c r="K807" t="str">
        <f t="shared" si="364"/>
        <v/>
      </c>
      <c r="L807" t="str">
        <f t="shared" si="365"/>
        <v/>
      </c>
      <c r="M807" t="str">
        <f t="shared" si="366"/>
        <v/>
      </c>
      <c r="N807" t="str">
        <f t="shared" si="367"/>
        <v/>
      </c>
      <c r="O807" t="str">
        <f t="shared" si="368"/>
        <v/>
      </c>
      <c r="P807" t="str">
        <f t="shared" si="369"/>
        <v/>
      </c>
      <c r="Q807" t="str">
        <f t="shared" si="370"/>
        <v/>
      </c>
      <c r="R807" t="str">
        <f t="shared" si="371"/>
        <v/>
      </c>
      <c r="S807" t="str">
        <f t="shared" si="372"/>
        <v/>
      </c>
      <c r="T807" t="str">
        <f t="shared" si="373"/>
        <v/>
      </c>
      <c r="U807" t="str">
        <f t="shared" si="374"/>
        <v/>
      </c>
      <c r="V807" t="str">
        <f t="shared" si="375"/>
        <v/>
      </c>
      <c r="W807" t="str">
        <f t="shared" si="376"/>
        <v/>
      </c>
      <c r="X807" t="str">
        <f t="shared" si="377"/>
        <v/>
      </c>
      <c r="Y807" t="str">
        <f t="shared" si="378"/>
        <v/>
      </c>
      <c r="Z807" t="str">
        <f t="shared" si="358"/>
        <v/>
      </c>
      <c r="AA807" t="str">
        <f t="shared" si="379"/>
        <v/>
      </c>
      <c r="AB807" t="str">
        <f t="shared" si="380"/>
        <v/>
      </c>
      <c r="AC807" t="str">
        <f t="shared" si="381"/>
        <v/>
      </c>
      <c r="AD807" t="str">
        <f t="shared" si="382"/>
        <v/>
      </c>
      <c r="AE807" t="str">
        <f t="shared" si="383"/>
        <v/>
      </c>
      <c r="AF807" t="str">
        <f t="shared" si="384"/>
        <v/>
      </c>
    </row>
    <row r="808" spans="4:32" ht="14.4" hidden="1">
      <c r="D808" t="str">
        <f t="shared" si="359"/>
        <v/>
      </c>
      <c r="E808" t="str">
        <f t="shared" si="360"/>
        <v/>
      </c>
      <c r="F808" t="str">
        <f t="shared" si="361"/>
        <v/>
      </c>
      <c r="G808" t="str">
        <f t="shared" si="385"/>
        <v/>
      </c>
      <c r="I808" t="str">
        <f t="shared" si="362"/>
        <v/>
      </c>
      <c r="J808" t="str">
        <f t="shared" si="363"/>
        <v/>
      </c>
      <c r="K808" t="str">
        <f t="shared" si="364"/>
        <v/>
      </c>
      <c r="L808" t="str">
        <f t="shared" si="365"/>
        <v/>
      </c>
      <c r="M808" t="str">
        <f t="shared" si="366"/>
        <v/>
      </c>
      <c r="N808" t="str">
        <f t="shared" si="367"/>
        <v/>
      </c>
      <c r="O808" t="str">
        <f t="shared" si="368"/>
        <v/>
      </c>
      <c r="P808" t="str">
        <f t="shared" si="369"/>
        <v/>
      </c>
      <c r="Q808" t="str">
        <f t="shared" si="370"/>
        <v/>
      </c>
      <c r="R808" t="str">
        <f t="shared" si="371"/>
        <v/>
      </c>
      <c r="S808" t="str">
        <f t="shared" si="372"/>
        <v/>
      </c>
      <c r="T808" t="str">
        <f t="shared" si="373"/>
        <v/>
      </c>
      <c r="U808" t="str">
        <f t="shared" si="374"/>
        <v/>
      </c>
      <c r="V808" t="str">
        <f t="shared" si="375"/>
        <v/>
      </c>
      <c r="W808" t="str">
        <f t="shared" si="376"/>
        <v/>
      </c>
      <c r="X808" t="str">
        <f t="shared" si="377"/>
        <v/>
      </c>
      <c r="Y808" t="str">
        <f t="shared" si="378"/>
        <v/>
      </c>
      <c r="Z808" t="str">
        <f t="shared" si="358"/>
        <v/>
      </c>
      <c r="AA808" t="str">
        <f t="shared" si="379"/>
        <v/>
      </c>
      <c r="AB808" t="str">
        <f t="shared" si="380"/>
        <v/>
      </c>
      <c r="AC808" t="str">
        <f t="shared" si="381"/>
        <v/>
      </c>
      <c r="AD808" t="str">
        <f t="shared" si="382"/>
        <v/>
      </c>
      <c r="AE808" t="str">
        <f t="shared" si="383"/>
        <v/>
      </c>
      <c r="AF808" t="str">
        <f t="shared" si="384"/>
        <v/>
      </c>
    </row>
    <row r="809" spans="4:32" ht="14.4" hidden="1">
      <c r="D809" t="str">
        <f t="shared" si="359"/>
        <v/>
      </c>
      <c r="E809" t="str">
        <f t="shared" si="360"/>
        <v/>
      </c>
      <c r="F809" t="str">
        <f t="shared" si="361"/>
        <v/>
      </c>
      <c r="G809" t="str">
        <f t="shared" si="385"/>
        <v/>
      </c>
      <c r="I809" t="str">
        <f t="shared" si="362"/>
        <v/>
      </c>
      <c r="J809" t="str">
        <f t="shared" si="363"/>
        <v/>
      </c>
      <c r="K809" t="str">
        <f t="shared" si="364"/>
        <v/>
      </c>
      <c r="L809" t="str">
        <f t="shared" si="365"/>
        <v/>
      </c>
      <c r="M809" t="str">
        <f t="shared" si="366"/>
        <v/>
      </c>
      <c r="N809" t="str">
        <f t="shared" si="367"/>
        <v/>
      </c>
      <c r="O809" t="str">
        <f t="shared" si="368"/>
        <v/>
      </c>
      <c r="P809" t="str">
        <f t="shared" si="369"/>
        <v/>
      </c>
      <c r="Q809" t="str">
        <f t="shared" si="370"/>
        <v/>
      </c>
      <c r="R809" t="str">
        <f t="shared" si="371"/>
        <v/>
      </c>
      <c r="S809" t="str">
        <f t="shared" si="372"/>
        <v/>
      </c>
      <c r="T809" t="str">
        <f t="shared" si="373"/>
        <v/>
      </c>
      <c r="U809" t="str">
        <f t="shared" si="374"/>
        <v/>
      </c>
      <c r="V809" t="str">
        <f t="shared" si="375"/>
        <v/>
      </c>
      <c r="W809" t="str">
        <f t="shared" si="376"/>
        <v/>
      </c>
      <c r="X809" t="str">
        <f t="shared" si="377"/>
        <v/>
      </c>
      <c r="Y809" t="str">
        <f t="shared" si="378"/>
        <v/>
      </c>
      <c r="Z809" t="str">
        <f t="shared" si="358"/>
        <v/>
      </c>
      <c r="AA809" t="str">
        <f t="shared" si="379"/>
        <v/>
      </c>
      <c r="AB809" t="str">
        <f t="shared" si="380"/>
        <v/>
      </c>
      <c r="AC809" t="str">
        <f t="shared" si="381"/>
        <v/>
      </c>
      <c r="AD809" t="str">
        <f t="shared" si="382"/>
        <v/>
      </c>
      <c r="AE809" t="str">
        <f t="shared" si="383"/>
        <v/>
      </c>
      <c r="AF809" t="str">
        <f t="shared" si="384"/>
        <v/>
      </c>
    </row>
    <row r="810" spans="4:32" ht="14.4" hidden="1">
      <c r="D810" t="str">
        <f t="shared" si="359"/>
        <v/>
      </c>
      <c r="E810" t="str">
        <f t="shared" si="360"/>
        <v/>
      </c>
      <c r="F810" t="str">
        <f t="shared" si="361"/>
        <v/>
      </c>
      <c r="G810" t="str">
        <f t="shared" si="385"/>
        <v/>
      </c>
      <c r="I810" t="str">
        <f t="shared" si="362"/>
        <v/>
      </c>
      <c r="J810" t="str">
        <f t="shared" si="363"/>
        <v/>
      </c>
      <c r="K810" t="str">
        <f t="shared" si="364"/>
        <v/>
      </c>
      <c r="L810" t="str">
        <f t="shared" si="365"/>
        <v/>
      </c>
      <c r="M810" t="str">
        <f t="shared" si="366"/>
        <v/>
      </c>
      <c r="N810" t="str">
        <f t="shared" si="367"/>
        <v/>
      </c>
      <c r="O810" t="str">
        <f t="shared" si="368"/>
        <v/>
      </c>
      <c r="P810" t="str">
        <f t="shared" si="369"/>
        <v/>
      </c>
      <c r="Q810" t="str">
        <f t="shared" si="370"/>
        <v/>
      </c>
      <c r="R810" t="str">
        <f t="shared" si="371"/>
        <v/>
      </c>
      <c r="S810" t="str">
        <f t="shared" si="372"/>
        <v/>
      </c>
      <c r="T810" t="str">
        <f t="shared" si="373"/>
        <v/>
      </c>
      <c r="U810" t="str">
        <f t="shared" si="374"/>
        <v/>
      </c>
      <c r="V810" t="str">
        <f t="shared" si="375"/>
        <v/>
      </c>
      <c r="W810" t="str">
        <f t="shared" si="376"/>
        <v/>
      </c>
      <c r="X810" t="str">
        <f t="shared" si="377"/>
        <v/>
      </c>
      <c r="Y810" t="str">
        <f t="shared" si="378"/>
        <v/>
      </c>
      <c r="Z810" t="str">
        <f t="shared" si="358"/>
        <v/>
      </c>
      <c r="AA810" t="str">
        <f t="shared" si="379"/>
        <v/>
      </c>
      <c r="AB810" t="str">
        <f t="shared" si="380"/>
        <v/>
      </c>
      <c r="AC810" t="str">
        <f t="shared" si="381"/>
        <v/>
      </c>
      <c r="AD810" t="str">
        <f t="shared" si="382"/>
        <v/>
      </c>
      <c r="AE810" t="str">
        <f t="shared" si="383"/>
        <v/>
      </c>
      <c r="AF810" t="str">
        <f t="shared" si="384"/>
        <v/>
      </c>
    </row>
    <row r="811" spans="4:32" ht="14.4" hidden="1">
      <c r="D811" t="str">
        <f t="shared" si="359"/>
        <v/>
      </c>
      <c r="E811" t="str">
        <f t="shared" si="360"/>
        <v/>
      </c>
      <c r="F811" t="str">
        <f t="shared" si="361"/>
        <v/>
      </c>
      <c r="G811" t="str">
        <f t="shared" si="385"/>
        <v/>
      </c>
      <c r="I811" t="str">
        <f t="shared" si="362"/>
        <v/>
      </c>
      <c r="J811" t="str">
        <f t="shared" si="363"/>
        <v/>
      </c>
      <c r="K811" t="str">
        <f t="shared" si="364"/>
        <v/>
      </c>
      <c r="L811" t="str">
        <f t="shared" si="365"/>
        <v/>
      </c>
      <c r="M811" t="str">
        <f t="shared" si="366"/>
        <v/>
      </c>
      <c r="N811" t="str">
        <f t="shared" si="367"/>
        <v/>
      </c>
      <c r="O811" t="str">
        <f t="shared" si="368"/>
        <v/>
      </c>
      <c r="P811" t="str">
        <f t="shared" si="369"/>
        <v/>
      </c>
      <c r="Q811" t="str">
        <f t="shared" si="370"/>
        <v/>
      </c>
      <c r="R811" t="str">
        <f t="shared" si="371"/>
        <v/>
      </c>
      <c r="S811" t="str">
        <f t="shared" si="372"/>
        <v/>
      </c>
      <c r="T811" t="str">
        <f t="shared" si="373"/>
        <v/>
      </c>
      <c r="U811" t="str">
        <f t="shared" si="374"/>
        <v/>
      </c>
      <c r="V811" t="str">
        <f t="shared" si="375"/>
        <v/>
      </c>
      <c r="W811" t="str">
        <f t="shared" si="376"/>
        <v/>
      </c>
      <c r="X811" t="str">
        <f t="shared" si="377"/>
        <v/>
      </c>
      <c r="Y811" t="str">
        <f t="shared" si="378"/>
        <v/>
      </c>
      <c r="Z811" t="str">
        <f t="shared" si="358"/>
        <v/>
      </c>
      <c r="AA811" t="str">
        <f t="shared" si="379"/>
        <v/>
      </c>
      <c r="AB811" t="str">
        <f t="shared" si="380"/>
        <v/>
      </c>
      <c r="AC811" t="str">
        <f t="shared" si="381"/>
        <v/>
      </c>
      <c r="AD811" t="str">
        <f t="shared" si="382"/>
        <v/>
      </c>
      <c r="AE811" t="str">
        <f t="shared" si="383"/>
        <v/>
      </c>
      <c r="AF811" t="str">
        <f t="shared" si="384"/>
        <v/>
      </c>
    </row>
    <row r="812" spans="4:32" ht="14.4" hidden="1">
      <c r="D812" t="str">
        <f t="shared" si="359"/>
        <v/>
      </c>
      <c r="E812" t="str">
        <f t="shared" si="360"/>
        <v/>
      </c>
      <c r="F812" t="str">
        <f t="shared" si="361"/>
        <v/>
      </c>
      <c r="G812" t="str">
        <f t="shared" si="385"/>
        <v/>
      </c>
      <c r="I812" t="str">
        <f t="shared" si="362"/>
        <v/>
      </c>
      <c r="J812" t="str">
        <f t="shared" si="363"/>
        <v/>
      </c>
      <c r="K812" t="str">
        <f t="shared" si="364"/>
        <v/>
      </c>
      <c r="L812" t="str">
        <f t="shared" si="365"/>
        <v/>
      </c>
      <c r="M812" t="str">
        <f t="shared" si="366"/>
        <v/>
      </c>
      <c r="N812" t="str">
        <f t="shared" si="367"/>
        <v/>
      </c>
      <c r="O812" t="str">
        <f t="shared" si="368"/>
        <v/>
      </c>
      <c r="P812" t="str">
        <f t="shared" si="369"/>
        <v/>
      </c>
      <c r="Q812" t="str">
        <f t="shared" si="370"/>
        <v/>
      </c>
      <c r="R812" t="str">
        <f t="shared" si="371"/>
        <v/>
      </c>
      <c r="S812" t="str">
        <f t="shared" si="372"/>
        <v/>
      </c>
      <c r="T812" t="str">
        <f t="shared" si="373"/>
        <v/>
      </c>
      <c r="U812" t="str">
        <f t="shared" si="374"/>
        <v/>
      </c>
      <c r="V812" t="str">
        <f t="shared" si="375"/>
        <v/>
      </c>
      <c r="W812" t="str">
        <f t="shared" si="376"/>
        <v/>
      </c>
      <c r="X812" t="str">
        <f t="shared" si="377"/>
        <v/>
      </c>
      <c r="Y812" t="str">
        <f t="shared" si="378"/>
        <v/>
      </c>
      <c r="Z812" t="str">
        <f t="shared" si="358"/>
        <v/>
      </c>
      <c r="AA812" t="str">
        <f t="shared" si="379"/>
        <v/>
      </c>
      <c r="AB812" t="str">
        <f t="shared" si="380"/>
        <v/>
      </c>
      <c r="AC812" t="str">
        <f t="shared" si="381"/>
        <v/>
      </c>
      <c r="AD812" t="str">
        <f t="shared" si="382"/>
        <v/>
      </c>
      <c r="AE812" t="str">
        <f t="shared" si="383"/>
        <v/>
      </c>
      <c r="AF812" t="str">
        <f t="shared" si="384"/>
        <v/>
      </c>
    </row>
    <row r="813" spans="4:32" ht="14.4" hidden="1">
      <c r="D813" t="str">
        <f t="shared" si="359"/>
        <v/>
      </c>
      <c r="E813" t="str">
        <f t="shared" si="360"/>
        <v/>
      </c>
      <c r="F813" t="str">
        <f t="shared" si="361"/>
        <v/>
      </c>
      <c r="G813" t="str">
        <f t="shared" si="385"/>
        <v/>
      </c>
      <c r="I813" t="str">
        <f t="shared" si="362"/>
        <v/>
      </c>
      <c r="J813" t="str">
        <f t="shared" si="363"/>
        <v/>
      </c>
      <c r="K813" t="str">
        <f t="shared" si="364"/>
        <v/>
      </c>
      <c r="L813" t="str">
        <f t="shared" si="365"/>
        <v/>
      </c>
      <c r="M813" t="str">
        <f t="shared" si="366"/>
        <v/>
      </c>
      <c r="N813" t="str">
        <f t="shared" si="367"/>
        <v/>
      </c>
      <c r="O813" t="str">
        <f t="shared" si="368"/>
        <v/>
      </c>
      <c r="P813" t="str">
        <f t="shared" si="369"/>
        <v/>
      </c>
      <c r="Q813" t="str">
        <f t="shared" si="370"/>
        <v/>
      </c>
      <c r="R813" t="str">
        <f t="shared" si="371"/>
        <v/>
      </c>
      <c r="S813" t="str">
        <f t="shared" si="372"/>
        <v/>
      </c>
      <c r="T813" t="str">
        <f t="shared" si="373"/>
        <v/>
      </c>
      <c r="U813" t="str">
        <f t="shared" si="374"/>
        <v/>
      </c>
      <c r="V813" t="str">
        <f t="shared" si="375"/>
        <v/>
      </c>
      <c r="W813" t="str">
        <f t="shared" si="376"/>
        <v/>
      </c>
      <c r="X813" t="str">
        <f t="shared" si="377"/>
        <v/>
      </c>
      <c r="Y813" t="str">
        <f t="shared" si="378"/>
        <v/>
      </c>
      <c r="Z813" t="str">
        <f t="shared" si="358"/>
        <v/>
      </c>
      <c r="AA813" t="str">
        <f t="shared" si="379"/>
        <v/>
      </c>
      <c r="AB813" t="str">
        <f t="shared" si="380"/>
        <v/>
      </c>
      <c r="AC813" t="str">
        <f t="shared" si="381"/>
        <v/>
      </c>
      <c r="AD813" t="str">
        <f t="shared" si="382"/>
        <v/>
      </c>
      <c r="AE813" t="str">
        <f t="shared" si="383"/>
        <v/>
      </c>
      <c r="AF813" t="str">
        <f t="shared" si="384"/>
        <v/>
      </c>
    </row>
    <row r="814" spans="4:32" ht="14.4" hidden="1">
      <c r="D814" t="str">
        <f t="shared" si="359"/>
        <v/>
      </c>
      <c r="E814" t="str">
        <f t="shared" si="360"/>
        <v/>
      </c>
      <c r="F814" t="str">
        <f t="shared" si="361"/>
        <v/>
      </c>
      <c r="G814" t="str">
        <f t="shared" si="385"/>
        <v/>
      </c>
      <c r="I814" t="str">
        <f t="shared" si="362"/>
        <v/>
      </c>
      <c r="J814" t="str">
        <f t="shared" si="363"/>
        <v/>
      </c>
      <c r="K814" t="str">
        <f t="shared" si="364"/>
        <v/>
      </c>
      <c r="L814" t="str">
        <f t="shared" si="365"/>
        <v/>
      </c>
      <c r="M814" t="str">
        <f t="shared" si="366"/>
        <v/>
      </c>
      <c r="N814" t="str">
        <f t="shared" si="367"/>
        <v/>
      </c>
      <c r="O814" t="str">
        <f t="shared" si="368"/>
        <v/>
      </c>
      <c r="P814" t="str">
        <f t="shared" si="369"/>
        <v/>
      </c>
      <c r="Q814" t="str">
        <f t="shared" si="370"/>
        <v/>
      </c>
      <c r="R814" t="str">
        <f t="shared" si="371"/>
        <v/>
      </c>
      <c r="S814" t="str">
        <f t="shared" si="372"/>
        <v/>
      </c>
      <c r="T814" t="str">
        <f t="shared" si="373"/>
        <v/>
      </c>
      <c r="U814" t="str">
        <f t="shared" si="374"/>
        <v/>
      </c>
      <c r="V814" t="str">
        <f t="shared" si="375"/>
        <v/>
      </c>
      <c r="W814" t="str">
        <f t="shared" si="376"/>
        <v/>
      </c>
      <c r="X814" t="str">
        <f t="shared" si="377"/>
        <v/>
      </c>
      <c r="Y814" t="str">
        <f t="shared" si="378"/>
        <v/>
      </c>
      <c r="Z814" t="str">
        <f t="shared" si="358"/>
        <v/>
      </c>
      <c r="AA814" t="str">
        <f t="shared" si="379"/>
        <v/>
      </c>
      <c r="AB814" t="str">
        <f t="shared" si="380"/>
        <v/>
      </c>
      <c r="AC814" t="str">
        <f t="shared" si="381"/>
        <v/>
      </c>
      <c r="AD814" t="str">
        <f t="shared" si="382"/>
        <v/>
      </c>
      <c r="AE814" t="str">
        <f t="shared" si="383"/>
        <v/>
      </c>
      <c r="AF814" t="str">
        <f t="shared" si="384"/>
        <v/>
      </c>
    </row>
    <row r="815" spans="4:32" ht="14.4" hidden="1">
      <c r="D815" t="str">
        <f t="shared" si="359"/>
        <v/>
      </c>
      <c r="E815" t="str">
        <f t="shared" si="360"/>
        <v/>
      </c>
      <c r="F815" t="str">
        <f t="shared" si="361"/>
        <v/>
      </c>
      <c r="G815" t="str">
        <f t="shared" si="385"/>
        <v/>
      </c>
      <c r="I815" t="str">
        <f t="shared" si="362"/>
        <v/>
      </c>
      <c r="J815" t="str">
        <f t="shared" si="363"/>
        <v/>
      </c>
      <c r="K815" t="str">
        <f t="shared" si="364"/>
        <v/>
      </c>
      <c r="L815" t="str">
        <f t="shared" si="365"/>
        <v/>
      </c>
      <c r="M815" t="str">
        <f t="shared" si="366"/>
        <v/>
      </c>
      <c r="N815" t="str">
        <f t="shared" si="367"/>
        <v/>
      </c>
      <c r="O815" t="str">
        <f t="shared" si="368"/>
        <v/>
      </c>
      <c r="P815" t="str">
        <f t="shared" si="369"/>
        <v/>
      </c>
      <c r="Q815" t="str">
        <f t="shared" si="370"/>
        <v/>
      </c>
      <c r="R815" t="str">
        <f t="shared" si="371"/>
        <v/>
      </c>
      <c r="S815" t="str">
        <f t="shared" si="372"/>
        <v/>
      </c>
      <c r="T815" t="str">
        <f t="shared" si="373"/>
        <v/>
      </c>
      <c r="U815" t="str">
        <f t="shared" si="374"/>
        <v/>
      </c>
      <c r="V815" t="str">
        <f t="shared" si="375"/>
        <v/>
      </c>
      <c r="W815" t="str">
        <f t="shared" si="376"/>
        <v/>
      </c>
      <c r="X815" t="str">
        <f t="shared" si="377"/>
        <v/>
      </c>
      <c r="Y815" t="str">
        <f t="shared" si="378"/>
        <v/>
      </c>
      <c r="Z815" t="str">
        <f t="shared" si="358"/>
        <v/>
      </c>
      <c r="AA815" t="str">
        <f t="shared" si="379"/>
        <v/>
      </c>
      <c r="AB815" t="str">
        <f t="shared" si="380"/>
        <v/>
      </c>
      <c r="AC815" t="str">
        <f t="shared" si="381"/>
        <v/>
      </c>
      <c r="AD815" t="str">
        <f t="shared" si="382"/>
        <v/>
      </c>
      <c r="AE815" t="str">
        <f t="shared" si="383"/>
        <v/>
      </c>
      <c r="AF815" t="str">
        <f t="shared" si="384"/>
        <v/>
      </c>
    </row>
    <row r="816" spans="4:32" ht="14.4" hidden="1">
      <c r="D816" t="str">
        <f t="shared" si="359"/>
        <v/>
      </c>
      <c r="E816" t="str">
        <f t="shared" si="360"/>
        <v/>
      </c>
      <c r="F816" t="str">
        <f t="shared" si="361"/>
        <v/>
      </c>
      <c r="G816" t="str">
        <f t="shared" si="385"/>
        <v/>
      </c>
      <c r="I816" t="str">
        <f t="shared" si="362"/>
        <v/>
      </c>
      <c r="J816" t="str">
        <f t="shared" si="363"/>
        <v/>
      </c>
      <c r="K816" t="str">
        <f t="shared" si="364"/>
        <v/>
      </c>
      <c r="L816" t="str">
        <f t="shared" si="365"/>
        <v/>
      </c>
      <c r="M816" t="str">
        <f t="shared" si="366"/>
        <v/>
      </c>
      <c r="N816" t="str">
        <f t="shared" si="367"/>
        <v/>
      </c>
      <c r="O816" t="str">
        <f t="shared" si="368"/>
        <v/>
      </c>
      <c r="P816" t="str">
        <f t="shared" si="369"/>
        <v/>
      </c>
      <c r="Q816" t="str">
        <f t="shared" si="370"/>
        <v/>
      </c>
      <c r="R816" t="str">
        <f t="shared" si="371"/>
        <v/>
      </c>
      <c r="S816" t="str">
        <f t="shared" si="372"/>
        <v/>
      </c>
      <c r="T816" t="str">
        <f t="shared" si="373"/>
        <v/>
      </c>
      <c r="U816" t="str">
        <f t="shared" si="374"/>
        <v/>
      </c>
      <c r="V816" t="str">
        <f t="shared" si="375"/>
        <v/>
      </c>
      <c r="W816" t="str">
        <f t="shared" si="376"/>
        <v/>
      </c>
      <c r="X816" t="str">
        <f t="shared" si="377"/>
        <v/>
      </c>
      <c r="Y816" t="str">
        <f t="shared" si="378"/>
        <v/>
      </c>
      <c r="Z816" t="str">
        <f t="shared" si="358"/>
        <v/>
      </c>
      <c r="AA816" t="str">
        <f t="shared" si="379"/>
        <v/>
      </c>
      <c r="AB816" t="str">
        <f t="shared" si="380"/>
        <v/>
      </c>
      <c r="AC816" t="str">
        <f t="shared" si="381"/>
        <v/>
      </c>
      <c r="AD816" t="str">
        <f t="shared" si="382"/>
        <v/>
      </c>
      <c r="AE816" t="str">
        <f t="shared" si="383"/>
        <v/>
      </c>
      <c r="AF816" t="str">
        <f t="shared" si="384"/>
        <v/>
      </c>
    </row>
    <row r="817" spans="4:32" ht="14.4" hidden="1">
      <c r="D817" t="str">
        <f t="shared" si="359"/>
        <v/>
      </c>
      <c r="E817" t="str">
        <f t="shared" si="360"/>
        <v/>
      </c>
      <c r="F817" t="str">
        <f t="shared" si="361"/>
        <v/>
      </c>
      <c r="G817" t="str">
        <f t="shared" si="385"/>
        <v/>
      </c>
      <c r="I817" t="str">
        <f t="shared" si="362"/>
        <v/>
      </c>
      <c r="J817" t="str">
        <f t="shared" si="363"/>
        <v/>
      </c>
      <c r="K817" t="str">
        <f t="shared" si="364"/>
        <v/>
      </c>
      <c r="L817" t="str">
        <f t="shared" si="365"/>
        <v/>
      </c>
      <c r="M817" t="str">
        <f t="shared" si="366"/>
        <v/>
      </c>
      <c r="N817" t="str">
        <f t="shared" si="367"/>
        <v/>
      </c>
      <c r="O817" t="str">
        <f t="shared" si="368"/>
        <v/>
      </c>
      <c r="P817" t="str">
        <f t="shared" si="369"/>
        <v/>
      </c>
      <c r="Q817" t="str">
        <f t="shared" si="370"/>
        <v/>
      </c>
      <c r="R817" t="str">
        <f t="shared" si="371"/>
        <v/>
      </c>
      <c r="S817" t="str">
        <f t="shared" si="372"/>
        <v/>
      </c>
      <c r="T817" t="str">
        <f t="shared" si="373"/>
        <v/>
      </c>
      <c r="U817" t="str">
        <f t="shared" si="374"/>
        <v/>
      </c>
      <c r="V817" t="str">
        <f t="shared" si="375"/>
        <v/>
      </c>
      <c r="W817" t="str">
        <f t="shared" si="376"/>
        <v/>
      </c>
      <c r="X817" t="str">
        <f t="shared" si="377"/>
        <v/>
      </c>
      <c r="Y817" t="str">
        <f t="shared" si="378"/>
        <v/>
      </c>
      <c r="Z817" t="str">
        <f t="shared" si="358"/>
        <v/>
      </c>
      <c r="AA817" t="str">
        <f t="shared" si="379"/>
        <v/>
      </c>
      <c r="AB817" t="str">
        <f t="shared" si="380"/>
        <v/>
      </c>
      <c r="AC817" t="str">
        <f t="shared" si="381"/>
        <v/>
      </c>
      <c r="AD817" t="str">
        <f t="shared" si="382"/>
        <v/>
      </c>
      <c r="AE817" t="str">
        <f t="shared" si="383"/>
        <v/>
      </c>
      <c r="AF817" t="str">
        <f t="shared" si="384"/>
        <v/>
      </c>
    </row>
    <row r="818" spans="4:32" ht="14.4" hidden="1">
      <c r="D818" t="str">
        <f t="shared" si="359"/>
        <v/>
      </c>
      <c r="E818" t="str">
        <f t="shared" si="360"/>
        <v/>
      </c>
      <c r="F818" t="str">
        <f t="shared" si="361"/>
        <v/>
      </c>
      <c r="G818" t="str">
        <f t="shared" si="385"/>
        <v/>
      </c>
      <c r="I818" t="str">
        <f t="shared" si="362"/>
        <v/>
      </c>
      <c r="J818" t="str">
        <f t="shared" si="363"/>
        <v/>
      </c>
      <c r="K818" t="str">
        <f t="shared" si="364"/>
        <v/>
      </c>
      <c r="L818" t="str">
        <f t="shared" si="365"/>
        <v/>
      </c>
      <c r="M818" t="str">
        <f t="shared" si="366"/>
        <v/>
      </c>
      <c r="N818" t="str">
        <f t="shared" si="367"/>
        <v/>
      </c>
      <c r="O818" t="str">
        <f t="shared" si="368"/>
        <v/>
      </c>
      <c r="P818" t="str">
        <f t="shared" si="369"/>
        <v/>
      </c>
      <c r="Q818" t="str">
        <f t="shared" si="370"/>
        <v/>
      </c>
      <c r="R818" t="str">
        <f t="shared" si="371"/>
        <v/>
      </c>
      <c r="S818" t="str">
        <f t="shared" si="372"/>
        <v/>
      </c>
      <c r="T818" t="str">
        <f t="shared" si="373"/>
        <v/>
      </c>
      <c r="U818" t="str">
        <f t="shared" si="374"/>
        <v/>
      </c>
      <c r="V818" t="str">
        <f t="shared" si="375"/>
        <v/>
      </c>
      <c r="W818" t="str">
        <f t="shared" si="376"/>
        <v/>
      </c>
      <c r="X818" t="str">
        <f t="shared" si="377"/>
        <v/>
      </c>
      <c r="Y818" t="str">
        <f t="shared" si="378"/>
        <v/>
      </c>
      <c r="Z818" t="str">
        <f t="shared" si="358"/>
        <v/>
      </c>
      <c r="AA818" t="str">
        <f t="shared" si="379"/>
        <v/>
      </c>
      <c r="AB818" t="str">
        <f t="shared" si="380"/>
        <v/>
      </c>
      <c r="AC818" t="str">
        <f t="shared" si="381"/>
        <v/>
      </c>
      <c r="AD818" t="str">
        <f t="shared" si="382"/>
        <v/>
      </c>
      <c r="AE818" t="str">
        <f t="shared" si="383"/>
        <v/>
      </c>
      <c r="AF818" t="str">
        <f t="shared" si="384"/>
        <v/>
      </c>
    </row>
    <row r="819" spans="4:32" ht="14.4" hidden="1">
      <c r="D819" t="str">
        <f t="shared" si="359"/>
        <v/>
      </c>
      <c r="E819" t="str">
        <f t="shared" si="360"/>
        <v/>
      </c>
      <c r="F819" t="str">
        <f t="shared" si="361"/>
        <v/>
      </c>
      <c r="G819" t="str">
        <f t="shared" si="385"/>
        <v/>
      </c>
      <c r="I819" t="str">
        <f t="shared" si="362"/>
        <v/>
      </c>
      <c r="J819" t="str">
        <f t="shared" si="363"/>
        <v/>
      </c>
      <c r="K819" t="str">
        <f t="shared" si="364"/>
        <v/>
      </c>
      <c r="L819" t="str">
        <f t="shared" si="365"/>
        <v/>
      </c>
      <c r="M819" t="str">
        <f t="shared" si="366"/>
        <v/>
      </c>
      <c r="N819" t="str">
        <f t="shared" si="367"/>
        <v/>
      </c>
      <c r="O819" t="str">
        <f t="shared" si="368"/>
        <v/>
      </c>
      <c r="P819" t="str">
        <f t="shared" si="369"/>
        <v/>
      </c>
      <c r="Q819" t="str">
        <f t="shared" si="370"/>
        <v/>
      </c>
      <c r="R819" t="str">
        <f t="shared" si="371"/>
        <v/>
      </c>
      <c r="S819" t="str">
        <f t="shared" si="372"/>
        <v/>
      </c>
      <c r="T819" t="str">
        <f t="shared" si="373"/>
        <v/>
      </c>
      <c r="U819" t="str">
        <f t="shared" si="374"/>
        <v/>
      </c>
      <c r="V819" t="str">
        <f t="shared" si="375"/>
        <v/>
      </c>
      <c r="W819" t="str">
        <f t="shared" si="376"/>
        <v/>
      </c>
      <c r="X819" t="str">
        <f t="shared" si="377"/>
        <v/>
      </c>
      <c r="Y819" t="str">
        <f t="shared" si="378"/>
        <v/>
      </c>
      <c r="Z819" t="str">
        <f t="shared" si="358"/>
        <v/>
      </c>
      <c r="AA819" t="str">
        <f t="shared" si="379"/>
        <v/>
      </c>
      <c r="AB819" t="str">
        <f t="shared" si="380"/>
        <v/>
      </c>
      <c r="AC819" t="str">
        <f t="shared" si="381"/>
        <v/>
      </c>
      <c r="AD819" t="str">
        <f t="shared" si="382"/>
        <v/>
      </c>
      <c r="AE819" t="str">
        <f t="shared" si="383"/>
        <v/>
      </c>
      <c r="AF819" t="str">
        <f t="shared" si="384"/>
        <v/>
      </c>
    </row>
    <row r="820" spans="4:32" ht="14.4" hidden="1">
      <c r="D820" t="str">
        <f t="shared" si="359"/>
        <v/>
      </c>
      <c r="E820" t="str">
        <f t="shared" si="360"/>
        <v/>
      </c>
      <c r="F820" t="str">
        <f t="shared" si="361"/>
        <v/>
      </c>
      <c r="G820" t="str">
        <f t="shared" si="385"/>
        <v/>
      </c>
      <c r="I820" t="str">
        <f t="shared" si="362"/>
        <v/>
      </c>
      <c r="J820" t="str">
        <f t="shared" si="363"/>
        <v/>
      </c>
      <c r="K820" t="str">
        <f t="shared" si="364"/>
        <v/>
      </c>
      <c r="L820" t="str">
        <f t="shared" si="365"/>
        <v/>
      </c>
      <c r="M820" t="str">
        <f t="shared" si="366"/>
        <v/>
      </c>
      <c r="N820" t="str">
        <f t="shared" si="367"/>
        <v/>
      </c>
      <c r="O820" t="str">
        <f t="shared" si="368"/>
        <v/>
      </c>
      <c r="P820" t="str">
        <f t="shared" si="369"/>
        <v/>
      </c>
      <c r="Q820" t="str">
        <f t="shared" si="370"/>
        <v/>
      </c>
      <c r="R820" t="str">
        <f t="shared" si="371"/>
        <v/>
      </c>
      <c r="S820" t="str">
        <f t="shared" si="372"/>
        <v/>
      </c>
      <c r="T820" t="str">
        <f t="shared" si="373"/>
        <v/>
      </c>
      <c r="U820" t="str">
        <f t="shared" si="374"/>
        <v/>
      </c>
      <c r="V820" t="str">
        <f t="shared" si="375"/>
        <v/>
      </c>
      <c r="W820" t="str">
        <f t="shared" si="376"/>
        <v/>
      </c>
      <c r="X820" t="str">
        <f t="shared" si="377"/>
        <v/>
      </c>
      <c r="Y820" t="str">
        <f t="shared" si="378"/>
        <v/>
      </c>
      <c r="Z820" t="str">
        <f t="shared" si="358"/>
        <v/>
      </c>
      <c r="AA820" t="str">
        <f t="shared" si="379"/>
        <v/>
      </c>
      <c r="AB820" t="str">
        <f t="shared" si="380"/>
        <v/>
      </c>
      <c r="AC820" t="str">
        <f t="shared" si="381"/>
        <v/>
      </c>
      <c r="AD820" t="str">
        <f t="shared" si="382"/>
        <v/>
      </c>
      <c r="AE820" t="str">
        <f t="shared" si="383"/>
        <v/>
      </c>
      <c r="AF820" t="str">
        <f t="shared" si="384"/>
        <v/>
      </c>
    </row>
    <row r="821" spans="4:32" ht="14.4" hidden="1">
      <c r="D821" t="str">
        <f t="shared" si="359"/>
        <v/>
      </c>
      <c r="E821" t="str">
        <f t="shared" si="360"/>
        <v/>
      </c>
      <c r="F821" t="str">
        <f t="shared" si="361"/>
        <v/>
      </c>
      <c r="G821" t="str">
        <f t="shared" si="385"/>
        <v/>
      </c>
      <c r="I821" t="str">
        <f t="shared" si="362"/>
        <v/>
      </c>
      <c r="J821" t="str">
        <f t="shared" si="363"/>
        <v/>
      </c>
      <c r="K821" t="str">
        <f t="shared" si="364"/>
        <v/>
      </c>
      <c r="L821" t="str">
        <f t="shared" si="365"/>
        <v/>
      </c>
      <c r="M821" t="str">
        <f t="shared" si="366"/>
        <v/>
      </c>
      <c r="N821" t="str">
        <f t="shared" si="367"/>
        <v/>
      </c>
      <c r="O821" t="str">
        <f t="shared" si="368"/>
        <v/>
      </c>
      <c r="P821" t="str">
        <f t="shared" si="369"/>
        <v/>
      </c>
      <c r="Q821" t="str">
        <f t="shared" si="370"/>
        <v/>
      </c>
      <c r="R821" t="str">
        <f t="shared" si="371"/>
        <v/>
      </c>
      <c r="S821" t="str">
        <f t="shared" si="372"/>
        <v/>
      </c>
      <c r="T821" t="str">
        <f t="shared" si="373"/>
        <v/>
      </c>
      <c r="U821" t="str">
        <f t="shared" si="374"/>
        <v/>
      </c>
      <c r="V821" t="str">
        <f t="shared" si="375"/>
        <v/>
      </c>
      <c r="W821" t="str">
        <f t="shared" si="376"/>
        <v/>
      </c>
      <c r="X821" t="str">
        <f t="shared" si="377"/>
        <v/>
      </c>
      <c r="Y821" t="str">
        <f t="shared" si="378"/>
        <v/>
      </c>
      <c r="Z821" t="str">
        <f t="shared" ref="Z821:Z884" si="386">IF(ISBLANK(A821), "", BR821)</f>
        <v/>
      </c>
      <c r="AA821" t="str">
        <f t="shared" si="379"/>
        <v/>
      </c>
      <c r="AB821" t="str">
        <f t="shared" si="380"/>
        <v/>
      </c>
      <c r="AC821" t="str">
        <f t="shared" si="381"/>
        <v/>
      </c>
      <c r="AD821" t="str">
        <f t="shared" si="382"/>
        <v/>
      </c>
      <c r="AE821" t="str">
        <f t="shared" si="383"/>
        <v/>
      </c>
      <c r="AF821" t="str">
        <f t="shared" si="384"/>
        <v/>
      </c>
    </row>
    <row r="822" spans="4:32" ht="14.4" hidden="1">
      <c r="D822" t="str">
        <f t="shared" si="359"/>
        <v/>
      </c>
      <c r="E822" t="str">
        <f t="shared" si="360"/>
        <v/>
      </c>
      <c r="F822" t="str">
        <f t="shared" si="361"/>
        <v/>
      </c>
      <c r="G822" t="str">
        <f t="shared" si="385"/>
        <v/>
      </c>
      <c r="I822" t="str">
        <f t="shared" si="362"/>
        <v/>
      </c>
      <c r="J822" t="str">
        <f t="shared" si="363"/>
        <v/>
      </c>
      <c r="K822" t="str">
        <f t="shared" si="364"/>
        <v/>
      </c>
      <c r="L822" t="str">
        <f t="shared" si="365"/>
        <v/>
      </c>
      <c r="M822" t="str">
        <f t="shared" si="366"/>
        <v/>
      </c>
      <c r="N822" t="str">
        <f t="shared" si="367"/>
        <v/>
      </c>
      <c r="O822" t="str">
        <f t="shared" si="368"/>
        <v/>
      </c>
      <c r="P822" t="str">
        <f t="shared" si="369"/>
        <v/>
      </c>
      <c r="Q822" t="str">
        <f t="shared" si="370"/>
        <v/>
      </c>
      <c r="R822" t="str">
        <f t="shared" si="371"/>
        <v/>
      </c>
      <c r="S822" t="str">
        <f t="shared" si="372"/>
        <v/>
      </c>
      <c r="T822" t="str">
        <f t="shared" si="373"/>
        <v/>
      </c>
      <c r="U822" t="str">
        <f t="shared" si="374"/>
        <v/>
      </c>
      <c r="V822" t="str">
        <f t="shared" si="375"/>
        <v/>
      </c>
      <c r="W822" t="str">
        <f t="shared" si="376"/>
        <v/>
      </c>
      <c r="X822" t="str">
        <f t="shared" si="377"/>
        <v/>
      </c>
      <c r="Y822" t="str">
        <f t="shared" si="378"/>
        <v/>
      </c>
      <c r="Z822" t="str">
        <f t="shared" si="386"/>
        <v/>
      </c>
      <c r="AA822" t="str">
        <f t="shared" si="379"/>
        <v/>
      </c>
      <c r="AB822" t="str">
        <f t="shared" si="380"/>
        <v/>
      </c>
      <c r="AC822" t="str">
        <f t="shared" si="381"/>
        <v/>
      </c>
      <c r="AD822" t="str">
        <f t="shared" si="382"/>
        <v/>
      </c>
      <c r="AE822" t="str">
        <f t="shared" si="383"/>
        <v/>
      </c>
      <c r="AF822" t="str">
        <f t="shared" si="384"/>
        <v/>
      </c>
    </row>
    <row r="823" spans="4:32" ht="14.4" hidden="1">
      <c r="D823" t="str">
        <f t="shared" si="359"/>
        <v/>
      </c>
      <c r="E823" t="str">
        <f t="shared" si="360"/>
        <v/>
      </c>
      <c r="F823" t="str">
        <f t="shared" si="361"/>
        <v/>
      </c>
      <c r="G823" t="str">
        <f t="shared" si="385"/>
        <v/>
      </c>
      <c r="I823" t="str">
        <f t="shared" si="362"/>
        <v/>
      </c>
      <c r="J823" t="str">
        <f t="shared" si="363"/>
        <v/>
      </c>
      <c r="K823" t="str">
        <f t="shared" si="364"/>
        <v/>
      </c>
      <c r="L823" t="str">
        <f t="shared" si="365"/>
        <v/>
      </c>
      <c r="M823" t="str">
        <f t="shared" si="366"/>
        <v/>
      </c>
      <c r="N823" t="str">
        <f t="shared" si="367"/>
        <v/>
      </c>
      <c r="O823" t="str">
        <f t="shared" si="368"/>
        <v/>
      </c>
      <c r="P823" t="str">
        <f t="shared" si="369"/>
        <v/>
      </c>
      <c r="Q823" t="str">
        <f t="shared" si="370"/>
        <v/>
      </c>
      <c r="R823" t="str">
        <f t="shared" si="371"/>
        <v/>
      </c>
      <c r="S823" t="str">
        <f t="shared" si="372"/>
        <v/>
      </c>
      <c r="T823" t="str">
        <f t="shared" si="373"/>
        <v/>
      </c>
      <c r="U823" t="str">
        <f t="shared" si="374"/>
        <v/>
      </c>
      <c r="V823" t="str">
        <f t="shared" si="375"/>
        <v/>
      </c>
      <c r="W823" t="str">
        <f t="shared" si="376"/>
        <v/>
      </c>
      <c r="X823" t="str">
        <f t="shared" si="377"/>
        <v/>
      </c>
      <c r="Y823" t="str">
        <f t="shared" si="378"/>
        <v/>
      </c>
      <c r="Z823" t="str">
        <f t="shared" si="386"/>
        <v/>
      </c>
      <c r="AA823" t="str">
        <f t="shared" si="379"/>
        <v/>
      </c>
      <c r="AB823" t="str">
        <f t="shared" si="380"/>
        <v/>
      </c>
      <c r="AC823" t="str">
        <f t="shared" si="381"/>
        <v/>
      </c>
      <c r="AD823" t="str">
        <f t="shared" si="382"/>
        <v/>
      </c>
      <c r="AE823" t="str">
        <f t="shared" si="383"/>
        <v/>
      </c>
      <c r="AF823" t="str">
        <f t="shared" si="384"/>
        <v/>
      </c>
    </row>
    <row r="824" spans="4:32" ht="14.4" hidden="1">
      <c r="D824" t="str">
        <f t="shared" si="359"/>
        <v/>
      </c>
      <c r="E824" t="str">
        <f t="shared" si="360"/>
        <v/>
      </c>
      <c r="F824" t="str">
        <f t="shared" si="361"/>
        <v/>
      </c>
      <c r="G824" t="str">
        <f t="shared" si="385"/>
        <v/>
      </c>
      <c r="I824" t="str">
        <f t="shared" si="362"/>
        <v/>
      </c>
      <c r="J824" t="str">
        <f t="shared" si="363"/>
        <v/>
      </c>
      <c r="K824" t="str">
        <f t="shared" si="364"/>
        <v/>
      </c>
      <c r="L824" t="str">
        <f t="shared" si="365"/>
        <v/>
      </c>
      <c r="M824" t="str">
        <f t="shared" si="366"/>
        <v/>
      </c>
      <c r="N824" t="str">
        <f t="shared" si="367"/>
        <v/>
      </c>
      <c r="O824" t="str">
        <f t="shared" si="368"/>
        <v/>
      </c>
      <c r="P824" t="str">
        <f t="shared" si="369"/>
        <v/>
      </c>
      <c r="Q824" t="str">
        <f t="shared" si="370"/>
        <v/>
      </c>
      <c r="R824" t="str">
        <f t="shared" si="371"/>
        <v/>
      </c>
      <c r="S824" t="str">
        <f t="shared" si="372"/>
        <v/>
      </c>
      <c r="T824" t="str">
        <f t="shared" si="373"/>
        <v/>
      </c>
      <c r="U824" t="str">
        <f t="shared" si="374"/>
        <v/>
      </c>
      <c r="V824" t="str">
        <f t="shared" si="375"/>
        <v/>
      </c>
      <c r="W824" t="str">
        <f t="shared" si="376"/>
        <v/>
      </c>
      <c r="X824" t="str">
        <f t="shared" si="377"/>
        <v/>
      </c>
      <c r="Y824" t="str">
        <f t="shared" si="378"/>
        <v/>
      </c>
      <c r="Z824" t="str">
        <f t="shared" si="386"/>
        <v/>
      </c>
      <c r="AA824" t="str">
        <f t="shared" si="379"/>
        <v/>
      </c>
      <c r="AB824" t="str">
        <f t="shared" si="380"/>
        <v/>
      </c>
      <c r="AC824" t="str">
        <f t="shared" si="381"/>
        <v/>
      </c>
      <c r="AD824" t="str">
        <f t="shared" si="382"/>
        <v/>
      </c>
      <c r="AE824" t="str">
        <f t="shared" si="383"/>
        <v/>
      </c>
      <c r="AF824" t="str">
        <f t="shared" si="384"/>
        <v/>
      </c>
    </row>
    <row r="825" spans="4:32" ht="14.4" hidden="1">
      <c r="D825" t="str">
        <f t="shared" si="359"/>
        <v/>
      </c>
      <c r="E825" t="str">
        <f t="shared" si="360"/>
        <v/>
      </c>
      <c r="F825" t="str">
        <f t="shared" si="361"/>
        <v/>
      </c>
      <c r="G825" t="str">
        <f t="shared" si="385"/>
        <v/>
      </c>
      <c r="I825" t="str">
        <f t="shared" si="362"/>
        <v/>
      </c>
      <c r="J825" t="str">
        <f t="shared" si="363"/>
        <v/>
      </c>
      <c r="K825" t="str">
        <f t="shared" si="364"/>
        <v/>
      </c>
      <c r="L825" t="str">
        <f t="shared" si="365"/>
        <v/>
      </c>
      <c r="M825" t="str">
        <f t="shared" si="366"/>
        <v/>
      </c>
      <c r="N825" t="str">
        <f t="shared" si="367"/>
        <v/>
      </c>
      <c r="O825" t="str">
        <f t="shared" si="368"/>
        <v/>
      </c>
      <c r="P825" t="str">
        <f t="shared" si="369"/>
        <v/>
      </c>
      <c r="Q825" t="str">
        <f t="shared" si="370"/>
        <v/>
      </c>
      <c r="R825" t="str">
        <f t="shared" si="371"/>
        <v/>
      </c>
      <c r="S825" t="str">
        <f t="shared" si="372"/>
        <v/>
      </c>
      <c r="T825" t="str">
        <f t="shared" si="373"/>
        <v/>
      </c>
      <c r="U825" t="str">
        <f t="shared" si="374"/>
        <v/>
      </c>
      <c r="V825" t="str">
        <f t="shared" si="375"/>
        <v/>
      </c>
      <c r="W825" t="str">
        <f t="shared" si="376"/>
        <v/>
      </c>
      <c r="X825" t="str">
        <f t="shared" si="377"/>
        <v/>
      </c>
      <c r="Y825" t="str">
        <f t="shared" si="378"/>
        <v/>
      </c>
      <c r="Z825" t="str">
        <f t="shared" si="386"/>
        <v/>
      </c>
      <c r="AA825" t="str">
        <f t="shared" si="379"/>
        <v/>
      </c>
      <c r="AB825" t="str">
        <f t="shared" si="380"/>
        <v/>
      </c>
      <c r="AC825" t="str">
        <f t="shared" si="381"/>
        <v/>
      </c>
      <c r="AD825" t="str">
        <f t="shared" si="382"/>
        <v/>
      </c>
      <c r="AE825" t="str">
        <f t="shared" si="383"/>
        <v/>
      </c>
      <c r="AF825" t="str">
        <f t="shared" si="384"/>
        <v/>
      </c>
    </row>
    <row r="826" spans="4:32" ht="14.4" hidden="1">
      <c r="D826" t="str">
        <f t="shared" si="359"/>
        <v/>
      </c>
      <c r="E826" t="str">
        <f t="shared" si="360"/>
        <v/>
      </c>
      <c r="F826" t="str">
        <f t="shared" si="361"/>
        <v/>
      </c>
      <c r="G826" t="str">
        <f t="shared" si="385"/>
        <v/>
      </c>
      <c r="I826" t="str">
        <f t="shared" si="362"/>
        <v/>
      </c>
      <c r="J826" t="str">
        <f t="shared" si="363"/>
        <v/>
      </c>
      <c r="K826" t="str">
        <f t="shared" si="364"/>
        <v/>
      </c>
      <c r="L826" t="str">
        <f t="shared" si="365"/>
        <v/>
      </c>
      <c r="M826" t="str">
        <f t="shared" si="366"/>
        <v/>
      </c>
      <c r="N826" t="str">
        <f t="shared" si="367"/>
        <v/>
      </c>
      <c r="O826" t="str">
        <f t="shared" si="368"/>
        <v/>
      </c>
      <c r="P826" t="str">
        <f t="shared" si="369"/>
        <v/>
      </c>
      <c r="Q826" t="str">
        <f t="shared" si="370"/>
        <v/>
      </c>
      <c r="R826" t="str">
        <f t="shared" si="371"/>
        <v/>
      </c>
      <c r="S826" t="str">
        <f t="shared" si="372"/>
        <v/>
      </c>
      <c r="T826" t="str">
        <f t="shared" si="373"/>
        <v/>
      </c>
      <c r="U826" t="str">
        <f t="shared" si="374"/>
        <v/>
      </c>
      <c r="V826" t="str">
        <f t="shared" si="375"/>
        <v/>
      </c>
      <c r="W826" t="str">
        <f t="shared" si="376"/>
        <v/>
      </c>
      <c r="X826" t="str">
        <f t="shared" si="377"/>
        <v/>
      </c>
      <c r="Y826" t="str">
        <f t="shared" si="378"/>
        <v/>
      </c>
      <c r="Z826" t="str">
        <f t="shared" si="386"/>
        <v/>
      </c>
      <c r="AA826" t="str">
        <f t="shared" si="379"/>
        <v/>
      </c>
      <c r="AB826" t="str">
        <f t="shared" si="380"/>
        <v/>
      </c>
      <c r="AC826" t="str">
        <f t="shared" si="381"/>
        <v/>
      </c>
      <c r="AD826" t="str">
        <f t="shared" si="382"/>
        <v/>
      </c>
      <c r="AE826" t="str">
        <f t="shared" si="383"/>
        <v/>
      </c>
      <c r="AF826" t="str">
        <f t="shared" si="384"/>
        <v/>
      </c>
    </row>
    <row r="827" spans="4:32" ht="14.4" hidden="1">
      <c r="D827" t="str">
        <f t="shared" si="359"/>
        <v/>
      </c>
      <c r="E827" t="str">
        <f t="shared" si="360"/>
        <v/>
      </c>
      <c r="F827" t="str">
        <f t="shared" si="361"/>
        <v/>
      </c>
      <c r="G827" t="str">
        <f t="shared" si="385"/>
        <v/>
      </c>
      <c r="I827" t="str">
        <f t="shared" si="362"/>
        <v/>
      </c>
      <c r="J827" t="str">
        <f t="shared" si="363"/>
        <v/>
      </c>
      <c r="K827" t="str">
        <f t="shared" si="364"/>
        <v/>
      </c>
      <c r="L827" t="str">
        <f t="shared" si="365"/>
        <v/>
      </c>
      <c r="M827" t="str">
        <f t="shared" si="366"/>
        <v/>
      </c>
      <c r="N827" t="str">
        <f t="shared" si="367"/>
        <v/>
      </c>
      <c r="O827" t="str">
        <f t="shared" si="368"/>
        <v/>
      </c>
      <c r="P827" t="str">
        <f t="shared" si="369"/>
        <v/>
      </c>
      <c r="Q827" t="str">
        <f t="shared" si="370"/>
        <v/>
      </c>
      <c r="R827" t="str">
        <f t="shared" si="371"/>
        <v/>
      </c>
      <c r="S827" t="str">
        <f t="shared" si="372"/>
        <v/>
      </c>
      <c r="T827" t="str">
        <f t="shared" si="373"/>
        <v/>
      </c>
      <c r="U827" t="str">
        <f t="shared" si="374"/>
        <v/>
      </c>
      <c r="V827" t="str">
        <f t="shared" si="375"/>
        <v/>
      </c>
      <c r="W827" t="str">
        <f t="shared" si="376"/>
        <v/>
      </c>
      <c r="X827" t="str">
        <f t="shared" si="377"/>
        <v/>
      </c>
      <c r="Y827" t="str">
        <f t="shared" si="378"/>
        <v/>
      </c>
      <c r="Z827" t="str">
        <f t="shared" si="386"/>
        <v/>
      </c>
      <c r="AA827" t="str">
        <f t="shared" si="379"/>
        <v/>
      </c>
      <c r="AB827" t="str">
        <f t="shared" si="380"/>
        <v/>
      </c>
      <c r="AC827" t="str">
        <f t="shared" si="381"/>
        <v/>
      </c>
      <c r="AD827" t="str">
        <f t="shared" si="382"/>
        <v/>
      </c>
      <c r="AE827" t="str">
        <f t="shared" si="383"/>
        <v/>
      </c>
      <c r="AF827" t="str">
        <f t="shared" si="384"/>
        <v/>
      </c>
    </row>
    <row r="828" spans="4:32" ht="14.4" hidden="1">
      <c r="D828" t="str">
        <f t="shared" si="359"/>
        <v/>
      </c>
      <c r="E828" t="str">
        <f t="shared" si="360"/>
        <v/>
      </c>
      <c r="F828" t="str">
        <f t="shared" si="361"/>
        <v/>
      </c>
      <c r="G828" t="str">
        <f t="shared" si="385"/>
        <v/>
      </c>
      <c r="I828" t="str">
        <f t="shared" si="362"/>
        <v/>
      </c>
      <c r="J828" t="str">
        <f t="shared" si="363"/>
        <v/>
      </c>
      <c r="K828" t="str">
        <f t="shared" si="364"/>
        <v/>
      </c>
      <c r="L828" t="str">
        <f t="shared" si="365"/>
        <v/>
      </c>
      <c r="M828" t="str">
        <f t="shared" si="366"/>
        <v/>
      </c>
      <c r="N828" t="str">
        <f t="shared" si="367"/>
        <v/>
      </c>
      <c r="O828" t="str">
        <f t="shared" si="368"/>
        <v/>
      </c>
      <c r="P828" t="str">
        <f t="shared" si="369"/>
        <v/>
      </c>
      <c r="Q828" t="str">
        <f t="shared" si="370"/>
        <v/>
      </c>
      <c r="R828" t="str">
        <f t="shared" si="371"/>
        <v/>
      </c>
      <c r="S828" t="str">
        <f t="shared" si="372"/>
        <v/>
      </c>
      <c r="T828" t="str">
        <f t="shared" si="373"/>
        <v/>
      </c>
      <c r="U828" t="str">
        <f t="shared" si="374"/>
        <v/>
      </c>
      <c r="V828" t="str">
        <f t="shared" si="375"/>
        <v/>
      </c>
      <c r="W828" t="str">
        <f t="shared" si="376"/>
        <v/>
      </c>
      <c r="X828" t="str">
        <f t="shared" si="377"/>
        <v/>
      </c>
      <c r="Y828" t="str">
        <f t="shared" si="378"/>
        <v/>
      </c>
      <c r="Z828" t="str">
        <f t="shared" si="386"/>
        <v/>
      </c>
      <c r="AA828" t="str">
        <f t="shared" si="379"/>
        <v/>
      </c>
      <c r="AB828" t="str">
        <f t="shared" si="380"/>
        <v/>
      </c>
      <c r="AC828" t="str">
        <f t="shared" si="381"/>
        <v/>
      </c>
      <c r="AD828" t="str">
        <f t="shared" si="382"/>
        <v/>
      </c>
      <c r="AE828" t="str">
        <f t="shared" si="383"/>
        <v/>
      </c>
      <c r="AF828" t="str">
        <f t="shared" si="384"/>
        <v/>
      </c>
    </row>
    <row r="829" spans="4:32" ht="14.4" hidden="1">
      <c r="D829" t="str">
        <f t="shared" si="359"/>
        <v/>
      </c>
      <c r="E829" t="str">
        <f t="shared" si="360"/>
        <v/>
      </c>
      <c r="F829" t="str">
        <f t="shared" si="361"/>
        <v/>
      </c>
      <c r="G829" t="str">
        <f t="shared" si="385"/>
        <v/>
      </c>
      <c r="I829" t="str">
        <f t="shared" si="362"/>
        <v/>
      </c>
      <c r="J829" t="str">
        <f t="shared" si="363"/>
        <v/>
      </c>
      <c r="K829" t="str">
        <f t="shared" si="364"/>
        <v/>
      </c>
      <c r="L829" t="str">
        <f t="shared" si="365"/>
        <v/>
      </c>
      <c r="M829" t="str">
        <f t="shared" si="366"/>
        <v/>
      </c>
      <c r="N829" t="str">
        <f t="shared" si="367"/>
        <v/>
      </c>
      <c r="O829" t="str">
        <f t="shared" si="368"/>
        <v/>
      </c>
      <c r="P829" t="str">
        <f t="shared" si="369"/>
        <v/>
      </c>
      <c r="Q829" t="str">
        <f t="shared" si="370"/>
        <v/>
      </c>
      <c r="R829" t="str">
        <f t="shared" si="371"/>
        <v/>
      </c>
      <c r="S829" t="str">
        <f t="shared" si="372"/>
        <v/>
      </c>
      <c r="T829" t="str">
        <f t="shared" si="373"/>
        <v/>
      </c>
      <c r="U829" t="str">
        <f t="shared" si="374"/>
        <v/>
      </c>
      <c r="V829" t="str">
        <f t="shared" si="375"/>
        <v/>
      </c>
      <c r="W829" t="str">
        <f t="shared" si="376"/>
        <v/>
      </c>
      <c r="X829" t="str">
        <f t="shared" si="377"/>
        <v/>
      </c>
      <c r="Y829" t="str">
        <f t="shared" si="378"/>
        <v/>
      </c>
      <c r="Z829" t="str">
        <f t="shared" si="386"/>
        <v/>
      </c>
      <c r="AA829" t="str">
        <f t="shared" si="379"/>
        <v/>
      </c>
      <c r="AB829" t="str">
        <f t="shared" si="380"/>
        <v/>
      </c>
      <c r="AC829" t="str">
        <f t="shared" si="381"/>
        <v/>
      </c>
      <c r="AD829" t="str">
        <f t="shared" si="382"/>
        <v/>
      </c>
      <c r="AE829" t="str">
        <f t="shared" si="383"/>
        <v/>
      </c>
      <c r="AF829" t="str">
        <f t="shared" si="384"/>
        <v/>
      </c>
    </row>
    <row r="830" spans="4:32" ht="14.4" hidden="1">
      <c r="D830" t="str">
        <f t="shared" si="359"/>
        <v/>
      </c>
      <c r="E830" t="str">
        <f t="shared" si="360"/>
        <v/>
      </c>
      <c r="F830" t="str">
        <f t="shared" si="361"/>
        <v/>
      </c>
      <c r="G830" t="str">
        <f t="shared" si="385"/>
        <v/>
      </c>
      <c r="I830" t="str">
        <f t="shared" si="362"/>
        <v/>
      </c>
      <c r="J830" t="str">
        <f t="shared" si="363"/>
        <v/>
      </c>
      <c r="K830" t="str">
        <f t="shared" si="364"/>
        <v/>
      </c>
      <c r="L830" t="str">
        <f t="shared" si="365"/>
        <v/>
      </c>
      <c r="M830" t="str">
        <f t="shared" si="366"/>
        <v/>
      </c>
      <c r="N830" t="str">
        <f t="shared" si="367"/>
        <v/>
      </c>
      <c r="O830" t="str">
        <f t="shared" si="368"/>
        <v/>
      </c>
      <c r="P830" t="str">
        <f t="shared" si="369"/>
        <v/>
      </c>
      <c r="Q830" t="str">
        <f t="shared" si="370"/>
        <v/>
      </c>
      <c r="R830" t="str">
        <f t="shared" si="371"/>
        <v/>
      </c>
      <c r="S830" t="str">
        <f t="shared" si="372"/>
        <v/>
      </c>
      <c r="T830" t="str">
        <f t="shared" si="373"/>
        <v/>
      </c>
      <c r="U830" t="str">
        <f t="shared" si="374"/>
        <v/>
      </c>
      <c r="V830" t="str">
        <f t="shared" si="375"/>
        <v/>
      </c>
      <c r="W830" t="str">
        <f t="shared" si="376"/>
        <v/>
      </c>
      <c r="X830" t="str">
        <f t="shared" si="377"/>
        <v/>
      </c>
      <c r="Y830" t="str">
        <f t="shared" si="378"/>
        <v/>
      </c>
      <c r="Z830" t="str">
        <f t="shared" si="386"/>
        <v/>
      </c>
      <c r="AA830" t="str">
        <f t="shared" si="379"/>
        <v/>
      </c>
      <c r="AB830" t="str">
        <f t="shared" si="380"/>
        <v/>
      </c>
      <c r="AC830" t="str">
        <f t="shared" si="381"/>
        <v/>
      </c>
      <c r="AD830" t="str">
        <f t="shared" si="382"/>
        <v/>
      </c>
      <c r="AE830" t="str">
        <f t="shared" si="383"/>
        <v/>
      </c>
      <c r="AF830" t="str">
        <f t="shared" si="384"/>
        <v/>
      </c>
    </row>
    <row r="831" spans="4:32" ht="14.4" hidden="1">
      <c r="D831" t="str">
        <f t="shared" si="359"/>
        <v/>
      </c>
      <c r="E831" t="str">
        <f t="shared" si="360"/>
        <v/>
      </c>
      <c r="F831" t="str">
        <f t="shared" si="361"/>
        <v/>
      </c>
      <c r="G831" t="str">
        <f t="shared" si="385"/>
        <v/>
      </c>
      <c r="I831" t="str">
        <f t="shared" si="362"/>
        <v/>
      </c>
      <c r="J831" t="str">
        <f t="shared" si="363"/>
        <v/>
      </c>
      <c r="K831" t="str">
        <f t="shared" si="364"/>
        <v/>
      </c>
      <c r="L831" t="str">
        <f t="shared" si="365"/>
        <v/>
      </c>
      <c r="M831" t="str">
        <f t="shared" si="366"/>
        <v/>
      </c>
      <c r="N831" t="str">
        <f t="shared" si="367"/>
        <v/>
      </c>
      <c r="O831" t="str">
        <f t="shared" si="368"/>
        <v/>
      </c>
      <c r="P831" t="str">
        <f t="shared" si="369"/>
        <v/>
      </c>
      <c r="Q831" t="str">
        <f t="shared" si="370"/>
        <v/>
      </c>
      <c r="R831" t="str">
        <f t="shared" si="371"/>
        <v/>
      </c>
      <c r="S831" t="str">
        <f t="shared" si="372"/>
        <v/>
      </c>
      <c r="T831" t="str">
        <f t="shared" si="373"/>
        <v/>
      </c>
      <c r="U831" t="str">
        <f t="shared" si="374"/>
        <v/>
      </c>
      <c r="V831" t="str">
        <f t="shared" si="375"/>
        <v/>
      </c>
      <c r="W831" t="str">
        <f t="shared" si="376"/>
        <v/>
      </c>
      <c r="X831" t="str">
        <f t="shared" si="377"/>
        <v/>
      </c>
      <c r="Y831" t="str">
        <f t="shared" si="378"/>
        <v/>
      </c>
      <c r="Z831" t="str">
        <f t="shared" si="386"/>
        <v/>
      </c>
      <c r="AA831" t="str">
        <f t="shared" si="379"/>
        <v/>
      </c>
      <c r="AB831" t="str">
        <f t="shared" si="380"/>
        <v/>
      </c>
      <c r="AC831" t="str">
        <f t="shared" si="381"/>
        <v/>
      </c>
      <c r="AD831" t="str">
        <f t="shared" si="382"/>
        <v/>
      </c>
      <c r="AE831" t="str">
        <f t="shared" si="383"/>
        <v/>
      </c>
      <c r="AF831" t="str">
        <f t="shared" si="384"/>
        <v/>
      </c>
    </row>
    <row r="832" spans="4:32" ht="14.4" hidden="1">
      <c r="D832" t="str">
        <f t="shared" si="359"/>
        <v/>
      </c>
      <c r="E832" t="str">
        <f t="shared" si="360"/>
        <v/>
      </c>
      <c r="F832" t="str">
        <f t="shared" si="361"/>
        <v/>
      </c>
      <c r="G832" t="str">
        <f t="shared" si="385"/>
        <v/>
      </c>
      <c r="I832" t="str">
        <f t="shared" si="362"/>
        <v/>
      </c>
      <c r="J832" t="str">
        <f t="shared" si="363"/>
        <v/>
      </c>
      <c r="K832" t="str">
        <f t="shared" si="364"/>
        <v/>
      </c>
      <c r="L832" t="str">
        <f t="shared" si="365"/>
        <v/>
      </c>
      <c r="M832" t="str">
        <f t="shared" si="366"/>
        <v/>
      </c>
      <c r="N832" t="str">
        <f t="shared" si="367"/>
        <v/>
      </c>
      <c r="O832" t="str">
        <f t="shared" si="368"/>
        <v/>
      </c>
      <c r="P832" t="str">
        <f t="shared" si="369"/>
        <v/>
      </c>
      <c r="Q832" t="str">
        <f t="shared" si="370"/>
        <v/>
      </c>
      <c r="R832" t="str">
        <f t="shared" si="371"/>
        <v/>
      </c>
      <c r="S832" t="str">
        <f t="shared" si="372"/>
        <v/>
      </c>
      <c r="T832" t="str">
        <f t="shared" si="373"/>
        <v/>
      </c>
      <c r="U832" t="str">
        <f t="shared" si="374"/>
        <v/>
      </c>
      <c r="V832" t="str">
        <f t="shared" si="375"/>
        <v/>
      </c>
      <c r="W832" t="str">
        <f t="shared" si="376"/>
        <v/>
      </c>
      <c r="X832" t="str">
        <f t="shared" si="377"/>
        <v/>
      </c>
      <c r="Y832" t="str">
        <f t="shared" si="378"/>
        <v/>
      </c>
      <c r="Z832" t="str">
        <f t="shared" si="386"/>
        <v/>
      </c>
      <c r="AA832" t="str">
        <f t="shared" si="379"/>
        <v/>
      </c>
      <c r="AB832" t="str">
        <f t="shared" si="380"/>
        <v/>
      </c>
      <c r="AC832" t="str">
        <f t="shared" si="381"/>
        <v/>
      </c>
      <c r="AD832" t="str">
        <f t="shared" si="382"/>
        <v/>
      </c>
      <c r="AE832" t="str">
        <f t="shared" si="383"/>
        <v/>
      </c>
      <c r="AF832" t="str">
        <f t="shared" si="384"/>
        <v/>
      </c>
    </row>
    <row r="833" spans="4:32" ht="14.4" hidden="1">
      <c r="D833" t="str">
        <f t="shared" si="359"/>
        <v/>
      </c>
      <c r="E833" t="str">
        <f t="shared" si="360"/>
        <v/>
      </c>
      <c r="F833" t="str">
        <f t="shared" si="361"/>
        <v/>
      </c>
      <c r="G833" t="str">
        <f t="shared" si="385"/>
        <v/>
      </c>
      <c r="I833" t="str">
        <f t="shared" si="362"/>
        <v/>
      </c>
      <c r="J833" t="str">
        <f t="shared" si="363"/>
        <v/>
      </c>
      <c r="K833" t="str">
        <f t="shared" si="364"/>
        <v/>
      </c>
      <c r="L833" t="str">
        <f t="shared" si="365"/>
        <v/>
      </c>
      <c r="M833" t="str">
        <f t="shared" si="366"/>
        <v/>
      </c>
      <c r="N833" t="str">
        <f t="shared" si="367"/>
        <v/>
      </c>
      <c r="O833" t="str">
        <f t="shared" si="368"/>
        <v/>
      </c>
      <c r="P833" t="str">
        <f t="shared" si="369"/>
        <v/>
      </c>
      <c r="Q833" t="str">
        <f t="shared" si="370"/>
        <v/>
      </c>
      <c r="R833" t="str">
        <f t="shared" si="371"/>
        <v/>
      </c>
      <c r="S833" t="str">
        <f t="shared" si="372"/>
        <v/>
      </c>
      <c r="T833" t="str">
        <f t="shared" si="373"/>
        <v/>
      </c>
      <c r="U833" t="str">
        <f t="shared" si="374"/>
        <v/>
      </c>
      <c r="V833" t="str">
        <f t="shared" si="375"/>
        <v/>
      </c>
      <c r="W833" t="str">
        <f t="shared" si="376"/>
        <v/>
      </c>
      <c r="X833" t="str">
        <f t="shared" si="377"/>
        <v/>
      </c>
      <c r="Y833" t="str">
        <f t="shared" si="378"/>
        <v/>
      </c>
      <c r="Z833" t="str">
        <f t="shared" si="386"/>
        <v/>
      </c>
      <c r="AA833" t="str">
        <f t="shared" si="379"/>
        <v/>
      </c>
      <c r="AB833" t="str">
        <f t="shared" si="380"/>
        <v/>
      </c>
      <c r="AC833" t="str">
        <f t="shared" si="381"/>
        <v/>
      </c>
      <c r="AD833" t="str">
        <f t="shared" si="382"/>
        <v/>
      </c>
      <c r="AE833" t="str">
        <f t="shared" si="383"/>
        <v/>
      </c>
      <c r="AF833" t="str">
        <f t="shared" si="384"/>
        <v/>
      </c>
    </row>
    <row r="834" spans="4:32" ht="14.4" hidden="1">
      <c r="D834" t="str">
        <f t="shared" ref="D834:D897" si="387">IF(ISBLANK(A834),"",B834&amp;" ("&amp;Y834&amp;"/"&amp;L834&amp;"/"&amp;M834&amp;AA834&amp;"/"&amp;Z834&amp;"/"&amp;AF834&amp;")")</f>
        <v/>
      </c>
      <c r="E834" t="str">
        <f t="shared" ref="E834:E897" si="388">IF(
  ISBLANK(A834),
  "",
  TRIM(SUBSTITUTE(
    SUBSTITUTE(
      V834,
      MID(V834, FIND("(", V834), FIND(")", V834) - FIND("(", V834) + 1),
      ""
    ),
    "Processor", ""
  ))
)</f>
        <v/>
      </c>
      <c r="F834" t="str">
        <f t="shared" ref="F834:F897" si="389">IF(ISBLANK(A834), "", BF834)</f>
        <v/>
      </c>
      <c r="G834" t="str">
        <f t="shared" si="385"/>
        <v/>
      </c>
      <c r="I834" t="str">
        <f t="shared" ref="I834:I897" si="390">IF(ISBLANK(A834), "", SUBSTITUTE(AO834, "-inch", """"))</f>
        <v/>
      </c>
      <c r="J834" t="str">
        <f t="shared" ref="J834:J897" si="391">IF(ISBLANK(A834), "", AP834)</f>
        <v/>
      </c>
      <c r="K834" t="str">
        <f t="shared" ref="K834:K897" si="392">IF(ISBLANK(A834), "", AR834)</f>
        <v/>
      </c>
      <c r="L834" t="str">
        <f t="shared" ref="L834:L897" si="393">IF(
  ISBLANK(A834),
  "",
  MID(AB834, FIND("GB", AB834) - 2, 4)
)</f>
        <v/>
      </c>
      <c r="M834" t="str">
        <f t="shared" ref="M834:M897" si="394">IF(ISBLANK(A834),"",LEFT(AC834,FIND(" ",AC834)-1))</f>
        <v/>
      </c>
      <c r="N834" t="str">
        <f t="shared" ref="N834:N897" si="395">IF(
  AND(LEN(TRIM(AD834))=0, LEN(TRIM(AE834))=0),
  "",
  IF(LEN(TRIM(AD834))&gt;0, "Side:" &amp; CHAR(10) &amp; AD834 &amp; CHAR(10) &amp; CHAR(10), "") &amp;
  IF(LEN(TRIM(AE834))&gt;0, "Back:" &amp; CHAR(10) &amp; AE834, "")
)</f>
        <v/>
      </c>
      <c r="O834" t="str">
        <f t="shared" ref="O834:O897" si="396">IF(ISBLANK(A834), "", _xlfn.TEXTBEFORE(BX834, " ("))</f>
        <v/>
      </c>
      <c r="P834" t="str">
        <f t="shared" ref="P834:P897" si="397">IF(ISBLANK(A834), "", TRIM(_xlfn.TEXTBEFORE(BW834, " (")))</f>
        <v/>
      </c>
      <c r="Q834" t="str">
        <f t="shared" ref="Q834:Q897" si="398">IF(ISBLANK(A834), "", BJ834)</f>
        <v/>
      </c>
      <c r="R834" t="str">
        <f t="shared" ref="R834:R897" si="399">IF(ISBLANK(A834), "", CD834)</f>
        <v/>
      </c>
      <c r="S834" t="str">
        <f t="shared" ref="S834:S897" si="400">IF(ISBLANK(A834),"","No Battery")</f>
        <v/>
      </c>
      <c r="T834" t="str">
        <f t="shared" ref="T834:T897" si="401">IF(ISBLANK(A834), "", IFERROR(_xlfn.TEXTBEFORE(BT834, ", Output:"), "Not Found"))</f>
        <v/>
      </c>
      <c r="U834" t="str">
        <f t="shared" ref="U834:U897" si="402">IF(ISBLANK(A834), "", IF(BY834 = "N/A", "", BY834))</f>
        <v/>
      </c>
      <c r="V834" t="str">
        <f t="shared" ref="V834:V897" si="403">IF(ISBLANK(A834), "", BC834)</f>
        <v/>
      </c>
      <c r="W834" t="str">
        <f t="shared" ref="W834:W897" si="404">IF(
  ISBLANK(A834),
  "",
  LEFT(V834, SEARCH("processor", LOWER(V834)) - 1) &amp;
  MID(V834, SEARCH("processor", LOWER(V834)) + 10, FIND(" ", MID(V834, SEARCH("processor", LOWER(V834)) + 10, 20)) - 1)
)</f>
        <v/>
      </c>
      <c r="X834" t="str">
        <f t="shared" ref="X834:X897" si="405">IF(
  ISBLANK(A834),
  "",
  IFERROR(
    IF(
      ISNUMBER(SEARCH("Core™ i", E834)),
      _xlfn.TEXTBEFORE(_xlfn.TEXTAFTER(E834, "Core™ "), " "),
      IF(ISNUMBER(SEARCH("Core™ Ultra 7", E834)), "U7",
      IF(ISNUMBER(SEARCH("Core™ Ultra 5", E834)), "U5",
      IF(ISNUMBER(SEARCH("Core™ Ultra 3", E834)), "U3",
      IF(ISNUMBER(SEARCH("Core™ 7", E834)), "Core 7",
      IF(ISNUMBER(SEARCH("Core™ 5", E834)), "Core 5",
      IF(ISNUMBER(SEARCH("Core™ 3", E834)), "Core 3",
      IF(ISNUMBER(SEARCH("Ryzen™ 7", E834)), "R7",
      IF(ISNUMBER(SEARCH("Ryzen™ 5", E834)), "R5",
      IF(ISNUMBER(SEARCH("Ryzen™ 3", E834)), "R3",
      W834
    )))))))))),
    E834
  )
)</f>
        <v/>
      </c>
      <c r="Y834" t="str">
        <f t="shared" ref="Y834:Y897" si="406">IF(ISBLANK(A834), "",
  IF(OR(X834="U3", X834="U5", X834="U7", X834="Core 3", X834="Core 5", X834="Core 7"),
    X834 &amp; " " &amp; TRIM(RIGHT(W834, LEN(W834) - FIND("♦", SUBSTITUTE(W834, " ", "♦", LEN(W834) - LEN(SUBSTITUTE(W834, " ", "")))))),
    IF(OR(X834="R3", X834="R5", X834="R7"),
      X834 &amp; " " &amp; TRIM(MID(
        W834,
        FIND("♦", SUBSTITUTE(W834, " ", "♦", LEN(W834) - LEN(SUBSTITUTE(W834, " ", "")) - 1)) + 1,
        FIND("♦", SUBSTITUTE(W834, " ", "♦", LEN(W834) - LEN(SUBSTITUTE(W834, " ", "")))) - FIND("♦", SUBSTITUTE(W834, " ", "♦", LEN(W834) - LEN(SUBSTITUTE(W834, " ", "")) - 1)) - 1
      )),
      X834
    )
  )
)</f>
        <v/>
      </c>
      <c r="Z834" t="str">
        <f t="shared" si="386"/>
        <v/>
      </c>
      <c r="AA834" t="str">
        <f t="shared" ref="AA834:AA897" si="407">IF(
  ISBLANK(F834),
  "",
  IF(
    ISNUMBER(SEARCH("RTX", F834)),
    "/" &amp; LEFT(MID(F834, SEARCH("RTX", F834), 15),
               IFERROR(SEARCH(" ", MID(F834, SEARCH("RTX", F834), 15), 6) - 1, 15)),
    ""
  )
)</f>
        <v/>
      </c>
      <c r="AB834" t="str">
        <f t="shared" ref="AB834:AB897" si="408">IF(ISBLANK(A834), "", BH834)</f>
        <v/>
      </c>
      <c r="AC834" t="str">
        <f t="shared" ref="AC834:AC897" si="409">IF(ISBLANK(A834), "", BI834)</f>
        <v/>
      </c>
      <c r="AD834" t="str">
        <f t="shared" ref="AD834:AD897" si="410">IF(ISBLANK(A834), "", BU834)</f>
        <v/>
      </c>
      <c r="AE834" t="str">
        <f t="shared" ref="AE834:AE897" si="411">IF(ISBLANK(A834), "", BV834)</f>
        <v/>
      </c>
      <c r="AF834" t="str">
        <f t="shared" ref="AF834:AF897" si="412">IF(ISBLANK(A834),"",IFERROR(_xlfn.TEXTBEFORE(A834, "-"), A834))</f>
        <v/>
      </c>
    </row>
    <row r="835" spans="4:32" ht="14.4" hidden="1">
      <c r="D835" t="str">
        <f t="shared" si="387"/>
        <v/>
      </c>
      <c r="E835" t="str">
        <f t="shared" si="388"/>
        <v/>
      </c>
      <c r="F835" t="str">
        <f t="shared" si="389"/>
        <v/>
      </c>
      <c r="G835" t="str">
        <f t="shared" si="385"/>
        <v/>
      </c>
      <c r="I835" t="str">
        <f t="shared" si="390"/>
        <v/>
      </c>
      <c r="J835" t="str">
        <f t="shared" si="391"/>
        <v/>
      </c>
      <c r="K835" t="str">
        <f t="shared" si="392"/>
        <v/>
      </c>
      <c r="L835" t="str">
        <f t="shared" si="393"/>
        <v/>
      </c>
      <c r="M835" t="str">
        <f t="shared" si="394"/>
        <v/>
      </c>
      <c r="N835" t="str">
        <f t="shared" si="395"/>
        <v/>
      </c>
      <c r="O835" t="str">
        <f t="shared" si="396"/>
        <v/>
      </c>
      <c r="P835" t="str">
        <f t="shared" si="397"/>
        <v/>
      </c>
      <c r="Q835" t="str">
        <f t="shared" si="398"/>
        <v/>
      </c>
      <c r="R835" t="str">
        <f t="shared" si="399"/>
        <v/>
      </c>
      <c r="S835" t="str">
        <f t="shared" si="400"/>
        <v/>
      </c>
      <c r="T835" t="str">
        <f t="shared" si="401"/>
        <v/>
      </c>
      <c r="U835" t="str">
        <f t="shared" si="402"/>
        <v/>
      </c>
      <c r="V835" t="str">
        <f t="shared" si="403"/>
        <v/>
      </c>
      <c r="W835" t="str">
        <f t="shared" si="404"/>
        <v/>
      </c>
      <c r="X835" t="str">
        <f t="shared" si="405"/>
        <v/>
      </c>
      <c r="Y835" t="str">
        <f t="shared" si="406"/>
        <v/>
      </c>
      <c r="Z835" t="str">
        <f t="shared" si="386"/>
        <v/>
      </c>
      <c r="AA835" t="str">
        <f t="shared" si="407"/>
        <v/>
      </c>
      <c r="AB835" t="str">
        <f t="shared" si="408"/>
        <v/>
      </c>
      <c r="AC835" t="str">
        <f t="shared" si="409"/>
        <v/>
      </c>
      <c r="AD835" t="str">
        <f t="shared" si="410"/>
        <v/>
      </c>
      <c r="AE835" t="str">
        <f t="shared" si="411"/>
        <v/>
      </c>
      <c r="AF835" t="str">
        <f t="shared" si="412"/>
        <v/>
      </c>
    </row>
    <row r="836" spans="4:32" ht="14.4" hidden="1">
      <c r="D836" t="str">
        <f t="shared" si="387"/>
        <v/>
      </c>
      <c r="E836" t="str">
        <f t="shared" si="388"/>
        <v/>
      </c>
      <c r="F836" t="str">
        <f t="shared" si="389"/>
        <v/>
      </c>
      <c r="G836" t="str">
        <f t="shared" si="385"/>
        <v/>
      </c>
      <c r="I836" t="str">
        <f t="shared" si="390"/>
        <v/>
      </c>
      <c r="J836" t="str">
        <f t="shared" si="391"/>
        <v/>
      </c>
      <c r="K836" t="str">
        <f t="shared" si="392"/>
        <v/>
      </c>
      <c r="L836" t="str">
        <f t="shared" si="393"/>
        <v/>
      </c>
      <c r="M836" t="str">
        <f t="shared" si="394"/>
        <v/>
      </c>
      <c r="N836" t="str">
        <f t="shared" si="395"/>
        <v/>
      </c>
      <c r="O836" t="str">
        <f t="shared" si="396"/>
        <v/>
      </c>
      <c r="P836" t="str">
        <f t="shared" si="397"/>
        <v/>
      </c>
      <c r="Q836" t="str">
        <f t="shared" si="398"/>
        <v/>
      </c>
      <c r="R836" t="str">
        <f t="shared" si="399"/>
        <v/>
      </c>
      <c r="S836" t="str">
        <f t="shared" si="400"/>
        <v/>
      </c>
      <c r="T836" t="str">
        <f t="shared" si="401"/>
        <v/>
      </c>
      <c r="U836" t="str">
        <f t="shared" si="402"/>
        <v/>
      </c>
      <c r="V836" t="str">
        <f t="shared" si="403"/>
        <v/>
      </c>
      <c r="W836" t="str">
        <f t="shared" si="404"/>
        <v/>
      </c>
      <c r="X836" t="str">
        <f t="shared" si="405"/>
        <v/>
      </c>
      <c r="Y836" t="str">
        <f t="shared" si="406"/>
        <v/>
      </c>
      <c r="Z836" t="str">
        <f t="shared" si="386"/>
        <v/>
      </c>
      <c r="AA836" t="str">
        <f t="shared" si="407"/>
        <v/>
      </c>
      <c r="AB836" t="str">
        <f t="shared" si="408"/>
        <v/>
      </c>
      <c r="AC836" t="str">
        <f t="shared" si="409"/>
        <v/>
      </c>
      <c r="AD836" t="str">
        <f t="shared" si="410"/>
        <v/>
      </c>
      <c r="AE836" t="str">
        <f t="shared" si="411"/>
        <v/>
      </c>
      <c r="AF836" t="str">
        <f t="shared" si="412"/>
        <v/>
      </c>
    </row>
    <row r="837" spans="4:32" ht="14.4" hidden="1">
      <c r="D837" t="str">
        <f t="shared" si="387"/>
        <v/>
      </c>
      <c r="E837" t="str">
        <f t="shared" si="388"/>
        <v/>
      </c>
      <c r="F837" t="str">
        <f t="shared" si="389"/>
        <v/>
      </c>
      <c r="G837" t="str">
        <f t="shared" si="385"/>
        <v/>
      </c>
      <c r="I837" t="str">
        <f t="shared" si="390"/>
        <v/>
      </c>
      <c r="J837" t="str">
        <f t="shared" si="391"/>
        <v/>
      </c>
      <c r="K837" t="str">
        <f t="shared" si="392"/>
        <v/>
      </c>
      <c r="L837" t="str">
        <f t="shared" si="393"/>
        <v/>
      </c>
      <c r="M837" t="str">
        <f t="shared" si="394"/>
        <v/>
      </c>
      <c r="N837" t="str">
        <f t="shared" si="395"/>
        <v/>
      </c>
      <c r="O837" t="str">
        <f t="shared" si="396"/>
        <v/>
      </c>
      <c r="P837" t="str">
        <f t="shared" si="397"/>
        <v/>
      </c>
      <c r="Q837" t="str">
        <f t="shared" si="398"/>
        <v/>
      </c>
      <c r="R837" t="str">
        <f t="shared" si="399"/>
        <v/>
      </c>
      <c r="S837" t="str">
        <f t="shared" si="400"/>
        <v/>
      </c>
      <c r="T837" t="str">
        <f t="shared" si="401"/>
        <v/>
      </c>
      <c r="U837" t="str">
        <f t="shared" si="402"/>
        <v/>
      </c>
      <c r="V837" t="str">
        <f t="shared" si="403"/>
        <v/>
      </c>
      <c r="W837" t="str">
        <f t="shared" si="404"/>
        <v/>
      </c>
      <c r="X837" t="str">
        <f t="shared" si="405"/>
        <v/>
      </c>
      <c r="Y837" t="str">
        <f t="shared" si="406"/>
        <v/>
      </c>
      <c r="Z837" t="str">
        <f t="shared" si="386"/>
        <v/>
      </c>
      <c r="AA837" t="str">
        <f t="shared" si="407"/>
        <v/>
      </c>
      <c r="AB837" t="str">
        <f t="shared" si="408"/>
        <v/>
      </c>
      <c r="AC837" t="str">
        <f t="shared" si="409"/>
        <v/>
      </c>
      <c r="AD837" t="str">
        <f t="shared" si="410"/>
        <v/>
      </c>
      <c r="AE837" t="str">
        <f t="shared" si="411"/>
        <v/>
      </c>
      <c r="AF837" t="str">
        <f t="shared" si="412"/>
        <v/>
      </c>
    </row>
    <row r="838" spans="4:32" ht="14.4" hidden="1">
      <c r="D838" t="str">
        <f t="shared" si="387"/>
        <v/>
      </c>
      <c r="E838" t="str">
        <f t="shared" si="388"/>
        <v/>
      </c>
      <c r="F838" t="str">
        <f t="shared" si="389"/>
        <v/>
      </c>
      <c r="G838" t="str">
        <f t="shared" si="385"/>
        <v/>
      </c>
      <c r="I838" t="str">
        <f t="shared" si="390"/>
        <v/>
      </c>
      <c r="J838" t="str">
        <f t="shared" si="391"/>
        <v/>
      </c>
      <c r="K838" t="str">
        <f t="shared" si="392"/>
        <v/>
      </c>
      <c r="L838" t="str">
        <f t="shared" si="393"/>
        <v/>
      </c>
      <c r="M838" t="str">
        <f t="shared" si="394"/>
        <v/>
      </c>
      <c r="N838" t="str">
        <f t="shared" si="395"/>
        <v/>
      </c>
      <c r="O838" t="str">
        <f t="shared" si="396"/>
        <v/>
      </c>
      <c r="P838" t="str">
        <f t="shared" si="397"/>
        <v/>
      </c>
      <c r="Q838" t="str">
        <f t="shared" si="398"/>
        <v/>
      </c>
      <c r="R838" t="str">
        <f t="shared" si="399"/>
        <v/>
      </c>
      <c r="S838" t="str">
        <f t="shared" si="400"/>
        <v/>
      </c>
      <c r="T838" t="str">
        <f t="shared" si="401"/>
        <v/>
      </c>
      <c r="U838" t="str">
        <f t="shared" si="402"/>
        <v/>
      </c>
      <c r="V838" t="str">
        <f t="shared" si="403"/>
        <v/>
      </c>
      <c r="W838" t="str">
        <f t="shared" si="404"/>
        <v/>
      </c>
      <c r="X838" t="str">
        <f t="shared" si="405"/>
        <v/>
      </c>
      <c r="Y838" t="str">
        <f t="shared" si="406"/>
        <v/>
      </c>
      <c r="Z838" t="str">
        <f t="shared" si="386"/>
        <v/>
      </c>
      <c r="AA838" t="str">
        <f t="shared" si="407"/>
        <v/>
      </c>
      <c r="AB838" t="str">
        <f t="shared" si="408"/>
        <v/>
      </c>
      <c r="AC838" t="str">
        <f t="shared" si="409"/>
        <v/>
      </c>
      <c r="AD838" t="str">
        <f t="shared" si="410"/>
        <v/>
      </c>
      <c r="AE838" t="str">
        <f t="shared" si="411"/>
        <v/>
      </c>
      <c r="AF838" t="str">
        <f t="shared" si="412"/>
        <v/>
      </c>
    </row>
    <row r="839" spans="4:32" ht="14.4" hidden="1">
      <c r="D839" t="str">
        <f t="shared" si="387"/>
        <v/>
      </c>
      <c r="E839" t="str">
        <f t="shared" si="388"/>
        <v/>
      </c>
      <c r="F839" t="str">
        <f t="shared" si="389"/>
        <v/>
      </c>
      <c r="G839" t="str">
        <f t="shared" si="385"/>
        <v/>
      </c>
      <c r="I839" t="str">
        <f t="shared" si="390"/>
        <v/>
      </c>
      <c r="J839" t="str">
        <f t="shared" si="391"/>
        <v/>
      </c>
      <c r="K839" t="str">
        <f t="shared" si="392"/>
        <v/>
      </c>
      <c r="L839" t="str">
        <f t="shared" si="393"/>
        <v/>
      </c>
      <c r="M839" t="str">
        <f t="shared" si="394"/>
        <v/>
      </c>
      <c r="N839" t="str">
        <f t="shared" si="395"/>
        <v/>
      </c>
      <c r="O839" t="str">
        <f t="shared" si="396"/>
        <v/>
      </c>
      <c r="P839" t="str">
        <f t="shared" si="397"/>
        <v/>
      </c>
      <c r="Q839" t="str">
        <f t="shared" si="398"/>
        <v/>
      </c>
      <c r="R839" t="str">
        <f t="shared" si="399"/>
        <v/>
      </c>
      <c r="S839" t="str">
        <f t="shared" si="400"/>
        <v/>
      </c>
      <c r="T839" t="str">
        <f t="shared" si="401"/>
        <v/>
      </c>
      <c r="U839" t="str">
        <f t="shared" si="402"/>
        <v/>
      </c>
      <c r="V839" t="str">
        <f t="shared" si="403"/>
        <v/>
      </c>
      <c r="W839" t="str">
        <f t="shared" si="404"/>
        <v/>
      </c>
      <c r="X839" t="str">
        <f t="shared" si="405"/>
        <v/>
      </c>
      <c r="Y839" t="str">
        <f t="shared" si="406"/>
        <v/>
      </c>
      <c r="Z839" t="str">
        <f t="shared" si="386"/>
        <v/>
      </c>
      <c r="AA839" t="str">
        <f t="shared" si="407"/>
        <v/>
      </c>
      <c r="AB839" t="str">
        <f t="shared" si="408"/>
        <v/>
      </c>
      <c r="AC839" t="str">
        <f t="shared" si="409"/>
        <v/>
      </c>
      <c r="AD839" t="str">
        <f t="shared" si="410"/>
        <v/>
      </c>
      <c r="AE839" t="str">
        <f t="shared" si="411"/>
        <v/>
      </c>
      <c r="AF839" t="str">
        <f t="shared" si="412"/>
        <v/>
      </c>
    </row>
    <row r="840" spans="4:32" ht="14.4" hidden="1">
      <c r="D840" t="str">
        <f t="shared" si="387"/>
        <v/>
      </c>
      <c r="E840" t="str">
        <f t="shared" si="388"/>
        <v/>
      </c>
      <c r="F840" t="str">
        <f t="shared" si="389"/>
        <v/>
      </c>
      <c r="G840" t="str">
        <f t="shared" si="385"/>
        <v/>
      </c>
      <c r="I840" t="str">
        <f t="shared" si="390"/>
        <v/>
      </c>
      <c r="J840" t="str">
        <f t="shared" si="391"/>
        <v/>
      </c>
      <c r="K840" t="str">
        <f t="shared" si="392"/>
        <v/>
      </c>
      <c r="L840" t="str">
        <f t="shared" si="393"/>
        <v/>
      </c>
      <c r="M840" t="str">
        <f t="shared" si="394"/>
        <v/>
      </c>
      <c r="N840" t="str">
        <f t="shared" si="395"/>
        <v/>
      </c>
      <c r="O840" t="str">
        <f t="shared" si="396"/>
        <v/>
      </c>
      <c r="P840" t="str">
        <f t="shared" si="397"/>
        <v/>
      </c>
      <c r="Q840" t="str">
        <f t="shared" si="398"/>
        <v/>
      </c>
      <c r="R840" t="str">
        <f t="shared" si="399"/>
        <v/>
      </c>
      <c r="S840" t="str">
        <f t="shared" si="400"/>
        <v/>
      </c>
      <c r="T840" t="str">
        <f t="shared" si="401"/>
        <v/>
      </c>
      <c r="U840" t="str">
        <f t="shared" si="402"/>
        <v/>
      </c>
      <c r="V840" t="str">
        <f t="shared" si="403"/>
        <v/>
      </c>
      <c r="W840" t="str">
        <f t="shared" si="404"/>
        <v/>
      </c>
      <c r="X840" t="str">
        <f t="shared" si="405"/>
        <v/>
      </c>
      <c r="Y840" t="str">
        <f t="shared" si="406"/>
        <v/>
      </c>
      <c r="Z840" t="str">
        <f t="shared" si="386"/>
        <v/>
      </c>
      <c r="AA840" t="str">
        <f t="shared" si="407"/>
        <v/>
      </c>
      <c r="AB840" t="str">
        <f t="shared" si="408"/>
        <v/>
      </c>
      <c r="AC840" t="str">
        <f t="shared" si="409"/>
        <v/>
      </c>
      <c r="AD840" t="str">
        <f t="shared" si="410"/>
        <v/>
      </c>
      <c r="AE840" t="str">
        <f t="shared" si="411"/>
        <v/>
      </c>
      <c r="AF840" t="str">
        <f t="shared" si="412"/>
        <v/>
      </c>
    </row>
    <row r="841" spans="4:32" ht="14.4" hidden="1">
      <c r="D841" t="str">
        <f t="shared" si="387"/>
        <v/>
      </c>
      <c r="E841" t="str">
        <f t="shared" si="388"/>
        <v/>
      </c>
      <c r="F841" t="str">
        <f t="shared" si="389"/>
        <v/>
      </c>
      <c r="G841" t="str">
        <f t="shared" si="385"/>
        <v/>
      </c>
      <c r="I841" t="str">
        <f t="shared" si="390"/>
        <v/>
      </c>
      <c r="J841" t="str">
        <f t="shared" si="391"/>
        <v/>
      </c>
      <c r="K841" t="str">
        <f t="shared" si="392"/>
        <v/>
      </c>
      <c r="L841" t="str">
        <f t="shared" si="393"/>
        <v/>
      </c>
      <c r="M841" t="str">
        <f t="shared" si="394"/>
        <v/>
      </c>
      <c r="N841" t="str">
        <f t="shared" si="395"/>
        <v/>
      </c>
      <c r="O841" t="str">
        <f t="shared" si="396"/>
        <v/>
      </c>
      <c r="P841" t="str">
        <f t="shared" si="397"/>
        <v/>
      </c>
      <c r="Q841" t="str">
        <f t="shared" si="398"/>
        <v/>
      </c>
      <c r="R841" t="str">
        <f t="shared" si="399"/>
        <v/>
      </c>
      <c r="S841" t="str">
        <f t="shared" si="400"/>
        <v/>
      </c>
      <c r="T841" t="str">
        <f t="shared" si="401"/>
        <v/>
      </c>
      <c r="U841" t="str">
        <f t="shared" si="402"/>
        <v/>
      </c>
      <c r="V841" t="str">
        <f t="shared" si="403"/>
        <v/>
      </c>
      <c r="W841" t="str">
        <f t="shared" si="404"/>
        <v/>
      </c>
      <c r="X841" t="str">
        <f t="shared" si="405"/>
        <v/>
      </c>
      <c r="Y841" t="str">
        <f t="shared" si="406"/>
        <v/>
      </c>
      <c r="Z841" t="str">
        <f t="shared" si="386"/>
        <v/>
      </c>
      <c r="AA841" t="str">
        <f t="shared" si="407"/>
        <v/>
      </c>
      <c r="AB841" t="str">
        <f t="shared" si="408"/>
        <v/>
      </c>
      <c r="AC841" t="str">
        <f t="shared" si="409"/>
        <v/>
      </c>
      <c r="AD841" t="str">
        <f t="shared" si="410"/>
        <v/>
      </c>
      <c r="AE841" t="str">
        <f t="shared" si="411"/>
        <v/>
      </c>
      <c r="AF841" t="str">
        <f t="shared" si="412"/>
        <v/>
      </c>
    </row>
    <row r="842" spans="4:32" ht="14.4" hidden="1">
      <c r="D842" t="str">
        <f t="shared" si="387"/>
        <v/>
      </c>
      <c r="E842" t="str">
        <f t="shared" si="388"/>
        <v/>
      </c>
      <c r="F842" t="str">
        <f t="shared" si="389"/>
        <v/>
      </c>
      <c r="G842" t="str">
        <f t="shared" si="385"/>
        <v/>
      </c>
      <c r="I842" t="str">
        <f t="shared" si="390"/>
        <v/>
      </c>
      <c r="J842" t="str">
        <f t="shared" si="391"/>
        <v/>
      </c>
      <c r="K842" t="str">
        <f t="shared" si="392"/>
        <v/>
      </c>
      <c r="L842" t="str">
        <f t="shared" si="393"/>
        <v/>
      </c>
      <c r="M842" t="str">
        <f t="shared" si="394"/>
        <v/>
      </c>
      <c r="N842" t="str">
        <f t="shared" si="395"/>
        <v/>
      </c>
      <c r="O842" t="str">
        <f t="shared" si="396"/>
        <v/>
      </c>
      <c r="P842" t="str">
        <f t="shared" si="397"/>
        <v/>
      </c>
      <c r="Q842" t="str">
        <f t="shared" si="398"/>
        <v/>
      </c>
      <c r="R842" t="str">
        <f t="shared" si="399"/>
        <v/>
      </c>
      <c r="S842" t="str">
        <f t="shared" si="400"/>
        <v/>
      </c>
      <c r="T842" t="str">
        <f t="shared" si="401"/>
        <v/>
      </c>
      <c r="U842" t="str">
        <f t="shared" si="402"/>
        <v/>
      </c>
      <c r="V842" t="str">
        <f t="shared" si="403"/>
        <v/>
      </c>
      <c r="W842" t="str">
        <f t="shared" si="404"/>
        <v/>
      </c>
      <c r="X842" t="str">
        <f t="shared" si="405"/>
        <v/>
      </c>
      <c r="Y842" t="str">
        <f t="shared" si="406"/>
        <v/>
      </c>
      <c r="Z842" t="str">
        <f t="shared" si="386"/>
        <v/>
      </c>
      <c r="AA842" t="str">
        <f t="shared" si="407"/>
        <v/>
      </c>
      <c r="AB842" t="str">
        <f t="shared" si="408"/>
        <v/>
      </c>
      <c r="AC842" t="str">
        <f t="shared" si="409"/>
        <v/>
      </c>
      <c r="AD842" t="str">
        <f t="shared" si="410"/>
        <v/>
      </c>
      <c r="AE842" t="str">
        <f t="shared" si="411"/>
        <v/>
      </c>
      <c r="AF842" t="str">
        <f t="shared" si="412"/>
        <v/>
      </c>
    </row>
    <row r="843" spans="4:32" ht="14.4" hidden="1">
      <c r="D843" t="str">
        <f t="shared" si="387"/>
        <v/>
      </c>
      <c r="E843" t="str">
        <f t="shared" si="388"/>
        <v/>
      </c>
      <c r="F843" t="str">
        <f t="shared" si="389"/>
        <v/>
      </c>
      <c r="G843" t="str">
        <f t="shared" si="385"/>
        <v/>
      </c>
      <c r="I843" t="str">
        <f t="shared" si="390"/>
        <v/>
      </c>
      <c r="J843" t="str">
        <f t="shared" si="391"/>
        <v/>
      </c>
      <c r="K843" t="str">
        <f t="shared" si="392"/>
        <v/>
      </c>
      <c r="L843" t="str">
        <f t="shared" si="393"/>
        <v/>
      </c>
      <c r="M843" t="str">
        <f t="shared" si="394"/>
        <v/>
      </c>
      <c r="N843" t="str">
        <f t="shared" si="395"/>
        <v/>
      </c>
      <c r="O843" t="str">
        <f t="shared" si="396"/>
        <v/>
      </c>
      <c r="P843" t="str">
        <f t="shared" si="397"/>
        <v/>
      </c>
      <c r="Q843" t="str">
        <f t="shared" si="398"/>
        <v/>
      </c>
      <c r="R843" t="str">
        <f t="shared" si="399"/>
        <v/>
      </c>
      <c r="S843" t="str">
        <f t="shared" si="400"/>
        <v/>
      </c>
      <c r="T843" t="str">
        <f t="shared" si="401"/>
        <v/>
      </c>
      <c r="U843" t="str">
        <f t="shared" si="402"/>
        <v/>
      </c>
      <c r="V843" t="str">
        <f t="shared" si="403"/>
        <v/>
      </c>
      <c r="W843" t="str">
        <f t="shared" si="404"/>
        <v/>
      </c>
      <c r="X843" t="str">
        <f t="shared" si="405"/>
        <v/>
      </c>
      <c r="Y843" t="str">
        <f t="shared" si="406"/>
        <v/>
      </c>
      <c r="Z843" t="str">
        <f t="shared" si="386"/>
        <v/>
      </c>
      <c r="AA843" t="str">
        <f t="shared" si="407"/>
        <v/>
      </c>
      <c r="AB843" t="str">
        <f t="shared" si="408"/>
        <v/>
      </c>
      <c r="AC843" t="str">
        <f t="shared" si="409"/>
        <v/>
      </c>
      <c r="AD843" t="str">
        <f t="shared" si="410"/>
        <v/>
      </c>
      <c r="AE843" t="str">
        <f t="shared" si="411"/>
        <v/>
      </c>
      <c r="AF843" t="str">
        <f t="shared" si="412"/>
        <v/>
      </c>
    </row>
    <row r="844" spans="4:32" ht="14.4" hidden="1">
      <c r="D844" t="str">
        <f t="shared" si="387"/>
        <v/>
      </c>
      <c r="E844" t="str">
        <f t="shared" si="388"/>
        <v/>
      </c>
      <c r="F844" t="str">
        <f t="shared" si="389"/>
        <v/>
      </c>
      <c r="G844" t="str">
        <f t="shared" si="385"/>
        <v/>
      </c>
      <c r="I844" t="str">
        <f t="shared" si="390"/>
        <v/>
      </c>
      <c r="J844" t="str">
        <f t="shared" si="391"/>
        <v/>
      </c>
      <c r="K844" t="str">
        <f t="shared" si="392"/>
        <v/>
      </c>
      <c r="L844" t="str">
        <f t="shared" si="393"/>
        <v/>
      </c>
      <c r="M844" t="str">
        <f t="shared" si="394"/>
        <v/>
      </c>
      <c r="N844" t="str">
        <f t="shared" si="395"/>
        <v/>
      </c>
      <c r="O844" t="str">
        <f t="shared" si="396"/>
        <v/>
      </c>
      <c r="P844" t="str">
        <f t="shared" si="397"/>
        <v/>
      </c>
      <c r="Q844" t="str">
        <f t="shared" si="398"/>
        <v/>
      </c>
      <c r="R844" t="str">
        <f t="shared" si="399"/>
        <v/>
      </c>
      <c r="S844" t="str">
        <f t="shared" si="400"/>
        <v/>
      </c>
      <c r="T844" t="str">
        <f t="shared" si="401"/>
        <v/>
      </c>
      <c r="U844" t="str">
        <f t="shared" si="402"/>
        <v/>
      </c>
      <c r="V844" t="str">
        <f t="shared" si="403"/>
        <v/>
      </c>
      <c r="W844" t="str">
        <f t="shared" si="404"/>
        <v/>
      </c>
      <c r="X844" t="str">
        <f t="shared" si="405"/>
        <v/>
      </c>
      <c r="Y844" t="str">
        <f t="shared" si="406"/>
        <v/>
      </c>
      <c r="Z844" t="str">
        <f t="shared" si="386"/>
        <v/>
      </c>
      <c r="AA844" t="str">
        <f t="shared" si="407"/>
        <v/>
      </c>
      <c r="AB844" t="str">
        <f t="shared" si="408"/>
        <v/>
      </c>
      <c r="AC844" t="str">
        <f t="shared" si="409"/>
        <v/>
      </c>
      <c r="AD844" t="str">
        <f t="shared" si="410"/>
        <v/>
      </c>
      <c r="AE844" t="str">
        <f t="shared" si="411"/>
        <v/>
      </c>
      <c r="AF844" t="str">
        <f t="shared" si="412"/>
        <v/>
      </c>
    </row>
    <row r="845" spans="4:32" ht="14.4" hidden="1">
      <c r="D845" t="str">
        <f t="shared" si="387"/>
        <v/>
      </c>
      <c r="E845" t="str">
        <f t="shared" si="388"/>
        <v/>
      </c>
      <c r="F845" t="str">
        <f t="shared" si="389"/>
        <v/>
      </c>
      <c r="G845" t="str">
        <f t="shared" si="385"/>
        <v/>
      </c>
      <c r="I845" t="str">
        <f t="shared" si="390"/>
        <v/>
      </c>
      <c r="J845" t="str">
        <f t="shared" si="391"/>
        <v/>
      </c>
      <c r="K845" t="str">
        <f t="shared" si="392"/>
        <v/>
      </c>
      <c r="L845" t="str">
        <f t="shared" si="393"/>
        <v/>
      </c>
      <c r="M845" t="str">
        <f t="shared" si="394"/>
        <v/>
      </c>
      <c r="N845" t="str">
        <f t="shared" si="395"/>
        <v/>
      </c>
      <c r="O845" t="str">
        <f t="shared" si="396"/>
        <v/>
      </c>
      <c r="P845" t="str">
        <f t="shared" si="397"/>
        <v/>
      </c>
      <c r="Q845" t="str">
        <f t="shared" si="398"/>
        <v/>
      </c>
      <c r="R845" t="str">
        <f t="shared" si="399"/>
        <v/>
      </c>
      <c r="S845" t="str">
        <f t="shared" si="400"/>
        <v/>
      </c>
      <c r="T845" t="str">
        <f t="shared" si="401"/>
        <v/>
      </c>
      <c r="U845" t="str">
        <f t="shared" si="402"/>
        <v/>
      </c>
      <c r="V845" t="str">
        <f t="shared" si="403"/>
        <v/>
      </c>
      <c r="W845" t="str">
        <f t="shared" si="404"/>
        <v/>
      </c>
      <c r="X845" t="str">
        <f t="shared" si="405"/>
        <v/>
      </c>
      <c r="Y845" t="str">
        <f t="shared" si="406"/>
        <v/>
      </c>
      <c r="Z845" t="str">
        <f t="shared" si="386"/>
        <v/>
      </c>
      <c r="AA845" t="str">
        <f t="shared" si="407"/>
        <v/>
      </c>
      <c r="AB845" t="str">
        <f t="shared" si="408"/>
        <v/>
      </c>
      <c r="AC845" t="str">
        <f t="shared" si="409"/>
        <v/>
      </c>
      <c r="AD845" t="str">
        <f t="shared" si="410"/>
        <v/>
      </c>
      <c r="AE845" t="str">
        <f t="shared" si="411"/>
        <v/>
      </c>
      <c r="AF845" t="str">
        <f t="shared" si="412"/>
        <v/>
      </c>
    </row>
    <row r="846" spans="4:32" ht="14.4" hidden="1">
      <c r="D846" t="str">
        <f t="shared" si="387"/>
        <v/>
      </c>
      <c r="E846" t="str">
        <f t="shared" si="388"/>
        <v/>
      </c>
      <c r="F846" t="str">
        <f t="shared" si="389"/>
        <v/>
      </c>
      <c r="G846" t="str">
        <f t="shared" si="385"/>
        <v/>
      </c>
      <c r="I846" t="str">
        <f t="shared" si="390"/>
        <v/>
      </c>
      <c r="J846" t="str">
        <f t="shared" si="391"/>
        <v/>
      </c>
      <c r="K846" t="str">
        <f t="shared" si="392"/>
        <v/>
      </c>
      <c r="L846" t="str">
        <f t="shared" si="393"/>
        <v/>
      </c>
      <c r="M846" t="str">
        <f t="shared" si="394"/>
        <v/>
      </c>
      <c r="N846" t="str">
        <f t="shared" si="395"/>
        <v/>
      </c>
      <c r="O846" t="str">
        <f t="shared" si="396"/>
        <v/>
      </c>
      <c r="P846" t="str">
        <f t="shared" si="397"/>
        <v/>
      </c>
      <c r="Q846" t="str">
        <f t="shared" si="398"/>
        <v/>
      </c>
      <c r="R846" t="str">
        <f t="shared" si="399"/>
        <v/>
      </c>
      <c r="S846" t="str">
        <f t="shared" si="400"/>
        <v/>
      </c>
      <c r="T846" t="str">
        <f t="shared" si="401"/>
        <v/>
      </c>
      <c r="U846" t="str">
        <f t="shared" si="402"/>
        <v/>
      </c>
      <c r="V846" t="str">
        <f t="shared" si="403"/>
        <v/>
      </c>
      <c r="W846" t="str">
        <f t="shared" si="404"/>
        <v/>
      </c>
      <c r="X846" t="str">
        <f t="shared" si="405"/>
        <v/>
      </c>
      <c r="Y846" t="str">
        <f t="shared" si="406"/>
        <v/>
      </c>
      <c r="Z846" t="str">
        <f t="shared" si="386"/>
        <v/>
      </c>
      <c r="AA846" t="str">
        <f t="shared" si="407"/>
        <v/>
      </c>
      <c r="AB846" t="str">
        <f t="shared" si="408"/>
        <v/>
      </c>
      <c r="AC846" t="str">
        <f t="shared" si="409"/>
        <v/>
      </c>
      <c r="AD846" t="str">
        <f t="shared" si="410"/>
        <v/>
      </c>
      <c r="AE846" t="str">
        <f t="shared" si="411"/>
        <v/>
      </c>
      <c r="AF846" t="str">
        <f t="shared" si="412"/>
        <v/>
      </c>
    </row>
    <row r="847" spans="4:32" ht="14.4" hidden="1">
      <c r="D847" t="str">
        <f t="shared" si="387"/>
        <v/>
      </c>
      <c r="E847" t="str">
        <f t="shared" si="388"/>
        <v/>
      </c>
      <c r="F847" t="str">
        <f t="shared" si="389"/>
        <v/>
      </c>
      <c r="G847" t="str">
        <f t="shared" si="385"/>
        <v/>
      </c>
      <c r="I847" t="str">
        <f t="shared" si="390"/>
        <v/>
      </c>
      <c r="J847" t="str">
        <f t="shared" si="391"/>
        <v/>
      </c>
      <c r="K847" t="str">
        <f t="shared" si="392"/>
        <v/>
      </c>
      <c r="L847" t="str">
        <f t="shared" si="393"/>
        <v/>
      </c>
      <c r="M847" t="str">
        <f t="shared" si="394"/>
        <v/>
      </c>
      <c r="N847" t="str">
        <f t="shared" si="395"/>
        <v/>
      </c>
      <c r="O847" t="str">
        <f t="shared" si="396"/>
        <v/>
      </c>
      <c r="P847" t="str">
        <f t="shared" si="397"/>
        <v/>
      </c>
      <c r="Q847" t="str">
        <f t="shared" si="398"/>
        <v/>
      </c>
      <c r="R847" t="str">
        <f t="shared" si="399"/>
        <v/>
      </c>
      <c r="S847" t="str">
        <f t="shared" si="400"/>
        <v/>
      </c>
      <c r="T847" t="str">
        <f t="shared" si="401"/>
        <v/>
      </c>
      <c r="U847" t="str">
        <f t="shared" si="402"/>
        <v/>
      </c>
      <c r="V847" t="str">
        <f t="shared" si="403"/>
        <v/>
      </c>
      <c r="W847" t="str">
        <f t="shared" si="404"/>
        <v/>
      </c>
      <c r="X847" t="str">
        <f t="shared" si="405"/>
        <v/>
      </c>
      <c r="Y847" t="str">
        <f t="shared" si="406"/>
        <v/>
      </c>
      <c r="Z847" t="str">
        <f t="shared" si="386"/>
        <v/>
      </c>
      <c r="AA847" t="str">
        <f t="shared" si="407"/>
        <v/>
      </c>
      <c r="AB847" t="str">
        <f t="shared" si="408"/>
        <v/>
      </c>
      <c r="AC847" t="str">
        <f t="shared" si="409"/>
        <v/>
      </c>
      <c r="AD847" t="str">
        <f t="shared" si="410"/>
        <v/>
      </c>
      <c r="AE847" t="str">
        <f t="shared" si="411"/>
        <v/>
      </c>
      <c r="AF847" t="str">
        <f t="shared" si="412"/>
        <v/>
      </c>
    </row>
    <row r="848" spans="4:32" ht="14.4" hidden="1">
      <c r="D848" t="str">
        <f t="shared" si="387"/>
        <v/>
      </c>
      <c r="E848" t="str">
        <f t="shared" si="388"/>
        <v/>
      </c>
      <c r="F848" t="str">
        <f t="shared" si="389"/>
        <v/>
      </c>
      <c r="G848" t="str">
        <f t="shared" si="385"/>
        <v/>
      </c>
      <c r="I848" t="str">
        <f t="shared" si="390"/>
        <v/>
      </c>
      <c r="J848" t="str">
        <f t="shared" si="391"/>
        <v/>
      </c>
      <c r="K848" t="str">
        <f t="shared" si="392"/>
        <v/>
      </c>
      <c r="L848" t="str">
        <f t="shared" si="393"/>
        <v/>
      </c>
      <c r="M848" t="str">
        <f t="shared" si="394"/>
        <v/>
      </c>
      <c r="N848" t="str">
        <f t="shared" si="395"/>
        <v/>
      </c>
      <c r="O848" t="str">
        <f t="shared" si="396"/>
        <v/>
      </c>
      <c r="P848" t="str">
        <f t="shared" si="397"/>
        <v/>
      </c>
      <c r="Q848" t="str">
        <f t="shared" si="398"/>
        <v/>
      </c>
      <c r="R848" t="str">
        <f t="shared" si="399"/>
        <v/>
      </c>
      <c r="S848" t="str">
        <f t="shared" si="400"/>
        <v/>
      </c>
      <c r="T848" t="str">
        <f t="shared" si="401"/>
        <v/>
      </c>
      <c r="U848" t="str">
        <f t="shared" si="402"/>
        <v/>
      </c>
      <c r="V848" t="str">
        <f t="shared" si="403"/>
        <v/>
      </c>
      <c r="W848" t="str">
        <f t="shared" si="404"/>
        <v/>
      </c>
      <c r="X848" t="str">
        <f t="shared" si="405"/>
        <v/>
      </c>
      <c r="Y848" t="str">
        <f t="shared" si="406"/>
        <v/>
      </c>
      <c r="Z848" t="str">
        <f t="shared" si="386"/>
        <v/>
      </c>
      <c r="AA848" t="str">
        <f t="shared" si="407"/>
        <v/>
      </c>
      <c r="AB848" t="str">
        <f t="shared" si="408"/>
        <v/>
      </c>
      <c r="AC848" t="str">
        <f t="shared" si="409"/>
        <v/>
      </c>
      <c r="AD848" t="str">
        <f t="shared" si="410"/>
        <v/>
      </c>
      <c r="AE848" t="str">
        <f t="shared" si="411"/>
        <v/>
      </c>
      <c r="AF848" t="str">
        <f t="shared" si="412"/>
        <v/>
      </c>
    </row>
    <row r="849" spans="4:32" ht="14.4" hidden="1">
      <c r="D849" t="str">
        <f t="shared" si="387"/>
        <v/>
      </c>
      <c r="E849" t="str">
        <f t="shared" si="388"/>
        <v/>
      </c>
      <c r="F849" t="str">
        <f t="shared" si="389"/>
        <v/>
      </c>
      <c r="G849" t="str">
        <f t="shared" si="385"/>
        <v/>
      </c>
      <c r="I849" t="str">
        <f t="shared" si="390"/>
        <v/>
      </c>
      <c r="J849" t="str">
        <f t="shared" si="391"/>
        <v/>
      </c>
      <c r="K849" t="str">
        <f t="shared" si="392"/>
        <v/>
      </c>
      <c r="L849" t="str">
        <f t="shared" si="393"/>
        <v/>
      </c>
      <c r="M849" t="str">
        <f t="shared" si="394"/>
        <v/>
      </c>
      <c r="N849" t="str">
        <f t="shared" si="395"/>
        <v/>
      </c>
      <c r="O849" t="str">
        <f t="shared" si="396"/>
        <v/>
      </c>
      <c r="P849" t="str">
        <f t="shared" si="397"/>
        <v/>
      </c>
      <c r="Q849" t="str">
        <f t="shared" si="398"/>
        <v/>
      </c>
      <c r="R849" t="str">
        <f t="shared" si="399"/>
        <v/>
      </c>
      <c r="S849" t="str">
        <f t="shared" si="400"/>
        <v/>
      </c>
      <c r="T849" t="str">
        <f t="shared" si="401"/>
        <v/>
      </c>
      <c r="U849" t="str">
        <f t="shared" si="402"/>
        <v/>
      </c>
      <c r="V849" t="str">
        <f t="shared" si="403"/>
        <v/>
      </c>
      <c r="W849" t="str">
        <f t="shared" si="404"/>
        <v/>
      </c>
      <c r="X849" t="str">
        <f t="shared" si="405"/>
        <v/>
      </c>
      <c r="Y849" t="str">
        <f t="shared" si="406"/>
        <v/>
      </c>
      <c r="Z849" t="str">
        <f t="shared" si="386"/>
        <v/>
      </c>
      <c r="AA849" t="str">
        <f t="shared" si="407"/>
        <v/>
      </c>
      <c r="AB849" t="str">
        <f t="shared" si="408"/>
        <v/>
      </c>
      <c r="AC849" t="str">
        <f t="shared" si="409"/>
        <v/>
      </c>
      <c r="AD849" t="str">
        <f t="shared" si="410"/>
        <v/>
      </c>
      <c r="AE849" t="str">
        <f t="shared" si="411"/>
        <v/>
      </c>
      <c r="AF849" t="str">
        <f t="shared" si="412"/>
        <v/>
      </c>
    </row>
    <row r="850" spans="4:32" ht="14.4" hidden="1">
      <c r="D850" t="str">
        <f t="shared" si="387"/>
        <v/>
      </c>
      <c r="E850" t="str">
        <f t="shared" si="388"/>
        <v/>
      </c>
      <c r="F850" t="str">
        <f t="shared" si="389"/>
        <v/>
      </c>
      <c r="G850" t="str">
        <f t="shared" si="385"/>
        <v/>
      </c>
      <c r="I850" t="str">
        <f t="shared" si="390"/>
        <v/>
      </c>
      <c r="J850" t="str">
        <f t="shared" si="391"/>
        <v/>
      </c>
      <c r="K850" t="str">
        <f t="shared" si="392"/>
        <v/>
      </c>
      <c r="L850" t="str">
        <f t="shared" si="393"/>
        <v/>
      </c>
      <c r="M850" t="str">
        <f t="shared" si="394"/>
        <v/>
      </c>
      <c r="N850" t="str">
        <f t="shared" si="395"/>
        <v/>
      </c>
      <c r="O850" t="str">
        <f t="shared" si="396"/>
        <v/>
      </c>
      <c r="P850" t="str">
        <f t="shared" si="397"/>
        <v/>
      </c>
      <c r="Q850" t="str">
        <f t="shared" si="398"/>
        <v/>
      </c>
      <c r="R850" t="str">
        <f t="shared" si="399"/>
        <v/>
      </c>
      <c r="S850" t="str">
        <f t="shared" si="400"/>
        <v/>
      </c>
      <c r="T850" t="str">
        <f t="shared" si="401"/>
        <v/>
      </c>
      <c r="U850" t="str">
        <f t="shared" si="402"/>
        <v/>
      </c>
      <c r="V850" t="str">
        <f t="shared" si="403"/>
        <v/>
      </c>
      <c r="W850" t="str">
        <f t="shared" si="404"/>
        <v/>
      </c>
      <c r="X850" t="str">
        <f t="shared" si="405"/>
        <v/>
      </c>
      <c r="Y850" t="str">
        <f t="shared" si="406"/>
        <v/>
      </c>
      <c r="Z850" t="str">
        <f t="shared" si="386"/>
        <v/>
      </c>
      <c r="AA850" t="str">
        <f t="shared" si="407"/>
        <v/>
      </c>
      <c r="AB850" t="str">
        <f t="shared" si="408"/>
        <v/>
      </c>
      <c r="AC850" t="str">
        <f t="shared" si="409"/>
        <v/>
      </c>
      <c r="AD850" t="str">
        <f t="shared" si="410"/>
        <v/>
      </c>
      <c r="AE850" t="str">
        <f t="shared" si="411"/>
        <v/>
      </c>
      <c r="AF850" t="str">
        <f t="shared" si="412"/>
        <v/>
      </c>
    </row>
    <row r="851" spans="4:32" ht="14.4" hidden="1">
      <c r="D851" t="str">
        <f t="shared" si="387"/>
        <v/>
      </c>
      <c r="E851" t="str">
        <f t="shared" si="388"/>
        <v/>
      </c>
      <c r="F851" t="str">
        <f t="shared" si="389"/>
        <v/>
      </c>
      <c r="G851" t="str">
        <f t="shared" si="385"/>
        <v/>
      </c>
      <c r="I851" t="str">
        <f t="shared" si="390"/>
        <v/>
      </c>
      <c r="J851" t="str">
        <f t="shared" si="391"/>
        <v/>
      </c>
      <c r="K851" t="str">
        <f t="shared" si="392"/>
        <v/>
      </c>
      <c r="L851" t="str">
        <f t="shared" si="393"/>
        <v/>
      </c>
      <c r="M851" t="str">
        <f t="shared" si="394"/>
        <v/>
      </c>
      <c r="N851" t="str">
        <f t="shared" si="395"/>
        <v/>
      </c>
      <c r="O851" t="str">
        <f t="shared" si="396"/>
        <v/>
      </c>
      <c r="P851" t="str">
        <f t="shared" si="397"/>
        <v/>
      </c>
      <c r="Q851" t="str">
        <f t="shared" si="398"/>
        <v/>
      </c>
      <c r="R851" t="str">
        <f t="shared" si="399"/>
        <v/>
      </c>
      <c r="S851" t="str">
        <f t="shared" si="400"/>
        <v/>
      </c>
      <c r="T851" t="str">
        <f t="shared" si="401"/>
        <v/>
      </c>
      <c r="U851" t="str">
        <f t="shared" si="402"/>
        <v/>
      </c>
      <c r="V851" t="str">
        <f t="shared" si="403"/>
        <v/>
      </c>
      <c r="W851" t="str">
        <f t="shared" si="404"/>
        <v/>
      </c>
      <c r="X851" t="str">
        <f t="shared" si="405"/>
        <v/>
      </c>
      <c r="Y851" t="str">
        <f t="shared" si="406"/>
        <v/>
      </c>
      <c r="Z851" t="str">
        <f t="shared" si="386"/>
        <v/>
      </c>
      <c r="AA851" t="str">
        <f t="shared" si="407"/>
        <v/>
      </c>
      <c r="AB851" t="str">
        <f t="shared" si="408"/>
        <v/>
      </c>
      <c r="AC851" t="str">
        <f t="shared" si="409"/>
        <v/>
      </c>
      <c r="AD851" t="str">
        <f t="shared" si="410"/>
        <v/>
      </c>
      <c r="AE851" t="str">
        <f t="shared" si="411"/>
        <v/>
      </c>
      <c r="AF851" t="str">
        <f t="shared" si="412"/>
        <v/>
      </c>
    </row>
    <row r="852" spans="4:32" ht="14.4" hidden="1">
      <c r="D852" t="str">
        <f t="shared" si="387"/>
        <v/>
      </c>
      <c r="E852" t="str">
        <f t="shared" si="388"/>
        <v/>
      </c>
      <c r="F852" t="str">
        <f t="shared" si="389"/>
        <v/>
      </c>
      <c r="G852" t="str">
        <f t="shared" si="385"/>
        <v/>
      </c>
      <c r="I852" t="str">
        <f t="shared" si="390"/>
        <v/>
      </c>
      <c r="J852" t="str">
        <f t="shared" si="391"/>
        <v/>
      </c>
      <c r="K852" t="str">
        <f t="shared" si="392"/>
        <v/>
      </c>
      <c r="L852" t="str">
        <f t="shared" si="393"/>
        <v/>
      </c>
      <c r="M852" t="str">
        <f t="shared" si="394"/>
        <v/>
      </c>
      <c r="N852" t="str">
        <f t="shared" si="395"/>
        <v/>
      </c>
      <c r="O852" t="str">
        <f t="shared" si="396"/>
        <v/>
      </c>
      <c r="P852" t="str">
        <f t="shared" si="397"/>
        <v/>
      </c>
      <c r="Q852" t="str">
        <f t="shared" si="398"/>
        <v/>
      </c>
      <c r="R852" t="str">
        <f t="shared" si="399"/>
        <v/>
      </c>
      <c r="S852" t="str">
        <f t="shared" si="400"/>
        <v/>
      </c>
      <c r="T852" t="str">
        <f t="shared" si="401"/>
        <v/>
      </c>
      <c r="U852" t="str">
        <f t="shared" si="402"/>
        <v/>
      </c>
      <c r="V852" t="str">
        <f t="shared" si="403"/>
        <v/>
      </c>
      <c r="W852" t="str">
        <f t="shared" si="404"/>
        <v/>
      </c>
      <c r="X852" t="str">
        <f t="shared" si="405"/>
        <v/>
      </c>
      <c r="Y852" t="str">
        <f t="shared" si="406"/>
        <v/>
      </c>
      <c r="Z852" t="str">
        <f t="shared" si="386"/>
        <v/>
      </c>
      <c r="AA852" t="str">
        <f t="shared" si="407"/>
        <v/>
      </c>
      <c r="AB852" t="str">
        <f t="shared" si="408"/>
        <v/>
      </c>
      <c r="AC852" t="str">
        <f t="shared" si="409"/>
        <v/>
      </c>
      <c r="AD852" t="str">
        <f t="shared" si="410"/>
        <v/>
      </c>
      <c r="AE852" t="str">
        <f t="shared" si="411"/>
        <v/>
      </c>
      <c r="AF852" t="str">
        <f t="shared" si="412"/>
        <v/>
      </c>
    </row>
    <row r="853" spans="4:32" ht="14.4" hidden="1">
      <c r="D853" t="str">
        <f t="shared" si="387"/>
        <v/>
      </c>
      <c r="E853" t="str">
        <f t="shared" si="388"/>
        <v/>
      </c>
      <c r="F853" t="str">
        <f t="shared" si="389"/>
        <v/>
      </c>
      <c r="G853" t="str">
        <f t="shared" si="385"/>
        <v/>
      </c>
      <c r="I853" t="str">
        <f t="shared" si="390"/>
        <v/>
      </c>
      <c r="J853" t="str">
        <f t="shared" si="391"/>
        <v/>
      </c>
      <c r="K853" t="str">
        <f t="shared" si="392"/>
        <v/>
      </c>
      <c r="L853" t="str">
        <f t="shared" si="393"/>
        <v/>
      </c>
      <c r="M853" t="str">
        <f t="shared" si="394"/>
        <v/>
      </c>
      <c r="N853" t="str">
        <f t="shared" si="395"/>
        <v/>
      </c>
      <c r="O853" t="str">
        <f t="shared" si="396"/>
        <v/>
      </c>
      <c r="P853" t="str">
        <f t="shared" si="397"/>
        <v/>
      </c>
      <c r="Q853" t="str">
        <f t="shared" si="398"/>
        <v/>
      </c>
      <c r="R853" t="str">
        <f t="shared" si="399"/>
        <v/>
      </c>
      <c r="S853" t="str">
        <f t="shared" si="400"/>
        <v/>
      </c>
      <c r="T853" t="str">
        <f t="shared" si="401"/>
        <v/>
      </c>
      <c r="U853" t="str">
        <f t="shared" si="402"/>
        <v/>
      </c>
      <c r="V853" t="str">
        <f t="shared" si="403"/>
        <v/>
      </c>
      <c r="W853" t="str">
        <f t="shared" si="404"/>
        <v/>
      </c>
      <c r="X853" t="str">
        <f t="shared" si="405"/>
        <v/>
      </c>
      <c r="Y853" t="str">
        <f t="shared" si="406"/>
        <v/>
      </c>
      <c r="Z853" t="str">
        <f t="shared" si="386"/>
        <v/>
      </c>
      <c r="AA853" t="str">
        <f t="shared" si="407"/>
        <v/>
      </c>
      <c r="AB853" t="str">
        <f t="shared" si="408"/>
        <v/>
      </c>
      <c r="AC853" t="str">
        <f t="shared" si="409"/>
        <v/>
      </c>
      <c r="AD853" t="str">
        <f t="shared" si="410"/>
        <v/>
      </c>
      <c r="AE853" t="str">
        <f t="shared" si="411"/>
        <v/>
      </c>
      <c r="AF853" t="str">
        <f t="shared" si="412"/>
        <v/>
      </c>
    </row>
    <row r="854" spans="4:32" ht="14.4" hidden="1">
      <c r="D854" t="str">
        <f t="shared" si="387"/>
        <v/>
      </c>
      <c r="E854" t="str">
        <f t="shared" si="388"/>
        <v/>
      </c>
      <c r="F854" t="str">
        <f t="shared" si="389"/>
        <v/>
      </c>
      <c r="G854" t="str">
        <f t="shared" si="385"/>
        <v/>
      </c>
      <c r="I854" t="str">
        <f t="shared" si="390"/>
        <v/>
      </c>
      <c r="J854" t="str">
        <f t="shared" si="391"/>
        <v/>
      </c>
      <c r="K854" t="str">
        <f t="shared" si="392"/>
        <v/>
      </c>
      <c r="L854" t="str">
        <f t="shared" si="393"/>
        <v/>
      </c>
      <c r="M854" t="str">
        <f t="shared" si="394"/>
        <v/>
      </c>
      <c r="N854" t="str">
        <f t="shared" si="395"/>
        <v/>
      </c>
      <c r="O854" t="str">
        <f t="shared" si="396"/>
        <v/>
      </c>
      <c r="P854" t="str">
        <f t="shared" si="397"/>
        <v/>
      </c>
      <c r="Q854" t="str">
        <f t="shared" si="398"/>
        <v/>
      </c>
      <c r="R854" t="str">
        <f t="shared" si="399"/>
        <v/>
      </c>
      <c r="S854" t="str">
        <f t="shared" si="400"/>
        <v/>
      </c>
      <c r="T854" t="str">
        <f t="shared" si="401"/>
        <v/>
      </c>
      <c r="U854" t="str">
        <f t="shared" si="402"/>
        <v/>
      </c>
      <c r="V854" t="str">
        <f t="shared" si="403"/>
        <v/>
      </c>
      <c r="W854" t="str">
        <f t="shared" si="404"/>
        <v/>
      </c>
      <c r="X854" t="str">
        <f t="shared" si="405"/>
        <v/>
      </c>
      <c r="Y854" t="str">
        <f t="shared" si="406"/>
        <v/>
      </c>
      <c r="Z854" t="str">
        <f t="shared" si="386"/>
        <v/>
      </c>
      <c r="AA854" t="str">
        <f t="shared" si="407"/>
        <v/>
      </c>
      <c r="AB854" t="str">
        <f t="shared" si="408"/>
        <v/>
      </c>
      <c r="AC854" t="str">
        <f t="shared" si="409"/>
        <v/>
      </c>
      <c r="AD854" t="str">
        <f t="shared" si="410"/>
        <v/>
      </c>
      <c r="AE854" t="str">
        <f t="shared" si="411"/>
        <v/>
      </c>
      <c r="AF854" t="str">
        <f t="shared" si="412"/>
        <v/>
      </c>
    </row>
    <row r="855" spans="4:32" ht="14.4" hidden="1">
      <c r="D855" t="str">
        <f t="shared" si="387"/>
        <v/>
      </c>
      <c r="E855" t="str">
        <f t="shared" si="388"/>
        <v/>
      </c>
      <c r="F855" t="str">
        <f t="shared" si="389"/>
        <v/>
      </c>
      <c r="G855" t="str">
        <f t="shared" si="385"/>
        <v/>
      </c>
      <c r="I855" t="str">
        <f t="shared" si="390"/>
        <v/>
      </c>
      <c r="J855" t="str">
        <f t="shared" si="391"/>
        <v/>
      </c>
      <c r="K855" t="str">
        <f t="shared" si="392"/>
        <v/>
      </c>
      <c r="L855" t="str">
        <f t="shared" si="393"/>
        <v/>
      </c>
      <c r="M855" t="str">
        <f t="shared" si="394"/>
        <v/>
      </c>
      <c r="N855" t="str">
        <f t="shared" si="395"/>
        <v/>
      </c>
      <c r="O855" t="str">
        <f t="shared" si="396"/>
        <v/>
      </c>
      <c r="P855" t="str">
        <f t="shared" si="397"/>
        <v/>
      </c>
      <c r="Q855" t="str">
        <f t="shared" si="398"/>
        <v/>
      </c>
      <c r="R855" t="str">
        <f t="shared" si="399"/>
        <v/>
      </c>
      <c r="S855" t="str">
        <f t="shared" si="400"/>
        <v/>
      </c>
      <c r="T855" t="str">
        <f t="shared" si="401"/>
        <v/>
      </c>
      <c r="U855" t="str">
        <f t="shared" si="402"/>
        <v/>
      </c>
      <c r="V855" t="str">
        <f t="shared" si="403"/>
        <v/>
      </c>
      <c r="W855" t="str">
        <f t="shared" si="404"/>
        <v/>
      </c>
      <c r="X855" t="str">
        <f t="shared" si="405"/>
        <v/>
      </c>
      <c r="Y855" t="str">
        <f t="shared" si="406"/>
        <v/>
      </c>
      <c r="Z855" t="str">
        <f t="shared" si="386"/>
        <v/>
      </c>
      <c r="AA855" t="str">
        <f t="shared" si="407"/>
        <v/>
      </c>
      <c r="AB855" t="str">
        <f t="shared" si="408"/>
        <v/>
      </c>
      <c r="AC855" t="str">
        <f t="shared" si="409"/>
        <v/>
      </c>
      <c r="AD855" t="str">
        <f t="shared" si="410"/>
        <v/>
      </c>
      <c r="AE855" t="str">
        <f t="shared" si="411"/>
        <v/>
      </c>
      <c r="AF855" t="str">
        <f t="shared" si="412"/>
        <v/>
      </c>
    </row>
    <row r="856" spans="4:32" ht="14.4" hidden="1">
      <c r="D856" t="str">
        <f t="shared" si="387"/>
        <v/>
      </c>
      <c r="E856" t="str">
        <f t="shared" si="388"/>
        <v/>
      </c>
      <c r="F856" t="str">
        <f t="shared" si="389"/>
        <v/>
      </c>
      <c r="G856" t="str">
        <f t="shared" si="385"/>
        <v/>
      </c>
      <c r="I856" t="str">
        <f t="shared" si="390"/>
        <v/>
      </c>
      <c r="J856" t="str">
        <f t="shared" si="391"/>
        <v/>
      </c>
      <c r="K856" t="str">
        <f t="shared" si="392"/>
        <v/>
      </c>
      <c r="L856" t="str">
        <f t="shared" si="393"/>
        <v/>
      </c>
      <c r="M856" t="str">
        <f t="shared" si="394"/>
        <v/>
      </c>
      <c r="N856" t="str">
        <f t="shared" si="395"/>
        <v/>
      </c>
      <c r="O856" t="str">
        <f t="shared" si="396"/>
        <v/>
      </c>
      <c r="P856" t="str">
        <f t="shared" si="397"/>
        <v/>
      </c>
      <c r="Q856" t="str">
        <f t="shared" si="398"/>
        <v/>
      </c>
      <c r="R856" t="str">
        <f t="shared" si="399"/>
        <v/>
      </c>
      <c r="S856" t="str">
        <f t="shared" si="400"/>
        <v/>
      </c>
      <c r="T856" t="str">
        <f t="shared" si="401"/>
        <v/>
      </c>
      <c r="U856" t="str">
        <f t="shared" si="402"/>
        <v/>
      </c>
      <c r="V856" t="str">
        <f t="shared" si="403"/>
        <v/>
      </c>
      <c r="W856" t="str">
        <f t="shared" si="404"/>
        <v/>
      </c>
      <c r="X856" t="str">
        <f t="shared" si="405"/>
        <v/>
      </c>
      <c r="Y856" t="str">
        <f t="shared" si="406"/>
        <v/>
      </c>
      <c r="Z856" t="str">
        <f t="shared" si="386"/>
        <v/>
      </c>
      <c r="AA856" t="str">
        <f t="shared" si="407"/>
        <v/>
      </c>
      <c r="AB856" t="str">
        <f t="shared" si="408"/>
        <v/>
      </c>
      <c r="AC856" t="str">
        <f t="shared" si="409"/>
        <v/>
      </c>
      <c r="AD856" t="str">
        <f t="shared" si="410"/>
        <v/>
      </c>
      <c r="AE856" t="str">
        <f t="shared" si="411"/>
        <v/>
      </c>
      <c r="AF856" t="str">
        <f t="shared" si="412"/>
        <v/>
      </c>
    </row>
    <row r="857" spans="4:32" ht="14.4" hidden="1">
      <c r="D857" t="str">
        <f t="shared" si="387"/>
        <v/>
      </c>
      <c r="E857" t="str">
        <f t="shared" si="388"/>
        <v/>
      </c>
      <c r="F857" t="str">
        <f t="shared" si="389"/>
        <v/>
      </c>
      <c r="G857" t="str">
        <f t="shared" si="385"/>
        <v/>
      </c>
      <c r="I857" t="str">
        <f t="shared" si="390"/>
        <v/>
      </c>
      <c r="J857" t="str">
        <f t="shared" si="391"/>
        <v/>
      </c>
      <c r="K857" t="str">
        <f t="shared" si="392"/>
        <v/>
      </c>
      <c r="L857" t="str">
        <f t="shared" si="393"/>
        <v/>
      </c>
      <c r="M857" t="str">
        <f t="shared" si="394"/>
        <v/>
      </c>
      <c r="N857" t="str">
        <f t="shared" si="395"/>
        <v/>
      </c>
      <c r="O857" t="str">
        <f t="shared" si="396"/>
        <v/>
      </c>
      <c r="P857" t="str">
        <f t="shared" si="397"/>
        <v/>
      </c>
      <c r="Q857" t="str">
        <f t="shared" si="398"/>
        <v/>
      </c>
      <c r="R857" t="str">
        <f t="shared" si="399"/>
        <v/>
      </c>
      <c r="S857" t="str">
        <f t="shared" si="400"/>
        <v/>
      </c>
      <c r="T857" t="str">
        <f t="shared" si="401"/>
        <v/>
      </c>
      <c r="U857" t="str">
        <f t="shared" si="402"/>
        <v/>
      </c>
      <c r="V857" t="str">
        <f t="shared" si="403"/>
        <v/>
      </c>
      <c r="W857" t="str">
        <f t="shared" si="404"/>
        <v/>
      </c>
      <c r="X857" t="str">
        <f t="shared" si="405"/>
        <v/>
      </c>
      <c r="Y857" t="str">
        <f t="shared" si="406"/>
        <v/>
      </c>
      <c r="Z857" t="str">
        <f t="shared" si="386"/>
        <v/>
      </c>
      <c r="AA857" t="str">
        <f t="shared" si="407"/>
        <v/>
      </c>
      <c r="AB857" t="str">
        <f t="shared" si="408"/>
        <v/>
      </c>
      <c r="AC857" t="str">
        <f t="shared" si="409"/>
        <v/>
      </c>
      <c r="AD857" t="str">
        <f t="shared" si="410"/>
        <v/>
      </c>
      <c r="AE857" t="str">
        <f t="shared" si="411"/>
        <v/>
      </c>
      <c r="AF857" t="str">
        <f t="shared" si="412"/>
        <v/>
      </c>
    </row>
    <row r="858" spans="4:32" ht="14.4" hidden="1">
      <c r="D858" t="str">
        <f t="shared" si="387"/>
        <v/>
      </c>
      <c r="E858" t="str">
        <f t="shared" si="388"/>
        <v/>
      </c>
      <c r="F858" t="str">
        <f t="shared" si="389"/>
        <v/>
      </c>
      <c r="G858" t="str">
        <f t="shared" si="385"/>
        <v/>
      </c>
      <c r="I858" t="str">
        <f t="shared" si="390"/>
        <v/>
      </c>
      <c r="J858" t="str">
        <f t="shared" si="391"/>
        <v/>
      </c>
      <c r="K858" t="str">
        <f t="shared" si="392"/>
        <v/>
      </c>
      <c r="L858" t="str">
        <f t="shared" si="393"/>
        <v/>
      </c>
      <c r="M858" t="str">
        <f t="shared" si="394"/>
        <v/>
      </c>
      <c r="N858" t="str">
        <f t="shared" si="395"/>
        <v/>
      </c>
      <c r="O858" t="str">
        <f t="shared" si="396"/>
        <v/>
      </c>
      <c r="P858" t="str">
        <f t="shared" si="397"/>
        <v/>
      </c>
      <c r="Q858" t="str">
        <f t="shared" si="398"/>
        <v/>
      </c>
      <c r="R858" t="str">
        <f t="shared" si="399"/>
        <v/>
      </c>
      <c r="S858" t="str">
        <f t="shared" si="400"/>
        <v/>
      </c>
      <c r="T858" t="str">
        <f t="shared" si="401"/>
        <v/>
      </c>
      <c r="U858" t="str">
        <f t="shared" si="402"/>
        <v/>
      </c>
      <c r="V858" t="str">
        <f t="shared" si="403"/>
        <v/>
      </c>
      <c r="W858" t="str">
        <f t="shared" si="404"/>
        <v/>
      </c>
      <c r="X858" t="str">
        <f t="shared" si="405"/>
        <v/>
      </c>
      <c r="Y858" t="str">
        <f t="shared" si="406"/>
        <v/>
      </c>
      <c r="Z858" t="str">
        <f t="shared" si="386"/>
        <v/>
      </c>
      <c r="AA858" t="str">
        <f t="shared" si="407"/>
        <v/>
      </c>
      <c r="AB858" t="str">
        <f t="shared" si="408"/>
        <v/>
      </c>
      <c r="AC858" t="str">
        <f t="shared" si="409"/>
        <v/>
      </c>
      <c r="AD858" t="str">
        <f t="shared" si="410"/>
        <v/>
      </c>
      <c r="AE858" t="str">
        <f t="shared" si="411"/>
        <v/>
      </c>
      <c r="AF858" t="str">
        <f t="shared" si="412"/>
        <v/>
      </c>
    </row>
    <row r="859" spans="4:32" ht="14.4" hidden="1">
      <c r="D859" t="str">
        <f t="shared" si="387"/>
        <v/>
      </c>
      <c r="E859" t="str">
        <f t="shared" si="388"/>
        <v/>
      </c>
      <c r="F859" t="str">
        <f t="shared" si="389"/>
        <v/>
      </c>
      <c r="G859" t="str">
        <f t="shared" si="385"/>
        <v/>
      </c>
      <c r="I859" t="str">
        <f t="shared" si="390"/>
        <v/>
      </c>
      <c r="J859" t="str">
        <f t="shared" si="391"/>
        <v/>
      </c>
      <c r="K859" t="str">
        <f t="shared" si="392"/>
        <v/>
      </c>
      <c r="L859" t="str">
        <f t="shared" si="393"/>
        <v/>
      </c>
      <c r="M859" t="str">
        <f t="shared" si="394"/>
        <v/>
      </c>
      <c r="N859" t="str">
        <f t="shared" si="395"/>
        <v/>
      </c>
      <c r="O859" t="str">
        <f t="shared" si="396"/>
        <v/>
      </c>
      <c r="P859" t="str">
        <f t="shared" si="397"/>
        <v/>
      </c>
      <c r="Q859" t="str">
        <f t="shared" si="398"/>
        <v/>
      </c>
      <c r="R859" t="str">
        <f t="shared" si="399"/>
        <v/>
      </c>
      <c r="S859" t="str">
        <f t="shared" si="400"/>
        <v/>
      </c>
      <c r="T859" t="str">
        <f t="shared" si="401"/>
        <v/>
      </c>
      <c r="U859" t="str">
        <f t="shared" si="402"/>
        <v/>
      </c>
      <c r="V859" t="str">
        <f t="shared" si="403"/>
        <v/>
      </c>
      <c r="W859" t="str">
        <f t="shared" si="404"/>
        <v/>
      </c>
      <c r="X859" t="str">
        <f t="shared" si="405"/>
        <v/>
      </c>
      <c r="Y859" t="str">
        <f t="shared" si="406"/>
        <v/>
      </c>
      <c r="Z859" t="str">
        <f t="shared" si="386"/>
        <v/>
      </c>
      <c r="AA859" t="str">
        <f t="shared" si="407"/>
        <v/>
      </c>
      <c r="AB859" t="str">
        <f t="shared" si="408"/>
        <v/>
      </c>
      <c r="AC859" t="str">
        <f t="shared" si="409"/>
        <v/>
      </c>
      <c r="AD859" t="str">
        <f t="shared" si="410"/>
        <v/>
      </c>
      <c r="AE859" t="str">
        <f t="shared" si="411"/>
        <v/>
      </c>
      <c r="AF859" t="str">
        <f t="shared" si="412"/>
        <v/>
      </c>
    </row>
    <row r="860" spans="4:32" ht="14.4" hidden="1">
      <c r="D860" t="str">
        <f t="shared" si="387"/>
        <v/>
      </c>
      <c r="E860" t="str">
        <f t="shared" si="388"/>
        <v/>
      </c>
      <c r="F860" t="str">
        <f t="shared" si="389"/>
        <v/>
      </c>
      <c r="G860" t="str">
        <f t="shared" si="385"/>
        <v/>
      </c>
      <c r="I860" t="str">
        <f t="shared" si="390"/>
        <v/>
      </c>
      <c r="J860" t="str">
        <f t="shared" si="391"/>
        <v/>
      </c>
      <c r="K860" t="str">
        <f t="shared" si="392"/>
        <v/>
      </c>
      <c r="L860" t="str">
        <f t="shared" si="393"/>
        <v/>
      </c>
      <c r="M860" t="str">
        <f t="shared" si="394"/>
        <v/>
      </c>
      <c r="N860" t="str">
        <f t="shared" si="395"/>
        <v/>
      </c>
      <c r="O860" t="str">
        <f t="shared" si="396"/>
        <v/>
      </c>
      <c r="P860" t="str">
        <f t="shared" si="397"/>
        <v/>
      </c>
      <c r="Q860" t="str">
        <f t="shared" si="398"/>
        <v/>
      </c>
      <c r="R860" t="str">
        <f t="shared" si="399"/>
        <v/>
      </c>
      <c r="S860" t="str">
        <f t="shared" si="400"/>
        <v/>
      </c>
      <c r="T860" t="str">
        <f t="shared" si="401"/>
        <v/>
      </c>
      <c r="U860" t="str">
        <f t="shared" si="402"/>
        <v/>
      </c>
      <c r="V860" t="str">
        <f t="shared" si="403"/>
        <v/>
      </c>
      <c r="W860" t="str">
        <f t="shared" si="404"/>
        <v/>
      </c>
      <c r="X860" t="str">
        <f t="shared" si="405"/>
        <v/>
      </c>
      <c r="Y860" t="str">
        <f t="shared" si="406"/>
        <v/>
      </c>
      <c r="Z860" t="str">
        <f t="shared" si="386"/>
        <v/>
      </c>
      <c r="AA860" t="str">
        <f t="shared" si="407"/>
        <v/>
      </c>
      <c r="AB860" t="str">
        <f t="shared" si="408"/>
        <v/>
      </c>
      <c r="AC860" t="str">
        <f t="shared" si="409"/>
        <v/>
      </c>
      <c r="AD860" t="str">
        <f t="shared" si="410"/>
        <v/>
      </c>
      <c r="AE860" t="str">
        <f t="shared" si="411"/>
        <v/>
      </c>
      <c r="AF860" t="str">
        <f t="shared" si="412"/>
        <v/>
      </c>
    </row>
    <row r="861" spans="4:32" ht="14.4" hidden="1">
      <c r="D861" t="str">
        <f t="shared" si="387"/>
        <v/>
      </c>
      <c r="E861" t="str">
        <f t="shared" si="388"/>
        <v/>
      </c>
      <c r="F861" t="str">
        <f t="shared" si="389"/>
        <v/>
      </c>
      <c r="G861" t="str">
        <f t="shared" si="385"/>
        <v/>
      </c>
      <c r="I861" t="str">
        <f t="shared" si="390"/>
        <v/>
      </c>
      <c r="J861" t="str">
        <f t="shared" si="391"/>
        <v/>
      </c>
      <c r="K861" t="str">
        <f t="shared" si="392"/>
        <v/>
      </c>
      <c r="L861" t="str">
        <f t="shared" si="393"/>
        <v/>
      </c>
      <c r="M861" t="str">
        <f t="shared" si="394"/>
        <v/>
      </c>
      <c r="N861" t="str">
        <f t="shared" si="395"/>
        <v/>
      </c>
      <c r="O861" t="str">
        <f t="shared" si="396"/>
        <v/>
      </c>
      <c r="P861" t="str">
        <f t="shared" si="397"/>
        <v/>
      </c>
      <c r="Q861" t="str">
        <f t="shared" si="398"/>
        <v/>
      </c>
      <c r="R861" t="str">
        <f t="shared" si="399"/>
        <v/>
      </c>
      <c r="S861" t="str">
        <f t="shared" si="400"/>
        <v/>
      </c>
      <c r="T861" t="str">
        <f t="shared" si="401"/>
        <v/>
      </c>
      <c r="U861" t="str">
        <f t="shared" si="402"/>
        <v/>
      </c>
      <c r="V861" t="str">
        <f t="shared" si="403"/>
        <v/>
      </c>
      <c r="W861" t="str">
        <f t="shared" si="404"/>
        <v/>
      </c>
      <c r="X861" t="str">
        <f t="shared" si="405"/>
        <v/>
      </c>
      <c r="Y861" t="str">
        <f t="shared" si="406"/>
        <v/>
      </c>
      <c r="Z861" t="str">
        <f t="shared" si="386"/>
        <v/>
      </c>
      <c r="AA861" t="str">
        <f t="shared" si="407"/>
        <v/>
      </c>
      <c r="AB861" t="str">
        <f t="shared" si="408"/>
        <v/>
      </c>
      <c r="AC861" t="str">
        <f t="shared" si="409"/>
        <v/>
      </c>
      <c r="AD861" t="str">
        <f t="shared" si="410"/>
        <v/>
      </c>
      <c r="AE861" t="str">
        <f t="shared" si="411"/>
        <v/>
      </c>
      <c r="AF861" t="str">
        <f t="shared" si="412"/>
        <v/>
      </c>
    </row>
    <row r="862" spans="4:32" ht="14.4" hidden="1">
      <c r="D862" t="str">
        <f t="shared" si="387"/>
        <v/>
      </c>
      <c r="E862" t="str">
        <f t="shared" si="388"/>
        <v/>
      </c>
      <c r="F862" t="str">
        <f t="shared" si="389"/>
        <v/>
      </c>
      <c r="G862" t="str">
        <f t="shared" si="385"/>
        <v/>
      </c>
      <c r="I862" t="str">
        <f t="shared" si="390"/>
        <v/>
      </c>
      <c r="J862" t="str">
        <f t="shared" si="391"/>
        <v/>
      </c>
      <c r="K862" t="str">
        <f t="shared" si="392"/>
        <v/>
      </c>
      <c r="L862" t="str">
        <f t="shared" si="393"/>
        <v/>
      </c>
      <c r="M862" t="str">
        <f t="shared" si="394"/>
        <v/>
      </c>
      <c r="N862" t="str">
        <f t="shared" si="395"/>
        <v/>
      </c>
      <c r="O862" t="str">
        <f t="shared" si="396"/>
        <v/>
      </c>
      <c r="P862" t="str">
        <f t="shared" si="397"/>
        <v/>
      </c>
      <c r="Q862" t="str">
        <f t="shared" si="398"/>
        <v/>
      </c>
      <c r="R862" t="str">
        <f t="shared" si="399"/>
        <v/>
      </c>
      <c r="S862" t="str">
        <f t="shared" si="400"/>
        <v/>
      </c>
      <c r="T862" t="str">
        <f t="shared" si="401"/>
        <v/>
      </c>
      <c r="U862" t="str">
        <f t="shared" si="402"/>
        <v/>
      </c>
      <c r="V862" t="str">
        <f t="shared" si="403"/>
        <v/>
      </c>
      <c r="W862" t="str">
        <f t="shared" si="404"/>
        <v/>
      </c>
      <c r="X862" t="str">
        <f t="shared" si="405"/>
        <v/>
      </c>
      <c r="Y862" t="str">
        <f t="shared" si="406"/>
        <v/>
      </c>
      <c r="Z862" t="str">
        <f t="shared" si="386"/>
        <v/>
      </c>
      <c r="AA862" t="str">
        <f t="shared" si="407"/>
        <v/>
      </c>
      <c r="AB862" t="str">
        <f t="shared" si="408"/>
        <v/>
      </c>
      <c r="AC862" t="str">
        <f t="shared" si="409"/>
        <v/>
      </c>
      <c r="AD862" t="str">
        <f t="shared" si="410"/>
        <v/>
      </c>
      <c r="AE862" t="str">
        <f t="shared" si="411"/>
        <v/>
      </c>
      <c r="AF862" t="str">
        <f t="shared" si="412"/>
        <v/>
      </c>
    </row>
    <row r="863" spans="4:32" ht="14.4" hidden="1">
      <c r="D863" t="str">
        <f t="shared" si="387"/>
        <v/>
      </c>
      <c r="E863" t="str">
        <f t="shared" si="388"/>
        <v/>
      </c>
      <c r="F863" t="str">
        <f t="shared" si="389"/>
        <v/>
      </c>
      <c r="G863" t="str">
        <f t="shared" si="385"/>
        <v/>
      </c>
      <c r="I863" t="str">
        <f t="shared" si="390"/>
        <v/>
      </c>
      <c r="J863" t="str">
        <f t="shared" si="391"/>
        <v/>
      </c>
      <c r="K863" t="str">
        <f t="shared" si="392"/>
        <v/>
      </c>
      <c r="L863" t="str">
        <f t="shared" si="393"/>
        <v/>
      </c>
      <c r="M863" t="str">
        <f t="shared" si="394"/>
        <v/>
      </c>
      <c r="N863" t="str">
        <f t="shared" si="395"/>
        <v/>
      </c>
      <c r="O863" t="str">
        <f t="shared" si="396"/>
        <v/>
      </c>
      <c r="P863" t="str">
        <f t="shared" si="397"/>
        <v/>
      </c>
      <c r="Q863" t="str">
        <f t="shared" si="398"/>
        <v/>
      </c>
      <c r="R863" t="str">
        <f t="shared" si="399"/>
        <v/>
      </c>
      <c r="S863" t="str">
        <f t="shared" si="400"/>
        <v/>
      </c>
      <c r="T863" t="str">
        <f t="shared" si="401"/>
        <v/>
      </c>
      <c r="U863" t="str">
        <f t="shared" si="402"/>
        <v/>
      </c>
      <c r="V863" t="str">
        <f t="shared" si="403"/>
        <v/>
      </c>
      <c r="W863" t="str">
        <f t="shared" si="404"/>
        <v/>
      </c>
      <c r="X863" t="str">
        <f t="shared" si="405"/>
        <v/>
      </c>
      <c r="Y863" t="str">
        <f t="shared" si="406"/>
        <v/>
      </c>
      <c r="Z863" t="str">
        <f t="shared" si="386"/>
        <v/>
      </c>
      <c r="AA863" t="str">
        <f t="shared" si="407"/>
        <v/>
      </c>
      <c r="AB863" t="str">
        <f t="shared" si="408"/>
        <v/>
      </c>
      <c r="AC863" t="str">
        <f t="shared" si="409"/>
        <v/>
      </c>
      <c r="AD863" t="str">
        <f t="shared" si="410"/>
        <v/>
      </c>
      <c r="AE863" t="str">
        <f t="shared" si="411"/>
        <v/>
      </c>
      <c r="AF863" t="str">
        <f t="shared" si="412"/>
        <v/>
      </c>
    </row>
    <row r="864" spans="4:32" ht="14.4" hidden="1">
      <c r="D864" t="str">
        <f t="shared" si="387"/>
        <v/>
      </c>
      <c r="E864" t="str">
        <f t="shared" si="388"/>
        <v/>
      </c>
      <c r="F864" t="str">
        <f t="shared" si="389"/>
        <v/>
      </c>
      <c r="G864" t="str">
        <f t="shared" si="385"/>
        <v/>
      </c>
      <c r="I864" t="str">
        <f t="shared" si="390"/>
        <v/>
      </c>
      <c r="J864" t="str">
        <f t="shared" si="391"/>
        <v/>
      </c>
      <c r="K864" t="str">
        <f t="shared" si="392"/>
        <v/>
      </c>
      <c r="L864" t="str">
        <f t="shared" si="393"/>
        <v/>
      </c>
      <c r="M864" t="str">
        <f t="shared" si="394"/>
        <v/>
      </c>
      <c r="N864" t="str">
        <f t="shared" si="395"/>
        <v/>
      </c>
      <c r="O864" t="str">
        <f t="shared" si="396"/>
        <v/>
      </c>
      <c r="P864" t="str">
        <f t="shared" si="397"/>
        <v/>
      </c>
      <c r="Q864" t="str">
        <f t="shared" si="398"/>
        <v/>
      </c>
      <c r="R864" t="str">
        <f t="shared" si="399"/>
        <v/>
      </c>
      <c r="S864" t="str">
        <f t="shared" si="400"/>
        <v/>
      </c>
      <c r="T864" t="str">
        <f t="shared" si="401"/>
        <v/>
      </c>
      <c r="U864" t="str">
        <f t="shared" si="402"/>
        <v/>
      </c>
      <c r="V864" t="str">
        <f t="shared" si="403"/>
        <v/>
      </c>
      <c r="W864" t="str">
        <f t="shared" si="404"/>
        <v/>
      </c>
      <c r="X864" t="str">
        <f t="shared" si="405"/>
        <v/>
      </c>
      <c r="Y864" t="str">
        <f t="shared" si="406"/>
        <v/>
      </c>
      <c r="Z864" t="str">
        <f t="shared" si="386"/>
        <v/>
      </c>
      <c r="AA864" t="str">
        <f t="shared" si="407"/>
        <v/>
      </c>
      <c r="AB864" t="str">
        <f t="shared" si="408"/>
        <v/>
      </c>
      <c r="AC864" t="str">
        <f t="shared" si="409"/>
        <v/>
      </c>
      <c r="AD864" t="str">
        <f t="shared" si="410"/>
        <v/>
      </c>
      <c r="AE864" t="str">
        <f t="shared" si="411"/>
        <v/>
      </c>
      <c r="AF864" t="str">
        <f t="shared" si="412"/>
        <v/>
      </c>
    </row>
    <row r="865" spans="4:32" ht="14.4" hidden="1">
      <c r="D865" t="str">
        <f t="shared" si="387"/>
        <v/>
      </c>
      <c r="E865" t="str">
        <f t="shared" si="388"/>
        <v/>
      </c>
      <c r="F865" t="str">
        <f t="shared" si="389"/>
        <v/>
      </c>
      <c r="G865" t="str">
        <f t="shared" si="385"/>
        <v/>
      </c>
      <c r="I865" t="str">
        <f t="shared" si="390"/>
        <v/>
      </c>
      <c r="J865" t="str">
        <f t="shared" si="391"/>
        <v/>
      </c>
      <c r="K865" t="str">
        <f t="shared" si="392"/>
        <v/>
      </c>
      <c r="L865" t="str">
        <f t="shared" si="393"/>
        <v/>
      </c>
      <c r="M865" t="str">
        <f t="shared" si="394"/>
        <v/>
      </c>
      <c r="N865" t="str">
        <f t="shared" si="395"/>
        <v/>
      </c>
      <c r="O865" t="str">
        <f t="shared" si="396"/>
        <v/>
      </c>
      <c r="P865" t="str">
        <f t="shared" si="397"/>
        <v/>
      </c>
      <c r="Q865" t="str">
        <f t="shared" si="398"/>
        <v/>
      </c>
      <c r="R865" t="str">
        <f t="shared" si="399"/>
        <v/>
      </c>
      <c r="S865" t="str">
        <f t="shared" si="400"/>
        <v/>
      </c>
      <c r="T865" t="str">
        <f t="shared" si="401"/>
        <v/>
      </c>
      <c r="U865" t="str">
        <f t="shared" si="402"/>
        <v/>
      </c>
      <c r="V865" t="str">
        <f t="shared" si="403"/>
        <v/>
      </c>
      <c r="W865" t="str">
        <f t="shared" si="404"/>
        <v/>
      </c>
      <c r="X865" t="str">
        <f t="shared" si="405"/>
        <v/>
      </c>
      <c r="Y865" t="str">
        <f t="shared" si="406"/>
        <v/>
      </c>
      <c r="Z865" t="str">
        <f t="shared" si="386"/>
        <v/>
      </c>
      <c r="AA865" t="str">
        <f t="shared" si="407"/>
        <v/>
      </c>
      <c r="AB865" t="str">
        <f t="shared" si="408"/>
        <v/>
      </c>
      <c r="AC865" t="str">
        <f t="shared" si="409"/>
        <v/>
      </c>
      <c r="AD865" t="str">
        <f t="shared" si="410"/>
        <v/>
      </c>
      <c r="AE865" t="str">
        <f t="shared" si="411"/>
        <v/>
      </c>
      <c r="AF865" t="str">
        <f t="shared" si="412"/>
        <v/>
      </c>
    </row>
    <row r="866" spans="4:32" ht="14.4" hidden="1">
      <c r="D866" t="str">
        <f t="shared" si="387"/>
        <v/>
      </c>
      <c r="E866" t="str">
        <f t="shared" si="388"/>
        <v/>
      </c>
      <c r="F866" t="str">
        <f t="shared" si="389"/>
        <v/>
      </c>
      <c r="G866" t="str">
        <f t="shared" ref="G866:G929" si="413">IF(ISBLANK(A866),"",IF(ISNUMBER(SEARCH("Windows 11 Home",BR866)),"Windows 11 Home",IF(ISNUMBER(SEARCH("Windows 11 Pro",BR866)),"Windows 11 Pro",IF(ISNUMBER(SEARCH("Chrome",AM866)),"ChromeOS",""))))</f>
        <v/>
      </c>
      <c r="I866" t="str">
        <f t="shared" si="390"/>
        <v/>
      </c>
      <c r="J866" t="str">
        <f t="shared" si="391"/>
        <v/>
      </c>
      <c r="K866" t="str">
        <f t="shared" si="392"/>
        <v/>
      </c>
      <c r="L866" t="str">
        <f t="shared" si="393"/>
        <v/>
      </c>
      <c r="M866" t="str">
        <f t="shared" si="394"/>
        <v/>
      </c>
      <c r="N866" t="str">
        <f t="shared" si="395"/>
        <v/>
      </c>
      <c r="O866" t="str">
        <f t="shared" si="396"/>
        <v/>
      </c>
      <c r="P866" t="str">
        <f t="shared" si="397"/>
        <v/>
      </c>
      <c r="Q866" t="str">
        <f t="shared" si="398"/>
        <v/>
      </c>
      <c r="R866" t="str">
        <f t="shared" si="399"/>
        <v/>
      </c>
      <c r="S866" t="str">
        <f t="shared" si="400"/>
        <v/>
      </c>
      <c r="T866" t="str">
        <f t="shared" si="401"/>
        <v/>
      </c>
      <c r="U866" t="str">
        <f t="shared" si="402"/>
        <v/>
      </c>
      <c r="V866" t="str">
        <f t="shared" si="403"/>
        <v/>
      </c>
      <c r="W866" t="str">
        <f t="shared" si="404"/>
        <v/>
      </c>
      <c r="X866" t="str">
        <f t="shared" si="405"/>
        <v/>
      </c>
      <c r="Y866" t="str">
        <f t="shared" si="406"/>
        <v/>
      </c>
      <c r="Z866" t="str">
        <f t="shared" si="386"/>
        <v/>
      </c>
      <c r="AA866" t="str">
        <f t="shared" si="407"/>
        <v/>
      </c>
      <c r="AB866" t="str">
        <f t="shared" si="408"/>
        <v/>
      </c>
      <c r="AC866" t="str">
        <f t="shared" si="409"/>
        <v/>
      </c>
      <c r="AD866" t="str">
        <f t="shared" si="410"/>
        <v/>
      </c>
      <c r="AE866" t="str">
        <f t="shared" si="411"/>
        <v/>
      </c>
      <c r="AF866" t="str">
        <f t="shared" si="412"/>
        <v/>
      </c>
    </row>
    <row r="867" spans="4:32" ht="14.4" hidden="1">
      <c r="D867" t="str">
        <f t="shared" si="387"/>
        <v/>
      </c>
      <c r="E867" t="str">
        <f t="shared" si="388"/>
        <v/>
      </c>
      <c r="F867" t="str">
        <f t="shared" si="389"/>
        <v/>
      </c>
      <c r="G867" t="str">
        <f t="shared" si="413"/>
        <v/>
      </c>
      <c r="I867" t="str">
        <f t="shared" si="390"/>
        <v/>
      </c>
      <c r="J867" t="str">
        <f t="shared" si="391"/>
        <v/>
      </c>
      <c r="K867" t="str">
        <f t="shared" si="392"/>
        <v/>
      </c>
      <c r="L867" t="str">
        <f t="shared" si="393"/>
        <v/>
      </c>
      <c r="M867" t="str">
        <f t="shared" si="394"/>
        <v/>
      </c>
      <c r="N867" t="str">
        <f t="shared" si="395"/>
        <v/>
      </c>
      <c r="O867" t="str">
        <f t="shared" si="396"/>
        <v/>
      </c>
      <c r="P867" t="str">
        <f t="shared" si="397"/>
        <v/>
      </c>
      <c r="Q867" t="str">
        <f t="shared" si="398"/>
        <v/>
      </c>
      <c r="R867" t="str">
        <f t="shared" si="399"/>
        <v/>
      </c>
      <c r="S867" t="str">
        <f t="shared" si="400"/>
        <v/>
      </c>
      <c r="T867" t="str">
        <f t="shared" si="401"/>
        <v/>
      </c>
      <c r="U867" t="str">
        <f t="shared" si="402"/>
        <v/>
      </c>
      <c r="V867" t="str">
        <f t="shared" si="403"/>
        <v/>
      </c>
      <c r="W867" t="str">
        <f t="shared" si="404"/>
        <v/>
      </c>
      <c r="X867" t="str">
        <f t="shared" si="405"/>
        <v/>
      </c>
      <c r="Y867" t="str">
        <f t="shared" si="406"/>
        <v/>
      </c>
      <c r="Z867" t="str">
        <f t="shared" si="386"/>
        <v/>
      </c>
      <c r="AA867" t="str">
        <f t="shared" si="407"/>
        <v/>
      </c>
      <c r="AB867" t="str">
        <f t="shared" si="408"/>
        <v/>
      </c>
      <c r="AC867" t="str">
        <f t="shared" si="409"/>
        <v/>
      </c>
      <c r="AD867" t="str">
        <f t="shared" si="410"/>
        <v/>
      </c>
      <c r="AE867" t="str">
        <f t="shared" si="411"/>
        <v/>
      </c>
      <c r="AF867" t="str">
        <f t="shared" si="412"/>
        <v/>
      </c>
    </row>
    <row r="868" spans="4:32" ht="14.4" hidden="1">
      <c r="D868" t="str">
        <f t="shared" si="387"/>
        <v/>
      </c>
      <c r="E868" t="str">
        <f t="shared" si="388"/>
        <v/>
      </c>
      <c r="F868" t="str">
        <f t="shared" si="389"/>
        <v/>
      </c>
      <c r="G868" t="str">
        <f t="shared" si="413"/>
        <v/>
      </c>
      <c r="I868" t="str">
        <f t="shared" si="390"/>
        <v/>
      </c>
      <c r="J868" t="str">
        <f t="shared" si="391"/>
        <v/>
      </c>
      <c r="K868" t="str">
        <f t="shared" si="392"/>
        <v/>
      </c>
      <c r="L868" t="str">
        <f t="shared" si="393"/>
        <v/>
      </c>
      <c r="M868" t="str">
        <f t="shared" si="394"/>
        <v/>
      </c>
      <c r="N868" t="str">
        <f t="shared" si="395"/>
        <v/>
      </c>
      <c r="O868" t="str">
        <f t="shared" si="396"/>
        <v/>
      </c>
      <c r="P868" t="str">
        <f t="shared" si="397"/>
        <v/>
      </c>
      <c r="Q868" t="str">
        <f t="shared" si="398"/>
        <v/>
      </c>
      <c r="R868" t="str">
        <f t="shared" si="399"/>
        <v/>
      </c>
      <c r="S868" t="str">
        <f t="shared" si="400"/>
        <v/>
      </c>
      <c r="T868" t="str">
        <f t="shared" si="401"/>
        <v/>
      </c>
      <c r="U868" t="str">
        <f t="shared" si="402"/>
        <v/>
      </c>
      <c r="V868" t="str">
        <f t="shared" si="403"/>
        <v/>
      </c>
      <c r="W868" t="str">
        <f t="shared" si="404"/>
        <v/>
      </c>
      <c r="X868" t="str">
        <f t="shared" si="405"/>
        <v/>
      </c>
      <c r="Y868" t="str">
        <f t="shared" si="406"/>
        <v/>
      </c>
      <c r="Z868" t="str">
        <f t="shared" si="386"/>
        <v/>
      </c>
      <c r="AA868" t="str">
        <f t="shared" si="407"/>
        <v/>
      </c>
      <c r="AB868" t="str">
        <f t="shared" si="408"/>
        <v/>
      </c>
      <c r="AC868" t="str">
        <f t="shared" si="409"/>
        <v/>
      </c>
      <c r="AD868" t="str">
        <f t="shared" si="410"/>
        <v/>
      </c>
      <c r="AE868" t="str">
        <f t="shared" si="411"/>
        <v/>
      </c>
      <c r="AF868" t="str">
        <f t="shared" si="412"/>
        <v/>
      </c>
    </row>
    <row r="869" spans="4:32" ht="14.4" hidden="1">
      <c r="D869" t="str">
        <f t="shared" si="387"/>
        <v/>
      </c>
      <c r="E869" t="str">
        <f t="shared" si="388"/>
        <v/>
      </c>
      <c r="F869" t="str">
        <f t="shared" si="389"/>
        <v/>
      </c>
      <c r="G869" t="str">
        <f t="shared" si="413"/>
        <v/>
      </c>
      <c r="I869" t="str">
        <f t="shared" si="390"/>
        <v/>
      </c>
      <c r="J869" t="str">
        <f t="shared" si="391"/>
        <v/>
      </c>
      <c r="K869" t="str">
        <f t="shared" si="392"/>
        <v/>
      </c>
      <c r="L869" t="str">
        <f t="shared" si="393"/>
        <v/>
      </c>
      <c r="M869" t="str">
        <f t="shared" si="394"/>
        <v/>
      </c>
      <c r="N869" t="str">
        <f t="shared" si="395"/>
        <v/>
      </c>
      <c r="O869" t="str">
        <f t="shared" si="396"/>
        <v/>
      </c>
      <c r="P869" t="str">
        <f t="shared" si="397"/>
        <v/>
      </c>
      <c r="Q869" t="str">
        <f t="shared" si="398"/>
        <v/>
      </c>
      <c r="R869" t="str">
        <f t="shared" si="399"/>
        <v/>
      </c>
      <c r="S869" t="str">
        <f t="shared" si="400"/>
        <v/>
      </c>
      <c r="T869" t="str">
        <f t="shared" si="401"/>
        <v/>
      </c>
      <c r="U869" t="str">
        <f t="shared" si="402"/>
        <v/>
      </c>
      <c r="V869" t="str">
        <f t="shared" si="403"/>
        <v/>
      </c>
      <c r="W869" t="str">
        <f t="shared" si="404"/>
        <v/>
      </c>
      <c r="X869" t="str">
        <f t="shared" si="405"/>
        <v/>
      </c>
      <c r="Y869" t="str">
        <f t="shared" si="406"/>
        <v/>
      </c>
      <c r="Z869" t="str">
        <f t="shared" si="386"/>
        <v/>
      </c>
      <c r="AA869" t="str">
        <f t="shared" si="407"/>
        <v/>
      </c>
      <c r="AB869" t="str">
        <f t="shared" si="408"/>
        <v/>
      </c>
      <c r="AC869" t="str">
        <f t="shared" si="409"/>
        <v/>
      </c>
      <c r="AD869" t="str">
        <f t="shared" si="410"/>
        <v/>
      </c>
      <c r="AE869" t="str">
        <f t="shared" si="411"/>
        <v/>
      </c>
      <c r="AF869" t="str">
        <f t="shared" si="412"/>
        <v/>
      </c>
    </row>
    <row r="870" spans="4:32" ht="14.4" hidden="1">
      <c r="D870" t="str">
        <f t="shared" si="387"/>
        <v/>
      </c>
      <c r="E870" t="str">
        <f t="shared" si="388"/>
        <v/>
      </c>
      <c r="F870" t="str">
        <f t="shared" si="389"/>
        <v/>
      </c>
      <c r="G870" t="str">
        <f t="shared" si="413"/>
        <v/>
      </c>
      <c r="I870" t="str">
        <f t="shared" si="390"/>
        <v/>
      </c>
      <c r="J870" t="str">
        <f t="shared" si="391"/>
        <v/>
      </c>
      <c r="K870" t="str">
        <f t="shared" si="392"/>
        <v/>
      </c>
      <c r="L870" t="str">
        <f t="shared" si="393"/>
        <v/>
      </c>
      <c r="M870" t="str">
        <f t="shared" si="394"/>
        <v/>
      </c>
      <c r="N870" t="str">
        <f t="shared" si="395"/>
        <v/>
      </c>
      <c r="O870" t="str">
        <f t="shared" si="396"/>
        <v/>
      </c>
      <c r="P870" t="str">
        <f t="shared" si="397"/>
        <v/>
      </c>
      <c r="Q870" t="str">
        <f t="shared" si="398"/>
        <v/>
      </c>
      <c r="R870" t="str">
        <f t="shared" si="399"/>
        <v/>
      </c>
      <c r="S870" t="str">
        <f t="shared" si="400"/>
        <v/>
      </c>
      <c r="T870" t="str">
        <f t="shared" si="401"/>
        <v/>
      </c>
      <c r="U870" t="str">
        <f t="shared" si="402"/>
        <v/>
      </c>
      <c r="V870" t="str">
        <f t="shared" si="403"/>
        <v/>
      </c>
      <c r="W870" t="str">
        <f t="shared" si="404"/>
        <v/>
      </c>
      <c r="X870" t="str">
        <f t="shared" si="405"/>
        <v/>
      </c>
      <c r="Y870" t="str">
        <f t="shared" si="406"/>
        <v/>
      </c>
      <c r="Z870" t="str">
        <f t="shared" si="386"/>
        <v/>
      </c>
      <c r="AA870" t="str">
        <f t="shared" si="407"/>
        <v/>
      </c>
      <c r="AB870" t="str">
        <f t="shared" si="408"/>
        <v/>
      </c>
      <c r="AC870" t="str">
        <f t="shared" si="409"/>
        <v/>
      </c>
      <c r="AD870" t="str">
        <f t="shared" si="410"/>
        <v/>
      </c>
      <c r="AE870" t="str">
        <f t="shared" si="411"/>
        <v/>
      </c>
      <c r="AF870" t="str">
        <f t="shared" si="412"/>
        <v/>
      </c>
    </row>
    <row r="871" spans="4:32" ht="14.4" hidden="1">
      <c r="D871" t="str">
        <f t="shared" si="387"/>
        <v/>
      </c>
      <c r="E871" t="str">
        <f t="shared" si="388"/>
        <v/>
      </c>
      <c r="F871" t="str">
        <f t="shared" si="389"/>
        <v/>
      </c>
      <c r="G871" t="str">
        <f t="shared" si="413"/>
        <v/>
      </c>
      <c r="I871" t="str">
        <f t="shared" si="390"/>
        <v/>
      </c>
      <c r="J871" t="str">
        <f t="shared" si="391"/>
        <v/>
      </c>
      <c r="K871" t="str">
        <f t="shared" si="392"/>
        <v/>
      </c>
      <c r="L871" t="str">
        <f t="shared" si="393"/>
        <v/>
      </c>
      <c r="M871" t="str">
        <f t="shared" si="394"/>
        <v/>
      </c>
      <c r="N871" t="str">
        <f t="shared" si="395"/>
        <v/>
      </c>
      <c r="O871" t="str">
        <f t="shared" si="396"/>
        <v/>
      </c>
      <c r="P871" t="str">
        <f t="shared" si="397"/>
        <v/>
      </c>
      <c r="Q871" t="str">
        <f t="shared" si="398"/>
        <v/>
      </c>
      <c r="R871" t="str">
        <f t="shared" si="399"/>
        <v/>
      </c>
      <c r="S871" t="str">
        <f t="shared" si="400"/>
        <v/>
      </c>
      <c r="T871" t="str">
        <f t="shared" si="401"/>
        <v/>
      </c>
      <c r="U871" t="str">
        <f t="shared" si="402"/>
        <v/>
      </c>
      <c r="V871" t="str">
        <f t="shared" si="403"/>
        <v/>
      </c>
      <c r="W871" t="str">
        <f t="shared" si="404"/>
        <v/>
      </c>
      <c r="X871" t="str">
        <f t="shared" si="405"/>
        <v/>
      </c>
      <c r="Y871" t="str">
        <f t="shared" si="406"/>
        <v/>
      </c>
      <c r="Z871" t="str">
        <f t="shared" si="386"/>
        <v/>
      </c>
      <c r="AA871" t="str">
        <f t="shared" si="407"/>
        <v/>
      </c>
      <c r="AB871" t="str">
        <f t="shared" si="408"/>
        <v/>
      </c>
      <c r="AC871" t="str">
        <f t="shared" si="409"/>
        <v/>
      </c>
      <c r="AD871" t="str">
        <f t="shared" si="410"/>
        <v/>
      </c>
      <c r="AE871" t="str">
        <f t="shared" si="411"/>
        <v/>
      </c>
      <c r="AF871" t="str">
        <f t="shared" si="412"/>
        <v/>
      </c>
    </row>
    <row r="872" spans="4:32" ht="14.4" hidden="1">
      <c r="D872" t="str">
        <f t="shared" si="387"/>
        <v/>
      </c>
      <c r="E872" t="str">
        <f t="shared" si="388"/>
        <v/>
      </c>
      <c r="F872" t="str">
        <f t="shared" si="389"/>
        <v/>
      </c>
      <c r="G872" t="str">
        <f t="shared" si="413"/>
        <v/>
      </c>
      <c r="I872" t="str">
        <f t="shared" si="390"/>
        <v/>
      </c>
      <c r="J872" t="str">
        <f t="shared" si="391"/>
        <v/>
      </c>
      <c r="K872" t="str">
        <f t="shared" si="392"/>
        <v/>
      </c>
      <c r="L872" t="str">
        <f t="shared" si="393"/>
        <v/>
      </c>
      <c r="M872" t="str">
        <f t="shared" si="394"/>
        <v/>
      </c>
      <c r="N872" t="str">
        <f t="shared" si="395"/>
        <v/>
      </c>
      <c r="O872" t="str">
        <f t="shared" si="396"/>
        <v/>
      </c>
      <c r="P872" t="str">
        <f t="shared" si="397"/>
        <v/>
      </c>
      <c r="Q872" t="str">
        <f t="shared" si="398"/>
        <v/>
      </c>
      <c r="R872" t="str">
        <f t="shared" si="399"/>
        <v/>
      </c>
      <c r="S872" t="str">
        <f t="shared" si="400"/>
        <v/>
      </c>
      <c r="T872" t="str">
        <f t="shared" si="401"/>
        <v/>
      </c>
      <c r="U872" t="str">
        <f t="shared" si="402"/>
        <v/>
      </c>
      <c r="V872" t="str">
        <f t="shared" si="403"/>
        <v/>
      </c>
      <c r="W872" t="str">
        <f t="shared" si="404"/>
        <v/>
      </c>
      <c r="X872" t="str">
        <f t="shared" si="405"/>
        <v/>
      </c>
      <c r="Y872" t="str">
        <f t="shared" si="406"/>
        <v/>
      </c>
      <c r="Z872" t="str">
        <f t="shared" si="386"/>
        <v/>
      </c>
      <c r="AA872" t="str">
        <f t="shared" si="407"/>
        <v/>
      </c>
      <c r="AB872" t="str">
        <f t="shared" si="408"/>
        <v/>
      </c>
      <c r="AC872" t="str">
        <f t="shared" si="409"/>
        <v/>
      </c>
      <c r="AD872" t="str">
        <f t="shared" si="410"/>
        <v/>
      </c>
      <c r="AE872" t="str">
        <f t="shared" si="411"/>
        <v/>
      </c>
      <c r="AF872" t="str">
        <f t="shared" si="412"/>
        <v/>
      </c>
    </row>
    <row r="873" spans="4:32" ht="14.4" hidden="1">
      <c r="D873" t="str">
        <f t="shared" si="387"/>
        <v/>
      </c>
      <c r="E873" t="str">
        <f t="shared" si="388"/>
        <v/>
      </c>
      <c r="F873" t="str">
        <f t="shared" si="389"/>
        <v/>
      </c>
      <c r="G873" t="str">
        <f t="shared" si="413"/>
        <v/>
      </c>
      <c r="I873" t="str">
        <f t="shared" si="390"/>
        <v/>
      </c>
      <c r="J873" t="str">
        <f t="shared" si="391"/>
        <v/>
      </c>
      <c r="K873" t="str">
        <f t="shared" si="392"/>
        <v/>
      </c>
      <c r="L873" t="str">
        <f t="shared" si="393"/>
        <v/>
      </c>
      <c r="M873" t="str">
        <f t="shared" si="394"/>
        <v/>
      </c>
      <c r="N873" t="str">
        <f t="shared" si="395"/>
        <v/>
      </c>
      <c r="O873" t="str">
        <f t="shared" si="396"/>
        <v/>
      </c>
      <c r="P873" t="str">
        <f t="shared" si="397"/>
        <v/>
      </c>
      <c r="Q873" t="str">
        <f t="shared" si="398"/>
        <v/>
      </c>
      <c r="R873" t="str">
        <f t="shared" si="399"/>
        <v/>
      </c>
      <c r="S873" t="str">
        <f t="shared" si="400"/>
        <v/>
      </c>
      <c r="T873" t="str">
        <f t="shared" si="401"/>
        <v/>
      </c>
      <c r="U873" t="str">
        <f t="shared" si="402"/>
        <v/>
      </c>
      <c r="V873" t="str">
        <f t="shared" si="403"/>
        <v/>
      </c>
      <c r="W873" t="str">
        <f t="shared" si="404"/>
        <v/>
      </c>
      <c r="X873" t="str">
        <f t="shared" si="405"/>
        <v/>
      </c>
      <c r="Y873" t="str">
        <f t="shared" si="406"/>
        <v/>
      </c>
      <c r="Z873" t="str">
        <f t="shared" si="386"/>
        <v/>
      </c>
      <c r="AA873" t="str">
        <f t="shared" si="407"/>
        <v/>
      </c>
      <c r="AB873" t="str">
        <f t="shared" si="408"/>
        <v/>
      </c>
      <c r="AC873" t="str">
        <f t="shared" si="409"/>
        <v/>
      </c>
      <c r="AD873" t="str">
        <f t="shared" si="410"/>
        <v/>
      </c>
      <c r="AE873" t="str">
        <f t="shared" si="411"/>
        <v/>
      </c>
      <c r="AF873" t="str">
        <f t="shared" si="412"/>
        <v/>
      </c>
    </row>
    <row r="874" spans="4:32" ht="14.4" hidden="1">
      <c r="D874" t="str">
        <f t="shared" si="387"/>
        <v/>
      </c>
      <c r="E874" t="str">
        <f t="shared" si="388"/>
        <v/>
      </c>
      <c r="F874" t="str">
        <f t="shared" si="389"/>
        <v/>
      </c>
      <c r="G874" t="str">
        <f t="shared" si="413"/>
        <v/>
      </c>
      <c r="I874" t="str">
        <f t="shared" si="390"/>
        <v/>
      </c>
      <c r="J874" t="str">
        <f t="shared" si="391"/>
        <v/>
      </c>
      <c r="K874" t="str">
        <f t="shared" si="392"/>
        <v/>
      </c>
      <c r="L874" t="str">
        <f t="shared" si="393"/>
        <v/>
      </c>
      <c r="M874" t="str">
        <f t="shared" si="394"/>
        <v/>
      </c>
      <c r="N874" t="str">
        <f t="shared" si="395"/>
        <v/>
      </c>
      <c r="O874" t="str">
        <f t="shared" si="396"/>
        <v/>
      </c>
      <c r="P874" t="str">
        <f t="shared" si="397"/>
        <v/>
      </c>
      <c r="Q874" t="str">
        <f t="shared" si="398"/>
        <v/>
      </c>
      <c r="R874" t="str">
        <f t="shared" si="399"/>
        <v/>
      </c>
      <c r="S874" t="str">
        <f t="shared" si="400"/>
        <v/>
      </c>
      <c r="T874" t="str">
        <f t="shared" si="401"/>
        <v/>
      </c>
      <c r="U874" t="str">
        <f t="shared" si="402"/>
        <v/>
      </c>
      <c r="V874" t="str">
        <f t="shared" si="403"/>
        <v/>
      </c>
      <c r="W874" t="str">
        <f t="shared" si="404"/>
        <v/>
      </c>
      <c r="X874" t="str">
        <f t="shared" si="405"/>
        <v/>
      </c>
      <c r="Y874" t="str">
        <f t="shared" si="406"/>
        <v/>
      </c>
      <c r="Z874" t="str">
        <f t="shared" si="386"/>
        <v/>
      </c>
      <c r="AA874" t="str">
        <f t="shared" si="407"/>
        <v/>
      </c>
      <c r="AB874" t="str">
        <f t="shared" si="408"/>
        <v/>
      </c>
      <c r="AC874" t="str">
        <f t="shared" si="409"/>
        <v/>
      </c>
      <c r="AD874" t="str">
        <f t="shared" si="410"/>
        <v/>
      </c>
      <c r="AE874" t="str">
        <f t="shared" si="411"/>
        <v/>
      </c>
      <c r="AF874" t="str">
        <f t="shared" si="412"/>
        <v/>
      </c>
    </row>
    <row r="875" spans="4:32" ht="14.4" hidden="1">
      <c r="D875" t="str">
        <f t="shared" si="387"/>
        <v/>
      </c>
      <c r="E875" t="str">
        <f t="shared" si="388"/>
        <v/>
      </c>
      <c r="F875" t="str">
        <f t="shared" si="389"/>
        <v/>
      </c>
      <c r="G875" t="str">
        <f t="shared" si="413"/>
        <v/>
      </c>
      <c r="I875" t="str">
        <f t="shared" si="390"/>
        <v/>
      </c>
      <c r="J875" t="str">
        <f t="shared" si="391"/>
        <v/>
      </c>
      <c r="K875" t="str">
        <f t="shared" si="392"/>
        <v/>
      </c>
      <c r="L875" t="str">
        <f t="shared" si="393"/>
        <v/>
      </c>
      <c r="M875" t="str">
        <f t="shared" si="394"/>
        <v/>
      </c>
      <c r="N875" t="str">
        <f t="shared" si="395"/>
        <v/>
      </c>
      <c r="O875" t="str">
        <f t="shared" si="396"/>
        <v/>
      </c>
      <c r="P875" t="str">
        <f t="shared" si="397"/>
        <v/>
      </c>
      <c r="Q875" t="str">
        <f t="shared" si="398"/>
        <v/>
      </c>
      <c r="R875" t="str">
        <f t="shared" si="399"/>
        <v/>
      </c>
      <c r="S875" t="str">
        <f t="shared" si="400"/>
        <v/>
      </c>
      <c r="T875" t="str">
        <f t="shared" si="401"/>
        <v/>
      </c>
      <c r="U875" t="str">
        <f t="shared" si="402"/>
        <v/>
      </c>
      <c r="V875" t="str">
        <f t="shared" si="403"/>
        <v/>
      </c>
      <c r="W875" t="str">
        <f t="shared" si="404"/>
        <v/>
      </c>
      <c r="X875" t="str">
        <f t="shared" si="405"/>
        <v/>
      </c>
      <c r="Y875" t="str">
        <f t="shared" si="406"/>
        <v/>
      </c>
      <c r="Z875" t="str">
        <f t="shared" si="386"/>
        <v/>
      </c>
      <c r="AA875" t="str">
        <f t="shared" si="407"/>
        <v/>
      </c>
      <c r="AB875" t="str">
        <f t="shared" si="408"/>
        <v/>
      </c>
      <c r="AC875" t="str">
        <f t="shared" si="409"/>
        <v/>
      </c>
      <c r="AD875" t="str">
        <f t="shared" si="410"/>
        <v/>
      </c>
      <c r="AE875" t="str">
        <f t="shared" si="411"/>
        <v/>
      </c>
      <c r="AF875" t="str">
        <f t="shared" si="412"/>
        <v/>
      </c>
    </row>
    <row r="876" spans="4:32" ht="14.4" hidden="1">
      <c r="D876" t="str">
        <f t="shared" si="387"/>
        <v/>
      </c>
      <c r="E876" t="str">
        <f t="shared" si="388"/>
        <v/>
      </c>
      <c r="F876" t="str">
        <f t="shared" si="389"/>
        <v/>
      </c>
      <c r="G876" t="str">
        <f t="shared" si="413"/>
        <v/>
      </c>
      <c r="I876" t="str">
        <f t="shared" si="390"/>
        <v/>
      </c>
      <c r="J876" t="str">
        <f t="shared" si="391"/>
        <v/>
      </c>
      <c r="K876" t="str">
        <f t="shared" si="392"/>
        <v/>
      </c>
      <c r="L876" t="str">
        <f t="shared" si="393"/>
        <v/>
      </c>
      <c r="M876" t="str">
        <f t="shared" si="394"/>
        <v/>
      </c>
      <c r="N876" t="str">
        <f t="shared" si="395"/>
        <v/>
      </c>
      <c r="O876" t="str">
        <f t="shared" si="396"/>
        <v/>
      </c>
      <c r="P876" t="str">
        <f t="shared" si="397"/>
        <v/>
      </c>
      <c r="Q876" t="str">
        <f t="shared" si="398"/>
        <v/>
      </c>
      <c r="R876" t="str">
        <f t="shared" si="399"/>
        <v/>
      </c>
      <c r="S876" t="str">
        <f t="shared" si="400"/>
        <v/>
      </c>
      <c r="T876" t="str">
        <f t="shared" si="401"/>
        <v/>
      </c>
      <c r="U876" t="str">
        <f t="shared" si="402"/>
        <v/>
      </c>
      <c r="V876" t="str">
        <f t="shared" si="403"/>
        <v/>
      </c>
      <c r="W876" t="str">
        <f t="shared" si="404"/>
        <v/>
      </c>
      <c r="X876" t="str">
        <f t="shared" si="405"/>
        <v/>
      </c>
      <c r="Y876" t="str">
        <f t="shared" si="406"/>
        <v/>
      </c>
      <c r="Z876" t="str">
        <f t="shared" si="386"/>
        <v/>
      </c>
      <c r="AA876" t="str">
        <f t="shared" si="407"/>
        <v/>
      </c>
      <c r="AB876" t="str">
        <f t="shared" si="408"/>
        <v/>
      </c>
      <c r="AC876" t="str">
        <f t="shared" si="409"/>
        <v/>
      </c>
      <c r="AD876" t="str">
        <f t="shared" si="410"/>
        <v/>
      </c>
      <c r="AE876" t="str">
        <f t="shared" si="411"/>
        <v/>
      </c>
      <c r="AF876" t="str">
        <f t="shared" si="412"/>
        <v/>
      </c>
    </row>
    <row r="877" spans="4:32" ht="14.4" hidden="1">
      <c r="D877" t="str">
        <f t="shared" si="387"/>
        <v/>
      </c>
      <c r="E877" t="str">
        <f t="shared" si="388"/>
        <v/>
      </c>
      <c r="F877" t="str">
        <f t="shared" si="389"/>
        <v/>
      </c>
      <c r="G877" t="str">
        <f t="shared" si="413"/>
        <v/>
      </c>
      <c r="I877" t="str">
        <f t="shared" si="390"/>
        <v/>
      </c>
      <c r="J877" t="str">
        <f t="shared" si="391"/>
        <v/>
      </c>
      <c r="K877" t="str">
        <f t="shared" si="392"/>
        <v/>
      </c>
      <c r="L877" t="str">
        <f t="shared" si="393"/>
        <v/>
      </c>
      <c r="M877" t="str">
        <f t="shared" si="394"/>
        <v/>
      </c>
      <c r="N877" t="str">
        <f t="shared" si="395"/>
        <v/>
      </c>
      <c r="O877" t="str">
        <f t="shared" si="396"/>
        <v/>
      </c>
      <c r="P877" t="str">
        <f t="shared" si="397"/>
        <v/>
      </c>
      <c r="Q877" t="str">
        <f t="shared" si="398"/>
        <v/>
      </c>
      <c r="R877" t="str">
        <f t="shared" si="399"/>
        <v/>
      </c>
      <c r="S877" t="str">
        <f t="shared" si="400"/>
        <v/>
      </c>
      <c r="T877" t="str">
        <f t="shared" si="401"/>
        <v/>
      </c>
      <c r="U877" t="str">
        <f t="shared" si="402"/>
        <v/>
      </c>
      <c r="V877" t="str">
        <f t="shared" si="403"/>
        <v/>
      </c>
      <c r="W877" t="str">
        <f t="shared" si="404"/>
        <v/>
      </c>
      <c r="X877" t="str">
        <f t="shared" si="405"/>
        <v/>
      </c>
      <c r="Y877" t="str">
        <f t="shared" si="406"/>
        <v/>
      </c>
      <c r="Z877" t="str">
        <f t="shared" si="386"/>
        <v/>
      </c>
      <c r="AA877" t="str">
        <f t="shared" si="407"/>
        <v/>
      </c>
      <c r="AB877" t="str">
        <f t="shared" si="408"/>
        <v/>
      </c>
      <c r="AC877" t="str">
        <f t="shared" si="409"/>
        <v/>
      </c>
      <c r="AD877" t="str">
        <f t="shared" si="410"/>
        <v/>
      </c>
      <c r="AE877" t="str">
        <f t="shared" si="411"/>
        <v/>
      </c>
      <c r="AF877" t="str">
        <f t="shared" si="412"/>
        <v/>
      </c>
    </row>
    <row r="878" spans="4:32" ht="14.4" hidden="1">
      <c r="D878" t="str">
        <f t="shared" si="387"/>
        <v/>
      </c>
      <c r="E878" t="str">
        <f t="shared" si="388"/>
        <v/>
      </c>
      <c r="F878" t="str">
        <f t="shared" si="389"/>
        <v/>
      </c>
      <c r="G878" t="str">
        <f t="shared" si="413"/>
        <v/>
      </c>
      <c r="I878" t="str">
        <f t="shared" si="390"/>
        <v/>
      </c>
      <c r="J878" t="str">
        <f t="shared" si="391"/>
        <v/>
      </c>
      <c r="K878" t="str">
        <f t="shared" si="392"/>
        <v/>
      </c>
      <c r="L878" t="str">
        <f t="shared" si="393"/>
        <v/>
      </c>
      <c r="M878" t="str">
        <f t="shared" si="394"/>
        <v/>
      </c>
      <c r="N878" t="str">
        <f t="shared" si="395"/>
        <v/>
      </c>
      <c r="O878" t="str">
        <f t="shared" si="396"/>
        <v/>
      </c>
      <c r="P878" t="str">
        <f t="shared" si="397"/>
        <v/>
      </c>
      <c r="Q878" t="str">
        <f t="shared" si="398"/>
        <v/>
      </c>
      <c r="R878" t="str">
        <f t="shared" si="399"/>
        <v/>
      </c>
      <c r="S878" t="str">
        <f t="shared" si="400"/>
        <v/>
      </c>
      <c r="T878" t="str">
        <f t="shared" si="401"/>
        <v/>
      </c>
      <c r="U878" t="str">
        <f t="shared" si="402"/>
        <v/>
      </c>
      <c r="V878" t="str">
        <f t="shared" si="403"/>
        <v/>
      </c>
      <c r="W878" t="str">
        <f t="shared" si="404"/>
        <v/>
      </c>
      <c r="X878" t="str">
        <f t="shared" si="405"/>
        <v/>
      </c>
      <c r="Y878" t="str">
        <f t="shared" si="406"/>
        <v/>
      </c>
      <c r="Z878" t="str">
        <f t="shared" si="386"/>
        <v/>
      </c>
      <c r="AA878" t="str">
        <f t="shared" si="407"/>
        <v/>
      </c>
      <c r="AB878" t="str">
        <f t="shared" si="408"/>
        <v/>
      </c>
      <c r="AC878" t="str">
        <f t="shared" si="409"/>
        <v/>
      </c>
      <c r="AD878" t="str">
        <f t="shared" si="410"/>
        <v/>
      </c>
      <c r="AE878" t="str">
        <f t="shared" si="411"/>
        <v/>
      </c>
      <c r="AF878" t="str">
        <f t="shared" si="412"/>
        <v/>
      </c>
    </row>
    <row r="879" spans="4:32" ht="14.4" hidden="1">
      <c r="D879" t="str">
        <f t="shared" si="387"/>
        <v/>
      </c>
      <c r="E879" t="str">
        <f t="shared" si="388"/>
        <v/>
      </c>
      <c r="F879" t="str">
        <f t="shared" si="389"/>
        <v/>
      </c>
      <c r="G879" t="str">
        <f t="shared" si="413"/>
        <v/>
      </c>
      <c r="I879" t="str">
        <f t="shared" si="390"/>
        <v/>
      </c>
      <c r="J879" t="str">
        <f t="shared" si="391"/>
        <v/>
      </c>
      <c r="K879" t="str">
        <f t="shared" si="392"/>
        <v/>
      </c>
      <c r="L879" t="str">
        <f t="shared" si="393"/>
        <v/>
      </c>
      <c r="M879" t="str">
        <f t="shared" si="394"/>
        <v/>
      </c>
      <c r="N879" t="str">
        <f t="shared" si="395"/>
        <v/>
      </c>
      <c r="O879" t="str">
        <f t="shared" si="396"/>
        <v/>
      </c>
      <c r="P879" t="str">
        <f t="shared" si="397"/>
        <v/>
      </c>
      <c r="Q879" t="str">
        <f t="shared" si="398"/>
        <v/>
      </c>
      <c r="R879" t="str">
        <f t="shared" si="399"/>
        <v/>
      </c>
      <c r="S879" t="str">
        <f t="shared" si="400"/>
        <v/>
      </c>
      <c r="T879" t="str">
        <f t="shared" si="401"/>
        <v/>
      </c>
      <c r="U879" t="str">
        <f t="shared" si="402"/>
        <v/>
      </c>
      <c r="V879" t="str">
        <f t="shared" si="403"/>
        <v/>
      </c>
      <c r="W879" t="str">
        <f t="shared" si="404"/>
        <v/>
      </c>
      <c r="X879" t="str">
        <f t="shared" si="405"/>
        <v/>
      </c>
      <c r="Y879" t="str">
        <f t="shared" si="406"/>
        <v/>
      </c>
      <c r="Z879" t="str">
        <f t="shared" si="386"/>
        <v/>
      </c>
      <c r="AA879" t="str">
        <f t="shared" si="407"/>
        <v/>
      </c>
      <c r="AB879" t="str">
        <f t="shared" si="408"/>
        <v/>
      </c>
      <c r="AC879" t="str">
        <f t="shared" si="409"/>
        <v/>
      </c>
      <c r="AD879" t="str">
        <f t="shared" si="410"/>
        <v/>
      </c>
      <c r="AE879" t="str">
        <f t="shared" si="411"/>
        <v/>
      </c>
      <c r="AF879" t="str">
        <f t="shared" si="412"/>
        <v/>
      </c>
    </row>
    <row r="880" spans="4:32" ht="14.4" hidden="1">
      <c r="D880" t="str">
        <f t="shared" si="387"/>
        <v/>
      </c>
      <c r="E880" t="str">
        <f t="shared" si="388"/>
        <v/>
      </c>
      <c r="F880" t="str">
        <f t="shared" si="389"/>
        <v/>
      </c>
      <c r="G880" t="str">
        <f t="shared" si="413"/>
        <v/>
      </c>
      <c r="I880" t="str">
        <f t="shared" si="390"/>
        <v/>
      </c>
      <c r="J880" t="str">
        <f t="shared" si="391"/>
        <v/>
      </c>
      <c r="K880" t="str">
        <f t="shared" si="392"/>
        <v/>
      </c>
      <c r="L880" t="str">
        <f t="shared" si="393"/>
        <v/>
      </c>
      <c r="M880" t="str">
        <f t="shared" si="394"/>
        <v/>
      </c>
      <c r="N880" t="str">
        <f t="shared" si="395"/>
        <v/>
      </c>
      <c r="O880" t="str">
        <f t="shared" si="396"/>
        <v/>
      </c>
      <c r="P880" t="str">
        <f t="shared" si="397"/>
        <v/>
      </c>
      <c r="Q880" t="str">
        <f t="shared" si="398"/>
        <v/>
      </c>
      <c r="R880" t="str">
        <f t="shared" si="399"/>
        <v/>
      </c>
      <c r="S880" t="str">
        <f t="shared" si="400"/>
        <v/>
      </c>
      <c r="T880" t="str">
        <f t="shared" si="401"/>
        <v/>
      </c>
      <c r="U880" t="str">
        <f t="shared" si="402"/>
        <v/>
      </c>
      <c r="V880" t="str">
        <f t="shared" si="403"/>
        <v/>
      </c>
      <c r="W880" t="str">
        <f t="shared" si="404"/>
        <v/>
      </c>
      <c r="X880" t="str">
        <f t="shared" si="405"/>
        <v/>
      </c>
      <c r="Y880" t="str">
        <f t="shared" si="406"/>
        <v/>
      </c>
      <c r="Z880" t="str">
        <f t="shared" si="386"/>
        <v/>
      </c>
      <c r="AA880" t="str">
        <f t="shared" si="407"/>
        <v/>
      </c>
      <c r="AB880" t="str">
        <f t="shared" si="408"/>
        <v/>
      </c>
      <c r="AC880" t="str">
        <f t="shared" si="409"/>
        <v/>
      </c>
      <c r="AD880" t="str">
        <f t="shared" si="410"/>
        <v/>
      </c>
      <c r="AE880" t="str">
        <f t="shared" si="411"/>
        <v/>
      </c>
      <c r="AF880" t="str">
        <f t="shared" si="412"/>
        <v/>
      </c>
    </row>
    <row r="881" spans="4:32" ht="14.4" hidden="1">
      <c r="D881" t="str">
        <f t="shared" si="387"/>
        <v/>
      </c>
      <c r="E881" t="str">
        <f t="shared" si="388"/>
        <v/>
      </c>
      <c r="F881" t="str">
        <f t="shared" si="389"/>
        <v/>
      </c>
      <c r="G881" t="str">
        <f t="shared" si="413"/>
        <v/>
      </c>
      <c r="I881" t="str">
        <f t="shared" si="390"/>
        <v/>
      </c>
      <c r="J881" t="str">
        <f t="shared" si="391"/>
        <v/>
      </c>
      <c r="K881" t="str">
        <f t="shared" si="392"/>
        <v/>
      </c>
      <c r="L881" t="str">
        <f t="shared" si="393"/>
        <v/>
      </c>
      <c r="M881" t="str">
        <f t="shared" si="394"/>
        <v/>
      </c>
      <c r="N881" t="str">
        <f t="shared" si="395"/>
        <v/>
      </c>
      <c r="O881" t="str">
        <f t="shared" si="396"/>
        <v/>
      </c>
      <c r="P881" t="str">
        <f t="shared" si="397"/>
        <v/>
      </c>
      <c r="Q881" t="str">
        <f t="shared" si="398"/>
        <v/>
      </c>
      <c r="R881" t="str">
        <f t="shared" si="399"/>
        <v/>
      </c>
      <c r="S881" t="str">
        <f t="shared" si="400"/>
        <v/>
      </c>
      <c r="T881" t="str">
        <f t="shared" si="401"/>
        <v/>
      </c>
      <c r="U881" t="str">
        <f t="shared" si="402"/>
        <v/>
      </c>
      <c r="V881" t="str">
        <f t="shared" si="403"/>
        <v/>
      </c>
      <c r="W881" t="str">
        <f t="shared" si="404"/>
        <v/>
      </c>
      <c r="X881" t="str">
        <f t="shared" si="405"/>
        <v/>
      </c>
      <c r="Y881" t="str">
        <f t="shared" si="406"/>
        <v/>
      </c>
      <c r="Z881" t="str">
        <f t="shared" si="386"/>
        <v/>
      </c>
      <c r="AA881" t="str">
        <f t="shared" si="407"/>
        <v/>
      </c>
      <c r="AB881" t="str">
        <f t="shared" si="408"/>
        <v/>
      </c>
      <c r="AC881" t="str">
        <f t="shared" si="409"/>
        <v/>
      </c>
      <c r="AD881" t="str">
        <f t="shared" si="410"/>
        <v/>
      </c>
      <c r="AE881" t="str">
        <f t="shared" si="411"/>
        <v/>
      </c>
      <c r="AF881" t="str">
        <f t="shared" si="412"/>
        <v/>
      </c>
    </row>
    <row r="882" spans="4:32" ht="14.4" hidden="1">
      <c r="D882" t="str">
        <f t="shared" si="387"/>
        <v/>
      </c>
      <c r="E882" t="str">
        <f t="shared" si="388"/>
        <v/>
      </c>
      <c r="F882" t="str">
        <f t="shared" si="389"/>
        <v/>
      </c>
      <c r="G882" t="str">
        <f t="shared" si="413"/>
        <v/>
      </c>
      <c r="I882" t="str">
        <f t="shared" si="390"/>
        <v/>
      </c>
      <c r="J882" t="str">
        <f t="shared" si="391"/>
        <v/>
      </c>
      <c r="K882" t="str">
        <f t="shared" si="392"/>
        <v/>
      </c>
      <c r="L882" t="str">
        <f t="shared" si="393"/>
        <v/>
      </c>
      <c r="M882" t="str">
        <f t="shared" si="394"/>
        <v/>
      </c>
      <c r="N882" t="str">
        <f t="shared" si="395"/>
        <v/>
      </c>
      <c r="O882" t="str">
        <f t="shared" si="396"/>
        <v/>
      </c>
      <c r="P882" t="str">
        <f t="shared" si="397"/>
        <v/>
      </c>
      <c r="Q882" t="str">
        <f t="shared" si="398"/>
        <v/>
      </c>
      <c r="R882" t="str">
        <f t="shared" si="399"/>
        <v/>
      </c>
      <c r="S882" t="str">
        <f t="shared" si="400"/>
        <v/>
      </c>
      <c r="T882" t="str">
        <f t="shared" si="401"/>
        <v/>
      </c>
      <c r="U882" t="str">
        <f t="shared" si="402"/>
        <v/>
      </c>
      <c r="V882" t="str">
        <f t="shared" si="403"/>
        <v/>
      </c>
      <c r="W882" t="str">
        <f t="shared" si="404"/>
        <v/>
      </c>
      <c r="X882" t="str">
        <f t="shared" si="405"/>
        <v/>
      </c>
      <c r="Y882" t="str">
        <f t="shared" si="406"/>
        <v/>
      </c>
      <c r="Z882" t="str">
        <f t="shared" si="386"/>
        <v/>
      </c>
      <c r="AA882" t="str">
        <f t="shared" si="407"/>
        <v/>
      </c>
      <c r="AB882" t="str">
        <f t="shared" si="408"/>
        <v/>
      </c>
      <c r="AC882" t="str">
        <f t="shared" si="409"/>
        <v/>
      </c>
      <c r="AD882" t="str">
        <f t="shared" si="410"/>
        <v/>
      </c>
      <c r="AE882" t="str">
        <f t="shared" si="411"/>
        <v/>
      </c>
      <c r="AF882" t="str">
        <f t="shared" si="412"/>
        <v/>
      </c>
    </row>
    <row r="883" spans="4:32" ht="14.4" hidden="1">
      <c r="D883" t="str">
        <f t="shared" si="387"/>
        <v/>
      </c>
      <c r="E883" t="str">
        <f t="shared" si="388"/>
        <v/>
      </c>
      <c r="F883" t="str">
        <f t="shared" si="389"/>
        <v/>
      </c>
      <c r="G883" t="str">
        <f t="shared" si="413"/>
        <v/>
      </c>
      <c r="I883" t="str">
        <f t="shared" si="390"/>
        <v/>
      </c>
      <c r="J883" t="str">
        <f t="shared" si="391"/>
        <v/>
      </c>
      <c r="K883" t="str">
        <f t="shared" si="392"/>
        <v/>
      </c>
      <c r="L883" t="str">
        <f t="shared" si="393"/>
        <v/>
      </c>
      <c r="M883" t="str">
        <f t="shared" si="394"/>
        <v/>
      </c>
      <c r="N883" t="str">
        <f t="shared" si="395"/>
        <v/>
      </c>
      <c r="O883" t="str">
        <f t="shared" si="396"/>
        <v/>
      </c>
      <c r="P883" t="str">
        <f t="shared" si="397"/>
        <v/>
      </c>
      <c r="Q883" t="str">
        <f t="shared" si="398"/>
        <v/>
      </c>
      <c r="R883" t="str">
        <f t="shared" si="399"/>
        <v/>
      </c>
      <c r="S883" t="str">
        <f t="shared" si="400"/>
        <v/>
      </c>
      <c r="T883" t="str">
        <f t="shared" si="401"/>
        <v/>
      </c>
      <c r="U883" t="str">
        <f t="shared" si="402"/>
        <v/>
      </c>
      <c r="V883" t="str">
        <f t="shared" si="403"/>
        <v/>
      </c>
      <c r="W883" t="str">
        <f t="shared" si="404"/>
        <v/>
      </c>
      <c r="X883" t="str">
        <f t="shared" si="405"/>
        <v/>
      </c>
      <c r="Y883" t="str">
        <f t="shared" si="406"/>
        <v/>
      </c>
      <c r="Z883" t="str">
        <f t="shared" si="386"/>
        <v/>
      </c>
      <c r="AA883" t="str">
        <f t="shared" si="407"/>
        <v/>
      </c>
      <c r="AB883" t="str">
        <f t="shared" si="408"/>
        <v/>
      </c>
      <c r="AC883" t="str">
        <f t="shared" si="409"/>
        <v/>
      </c>
      <c r="AD883" t="str">
        <f t="shared" si="410"/>
        <v/>
      </c>
      <c r="AE883" t="str">
        <f t="shared" si="411"/>
        <v/>
      </c>
      <c r="AF883" t="str">
        <f t="shared" si="412"/>
        <v/>
      </c>
    </row>
    <row r="884" spans="4:32" ht="14.4" hidden="1">
      <c r="D884" t="str">
        <f t="shared" si="387"/>
        <v/>
      </c>
      <c r="E884" t="str">
        <f t="shared" si="388"/>
        <v/>
      </c>
      <c r="F884" t="str">
        <f t="shared" si="389"/>
        <v/>
      </c>
      <c r="G884" t="str">
        <f t="shared" si="413"/>
        <v/>
      </c>
      <c r="I884" t="str">
        <f t="shared" si="390"/>
        <v/>
      </c>
      <c r="J884" t="str">
        <f t="shared" si="391"/>
        <v/>
      </c>
      <c r="K884" t="str">
        <f t="shared" si="392"/>
        <v/>
      </c>
      <c r="L884" t="str">
        <f t="shared" si="393"/>
        <v/>
      </c>
      <c r="M884" t="str">
        <f t="shared" si="394"/>
        <v/>
      </c>
      <c r="N884" t="str">
        <f t="shared" si="395"/>
        <v/>
      </c>
      <c r="O884" t="str">
        <f t="shared" si="396"/>
        <v/>
      </c>
      <c r="P884" t="str">
        <f t="shared" si="397"/>
        <v/>
      </c>
      <c r="Q884" t="str">
        <f t="shared" si="398"/>
        <v/>
      </c>
      <c r="R884" t="str">
        <f t="shared" si="399"/>
        <v/>
      </c>
      <c r="S884" t="str">
        <f t="shared" si="400"/>
        <v/>
      </c>
      <c r="T884" t="str">
        <f t="shared" si="401"/>
        <v/>
      </c>
      <c r="U884" t="str">
        <f t="shared" si="402"/>
        <v/>
      </c>
      <c r="V884" t="str">
        <f t="shared" si="403"/>
        <v/>
      </c>
      <c r="W884" t="str">
        <f t="shared" si="404"/>
        <v/>
      </c>
      <c r="X884" t="str">
        <f t="shared" si="405"/>
        <v/>
      </c>
      <c r="Y884" t="str">
        <f t="shared" si="406"/>
        <v/>
      </c>
      <c r="Z884" t="str">
        <f t="shared" si="386"/>
        <v/>
      </c>
      <c r="AA884" t="str">
        <f t="shared" si="407"/>
        <v/>
      </c>
      <c r="AB884" t="str">
        <f t="shared" si="408"/>
        <v/>
      </c>
      <c r="AC884" t="str">
        <f t="shared" si="409"/>
        <v/>
      </c>
      <c r="AD884" t="str">
        <f t="shared" si="410"/>
        <v/>
      </c>
      <c r="AE884" t="str">
        <f t="shared" si="411"/>
        <v/>
      </c>
      <c r="AF884" t="str">
        <f t="shared" si="412"/>
        <v/>
      </c>
    </row>
    <row r="885" spans="4:32" ht="14.4" hidden="1">
      <c r="D885" t="str">
        <f t="shared" si="387"/>
        <v/>
      </c>
      <c r="E885" t="str">
        <f t="shared" si="388"/>
        <v/>
      </c>
      <c r="F885" t="str">
        <f t="shared" si="389"/>
        <v/>
      </c>
      <c r="G885" t="str">
        <f t="shared" si="413"/>
        <v/>
      </c>
      <c r="I885" t="str">
        <f t="shared" si="390"/>
        <v/>
      </c>
      <c r="J885" t="str">
        <f t="shared" si="391"/>
        <v/>
      </c>
      <c r="K885" t="str">
        <f t="shared" si="392"/>
        <v/>
      </c>
      <c r="L885" t="str">
        <f t="shared" si="393"/>
        <v/>
      </c>
      <c r="M885" t="str">
        <f t="shared" si="394"/>
        <v/>
      </c>
      <c r="N885" t="str">
        <f t="shared" si="395"/>
        <v/>
      </c>
      <c r="O885" t="str">
        <f t="shared" si="396"/>
        <v/>
      </c>
      <c r="P885" t="str">
        <f t="shared" si="397"/>
        <v/>
      </c>
      <c r="Q885" t="str">
        <f t="shared" si="398"/>
        <v/>
      </c>
      <c r="R885" t="str">
        <f t="shared" si="399"/>
        <v/>
      </c>
      <c r="S885" t="str">
        <f t="shared" si="400"/>
        <v/>
      </c>
      <c r="T885" t="str">
        <f t="shared" si="401"/>
        <v/>
      </c>
      <c r="U885" t="str">
        <f t="shared" si="402"/>
        <v/>
      </c>
      <c r="V885" t="str">
        <f t="shared" si="403"/>
        <v/>
      </c>
      <c r="W885" t="str">
        <f t="shared" si="404"/>
        <v/>
      </c>
      <c r="X885" t="str">
        <f t="shared" si="405"/>
        <v/>
      </c>
      <c r="Y885" t="str">
        <f t="shared" si="406"/>
        <v/>
      </c>
      <c r="Z885" t="str">
        <f t="shared" ref="Z885:Z948" si="414">IF(ISBLANK(A885), "", BR885)</f>
        <v/>
      </c>
      <c r="AA885" t="str">
        <f t="shared" si="407"/>
        <v/>
      </c>
      <c r="AB885" t="str">
        <f t="shared" si="408"/>
        <v/>
      </c>
      <c r="AC885" t="str">
        <f t="shared" si="409"/>
        <v/>
      </c>
      <c r="AD885" t="str">
        <f t="shared" si="410"/>
        <v/>
      </c>
      <c r="AE885" t="str">
        <f t="shared" si="411"/>
        <v/>
      </c>
      <c r="AF885" t="str">
        <f t="shared" si="412"/>
        <v/>
      </c>
    </row>
    <row r="886" spans="4:32" ht="14.4" hidden="1">
      <c r="D886" t="str">
        <f t="shared" si="387"/>
        <v/>
      </c>
      <c r="E886" t="str">
        <f t="shared" si="388"/>
        <v/>
      </c>
      <c r="F886" t="str">
        <f t="shared" si="389"/>
        <v/>
      </c>
      <c r="G886" t="str">
        <f t="shared" si="413"/>
        <v/>
      </c>
      <c r="I886" t="str">
        <f t="shared" si="390"/>
        <v/>
      </c>
      <c r="J886" t="str">
        <f t="shared" si="391"/>
        <v/>
      </c>
      <c r="K886" t="str">
        <f t="shared" si="392"/>
        <v/>
      </c>
      <c r="L886" t="str">
        <f t="shared" si="393"/>
        <v/>
      </c>
      <c r="M886" t="str">
        <f t="shared" si="394"/>
        <v/>
      </c>
      <c r="N886" t="str">
        <f t="shared" si="395"/>
        <v/>
      </c>
      <c r="O886" t="str">
        <f t="shared" si="396"/>
        <v/>
      </c>
      <c r="P886" t="str">
        <f t="shared" si="397"/>
        <v/>
      </c>
      <c r="Q886" t="str">
        <f t="shared" si="398"/>
        <v/>
      </c>
      <c r="R886" t="str">
        <f t="shared" si="399"/>
        <v/>
      </c>
      <c r="S886" t="str">
        <f t="shared" si="400"/>
        <v/>
      </c>
      <c r="T886" t="str">
        <f t="shared" si="401"/>
        <v/>
      </c>
      <c r="U886" t="str">
        <f t="shared" si="402"/>
        <v/>
      </c>
      <c r="V886" t="str">
        <f t="shared" si="403"/>
        <v/>
      </c>
      <c r="W886" t="str">
        <f t="shared" si="404"/>
        <v/>
      </c>
      <c r="X886" t="str">
        <f t="shared" si="405"/>
        <v/>
      </c>
      <c r="Y886" t="str">
        <f t="shared" si="406"/>
        <v/>
      </c>
      <c r="Z886" t="str">
        <f t="shared" si="414"/>
        <v/>
      </c>
      <c r="AA886" t="str">
        <f t="shared" si="407"/>
        <v/>
      </c>
      <c r="AB886" t="str">
        <f t="shared" si="408"/>
        <v/>
      </c>
      <c r="AC886" t="str">
        <f t="shared" si="409"/>
        <v/>
      </c>
      <c r="AD886" t="str">
        <f t="shared" si="410"/>
        <v/>
      </c>
      <c r="AE886" t="str">
        <f t="shared" si="411"/>
        <v/>
      </c>
      <c r="AF886" t="str">
        <f t="shared" si="412"/>
        <v/>
      </c>
    </row>
    <row r="887" spans="4:32" ht="14.4" hidden="1">
      <c r="D887" t="str">
        <f t="shared" si="387"/>
        <v/>
      </c>
      <c r="E887" t="str">
        <f t="shared" si="388"/>
        <v/>
      </c>
      <c r="F887" t="str">
        <f t="shared" si="389"/>
        <v/>
      </c>
      <c r="G887" t="str">
        <f t="shared" si="413"/>
        <v/>
      </c>
      <c r="I887" t="str">
        <f t="shared" si="390"/>
        <v/>
      </c>
      <c r="J887" t="str">
        <f t="shared" si="391"/>
        <v/>
      </c>
      <c r="K887" t="str">
        <f t="shared" si="392"/>
        <v/>
      </c>
      <c r="L887" t="str">
        <f t="shared" si="393"/>
        <v/>
      </c>
      <c r="M887" t="str">
        <f t="shared" si="394"/>
        <v/>
      </c>
      <c r="N887" t="str">
        <f t="shared" si="395"/>
        <v/>
      </c>
      <c r="O887" t="str">
        <f t="shared" si="396"/>
        <v/>
      </c>
      <c r="P887" t="str">
        <f t="shared" si="397"/>
        <v/>
      </c>
      <c r="Q887" t="str">
        <f t="shared" si="398"/>
        <v/>
      </c>
      <c r="R887" t="str">
        <f t="shared" si="399"/>
        <v/>
      </c>
      <c r="S887" t="str">
        <f t="shared" si="400"/>
        <v/>
      </c>
      <c r="T887" t="str">
        <f t="shared" si="401"/>
        <v/>
      </c>
      <c r="U887" t="str">
        <f t="shared" si="402"/>
        <v/>
      </c>
      <c r="V887" t="str">
        <f t="shared" si="403"/>
        <v/>
      </c>
      <c r="W887" t="str">
        <f t="shared" si="404"/>
        <v/>
      </c>
      <c r="X887" t="str">
        <f t="shared" si="405"/>
        <v/>
      </c>
      <c r="Y887" t="str">
        <f t="shared" si="406"/>
        <v/>
      </c>
      <c r="Z887" t="str">
        <f t="shared" si="414"/>
        <v/>
      </c>
      <c r="AA887" t="str">
        <f t="shared" si="407"/>
        <v/>
      </c>
      <c r="AB887" t="str">
        <f t="shared" si="408"/>
        <v/>
      </c>
      <c r="AC887" t="str">
        <f t="shared" si="409"/>
        <v/>
      </c>
      <c r="AD887" t="str">
        <f t="shared" si="410"/>
        <v/>
      </c>
      <c r="AE887" t="str">
        <f t="shared" si="411"/>
        <v/>
      </c>
      <c r="AF887" t="str">
        <f t="shared" si="412"/>
        <v/>
      </c>
    </row>
    <row r="888" spans="4:32" ht="14.4" hidden="1">
      <c r="D888" t="str">
        <f t="shared" si="387"/>
        <v/>
      </c>
      <c r="E888" t="str">
        <f t="shared" si="388"/>
        <v/>
      </c>
      <c r="F888" t="str">
        <f t="shared" si="389"/>
        <v/>
      </c>
      <c r="G888" t="str">
        <f t="shared" si="413"/>
        <v/>
      </c>
      <c r="I888" t="str">
        <f t="shared" si="390"/>
        <v/>
      </c>
      <c r="J888" t="str">
        <f t="shared" si="391"/>
        <v/>
      </c>
      <c r="K888" t="str">
        <f t="shared" si="392"/>
        <v/>
      </c>
      <c r="L888" t="str">
        <f t="shared" si="393"/>
        <v/>
      </c>
      <c r="M888" t="str">
        <f t="shared" si="394"/>
        <v/>
      </c>
      <c r="N888" t="str">
        <f t="shared" si="395"/>
        <v/>
      </c>
      <c r="O888" t="str">
        <f t="shared" si="396"/>
        <v/>
      </c>
      <c r="P888" t="str">
        <f t="shared" si="397"/>
        <v/>
      </c>
      <c r="Q888" t="str">
        <f t="shared" si="398"/>
        <v/>
      </c>
      <c r="R888" t="str">
        <f t="shared" si="399"/>
        <v/>
      </c>
      <c r="S888" t="str">
        <f t="shared" si="400"/>
        <v/>
      </c>
      <c r="T888" t="str">
        <f t="shared" si="401"/>
        <v/>
      </c>
      <c r="U888" t="str">
        <f t="shared" si="402"/>
        <v/>
      </c>
      <c r="V888" t="str">
        <f t="shared" si="403"/>
        <v/>
      </c>
      <c r="W888" t="str">
        <f t="shared" si="404"/>
        <v/>
      </c>
      <c r="X888" t="str">
        <f t="shared" si="405"/>
        <v/>
      </c>
      <c r="Y888" t="str">
        <f t="shared" si="406"/>
        <v/>
      </c>
      <c r="Z888" t="str">
        <f t="shared" si="414"/>
        <v/>
      </c>
      <c r="AA888" t="str">
        <f t="shared" si="407"/>
        <v/>
      </c>
      <c r="AB888" t="str">
        <f t="shared" si="408"/>
        <v/>
      </c>
      <c r="AC888" t="str">
        <f t="shared" si="409"/>
        <v/>
      </c>
      <c r="AD888" t="str">
        <f t="shared" si="410"/>
        <v/>
      </c>
      <c r="AE888" t="str">
        <f t="shared" si="411"/>
        <v/>
      </c>
      <c r="AF888" t="str">
        <f t="shared" si="412"/>
        <v/>
      </c>
    </row>
    <row r="889" spans="4:32" ht="14.4" hidden="1">
      <c r="D889" t="str">
        <f t="shared" si="387"/>
        <v/>
      </c>
      <c r="E889" t="str">
        <f t="shared" si="388"/>
        <v/>
      </c>
      <c r="F889" t="str">
        <f t="shared" si="389"/>
        <v/>
      </c>
      <c r="G889" t="str">
        <f t="shared" si="413"/>
        <v/>
      </c>
      <c r="I889" t="str">
        <f t="shared" si="390"/>
        <v/>
      </c>
      <c r="J889" t="str">
        <f t="shared" si="391"/>
        <v/>
      </c>
      <c r="K889" t="str">
        <f t="shared" si="392"/>
        <v/>
      </c>
      <c r="L889" t="str">
        <f t="shared" si="393"/>
        <v/>
      </c>
      <c r="M889" t="str">
        <f t="shared" si="394"/>
        <v/>
      </c>
      <c r="N889" t="str">
        <f t="shared" si="395"/>
        <v/>
      </c>
      <c r="O889" t="str">
        <f t="shared" si="396"/>
        <v/>
      </c>
      <c r="P889" t="str">
        <f t="shared" si="397"/>
        <v/>
      </c>
      <c r="Q889" t="str">
        <f t="shared" si="398"/>
        <v/>
      </c>
      <c r="R889" t="str">
        <f t="shared" si="399"/>
        <v/>
      </c>
      <c r="S889" t="str">
        <f t="shared" si="400"/>
        <v/>
      </c>
      <c r="T889" t="str">
        <f t="shared" si="401"/>
        <v/>
      </c>
      <c r="U889" t="str">
        <f t="shared" si="402"/>
        <v/>
      </c>
      <c r="V889" t="str">
        <f t="shared" si="403"/>
        <v/>
      </c>
      <c r="W889" t="str">
        <f t="shared" si="404"/>
        <v/>
      </c>
      <c r="X889" t="str">
        <f t="shared" si="405"/>
        <v/>
      </c>
      <c r="Y889" t="str">
        <f t="shared" si="406"/>
        <v/>
      </c>
      <c r="Z889" t="str">
        <f t="shared" si="414"/>
        <v/>
      </c>
      <c r="AA889" t="str">
        <f t="shared" si="407"/>
        <v/>
      </c>
      <c r="AB889" t="str">
        <f t="shared" si="408"/>
        <v/>
      </c>
      <c r="AC889" t="str">
        <f t="shared" si="409"/>
        <v/>
      </c>
      <c r="AD889" t="str">
        <f t="shared" si="410"/>
        <v/>
      </c>
      <c r="AE889" t="str">
        <f t="shared" si="411"/>
        <v/>
      </c>
      <c r="AF889" t="str">
        <f t="shared" si="412"/>
        <v/>
      </c>
    </row>
    <row r="890" spans="4:32" ht="14.4" hidden="1">
      <c r="D890" t="str">
        <f t="shared" si="387"/>
        <v/>
      </c>
      <c r="E890" t="str">
        <f t="shared" si="388"/>
        <v/>
      </c>
      <c r="F890" t="str">
        <f t="shared" si="389"/>
        <v/>
      </c>
      <c r="G890" t="str">
        <f t="shared" si="413"/>
        <v/>
      </c>
      <c r="I890" t="str">
        <f t="shared" si="390"/>
        <v/>
      </c>
      <c r="J890" t="str">
        <f t="shared" si="391"/>
        <v/>
      </c>
      <c r="K890" t="str">
        <f t="shared" si="392"/>
        <v/>
      </c>
      <c r="L890" t="str">
        <f t="shared" si="393"/>
        <v/>
      </c>
      <c r="M890" t="str">
        <f t="shared" si="394"/>
        <v/>
      </c>
      <c r="N890" t="str">
        <f t="shared" si="395"/>
        <v/>
      </c>
      <c r="O890" t="str">
        <f t="shared" si="396"/>
        <v/>
      </c>
      <c r="P890" t="str">
        <f t="shared" si="397"/>
        <v/>
      </c>
      <c r="Q890" t="str">
        <f t="shared" si="398"/>
        <v/>
      </c>
      <c r="R890" t="str">
        <f t="shared" si="399"/>
        <v/>
      </c>
      <c r="S890" t="str">
        <f t="shared" si="400"/>
        <v/>
      </c>
      <c r="T890" t="str">
        <f t="shared" si="401"/>
        <v/>
      </c>
      <c r="U890" t="str">
        <f t="shared" si="402"/>
        <v/>
      </c>
      <c r="V890" t="str">
        <f t="shared" si="403"/>
        <v/>
      </c>
      <c r="W890" t="str">
        <f t="shared" si="404"/>
        <v/>
      </c>
      <c r="X890" t="str">
        <f t="shared" si="405"/>
        <v/>
      </c>
      <c r="Y890" t="str">
        <f t="shared" si="406"/>
        <v/>
      </c>
      <c r="Z890" t="str">
        <f t="shared" si="414"/>
        <v/>
      </c>
      <c r="AA890" t="str">
        <f t="shared" si="407"/>
        <v/>
      </c>
      <c r="AB890" t="str">
        <f t="shared" si="408"/>
        <v/>
      </c>
      <c r="AC890" t="str">
        <f t="shared" si="409"/>
        <v/>
      </c>
      <c r="AD890" t="str">
        <f t="shared" si="410"/>
        <v/>
      </c>
      <c r="AE890" t="str">
        <f t="shared" si="411"/>
        <v/>
      </c>
      <c r="AF890" t="str">
        <f t="shared" si="412"/>
        <v/>
      </c>
    </row>
    <row r="891" spans="4:32" ht="14.4" hidden="1">
      <c r="D891" t="str">
        <f t="shared" si="387"/>
        <v/>
      </c>
      <c r="E891" t="str">
        <f t="shared" si="388"/>
        <v/>
      </c>
      <c r="F891" t="str">
        <f t="shared" si="389"/>
        <v/>
      </c>
      <c r="G891" t="str">
        <f t="shared" si="413"/>
        <v/>
      </c>
      <c r="I891" t="str">
        <f t="shared" si="390"/>
        <v/>
      </c>
      <c r="J891" t="str">
        <f t="shared" si="391"/>
        <v/>
      </c>
      <c r="K891" t="str">
        <f t="shared" si="392"/>
        <v/>
      </c>
      <c r="L891" t="str">
        <f t="shared" si="393"/>
        <v/>
      </c>
      <c r="M891" t="str">
        <f t="shared" si="394"/>
        <v/>
      </c>
      <c r="N891" t="str">
        <f t="shared" si="395"/>
        <v/>
      </c>
      <c r="O891" t="str">
        <f t="shared" si="396"/>
        <v/>
      </c>
      <c r="P891" t="str">
        <f t="shared" si="397"/>
        <v/>
      </c>
      <c r="Q891" t="str">
        <f t="shared" si="398"/>
        <v/>
      </c>
      <c r="R891" t="str">
        <f t="shared" si="399"/>
        <v/>
      </c>
      <c r="S891" t="str">
        <f t="shared" si="400"/>
        <v/>
      </c>
      <c r="T891" t="str">
        <f t="shared" si="401"/>
        <v/>
      </c>
      <c r="U891" t="str">
        <f t="shared" si="402"/>
        <v/>
      </c>
      <c r="V891" t="str">
        <f t="shared" si="403"/>
        <v/>
      </c>
      <c r="W891" t="str">
        <f t="shared" si="404"/>
        <v/>
      </c>
      <c r="X891" t="str">
        <f t="shared" si="405"/>
        <v/>
      </c>
      <c r="Y891" t="str">
        <f t="shared" si="406"/>
        <v/>
      </c>
      <c r="Z891" t="str">
        <f t="shared" si="414"/>
        <v/>
      </c>
      <c r="AA891" t="str">
        <f t="shared" si="407"/>
        <v/>
      </c>
      <c r="AB891" t="str">
        <f t="shared" si="408"/>
        <v/>
      </c>
      <c r="AC891" t="str">
        <f t="shared" si="409"/>
        <v/>
      </c>
      <c r="AD891" t="str">
        <f t="shared" si="410"/>
        <v/>
      </c>
      <c r="AE891" t="str">
        <f t="shared" si="411"/>
        <v/>
      </c>
      <c r="AF891" t="str">
        <f t="shared" si="412"/>
        <v/>
      </c>
    </row>
    <row r="892" spans="4:32" ht="14.4" hidden="1">
      <c r="D892" t="str">
        <f t="shared" si="387"/>
        <v/>
      </c>
      <c r="E892" t="str">
        <f t="shared" si="388"/>
        <v/>
      </c>
      <c r="F892" t="str">
        <f t="shared" si="389"/>
        <v/>
      </c>
      <c r="G892" t="str">
        <f t="shared" si="413"/>
        <v/>
      </c>
      <c r="I892" t="str">
        <f t="shared" si="390"/>
        <v/>
      </c>
      <c r="J892" t="str">
        <f t="shared" si="391"/>
        <v/>
      </c>
      <c r="K892" t="str">
        <f t="shared" si="392"/>
        <v/>
      </c>
      <c r="L892" t="str">
        <f t="shared" si="393"/>
        <v/>
      </c>
      <c r="M892" t="str">
        <f t="shared" si="394"/>
        <v/>
      </c>
      <c r="N892" t="str">
        <f t="shared" si="395"/>
        <v/>
      </c>
      <c r="O892" t="str">
        <f t="shared" si="396"/>
        <v/>
      </c>
      <c r="P892" t="str">
        <f t="shared" si="397"/>
        <v/>
      </c>
      <c r="Q892" t="str">
        <f t="shared" si="398"/>
        <v/>
      </c>
      <c r="R892" t="str">
        <f t="shared" si="399"/>
        <v/>
      </c>
      <c r="S892" t="str">
        <f t="shared" si="400"/>
        <v/>
      </c>
      <c r="T892" t="str">
        <f t="shared" si="401"/>
        <v/>
      </c>
      <c r="U892" t="str">
        <f t="shared" si="402"/>
        <v/>
      </c>
      <c r="V892" t="str">
        <f t="shared" si="403"/>
        <v/>
      </c>
      <c r="W892" t="str">
        <f t="shared" si="404"/>
        <v/>
      </c>
      <c r="X892" t="str">
        <f t="shared" si="405"/>
        <v/>
      </c>
      <c r="Y892" t="str">
        <f t="shared" si="406"/>
        <v/>
      </c>
      <c r="Z892" t="str">
        <f t="shared" si="414"/>
        <v/>
      </c>
      <c r="AA892" t="str">
        <f t="shared" si="407"/>
        <v/>
      </c>
      <c r="AB892" t="str">
        <f t="shared" si="408"/>
        <v/>
      </c>
      <c r="AC892" t="str">
        <f t="shared" si="409"/>
        <v/>
      </c>
      <c r="AD892" t="str">
        <f t="shared" si="410"/>
        <v/>
      </c>
      <c r="AE892" t="str">
        <f t="shared" si="411"/>
        <v/>
      </c>
      <c r="AF892" t="str">
        <f t="shared" si="412"/>
        <v/>
      </c>
    </row>
    <row r="893" spans="4:32" ht="14.4" hidden="1">
      <c r="D893" t="str">
        <f t="shared" si="387"/>
        <v/>
      </c>
      <c r="E893" t="str">
        <f t="shared" si="388"/>
        <v/>
      </c>
      <c r="F893" t="str">
        <f t="shared" si="389"/>
        <v/>
      </c>
      <c r="G893" t="str">
        <f t="shared" si="413"/>
        <v/>
      </c>
      <c r="I893" t="str">
        <f t="shared" si="390"/>
        <v/>
      </c>
      <c r="J893" t="str">
        <f t="shared" si="391"/>
        <v/>
      </c>
      <c r="K893" t="str">
        <f t="shared" si="392"/>
        <v/>
      </c>
      <c r="L893" t="str">
        <f t="shared" si="393"/>
        <v/>
      </c>
      <c r="M893" t="str">
        <f t="shared" si="394"/>
        <v/>
      </c>
      <c r="N893" t="str">
        <f t="shared" si="395"/>
        <v/>
      </c>
      <c r="O893" t="str">
        <f t="shared" si="396"/>
        <v/>
      </c>
      <c r="P893" t="str">
        <f t="shared" si="397"/>
        <v/>
      </c>
      <c r="Q893" t="str">
        <f t="shared" si="398"/>
        <v/>
      </c>
      <c r="R893" t="str">
        <f t="shared" si="399"/>
        <v/>
      </c>
      <c r="S893" t="str">
        <f t="shared" si="400"/>
        <v/>
      </c>
      <c r="T893" t="str">
        <f t="shared" si="401"/>
        <v/>
      </c>
      <c r="U893" t="str">
        <f t="shared" si="402"/>
        <v/>
      </c>
      <c r="V893" t="str">
        <f t="shared" si="403"/>
        <v/>
      </c>
      <c r="W893" t="str">
        <f t="shared" si="404"/>
        <v/>
      </c>
      <c r="X893" t="str">
        <f t="shared" si="405"/>
        <v/>
      </c>
      <c r="Y893" t="str">
        <f t="shared" si="406"/>
        <v/>
      </c>
      <c r="Z893" t="str">
        <f t="shared" si="414"/>
        <v/>
      </c>
      <c r="AA893" t="str">
        <f t="shared" si="407"/>
        <v/>
      </c>
      <c r="AB893" t="str">
        <f t="shared" si="408"/>
        <v/>
      </c>
      <c r="AC893" t="str">
        <f t="shared" si="409"/>
        <v/>
      </c>
      <c r="AD893" t="str">
        <f t="shared" si="410"/>
        <v/>
      </c>
      <c r="AE893" t="str">
        <f t="shared" si="411"/>
        <v/>
      </c>
      <c r="AF893" t="str">
        <f t="shared" si="412"/>
        <v/>
      </c>
    </row>
    <row r="894" spans="4:32" ht="14.4" hidden="1">
      <c r="D894" t="str">
        <f t="shared" si="387"/>
        <v/>
      </c>
      <c r="E894" t="str">
        <f t="shared" si="388"/>
        <v/>
      </c>
      <c r="F894" t="str">
        <f t="shared" si="389"/>
        <v/>
      </c>
      <c r="G894" t="str">
        <f t="shared" si="413"/>
        <v/>
      </c>
      <c r="I894" t="str">
        <f t="shared" si="390"/>
        <v/>
      </c>
      <c r="J894" t="str">
        <f t="shared" si="391"/>
        <v/>
      </c>
      <c r="K894" t="str">
        <f t="shared" si="392"/>
        <v/>
      </c>
      <c r="L894" t="str">
        <f t="shared" si="393"/>
        <v/>
      </c>
      <c r="M894" t="str">
        <f t="shared" si="394"/>
        <v/>
      </c>
      <c r="N894" t="str">
        <f t="shared" si="395"/>
        <v/>
      </c>
      <c r="O894" t="str">
        <f t="shared" si="396"/>
        <v/>
      </c>
      <c r="P894" t="str">
        <f t="shared" si="397"/>
        <v/>
      </c>
      <c r="Q894" t="str">
        <f t="shared" si="398"/>
        <v/>
      </c>
      <c r="R894" t="str">
        <f t="shared" si="399"/>
        <v/>
      </c>
      <c r="S894" t="str">
        <f t="shared" si="400"/>
        <v/>
      </c>
      <c r="T894" t="str">
        <f t="shared" si="401"/>
        <v/>
      </c>
      <c r="U894" t="str">
        <f t="shared" si="402"/>
        <v/>
      </c>
      <c r="V894" t="str">
        <f t="shared" si="403"/>
        <v/>
      </c>
      <c r="W894" t="str">
        <f t="shared" si="404"/>
        <v/>
      </c>
      <c r="X894" t="str">
        <f t="shared" si="405"/>
        <v/>
      </c>
      <c r="Y894" t="str">
        <f t="shared" si="406"/>
        <v/>
      </c>
      <c r="Z894" t="str">
        <f t="shared" si="414"/>
        <v/>
      </c>
      <c r="AA894" t="str">
        <f t="shared" si="407"/>
        <v/>
      </c>
      <c r="AB894" t="str">
        <f t="shared" si="408"/>
        <v/>
      </c>
      <c r="AC894" t="str">
        <f t="shared" si="409"/>
        <v/>
      </c>
      <c r="AD894" t="str">
        <f t="shared" si="410"/>
        <v/>
      </c>
      <c r="AE894" t="str">
        <f t="shared" si="411"/>
        <v/>
      </c>
      <c r="AF894" t="str">
        <f t="shared" si="412"/>
        <v/>
      </c>
    </row>
    <row r="895" spans="4:32" ht="14.4" hidden="1">
      <c r="D895" t="str">
        <f t="shared" si="387"/>
        <v/>
      </c>
      <c r="E895" t="str">
        <f t="shared" si="388"/>
        <v/>
      </c>
      <c r="F895" t="str">
        <f t="shared" si="389"/>
        <v/>
      </c>
      <c r="G895" t="str">
        <f t="shared" si="413"/>
        <v/>
      </c>
      <c r="I895" t="str">
        <f t="shared" si="390"/>
        <v/>
      </c>
      <c r="J895" t="str">
        <f t="shared" si="391"/>
        <v/>
      </c>
      <c r="K895" t="str">
        <f t="shared" si="392"/>
        <v/>
      </c>
      <c r="L895" t="str">
        <f t="shared" si="393"/>
        <v/>
      </c>
      <c r="M895" t="str">
        <f t="shared" si="394"/>
        <v/>
      </c>
      <c r="N895" t="str">
        <f t="shared" si="395"/>
        <v/>
      </c>
      <c r="O895" t="str">
        <f t="shared" si="396"/>
        <v/>
      </c>
      <c r="P895" t="str">
        <f t="shared" si="397"/>
        <v/>
      </c>
      <c r="Q895" t="str">
        <f t="shared" si="398"/>
        <v/>
      </c>
      <c r="R895" t="str">
        <f t="shared" si="399"/>
        <v/>
      </c>
      <c r="S895" t="str">
        <f t="shared" si="400"/>
        <v/>
      </c>
      <c r="T895" t="str">
        <f t="shared" si="401"/>
        <v/>
      </c>
      <c r="U895" t="str">
        <f t="shared" si="402"/>
        <v/>
      </c>
      <c r="V895" t="str">
        <f t="shared" si="403"/>
        <v/>
      </c>
      <c r="W895" t="str">
        <f t="shared" si="404"/>
        <v/>
      </c>
      <c r="X895" t="str">
        <f t="shared" si="405"/>
        <v/>
      </c>
      <c r="Y895" t="str">
        <f t="shared" si="406"/>
        <v/>
      </c>
      <c r="Z895" t="str">
        <f t="shared" si="414"/>
        <v/>
      </c>
      <c r="AA895" t="str">
        <f t="shared" si="407"/>
        <v/>
      </c>
      <c r="AB895" t="str">
        <f t="shared" si="408"/>
        <v/>
      </c>
      <c r="AC895" t="str">
        <f t="shared" si="409"/>
        <v/>
      </c>
      <c r="AD895" t="str">
        <f t="shared" si="410"/>
        <v/>
      </c>
      <c r="AE895" t="str">
        <f t="shared" si="411"/>
        <v/>
      </c>
      <c r="AF895" t="str">
        <f t="shared" si="412"/>
        <v/>
      </c>
    </row>
    <row r="896" spans="4:32" ht="14.4" hidden="1">
      <c r="D896" t="str">
        <f t="shared" si="387"/>
        <v/>
      </c>
      <c r="E896" t="str">
        <f t="shared" si="388"/>
        <v/>
      </c>
      <c r="F896" t="str">
        <f t="shared" si="389"/>
        <v/>
      </c>
      <c r="G896" t="str">
        <f t="shared" si="413"/>
        <v/>
      </c>
      <c r="I896" t="str">
        <f t="shared" si="390"/>
        <v/>
      </c>
      <c r="J896" t="str">
        <f t="shared" si="391"/>
        <v/>
      </c>
      <c r="K896" t="str">
        <f t="shared" si="392"/>
        <v/>
      </c>
      <c r="L896" t="str">
        <f t="shared" si="393"/>
        <v/>
      </c>
      <c r="M896" t="str">
        <f t="shared" si="394"/>
        <v/>
      </c>
      <c r="N896" t="str">
        <f t="shared" si="395"/>
        <v/>
      </c>
      <c r="O896" t="str">
        <f t="shared" si="396"/>
        <v/>
      </c>
      <c r="P896" t="str">
        <f t="shared" si="397"/>
        <v/>
      </c>
      <c r="Q896" t="str">
        <f t="shared" si="398"/>
        <v/>
      </c>
      <c r="R896" t="str">
        <f t="shared" si="399"/>
        <v/>
      </c>
      <c r="S896" t="str">
        <f t="shared" si="400"/>
        <v/>
      </c>
      <c r="T896" t="str">
        <f t="shared" si="401"/>
        <v/>
      </c>
      <c r="U896" t="str">
        <f t="shared" si="402"/>
        <v/>
      </c>
      <c r="V896" t="str">
        <f t="shared" si="403"/>
        <v/>
      </c>
      <c r="W896" t="str">
        <f t="shared" si="404"/>
        <v/>
      </c>
      <c r="X896" t="str">
        <f t="shared" si="405"/>
        <v/>
      </c>
      <c r="Y896" t="str">
        <f t="shared" si="406"/>
        <v/>
      </c>
      <c r="Z896" t="str">
        <f t="shared" si="414"/>
        <v/>
      </c>
      <c r="AA896" t="str">
        <f t="shared" si="407"/>
        <v/>
      </c>
      <c r="AB896" t="str">
        <f t="shared" si="408"/>
        <v/>
      </c>
      <c r="AC896" t="str">
        <f t="shared" si="409"/>
        <v/>
      </c>
      <c r="AD896" t="str">
        <f t="shared" si="410"/>
        <v/>
      </c>
      <c r="AE896" t="str">
        <f t="shared" si="411"/>
        <v/>
      </c>
      <c r="AF896" t="str">
        <f t="shared" si="412"/>
        <v/>
      </c>
    </row>
    <row r="897" spans="4:32" ht="14.4" hidden="1">
      <c r="D897" t="str">
        <f t="shared" si="387"/>
        <v/>
      </c>
      <c r="E897" t="str">
        <f t="shared" si="388"/>
        <v/>
      </c>
      <c r="F897" t="str">
        <f t="shared" si="389"/>
        <v/>
      </c>
      <c r="G897" t="str">
        <f t="shared" si="413"/>
        <v/>
      </c>
      <c r="I897" t="str">
        <f t="shared" si="390"/>
        <v/>
      </c>
      <c r="J897" t="str">
        <f t="shared" si="391"/>
        <v/>
      </c>
      <c r="K897" t="str">
        <f t="shared" si="392"/>
        <v/>
      </c>
      <c r="L897" t="str">
        <f t="shared" si="393"/>
        <v/>
      </c>
      <c r="M897" t="str">
        <f t="shared" si="394"/>
        <v/>
      </c>
      <c r="N897" t="str">
        <f t="shared" si="395"/>
        <v/>
      </c>
      <c r="O897" t="str">
        <f t="shared" si="396"/>
        <v/>
      </c>
      <c r="P897" t="str">
        <f t="shared" si="397"/>
        <v/>
      </c>
      <c r="Q897" t="str">
        <f t="shared" si="398"/>
        <v/>
      </c>
      <c r="R897" t="str">
        <f t="shared" si="399"/>
        <v/>
      </c>
      <c r="S897" t="str">
        <f t="shared" si="400"/>
        <v/>
      </c>
      <c r="T897" t="str">
        <f t="shared" si="401"/>
        <v/>
      </c>
      <c r="U897" t="str">
        <f t="shared" si="402"/>
        <v/>
      </c>
      <c r="V897" t="str">
        <f t="shared" si="403"/>
        <v/>
      </c>
      <c r="W897" t="str">
        <f t="shared" si="404"/>
        <v/>
      </c>
      <c r="X897" t="str">
        <f t="shared" si="405"/>
        <v/>
      </c>
      <c r="Y897" t="str">
        <f t="shared" si="406"/>
        <v/>
      </c>
      <c r="Z897" t="str">
        <f t="shared" si="414"/>
        <v/>
      </c>
      <c r="AA897" t="str">
        <f t="shared" si="407"/>
        <v/>
      </c>
      <c r="AB897" t="str">
        <f t="shared" si="408"/>
        <v/>
      </c>
      <c r="AC897" t="str">
        <f t="shared" si="409"/>
        <v/>
      </c>
      <c r="AD897" t="str">
        <f t="shared" si="410"/>
        <v/>
      </c>
      <c r="AE897" t="str">
        <f t="shared" si="411"/>
        <v/>
      </c>
      <c r="AF897" t="str">
        <f t="shared" si="412"/>
        <v/>
      </c>
    </row>
    <row r="898" spans="4:32" ht="14.4" hidden="1">
      <c r="D898" t="str">
        <f t="shared" ref="D898:D961" si="415">IF(ISBLANK(A898),"",B898&amp;" ("&amp;Y898&amp;"/"&amp;L898&amp;"/"&amp;M898&amp;AA898&amp;"/"&amp;Z898&amp;"/"&amp;AF898&amp;")")</f>
        <v/>
      </c>
      <c r="E898" t="str">
        <f t="shared" ref="E898:E961" si="416">IF(
  ISBLANK(A898),
  "",
  TRIM(SUBSTITUTE(
    SUBSTITUTE(
      V898,
      MID(V898, FIND("(", V898), FIND(")", V898) - FIND("(", V898) + 1),
      ""
    ),
    "Processor", ""
  ))
)</f>
        <v/>
      </c>
      <c r="F898" t="str">
        <f t="shared" ref="F898:F961" si="417">IF(ISBLANK(A898), "", BF898)</f>
        <v/>
      </c>
      <c r="G898" t="str">
        <f t="shared" si="413"/>
        <v/>
      </c>
      <c r="I898" t="str">
        <f t="shared" ref="I898:I961" si="418">IF(ISBLANK(A898), "", SUBSTITUTE(AO898, "-inch", """"))</f>
        <v/>
      </c>
      <c r="J898" t="str">
        <f t="shared" ref="J898:J961" si="419">IF(ISBLANK(A898), "", AP898)</f>
        <v/>
      </c>
      <c r="K898" t="str">
        <f t="shared" ref="K898:K961" si="420">IF(ISBLANK(A898), "", AR898)</f>
        <v/>
      </c>
      <c r="L898" t="str">
        <f t="shared" ref="L898:L961" si="421">IF(
  ISBLANK(A898),
  "",
  MID(AB898, FIND("GB", AB898) - 2, 4)
)</f>
        <v/>
      </c>
      <c r="M898" t="str">
        <f t="shared" ref="M898:M961" si="422">IF(ISBLANK(A898),"",LEFT(AC898,FIND(" ",AC898)-1))</f>
        <v/>
      </c>
      <c r="N898" t="str">
        <f t="shared" ref="N898:N961" si="423">IF(
  AND(LEN(TRIM(AD898))=0, LEN(TRIM(AE898))=0),
  "",
  IF(LEN(TRIM(AD898))&gt;0, "Side:" &amp; CHAR(10) &amp; AD898 &amp; CHAR(10) &amp; CHAR(10), "") &amp;
  IF(LEN(TRIM(AE898))&gt;0, "Back:" &amp; CHAR(10) &amp; AE898, "")
)</f>
        <v/>
      </c>
      <c r="O898" t="str">
        <f t="shared" ref="O898:O961" si="424">IF(ISBLANK(A898), "", _xlfn.TEXTBEFORE(BX898, " ("))</f>
        <v/>
      </c>
      <c r="P898" t="str">
        <f t="shared" ref="P898:P961" si="425">IF(ISBLANK(A898), "", TRIM(_xlfn.TEXTBEFORE(BW898, " (")))</f>
        <v/>
      </c>
      <c r="Q898" t="str">
        <f t="shared" ref="Q898:Q961" si="426">IF(ISBLANK(A898), "", BJ898)</f>
        <v/>
      </c>
      <c r="R898" t="str">
        <f t="shared" ref="R898:R961" si="427">IF(ISBLANK(A898), "", CD898)</f>
        <v/>
      </c>
      <c r="S898" t="str">
        <f t="shared" ref="S898:S961" si="428">IF(ISBLANK(A898),"","No Battery")</f>
        <v/>
      </c>
      <c r="T898" t="str">
        <f t="shared" ref="T898:T961" si="429">IF(ISBLANK(A898), "", IFERROR(_xlfn.TEXTBEFORE(BT898, ", Output:"), "Not Found"))</f>
        <v/>
      </c>
      <c r="U898" t="str">
        <f t="shared" ref="U898:U961" si="430">IF(ISBLANK(A898), "", IF(BY898 = "N/A", "", BY898))</f>
        <v/>
      </c>
      <c r="V898" t="str">
        <f t="shared" ref="V898:V961" si="431">IF(ISBLANK(A898), "", BC898)</f>
        <v/>
      </c>
      <c r="W898" t="str">
        <f t="shared" ref="W898:W961" si="432">IF(
  ISBLANK(A898),
  "",
  LEFT(V898, SEARCH("processor", LOWER(V898)) - 1) &amp;
  MID(V898, SEARCH("processor", LOWER(V898)) + 10, FIND(" ", MID(V898, SEARCH("processor", LOWER(V898)) + 10, 20)) - 1)
)</f>
        <v/>
      </c>
      <c r="X898" t="str">
        <f t="shared" ref="X898:X961" si="433">IF(
  ISBLANK(A898),
  "",
  IFERROR(
    IF(
      ISNUMBER(SEARCH("Core™ i", E898)),
      _xlfn.TEXTBEFORE(_xlfn.TEXTAFTER(E898, "Core™ "), " "),
      IF(ISNUMBER(SEARCH("Core™ Ultra 7", E898)), "U7",
      IF(ISNUMBER(SEARCH("Core™ Ultra 5", E898)), "U5",
      IF(ISNUMBER(SEARCH("Core™ Ultra 3", E898)), "U3",
      IF(ISNUMBER(SEARCH("Core™ 7", E898)), "Core 7",
      IF(ISNUMBER(SEARCH("Core™ 5", E898)), "Core 5",
      IF(ISNUMBER(SEARCH("Core™ 3", E898)), "Core 3",
      IF(ISNUMBER(SEARCH("Ryzen™ 7", E898)), "R7",
      IF(ISNUMBER(SEARCH("Ryzen™ 5", E898)), "R5",
      IF(ISNUMBER(SEARCH("Ryzen™ 3", E898)), "R3",
      W898
    )))))))))),
    E898
  )
)</f>
        <v/>
      </c>
      <c r="Y898" t="str">
        <f t="shared" ref="Y898:Y961" si="434">IF(ISBLANK(A898), "",
  IF(OR(X898="U3", X898="U5", X898="U7", X898="Core 3", X898="Core 5", X898="Core 7"),
    X898 &amp; " " &amp; TRIM(RIGHT(W898, LEN(W898) - FIND("♦", SUBSTITUTE(W898, " ", "♦", LEN(W898) - LEN(SUBSTITUTE(W898, " ", "")))))),
    IF(OR(X898="R3", X898="R5", X898="R7"),
      X898 &amp; " " &amp; TRIM(MID(
        W898,
        FIND("♦", SUBSTITUTE(W898, " ", "♦", LEN(W898) - LEN(SUBSTITUTE(W898, " ", "")) - 1)) + 1,
        FIND("♦", SUBSTITUTE(W898, " ", "♦", LEN(W898) - LEN(SUBSTITUTE(W898, " ", "")))) - FIND("♦", SUBSTITUTE(W898, " ", "♦", LEN(W898) - LEN(SUBSTITUTE(W898, " ", "")) - 1)) - 1
      )),
      X898
    )
  )
)</f>
        <v/>
      </c>
      <c r="Z898" t="str">
        <f t="shared" si="414"/>
        <v/>
      </c>
      <c r="AA898" t="str">
        <f t="shared" ref="AA898:AA961" si="435">IF(
  ISBLANK(F898),
  "",
  IF(
    ISNUMBER(SEARCH("RTX", F898)),
    "/" &amp; LEFT(MID(F898, SEARCH("RTX", F898), 15),
               IFERROR(SEARCH(" ", MID(F898, SEARCH("RTX", F898), 15), 6) - 1, 15)),
    ""
  )
)</f>
        <v/>
      </c>
      <c r="AB898" t="str">
        <f t="shared" ref="AB898:AB961" si="436">IF(ISBLANK(A898), "", BH898)</f>
        <v/>
      </c>
      <c r="AC898" t="str">
        <f t="shared" ref="AC898:AC961" si="437">IF(ISBLANK(A898), "", BI898)</f>
        <v/>
      </c>
      <c r="AD898" t="str">
        <f t="shared" ref="AD898:AD961" si="438">IF(ISBLANK(A898), "", BU898)</f>
        <v/>
      </c>
      <c r="AE898" t="str">
        <f t="shared" ref="AE898:AE961" si="439">IF(ISBLANK(A898), "", BV898)</f>
        <v/>
      </c>
      <c r="AF898" t="str">
        <f t="shared" ref="AF898:AF961" si="440">IF(ISBLANK(A898),"",IFERROR(_xlfn.TEXTBEFORE(A898, "-"), A898))</f>
        <v/>
      </c>
    </row>
    <row r="899" spans="4:32" ht="14.4" hidden="1">
      <c r="D899" t="str">
        <f t="shared" si="415"/>
        <v/>
      </c>
      <c r="E899" t="str">
        <f t="shared" si="416"/>
        <v/>
      </c>
      <c r="F899" t="str">
        <f t="shared" si="417"/>
        <v/>
      </c>
      <c r="G899" t="str">
        <f t="shared" si="413"/>
        <v/>
      </c>
      <c r="I899" t="str">
        <f t="shared" si="418"/>
        <v/>
      </c>
      <c r="J899" t="str">
        <f t="shared" si="419"/>
        <v/>
      </c>
      <c r="K899" t="str">
        <f t="shared" si="420"/>
        <v/>
      </c>
      <c r="L899" t="str">
        <f t="shared" si="421"/>
        <v/>
      </c>
      <c r="M899" t="str">
        <f t="shared" si="422"/>
        <v/>
      </c>
      <c r="N899" t="str">
        <f t="shared" si="423"/>
        <v/>
      </c>
      <c r="O899" t="str">
        <f t="shared" si="424"/>
        <v/>
      </c>
      <c r="P899" t="str">
        <f t="shared" si="425"/>
        <v/>
      </c>
      <c r="Q899" t="str">
        <f t="shared" si="426"/>
        <v/>
      </c>
      <c r="R899" t="str">
        <f t="shared" si="427"/>
        <v/>
      </c>
      <c r="S899" t="str">
        <f t="shared" si="428"/>
        <v/>
      </c>
      <c r="T899" t="str">
        <f t="shared" si="429"/>
        <v/>
      </c>
      <c r="U899" t="str">
        <f t="shared" si="430"/>
        <v/>
      </c>
      <c r="V899" t="str">
        <f t="shared" si="431"/>
        <v/>
      </c>
      <c r="W899" t="str">
        <f t="shared" si="432"/>
        <v/>
      </c>
      <c r="X899" t="str">
        <f t="shared" si="433"/>
        <v/>
      </c>
      <c r="Y899" t="str">
        <f t="shared" si="434"/>
        <v/>
      </c>
      <c r="Z899" t="str">
        <f t="shared" si="414"/>
        <v/>
      </c>
      <c r="AA899" t="str">
        <f t="shared" si="435"/>
        <v/>
      </c>
      <c r="AB899" t="str">
        <f t="shared" si="436"/>
        <v/>
      </c>
      <c r="AC899" t="str">
        <f t="shared" si="437"/>
        <v/>
      </c>
      <c r="AD899" t="str">
        <f t="shared" si="438"/>
        <v/>
      </c>
      <c r="AE899" t="str">
        <f t="shared" si="439"/>
        <v/>
      </c>
      <c r="AF899" t="str">
        <f t="shared" si="440"/>
        <v/>
      </c>
    </row>
    <row r="900" spans="4:32" ht="14.4" hidden="1">
      <c r="D900" t="str">
        <f t="shared" si="415"/>
        <v/>
      </c>
      <c r="E900" t="str">
        <f t="shared" si="416"/>
        <v/>
      </c>
      <c r="F900" t="str">
        <f t="shared" si="417"/>
        <v/>
      </c>
      <c r="G900" t="str">
        <f t="shared" si="413"/>
        <v/>
      </c>
      <c r="I900" t="str">
        <f t="shared" si="418"/>
        <v/>
      </c>
      <c r="J900" t="str">
        <f t="shared" si="419"/>
        <v/>
      </c>
      <c r="K900" t="str">
        <f t="shared" si="420"/>
        <v/>
      </c>
      <c r="L900" t="str">
        <f t="shared" si="421"/>
        <v/>
      </c>
      <c r="M900" t="str">
        <f t="shared" si="422"/>
        <v/>
      </c>
      <c r="N900" t="str">
        <f t="shared" si="423"/>
        <v/>
      </c>
      <c r="O900" t="str">
        <f t="shared" si="424"/>
        <v/>
      </c>
      <c r="P900" t="str">
        <f t="shared" si="425"/>
        <v/>
      </c>
      <c r="Q900" t="str">
        <f t="shared" si="426"/>
        <v/>
      </c>
      <c r="R900" t="str">
        <f t="shared" si="427"/>
        <v/>
      </c>
      <c r="S900" t="str">
        <f t="shared" si="428"/>
        <v/>
      </c>
      <c r="T900" t="str">
        <f t="shared" si="429"/>
        <v/>
      </c>
      <c r="U900" t="str">
        <f t="shared" si="430"/>
        <v/>
      </c>
      <c r="V900" t="str">
        <f t="shared" si="431"/>
        <v/>
      </c>
      <c r="W900" t="str">
        <f t="shared" si="432"/>
        <v/>
      </c>
      <c r="X900" t="str">
        <f t="shared" si="433"/>
        <v/>
      </c>
      <c r="Y900" t="str">
        <f t="shared" si="434"/>
        <v/>
      </c>
      <c r="Z900" t="str">
        <f t="shared" si="414"/>
        <v/>
      </c>
      <c r="AA900" t="str">
        <f t="shared" si="435"/>
        <v/>
      </c>
      <c r="AB900" t="str">
        <f t="shared" si="436"/>
        <v/>
      </c>
      <c r="AC900" t="str">
        <f t="shared" si="437"/>
        <v/>
      </c>
      <c r="AD900" t="str">
        <f t="shared" si="438"/>
        <v/>
      </c>
      <c r="AE900" t="str">
        <f t="shared" si="439"/>
        <v/>
      </c>
      <c r="AF900" t="str">
        <f t="shared" si="440"/>
        <v/>
      </c>
    </row>
    <row r="901" spans="4:32" ht="14.4" hidden="1">
      <c r="D901" t="str">
        <f t="shared" si="415"/>
        <v/>
      </c>
      <c r="E901" t="str">
        <f t="shared" si="416"/>
        <v/>
      </c>
      <c r="F901" t="str">
        <f t="shared" si="417"/>
        <v/>
      </c>
      <c r="G901" t="str">
        <f t="shared" si="413"/>
        <v/>
      </c>
      <c r="I901" t="str">
        <f t="shared" si="418"/>
        <v/>
      </c>
      <c r="J901" t="str">
        <f t="shared" si="419"/>
        <v/>
      </c>
      <c r="K901" t="str">
        <f t="shared" si="420"/>
        <v/>
      </c>
      <c r="L901" t="str">
        <f t="shared" si="421"/>
        <v/>
      </c>
      <c r="M901" t="str">
        <f t="shared" si="422"/>
        <v/>
      </c>
      <c r="N901" t="str">
        <f t="shared" si="423"/>
        <v/>
      </c>
      <c r="O901" t="str">
        <f t="shared" si="424"/>
        <v/>
      </c>
      <c r="P901" t="str">
        <f t="shared" si="425"/>
        <v/>
      </c>
      <c r="Q901" t="str">
        <f t="shared" si="426"/>
        <v/>
      </c>
      <c r="R901" t="str">
        <f t="shared" si="427"/>
        <v/>
      </c>
      <c r="S901" t="str">
        <f t="shared" si="428"/>
        <v/>
      </c>
      <c r="T901" t="str">
        <f t="shared" si="429"/>
        <v/>
      </c>
      <c r="U901" t="str">
        <f t="shared" si="430"/>
        <v/>
      </c>
      <c r="V901" t="str">
        <f t="shared" si="431"/>
        <v/>
      </c>
      <c r="W901" t="str">
        <f t="shared" si="432"/>
        <v/>
      </c>
      <c r="X901" t="str">
        <f t="shared" si="433"/>
        <v/>
      </c>
      <c r="Y901" t="str">
        <f t="shared" si="434"/>
        <v/>
      </c>
      <c r="Z901" t="str">
        <f t="shared" si="414"/>
        <v/>
      </c>
      <c r="AA901" t="str">
        <f t="shared" si="435"/>
        <v/>
      </c>
      <c r="AB901" t="str">
        <f t="shared" si="436"/>
        <v/>
      </c>
      <c r="AC901" t="str">
        <f t="shared" si="437"/>
        <v/>
      </c>
      <c r="AD901" t="str">
        <f t="shared" si="438"/>
        <v/>
      </c>
      <c r="AE901" t="str">
        <f t="shared" si="439"/>
        <v/>
      </c>
      <c r="AF901" t="str">
        <f t="shared" si="440"/>
        <v/>
      </c>
    </row>
    <row r="902" spans="4:32" ht="14.4" hidden="1">
      <c r="D902" t="str">
        <f t="shared" si="415"/>
        <v/>
      </c>
      <c r="E902" t="str">
        <f t="shared" si="416"/>
        <v/>
      </c>
      <c r="F902" t="str">
        <f t="shared" si="417"/>
        <v/>
      </c>
      <c r="G902" t="str">
        <f t="shared" si="413"/>
        <v/>
      </c>
      <c r="I902" t="str">
        <f t="shared" si="418"/>
        <v/>
      </c>
      <c r="J902" t="str">
        <f t="shared" si="419"/>
        <v/>
      </c>
      <c r="K902" t="str">
        <f t="shared" si="420"/>
        <v/>
      </c>
      <c r="L902" t="str">
        <f t="shared" si="421"/>
        <v/>
      </c>
      <c r="M902" t="str">
        <f t="shared" si="422"/>
        <v/>
      </c>
      <c r="N902" t="str">
        <f t="shared" si="423"/>
        <v/>
      </c>
      <c r="O902" t="str">
        <f t="shared" si="424"/>
        <v/>
      </c>
      <c r="P902" t="str">
        <f t="shared" si="425"/>
        <v/>
      </c>
      <c r="Q902" t="str">
        <f t="shared" si="426"/>
        <v/>
      </c>
      <c r="R902" t="str">
        <f t="shared" si="427"/>
        <v/>
      </c>
      <c r="S902" t="str">
        <f t="shared" si="428"/>
        <v/>
      </c>
      <c r="T902" t="str">
        <f t="shared" si="429"/>
        <v/>
      </c>
      <c r="U902" t="str">
        <f t="shared" si="430"/>
        <v/>
      </c>
      <c r="V902" t="str">
        <f t="shared" si="431"/>
        <v/>
      </c>
      <c r="W902" t="str">
        <f t="shared" si="432"/>
        <v/>
      </c>
      <c r="X902" t="str">
        <f t="shared" si="433"/>
        <v/>
      </c>
      <c r="Y902" t="str">
        <f t="shared" si="434"/>
        <v/>
      </c>
      <c r="Z902" t="str">
        <f t="shared" si="414"/>
        <v/>
      </c>
      <c r="AA902" t="str">
        <f t="shared" si="435"/>
        <v/>
      </c>
      <c r="AB902" t="str">
        <f t="shared" si="436"/>
        <v/>
      </c>
      <c r="AC902" t="str">
        <f t="shared" si="437"/>
        <v/>
      </c>
      <c r="AD902" t="str">
        <f t="shared" si="438"/>
        <v/>
      </c>
      <c r="AE902" t="str">
        <f t="shared" si="439"/>
        <v/>
      </c>
      <c r="AF902" t="str">
        <f t="shared" si="440"/>
        <v/>
      </c>
    </row>
    <row r="903" spans="4:32" ht="14.4" hidden="1">
      <c r="D903" t="str">
        <f t="shared" si="415"/>
        <v/>
      </c>
      <c r="E903" t="str">
        <f t="shared" si="416"/>
        <v/>
      </c>
      <c r="F903" t="str">
        <f t="shared" si="417"/>
        <v/>
      </c>
      <c r="G903" t="str">
        <f t="shared" si="413"/>
        <v/>
      </c>
      <c r="I903" t="str">
        <f t="shared" si="418"/>
        <v/>
      </c>
      <c r="J903" t="str">
        <f t="shared" si="419"/>
        <v/>
      </c>
      <c r="K903" t="str">
        <f t="shared" si="420"/>
        <v/>
      </c>
      <c r="L903" t="str">
        <f t="shared" si="421"/>
        <v/>
      </c>
      <c r="M903" t="str">
        <f t="shared" si="422"/>
        <v/>
      </c>
      <c r="N903" t="str">
        <f t="shared" si="423"/>
        <v/>
      </c>
      <c r="O903" t="str">
        <f t="shared" si="424"/>
        <v/>
      </c>
      <c r="P903" t="str">
        <f t="shared" si="425"/>
        <v/>
      </c>
      <c r="Q903" t="str">
        <f t="shared" si="426"/>
        <v/>
      </c>
      <c r="R903" t="str">
        <f t="shared" si="427"/>
        <v/>
      </c>
      <c r="S903" t="str">
        <f t="shared" si="428"/>
        <v/>
      </c>
      <c r="T903" t="str">
        <f t="shared" si="429"/>
        <v/>
      </c>
      <c r="U903" t="str">
        <f t="shared" si="430"/>
        <v/>
      </c>
      <c r="V903" t="str">
        <f t="shared" si="431"/>
        <v/>
      </c>
      <c r="W903" t="str">
        <f t="shared" si="432"/>
        <v/>
      </c>
      <c r="X903" t="str">
        <f t="shared" si="433"/>
        <v/>
      </c>
      <c r="Y903" t="str">
        <f t="shared" si="434"/>
        <v/>
      </c>
      <c r="Z903" t="str">
        <f t="shared" si="414"/>
        <v/>
      </c>
      <c r="AA903" t="str">
        <f t="shared" si="435"/>
        <v/>
      </c>
      <c r="AB903" t="str">
        <f t="shared" si="436"/>
        <v/>
      </c>
      <c r="AC903" t="str">
        <f t="shared" si="437"/>
        <v/>
      </c>
      <c r="AD903" t="str">
        <f t="shared" si="438"/>
        <v/>
      </c>
      <c r="AE903" t="str">
        <f t="shared" si="439"/>
        <v/>
      </c>
      <c r="AF903" t="str">
        <f t="shared" si="440"/>
        <v/>
      </c>
    </row>
    <row r="904" spans="4:32" ht="14.4" hidden="1">
      <c r="D904" t="str">
        <f t="shared" si="415"/>
        <v/>
      </c>
      <c r="E904" t="str">
        <f t="shared" si="416"/>
        <v/>
      </c>
      <c r="F904" t="str">
        <f t="shared" si="417"/>
        <v/>
      </c>
      <c r="G904" t="str">
        <f t="shared" si="413"/>
        <v/>
      </c>
      <c r="I904" t="str">
        <f t="shared" si="418"/>
        <v/>
      </c>
      <c r="J904" t="str">
        <f t="shared" si="419"/>
        <v/>
      </c>
      <c r="K904" t="str">
        <f t="shared" si="420"/>
        <v/>
      </c>
      <c r="L904" t="str">
        <f t="shared" si="421"/>
        <v/>
      </c>
      <c r="M904" t="str">
        <f t="shared" si="422"/>
        <v/>
      </c>
      <c r="N904" t="str">
        <f t="shared" si="423"/>
        <v/>
      </c>
      <c r="O904" t="str">
        <f t="shared" si="424"/>
        <v/>
      </c>
      <c r="P904" t="str">
        <f t="shared" si="425"/>
        <v/>
      </c>
      <c r="Q904" t="str">
        <f t="shared" si="426"/>
        <v/>
      </c>
      <c r="R904" t="str">
        <f t="shared" si="427"/>
        <v/>
      </c>
      <c r="S904" t="str">
        <f t="shared" si="428"/>
        <v/>
      </c>
      <c r="T904" t="str">
        <f t="shared" si="429"/>
        <v/>
      </c>
      <c r="U904" t="str">
        <f t="shared" si="430"/>
        <v/>
      </c>
      <c r="V904" t="str">
        <f t="shared" si="431"/>
        <v/>
      </c>
      <c r="W904" t="str">
        <f t="shared" si="432"/>
        <v/>
      </c>
      <c r="X904" t="str">
        <f t="shared" si="433"/>
        <v/>
      </c>
      <c r="Y904" t="str">
        <f t="shared" si="434"/>
        <v/>
      </c>
      <c r="Z904" t="str">
        <f t="shared" si="414"/>
        <v/>
      </c>
      <c r="AA904" t="str">
        <f t="shared" si="435"/>
        <v/>
      </c>
      <c r="AB904" t="str">
        <f t="shared" si="436"/>
        <v/>
      </c>
      <c r="AC904" t="str">
        <f t="shared" si="437"/>
        <v/>
      </c>
      <c r="AD904" t="str">
        <f t="shared" si="438"/>
        <v/>
      </c>
      <c r="AE904" t="str">
        <f t="shared" si="439"/>
        <v/>
      </c>
      <c r="AF904" t="str">
        <f t="shared" si="440"/>
        <v/>
      </c>
    </row>
    <row r="905" spans="4:32" ht="14.4" hidden="1">
      <c r="D905" t="str">
        <f t="shared" si="415"/>
        <v/>
      </c>
      <c r="E905" t="str">
        <f t="shared" si="416"/>
        <v/>
      </c>
      <c r="F905" t="str">
        <f t="shared" si="417"/>
        <v/>
      </c>
      <c r="G905" t="str">
        <f t="shared" si="413"/>
        <v/>
      </c>
      <c r="I905" t="str">
        <f t="shared" si="418"/>
        <v/>
      </c>
      <c r="J905" t="str">
        <f t="shared" si="419"/>
        <v/>
      </c>
      <c r="K905" t="str">
        <f t="shared" si="420"/>
        <v/>
      </c>
      <c r="L905" t="str">
        <f t="shared" si="421"/>
        <v/>
      </c>
      <c r="M905" t="str">
        <f t="shared" si="422"/>
        <v/>
      </c>
      <c r="N905" t="str">
        <f t="shared" si="423"/>
        <v/>
      </c>
      <c r="O905" t="str">
        <f t="shared" si="424"/>
        <v/>
      </c>
      <c r="P905" t="str">
        <f t="shared" si="425"/>
        <v/>
      </c>
      <c r="Q905" t="str">
        <f t="shared" si="426"/>
        <v/>
      </c>
      <c r="R905" t="str">
        <f t="shared" si="427"/>
        <v/>
      </c>
      <c r="S905" t="str">
        <f t="shared" si="428"/>
        <v/>
      </c>
      <c r="T905" t="str">
        <f t="shared" si="429"/>
        <v/>
      </c>
      <c r="U905" t="str">
        <f t="shared" si="430"/>
        <v/>
      </c>
      <c r="V905" t="str">
        <f t="shared" si="431"/>
        <v/>
      </c>
      <c r="W905" t="str">
        <f t="shared" si="432"/>
        <v/>
      </c>
      <c r="X905" t="str">
        <f t="shared" si="433"/>
        <v/>
      </c>
      <c r="Y905" t="str">
        <f t="shared" si="434"/>
        <v/>
      </c>
      <c r="Z905" t="str">
        <f t="shared" si="414"/>
        <v/>
      </c>
      <c r="AA905" t="str">
        <f t="shared" si="435"/>
        <v/>
      </c>
      <c r="AB905" t="str">
        <f t="shared" si="436"/>
        <v/>
      </c>
      <c r="AC905" t="str">
        <f t="shared" si="437"/>
        <v/>
      </c>
      <c r="AD905" t="str">
        <f t="shared" si="438"/>
        <v/>
      </c>
      <c r="AE905" t="str">
        <f t="shared" si="439"/>
        <v/>
      </c>
      <c r="AF905" t="str">
        <f t="shared" si="440"/>
        <v/>
      </c>
    </row>
    <row r="906" spans="4:32" ht="14.4" hidden="1">
      <c r="D906" t="str">
        <f t="shared" si="415"/>
        <v/>
      </c>
      <c r="E906" t="str">
        <f t="shared" si="416"/>
        <v/>
      </c>
      <c r="F906" t="str">
        <f t="shared" si="417"/>
        <v/>
      </c>
      <c r="G906" t="str">
        <f t="shared" si="413"/>
        <v/>
      </c>
      <c r="I906" t="str">
        <f t="shared" si="418"/>
        <v/>
      </c>
      <c r="J906" t="str">
        <f t="shared" si="419"/>
        <v/>
      </c>
      <c r="K906" t="str">
        <f t="shared" si="420"/>
        <v/>
      </c>
      <c r="L906" t="str">
        <f t="shared" si="421"/>
        <v/>
      </c>
      <c r="M906" t="str">
        <f t="shared" si="422"/>
        <v/>
      </c>
      <c r="N906" t="str">
        <f t="shared" si="423"/>
        <v/>
      </c>
      <c r="O906" t="str">
        <f t="shared" si="424"/>
        <v/>
      </c>
      <c r="P906" t="str">
        <f t="shared" si="425"/>
        <v/>
      </c>
      <c r="Q906" t="str">
        <f t="shared" si="426"/>
        <v/>
      </c>
      <c r="R906" t="str">
        <f t="shared" si="427"/>
        <v/>
      </c>
      <c r="S906" t="str">
        <f t="shared" si="428"/>
        <v/>
      </c>
      <c r="T906" t="str">
        <f t="shared" si="429"/>
        <v/>
      </c>
      <c r="U906" t="str">
        <f t="shared" si="430"/>
        <v/>
      </c>
      <c r="V906" t="str">
        <f t="shared" si="431"/>
        <v/>
      </c>
      <c r="W906" t="str">
        <f t="shared" si="432"/>
        <v/>
      </c>
      <c r="X906" t="str">
        <f t="shared" si="433"/>
        <v/>
      </c>
      <c r="Y906" t="str">
        <f t="shared" si="434"/>
        <v/>
      </c>
      <c r="Z906" t="str">
        <f t="shared" si="414"/>
        <v/>
      </c>
      <c r="AA906" t="str">
        <f t="shared" si="435"/>
        <v/>
      </c>
      <c r="AB906" t="str">
        <f t="shared" si="436"/>
        <v/>
      </c>
      <c r="AC906" t="str">
        <f t="shared" si="437"/>
        <v/>
      </c>
      <c r="AD906" t="str">
        <f t="shared" si="438"/>
        <v/>
      </c>
      <c r="AE906" t="str">
        <f t="shared" si="439"/>
        <v/>
      </c>
      <c r="AF906" t="str">
        <f t="shared" si="440"/>
        <v/>
      </c>
    </row>
    <row r="907" spans="4:32" ht="14.4" hidden="1">
      <c r="D907" t="str">
        <f t="shared" si="415"/>
        <v/>
      </c>
      <c r="E907" t="str">
        <f t="shared" si="416"/>
        <v/>
      </c>
      <c r="F907" t="str">
        <f t="shared" si="417"/>
        <v/>
      </c>
      <c r="G907" t="str">
        <f t="shared" si="413"/>
        <v/>
      </c>
      <c r="I907" t="str">
        <f t="shared" si="418"/>
        <v/>
      </c>
      <c r="J907" t="str">
        <f t="shared" si="419"/>
        <v/>
      </c>
      <c r="K907" t="str">
        <f t="shared" si="420"/>
        <v/>
      </c>
      <c r="L907" t="str">
        <f t="shared" si="421"/>
        <v/>
      </c>
      <c r="M907" t="str">
        <f t="shared" si="422"/>
        <v/>
      </c>
      <c r="N907" t="str">
        <f t="shared" si="423"/>
        <v/>
      </c>
      <c r="O907" t="str">
        <f t="shared" si="424"/>
        <v/>
      </c>
      <c r="P907" t="str">
        <f t="shared" si="425"/>
        <v/>
      </c>
      <c r="Q907" t="str">
        <f t="shared" si="426"/>
        <v/>
      </c>
      <c r="R907" t="str">
        <f t="shared" si="427"/>
        <v/>
      </c>
      <c r="S907" t="str">
        <f t="shared" si="428"/>
        <v/>
      </c>
      <c r="T907" t="str">
        <f t="shared" si="429"/>
        <v/>
      </c>
      <c r="U907" t="str">
        <f t="shared" si="430"/>
        <v/>
      </c>
      <c r="V907" t="str">
        <f t="shared" si="431"/>
        <v/>
      </c>
      <c r="W907" t="str">
        <f t="shared" si="432"/>
        <v/>
      </c>
      <c r="X907" t="str">
        <f t="shared" si="433"/>
        <v/>
      </c>
      <c r="Y907" t="str">
        <f t="shared" si="434"/>
        <v/>
      </c>
      <c r="Z907" t="str">
        <f t="shared" si="414"/>
        <v/>
      </c>
      <c r="AA907" t="str">
        <f t="shared" si="435"/>
        <v/>
      </c>
      <c r="AB907" t="str">
        <f t="shared" si="436"/>
        <v/>
      </c>
      <c r="AC907" t="str">
        <f t="shared" si="437"/>
        <v/>
      </c>
      <c r="AD907" t="str">
        <f t="shared" si="438"/>
        <v/>
      </c>
      <c r="AE907" t="str">
        <f t="shared" si="439"/>
        <v/>
      </c>
      <c r="AF907" t="str">
        <f t="shared" si="440"/>
        <v/>
      </c>
    </row>
    <row r="908" spans="4:32" ht="14.4" hidden="1">
      <c r="D908" t="str">
        <f t="shared" si="415"/>
        <v/>
      </c>
      <c r="E908" t="str">
        <f t="shared" si="416"/>
        <v/>
      </c>
      <c r="F908" t="str">
        <f t="shared" si="417"/>
        <v/>
      </c>
      <c r="G908" t="str">
        <f t="shared" si="413"/>
        <v/>
      </c>
      <c r="I908" t="str">
        <f t="shared" si="418"/>
        <v/>
      </c>
      <c r="J908" t="str">
        <f t="shared" si="419"/>
        <v/>
      </c>
      <c r="K908" t="str">
        <f t="shared" si="420"/>
        <v/>
      </c>
      <c r="L908" t="str">
        <f t="shared" si="421"/>
        <v/>
      </c>
      <c r="M908" t="str">
        <f t="shared" si="422"/>
        <v/>
      </c>
      <c r="N908" t="str">
        <f t="shared" si="423"/>
        <v/>
      </c>
      <c r="O908" t="str">
        <f t="shared" si="424"/>
        <v/>
      </c>
      <c r="P908" t="str">
        <f t="shared" si="425"/>
        <v/>
      </c>
      <c r="Q908" t="str">
        <f t="shared" si="426"/>
        <v/>
      </c>
      <c r="R908" t="str">
        <f t="shared" si="427"/>
        <v/>
      </c>
      <c r="S908" t="str">
        <f t="shared" si="428"/>
        <v/>
      </c>
      <c r="T908" t="str">
        <f t="shared" si="429"/>
        <v/>
      </c>
      <c r="U908" t="str">
        <f t="shared" si="430"/>
        <v/>
      </c>
      <c r="V908" t="str">
        <f t="shared" si="431"/>
        <v/>
      </c>
      <c r="W908" t="str">
        <f t="shared" si="432"/>
        <v/>
      </c>
      <c r="X908" t="str">
        <f t="shared" si="433"/>
        <v/>
      </c>
      <c r="Y908" t="str">
        <f t="shared" si="434"/>
        <v/>
      </c>
      <c r="Z908" t="str">
        <f t="shared" si="414"/>
        <v/>
      </c>
      <c r="AA908" t="str">
        <f t="shared" si="435"/>
        <v/>
      </c>
      <c r="AB908" t="str">
        <f t="shared" si="436"/>
        <v/>
      </c>
      <c r="AC908" t="str">
        <f t="shared" si="437"/>
        <v/>
      </c>
      <c r="AD908" t="str">
        <f t="shared" si="438"/>
        <v/>
      </c>
      <c r="AE908" t="str">
        <f t="shared" si="439"/>
        <v/>
      </c>
      <c r="AF908" t="str">
        <f t="shared" si="440"/>
        <v/>
      </c>
    </row>
    <row r="909" spans="4:32" ht="14.4" hidden="1">
      <c r="D909" t="str">
        <f t="shared" si="415"/>
        <v/>
      </c>
      <c r="E909" t="str">
        <f t="shared" si="416"/>
        <v/>
      </c>
      <c r="F909" t="str">
        <f t="shared" si="417"/>
        <v/>
      </c>
      <c r="G909" t="str">
        <f t="shared" si="413"/>
        <v/>
      </c>
      <c r="I909" t="str">
        <f t="shared" si="418"/>
        <v/>
      </c>
      <c r="J909" t="str">
        <f t="shared" si="419"/>
        <v/>
      </c>
      <c r="K909" t="str">
        <f t="shared" si="420"/>
        <v/>
      </c>
      <c r="L909" t="str">
        <f t="shared" si="421"/>
        <v/>
      </c>
      <c r="M909" t="str">
        <f t="shared" si="422"/>
        <v/>
      </c>
      <c r="N909" t="str">
        <f t="shared" si="423"/>
        <v/>
      </c>
      <c r="O909" t="str">
        <f t="shared" si="424"/>
        <v/>
      </c>
      <c r="P909" t="str">
        <f t="shared" si="425"/>
        <v/>
      </c>
      <c r="Q909" t="str">
        <f t="shared" si="426"/>
        <v/>
      </c>
      <c r="R909" t="str">
        <f t="shared" si="427"/>
        <v/>
      </c>
      <c r="S909" t="str">
        <f t="shared" si="428"/>
        <v/>
      </c>
      <c r="T909" t="str">
        <f t="shared" si="429"/>
        <v/>
      </c>
      <c r="U909" t="str">
        <f t="shared" si="430"/>
        <v/>
      </c>
      <c r="V909" t="str">
        <f t="shared" si="431"/>
        <v/>
      </c>
      <c r="W909" t="str">
        <f t="shared" si="432"/>
        <v/>
      </c>
      <c r="X909" t="str">
        <f t="shared" si="433"/>
        <v/>
      </c>
      <c r="Y909" t="str">
        <f t="shared" si="434"/>
        <v/>
      </c>
      <c r="Z909" t="str">
        <f t="shared" si="414"/>
        <v/>
      </c>
      <c r="AA909" t="str">
        <f t="shared" si="435"/>
        <v/>
      </c>
      <c r="AB909" t="str">
        <f t="shared" si="436"/>
        <v/>
      </c>
      <c r="AC909" t="str">
        <f t="shared" si="437"/>
        <v/>
      </c>
      <c r="AD909" t="str">
        <f t="shared" si="438"/>
        <v/>
      </c>
      <c r="AE909" t="str">
        <f t="shared" si="439"/>
        <v/>
      </c>
      <c r="AF909" t="str">
        <f t="shared" si="440"/>
        <v/>
      </c>
    </row>
    <row r="910" spans="4:32" ht="14.4" hidden="1">
      <c r="D910" t="str">
        <f t="shared" si="415"/>
        <v/>
      </c>
      <c r="E910" t="str">
        <f t="shared" si="416"/>
        <v/>
      </c>
      <c r="F910" t="str">
        <f t="shared" si="417"/>
        <v/>
      </c>
      <c r="G910" t="str">
        <f t="shared" si="413"/>
        <v/>
      </c>
      <c r="I910" t="str">
        <f t="shared" si="418"/>
        <v/>
      </c>
      <c r="J910" t="str">
        <f t="shared" si="419"/>
        <v/>
      </c>
      <c r="K910" t="str">
        <f t="shared" si="420"/>
        <v/>
      </c>
      <c r="L910" t="str">
        <f t="shared" si="421"/>
        <v/>
      </c>
      <c r="M910" t="str">
        <f t="shared" si="422"/>
        <v/>
      </c>
      <c r="N910" t="str">
        <f t="shared" si="423"/>
        <v/>
      </c>
      <c r="O910" t="str">
        <f t="shared" si="424"/>
        <v/>
      </c>
      <c r="P910" t="str">
        <f t="shared" si="425"/>
        <v/>
      </c>
      <c r="Q910" t="str">
        <f t="shared" si="426"/>
        <v/>
      </c>
      <c r="R910" t="str">
        <f t="shared" si="427"/>
        <v/>
      </c>
      <c r="S910" t="str">
        <f t="shared" si="428"/>
        <v/>
      </c>
      <c r="T910" t="str">
        <f t="shared" si="429"/>
        <v/>
      </c>
      <c r="U910" t="str">
        <f t="shared" si="430"/>
        <v/>
      </c>
      <c r="V910" t="str">
        <f t="shared" si="431"/>
        <v/>
      </c>
      <c r="W910" t="str">
        <f t="shared" si="432"/>
        <v/>
      </c>
      <c r="X910" t="str">
        <f t="shared" si="433"/>
        <v/>
      </c>
      <c r="Y910" t="str">
        <f t="shared" si="434"/>
        <v/>
      </c>
      <c r="Z910" t="str">
        <f t="shared" si="414"/>
        <v/>
      </c>
      <c r="AA910" t="str">
        <f t="shared" si="435"/>
        <v/>
      </c>
      <c r="AB910" t="str">
        <f t="shared" si="436"/>
        <v/>
      </c>
      <c r="AC910" t="str">
        <f t="shared" si="437"/>
        <v/>
      </c>
      <c r="AD910" t="str">
        <f t="shared" si="438"/>
        <v/>
      </c>
      <c r="AE910" t="str">
        <f t="shared" si="439"/>
        <v/>
      </c>
      <c r="AF910" t="str">
        <f t="shared" si="440"/>
        <v/>
      </c>
    </row>
    <row r="911" spans="4:32" ht="14.4" hidden="1">
      <c r="D911" t="str">
        <f t="shared" si="415"/>
        <v/>
      </c>
      <c r="E911" t="str">
        <f t="shared" si="416"/>
        <v/>
      </c>
      <c r="F911" t="str">
        <f t="shared" si="417"/>
        <v/>
      </c>
      <c r="G911" t="str">
        <f t="shared" si="413"/>
        <v/>
      </c>
      <c r="I911" t="str">
        <f t="shared" si="418"/>
        <v/>
      </c>
      <c r="J911" t="str">
        <f t="shared" si="419"/>
        <v/>
      </c>
      <c r="K911" t="str">
        <f t="shared" si="420"/>
        <v/>
      </c>
      <c r="L911" t="str">
        <f t="shared" si="421"/>
        <v/>
      </c>
      <c r="M911" t="str">
        <f t="shared" si="422"/>
        <v/>
      </c>
      <c r="N911" t="str">
        <f t="shared" si="423"/>
        <v/>
      </c>
      <c r="O911" t="str">
        <f t="shared" si="424"/>
        <v/>
      </c>
      <c r="P911" t="str">
        <f t="shared" si="425"/>
        <v/>
      </c>
      <c r="Q911" t="str">
        <f t="shared" si="426"/>
        <v/>
      </c>
      <c r="R911" t="str">
        <f t="shared" si="427"/>
        <v/>
      </c>
      <c r="S911" t="str">
        <f t="shared" si="428"/>
        <v/>
      </c>
      <c r="T911" t="str">
        <f t="shared" si="429"/>
        <v/>
      </c>
      <c r="U911" t="str">
        <f t="shared" si="430"/>
        <v/>
      </c>
      <c r="V911" t="str">
        <f t="shared" si="431"/>
        <v/>
      </c>
      <c r="W911" t="str">
        <f t="shared" si="432"/>
        <v/>
      </c>
      <c r="X911" t="str">
        <f t="shared" si="433"/>
        <v/>
      </c>
      <c r="Y911" t="str">
        <f t="shared" si="434"/>
        <v/>
      </c>
      <c r="Z911" t="str">
        <f t="shared" si="414"/>
        <v/>
      </c>
      <c r="AA911" t="str">
        <f t="shared" si="435"/>
        <v/>
      </c>
      <c r="AB911" t="str">
        <f t="shared" si="436"/>
        <v/>
      </c>
      <c r="AC911" t="str">
        <f t="shared" si="437"/>
        <v/>
      </c>
      <c r="AD911" t="str">
        <f t="shared" si="438"/>
        <v/>
      </c>
      <c r="AE911" t="str">
        <f t="shared" si="439"/>
        <v/>
      </c>
      <c r="AF911" t="str">
        <f t="shared" si="440"/>
        <v/>
      </c>
    </row>
    <row r="912" spans="4:32" ht="14.4" hidden="1">
      <c r="D912" t="str">
        <f t="shared" si="415"/>
        <v/>
      </c>
      <c r="E912" t="str">
        <f t="shared" si="416"/>
        <v/>
      </c>
      <c r="F912" t="str">
        <f t="shared" si="417"/>
        <v/>
      </c>
      <c r="G912" t="str">
        <f t="shared" si="413"/>
        <v/>
      </c>
      <c r="I912" t="str">
        <f t="shared" si="418"/>
        <v/>
      </c>
      <c r="J912" t="str">
        <f t="shared" si="419"/>
        <v/>
      </c>
      <c r="K912" t="str">
        <f t="shared" si="420"/>
        <v/>
      </c>
      <c r="L912" t="str">
        <f t="shared" si="421"/>
        <v/>
      </c>
      <c r="M912" t="str">
        <f t="shared" si="422"/>
        <v/>
      </c>
      <c r="N912" t="str">
        <f t="shared" si="423"/>
        <v/>
      </c>
      <c r="O912" t="str">
        <f t="shared" si="424"/>
        <v/>
      </c>
      <c r="P912" t="str">
        <f t="shared" si="425"/>
        <v/>
      </c>
      <c r="Q912" t="str">
        <f t="shared" si="426"/>
        <v/>
      </c>
      <c r="R912" t="str">
        <f t="shared" si="427"/>
        <v/>
      </c>
      <c r="S912" t="str">
        <f t="shared" si="428"/>
        <v/>
      </c>
      <c r="T912" t="str">
        <f t="shared" si="429"/>
        <v/>
      </c>
      <c r="U912" t="str">
        <f t="shared" si="430"/>
        <v/>
      </c>
      <c r="V912" t="str">
        <f t="shared" si="431"/>
        <v/>
      </c>
      <c r="W912" t="str">
        <f t="shared" si="432"/>
        <v/>
      </c>
      <c r="X912" t="str">
        <f t="shared" si="433"/>
        <v/>
      </c>
      <c r="Y912" t="str">
        <f t="shared" si="434"/>
        <v/>
      </c>
      <c r="Z912" t="str">
        <f t="shared" si="414"/>
        <v/>
      </c>
      <c r="AA912" t="str">
        <f t="shared" si="435"/>
        <v/>
      </c>
      <c r="AB912" t="str">
        <f t="shared" si="436"/>
        <v/>
      </c>
      <c r="AC912" t="str">
        <f t="shared" si="437"/>
        <v/>
      </c>
      <c r="AD912" t="str">
        <f t="shared" si="438"/>
        <v/>
      </c>
      <c r="AE912" t="str">
        <f t="shared" si="439"/>
        <v/>
      </c>
      <c r="AF912" t="str">
        <f t="shared" si="440"/>
        <v/>
      </c>
    </row>
    <row r="913" spans="4:32" ht="14.4" hidden="1">
      <c r="D913" t="str">
        <f t="shared" si="415"/>
        <v/>
      </c>
      <c r="E913" t="str">
        <f t="shared" si="416"/>
        <v/>
      </c>
      <c r="F913" t="str">
        <f t="shared" si="417"/>
        <v/>
      </c>
      <c r="G913" t="str">
        <f t="shared" si="413"/>
        <v/>
      </c>
      <c r="I913" t="str">
        <f t="shared" si="418"/>
        <v/>
      </c>
      <c r="J913" t="str">
        <f t="shared" si="419"/>
        <v/>
      </c>
      <c r="K913" t="str">
        <f t="shared" si="420"/>
        <v/>
      </c>
      <c r="L913" t="str">
        <f t="shared" si="421"/>
        <v/>
      </c>
      <c r="M913" t="str">
        <f t="shared" si="422"/>
        <v/>
      </c>
      <c r="N913" t="str">
        <f t="shared" si="423"/>
        <v/>
      </c>
      <c r="O913" t="str">
        <f t="shared" si="424"/>
        <v/>
      </c>
      <c r="P913" t="str">
        <f t="shared" si="425"/>
        <v/>
      </c>
      <c r="Q913" t="str">
        <f t="shared" si="426"/>
        <v/>
      </c>
      <c r="R913" t="str">
        <f t="shared" si="427"/>
        <v/>
      </c>
      <c r="S913" t="str">
        <f t="shared" si="428"/>
        <v/>
      </c>
      <c r="T913" t="str">
        <f t="shared" si="429"/>
        <v/>
      </c>
      <c r="U913" t="str">
        <f t="shared" si="430"/>
        <v/>
      </c>
      <c r="V913" t="str">
        <f t="shared" si="431"/>
        <v/>
      </c>
      <c r="W913" t="str">
        <f t="shared" si="432"/>
        <v/>
      </c>
      <c r="X913" t="str">
        <f t="shared" si="433"/>
        <v/>
      </c>
      <c r="Y913" t="str">
        <f t="shared" si="434"/>
        <v/>
      </c>
      <c r="Z913" t="str">
        <f t="shared" si="414"/>
        <v/>
      </c>
      <c r="AA913" t="str">
        <f t="shared" si="435"/>
        <v/>
      </c>
      <c r="AB913" t="str">
        <f t="shared" si="436"/>
        <v/>
      </c>
      <c r="AC913" t="str">
        <f t="shared" si="437"/>
        <v/>
      </c>
      <c r="AD913" t="str">
        <f t="shared" si="438"/>
        <v/>
      </c>
      <c r="AE913" t="str">
        <f t="shared" si="439"/>
        <v/>
      </c>
      <c r="AF913" t="str">
        <f t="shared" si="440"/>
        <v/>
      </c>
    </row>
    <row r="914" spans="4:32" ht="14.4" hidden="1">
      <c r="D914" t="str">
        <f t="shared" si="415"/>
        <v/>
      </c>
      <c r="E914" t="str">
        <f t="shared" si="416"/>
        <v/>
      </c>
      <c r="F914" t="str">
        <f t="shared" si="417"/>
        <v/>
      </c>
      <c r="G914" t="str">
        <f t="shared" si="413"/>
        <v/>
      </c>
      <c r="I914" t="str">
        <f t="shared" si="418"/>
        <v/>
      </c>
      <c r="J914" t="str">
        <f t="shared" si="419"/>
        <v/>
      </c>
      <c r="K914" t="str">
        <f t="shared" si="420"/>
        <v/>
      </c>
      <c r="L914" t="str">
        <f t="shared" si="421"/>
        <v/>
      </c>
      <c r="M914" t="str">
        <f t="shared" si="422"/>
        <v/>
      </c>
      <c r="N914" t="str">
        <f t="shared" si="423"/>
        <v/>
      </c>
      <c r="O914" t="str">
        <f t="shared" si="424"/>
        <v/>
      </c>
      <c r="P914" t="str">
        <f t="shared" si="425"/>
        <v/>
      </c>
      <c r="Q914" t="str">
        <f t="shared" si="426"/>
        <v/>
      </c>
      <c r="R914" t="str">
        <f t="shared" si="427"/>
        <v/>
      </c>
      <c r="S914" t="str">
        <f t="shared" si="428"/>
        <v/>
      </c>
      <c r="T914" t="str">
        <f t="shared" si="429"/>
        <v/>
      </c>
      <c r="U914" t="str">
        <f t="shared" si="430"/>
        <v/>
      </c>
      <c r="V914" t="str">
        <f t="shared" si="431"/>
        <v/>
      </c>
      <c r="W914" t="str">
        <f t="shared" si="432"/>
        <v/>
      </c>
      <c r="X914" t="str">
        <f t="shared" si="433"/>
        <v/>
      </c>
      <c r="Y914" t="str">
        <f t="shared" si="434"/>
        <v/>
      </c>
      <c r="Z914" t="str">
        <f t="shared" si="414"/>
        <v/>
      </c>
      <c r="AA914" t="str">
        <f t="shared" si="435"/>
        <v/>
      </c>
      <c r="AB914" t="str">
        <f t="shared" si="436"/>
        <v/>
      </c>
      <c r="AC914" t="str">
        <f t="shared" si="437"/>
        <v/>
      </c>
      <c r="AD914" t="str">
        <f t="shared" si="438"/>
        <v/>
      </c>
      <c r="AE914" t="str">
        <f t="shared" si="439"/>
        <v/>
      </c>
      <c r="AF914" t="str">
        <f t="shared" si="440"/>
        <v/>
      </c>
    </row>
    <row r="915" spans="4:32" ht="14.4" hidden="1">
      <c r="D915" t="str">
        <f t="shared" si="415"/>
        <v/>
      </c>
      <c r="E915" t="str">
        <f t="shared" si="416"/>
        <v/>
      </c>
      <c r="F915" t="str">
        <f t="shared" si="417"/>
        <v/>
      </c>
      <c r="G915" t="str">
        <f t="shared" si="413"/>
        <v/>
      </c>
      <c r="I915" t="str">
        <f t="shared" si="418"/>
        <v/>
      </c>
      <c r="J915" t="str">
        <f t="shared" si="419"/>
        <v/>
      </c>
      <c r="K915" t="str">
        <f t="shared" si="420"/>
        <v/>
      </c>
      <c r="L915" t="str">
        <f t="shared" si="421"/>
        <v/>
      </c>
      <c r="M915" t="str">
        <f t="shared" si="422"/>
        <v/>
      </c>
      <c r="N915" t="str">
        <f t="shared" si="423"/>
        <v/>
      </c>
      <c r="O915" t="str">
        <f t="shared" si="424"/>
        <v/>
      </c>
      <c r="P915" t="str">
        <f t="shared" si="425"/>
        <v/>
      </c>
      <c r="Q915" t="str">
        <f t="shared" si="426"/>
        <v/>
      </c>
      <c r="R915" t="str">
        <f t="shared" si="427"/>
        <v/>
      </c>
      <c r="S915" t="str">
        <f t="shared" si="428"/>
        <v/>
      </c>
      <c r="T915" t="str">
        <f t="shared" si="429"/>
        <v/>
      </c>
      <c r="U915" t="str">
        <f t="shared" si="430"/>
        <v/>
      </c>
      <c r="V915" t="str">
        <f t="shared" si="431"/>
        <v/>
      </c>
      <c r="W915" t="str">
        <f t="shared" si="432"/>
        <v/>
      </c>
      <c r="X915" t="str">
        <f t="shared" si="433"/>
        <v/>
      </c>
      <c r="Y915" t="str">
        <f t="shared" si="434"/>
        <v/>
      </c>
      <c r="Z915" t="str">
        <f t="shared" si="414"/>
        <v/>
      </c>
      <c r="AA915" t="str">
        <f t="shared" si="435"/>
        <v/>
      </c>
      <c r="AB915" t="str">
        <f t="shared" si="436"/>
        <v/>
      </c>
      <c r="AC915" t="str">
        <f t="shared" si="437"/>
        <v/>
      </c>
      <c r="AD915" t="str">
        <f t="shared" si="438"/>
        <v/>
      </c>
      <c r="AE915" t="str">
        <f t="shared" si="439"/>
        <v/>
      </c>
      <c r="AF915" t="str">
        <f t="shared" si="440"/>
        <v/>
      </c>
    </row>
    <row r="916" spans="4:32" ht="14.4" hidden="1">
      <c r="D916" t="str">
        <f t="shared" si="415"/>
        <v/>
      </c>
      <c r="E916" t="str">
        <f t="shared" si="416"/>
        <v/>
      </c>
      <c r="F916" t="str">
        <f t="shared" si="417"/>
        <v/>
      </c>
      <c r="G916" t="str">
        <f t="shared" si="413"/>
        <v/>
      </c>
      <c r="I916" t="str">
        <f t="shared" si="418"/>
        <v/>
      </c>
      <c r="J916" t="str">
        <f t="shared" si="419"/>
        <v/>
      </c>
      <c r="K916" t="str">
        <f t="shared" si="420"/>
        <v/>
      </c>
      <c r="L916" t="str">
        <f t="shared" si="421"/>
        <v/>
      </c>
      <c r="M916" t="str">
        <f t="shared" si="422"/>
        <v/>
      </c>
      <c r="N916" t="str">
        <f t="shared" si="423"/>
        <v/>
      </c>
      <c r="O916" t="str">
        <f t="shared" si="424"/>
        <v/>
      </c>
      <c r="P916" t="str">
        <f t="shared" si="425"/>
        <v/>
      </c>
      <c r="Q916" t="str">
        <f t="shared" si="426"/>
        <v/>
      </c>
      <c r="R916" t="str">
        <f t="shared" si="427"/>
        <v/>
      </c>
      <c r="S916" t="str">
        <f t="shared" si="428"/>
        <v/>
      </c>
      <c r="T916" t="str">
        <f t="shared" si="429"/>
        <v/>
      </c>
      <c r="U916" t="str">
        <f t="shared" si="430"/>
        <v/>
      </c>
      <c r="V916" t="str">
        <f t="shared" si="431"/>
        <v/>
      </c>
      <c r="W916" t="str">
        <f t="shared" si="432"/>
        <v/>
      </c>
      <c r="X916" t="str">
        <f t="shared" si="433"/>
        <v/>
      </c>
      <c r="Y916" t="str">
        <f t="shared" si="434"/>
        <v/>
      </c>
      <c r="Z916" t="str">
        <f t="shared" si="414"/>
        <v/>
      </c>
      <c r="AA916" t="str">
        <f t="shared" si="435"/>
        <v/>
      </c>
      <c r="AB916" t="str">
        <f t="shared" si="436"/>
        <v/>
      </c>
      <c r="AC916" t="str">
        <f t="shared" si="437"/>
        <v/>
      </c>
      <c r="AD916" t="str">
        <f t="shared" si="438"/>
        <v/>
      </c>
      <c r="AE916" t="str">
        <f t="shared" si="439"/>
        <v/>
      </c>
      <c r="AF916" t="str">
        <f t="shared" si="440"/>
        <v/>
      </c>
    </row>
    <row r="917" spans="4:32" ht="14.4" hidden="1">
      <c r="D917" t="str">
        <f t="shared" si="415"/>
        <v/>
      </c>
      <c r="E917" t="str">
        <f t="shared" si="416"/>
        <v/>
      </c>
      <c r="F917" t="str">
        <f t="shared" si="417"/>
        <v/>
      </c>
      <c r="G917" t="str">
        <f t="shared" si="413"/>
        <v/>
      </c>
      <c r="I917" t="str">
        <f t="shared" si="418"/>
        <v/>
      </c>
      <c r="J917" t="str">
        <f t="shared" si="419"/>
        <v/>
      </c>
      <c r="K917" t="str">
        <f t="shared" si="420"/>
        <v/>
      </c>
      <c r="L917" t="str">
        <f t="shared" si="421"/>
        <v/>
      </c>
      <c r="M917" t="str">
        <f t="shared" si="422"/>
        <v/>
      </c>
      <c r="N917" t="str">
        <f t="shared" si="423"/>
        <v/>
      </c>
      <c r="O917" t="str">
        <f t="shared" si="424"/>
        <v/>
      </c>
      <c r="P917" t="str">
        <f t="shared" si="425"/>
        <v/>
      </c>
      <c r="Q917" t="str">
        <f t="shared" si="426"/>
        <v/>
      </c>
      <c r="R917" t="str">
        <f t="shared" si="427"/>
        <v/>
      </c>
      <c r="S917" t="str">
        <f t="shared" si="428"/>
        <v/>
      </c>
      <c r="T917" t="str">
        <f t="shared" si="429"/>
        <v/>
      </c>
      <c r="U917" t="str">
        <f t="shared" si="430"/>
        <v/>
      </c>
      <c r="V917" t="str">
        <f t="shared" si="431"/>
        <v/>
      </c>
      <c r="W917" t="str">
        <f t="shared" si="432"/>
        <v/>
      </c>
      <c r="X917" t="str">
        <f t="shared" si="433"/>
        <v/>
      </c>
      <c r="Y917" t="str">
        <f t="shared" si="434"/>
        <v/>
      </c>
      <c r="Z917" t="str">
        <f t="shared" si="414"/>
        <v/>
      </c>
      <c r="AA917" t="str">
        <f t="shared" si="435"/>
        <v/>
      </c>
      <c r="AB917" t="str">
        <f t="shared" si="436"/>
        <v/>
      </c>
      <c r="AC917" t="str">
        <f t="shared" si="437"/>
        <v/>
      </c>
      <c r="AD917" t="str">
        <f t="shared" si="438"/>
        <v/>
      </c>
      <c r="AE917" t="str">
        <f t="shared" si="439"/>
        <v/>
      </c>
      <c r="AF917" t="str">
        <f t="shared" si="440"/>
        <v/>
      </c>
    </row>
    <row r="918" spans="4:32" ht="14.4" hidden="1">
      <c r="D918" t="str">
        <f t="shared" si="415"/>
        <v/>
      </c>
      <c r="E918" t="str">
        <f t="shared" si="416"/>
        <v/>
      </c>
      <c r="F918" t="str">
        <f t="shared" si="417"/>
        <v/>
      </c>
      <c r="G918" t="str">
        <f t="shared" si="413"/>
        <v/>
      </c>
      <c r="I918" t="str">
        <f t="shared" si="418"/>
        <v/>
      </c>
      <c r="J918" t="str">
        <f t="shared" si="419"/>
        <v/>
      </c>
      <c r="K918" t="str">
        <f t="shared" si="420"/>
        <v/>
      </c>
      <c r="L918" t="str">
        <f t="shared" si="421"/>
        <v/>
      </c>
      <c r="M918" t="str">
        <f t="shared" si="422"/>
        <v/>
      </c>
      <c r="N918" t="str">
        <f t="shared" si="423"/>
        <v/>
      </c>
      <c r="O918" t="str">
        <f t="shared" si="424"/>
        <v/>
      </c>
      <c r="P918" t="str">
        <f t="shared" si="425"/>
        <v/>
      </c>
      <c r="Q918" t="str">
        <f t="shared" si="426"/>
        <v/>
      </c>
      <c r="R918" t="str">
        <f t="shared" si="427"/>
        <v/>
      </c>
      <c r="S918" t="str">
        <f t="shared" si="428"/>
        <v/>
      </c>
      <c r="T918" t="str">
        <f t="shared" si="429"/>
        <v/>
      </c>
      <c r="U918" t="str">
        <f t="shared" si="430"/>
        <v/>
      </c>
      <c r="V918" t="str">
        <f t="shared" si="431"/>
        <v/>
      </c>
      <c r="W918" t="str">
        <f t="shared" si="432"/>
        <v/>
      </c>
      <c r="X918" t="str">
        <f t="shared" si="433"/>
        <v/>
      </c>
      <c r="Y918" t="str">
        <f t="shared" si="434"/>
        <v/>
      </c>
      <c r="Z918" t="str">
        <f t="shared" si="414"/>
        <v/>
      </c>
      <c r="AA918" t="str">
        <f t="shared" si="435"/>
        <v/>
      </c>
      <c r="AB918" t="str">
        <f t="shared" si="436"/>
        <v/>
      </c>
      <c r="AC918" t="str">
        <f t="shared" si="437"/>
        <v/>
      </c>
      <c r="AD918" t="str">
        <f t="shared" si="438"/>
        <v/>
      </c>
      <c r="AE918" t="str">
        <f t="shared" si="439"/>
        <v/>
      </c>
      <c r="AF918" t="str">
        <f t="shared" si="440"/>
        <v/>
      </c>
    </row>
    <row r="919" spans="4:32" ht="14.4" hidden="1">
      <c r="D919" t="str">
        <f t="shared" si="415"/>
        <v/>
      </c>
      <c r="E919" t="str">
        <f t="shared" si="416"/>
        <v/>
      </c>
      <c r="F919" t="str">
        <f t="shared" si="417"/>
        <v/>
      </c>
      <c r="G919" t="str">
        <f t="shared" si="413"/>
        <v/>
      </c>
      <c r="I919" t="str">
        <f t="shared" si="418"/>
        <v/>
      </c>
      <c r="J919" t="str">
        <f t="shared" si="419"/>
        <v/>
      </c>
      <c r="K919" t="str">
        <f t="shared" si="420"/>
        <v/>
      </c>
      <c r="L919" t="str">
        <f t="shared" si="421"/>
        <v/>
      </c>
      <c r="M919" t="str">
        <f t="shared" si="422"/>
        <v/>
      </c>
      <c r="N919" t="str">
        <f t="shared" si="423"/>
        <v/>
      </c>
      <c r="O919" t="str">
        <f t="shared" si="424"/>
        <v/>
      </c>
      <c r="P919" t="str">
        <f t="shared" si="425"/>
        <v/>
      </c>
      <c r="Q919" t="str">
        <f t="shared" si="426"/>
        <v/>
      </c>
      <c r="R919" t="str">
        <f t="shared" si="427"/>
        <v/>
      </c>
      <c r="S919" t="str">
        <f t="shared" si="428"/>
        <v/>
      </c>
      <c r="T919" t="str">
        <f t="shared" si="429"/>
        <v/>
      </c>
      <c r="U919" t="str">
        <f t="shared" si="430"/>
        <v/>
      </c>
      <c r="V919" t="str">
        <f t="shared" si="431"/>
        <v/>
      </c>
      <c r="W919" t="str">
        <f t="shared" si="432"/>
        <v/>
      </c>
      <c r="X919" t="str">
        <f t="shared" si="433"/>
        <v/>
      </c>
      <c r="Y919" t="str">
        <f t="shared" si="434"/>
        <v/>
      </c>
      <c r="Z919" t="str">
        <f t="shared" si="414"/>
        <v/>
      </c>
      <c r="AA919" t="str">
        <f t="shared" si="435"/>
        <v/>
      </c>
      <c r="AB919" t="str">
        <f t="shared" si="436"/>
        <v/>
      </c>
      <c r="AC919" t="str">
        <f t="shared" si="437"/>
        <v/>
      </c>
      <c r="AD919" t="str">
        <f t="shared" si="438"/>
        <v/>
      </c>
      <c r="AE919" t="str">
        <f t="shared" si="439"/>
        <v/>
      </c>
      <c r="AF919" t="str">
        <f t="shared" si="440"/>
        <v/>
      </c>
    </row>
    <row r="920" spans="4:32" ht="14.4" hidden="1">
      <c r="D920" t="str">
        <f t="shared" si="415"/>
        <v/>
      </c>
      <c r="E920" t="str">
        <f t="shared" si="416"/>
        <v/>
      </c>
      <c r="F920" t="str">
        <f t="shared" si="417"/>
        <v/>
      </c>
      <c r="G920" t="str">
        <f t="shared" si="413"/>
        <v/>
      </c>
      <c r="I920" t="str">
        <f t="shared" si="418"/>
        <v/>
      </c>
      <c r="J920" t="str">
        <f t="shared" si="419"/>
        <v/>
      </c>
      <c r="K920" t="str">
        <f t="shared" si="420"/>
        <v/>
      </c>
      <c r="L920" t="str">
        <f t="shared" si="421"/>
        <v/>
      </c>
      <c r="M920" t="str">
        <f t="shared" si="422"/>
        <v/>
      </c>
      <c r="N920" t="str">
        <f t="shared" si="423"/>
        <v/>
      </c>
      <c r="O920" t="str">
        <f t="shared" si="424"/>
        <v/>
      </c>
      <c r="P920" t="str">
        <f t="shared" si="425"/>
        <v/>
      </c>
      <c r="Q920" t="str">
        <f t="shared" si="426"/>
        <v/>
      </c>
      <c r="R920" t="str">
        <f t="shared" si="427"/>
        <v/>
      </c>
      <c r="S920" t="str">
        <f t="shared" si="428"/>
        <v/>
      </c>
      <c r="T920" t="str">
        <f t="shared" si="429"/>
        <v/>
      </c>
      <c r="U920" t="str">
        <f t="shared" si="430"/>
        <v/>
      </c>
      <c r="V920" t="str">
        <f t="shared" si="431"/>
        <v/>
      </c>
      <c r="W920" t="str">
        <f t="shared" si="432"/>
        <v/>
      </c>
      <c r="X920" t="str">
        <f t="shared" si="433"/>
        <v/>
      </c>
      <c r="Y920" t="str">
        <f t="shared" si="434"/>
        <v/>
      </c>
      <c r="Z920" t="str">
        <f t="shared" si="414"/>
        <v/>
      </c>
      <c r="AA920" t="str">
        <f t="shared" si="435"/>
        <v/>
      </c>
      <c r="AB920" t="str">
        <f t="shared" si="436"/>
        <v/>
      </c>
      <c r="AC920" t="str">
        <f t="shared" si="437"/>
        <v/>
      </c>
      <c r="AD920" t="str">
        <f t="shared" si="438"/>
        <v/>
      </c>
      <c r="AE920" t="str">
        <f t="shared" si="439"/>
        <v/>
      </c>
      <c r="AF920" t="str">
        <f t="shared" si="440"/>
        <v/>
      </c>
    </row>
    <row r="921" spans="4:32" ht="14.4" hidden="1">
      <c r="D921" t="str">
        <f t="shared" si="415"/>
        <v/>
      </c>
      <c r="E921" t="str">
        <f t="shared" si="416"/>
        <v/>
      </c>
      <c r="F921" t="str">
        <f t="shared" si="417"/>
        <v/>
      </c>
      <c r="G921" t="str">
        <f t="shared" si="413"/>
        <v/>
      </c>
      <c r="I921" t="str">
        <f t="shared" si="418"/>
        <v/>
      </c>
      <c r="J921" t="str">
        <f t="shared" si="419"/>
        <v/>
      </c>
      <c r="K921" t="str">
        <f t="shared" si="420"/>
        <v/>
      </c>
      <c r="L921" t="str">
        <f t="shared" si="421"/>
        <v/>
      </c>
      <c r="M921" t="str">
        <f t="shared" si="422"/>
        <v/>
      </c>
      <c r="N921" t="str">
        <f t="shared" si="423"/>
        <v/>
      </c>
      <c r="O921" t="str">
        <f t="shared" si="424"/>
        <v/>
      </c>
      <c r="P921" t="str">
        <f t="shared" si="425"/>
        <v/>
      </c>
      <c r="Q921" t="str">
        <f t="shared" si="426"/>
        <v/>
      </c>
      <c r="R921" t="str">
        <f t="shared" si="427"/>
        <v/>
      </c>
      <c r="S921" t="str">
        <f t="shared" si="428"/>
        <v/>
      </c>
      <c r="T921" t="str">
        <f t="shared" si="429"/>
        <v/>
      </c>
      <c r="U921" t="str">
        <f t="shared" si="430"/>
        <v/>
      </c>
      <c r="V921" t="str">
        <f t="shared" si="431"/>
        <v/>
      </c>
      <c r="W921" t="str">
        <f t="shared" si="432"/>
        <v/>
      </c>
      <c r="X921" t="str">
        <f t="shared" si="433"/>
        <v/>
      </c>
      <c r="Y921" t="str">
        <f t="shared" si="434"/>
        <v/>
      </c>
      <c r="Z921" t="str">
        <f t="shared" si="414"/>
        <v/>
      </c>
      <c r="AA921" t="str">
        <f t="shared" si="435"/>
        <v/>
      </c>
      <c r="AB921" t="str">
        <f t="shared" si="436"/>
        <v/>
      </c>
      <c r="AC921" t="str">
        <f t="shared" si="437"/>
        <v/>
      </c>
      <c r="AD921" t="str">
        <f t="shared" si="438"/>
        <v/>
      </c>
      <c r="AE921" t="str">
        <f t="shared" si="439"/>
        <v/>
      </c>
      <c r="AF921" t="str">
        <f t="shared" si="440"/>
        <v/>
      </c>
    </row>
    <row r="922" spans="4:32" ht="14.4" hidden="1">
      <c r="D922" t="str">
        <f t="shared" si="415"/>
        <v/>
      </c>
      <c r="E922" t="str">
        <f t="shared" si="416"/>
        <v/>
      </c>
      <c r="F922" t="str">
        <f t="shared" si="417"/>
        <v/>
      </c>
      <c r="G922" t="str">
        <f t="shared" si="413"/>
        <v/>
      </c>
      <c r="I922" t="str">
        <f t="shared" si="418"/>
        <v/>
      </c>
      <c r="J922" t="str">
        <f t="shared" si="419"/>
        <v/>
      </c>
      <c r="K922" t="str">
        <f t="shared" si="420"/>
        <v/>
      </c>
      <c r="L922" t="str">
        <f t="shared" si="421"/>
        <v/>
      </c>
      <c r="M922" t="str">
        <f t="shared" si="422"/>
        <v/>
      </c>
      <c r="N922" t="str">
        <f t="shared" si="423"/>
        <v/>
      </c>
      <c r="O922" t="str">
        <f t="shared" si="424"/>
        <v/>
      </c>
      <c r="P922" t="str">
        <f t="shared" si="425"/>
        <v/>
      </c>
      <c r="Q922" t="str">
        <f t="shared" si="426"/>
        <v/>
      </c>
      <c r="R922" t="str">
        <f t="shared" si="427"/>
        <v/>
      </c>
      <c r="S922" t="str">
        <f t="shared" si="428"/>
        <v/>
      </c>
      <c r="T922" t="str">
        <f t="shared" si="429"/>
        <v/>
      </c>
      <c r="U922" t="str">
        <f t="shared" si="430"/>
        <v/>
      </c>
      <c r="V922" t="str">
        <f t="shared" si="431"/>
        <v/>
      </c>
      <c r="W922" t="str">
        <f t="shared" si="432"/>
        <v/>
      </c>
      <c r="X922" t="str">
        <f t="shared" si="433"/>
        <v/>
      </c>
      <c r="Y922" t="str">
        <f t="shared" si="434"/>
        <v/>
      </c>
      <c r="Z922" t="str">
        <f t="shared" si="414"/>
        <v/>
      </c>
      <c r="AA922" t="str">
        <f t="shared" si="435"/>
        <v/>
      </c>
      <c r="AB922" t="str">
        <f t="shared" si="436"/>
        <v/>
      </c>
      <c r="AC922" t="str">
        <f t="shared" si="437"/>
        <v/>
      </c>
      <c r="AD922" t="str">
        <f t="shared" si="438"/>
        <v/>
      </c>
      <c r="AE922" t="str">
        <f t="shared" si="439"/>
        <v/>
      </c>
      <c r="AF922" t="str">
        <f t="shared" si="440"/>
        <v/>
      </c>
    </row>
    <row r="923" spans="4:32" ht="14.4" hidden="1">
      <c r="D923" t="str">
        <f t="shared" si="415"/>
        <v/>
      </c>
      <c r="E923" t="str">
        <f t="shared" si="416"/>
        <v/>
      </c>
      <c r="F923" t="str">
        <f t="shared" si="417"/>
        <v/>
      </c>
      <c r="G923" t="str">
        <f t="shared" si="413"/>
        <v/>
      </c>
      <c r="I923" t="str">
        <f t="shared" si="418"/>
        <v/>
      </c>
      <c r="J923" t="str">
        <f t="shared" si="419"/>
        <v/>
      </c>
      <c r="K923" t="str">
        <f t="shared" si="420"/>
        <v/>
      </c>
      <c r="L923" t="str">
        <f t="shared" si="421"/>
        <v/>
      </c>
      <c r="M923" t="str">
        <f t="shared" si="422"/>
        <v/>
      </c>
      <c r="N923" t="str">
        <f t="shared" si="423"/>
        <v/>
      </c>
      <c r="O923" t="str">
        <f t="shared" si="424"/>
        <v/>
      </c>
      <c r="P923" t="str">
        <f t="shared" si="425"/>
        <v/>
      </c>
      <c r="Q923" t="str">
        <f t="shared" si="426"/>
        <v/>
      </c>
      <c r="R923" t="str">
        <f t="shared" si="427"/>
        <v/>
      </c>
      <c r="S923" t="str">
        <f t="shared" si="428"/>
        <v/>
      </c>
      <c r="T923" t="str">
        <f t="shared" si="429"/>
        <v/>
      </c>
      <c r="U923" t="str">
        <f t="shared" si="430"/>
        <v/>
      </c>
      <c r="V923" t="str">
        <f t="shared" si="431"/>
        <v/>
      </c>
      <c r="W923" t="str">
        <f t="shared" si="432"/>
        <v/>
      </c>
      <c r="X923" t="str">
        <f t="shared" si="433"/>
        <v/>
      </c>
      <c r="Y923" t="str">
        <f t="shared" si="434"/>
        <v/>
      </c>
      <c r="Z923" t="str">
        <f t="shared" si="414"/>
        <v/>
      </c>
      <c r="AA923" t="str">
        <f t="shared" si="435"/>
        <v/>
      </c>
      <c r="AB923" t="str">
        <f t="shared" si="436"/>
        <v/>
      </c>
      <c r="AC923" t="str">
        <f t="shared" si="437"/>
        <v/>
      </c>
      <c r="AD923" t="str">
        <f t="shared" si="438"/>
        <v/>
      </c>
      <c r="AE923" t="str">
        <f t="shared" si="439"/>
        <v/>
      </c>
      <c r="AF923" t="str">
        <f t="shared" si="440"/>
        <v/>
      </c>
    </row>
    <row r="924" spans="4:32" ht="14.4" hidden="1">
      <c r="D924" t="str">
        <f t="shared" si="415"/>
        <v/>
      </c>
      <c r="E924" t="str">
        <f t="shared" si="416"/>
        <v/>
      </c>
      <c r="F924" t="str">
        <f t="shared" si="417"/>
        <v/>
      </c>
      <c r="G924" t="str">
        <f t="shared" si="413"/>
        <v/>
      </c>
      <c r="I924" t="str">
        <f t="shared" si="418"/>
        <v/>
      </c>
      <c r="J924" t="str">
        <f t="shared" si="419"/>
        <v/>
      </c>
      <c r="K924" t="str">
        <f t="shared" si="420"/>
        <v/>
      </c>
      <c r="L924" t="str">
        <f t="shared" si="421"/>
        <v/>
      </c>
      <c r="M924" t="str">
        <f t="shared" si="422"/>
        <v/>
      </c>
      <c r="N924" t="str">
        <f t="shared" si="423"/>
        <v/>
      </c>
      <c r="O924" t="str">
        <f t="shared" si="424"/>
        <v/>
      </c>
      <c r="P924" t="str">
        <f t="shared" si="425"/>
        <v/>
      </c>
      <c r="Q924" t="str">
        <f t="shared" si="426"/>
        <v/>
      </c>
      <c r="R924" t="str">
        <f t="shared" si="427"/>
        <v/>
      </c>
      <c r="S924" t="str">
        <f t="shared" si="428"/>
        <v/>
      </c>
      <c r="T924" t="str">
        <f t="shared" si="429"/>
        <v/>
      </c>
      <c r="U924" t="str">
        <f t="shared" si="430"/>
        <v/>
      </c>
      <c r="V924" t="str">
        <f t="shared" si="431"/>
        <v/>
      </c>
      <c r="W924" t="str">
        <f t="shared" si="432"/>
        <v/>
      </c>
      <c r="X924" t="str">
        <f t="shared" si="433"/>
        <v/>
      </c>
      <c r="Y924" t="str">
        <f t="shared" si="434"/>
        <v/>
      </c>
      <c r="Z924" t="str">
        <f t="shared" si="414"/>
        <v/>
      </c>
      <c r="AA924" t="str">
        <f t="shared" si="435"/>
        <v/>
      </c>
      <c r="AB924" t="str">
        <f t="shared" si="436"/>
        <v/>
      </c>
      <c r="AC924" t="str">
        <f t="shared" si="437"/>
        <v/>
      </c>
      <c r="AD924" t="str">
        <f t="shared" si="438"/>
        <v/>
      </c>
      <c r="AE924" t="str">
        <f t="shared" si="439"/>
        <v/>
      </c>
      <c r="AF924" t="str">
        <f t="shared" si="440"/>
        <v/>
      </c>
    </row>
    <row r="925" spans="4:32" ht="14.4" hidden="1">
      <c r="D925" t="str">
        <f t="shared" si="415"/>
        <v/>
      </c>
      <c r="E925" t="str">
        <f t="shared" si="416"/>
        <v/>
      </c>
      <c r="F925" t="str">
        <f t="shared" si="417"/>
        <v/>
      </c>
      <c r="G925" t="str">
        <f t="shared" si="413"/>
        <v/>
      </c>
      <c r="I925" t="str">
        <f t="shared" si="418"/>
        <v/>
      </c>
      <c r="J925" t="str">
        <f t="shared" si="419"/>
        <v/>
      </c>
      <c r="K925" t="str">
        <f t="shared" si="420"/>
        <v/>
      </c>
      <c r="L925" t="str">
        <f t="shared" si="421"/>
        <v/>
      </c>
      <c r="M925" t="str">
        <f t="shared" si="422"/>
        <v/>
      </c>
      <c r="N925" t="str">
        <f t="shared" si="423"/>
        <v/>
      </c>
      <c r="O925" t="str">
        <f t="shared" si="424"/>
        <v/>
      </c>
      <c r="P925" t="str">
        <f t="shared" si="425"/>
        <v/>
      </c>
      <c r="Q925" t="str">
        <f t="shared" si="426"/>
        <v/>
      </c>
      <c r="R925" t="str">
        <f t="shared" si="427"/>
        <v/>
      </c>
      <c r="S925" t="str">
        <f t="shared" si="428"/>
        <v/>
      </c>
      <c r="T925" t="str">
        <f t="shared" si="429"/>
        <v/>
      </c>
      <c r="U925" t="str">
        <f t="shared" si="430"/>
        <v/>
      </c>
      <c r="V925" t="str">
        <f t="shared" si="431"/>
        <v/>
      </c>
      <c r="W925" t="str">
        <f t="shared" si="432"/>
        <v/>
      </c>
      <c r="X925" t="str">
        <f t="shared" si="433"/>
        <v/>
      </c>
      <c r="Y925" t="str">
        <f t="shared" si="434"/>
        <v/>
      </c>
      <c r="Z925" t="str">
        <f t="shared" si="414"/>
        <v/>
      </c>
      <c r="AA925" t="str">
        <f t="shared" si="435"/>
        <v/>
      </c>
      <c r="AB925" t="str">
        <f t="shared" si="436"/>
        <v/>
      </c>
      <c r="AC925" t="str">
        <f t="shared" si="437"/>
        <v/>
      </c>
      <c r="AD925" t="str">
        <f t="shared" si="438"/>
        <v/>
      </c>
      <c r="AE925" t="str">
        <f t="shared" si="439"/>
        <v/>
      </c>
      <c r="AF925" t="str">
        <f t="shared" si="440"/>
        <v/>
      </c>
    </row>
    <row r="926" spans="4:32" ht="14.4" hidden="1">
      <c r="D926" t="str">
        <f t="shared" si="415"/>
        <v/>
      </c>
      <c r="E926" t="str">
        <f t="shared" si="416"/>
        <v/>
      </c>
      <c r="F926" t="str">
        <f t="shared" si="417"/>
        <v/>
      </c>
      <c r="G926" t="str">
        <f t="shared" si="413"/>
        <v/>
      </c>
      <c r="I926" t="str">
        <f t="shared" si="418"/>
        <v/>
      </c>
      <c r="J926" t="str">
        <f t="shared" si="419"/>
        <v/>
      </c>
      <c r="K926" t="str">
        <f t="shared" si="420"/>
        <v/>
      </c>
      <c r="L926" t="str">
        <f t="shared" si="421"/>
        <v/>
      </c>
      <c r="M926" t="str">
        <f t="shared" si="422"/>
        <v/>
      </c>
      <c r="N926" t="str">
        <f t="shared" si="423"/>
        <v/>
      </c>
      <c r="O926" t="str">
        <f t="shared" si="424"/>
        <v/>
      </c>
      <c r="P926" t="str">
        <f t="shared" si="425"/>
        <v/>
      </c>
      <c r="Q926" t="str">
        <f t="shared" si="426"/>
        <v/>
      </c>
      <c r="R926" t="str">
        <f t="shared" si="427"/>
        <v/>
      </c>
      <c r="S926" t="str">
        <f t="shared" si="428"/>
        <v/>
      </c>
      <c r="T926" t="str">
        <f t="shared" si="429"/>
        <v/>
      </c>
      <c r="U926" t="str">
        <f t="shared" si="430"/>
        <v/>
      </c>
      <c r="V926" t="str">
        <f t="shared" si="431"/>
        <v/>
      </c>
      <c r="W926" t="str">
        <f t="shared" si="432"/>
        <v/>
      </c>
      <c r="X926" t="str">
        <f t="shared" si="433"/>
        <v/>
      </c>
      <c r="Y926" t="str">
        <f t="shared" si="434"/>
        <v/>
      </c>
      <c r="Z926" t="str">
        <f t="shared" si="414"/>
        <v/>
      </c>
      <c r="AA926" t="str">
        <f t="shared" si="435"/>
        <v/>
      </c>
      <c r="AB926" t="str">
        <f t="shared" si="436"/>
        <v/>
      </c>
      <c r="AC926" t="str">
        <f t="shared" si="437"/>
        <v/>
      </c>
      <c r="AD926" t="str">
        <f t="shared" si="438"/>
        <v/>
      </c>
      <c r="AE926" t="str">
        <f t="shared" si="439"/>
        <v/>
      </c>
      <c r="AF926" t="str">
        <f t="shared" si="440"/>
        <v/>
      </c>
    </row>
    <row r="927" spans="4:32" ht="14.4" hidden="1">
      <c r="D927" t="str">
        <f t="shared" si="415"/>
        <v/>
      </c>
      <c r="E927" t="str">
        <f t="shared" si="416"/>
        <v/>
      </c>
      <c r="F927" t="str">
        <f t="shared" si="417"/>
        <v/>
      </c>
      <c r="G927" t="str">
        <f t="shared" si="413"/>
        <v/>
      </c>
      <c r="I927" t="str">
        <f t="shared" si="418"/>
        <v/>
      </c>
      <c r="J927" t="str">
        <f t="shared" si="419"/>
        <v/>
      </c>
      <c r="K927" t="str">
        <f t="shared" si="420"/>
        <v/>
      </c>
      <c r="L927" t="str">
        <f t="shared" si="421"/>
        <v/>
      </c>
      <c r="M927" t="str">
        <f t="shared" si="422"/>
        <v/>
      </c>
      <c r="N927" t="str">
        <f t="shared" si="423"/>
        <v/>
      </c>
      <c r="O927" t="str">
        <f t="shared" si="424"/>
        <v/>
      </c>
      <c r="P927" t="str">
        <f t="shared" si="425"/>
        <v/>
      </c>
      <c r="Q927" t="str">
        <f t="shared" si="426"/>
        <v/>
      </c>
      <c r="R927" t="str">
        <f t="shared" si="427"/>
        <v/>
      </c>
      <c r="S927" t="str">
        <f t="shared" si="428"/>
        <v/>
      </c>
      <c r="T927" t="str">
        <f t="shared" si="429"/>
        <v/>
      </c>
      <c r="U927" t="str">
        <f t="shared" si="430"/>
        <v/>
      </c>
      <c r="V927" t="str">
        <f t="shared" si="431"/>
        <v/>
      </c>
      <c r="W927" t="str">
        <f t="shared" si="432"/>
        <v/>
      </c>
      <c r="X927" t="str">
        <f t="shared" si="433"/>
        <v/>
      </c>
      <c r="Y927" t="str">
        <f t="shared" si="434"/>
        <v/>
      </c>
      <c r="Z927" t="str">
        <f t="shared" si="414"/>
        <v/>
      </c>
      <c r="AA927" t="str">
        <f t="shared" si="435"/>
        <v/>
      </c>
      <c r="AB927" t="str">
        <f t="shared" si="436"/>
        <v/>
      </c>
      <c r="AC927" t="str">
        <f t="shared" si="437"/>
        <v/>
      </c>
      <c r="AD927" t="str">
        <f t="shared" si="438"/>
        <v/>
      </c>
      <c r="AE927" t="str">
        <f t="shared" si="439"/>
        <v/>
      </c>
      <c r="AF927" t="str">
        <f t="shared" si="440"/>
        <v/>
      </c>
    </row>
    <row r="928" spans="4:32" ht="14.4" hidden="1">
      <c r="D928" t="str">
        <f t="shared" si="415"/>
        <v/>
      </c>
      <c r="E928" t="str">
        <f t="shared" si="416"/>
        <v/>
      </c>
      <c r="F928" t="str">
        <f t="shared" si="417"/>
        <v/>
      </c>
      <c r="G928" t="str">
        <f t="shared" si="413"/>
        <v/>
      </c>
      <c r="I928" t="str">
        <f t="shared" si="418"/>
        <v/>
      </c>
      <c r="J928" t="str">
        <f t="shared" si="419"/>
        <v/>
      </c>
      <c r="K928" t="str">
        <f t="shared" si="420"/>
        <v/>
      </c>
      <c r="L928" t="str">
        <f t="shared" si="421"/>
        <v/>
      </c>
      <c r="M928" t="str">
        <f t="shared" si="422"/>
        <v/>
      </c>
      <c r="N928" t="str">
        <f t="shared" si="423"/>
        <v/>
      </c>
      <c r="O928" t="str">
        <f t="shared" si="424"/>
        <v/>
      </c>
      <c r="P928" t="str">
        <f t="shared" si="425"/>
        <v/>
      </c>
      <c r="Q928" t="str">
        <f t="shared" si="426"/>
        <v/>
      </c>
      <c r="R928" t="str">
        <f t="shared" si="427"/>
        <v/>
      </c>
      <c r="S928" t="str">
        <f t="shared" si="428"/>
        <v/>
      </c>
      <c r="T928" t="str">
        <f t="shared" si="429"/>
        <v/>
      </c>
      <c r="U928" t="str">
        <f t="shared" si="430"/>
        <v/>
      </c>
      <c r="V928" t="str">
        <f t="shared" si="431"/>
        <v/>
      </c>
      <c r="W928" t="str">
        <f t="shared" si="432"/>
        <v/>
      </c>
      <c r="X928" t="str">
        <f t="shared" si="433"/>
        <v/>
      </c>
      <c r="Y928" t="str">
        <f t="shared" si="434"/>
        <v/>
      </c>
      <c r="Z928" t="str">
        <f t="shared" si="414"/>
        <v/>
      </c>
      <c r="AA928" t="str">
        <f t="shared" si="435"/>
        <v/>
      </c>
      <c r="AB928" t="str">
        <f t="shared" si="436"/>
        <v/>
      </c>
      <c r="AC928" t="str">
        <f t="shared" si="437"/>
        <v/>
      </c>
      <c r="AD928" t="str">
        <f t="shared" si="438"/>
        <v/>
      </c>
      <c r="AE928" t="str">
        <f t="shared" si="439"/>
        <v/>
      </c>
      <c r="AF928" t="str">
        <f t="shared" si="440"/>
        <v/>
      </c>
    </row>
    <row r="929" spans="4:32" ht="14.4" hidden="1">
      <c r="D929" t="str">
        <f t="shared" si="415"/>
        <v/>
      </c>
      <c r="E929" t="str">
        <f t="shared" si="416"/>
        <v/>
      </c>
      <c r="F929" t="str">
        <f t="shared" si="417"/>
        <v/>
      </c>
      <c r="G929" t="str">
        <f t="shared" si="413"/>
        <v/>
      </c>
      <c r="I929" t="str">
        <f t="shared" si="418"/>
        <v/>
      </c>
      <c r="J929" t="str">
        <f t="shared" si="419"/>
        <v/>
      </c>
      <c r="K929" t="str">
        <f t="shared" si="420"/>
        <v/>
      </c>
      <c r="L929" t="str">
        <f t="shared" si="421"/>
        <v/>
      </c>
      <c r="M929" t="str">
        <f t="shared" si="422"/>
        <v/>
      </c>
      <c r="N929" t="str">
        <f t="shared" si="423"/>
        <v/>
      </c>
      <c r="O929" t="str">
        <f t="shared" si="424"/>
        <v/>
      </c>
      <c r="P929" t="str">
        <f t="shared" si="425"/>
        <v/>
      </c>
      <c r="Q929" t="str">
        <f t="shared" si="426"/>
        <v/>
      </c>
      <c r="R929" t="str">
        <f t="shared" si="427"/>
        <v/>
      </c>
      <c r="S929" t="str">
        <f t="shared" si="428"/>
        <v/>
      </c>
      <c r="T929" t="str">
        <f t="shared" si="429"/>
        <v/>
      </c>
      <c r="U929" t="str">
        <f t="shared" si="430"/>
        <v/>
      </c>
      <c r="V929" t="str">
        <f t="shared" si="431"/>
        <v/>
      </c>
      <c r="W929" t="str">
        <f t="shared" si="432"/>
        <v/>
      </c>
      <c r="X929" t="str">
        <f t="shared" si="433"/>
        <v/>
      </c>
      <c r="Y929" t="str">
        <f t="shared" si="434"/>
        <v/>
      </c>
      <c r="Z929" t="str">
        <f t="shared" si="414"/>
        <v/>
      </c>
      <c r="AA929" t="str">
        <f t="shared" si="435"/>
        <v/>
      </c>
      <c r="AB929" t="str">
        <f t="shared" si="436"/>
        <v/>
      </c>
      <c r="AC929" t="str">
        <f t="shared" si="437"/>
        <v/>
      </c>
      <c r="AD929" t="str">
        <f t="shared" si="438"/>
        <v/>
      </c>
      <c r="AE929" t="str">
        <f t="shared" si="439"/>
        <v/>
      </c>
      <c r="AF929" t="str">
        <f t="shared" si="440"/>
        <v/>
      </c>
    </row>
    <row r="930" spans="4:32" ht="14.4" hidden="1">
      <c r="D930" t="str">
        <f t="shared" si="415"/>
        <v/>
      </c>
      <c r="E930" t="str">
        <f t="shared" si="416"/>
        <v/>
      </c>
      <c r="F930" t="str">
        <f t="shared" si="417"/>
        <v/>
      </c>
      <c r="G930" t="str">
        <f t="shared" ref="G930:G993" si="441">IF(ISBLANK(A930),"",IF(ISNUMBER(SEARCH("Windows 11 Home",BR930)),"Windows 11 Home",IF(ISNUMBER(SEARCH("Windows 11 Pro",BR930)),"Windows 11 Pro",IF(ISNUMBER(SEARCH("Chrome",AM930)),"ChromeOS",""))))</f>
        <v/>
      </c>
      <c r="I930" t="str">
        <f t="shared" si="418"/>
        <v/>
      </c>
      <c r="J930" t="str">
        <f t="shared" si="419"/>
        <v/>
      </c>
      <c r="K930" t="str">
        <f t="shared" si="420"/>
        <v/>
      </c>
      <c r="L930" t="str">
        <f t="shared" si="421"/>
        <v/>
      </c>
      <c r="M930" t="str">
        <f t="shared" si="422"/>
        <v/>
      </c>
      <c r="N930" t="str">
        <f t="shared" si="423"/>
        <v/>
      </c>
      <c r="O930" t="str">
        <f t="shared" si="424"/>
        <v/>
      </c>
      <c r="P930" t="str">
        <f t="shared" si="425"/>
        <v/>
      </c>
      <c r="Q930" t="str">
        <f t="shared" si="426"/>
        <v/>
      </c>
      <c r="R930" t="str">
        <f t="shared" si="427"/>
        <v/>
      </c>
      <c r="S930" t="str">
        <f t="shared" si="428"/>
        <v/>
      </c>
      <c r="T930" t="str">
        <f t="shared" si="429"/>
        <v/>
      </c>
      <c r="U930" t="str">
        <f t="shared" si="430"/>
        <v/>
      </c>
      <c r="V930" t="str">
        <f t="shared" si="431"/>
        <v/>
      </c>
      <c r="W930" t="str">
        <f t="shared" si="432"/>
        <v/>
      </c>
      <c r="X930" t="str">
        <f t="shared" si="433"/>
        <v/>
      </c>
      <c r="Y930" t="str">
        <f t="shared" si="434"/>
        <v/>
      </c>
      <c r="Z930" t="str">
        <f t="shared" si="414"/>
        <v/>
      </c>
      <c r="AA930" t="str">
        <f t="shared" si="435"/>
        <v/>
      </c>
      <c r="AB930" t="str">
        <f t="shared" si="436"/>
        <v/>
      </c>
      <c r="AC930" t="str">
        <f t="shared" si="437"/>
        <v/>
      </c>
      <c r="AD930" t="str">
        <f t="shared" si="438"/>
        <v/>
      </c>
      <c r="AE930" t="str">
        <f t="shared" si="439"/>
        <v/>
      </c>
      <c r="AF930" t="str">
        <f t="shared" si="440"/>
        <v/>
      </c>
    </row>
    <row r="931" spans="4:32" ht="14.4" hidden="1">
      <c r="D931" t="str">
        <f t="shared" si="415"/>
        <v/>
      </c>
      <c r="E931" t="str">
        <f t="shared" si="416"/>
        <v/>
      </c>
      <c r="F931" t="str">
        <f t="shared" si="417"/>
        <v/>
      </c>
      <c r="G931" t="str">
        <f t="shared" si="441"/>
        <v/>
      </c>
      <c r="I931" t="str">
        <f t="shared" si="418"/>
        <v/>
      </c>
      <c r="J931" t="str">
        <f t="shared" si="419"/>
        <v/>
      </c>
      <c r="K931" t="str">
        <f t="shared" si="420"/>
        <v/>
      </c>
      <c r="L931" t="str">
        <f t="shared" si="421"/>
        <v/>
      </c>
      <c r="M931" t="str">
        <f t="shared" si="422"/>
        <v/>
      </c>
      <c r="N931" t="str">
        <f t="shared" si="423"/>
        <v/>
      </c>
      <c r="O931" t="str">
        <f t="shared" si="424"/>
        <v/>
      </c>
      <c r="P931" t="str">
        <f t="shared" si="425"/>
        <v/>
      </c>
      <c r="Q931" t="str">
        <f t="shared" si="426"/>
        <v/>
      </c>
      <c r="R931" t="str">
        <f t="shared" si="427"/>
        <v/>
      </c>
      <c r="S931" t="str">
        <f t="shared" si="428"/>
        <v/>
      </c>
      <c r="T931" t="str">
        <f t="shared" si="429"/>
        <v/>
      </c>
      <c r="U931" t="str">
        <f t="shared" si="430"/>
        <v/>
      </c>
      <c r="V931" t="str">
        <f t="shared" si="431"/>
        <v/>
      </c>
      <c r="W931" t="str">
        <f t="shared" si="432"/>
        <v/>
      </c>
      <c r="X931" t="str">
        <f t="shared" si="433"/>
        <v/>
      </c>
      <c r="Y931" t="str">
        <f t="shared" si="434"/>
        <v/>
      </c>
      <c r="Z931" t="str">
        <f t="shared" si="414"/>
        <v/>
      </c>
      <c r="AA931" t="str">
        <f t="shared" si="435"/>
        <v/>
      </c>
      <c r="AB931" t="str">
        <f t="shared" si="436"/>
        <v/>
      </c>
      <c r="AC931" t="str">
        <f t="shared" si="437"/>
        <v/>
      </c>
      <c r="AD931" t="str">
        <f t="shared" si="438"/>
        <v/>
      </c>
      <c r="AE931" t="str">
        <f t="shared" si="439"/>
        <v/>
      </c>
      <c r="AF931" t="str">
        <f t="shared" si="440"/>
        <v/>
      </c>
    </row>
    <row r="932" spans="4:32" ht="14.4" hidden="1">
      <c r="D932" t="str">
        <f t="shared" si="415"/>
        <v/>
      </c>
      <c r="E932" t="str">
        <f t="shared" si="416"/>
        <v/>
      </c>
      <c r="F932" t="str">
        <f t="shared" si="417"/>
        <v/>
      </c>
      <c r="G932" t="str">
        <f t="shared" si="441"/>
        <v/>
      </c>
      <c r="I932" t="str">
        <f t="shared" si="418"/>
        <v/>
      </c>
      <c r="J932" t="str">
        <f t="shared" si="419"/>
        <v/>
      </c>
      <c r="K932" t="str">
        <f t="shared" si="420"/>
        <v/>
      </c>
      <c r="L932" t="str">
        <f t="shared" si="421"/>
        <v/>
      </c>
      <c r="M932" t="str">
        <f t="shared" si="422"/>
        <v/>
      </c>
      <c r="N932" t="str">
        <f t="shared" si="423"/>
        <v/>
      </c>
      <c r="O932" t="str">
        <f t="shared" si="424"/>
        <v/>
      </c>
      <c r="P932" t="str">
        <f t="shared" si="425"/>
        <v/>
      </c>
      <c r="Q932" t="str">
        <f t="shared" si="426"/>
        <v/>
      </c>
      <c r="R932" t="str">
        <f t="shared" si="427"/>
        <v/>
      </c>
      <c r="S932" t="str">
        <f t="shared" si="428"/>
        <v/>
      </c>
      <c r="T932" t="str">
        <f t="shared" si="429"/>
        <v/>
      </c>
      <c r="U932" t="str">
        <f t="shared" si="430"/>
        <v/>
      </c>
      <c r="V932" t="str">
        <f t="shared" si="431"/>
        <v/>
      </c>
      <c r="W932" t="str">
        <f t="shared" si="432"/>
        <v/>
      </c>
      <c r="X932" t="str">
        <f t="shared" si="433"/>
        <v/>
      </c>
      <c r="Y932" t="str">
        <f t="shared" si="434"/>
        <v/>
      </c>
      <c r="Z932" t="str">
        <f t="shared" si="414"/>
        <v/>
      </c>
      <c r="AA932" t="str">
        <f t="shared" si="435"/>
        <v/>
      </c>
      <c r="AB932" t="str">
        <f t="shared" si="436"/>
        <v/>
      </c>
      <c r="AC932" t="str">
        <f t="shared" si="437"/>
        <v/>
      </c>
      <c r="AD932" t="str">
        <f t="shared" si="438"/>
        <v/>
      </c>
      <c r="AE932" t="str">
        <f t="shared" si="439"/>
        <v/>
      </c>
      <c r="AF932" t="str">
        <f t="shared" si="440"/>
        <v/>
      </c>
    </row>
    <row r="933" spans="4:32" ht="14.4" hidden="1">
      <c r="D933" t="str">
        <f t="shared" si="415"/>
        <v/>
      </c>
      <c r="E933" t="str">
        <f t="shared" si="416"/>
        <v/>
      </c>
      <c r="F933" t="str">
        <f t="shared" si="417"/>
        <v/>
      </c>
      <c r="G933" t="str">
        <f t="shared" si="441"/>
        <v/>
      </c>
      <c r="I933" t="str">
        <f t="shared" si="418"/>
        <v/>
      </c>
      <c r="J933" t="str">
        <f t="shared" si="419"/>
        <v/>
      </c>
      <c r="K933" t="str">
        <f t="shared" si="420"/>
        <v/>
      </c>
      <c r="L933" t="str">
        <f t="shared" si="421"/>
        <v/>
      </c>
      <c r="M933" t="str">
        <f t="shared" si="422"/>
        <v/>
      </c>
      <c r="N933" t="str">
        <f t="shared" si="423"/>
        <v/>
      </c>
      <c r="O933" t="str">
        <f t="shared" si="424"/>
        <v/>
      </c>
      <c r="P933" t="str">
        <f t="shared" si="425"/>
        <v/>
      </c>
      <c r="Q933" t="str">
        <f t="shared" si="426"/>
        <v/>
      </c>
      <c r="R933" t="str">
        <f t="shared" si="427"/>
        <v/>
      </c>
      <c r="S933" t="str">
        <f t="shared" si="428"/>
        <v/>
      </c>
      <c r="T933" t="str">
        <f t="shared" si="429"/>
        <v/>
      </c>
      <c r="U933" t="str">
        <f t="shared" si="430"/>
        <v/>
      </c>
      <c r="V933" t="str">
        <f t="shared" si="431"/>
        <v/>
      </c>
      <c r="W933" t="str">
        <f t="shared" si="432"/>
        <v/>
      </c>
      <c r="X933" t="str">
        <f t="shared" si="433"/>
        <v/>
      </c>
      <c r="Y933" t="str">
        <f t="shared" si="434"/>
        <v/>
      </c>
      <c r="Z933" t="str">
        <f t="shared" si="414"/>
        <v/>
      </c>
      <c r="AA933" t="str">
        <f t="shared" si="435"/>
        <v/>
      </c>
      <c r="AB933" t="str">
        <f t="shared" si="436"/>
        <v/>
      </c>
      <c r="AC933" t="str">
        <f t="shared" si="437"/>
        <v/>
      </c>
      <c r="AD933" t="str">
        <f t="shared" si="438"/>
        <v/>
      </c>
      <c r="AE933" t="str">
        <f t="shared" si="439"/>
        <v/>
      </c>
      <c r="AF933" t="str">
        <f t="shared" si="440"/>
        <v/>
      </c>
    </row>
    <row r="934" spans="4:32" ht="14.4" hidden="1">
      <c r="D934" t="str">
        <f t="shared" si="415"/>
        <v/>
      </c>
      <c r="E934" t="str">
        <f t="shared" si="416"/>
        <v/>
      </c>
      <c r="F934" t="str">
        <f t="shared" si="417"/>
        <v/>
      </c>
      <c r="G934" t="str">
        <f t="shared" si="441"/>
        <v/>
      </c>
      <c r="I934" t="str">
        <f t="shared" si="418"/>
        <v/>
      </c>
      <c r="J934" t="str">
        <f t="shared" si="419"/>
        <v/>
      </c>
      <c r="K934" t="str">
        <f t="shared" si="420"/>
        <v/>
      </c>
      <c r="L934" t="str">
        <f t="shared" si="421"/>
        <v/>
      </c>
      <c r="M934" t="str">
        <f t="shared" si="422"/>
        <v/>
      </c>
      <c r="N934" t="str">
        <f t="shared" si="423"/>
        <v/>
      </c>
      <c r="O934" t="str">
        <f t="shared" si="424"/>
        <v/>
      </c>
      <c r="P934" t="str">
        <f t="shared" si="425"/>
        <v/>
      </c>
      <c r="Q934" t="str">
        <f t="shared" si="426"/>
        <v/>
      </c>
      <c r="R934" t="str">
        <f t="shared" si="427"/>
        <v/>
      </c>
      <c r="S934" t="str">
        <f t="shared" si="428"/>
        <v/>
      </c>
      <c r="T934" t="str">
        <f t="shared" si="429"/>
        <v/>
      </c>
      <c r="U934" t="str">
        <f t="shared" si="430"/>
        <v/>
      </c>
      <c r="V934" t="str">
        <f t="shared" si="431"/>
        <v/>
      </c>
      <c r="W934" t="str">
        <f t="shared" si="432"/>
        <v/>
      </c>
      <c r="X934" t="str">
        <f t="shared" si="433"/>
        <v/>
      </c>
      <c r="Y934" t="str">
        <f t="shared" si="434"/>
        <v/>
      </c>
      <c r="Z934" t="str">
        <f t="shared" si="414"/>
        <v/>
      </c>
      <c r="AA934" t="str">
        <f t="shared" si="435"/>
        <v/>
      </c>
      <c r="AB934" t="str">
        <f t="shared" si="436"/>
        <v/>
      </c>
      <c r="AC934" t="str">
        <f t="shared" si="437"/>
        <v/>
      </c>
      <c r="AD934" t="str">
        <f t="shared" si="438"/>
        <v/>
      </c>
      <c r="AE934" t="str">
        <f t="shared" si="439"/>
        <v/>
      </c>
      <c r="AF934" t="str">
        <f t="shared" si="440"/>
        <v/>
      </c>
    </row>
    <row r="935" spans="4:32" ht="14.4" hidden="1">
      <c r="D935" t="str">
        <f t="shared" si="415"/>
        <v/>
      </c>
      <c r="E935" t="str">
        <f t="shared" si="416"/>
        <v/>
      </c>
      <c r="F935" t="str">
        <f t="shared" si="417"/>
        <v/>
      </c>
      <c r="G935" t="str">
        <f t="shared" si="441"/>
        <v/>
      </c>
      <c r="I935" t="str">
        <f t="shared" si="418"/>
        <v/>
      </c>
      <c r="J935" t="str">
        <f t="shared" si="419"/>
        <v/>
      </c>
      <c r="K935" t="str">
        <f t="shared" si="420"/>
        <v/>
      </c>
      <c r="L935" t="str">
        <f t="shared" si="421"/>
        <v/>
      </c>
      <c r="M935" t="str">
        <f t="shared" si="422"/>
        <v/>
      </c>
      <c r="N935" t="str">
        <f t="shared" si="423"/>
        <v/>
      </c>
      <c r="O935" t="str">
        <f t="shared" si="424"/>
        <v/>
      </c>
      <c r="P935" t="str">
        <f t="shared" si="425"/>
        <v/>
      </c>
      <c r="Q935" t="str">
        <f t="shared" si="426"/>
        <v/>
      </c>
      <c r="R935" t="str">
        <f t="shared" si="427"/>
        <v/>
      </c>
      <c r="S935" t="str">
        <f t="shared" si="428"/>
        <v/>
      </c>
      <c r="T935" t="str">
        <f t="shared" si="429"/>
        <v/>
      </c>
      <c r="U935" t="str">
        <f t="shared" si="430"/>
        <v/>
      </c>
      <c r="V935" t="str">
        <f t="shared" si="431"/>
        <v/>
      </c>
      <c r="W935" t="str">
        <f t="shared" si="432"/>
        <v/>
      </c>
      <c r="X935" t="str">
        <f t="shared" si="433"/>
        <v/>
      </c>
      <c r="Y935" t="str">
        <f t="shared" si="434"/>
        <v/>
      </c>
      <c r="Z935" t="str">
        <f t="shared" si="414"/>
        <v/>
      </c>
      <c r="AA935" t="str">
        <f t="shared" si="435"/>
        <v/>
      </c>
      <c r="AB935" t="str">
        <f t="shared" si="436"/>
        <v/>
      </c>
      <c r="AC935" t="str">
        <f t="shared" si="437"/>
        <v/>
      </c>
      <c r="AD935" t="str">
        <f t="shared" si="438"/>
        <v/>
      </c>
      <c r="AE935" t="str">
        <f t="shared" si="439"/>
        <v/>
      </c>
      <c r="AF935" t="str">
        <f t="shared" si="440"/>
        <v/>
      </c>
    </row>
    <row r="936" spans="4:32" ht="14.4" hidden="1">
      <c r="D936" t="str">
        <f t="shared" si="415"/>
        <v/>
      </c>
      <c r="E936" t="str">
        <f t="shared" si="416"/>
        <v/>
      </c>
      <c r="F936" t="str">
        <f t="shared" si="417"/>
        <v/>
      </c>
      <c r="G936" t="str">
        <f t="shared" si="441"/>
        <v/>
      </c>
      <c r="I936" t="str">
        <f t="shared" si="418"/>
        <v/>
      </c>
      <c r="J936" t="str">
        <f t="shared" si="419"/>
        <v/>
      </c>
      <c r="K936" t="str">
        <f t="shared" si="420"/>
        <v/>
      </c>
      <c r="L936" t="str">
        <f t="shared" si="421"/>
        <v/>
      </c>
      <c r="M936" t="str">
        <f t="shared" si="422"/>
        <v/>
      </c>
      <c r="N936" t="str">
        <f t="shared" si="423"/>
        <v/>
      </c>
      <c r="O936" t="str">
        <f t="shared" si="424"/>
        <v/>
      </c>
      <c r="P936" t="str">
        <f t="shared" si="425"/>
        <v/>
      </c>
      <c r="Q936" t="str">
        <f t="shared" si="426"/>
        <v/>
      </c>
      <c r="R936" t="str">
        <f t="shared" si="427"/>
        <v/>
      </c>
      <c r="S936" t="str">
        <f t="shared" si="428"/>
        <v/>
      </c>
      <c r="T936" t="str">
        <f t="shared" si="429"/>
        <v/>
      </c>
      <c r="U936" t="str">
        <f t="shared" si="430"/>
        <v/>
      </c>
      <c r="V936" t="str">
        <f t="shared" si="431"/>
        <v/>
      </c>
      <c r="W936" t="str">
        <f t="shared" si="432"/>
        <v/>
      </c>
      <c r="X936" t="str">
        <f t="shared" si="433"/>
        <v/>
      </c>
      <c r="Y936" t="str">
        <f t="shared" si="434"/>
        <v/>
      </c>
      <c r="Z936" t="str">
        <f t="shared" si="414"/>
        <v/>
      </c>
      <c r="AA936" t="str">
        <f t="shared" si="435"/>
        <v/>
      </c>
      <c r="AB936" t="str">
        <f t="shared" si="436"/>
        <v/>
      </c>
      <c r="AC936" t="str">
        <f t="shared" si="437"/>
        <v/>
      </c>
      <c r="AD936" t="str">
        <f t="shared" si="438"/>
        <v/>
      </c>
      <c r="AE936" t="str">
        <f t="shared" si="439"/>
        <v/>
      </c>
      <c r="AF936" t="str">
        <f t="shared" si="440"/>
        <v/>
      </c>
    </row>
    <row r="937" spans="4:32" ht="14.4" hidden="1">
      <c r="D937" t="str">
        <f t="shared" si="415"/>
        <v/>
      </c>
      <c r="E937" t="str">
        <f t="shared" si="416"/>
        <v/>
      </c>
      <c r="F937" t="str">
        <f t="shared" si="417"/>
        <v/>
      </c>
      <c r="G937" t="str">
        <f t="shared" si="441"/>
        <v/>
      </c>
      <c r="I937" t="str">
        <f t="shared" si="418"/>
        <v/>
      </c>
      <c r="J937" t="str">
        <f t="shared" si="419"/>
        <v/>
      </c>
      <c r="K937" t="str">
        <f t="shared" si="420"/>
        <v/>
      </c>
      <c r="L937" t="str">
        <f t="shared" si="421"/>
        <v/>
      </c>
      <c r="M937" t="str">
        <f t="shared" si="422"/>
        <v/>
      </c>
      <c r="N937" t="str">
        <f t="shared" si="423"/>
        <v/>
      </c>
      <c r="O937" t="str">
        <f t="shared" si="424"/>
        <v/>
      </c>
      <c r="P937" t="str">
        <f t="shared" si="425"/>
        <v/>
      </c>
      <c r="Q937" t="str">
        <f t="shared" si="426"/>
        <v/>
      </c>
      <c r="R937" t="str">
        <f t="shared" si="427"/>
        <v/>
      </c>
      <c r="S937" t="str">
        <f t="shared" si="428"/>
        <v/>
      </c>
      <c r="T937" t="str">
        <f t="shared" si="429"/>
        <v/>
      </c>
      <c r="U937" t="str">
        <f t="shared" si="430"/>
        <v/>
      </c>
      <c r="V937" t="str">
        <f t="shared" si="431"/>
        <v/>
      </c>
      <c r="W937" t="str">
        <f t="shared" si="432"/>
        <v/>
      </c>
      <c r="X937" t="str">
        <f t="shared" si="433"/>
        <v/>
      </c>
      <c r="Y937" t="str">
        <f t="shared" si="434"/>
        <v/>
      </c>
      <c r="Z937" t="str">
        <f t="shared" si="414"/>
        <v/>
      </c>
      <c r="AA937" t="str">
        <f t="shared" si="435"/>
        <v/>
      </c>
      <c r="AB937" t="str">
        <f t="shared" si="436"/>
        <v/>
      </c>
      <c r="AC937" t="str">
        <f t="shared" si="437"/>
        <v/>
      </c>
      <c r="AD937" t="str">
        <f t="shared" si="438"/>
        <v/>
      </c>
      <c r="AE937" t="str">
        <f t="shared" si="439"/>
        <v/>
      </c>
      <c r="AF937" t="str">
        <f t="shared" si="440"/>
        <v/>
      </c>
    </row>
    <row r="938" spans="4:32" ht="14.4" hidden="1">
      <c r="D938" t="str">
        <f t="shared" si="415"/>
        <v/>
      </c>
      <c r="E938" t="str">
        <f t="shared" si="416"/>
        <v/>
      </c>
      <c r="F938" t="str">
        <f t="shared" si="417"/>
        <v/>
      </c>
      <c r="G938" t="str">
        <f t="shared" si="441"/>
        <v/>
      </c>
      <c r="I938" t="str">
        <f t="shared" si="418"/>
        <v/>
      </c>
      <c r="J938" t="str">
        <f t="shared" si="419"/>
        <v/>
      </c>
      <c r="K938" t="str">
        <f t="shared" si="420"/>
        <v/>
      </c>
      <c r="L938" t="str">
        <f t="shared" si="421"/>
        <v/>
      </c>
      <c r="M938" t="str">
        <f t="shared" si="422"/>
        <v/>
      </c>
      <c r="N938" t="str">
        <f t="shared" si="423"/>
        <v/>
      </c>
      <c r="O938" t="str">
        <f t="shared" si="424"/>
        <v/>
      </c>
      <c r="P938" t="str">
        <f t="shared" si="425"/>
        <v/>
      </c>
      <c r="Q938" t="str">
        <f t="shared" si="426"/>
        <v/>
      </c>
      <c r="R938" t="str">
        <f t="shared" si="427"/>
        <v/>
      </c>
      <c r="S938" t="str">
        <f t="shared" si="428"/>
        <v/>
      </c>
      <c r="T938" t="str">
        <f t="shared" si="429"/>
        <v/>
      </c>
      <c r="U938" t="str">
        <f t="shared" si="430"/>
        <v/>
      </c>
      <c r="V938" t="str">
        <f t="shared" si="431"/>
        <v/>
      </c>
      <c r="W938" t="str">
        <f t="shared" si="432"/>
        <v/>
      </c>
      <c r="X938" t="str">
        <f t="shared" si="433"/>
        <v/>
      </c>
      <c r="Y938" t="str">
        <f t="shared" si="434"/>
        <v/>
      </c>
      <c r="Z938" t="str">
        <f t="shared" si="414"/>
        <v/>
      </c>
      <c r="AA938" t="str">
        <f t="shared" si="435"/>
        <v/>
      </c>
      <c r="AB938" t="str">
        <f t="shared" si="436"/>
        <v/>
      </c>
      <c r="AC938" t="str">
        <f t="shared" si="437"/>
        <v/>
      </c>
      <c r="AD938" t="str">
        <f t="shared" si="438"/>
        <v/>
      </c>
      <c r="AE938" t="str">
        <f t="shared" si="439"/>
        <v/>
      </c>
      <c r="AF938" t="str">
        <f t="shared" si="440"/>
        <v/>
      </c>
    </row>
    <row r="939" spans="4:32" ht="14.4" hidden="1">
      <c r="D939" t="str">
        <f t="shared" si="415"/>
        <v/>
      </c>
      <c r="E939" t="str">
        <f t="shared" si="416"/>
        <v/>
      </c>
      <c r="F939" t="str">
        <f t="shared" si="417"/>
        <v/>
      </c>
      <c r="G939" t="str">
        <f t="shared" si="441"/>
        <v/>
      </c>
      <c r="I939" t="str">
        <f t="shared" si="418"/>
        <v/>
      </c>
      <c r="J939" t="str">
        <f t="shared" si="419"/>
        <v/>
      </c>
      <c r="K939" t="str">
        <f t="shared" si="420"/>
        <v/>
      </c>
      <c r="L939" t="str">
        <f t="shared" si="421"/>
        <v/>
      </c>
      <c r="M939" t="str">
        <f t="shared" si="422"/>
        <v/>
      </c>
      <c r="N939" t="str">
        <f t="shared" si="423"/>
        <v/>
      </c>
      <c r="O939" t="str">
        <f t="shared" si="424"/>
        <v/>
      </c>
      <c r="P939" t="str">
        <f t="shared" si="425"/>
        <v/>
      </c>
      <c r="Q939" t="str">
        <f t="shared" si="426"/>
        <v/>
      </c>
      <c r="R939" t="str">
        <f t="shared" si="427"/>
        <v/>
      </c>
      <c r="S939" t="str">
        <f t="shared" si="428"/>
        <v/>
      </c>
      <c r="T939" t="str">
        <f t="shared" si="429"/>
        <v/>
      </c>
      <c r="U939" t="str">
        <f t="shared" si="430"/>
        <v/>
      </c>
      <c r="V939" t="str">
        <f t="shared" si="431"/>
        <v/>
      </c>
      <c r="W939" t="str">
        <f t="shared" si="432"/>
        <v/>
      </c>
      <c r="X939" t="str">
        <f t="shared" si="433"/>
        <v/>
      </c>
      <c r="Y939" t="str">
        <f t="shared" si="434"/>
        <v/>
      </c>
      <c r="Z939" t="str">
        <f t="shared" si="414"/>
        <v/>
      </c>
      <c r="AA939" t="str">
        <f t="shared" si="435"/>
        <v/>
      </c>
      <c r="AB939" t="str">
        <f t="shared" si="436"/>
        <v/>
      </c>
      <c r="AC939" t="str">
        <f t="shared" si="437"/>
        <v/>
      </c>
      <c r="AD939" t="str">
        <f t="shared" si="438"/>
        <v/>
      </c>
      <c r="AE939" t="str">
        <f t="shared" si="439"/>
        <v/>
      </c>
      <c r="AF939" t="str">
        <f t="shared" si="440"/>
        <v/>
      </c>
    </row>
    <row r="940" spans="4:32" ht="14.4" hidden="1">
      <c r="D940" t="str">
        <f t="shared" si="415"/>
        <v/>
      </c>
      <c r="E940" t="str">
        <f t="shared" si="416"/>
        <v/>
      </c>
      <c r="F940" t="str">
        <f t="shared" si="417"/>
        <v/>
      </c>
      <c r="G940" t="str">
        <f t="shared" si="441"/>
        <v/>
      </c>
      <c r="I940" t="str">
        <f t="shared" si="418"/>
        <v/>
      </c>
      <c r="J940" t="str">
        <f t="shared" si="419"/>
        <v/>
      </c>
      <c r="K940" t="str">
        <f t="shared" si="420"/>
        <v/>
      </c>
      <c r="L940" t="str">
        <f t="shared" si="421"/>
        <v/>
      </c>
      <c r="M940" t="str">
        <f t="shared" si="422"/>
        <v/>
      </c>
      <c r="N940" t="str">
        <f t="shared" si="423"/>
        <v/>
      </c>
      <c r="O940" t="str">
        <f t="shared" si="424"/>
        <v/>
      </c>
      <c r="P940" t="str">
        <f t="shared" si="425"/>
        <v/>
      </c>
      <c r="Q940" t="str">
        <f t="shared" si="426"/>
        <v/>
      </c>
      <c r="R940" t="str">
        <f t="shared" si="427"/>
        <v/>
      </c>
      <c r="S940" t="str">
        <f t="shared" si="428"/>
        <v/>
      </c>
      <c r="T940" t="str">
        <f t="shared" si="429"/>
        <v/>
      </c>
      <c r="U940" t="str">
        <f t="shared" si="430"/>
        <v/>
      </c>
      <c r="V940" t="str">
        <f t="shared" si="431"/>
        <v/>
      </c>
      <c r="W940" t="str">
        <f t="shared" si="432"/>
        <v/>
      </c>
      <c r="X940" t="str">
        <f t="shared" si="433"/>
        <v/>
      </c>
      <c r="Y940" t="str">
        <f t="shared" si="434"/>
        <v/>
      </c>
      <c r="Z940" t="str">
        <f t="shared" si="414"/>
        <v/>
      </c>
      <c r="AA940" t="str">
        <f t="shared" si="435"/>
        <v/>
      </c>
      <c r="AB940" t="str">
        <f t="shared" si="436"/>
        <v/>
      </c>
      <c r="AC940" t="str">
        <f t="shared" si="437"/>
        <v/>
      </c>
      <c r="AD940" t="str">
        <f t="shared" si="438"/>
        <v/>
      </c>
      <c r="AE940" t="str">
        <f t="shared" si="439"/>
        <v/>
      </c>
      <c r="AF940" t="str">
        <f t="shared" si="440"/>
        <v/>
      </c>
    </row>
    <row r="941" spans="4:32" ht="14.4" hidden="1">
      <c r="D941" t="str">
        <f t="shared" si="415"/>
        <v/>
      </c>
      <c r="E941" t="str">
        <f t="shared" si="416"/>
        <v/>
      </c>
      <c r="F941" t="str">
        <f t="shared" si="417"/>
        <v/>
      </c>
      <c r="G941" t="str">
        <f t="shared" si="441"/>
        <v/>
      </c>
      <c r="I941" t="str">
        <f t="shared" si="418"/>
        <v/>
      </c>
      <c r="J941" t="str">
        <f t="shared" si="419"/>
        <v/>
      </c>
      <c r="K941" t="str">
        <f t="shared" si="420"/>
        <v/>
      </c>
      <c r="L941" t="str">
        <f t="shared" si="421"/>
        <v/>
      </c>
      <c r="M941" t="str">
        <f t="shared" si="422"/>
        <v/>
      </c>
      <c r="N941" t="str">
        <f t="shared" si="423"/>
        <v/>
      </c>
      <c r="O941" t="str">
        <f t="shared" si="424"/>
        <v/>
      </c>
      <c r="P941" t="str">
        <f t="shared" si="425"/>
        <v/>
      </c>
      <c r="Q941" t="str">
        <f t="shared" si="426"/>
        <v/>
      </c>
      <c r="R941" t="str">
        <f t="shared" si="427"/>
        <v/>
      </c>
      <c r="S941" t="str">
        <f t="shared" si="428"/>
        <v/>
      </c>
      <c r="T941" t="str">
        <f t="shared" si="429"/>
        <v/>
      </c>
      <c r="U941" t="str">
        <f t="shared" si="430"/>
        <v/>
      </c>
      <c r="V941" t="str">
        <f t="shared" si="431"/>
        <v/>
      </c>
      <c r="W941" t="str">
        <f t="shared" si="432"/>
        <v/>
      </c>
      <c r="X941" t="str">
        <f t="shared" si="433"/>
        <v/>
      </c>
      <c r="Y941" t="str">
        <f t="shared" si="434"/>
        <v/>
      </c>
      <c r="Z941" t="str">
        <f t="shared" si="414"/>
        <v/>
      </c>
      <c r="AA941" t="str">
        <f t="shared" si="435"/>
        <v/>
      </c>
      <c r="AB941" t="str">
        <f t="shared" si="436"/>
        <v/>
      </c>
      <c r="AC941" t="str">
        <f t="shared" si="437"/>
        <v/>
      </c>
      <c r="AD941" t="str">
        <f t="shared" si="438"/>
        <v/>
      </c>
      <c r="AE941" t="str">
        <f t="shared" si="439"/>
        <v/>
      </c>
      <c r="AF941" t="str">
        <f t="shared" si="440"/>
        <v/>
      </c>
    </row>
    <row r="942" spans="4:32" ht="14.4" hidden="1">
      <c r="D942" t="str">
        <f t="shared" si="415"/>
        <v/>
      </c>
      <c r="E942" t="str">
        <f t="shared" si="416"/>
        <v/>
      </c>
      <c r="F942" t="str">
        <f t="shared" si="417"/>
        <v/>
      </c>
      <c r="G942" t="str">
        <f t="shared" si="441"/>
        <v/>
      </c>
      <c r="I942" t="str">
        <f t="shared" si="418"/>
        <v/>
      </c>
      <c r="J942" t="str">
        <f t="shared" si="419"/>
        <v/>
      </c>
      <c r="K942" t="str">
        <f t="shared" si="420"/>
        <v/>
      </c>
      <c r="L942" t="str">
        <f t="shared" si="421"/>
        <v/>
      </c>
      <c r="M942" t="str">
        <f t="shared" si="422"/>
        <v/>
      </c>
      <c r="N942" t="str">
        <f t="shared" si="423"/>
        <v/>
      </c>
      <c r="O942" t="str">
        <f t="shared" si="424"/>
        <v/>
      </c>
      <c r="P942" t="str">
        <f t="shared" si="425"/>
        <v/>
      </c>
      <c r="Q942" t="str">
        <f t="shared" si="426"/>
        <v/>
      </c>
      <c r="R942" t="str">
        <f t="shared" si="427"/>
        <v/>
      </c>
      <c r="S942" t="str">
        <f t="shared" si="428"/>
        <v/>
      </c>
      <c r="T942" t="str">
        <f t="shared" si="429"/>
        <v/>
      </c>
      <c r="U942" t="str">
        <f t="shared" si="430"/>
        <v/>
      </c>
      <c r="V942" t="str">
        <f t="shared" si="431"/>
        <v/>
      </c>
      <c r="W942" t="str">
        <f t="shared" si="432"/>
        <v/>
      </c>
      <c r="X942" t="str">
        <f t="shared" si="433"/>
        <v/>
      </c>
      <c r="Y942" t="str">
        <f t="shared" si="434"/>
        <v/>
      </c>
      <c r="Z942" t="str">
        <f t="shared" si="414"/>
        <v/>
      </c>
      <c r="AA942" t="str">
        <f t="shared" si="435"/>
        <v/>
      </c>
      <c r="AB942" t="str">
        <f t="shared" si="436"/>
        <v/>
      </c>
      <c r="AC942" t="str">
        <f t="shared" si="437"/>
        <v/>
      </c>
      <c r="AD942" t="str">
        <f t="shared" si="438"/>
        <v/>
      </c>
      <c r="AE942" t="str">
        <f t="shared" si="439"/>
        <v/>
      </c>
      <c r="AF942" t="str">
        <f t="shared" si="440"/>
        <v/>
      </c>
    </row>
    <row r="943" spans="4:32" ht="14.4" hidden="1">
      <c r="D943" t="str">
        <f t="shared" si="415"/>
        <v/>
      </c>
      <c r="E943" t="str">
        <f t="shared" si="416"/>
        <v/>
      </c>
      <c r="F943" t="str">
        <f t="shared" si="417"/>
        <v/>
      </c>
      <c r="G943" t="str">
        <f t="shared" si="441"/>
        <v/>
      </c>
      <c r="I943" t="str">
        <f t="shared" si="418"/>
        <v/>
      </c>
      <c r="J943" t="str">
        <f t="shared" si="419"/>
        <v/>
      </c>
      <c r="K943" t="str">
        <f t="shared" si="420"/>
        <v/>
      </c>
      <c r="L943" t="str">
        <f t="shared" si="421"/>
        <v/>
      </c>
      <c r="M943" t="str">
        <f t="shared" si="422"/>
        <v/>
      </c>
      <c r="N943" t="str">
        <f t="shared" si="423"/>
        <v/>
      </c>
      <c r="O943" t="str">
        <f t="shared" si="424"/>
        <v/>
      </c>
      <c r="P943" t="str">
        <f t="shared" si="425"/>
        <v/>
      </c>
      <c r="Q943" t="str">
        <f t="shared" si="426"/>
        <v/>
      </c>
      <c r="R943" t="str">
        <f t="shared" si="427"/>
        <v/>
      </c>
      <c r="S943" t="str">
        <f t="shared" si="428"/>
        <v/>
      </c>
      <c r="T943" t="str">
        <f t="shared" si="429"/>
        <v/>
      </c>
      <c r="U943" t="str">
        <f t="shared" si="430"/>
        <v/>
      </c>
      <c r="V943" t="str">
        <f t="shared" si="431"/>
        <v/>
      </c>
      <c r="W943" t="str">
        <f t="shared" si="432"/>
        <v/>
      </c>
      <c r="X943" t="str">
        <f t="shared" si="433"/>
        <v/>
      </c>
      <c r="Y943" t="str">
        <f t="shared" si="434"/>
        <v/>
      </c>
      <c r="Z943" t="str">
        <f t="shared" si="414"/>
        <v/>
      </c>
      <c r="AA943" t="str">
        <f t="shared" si="435"/>
        <v/>
      </c>
      <c r="AB943" t="str">
        <f t="shared" si="436"/>
        <v/>
      </c>
      <c r="AC943" t="str">
        <f t="shared" si="437"/>
        <v/>
      </c>
      <c r="AD943" t="str">
        <f t="shared" si="438"/>
        <v/>
      </c>
      <c r="AE943" t="str">
        <f t="shared" si="439"/>
        <v/>
      </c>
      <c r="AF943" t="str">
        <f t="shared" si="440"/>
        <v/>
      </c>
    </row>
    <row r="944" spans="4:32" ht="14.4" hidden="1">
      <c r="D944" t="str">
        <f t="shared" si="415"/>
        <v/>
      </c>
      <c r="E944" t="str">
        <f t="shared" si="416"/>
        <v/>
      </c>
      <c r="F944" t="str">
        <f t="shared" si="417"/>
        <v/>
      </c>
      <c r="G944" t="str">
        <f t="shared" si="441"/>
        <v/>
      </c>
      <c r="I944" t="str">
        <f t="shared" si="418"/>
        <v/>
      </c>
      <c r="J944" t="str">
        <f t="shared" si="419"/>
        <v/>
      </c>
      <c r="K944" t="str">
        <f t="shared" si="420"/>
        <v/>
      </c>
      <c r="L944" t="str">
        <f t="shared" si="421"/>
        <v/>
      </c>
      <c r="M944" t="str">
        <f t="shared" si="422"/>
        <v/>
      </c>
      <c r="N944" t="str">
        <f t="shared" si="423"/>
        <v/>
      </c>
      <c r="O944" t="str">
        <f t="shared" si="424"/>
        <v/>
      </c>
      <c r="P944" t="str">
        <f t="shared" si="425"/>
        <v/>
      </c>
      <c r="Q944" t="str">
        <f t="shared" si="426"/>
        <v/>
      </c>
      <c r="R944" t="str">
        <f t="shared" si="427"/>
        <v/>
      </c>
      <c r="S944" t="str">
        <f t="shared" si="428"/>
        <v/>
      </c>
      <c r="T944" t="str">
        <f t="shared" si="429"/>
        <v/>
      </c>
      <c r="U944" t="str">
        <f t="shared" si="430"/>
        <v/>
      </c>
      <c r="V944" t="str">
        <f t="shared" si="431"/>
        <v/>
      </c>
      <c r="W944" t="str">
        <f t="shared" si="432"/>
        <v/>
      </c>
      <c r="X944" t="str">
        <f t="shared" si="433"/>
        <v/>
      </c>
      <c r="Y944" t="str">
        <f t="shared" si="434"/>
        <v/>
      </c>
      <c r="Z944" t="str">
        <f t="shared" si="414"/>
        <v/>
      </c>
      <c r="AA944" t="str">
        <f t="shared" si="435"/>
        <v/>
      </c>
      <c r="AB944" t="str">
        <f t="shared" si="436"/>
        <v/>
      </c>
      <c r="AC944" t="str">
        <f t="shared" si="437"/>
        <v/>
      </c>
      <c r="AD944" t="str">
        <f t="shared" si="438"/>
        <v/>
      </c>
      <c r="AE944" t="str">
        <f t="shared" si="439"/>
        <v/>
      </c>
      <c r="AF944" t="str">
        <f t="shared" si="440"/>
        <v/>
      </c>
    </row>
    <row r="945" spans="4:32" ht="14.4" hidden="1">
      <c r="D945" t="str">
        <f t="shared" si="415"/>
        <v/>
      </c>
      <c r="E945" t="str">
        <f t="shared" si="416"/>
        <v/>
      </c>
      <c r="F945" t="str">
        <f t="shared" si="417"/>
        <v/>
      </c>
      <c r="G945" t="str">
        <f t="shared" si="441"/>
        <v/>
      </c>
      <c r="I945" t="str">
        <f t="shared" si="418"/>
        <v/>
      </c>
      <c r="J945" t="str">
        <f t="shared" si="419"/>
        <v/>
      </c>
      <c r="K945" t="str">
        <f t="shared" si="420"/>
        <v/>
      </c>
      <c r="L945" t="str">
        <f t="shared" si="421"/>
        <v/>
      </c>
      <c r="M945" t="str">
        <f t="shared" si="422"/>
        <v/>
      </c>
      <c r="N945" t="str">
        <f t="shared" si="423"/>
        <v/>
      </c>
      <c r="O945" t="str">
        <f t="shared" si="424"/>
        <v/>
      </c>
      <c r="P945" t="str">
        <f t="shared" si="425"/>
        <v/>
      </c>
      <c r="Q945" t="str">
        <f t="shared" si="426"/>
        <v/>
      </c>
      <c r="R945" t="str">
        <f t="shared" si="427"/>
        <v/>
      </c>
      <c r="S945" t="str">
        <f t="shared" si="428"/>
        <v/>
      </c>
      <c r="T945" t="str">
        <f t="shared" si="429"/>
        <v/>
      </c>
      <c r="U945" t="str">
        <f t="shared" si="430"/>
        <v/>
      </c>
      <c r="V945" t="str">
        <f t="shared" si="431"/>
        <v/>
      </c>
      <c r="W945" t="str">
        <f t="shared" si="432"/>
        <v/>
      </c>
      <c r="X945" t="str">
        <f t="shared" si="433"/>
        <v/>
      </c>
      <c r="Y945" t="str">
        <f t="shared" si="434"/>
        <v/>
      </c>
      <c r="Z945" t="str">
        <f t="shared" si="414"/>
        <v/>
      </c>
      <c r="AA945" t="str">
        <f t="shared" si="435"/>
        <v/>
      </c>
      <c r="AB945" t="str">
        <f t="shared" si="436"/>
        <v/>
      </c>
      <c r="AC945" t="str">
        <f t="shared" si="437"/>
        <v/>
      </c>
      <c r="AD945" t="str">
        <f t="shared" si="438"/>
        <v/>
      </c>
      <c r="AE945" t="str">
        <f t="shared" si="439"/>
        <v/>
      </c>
      <c r="AF945" t="str">
        <f t="shared" si="440"/>
        <v/>
      </c>
    </row>
    <row r="946" spans="4:32" ht="14.4" hidden="1">
      <c r="D946" t="str">
        <f t="shared" si="415"/>
        <v/>
      </c>
      <c r="E946" t="str">
        <f t="shared" si="416"/>
        <v/>
      </c>
      <c r="F946" t="str">
        <f t="shared" si="417"/>
        <v/>
      </c>
      <c r="G946" t="str">
        <f t="shared" si="441"/>
        <v/>
      </c>
      <c r="I946" t="str">
        <f t="shared" si="418"/>
        <v/>
      </c>
      <c r="J946" t="str">
        <f t="shared" si="419"/>
        <v/>
      </c>
      <c r="K946" t="str">
        <f t="shared" si="420"/>
        <v/>
      </c>
      <c r="L946" t="str">
        <f t="shared" si="421"/>
        <v/>
      </c>
      <c r="M946" t="str">
        <f t="shared" si="422"/>
        <v/>
      </c>
      <c r="N946" t="str">
        <f t="shared" si="423"/>
        <v/>
      </c>
      <c r="O946" t="str">
        <f t="shared" si="424"/>
        <v/>
      </c>
      <c r="P946" t="str">
        <f t="shared" si="425"/>
        <v/>
      </c>
      <c r="Q946" t="str">
        <f t="shared" si="426"/>
        <v/>
      </c>
      <c r="R946" t="str">
        <f t="shared" si="427"/>
        <v/>
      </c>
      <c r="S946" t="str">
        <f t="shared" si="428"/>
        <v/>
      </c>
      <c r="T946" t="str">
        <f t="shared" si="429"/>
        <v/>
      </c>
      <c r="U946" t="str">
        <f t="shared" si="430"/>
        <v/>
      </c>
      <c r="V946" t="str">
        <f t="shared" si="431"/>
        <v/>
      </c>
      <c r="W946" t="str">
        <f t="shared" si="432"/>
        <v/>
      </c>
      <c r="X946" t="str">
        <f t="shared" si="433"/>
        <v/>
      </c>
      <c r="Y946" t="str">
        <f t="shared" si="434"/>
        <v/>
      </c>
      <c r="Z946" t="str">
        <f t="shared" si="414"/>
        <v/>
      </c>
      <c r="AA946" t="str">
        <f t="shared" si="435"/>
        <v/>
      </c>
      <c r="AB946" t="str">
        <f t="shared" si="436"/>
        <v/>
      </c>
      <c r="AC946" t="str">
        <f t="shared" si="437"/>
        <v/>
      </c>
      <c r="AD946" t="str">
        <f t="shared" si="438"/>
        <v/>
      </c>
      <c r="AE946" t="str">
        <f t="shared" si="439"/>
        <v/>
      </c>
      <c r="AF946" t="str">
        <f t="shared" si="440"/>
        <v/>
      </c>
    </row>
    <row r="947" spans="4:32" ht="14.4" hidden="1">
      <c r="D947" t="str">
        <f t="shared" si="415"/>
        <v/>
      </c>
      <c r="E947" t="str">
        <f t="shared" si="416"/>
        <v/>
      </c>
      <c r="F947" t="str">
        <f t="shared" si="417"/>
        <v/>
      </c>
      <c r="G947" t="str">
        <f t="shared" si="441"/>
        <v/>
      </c>
      <c r="I947" t="str">
        <f t="shared" si="418"/>
        <v/>
      </c>
      <c r="J947" t="str">
        <f t="shared" si="419"/>
        <v/>
      </c>
      <c r="K947" t="str">
        <f t="shared" si="420"/>
        <v/>
      </c>
      <c r="L947" t="str">
        <f t="shared" si="421"/>
        <v/>
      </c>
      <c r="M947" t="str">
        <f t="shared" si="422"/>
        <v/>
      </c>
      <c r="N947" t="str">
        <f t="shared" si="423"/>
        <v/>
      </c>
      <c r="O947" t="str">
        <f t="shared" si="424"/>
        <v/>
      </c>
      <c r="P947" t="str">
        <f t="shared" si="425"/>
        <v/>
      </c>
      <c r="Q947" t="str">
        <f t="shared" si="426"/>
        <v/>
      </c>
      <c r="R947" t="str">
        <f t="shared" si="427"/>
        <v/>
      </c>
      <c r="S947" t="str">
        <f t="shared" si="428"/>
        <v/>
      </c>
      <c r="T947" t="str">
        <f t="shared" si="429"/>
        <v/>
      </c>
      <c r="U947" t="str">
        <f t="shared" si="430"/>
        <v/>
      </c>
      <c r="V947" t="str">
        <f t="shared" si="431"/>
        <v/>
      </c>
      <c r="W947" t="str">
        <f t="shared" si="432"/>
        <v/>
      </c>
      <c r="X947" t="str">
        <f t="shared" si="433"/>
        <v/>
      </c>
      <c r="Y947" t="str">
        <f t="shared" si="434"/>
        <v/>
      </c>
      <c r="Z947" t="str">
        <f t="shared" si="414"/>
        <v/>
      </c>
      <c r="AA947" t="str">
        <f t="shared" si="435"/>
        <v/>
      </c>
      <c r="AB947" t="str">
        <f t="shared" si="436"/>
        <v/>
      </c>
      <c r="AC947" t="str">
        <f t="shared" si="437"/>
        <v/>
      </c>
      <c r="AD947" t="str">
        <f t="shared" si="438"/>
        <v/>
      </c>
      <c r="AE947" t="str">
        <f t="shared" si="439"/>
        <v/>
      </c>
      <c r="AF947" t="str">
        <f t="shared" si="440"/>
        <v/>
      </c>
    </row>
    <row r="948" spans="4:32" ht="14.4" hidden="1">
      <c r="D948" t="str">
        <f t="shared" si="415"/>
        <v/>
      </c>
      <c r="E948" t="str">
        <f t="shared" si="416"/>
        <v/>
      </c>
      <c r="F948" t="str">
        <f t="shared" si="417"/>
        <v/>
      </c>
      <c r="G948" t="str">
        <f t="shared" si="441"/>
        <v/>
      </c>
      <c r="I948" t="str">
        <f t="shared" si="418"/>
        <v/>
      </c>
      <c r="J948" t="str">
        <f t="shared" si="419"/>
        <v/>
      </c>
      <c r="K948" t="str">
        <f t="shared" si="420"/>
        <v/>
      </c>
      <c r="L948" t="str">
        <f t="shared" si="421"/>
        <v/>
      </c>
      <c r="M948" t="str">
        <f t="shared" si="422"/>
        <v/>
      </c>
      <c r="N948" t="str">
        <f t="shared" si="423"/>
        <v/>
      </c>
      <c r="O948" t="str">
        <f t="shared" si="424"/>
        <v/>
      </c>
      <c r="P948" t="str">
        <f t="shared" si="425"/>
        <v/>
      </c>
      <c r="Q948" t="str">
        <f t="shared" si="426"/>
        <v/>
      </c>
      <c r="R948" t="str">
        <f t="shared" si="427"/>
        <v/>
      </c>
      <c r="S948" t="str">
        <f t="shared" si="428"/>
        <v/>
      </c>
      <c r="T948" t="str">
        <f t="shared" si="429"/>
        <v/>
      </c>
      <c r="U948" t="str">
        <f t="shared" si="430"/>
        <v/>
      </c>
      <c r="V948" t="str">
        <f t="shared" si="431"/>
        <v/>
      </c>
      <c r="W948" t="str">
        <f t="shared" si="432"/>
        <v/>
      </c>
      <c r="X948" t="str">
        <f t="shared" si="433"/>
        <v/>
      </c>
      <c r="Y948" t="str">
        <f t="shared" si="434"/>
        <v/>
      </c>
      <c r="Z948" t="str">
        <f t="shared" si="414"/>
        <v/>
      </c>
      <c r="AA948" t="str">
        <f t="shared" si="435"/>
        <v/>
      </c>
      <c r="AB948" t="str">
        <f t="shared" si="436"/>
        <v/>
      </c>
      <c r="AC948" t="str">
        <f t="shared" si="437"/>
        <v/>
      </c>
      <c r="AD948" t="str">
        <f t="shared" si="438"/>
        <v/>
      </c>
      <c r="AE948" t="str">
        <f t="shared" si="439"/>
        <v/>
      </c>
      <c r="AF948" t="str">
        <f t="shared" si="440"/>
        <v/>
      </c>
    </row>
    <row r="949" spans="4:32" ht="14.4" hidden="1">
      <c r="D949" t="str">
        <f t="shared" si="415"/>
        <v/>
      </c>
      <c r="E949" t="str">
        <f t="shared" si="416"/>
        <v/>
      </c>
      <c r="F949" t="str">
        <f t="shared" si="417"/>
        <v/>
      </c>
      <c r="G949" t="str">
        <f t="shared" si="441"/>
        <v/>
      </c>
      <c r="I949" t="str">
        <f t="shared" si="418"/>
        <v/>
      </c>
      <c r="J949" t="str">
        <f t="shared" si="419"/>
        <v/>
      </c>
      <c r="K949" t="str">
        <f t="shared" si="420"/>
        <v/>
      </c>
      <c r="L949" t="str">
        <f t="shared" si="421"/>
        <v/>
      </c>
      <c r="M949" t="str">
        <f t="shared" si="422"/>
        <v/>
      </c>
      <c r="N949" t="str">
        <f t="shared" si="423"/>
        <v/>
      </c>
      <c r="O949" t="str">
        <f t="shared" si="424"/>
        <v/>
      </c>
      <c r="P949" t="str">
        <f t="shared" si="425"/>
        <v/>
      </c>
      <c r="Q949" t="str">
        <f t="shared" si="426"/>
        <v/>
      </c>
      <c r="R949" t="str">
        <f t="shared" si="427"/>
        <v/>
      </c>
      <c r="S949" t="str">
        <f t="shared" si="428"/>
        <v/>
      </c>
      <c r="T949" t="str">
        <f t="shared" si="429"/>
        <v/>
      </c>
      <c r="U949" t="str">
        <f t="shared" si="430"/>
        <v/>
      </c>
      <c r="V949" t="str">
        <f t="shared" si="431"/>
        <v/>
      </c>
      <c r="W949" t="str">
        <f t="shared" si="432"/>
        <v/>
      </c>
      <c r="X949" t="str">
        <f t="shared" si="433"/>
        <v/>
      </c>
      <c r="Y949" t="str">
        <f t="shared" si="434"/>
        <v/>
      </c>
      <c r="Z949" t="str">
        <f t="shared" ref="Z949:Z1012" si="442">IF(ISBLANK(A949), "", BR949)</f>
        <v/>
      </c>
      <c r="AA949" t="str">
        <f t="shared" si="435"/>
        <v/>
      </c>
      <c r="AB949" t="str">
        <f t="shared" si="436"/>
        <v/>
      </c>
      <c r="AC949" t="str">
        <f t="shared" si="437"/>
        <v/>
      </c>
      <c r="AD949" t="str">
        <f t="shared" si="438"/>
        <v/>
      </c>
      <c r="AE949" t="str">
        <f t="shared" si="439"/>
        <v/>
      </c>
      <c r="AF949" t="str">
        <f t="shared" si="440"/>
        <v/>
      </c>
    </row>
    <row r="950" spans="4:32" ht="14.4" hidden="1">
      <c r="D950" t="str">
        <f t="shared" si="415"/>
        <v/>
      </c>
      <c r="E950" t="str">
        <f t="shared" si="416"/>
        <v/>
      </c>
      <c r="F950" t="str">
        <f t="shared" si="417"/>
        <v/>
      </c>
      <c r="G950" t="str">
        <f t="shared" si="441"/>
        <v/>
      </c>
      <c r="I950" t="str">
        <f t="shared" si="418"/>
        <v/>
      </c>
      <c r="J950" t="str">
        <f t="shared" si="419"/>
        <v/>
      </c>
      <c r="K950" t="str">
        <f t="shared" si="420"/>
        <v/>
      </c>
      <c r="L950" t="str">
        <f t="shared" si="421"/>
        <v/>
      </c>
      <c r="M950" t="str">
        <f t="shared" si="422"/>
        <v/>
      </c>
      <c r="N950" t="str">
        <f t="shared" si="423"/>
        <v/>
      </c>
      <c r="O950" t="str">
        <f t="shared" si="424"/>
        <v/>
      </c>
      <c r="P950" t="str">
        <f t="shared" si="425"/>
        <v/>
      </c>
      <c r="Q950" t="str">
        <f t="shared" si="426"/>
        <v/>
      </c>
      <c r="R950" t="str">
        <f t="shared" si="427"/>
        <v/>
      </c>
      <c r="S950" t="str">
        <f t="shared" si="428"/>
        <v/>
      </c>
      <c r="T950" t="str">
        <f t="shared" si="429"/>
        <v/>
      </c>
      <c r="U950" t="str">
        <f t="shared" si="430"/>
        <v/>
      </c>
      <c r="V950" t="str">
        <f t="shared" si="431"/>
        <v/>
      </c>
      <c r="W950" t="str">
        <f t="shared" si="432"/>
        <v/>
      </c>
      <c r="X950" t="str">
        <f t="shared" si="433"/>
        <v/>
      </c>
      <c r="Y950" t="str">
        <f t="shared" si="434"/>
        <v/>
      </c>
      <c r="Z950" t="str">
        <f t="shared" si="442"/>
        <v/>
      </c>
      <c r="AA950" t="str">
        <f t="shared" si="435"/>
        <v/>
      </c>
      <c r="AB950" t="str">
        <f t="shared" si="436"/>
        <v/>
      </c>
      <c r="AC950" t="str">
        <f t="shared" si="437"/>
        <v/>
      </c>
      <c r="AD950" t="str">
        <f t="shared" si="438"/>
        <v/>
      </c>
      <c r="AE950" t="str">
        <f t="shared" si="439"/>
        <v/>
      </c>
      <c r="AF950" t="str">
        <f t="shared" si="440"/>
        <v/>
      </c>
    </row>
    <row r="951" spans="4:32" ht="14.4" hidden="1">
      <c r="D951" t="str">
        <f t="shared" si="415"/>
        <v/>
      </c>
      <c r="E951" t="str">
        <f t="shared" si="416"/>
        <v/>
      </c>
      <c r="F951" t="str">
        <f t="shared" si="417"/>
        <v/>
      </c>
      <c r="G951" t="str">
        <f t="shared" si="441"/>
        <v/>
      </c>
      <c r="I951" t="str">
        <f t="shared" si="418"/>
        <v/>
      </c>
      <c r="J951" t="str">
        <f t="shared" si="419"/>
        <v/>
      </c>
      <c r="K951" t="str">
        <f t="shared" si="420"/>
        <v/>
      </c>
      <c r="L951" t="str">
        <f t="shared" si="421"/>
        <v/>
      </c>
      <c r="M951" t="str">
        <f t="shared" si="422"/>
        <v/>
      </c>
      <c r="N951" t="str">
        <f t="shared" si="423"/>
        <v/>
      </c>
      <c r="O951" t="str">
        <f t="shared" si="424"/>
        <v/>
      </c>
      <c r="P951" t="str">
        <f t="shared" si="425"/>
        <v/>
      </c>
      <c r="Q951" t="str">
        <f t="shared" si="426"/>
        <v/>
      </c>
      <c r="R951" t="str">
        <f t="shared" si="427"/>
        <v/>
      </c>
      <c r="S951" t="str">
        <f t="shared" si="428"/>
        <v/>
      </c>
      <c r="T951" t="str">
        <f t="shared" si="429"/>
        <v/>
      </c>
      <c r="U951" t="str">
        <f t="shared" si="430"/>
        <v/>
      </c>
      <c r="V951" t="str">
        <f t="shared" si="431"/>
        <v/>
      </c>
      <c r="W951" t="str">
        <f t="shared" si="432"/>
        <v/>
      </c>
      <c r="X951" t="str">
        <f t="shared" si="433"/>
        <v/>
      </c>
      <c r="Y951" t="str">
        <f t="shared" si="434"/>
        <v/>
      </c>
      <c r="Z951" t="str">
        <f t="shared" si="442"/>
        <v/>
      </c>
      <c r="AA951" t="str">
        <f t="shared" si="435"/>
        <v/>
      </c>
      <c r="AB951" t="str">
        <f t="shared" si="436"/>
        <v/>
      </c>
      <c r="AC951" t="str">
        <f t="shared" si="437"/>
        <v/>
      </c>
      <c r="AD951" t="str">
        <f t="shared" si="438"/>
        <v/>
      </c>
      <c r="AE951" t="str">
        <f t="shared" si="439"/>
        <v/>
      </c>
      <c r="AF951" t="str">
        <f t="shared" si="440"/>
        <v/>
      </c>
    </row>
    <row r="952" spans="4:32" ht="14.4" hidden="1">
      <c r="D952" t="str">
        <f t="shared" si="415"/>
        <v/>
      </c>
      <c r="E952" t="str">
        <f t="shared" si="416"/>
        <v/>
      </c>
      <c r="F952" t="str">
        <f t="shared" si="417"/>
        <v/>
      </c>
      <c r="G952" t="str">
        <f t="shared" si="441"/>
        <v/>
      </c>
      <c r="I952" t="str">
        <f t="shared" si="418"/>
        <v/>
      </c>
      <c r="J952" t="str">
        <f t="shared" si="419"/>
        <v/>
      </c>
      <c r="K952" t="str">
        <f t="shared" si="420"/>
        <v/>
      </c>
      <c r="L952" t="str">
        <f t="shared" si="421"/>
        <v/>
      </c>
      <c r="M952" t="str">
        <f t="shared" si="422"/>
        <v/>
      </c>
      <c r="N952" t="str">
        <f t="shared" si="423"/>
        <v/>
      </c>
      <c r="O952" t="str">
        <f t="shared" si="424"/>
        <v/>
      </c>
      <c r="P952" t="str">
        <f t="shared" si="425"/>
        <v/>
      </c>
      <c r="Q952" t="str">
        <f t="shared" si="426"/>
        <v/>
      </c>
      <c r="R952" t="str">
        <f t="shared" si="427"/>
        <v/>
      </c>
      <c r="S952" t="str">
        <f t="shared" si="428"/>
        <v/>
      </c>
      <c r="T952" t="str">
        <f t="shared" si="429"/>
        <v/>
      </c>
      <c r="U952" t="str">
        <f t="shared" si="430"/>
        <v/>
      </c>
      <c r="V952" t="str">
        <f t="shared" si="431"/>
        <v/>
      </c>
      <c r="W952" t="str">
        <f t="shared" si="432"/>
        <v/>
      </c>
      <c r="X952" t="str">
        <f t="shared" si="433"/>
        <v/>
      </c>
      <c r="Y952" t="str">
        <f t="shared" si="434"/>
        <v/>
      </c>
      <c r="Z952" t="str">
        <f t="shared" si="442"/>
        <v/>
      </c>
      <c r="AA952" t="str">
        <f t="shared" si="435"/>
        <v/>
      </c>
      <c r="AB952" t="str">
        <f t="shared" si="436"/>
        <v/>
      </c>
      <c r="AC952" t="str">
        <f t="shared" si="437"/>
        <v/>
      </c>
      <c r="AD952" t="str">
        <f t="shared" si="438"/>
        <v/>
      </c>
      <c r="AE952" t="str">
        <f t="shared" si="439"/>
        <v/>
      </c>
      <c r="AF952" t="str">
        <f t="shared" si="440"/>
        <v/>
      </c>
    </row>
    <row r="953" spans="4:32" ht="14.4" hidden="1">
      <c r="D953" t="str">
        <f t="shared" si="415"/>
        <v/>
      </c>
      <c r="E953" t="str">
        <f t="shared" si="416"/>
        <v/>
      </c>
      <c r="F953" t="str">
        <f t="shared" si="417"/>
        <v/>
      </c>
      <c r="G953" t="str">
        <f t="shared" si="441"/>
        <v/>
      </c>
      <c r="I953" t="str">
        <f t="shared" si="418"/>
        <v/>
      </c>
      <c r="J953" t="str">
        <f t="shared" si="419"/>
        <v/>
      </c>
      <c r="K953" t="str">
        <f t="shared" si="420"/>
        <v/>
      </c>
      <c r="L953" t="str">
        <f t="shared" si="421"/>
        <v/>
      </c>
      <c r="M953" t="str">
        <f t="shared" si="422"/>
        <v/>
      </c>
      <c r="N953" t="str">
        <f t="shared" si="423"/>
        <v/>
      </c>
      <c r="O953" t="str">
        <f t="shared" si="424"/>
        <v/>
      </c>
      <c r="P953" t="str">
        <f t="shared" si="425"/>
        <v/>
      </c>
      <c r="Q953" t="str">
        <f t="shared" si="426"/>
        <v/>
      </c>
      <c r="R953" t="str">
        <f t="shared" si="427"/>
        <v/>
      </c>
      <c r="S953" t="str">
        <f t="shared" si="428"/>
        <v/>
      </c>
      <c r="T953" t="str">
        <f t="shared" si="429"/>
        <v/>
      </c>
      <c r="U953" t="str">
        <f t="shared" si="430"/>
        <v/>
      </c>
      <c r="V953" t="str">
        <f t="shared" si="431"/>
        <v/>
      </c>
      <c r="W953" t="str">
        <f t="shared" si="432"/>
        <v/>
      </c>
      <c r="X953" t="str">
        <f t="shared" si="433"/>
        <v/>
      </c>
      <c r="Y953" t="str">
        <f t="shared" si="434"/>
        <v/>
      </c>
      <c r="Z953" t="str">
        <f t="shared" si="442"/>
        <v/>
      </c>
      <c r="AA953" t="str">
        <f t="shared" si="435"/>
        <v/>
      </c>
      <c r="AB953" t="str">
        <f t="shared" si="436"/>
        <v/>
      </c>
      <c r="AC953" t="str">
        <f t="shared" si="437"/>
        <v/>
      </c>
      <c r="AD953" t="str">
        <f t="shared" si="438"/>
        <v/>
      </c>
      <c r="AE953" t="str">
        <f t="shared" si="439"/>
        <v/>
      </c>
      <c r="AF953" t="str">
        <f t="shared" si="440"/>
        <v/>
      </c>
    </row>
    <row r="954" spans="4:32" ht="14.4" hidden="1">
      <c r="D954" t="str">
        <f t="shared" si="415"/>
        <v/>
      </c>
      <c r="E954" t="str">
        <f t="shared" si="416"/>
        <v/>
      </c>
      <c r="F954" t="str">
        <f t="shared" si="417"/>
        <v/>
      </c>
      <c r="G954" t="str">
        <f t="shared" si="441"/>
        <v/>
      </c>
      <c r="I954" t="str">
        <f t="shared" si="418"/>
        <v/>
      </c>
      <c r="J954" t="str">
        <f t="shared" si="419"/>
        <v/>
      </c>
      <c r="K954" t="str">
        <f t="shared" si="420"/>
        <v/>
      </c>
      <c r="L954" t="str">
        <f t="shared" si="421"/>
        <v/>
      </c>
      <c r="M954" t="str">
        <f t="shared" si="422"/>
        <v/>
      </c>
      <c r="N954" t="str">
        <f t="shared" si="423"/>
        <v/>
      </c>
      <c r="O954" t="str">
        <f t="shared" si="424"/>
        <v/>
      </c>
      <c r="P954" t="str">
        <f t="shared" si="425"/>
        <v/>
      </c>
      <c r="Q954" t="str">
        <f t="shared" si="426"/>
        <v/>
      </c>
      <c r="R954" t="str">
        <f t="shared" si="427"/>
        <v/>
      </c>
      <c r="S954" t="str">
        <f t="shared" si="428"/>
        <v/>
      </c>
      <c r="T954" t="str">
        <f t="shared" si="429"/>
        <v/>
      </c>
      <c r="U954" t="str">
        <f t="shared" si="430"/>
        <v/>
      </c>
      <c r="V954" t="str">
        <f t="shared" si="431"/>
        <v/>
      </c>
      <c r="W954" t="str">
        <f t="shared" si="432"/>
        <v/>
      </c>
      <c r="X954" t="str">
        <f t="shared" si="433"/>
        <v/>
      </c>
      <c r="Y954" t="str">
        <f t="shared" si="434"/>
        <v/>
      </c>
      <c r="Z954" t="str">
        <f t="shared" si="442"/>
        <v/>
      </c>
      <c r="AA954" t="str">
        <f t="shared" si="435"/>
        <v/>
      </c>
      <c r="AB954" t="str">
        <f t="shared" si="436"/>
        <v/>
      </c>
      <c r="AC954" t="str">
        <f t="shared" si="437"/>
        <v/>
      </c>
      <c r="AD954" t="str">
        <f t="shared" si="438"/>
        <v/>
      </c>
      <c r="AE954" t="str">
        <f t="shared" si="439"/>
        <v/>
      </c>
      <c r="AF954" t="str">
        <f t="shared" si="440"/>
        <v/>
      </c>
    </row>
    <row r="955" spans="4:32" ht="14.4" hidden="1">
      <c r="D955" t="str">
        <f t="shared" si="415"/>
        <v/>
      </c>
      <c r="E955" t="str">
        <f t="shared" si="416"/>
        <v/>
      </c>
      <c r="F955" t="str">
        <f t="shared" si="417"/>
        <v/>
      </c>
      <c r="G955" t="str">
        <f t="shared" si="441"/>
        <v/>
      </c>
      <c r="I955" t="str">
        <f t="shared" si="418"/>
        <v/>
      </c>
      <c r="J955" t="str">
        <f t="shared" si="419"/>
        <v/>
      </c>
      <c r="K955" t="str">
        <f t="shared" si="420"/>
        <v/>
      </c>
      <c r="L955" t="str">
        <f t="shared" si="421"/>
        <v/>
      </c>
      <c r="M955" t="str">
        <f t="shared" si="422"/>
        <v/>
      </c>
      <c r="N955" t="str">
        <f t="shared" si="423"/>
        <v/>
      </c>
      <c r="O955" t="str">
        <f t="shared" si="424"/>
        <v/>
      </c>
      <c r="P955" t="str">
        <f t="shared" si="425"/>
        <v/>
      </c>
      <c r="Q955" t="str">
        <f t="shared" si="426"/>
        <v/>
      </c>
      <c r="R955" t="str">
        <f t="shared" si="427"/>
        <v/>
      </c>
      <c r="S955" t="str">
        <f t="shared" si="428"/>
        <v/>
      </c>
      <c r="T955" t="str">
        <f t="shared" si="429"/>
        <v/>
      </c>
      <c r="U955" t="str">
        <f t="shared" si="430"/>
        <v/>
      </c>
      <c r="V955" t="str">
        <f t="shared" si="431"/>
        <v/>
      </c>
      <c r="W955" t="str">
        <f t="shared" si="432"/>
        <v/>
      </c>
      <c r="X955" t="str">
        <f t="shared" si="433"/>
        <v/>
      </c>
      <c r="Y955" t="str">
        <f t="shared" si="434"/>
        <v/>
      </c>
      <c r="Z955" t="str">
        <f t="shared" si="442"/>
        <v/>
      </c>
      <c r="AA955" t="str">
        <f t="shared" si="435"/>
        <v/>
      </c>
      <c r="AB955" t="str">
        <f t="shared" si="436"/>
        <v/>
      </c>
      <c r="AC955" t="str">
        <f t="shared" si="437"/>
        <v/>
      </c>
      <c r="AD955" t="str">
        <f t="shared" si="438"/>
        <v/>
      </c>
      <c r="AE955" t="str">
        <f t="shared" si="439"/>
        <v/>
      </c>
      <c r="AF955" t="str">
        <f t="shared" si="440"/>
        <v/>
      </c>
    </row>
    <row r="956" spans="4:32" ht="14.4" hidden="1">
      <c r="D956" t="str">
        <f t="shared" si="415"/>
        <v/>
      </c>
      <c r="E956" t="str">
        <f t="shared" si="416"/>
        <v/>
      </c>
      <c r="F956" t="str">
        <f t="shared" si="417"/>
        <v/>
      </c>
      <c r="G956" t="str">
        <f t="shared" si="441"/>
        <v/>
      </c>
      <c r="I956" t="str">
        <f t="shared" si="418"/>
        <v/>
      </c>
      <c r="J956" t="str">
        <f t="shared" si="419"/>
        <v/>
      </c>
      <c r="K956" t="str">
        <f t="shared" si="420"/>
        <v/>
      </c>
      <c r="L956" t="str">
        <f t="shared" si="421"/>
        <v/>
      </c>
      <c r="M956" t="str">
        <f t="shared" si="422"/>
        <v/>
      </c>
      <c r="N956" t="str">
        <f t="shared" si="423"/>
        <v/>
      </c>
      <c r="O956" t="str">
        <f t="shared" si="424"/>
        <v/>
      </c>
      <c r="P956" t="str">
        <f t="shared" si="425"/>
        <v/>
      </c>
      <c r="Q956" t="str">
        <f t="shared" si="426"/>
        <v/>
      </c>
      <c r="R956" t="str">
        <f t="shared" si="427"/>
        <v/>
      </c>
      <c r="S956" t="str">
        <f t="shared" si="428"/>
        <v/>
      </c>
      <c r="T956" t="str">
        <f t="shared" si="429"/>
        <v/>
      </c>
      <c r="U956" t="str">
        <f t="shared" si="430"/>
        <v/>
      </c>
      <c r="V956" t="str">
        <f t="shared" si="431"/>
        <v/>
      </c>
      <c r="W956" t="str">
        <f t="shared" si="432"/>
        <v/>
      </c>
      <c r="X956" t="str">
        <f t="shared" si="433"/>
        <v/>
      </c>
      <c r="Y956" t="str">
        <f t="shared" si="434"/>
        <v/>
      </c>
      <c r="Z956" t="str">
        <f t="shared" si="442"/>
        <v/>
      </c>
      <c r="AA956" t="str">
        <f t="shared" si="435"/>
        <v/>
      </c>
      <c r="AB956" t="str">
        <f t="shared" si="436"/>
        <v/>
      </c>
      <c r="AC956" t="str">
        <f t="shared" si="437"/>
        <v/>
      </c>
      <c r="AD956" t="str">
        <f t="shared" si="438"/>
        <v/>
      </c>
      <c r="AE956" t="str">
        <f t="shared" si="439"/>
        <v/>
      </c>
      <c r="AF956" t="str">
        <f t="shared" si="440"/>
        <v/>
      </c>
    </row>
    <row r="957" spans="4:32" ht="14.4" hidden="1">
      <c r="D957" t="str">
        <f t="shared" si="415"/>
        <v/>
      </c>
      <c r="E957" t="str">
        <f t="shared" si="416"/>
        <v/>
      </c>
      <c r="F957" t="str">
        <f t="shared" si="417"/>
        <v/>
      </c>
      <c r="G957" t="str">
        <f t="shared" si="441"/>
        <v/>
      </c>
      <c r="I957" t="str">
        <f t="shared" si="418"/>
        <v/>
      </c>
      <c r="J957" t="str">
        <f t="shared" si="419"/>
        <v/>
      </c>
      <c r="K957" t="str">
        <f t="shared" si="420"/>
        <v/>
      </c>
      <c r="L957" t="str">
        <f t="shared" si="421"/>
        <v/>
      </c>
      <c r="M957" t="str">
        <f t="shared" si="422"/>
        <v/>
      </c>
      <c r="N957" t="str">
        <f t="shared" si="423"/>
        <v/>
      </c>
      <c r="O957" t="str">
        <f t="shared" si="424"/>
        <v/>
      </c>
      <c r="P957" t="str">
        <f t="shared" si="425"/>
        <v/>
      </c>
      <c r="Q957" t="str">
        <f t="shared" si="426"/>
        <v/>
      </c>
      <c r="R957" t="str">
        <f t="shared" si="427"/>
        <v/>
      </c>
      <c r="S957" t="str">
        <f t="shared" si="428"/>
        <v/>
      </c>
      <c r="T957" t="str">
        <f t="shared" si="429"/>
        <v/>
      </c>
      <c r="U957" t="str">
        <f t="shared" si="430"/>
        <v/>
      </c>
      <c r="V957" t="str">
        <f t="shared" si="431"/>
        <v/>
      </c>
      <c r="W957" t="str">
        <f t="shared" si="432"/>
        <v/>
      </c>
      <c r="X957" t="str">
        <f t="shared" si="433"/>
        <v/>
      </c>
      <c r="Y957" t="str">
        <f t="shared" si="434"/>
        <v/>
      </c>
      <c r="Z957" t="str">
        <f t="shared" si="442"/>
        <v/>
      </c>
      <c r="AA957" t="str">
        <f t="shared" si="435"/>
        <v/>
      </c>
      <c r="AB957" t="str">
        <f t="shared" si="436"/>
        <v/>
      </c>
      <c r="AC957" t="str">
        <f t="shared" si="437"/>
        <v/>
      </c>
      <c r="AD957" t="str">
        <f t="shared" si="438"/>
        <v/>
      </c>
      <c r="AE957" t="str">
        <f t="shared" si="439"/>
        <v/>
      </c>
      <c r="AF957" t="str">
        <f t="shared" si="440"/>
        <v/>
      </c>
    </row>
    <row r="958" spans="4:32" ht="14.4" hidden="1">
      <c r="D958" t="str">
        <f t="shared" si="415"/>
        <v/>
      </c>
      <c r="E958" t="str">
        <f t="shared" si="416"/>
        <v/>
      </c>
      <c r="F958" t="str">
        <f t="shared" si="417"/>
        <v/>
      </c>
      <c r="G958" t="str">
        <f t="shared" si="441"/>
        <v/>
      </c>
      <c r="I958" t="str">
        <f t="shared" si="418"/>
        <v/>
      </c>
      <c r="J958" t="str">
        <f t="shared" si="419"/>
        <v/>
      </c>
      <c r="K958" t="str">
        <f t="shared" si="420"/>
        <v/>
      </c>
      <c r="L958" t="str">
        <f t="shared" si="421"/>
        <v/>
      </c>
      <c r="M958" t="str">
        <f t="shared" si="422"/>
        <v/>
      </c>
      <c r="N958" t="str">
        <f t="shared" si="423"/>
        <v/>
      </c>
      <c r="O958" t="str">
        <f t="shared" si="424"/>
        <v/>
      </c>
      <c r="P958" t="str">
        <f t="shared" si="425"/>
        <v/>
      </c>
      <c r="Q958" t="str">
        <f t="shared" si="426"/>
        <v/>
      </c>
      <c r="R958" t="str">
        <f t="shared" si="427"/>
        <v/>
      </c>
      <c r="S958" t="str">
        <f t="shared" si="428"/>
        <v/>
      </c>
      <c r="T958" t="str">
        <f t="shared" si="429"/>
        <v/>
      </c>
      <c r="U958" t="str">
        <f t="shared" si="430"/>
        <v/>
      </c>
      <c r="V958" t="str">
        <f t="shared" si="431"/>
        <v/>
      </c>
      <c r="W958" t="str">
        <f t="shared" si="432"/>
        <v/>
      </c>
      <c r="X958" t="str">
        <f t="shared" si="433"/>
        <v/>
      </c>
      <c r="Y958" t="str">
        <f t="shared" si="434"/>
        <v/>
      </c>
      <c r="Z958" t="str">
        <f t="shared" si="442"/>
        <v/>
      </c>
      <c r="AA958" t="str">
        <f t="shared" si="435"/>
        <v/>
      </c>
      <c r="AB958" t="str">
        <f t="shared" si="436"/>
        <v/>
      </c>
      <c r="AC958" t="str">
        <f t="shared" si="437"/>
        <v/>
      </c>
      <c r="AD958" t="str">
        <f t="shared" si="438"/>
        <v/>
      </c>
      <c r="AE958" t="str">
        <f t="shared" si="439"/>
        <v/>
      </c>
      <c r="AF958" t="str">
        <f t="shared" si="440"/>
        <v/>
      </c>
    </row>
    <row r="959" spans="4:32" ht="14.4" hidden="1">
      <c r="D959" t="str">
        <f t="shared" si="415"/>
        <v/>
      </c>
      <c r="E959" t="str">
        <f t="shared" si="416"/>
        <v/>
      </c>
      <c r="F959" t="str">
        <f t="shared" si="417"/>
        <v/>
      </c>
      <c r="G959" t="str">
        <f t="shared" si="441"/>
        <v/>
      </c>
      <c r="I959" t="str">
        <f t="shared" si="418"/>
        <v/>
      </c>
      <c r="J959" t="str">
        <f t="shared" si="419"/>
        <v/>
      </c>
      <c r="K959" t="str">
        <f t="shared" si="420"/>
        <v/>
      </c>
      <c r="L959" t="str">
        <f t="shared" si="421"/>
        <v/>
      </c>
      <c r="M959" t="str">
        <f t="shared" si="422"/>
        <v/>
      </c>
      <c r="N959" t="str">
        <f t="shared" si="423"/>
        <v/>
      </c>
      <c r="O959" t="str">
        <f t="shared" si="424"/>
        <v/>
      </c>
      <c r="P959" t="str">
        <f t="shared" si="425"/>
        <v/>
      </c>
      <c r="Q959" t="str">
        <f t="shared" si="426"/>
        <v/>
      </c>
      <c r="R959" t="str">
        <f t="shared" si="427"/>
        <v/>
      </c>
      <c r="S959" t="str">
        <f t="shared" si="428"/>
        <v/>
      </c>
      <c r="T959" t="str">
        <f t="shared" si="429"/>
        <v/>
      </c>
      <c r="U959" t="str">
        <f t="shared" si="430"/>
        <v/>
      </c>
      <c r="V959" t="str">
        <f t="shared" si="431"/>
        <v/>
      </c>
      <c r="W959" t="str">
        <f t="shared" si="432"/>
        <v/>
      </c>
      <c r="X959" t="str">
        <f t="shared" si="433"/>
        <v/>
      </c>
      <c r="Y959" t="str">
        <f t="shared" si="434"/>
        <v/>
      </c>
      <c r="Z959" t="str">
        <f t="shared" si="442"/>
        <v/>
      </c>
      <c r="AA959" t="str">
        <f t="shared" si="435"/>
        <v/>
      </c>
      <c r="AB959" t="str">
        <f t="shared" si="436"/>
        <v/>
      </c>
      <c r="AC959" t="str">
        <f t="shared" si="437"/>
        <v/>
      </c>
      <c r="AD959" t="str">
        <f t="shared" si="438"/>
        <v/>
      </c>
      <c r="AE959" t="str">
        <f t="shared" si="439"/>
        <v/>
      </c>
      <c r="AF959" t="str">
        <f t="shared" si="440"/>
        <v/>
      </c>
    </row>
    <row r="960" spans="4:32" ht="14.4" hidden="1">
      <c r="D960" t="str">
        <f t="shared" si="415"/>
        <v/>
      </c>
      <c r="E960" t="str">
        <f t="shared" si="416"/>
        <v/>
      </c>
      <c r="F960" t="str">
        <f t="shared" si="417"/>
        <v/>
      </c>
      <c r="G960" t="str">
        <f t="shared" si="441"/>
        <v/>
      </c>
      <c r="I960" t="str">
        <f t="shared" si="418"/>
        <v/>
      </c>
      <c r="J960" t="str">
        <f t="shared" si="419"/>
        <v/>
      </c>
      <c r="K960" t="str">
        <f t="shared" si="420"/>
        <v/>
      </c>
      <c r="L960" t="str">
        <f t="shared" si="421"/>
        <v/>
      </c>
      <c r="M960" t="str">
        <f t="shared" si="422"/>
        <v/>
      </c>
      <c r="N960" t="str">
        <f t="shared" si="423"/>
        <v/>
      </c>
      <c r="O960" t="str">
        <f t="shared" si="424"/>
        <v/>
      </c>
      <c r="P960" t="str">
        <f t="shared" si="425"/>
        <v/>
      </c>
      <c r="Q960" t="str">
        <f t="shared" si="426"/>
        <v/>
      </c>
      <c r="R960" t="str">
        <f t="shared" si="427"/>
        <v/>
      </c>
      <c r="S960" t="str">
        <f t="shared" si="428"/>
        <v/>
      </c>
      <c r="T960" t="str">
        <f t="shared" si="429"/>
        <v/>
      </c>
      <c r="U960" t="str">
        <f t="shared" si="430"/>
        <v/>
      </c>
      <c r="V960" t="str">
        <f t="shared" si="431"/>
        <v/>
      </c>
      <c r="W960" t="str">
        <f t="shared" si="432"/>
        <v/>
      </c>
      <c r="X960" t="str">
        <f t="shared" si="433"/>
        <v/>
      </c>
      <c r="Y960" t="str">
        <f t="shared" si="434"/>
        <v/>
      </c>
      <c r="Z960" t="str">
        <f t="shared" si="442"/>
        <v/>
      </c>
      <c r="AA960" t="str">
        <f t="shared" si="435"/>
        <v/>
      </c>
      <c r="AB960" t="str">
        <f t="shared" si="436"/>
        <v/>
      </c>
      <c r="AC960" t="str">
        <f t="shared" si="437"/>
        <v/>
      </c>
      <c r="AD960" t="str">
        <f t="shared" si="438"/>
        <v/>
      </c>
      <c r="AE960" t="str">
        <f t="shared" si="439"/>
        <v/>
      </c>
      <c r="AF960" t="str">
        <f t="shared" si="440"/>
        <v/>
      </c>
    </row>
    <row r="961" spans="4:32" ht="14.4" hidden="1">
      <c r="D961" t="str">
        <f t="shared" si="415"/>
        <v/>
      </c>
      <c r="E961" t="str">
        <f t="shared" si="416"/>
        <v/>
      </c>
      <c r="F961" t="str">
        <f t="shared" si="417"/>
        <v/>
      </c>
      <c r="G961" t="str">
        <f t="shared" si="441"/>
        <v/>
      </c>
      <c r="I961" t="str">
        <f t="shared" si="418"/>
        <v/>
      </c>
      <c r="J961" t="str">
        <f t="shared" si="419"/>
        <v/>
      </c>
      <c r="K961" t="str">
        <f t="shared" si="420"/>
        <v/>
      </c>
      <c r="L961" t="str">
        <f t="shared" si="421"/>
        <v/>
      </c>
      <c r="M961" t="str">
        <f t="shared" si="422"/>
        <v/>
      </c>
      <c r="N961" t="str">
        <f t="shared" si="423"/>
        <v/>
      </c>
      <c r="O961" t="str">
        <f t="shared" si="424"/>
        <v/>
      </c>
      <c r="P961" t="str">
        <f t="shared" si="425"/>
        <v/>
      </c>
      <c r="Q961" t="str">
        <f t="shared" si="426"/>
        <v/>
      </c>
      <c r="R961" t="str">
        <f t="shared" si="427"/>
        <v/>
      </c>
      <c r="S961" t="str">
        <f t="shared" si="428"/>
        <v/>
      </c>
      <c r="T961" t="str">
        <f t="shared" si="429"/>
        <v/>
      </c>
      <c r="U961" t="str">
        <f t="shared" si="430"/>
        <v/>
      </c>
      <c r="V961" t="str">
        <f t="shared" si="431"/>
        <v/>
      </c>
      <c r="W961" t="str">
        <f t="shared" si="432"/>
        <v/>
      </c>
      <c r="X961" t="str">
        <f t="shared" si="433"/>
        <v/>
      </c>
      <c r="Y961" t="str">
        <f t="shared" si="434"/>
        <v/>
      </c>
      <c r="Z961" t="str">
        <f t="shared" si="442"/>
        <v/>
      </c>
      <c r="AA961" t="str">
        <f t="shared" si="435"/>
        <v/>
      </c>
      <c r="AB961" t="str">
        <f t="shared" si="436"/>
        <v/>
      </c>
      <c r="AC961" t="str">
        <f t="shared" si="437"/>
        <v/>
      </c>
      <c r="AD961" t="str">
        <f t="shared" si="438"/>
        <v/>
      </c>
      <c r="AE961" t="str">
        <f t="shared" si="439"/>
        <v/>
      </c>
      <c r="AF961" t="str">
        <f t="shared" si="440"/>
        <v/>
      </c>
    </row>
    <row r="962" spans="4:32" ht="14.4" hidden="1">
      <c r="D962" t="str">
        <f t="shared" ref="D962:D1025" si="443">IF(ISBLANK(A962),"",B962&amp;" ("&amp;Y962&amp;"/"&amp;L962&amp;"/"&amp;M962&amp;AA962&amp;"/"&amp;Z962&amp;"/"&amp;AF962&amp;")")</f>
        <v/>
      </c>
      <c r="E962" t="str">
        <f t="shared" ref="E962:E1025" si="444">IF(
  ISBLANK(A962),
  "",
  TRIM(SUBSTITUTE(
    SUBSTITUTE(
      V962,
      MID(V962, FIND("(", V962), FIND(")", V962) - FIND("(", V962) + 1),
      ""
    ),
    "Processor", ""
  ))
)</f>
        <v/>
      </c>
      <c r="F962" t="str">
        <f t="shared" ref="F962:F1025" si="445">IF(ISBLANK(A962), "", BF962)</f>
        <v/>
      </c>
      <c r="G962" t="str">
        <f t="shared" si="441"/>
        <v/>
      </c>
      <c r="I962" t="str">
        <f t="shared" ref="I962:I1025" si="446">IF(ISBLANK(A962), "", SUBSTITUTE(AO962, "-inch", """"))</f>
        <v/>
      </c>
      <c r="J962" t="str">
        <f t="shared" ref="J962:J1025" si="447">IF(ISBLANK(A962), "", AP962)</f>
        <v/>
      </c>
      <c r="K962" t="str">
        <f t="shared" ref="K962:K1025" si="448">IF(ISBLANK(A962), "", AR962)</f>
        <v/>
      </c>
      <c r="L962" t="str">
        <f t="shared" ref="L962:L1025" si="449">IF(
  ISBLANK(A962),
  "",
  MID(AB962, FIND("GB", AB962) - 2, 4)
)</f>
        <v/>
      </c>
      <c r="M962" t="str">
        <f t="shared" ref="M962:M1025" si="450">IF(ISBLANK(A962),"",LEFT(AC962,FIND(" ",AC962)-1))</f>
        <v/>
      </c>
      <c r="N962" t="str">
        <f t="shared" ref="N962:N1025" si="451">IF(
  AND(LEN(TRIM(AD962))=0, LEN(TRIM(AE962))=0),
  "",
  IF(LEN(TRIM(AD962))&gt;0, "Side:" &amp; CHAR(10) &amp; AD962 &amp; CHAR(10) &amp; CHAR(10), "") &amp;
  IF(LEN(TRIM(AE962))&gt;0, "Back:" &amp; CHAR(10) &amp; AE962, "")
)</f>
        <v/>
      </c>
      <c r="O962" t="str">
        <f t="shared" ref="O962:O1025" si="452">IF(ISBLANK(A962), "", _xlfn.TEXTBEFORE(BX962, " ("))</f>
        <v/>
      </c>
      <c r="P962" t="str">
        <f t="shared" ref="P962:P1025" si="453">IF(ISBLANK(A962), "", TRIM(_xlfn.TEXTBEFORE(BW962, " (")))</f>
        <v/>
      </c>
      <c r="Q962" t="str">
        <f t="shared" ref="Q962:Q1025" si="454">IF(ISBLANK(A962), "", BJ962)</f>
        <v/>
      </c>
      <c r="R962" t="str">
        <f t="shared" ref="R962:R1025" si="455">IF(ISBLANK(A962), "", CD962)</f>
        <v/>
      </c>
      <c r="S962" t="str">
        <f t="shared" ref="S962:S1025" si="456">IF(ISBLANK(A962),"","No Battery")</f>
        <v/>
      </c>
      <c r="T962" t="str">
        <f t="shared" ref="T962:T1025" si="457">IF(ISBLANK(A962), "", IFERROR(_xlfn.TEXTBEFORE(BT962, ", Output:"), "Not Found"))</f>
        <v/>
      </c>
      <c r="U962" t="str">
        <f t="shared" ref="U962:U1025" si="458">IF(ISBLANK(A962), "", IF(BY962 = "N/A", "", BY962))</f>
        <v/>
      </c>
      <c r="V962" t="str">
        <f t="shared" ref="V962:V1025" si="459">IF(ISBLANK(A962), "", BC962)</f>
        <v/>
      </c>
      <c r="W962" t="str">
        <f t="shared" ref="W962:W1025" si="460">IF(
  ISBLANK(A962),
  "",
  LEFT(V962, SEARCH("processor", LOWER(V962)) - 1) &amp;
  MID(V962, SEARCH("processor", LOWER(V962)) + 10, FIND(" ", MID(V962, SEARCH("processor", LOWER(V962)) + 10, 20)) - 1)
)</f>
        <v/>
      </c>
      <c r="X962" t="str">
        <f t="shared" ref="X962:X1025" si="461">IF(
  ISBLANK(A962),
  "",
  IFERROR(
    IF(
      ISNUMBER(SEARCH("Core™ i", E962)),
      _xlfn.TEXTBEFORE(_xlfn.TEXTAFTER(E962, "Core™ "), " "),
      IF(ISNUMBER(SEARCH("Core™ Ultra 7", E962)), "U7",
      IF(ISNUMBER(SEARCH("Core™ Ultra 5", E962)), "U5",
      IF(ISNUMBER(SEARCH("Core™ Ultra 3", E962)), "U3",
      IF(ISNUMBER(SEARCH("Core™ 7", E962)), "Core 7",
      IF(ISNUMBER(SEARCH("Core™ 5", E962)), "Core 5",
      IF(ISNUMBER(SEARCH("Core™ 3", E962)), "Core 3",
      IF(ISNUMBER(SEARCH("Ryzen™ 7", E962)), "R7",
      IF(ISNUMBER(SEARCH("Ryzen™ 5", E962)), "R5",
      IF(ISNUMBER(SEARCH("Ryzen™ 3", E962)), "R3",
      W962
    )))))))))),
    E962
  )
)</f>
        <v/>
      </c>
      <c r="Y962" t="str">
        <f t="shared" ref="Y962:Y1025" si="462">IF(ISBLANK(A962), "",
  IF(OR(X962="U3", X962="U5", X962="U7", X962="Core 3", X962="Core 5", X962="Core 7"),
    X962 &amp; " " &amp; TRIM(RIGHT(W962, LEN(W962) - FIND("♦", SUBSTITUTE(W962, " ", "♦", LEN(W962) - LEN(SUBSTITUTE(W962, " ", "")))))),
    IF(OR(X962="R3", X962="R5", X962="R7"),
      X962 &amp; " " &amp; TRIM(MID(
        W962,
        FIND("♦", SUBSTITUTE(W962, " ", "♦", LEN(W962) - LEN(SUBSTITUTE(W962, " ", "")) - 1)) + 1,
        FIND("♦", SUBSTITUTE(W962, " ", "♦", LEN(W962) - LEN(SUBSTITUTE(W962, " ", "")))) - FIND("♦", SUBSTITUTE(W962, " ", "♦", LEN(W962) - LEN(SUBSTITUTE(W962, " ", "")) - 1)) - 1
      )),
      X962
    )
  )
)</f>
        <v/>
      </c>
      <c r="Z962" t="str">
        <f t="shared" si="442"/>
        <v/>
      </c>
      <c r="AA962" t="str">
        <f t="shared" ref="AA962:AA1025" si="463">IF(
  ISBLANK(F962),
  "",
  IF(
    ISNUMBER(SEARCH("RTX", F962)),
    "/" &amp; LEFT(MID(F962, SEARCH("RTX", F962), 15),
               IFERROR(SEARCH(" ", MID(F962, SEARCH("RTX", F962), 15), 6) - 1, 15)),
    ""
  )
)</f>
        <v/>
      </c>
      <c r="AB962" t="str">
        <f t="shared" ref="AB962:AB1025" si="464">IF(ISBLANK(A962), "", BH962)</f>
        <v/>
      </c>
      <c r="AC962" t="str">
        <f t="shared" ref="AC962:AC1025" si="465">IF(ISBLANK(A962), "", BI962)</f>
        <v/>
      </c>
      <c r="AD962" t="str">
        <f t="shared" ref="AD962:AD1025" si="466">IF(ISBLANK(A962), "", BU962)</f>
        <v/>
      </c>
      <c r="AE962" t="str">
        <f t="shared" ref="AE962:AE1025" si="467">IF(ISBLANK(A962), "", BV962)</f>
        <v/>
      </c>
      <c r="AF962" t="str">
        <f t="shared" ref="AF962:AF1025" si="468">IF(ISBLANK(A962),"",IFERROR(_xlfn.TEXTBEFORE(A962, "-"), A962))</f>
        <v/>
      </c>
    </row>
    <row r="963" spans="4:32" ht="14.4" hidden="1">
      <c r="D963" t="str">
        <f t="shared" si="443"/>
        <v/>
      </c>
      <c r="E963" t="str">
        <f t="shared" si="444"/>
        <v/>
      </c>
      <c r="F963" t="str">
        <f t="shared" si="445"/>
        <v/>
      </c>
      <c r="G963" t="str">
        <f t="shared" si="441"/>
        <v/>
      </c>
      <c r="I963" t="str">
        <f t="shared" si="446"/>
        <v/>
      </c>
      <c r="J963" t="str">
        <f t="shared" si="447"/>
        <v/>
      </c>
      <c r="K963" t="str">
        <f t="shared" si="448"/>
        <v/>
      </c>
      <c r="L963" t="str">
        <f t="shared" si="449"/>
        <v/>
      </c>
      <c r="M963" t="str">
        <f t="shared" si="450"/>
        <v/>
      </c>
      <c r="N963" t="str">
        <f t="shared" si="451"/>
        <v/>
      </c>
      <c r="O963" t="str">
        <f t="shared" si="452"/>
        <v/>
      </c>
      <c r="P963" t="str">
        <f t="shared" si="453"/>
        <v/>
      </c>
      <c r="Q963" t="str">
        <f t="shared" si="454"/>
        <v/>
      </c>
      <c r="R963" t="str">
        <f t="shared" si="455"/>
        <v/>
      </c>
      <c r="S963" t="str">
        <f t="shared" si="456"/>
        <v/>
      </c>
      <c r="T963" t="str">
        <f t="shared" si="457"/>
        <v/>
      </c>
      <c r="U963" t="str">
        <f t="shared" si="458"/>
        <v/>
      </c>
      <c r="V963" t="str">
        <f t="shared" si="459"/>
        <v/>
      </c>
      <c r="W963" t="str">
        <f t="shared" si="460"/>
        <v/>
      </c>
      <c r="X963" t="str">
        <f t="shared" si="461"/>
        <v/>
      </c>
      <c r="Y963" t="str">
        <f t="shared" si="462"/>
        <v/>
      </c>
      <c r="Z963" t="str">
        <f t="shared" si="442"/>
        <v/>
      </c>
      <c r="AA963" t="str">
        <f t="shared" si="463"/>
        <v/>
      </c>
      <c r="AB963" t="str">
        <f t="shared" si="464"/>
        <v/>
      </c>
      <c r="AC963" t="str">
        <f t="shared" si="465"/>
        <v/>
      </c>
      <c r="AD963" t="str">
        <f t="shared" si="466"/>
        <v/>
      </c>
      <c r="AE963" t="str">
        <f t="shared" si="467"/>
        <v/>
      </c>
      <c r="AF963" t="str">
        <f t="shared" si="468"/>
        <v/>
      </c>
    </row>
    <row r="964" spans="4:32" ht="14.4" hidden="1">
      <c r="D964" t="str">
        <f t="shared" si="443"/>
        <v/>
      </c>
      <c r="E964" t="str">
        <f t="shared" si="444"/>
        <v/>
      </c>
      <c r="F964" t="str">
        <f t="shared" si="445"/>
        <v/>
      </c>
      <c r="G964" t="str">
        <f t="shared" si="441"/>
        <v/>
      </c>
      <c r="I964" t="str">
        <f t="shared" si="446"/>
        <v/>
      </c>
      <c r="J964" t="str">
        <f t="shared" si="447"/>
        <v/>
      </c>
      <c r="K964" t="str">
        <f t="shared" si="448"/>
        <v/>
      </c>
      <c r="L964" t="str">
        <f t="shared" si="449"/>
        <v/>
      </c>
      <c r="M964" t="str">
        <f t="shared" si="450"/>
        <v/>
      </c>
      <c r="N964" t="str">
        <f t="shared" si="451"/>
        <v/>
      </c>
      <c r="O964" t="str">
        <f t="shared" si="452"/>
        <v/>
      </c>
      <c r="P964" t="str">
        <f t="shared" si="453"/>
        <v/>
      </c>
      <c r="Q964" t="str">
        <f t="shared" si="454"/>
        <v/>
      </c>
      <c r="R964" t="str">
        <f t="shared" si="455"/>
        <v/>
      </c>
      <c r="S964" t="str">
        <f t="shared" si="456"/>
        <v/>
      </c>
      <c r="T964" t="str">
        <f t="shared" si="457"/>
        <v/>
      </c>
      <c r="U964" t="str">
        <f t="shared" si="458"/>
        <v/>
      </c>
      <c r="V964" t="str">
        <f t="shared" si="459"/>
        <v/>
      </c>
      <c r="W964" t="str">
        <f t="shared" si="460"/>
        <v/>
      </c>
      <c r="X964" t="str">
        <f t="shared" si="461"/>
        <v/>
      </c>
      <c r="Y964" t="str">
        <f t="shared" si="462"/>
        <v/>
      </c>
      <c r="Z964" t="str">
        <f t="shared" si="442"/>
        <v/>
      </c>
      <c r="AA964" t="str">
        <f t="shared" si="463"/>
        <v/>
      </c>
      <c r="AB964" t="str">
        <f t="shared" si="464"/>
        <v/>
      </c>
      <c r="AC964" t="str">
        <f t="shared" si="465"/>
        <v/>
      </c>
      <c r="AD964" t="str">
        <f t="shared" si="466"/>
        <v/>
      </c>
      <c r="AE964" t="str">
        <f t="shared" si="467"/>
        <v/>
      </c>
      <c r="AF964" t="str">
        <f t="shared" si="468"/>
        <v/>
      </c>
    </row>
    <row r="965" spans="4:32" ht="14.4" hidden="1">
      <c r="D965" t="str">
        <f t="shared" si="443"/>
        <v/>
      </c>
      <c r="E965" t="str">
        <f t="shared" si="444"/>
        <v/>
      </c>
      <c r="F965" t="str">
        <f t="shared" si="445"/>
        <v/>
      </c>
      <c r="G965" t="str">
        <f t="shared" si="441"/>
        <v/>
      </c>
      <c r="I965" t="str">
        <f t="shared" si="446"/>
        <v/>
      </c>
      <c r="J965" t="str">
        <f t="shared" si="447"/>
        <v/>
      </c>
      <c r="K965" t="str">
        <f t="shared" si="448"/>
        <v/>
      </c>
      <c r="L965" t="str">
        <f t="shared" si="449"/>
        <v/>
      </c>
      <c r="M965" t="str">
        <f t="shared" si="450"/>
        <v/>
      </c>
      <c r="N965" t="str">
        <f t="shared" si="451"/>
        <v/>
      </c>
      <c r="O965" t="str">
        <f t="shared" si="452"/>
        <v/>
      </c>
      <c r="P965" t="str">
        <f t="shared" si="453"/>
        <v/>
      </c>
      <c r="Q965" t="str">
        <f t="shared" si="454"/>
        <v/>
      </c>
      <c r="R965" t="str">
        <f t="shared" si="455"/>
        <v/>
      </c>
      <c r="S965" t="str">
        <f t="shared" si="456"/>
        <v/>
      </c>
      <c r="T965" t="str">
        <f t="shared" si="457"/>
        <v/>
      </c>
      <c r="U965" t="str">
        <f t="shared" si="458"/>
        <v/>
      </c>
      <c r="V965" t="str">
        <f t="shared" si="459"/>
        <v/>
      </c>
      <c r="W965" t="str">
        <f t="shared" si="460"/>
        <v/>
      </c>
      <c r="X965" t="str">
        <f t="shared" si="461"/>
        <v/>
      </c>
      <c r="Y965" t="str">
        <f t="shared" si="462"/>
        <v/>
      </c>
      <c r="Z965" t="str">
        <f t="shared" si="442"/>
        <v/>
      </c>
      <c r="AA965" t="str">
        <f t="shared" si="463"/>
        <v/>
      </c>
      <c r="AB965" t="str">
        <f t="shared" si="464"/>
        <v/>
      </c>
      <c r="AC965" t="str">
        <f t="shared" si="465"/>
        <v/>
      </c>
      <c r="AD965" t="str">
        <f t="shared" si="466"/>
        <v/>
      </c>
      <c r="AE965" t="str">
        <f t="shared" si="467"/>
        <v/>
      </c>
      <c r="AF965" t="str">
        <f t="shared" si="468"/>
        <v/>
      </c>
    </row>
    <row r="966" spans="4:32" ht="14.4" hidden="1">
      <c r="D966" t="str">
        <f t="shared" si="443"/>
        <v/>
      </c>
      <c r="E966" t="str">
        <f t="shared" si="444"/>
        <v/>
      </c>
      <c r="F966" t="str">
        <f t="shared" si="445"/>
        <v/>
      </c>
      <c r="G966" t="str">
        <f t="shared" si="441"/>
        <v/>
      </c>
      <c r="I966" t="str">
        <f t="shared" si="446"/>
        <v/>
      </c>
      <c r="J966" t="str">
        <f t="shared" si="447"/>
        <v/>
      </c>
      <c r="K966" t="str">
        <f t="shared" si="448"/>
        <v/>
      </c>
      <c r="L966" t="str">
        <f t="shared" si="449"/>
        <v/>
      </c>
      <c r="M966" t="str">
        <f t="shared" si="450"/>
        <v/>
      </c>
      <c r="N966" t="str">
        <f t="shared" si="451"/>
        <v/>
      </c>
      <c r="O966" t="str">
        <f t="shared" si="452"/>
        <v/>
      </c>
      <c r="P966" t="str">
        <f t="shared" si="453"/>
        <v/>
      </c>
      <c r="Q966" t="str">
        <f t="shared" si="454"/>
        <v/>
      </c>
      <c r="R966" t="str">
        <f t="shared" si="455"/>
        <v/>
      </c>
      <c r="S966" t="str">
        <f t="shared" si="456"/>
        <v/>
      </c>
      <c r="T966" t="str">
        <f t="shared" si="457"/>
        <v/>
      </c>
      <c r="U966" t="str">
        <f t="shared" si="458"/>
        <v/>
      </c>
      <c r="V966" t="str">
        <f t="shared" si="459"/>
        <v/>
      </c>
      <c r="W966" t="str">
        <f t="shared" si="460"/>
        <v/>
      </c>
      <c r="X966" t="str">
        <f t="shared" si="461"/>
        <v/>
      </c>
      <c r="Y966" t="str">
        <f t="shared" si="462"/>
        <v/>
      </c>
      <c r="Z966" t="str">
        <f t="shared" si="442"/>
        <v/>
      </c>
      <c r="AA966" t="str">
        <f t="shared" si="463"/>
        <v/>
      </c>
      <c r="AB966" t="str">
        <f t="shared" si="464"/>
        <v/>
      </c>
      <c r="AC966" t="str">
        <f t="shared" si="465"/>
        <v/>
      </c>
      <c r="AD966" t="str">
        <f t="shared" si="466"/>
        <v/>
      </c>
      <c r="AE966" t="str">
        <f t="shared" si="467"/>
        <v/>
      </c>
      <c r="AF966" t="str">
        <f t="shared" si="468"/>
        <v/>
      </c>
    </row>
    <row r="967" spans="4:32" ht="14.4" hidden="1">
      <c r="D967" t="str">
        <f t="shared" si="443"/>
        <v/>
      </c>
      <c r="E967" t="str">
        <f t="shared" si="444"/>
        <v/>
      </c>
      <c r="F967" t="str">
        <f t="shared" si="445"/>
        <v/>
      </c>
      <c r="G967" t="str">
        <f t="shared" si="441"/>
        <v/>
      </c>
      <c r="I967" t="str">
        <f t="shared" si="446"/>
        <v/>
      </c>
      <c r="J967" t="str">
        <f t="shared" si="447"/>
        <v/>
      </c>
      <c r="K967" t="str">
        <f t="shared" si="448"/>
        <v/>
      </c>
      <c r="L967" t="str">
        <f t="shared" si="449"/>
        <v/>
      </c>
      <c r="M967" t="str">
        <f t="shared" si="450"/>
        <v/>
      </c>
      <c r="N967" t="str">
        <f t="shared" si="451"/>
        <v/>
      </c>
      <c r="O967" t="str">
        <f t="shared" si="452"/>
        <v/>
      </c>
      <c r="P967" t="str">
        <f t="shared" si="453"/>
        <v/>
      </c>
      <c r="Q967" t="str">
        <f t="shared" si="454"/>
        <v/>
      </c>
      <c r="R967" t="str">
        <f t="shared" si="455"/>
        <v/>
      </c>
      <c r="S967" t="str">
        <f t="shared" si="456"/>
        <v/>
      </c>
      <c r="T967" t="str">
        <f t="shared" si="457"/>
        <v/>
      </c>
      <c r="U967" t="str">
        <f t="shared" si="458"/>
        <v/>
      </c>
      <c r="V967" t="str">
        <f t="shared" si="459"/>
        <v/>
      </c>
      <c r="W967" t="str">
        <f t="shared" si="460"/>
        <v/>
      </c>
      <c r="X967" t="str">
        <f t="shared" si="461"/>
        <v/>
      </c>
      <c r="Y967" t="str">
        <f t="shared" si="462"/>
        <v/>
      </c>
      <c r="Z967" t="str">
        <f t="shared" si="442"/>
        <v/>
      </c>
      <c r="AA967" t="str">
        <f t="shared" si="463"/>
        <v/>
      </c>
      <c r="AB967" t="str">
        <f t="shared" si="464"/>
        <v/>
      </c>
      <c r="AC967" t="str">
        <f t="shared" si="465"/>
        <v/>
      </c>
      <c r="AD967" t="str">
        <f t="shared" si="466"/>
        <v/>
      </c>
      <c r="AE967" t="str">
        <f t="shared" si="467"/>
        <v/>
      </c>
      <c r="AF967" t="str">
        <f t="shared" si="468"/>
        <v/>
      </c>
    </row>
    <row r="968" spans="4:32" ht="14.4" hidden="1">
      <c r="D968" t="str">
        <f t="shared" si="443"/>
        <v/>
      </c>
      <c r="E968" t="str">
        <f t="shared" si="444"/>
        <v/>
      </c>
      <c r="F968" t="str">
        <f t="shared" si="445"/>
        <v/>
      </c>
      <c r="G968" t="str">
        <f t="shared" si="441"/>
        <v/>
      </c>
      <c r="I968" t="str">
        <f t="shared" si="446"/>
        <v/>
      </c>
      <c r="J968" t="str">
        <f t="shared" si="447"/>
        <v/>
      </c>
      <c r="K968" t="str">
        <f t="shared" si="448"/>
        <v/>
      </c>
      <c r="L968" t="str">
        <f t="shared" si="449"/>
        <v/>
      </c>
      <c r="M968" t="str">
        <f t="shared" si="450"/>
        <v/>
      </c>
      <c r="N968" t="str">
        <f t="shared" si="451"/>
        <v/>
      </c>
      <c r="O968" t="str">
        <f t="shared" si="452"/>
        <v/>
      </c>
      <c r="P968" t="str">
        <f t="shared" si="453"/>
        <v/>
      </c>
      <c r="Q968" t="str">
        <f t="shared" si="454"/>
        <v/>
      </c>
      <c r="R968" t="str">
        <f t="shared" si="455"/>
        <v/>
      </c>
      <c r="S968" t="str">
        <f t="shared" si="456"/>
        <v/>
      </c>
      <c r="T968" t="str">
        <f t="shared" si="457"/>
        <v/>
      </c>
      <c r="U968" t="str">
        <f t="shared" si="458"/>
        <v/>
      </c>
      <c r="V968" t="str">
        <f t="shared" si="459"/>
        <v/>
      </c>
      <c r="W968" t="str">
        <f t="shared" si="460"/>
        <v/>
      </c>
      <c r="X968" t="str">
        <f t="shared" si="461"/>
        <v/>
      </c>
      <c r="Y968" t="str">
        <f t="shared" si="462"/>
        <v/>
      </c>
      <c r="Z968" t="str">
        <f t="shared" si="442"/>
        <v/>
      </c>
      <c r="AA968" t="str">
        <f t="shared" si="463"/>
        <v/>
      </c>
      <c r="AB968" t="str">
        <f t="shared" si="464"/>
        <v/>
      </c>
      <c r="AC968" t="str">
        <f t="shared" si="465"/>
        <v/>
      </c>
      <c r="AD968" t="str">
        <f t="shared" si="466"/>
        <v/>
      </c>
      <c r="AE968" t="str">
        <f t="shared" si="467"/>
        <v/>
      </c>
      <c r="AF968" t="str">
        <f t="shared" si="468"/>
        <v/>
      </c>
    </row>
    <row r="969" spans="4:32" ht="14.4" hidden="1">
      <c r="D969" t="str">
        <f t="shared" si="443"/>
        <v/>
      </c>
      <c r="E969" t="str">
        <f t="shared" si="444"/>
        <v/>
      </c>
      <c r="F969" t="str">
        <f t="shared" si="445"/>
        <v/>
      </c>
      <c r="G969" t="str">
        <f t="shared" si="441"/>
        <v/>
      </c>
      <c r="I969" t="str">
        <f t="shared" si="446"/>
        <v/>
      </c>
      <c r="J969" t="str">
        <f t="shared" si="447"/>
        <v/>
      </c>
      <c r="K969" t="str">
        <f t="shared" si="448"/>
        <v/>
      </c>
      <c r="L969" t="str">
        <f t="shared" si="449"/>
        <v/>
      </c>
      <c r="M969" t="str">
        <f t="shared" si="450"/>
        <v/>
      </c>
      <c r="N969" t="str">
        <f t="shared" si="451"/>
        <v/>
      </c>
      <c r="O969" t="str">
        <f t="shared" si="452"/>
        <v/>
      </c>
      <c r="P969" t="str">
        <f t="shared" si="453"/>
        <v/>
      </c>
      <c r="Q969" t="str">
        <f t="shared" si="454"/>
        <v/>
      </c>
      <c r="R969" t="str">
        <f t="shared" si="455"/>
        <v/>
      </c>
      <c r="S969" t="str">
        <f t="shared" si="456"/>
        <v/>
      </c>
      <c r="T969" t="str">
        <f t="shared" si="457"/>
        <v/>
      </c>
      <c r="U969" t="str">
        <f t="shared" si="458"/>
        <v/>
      </c>
      <c r="V969" t="str">
        <f t="shared" si="459"/>
        <v/>
      </c>
      <c r="W969" t="str">
        <f t="shared" si="460"/>
        <v/>
      </c>
      <c r="X969" t="str">
        <f t="shared" si="461"/>
        <v/>
      </c>
      <c r="Y969" t="str">
        <f t="shared" si="462"/>
        <v/>
      </c>
      <c r="Z969" t="str">
        <f t="shared" si="442"/>
        <v/>
      </c>
      <c r="AA969" t="str">
        <f t="shared" si="463"/>
        <v/>
      </c>
      <c r="AB969" t="str">
        <f t="shared" si="464"/>
        <v/>
      </c>
      <c r="AC969" t="str">
        <f t="shared" si="465"/>
        <v/>
      </c>
      <c r="AD969" t="str">
        <f t="shared" si="466"/>
        <v/>
      </c>
      <c r="AE969" t="str">
        <f t="shared" si="467"/>
        <v/>
      </c>
      <c r="AF969" t="str">
        <f t="shared" si="468"/>
        <v/>
      </c>
    </row>
    <row r="970" spans="4:32" ht="14.4" hidden="1">
      <c r="D970" t="str">
        <f t="shared" si="443"/>
        <v/>
      </c>
      <c r="E970" t="str">
        <f t="shared" si="444"/>
        <v/>
      </c>
      <c r="F970" t="str">
        <f t="shared" si="445"/>
        <v/>
      </c>
      <c r="G970" t="str">
        <f t="shared" si="441"/>
        <v/>
      </c>
      <c r="I970" t="str">
        <f t="shared" si="446"/>
        <v/>
      </c>
      <c r="J970" t="str">
        <f t="shared" si="447"/>
        <v/>
      </c>
      <c r="K970" t="str">
        <f t="shared" si="448"/>
        <v/>
      </c>
      <c r="L970" t="str">
        <f t="shared" si="449"/>
        <v/>
      </c>
      <c r="M970" t="str">
        <f t="shared" si="450"/>
        <v/>
      </c>
      <c r="N970" t="str">
        <f t="shared" si="451"/>
        <v/>
      </c>
      <c r="O970" t="str">
        <f t="shared" si="452"/>
        <v/>
      </c>
      <c r="P970" t="str">
        <f t="shared" si="453"/>
        <v/>
      </c>
      <c r="Q970" t="str">
        <f t="shared" si="454"/>
        <v/>
      </c>
      <c r="R970" t="str">
        <f t="shared" si="455"/>
        <v/>
      </c>
      <c r="S970" t="str">
        <f t="shared" si="456"/>
        <v/>
      </c>
      <c r="T970" t="str">
        <f t="shared" si="457"/>
        <v/>
      </c>
      <c r="U970" t="str">
        <f t="shared" si="458"/>
        <v/>
      </c>
      <c r="V970" t="str">
        <f t="shared" si="459"/>
        <v/>
      </c>
      <c r="W970" t="str">
        <f t="shared" si="460"/>
        <v/>
      </c>
      <c r="X970" t="str">
        <f t="shared" si="461"/>
        <v/>
      </c>
      <c r="Y970" t="str">
        <f t="shared" si="462"/>
        <v/>
      </c>
      <c r="Z970" t="str">
        <f t="shared" si="442"/>
        <v/>
      </c>
      <c r="AA970" t="str">
        <f t="shared" si="463"/>
        <v/>
      </c>
      <c r="AB970" t="str">
        <f t="shared" si="464"/>
        <v/>
      </c>
      <c r="AC970" t="str">
        <f t="shared" si="465"/>
        <v/>
      </c>
      <c r="AD970" t="str">
        <f t="shared" si="466"/>
        <v/>
      </c>
      <c r="AE970" t="str">
        <f t="shared" si="467"/>
        <v/>
      </c>
      <c r="AF970" t="str">
        <f t="shared" si="468"/>
        <v/>
      </c>
    </row>
    <row r="971" spans="4:32" ht="14.4" hidden="1">
      <c r="D971" t="str">
        <f t="shared" si="443"/>
        <v/>
      </c>
      <c r="E971" t="str">
        <f t="shared" si="444"/>
        <v/>
      </c>
      <c r="F971" t="str">
        <f t="shared" si="445"/>
        <v/>
      </c>
      <c r="G971" t="str">
        <f t="shared" si="441"/>
        <v/>
      </c>
      <c r="I971" t="str">
        <f t="shared" si="446"/>
        <v/>
      </c>
      <c r="J971" t="str">
        <f t="shared" si="447"/>
        <v/>
      </c>
      <c r="K971" t="str">
        <f t="shared" si="448"/>
        <v/>
      </c>
      <c r="L971" t="str">
        <f t="shared" si="449"/>
        <v/>
      </c>
      <c r="M971" t="str">
        <f t="shared" si="450"/>
        <v/>
      </c>
      <c r="N971" t="str">
        <f t="shared" si="451"/>
        <v/>
      </c>
      <c r="O971" t="str">
        <f t="shared" si="452"/>
        <v/>
      </c>
      <c r="P971" t="str">
        <f t="shared" si="453"/>
        <v/>
      </c>
      <c r="Q971" t="str">
        <f t="shared" si="454"/>
        <v/>
      </c>
      <c r="R971" t="str">
        <f t="shared" si="455"/>
        <v/>
      </c>
      <c r="S971" t="str">
        <f t="shared" si="456"/>
        <v/>
      </c>
      <c r="T971" t="str">
        <f t="shared" si="457"/>
        <v/>
      </c>
      <c r="U971" t="str">
        <f t="shared" si="458"/>
        <v/>
      </c>
      <c r="V971" t="str">
        <f t="shared" si="459"/>
        <v/>
      </c>
      <c r="W971" t="str">
        <f t="shared" si="460"/>
        <v/>
      </c>
      <c r="X971" t="str">
        <f t="shared" si="461"/>
        <v/>
      </c>
      <c r="Y971" t="str">
        <f t="shared" si="462"/>
        <v/>
      </c>
      <c r="Z971" t="str">
        <f t="shared" si="442"/>
        <v/>
      </c>
      <c r="AA971" t="str">
        <f t="shared" si="463"/>
        <v/>
      </c>
      <c r="AB971" t="str">
        <f t="shared" si="464"/>
        <v/>
      </c>
      <c r="AC971" t="str">
        <f t="shared" si="465"/>
        <v/>
      </c>
      <c r="AD971" t="str">
        <f t="shared" si="466"/>
        <v/>
      </c>
      <c r="AE971" t="str">
        <f t="shared" si="467"/>
        <v/>
      </c>
      <c r="AF971" t="str">
        <f t="shared" si="468"/>
        <v/>
      </c>
    </row>
    <row r="972" spans="4:32" ht="14.4" hidden="1">
      <c r="D972" t="str">
        <f t="shared" si="443"/>
        <v/>
      </c>
      <c r="E972" t="str">
        <f t="shared" si="444"/>
        <v/>
      </c>
      <c r="F972" t="str">
        <f t="shared" si="445"/>
        <v/>
      </c>
      <c r="G972" t="str">
        <f t="shared" si="441"/>
        <v/>
      </c>
      <c r="I972" t="str">
        <f t="shared" si="446"/>
        <v/>
      </c>
      <c r="J972" t="str">
        <f t="shared" si="447"/>
        <v/>
      </c>
      <c r="K972" t="str">
        <f t="shared" si="448"/>
        <v/>
      </c>
      <c r="L972" t="str">
        <f t="shared" si="449"/>
        <v/>
      </c>
      <c r="M972" t="str">
        <f t="shared" si="450"/>
        <v/>
      </c>
      <c r="N972" t="str">
        <f t="shared" si="451"/>
        <v/>
      </c>
      <c r="O972" t="str">
        <f t="shared" si="452"/>
        <v/>
      </c>
      <c r="P972" t="str">
        <f t="shared" si="453"/>
        <v/>
      </c>
      <c r="Q972" t="str">
        <f t="shared" si="454"/>
        <v/>
      </c>
      <c r="R972" t="str">
        <f t="shared" si="455"/>
        <v/>
      </c>
      <c r="S972" t="str">
        <f t="shared" si="456"/>
        <v/>
      </c>
      <c r="T972" t="str">
        <f t="shared" si="457"/>
        <v/>
      </c>
      <c r="U972" t="str">
        <f t="shared" si="458"/>
        <v/>
      </c>
      <c r="V972" t="str">
        <f t="shared" si="459"/>
        <v/>
      </c>
      <c r="W972" t="str">
        <f t="shared" si="460"/>
        <v/>
      </c>
      <c r="X972" t="str">
        <f t="shared" si="461"/>
        <v/>
      </c>
      <c r="Y972" t="str">
        <f t="shared" si="462"/>
        <v/>
      </c>
      <c r="Z972" t="str">
        <f t="shared" si="442"/>
        <v/>
      </c>
      <c r="AA972" t="str">
        <f t="shared" si="463"/>
        <v/>
      </c>
      <c r="AB972" t="str">
        <f t="shared" si="464"/>
        <v/>
      </c>
      <c r="AC972" t="str">
        <f t="shared" si="465"/>
        <v/>
      </c>
      <c r="AD972" t="str">
        <f t="shared" si="466"/>
        <v/>
      </c>
      <c r="AE972" t="str">
        <f t="shared" si="467"/>
        <v/>
      </c>
      <c r="AF972" t="str">
        <f t="shared" si="468"/>
        <v/>
      </c>
    </row>
    <row r="973" spans="4:32" ht="14.4" hidden="1">
      <c r="D973" t="str">
        <f t="shared" si="443"/>
        <v/>
      </c>
      <c r="E973" t="str">
        <f t="shared" si="444"/>
        <v/>
      </c>
      <c r="F973" t="str">
        <f t="shared" si="445"/>
        <v/>
      </c>
      <c r="G973" t="str">
        <f t="shared" si="441"/>
        <v/>
      </c>
      <c r="I973" t="str">
        <f t="shared" si="446"/>
        <v/>
      </c>
      <c r="J973" t="str">
        <f t="shared" si="447"/>
        <v/>
      </c>
      <c r="K973" t="str">
        <f t="shared" si="448"/>
        <v/>
      </c>
      <c r="L973" t="str">
        <f t="shared" si="449"/>
        <v/>
      </c>
      <c r="M973" t="str">
        <f t="shared" si="450"/>
        <v/>
      </c>
      <c r="N973" t="str">
        <f t="shared" si="451"/>
        <v/>
      </c>
      <c r="O973" t="str">
        <f t="shared" si="452"/>
        <v/>
      </c>
      <c r="P973" t="str">
        <f t="shared" si="453"/>
        <v/>
      </c>
      <c r="Q973" t="str">
        <f t="shared" si="454"/>
        <v/>
      </c>
      <c r="R973" t="str">
        <f t="shared" si="455"/>
        <v/>
      </c>
      <c r="S973" t="str">
        <f t="shared" si="456"/>
        <v/>
      </c>
      <c r="T973" t="str">
        <f t="shared" si="457"/>
        <v/>
      </c>
      <c r="U973" t="str">
        <f t="shared" si="458"/>
        <v/>
      </c>
      <c r="V973" t="str">
        <f t="shared" si="459"/>
        <v/>
      </c>
      <c r="W973" t="str">
        <f t="shared" si="460"/>
        <v/>
      </c>
      <c r="X973" t="str">
        <f t="shared" si="461"/>
        <v/>
      </c>
      <c r="Y973" t="str">
        <f t="shared" si="462"/>
        <v/>
      </c>
      <c r="Z973" t="str">
        <f t="shared" si="442"/>
        <v/>
      </c>
      <c r="AA973" t="str">
        <f t="shared" si="463"/>
        <v/>
      </c>
      <c r="AB973" t="str">
        <f t="shared" si="464"/>
        <v/>
      </c>
      <c r="AC973" t="str">
        <f t="shared" si="465"/>
        <v/>
      </c>
      <c r="AD973" t="str">
        <f t="shared" si="466"/>
        <v/>
      </c>
      <c r="AE973" t="str">
        <f t="shared" si="467"/>
        <v/>
      </c>
      <c r="AF973" t="str">
        <f t="shared" si="468"/>
        <v/>
      </c>
    </row>
    <row r="974" spans="4:32" ht="14.4" hidden="1">
      <c r="D974" t="str">
        <f t="shared" si="443"/>
        <v/>
      </c>
      <c r="E974" t="str">
        <f t="shared" si="444"/>
        <v/>
      </c>
      <c r="F974" t="str">
        <f t="shared" si="445"/>
        <v/>
      </c>
      <c r="G974" t="str">
        <f t="shared" si="441"/>
        <v/>
      </c>
      <c r="I974" t="str">
        <f t="shared" si="446"/>
        <v/>
      </c>
      <c r="J974" t="str">
        <f t="shared" si="447"/>
        <v/>
      </c>
      <c r="K974" t="str">
        <f t="shared" si="448"/>
        <v/>
      </c>
      <c r="L974" t="str">
        <f t="shared" si="449"/>
        <v/>
      </c>
      <c r="M974" t="str">
        <f t="shared" si="450"/>
        <v/>
      </c>
      <c r="N974" t="str">
        <f t="shared" si="451"/>
        <v/>
      </c>
      <c r="O974" t="str">
        <f t="shared" si="452"/>
        <v/>
      </c>
      <c r="P974" t="str">
        <f t="shared" si="453"/>
        <v/>
      </c>
      <c r="Q974" t="str">
        <f t="shared" si="454"/>
        <v/>
      </c>
      <c r="R974" t="str">
        <f t="shared" si="455"/>
        <v/>
      </c>
      <c r="S974" t="str">
        <f t="shared" si="456"/>
        <v/>
      </c>
      <c r="T974" t="str">
        <f t="shared" si="457"/>
        <v/>
      </c>
      <c r="U974" t="str">
        <f t="shared" si="458"/>
        <v/>
      </c>
      <c r="V974" t="str">
        <f t="shared" si="459"/>
        <v/>
      </c>
      <c r="W974" t="str">
        <f t="shared" si="460"/>
        <v/>
      </c>
      <c r="X974" t="str">
        <f t="shared" si="461"/>
        <v/>
      </c>
      <c r="Y974" t="str">
        <f t="shared" si="462"/>
        <v/>
      </c>
      <c r="Z974" t="str">
        <f t="shared" si="442"/>
        <v/>
      </c>
      <c r="AA974" t="str">
        <f t="shared" si="463"/>
        <v/>
      </c>
      <c r="AB974" t="str">
        <f t="shared" si="464"/>
        <v/>
      </c>
      <c r="AC974" t="str">
        <f t="shared" si="465"/>
        <v/>
      </c>
      <c r="AD974" t="str">
        <f t="shared" si="466"/>
        <v/>
      </c>
      <c r="AE974" t="str">
        <f t="shared" si="467"/>
        <v/>
      </c>
      <c r="AF974" t="str">
        <f t="shared" si="468"/>
        <v/>
      </c>
    </row>
    <row r="975" spans="4:32" ht="14.4" hidden="1">
      <c r="D975" t="str">
        <f t="shared" si="443"/>
        <v/>
      </c>
      <c r="E975" t="str">
        <f t="shared" si="444"/>
        <v/>
      </c>
      <c r="F975" t="str">
        <f t="shared" si="445"/>
        <v/>
      </c>
      <c r="G975" t="str">
        <f t="shared" si="441"/>
        <v/>
      </c>
      <c r="I975" t="str">
        <f t="shared" si="446"/>
        <v/>
      </c>
      <c r="J975" t="str">
        <f t="shared" si="447"/>
        <v/>
      </c>
      <c r="K975" t="str">
        <f t="shared" si="448"/>
        <v/>
      </c>
      <c r="L975" t="str">
        <f t="shared" si="449"/>
        <v/>
      </c>
      <c r="M975" t="str">
        <f t="shared" si="450"/>
        <v/>
      </c>
      <c r="N975" t="str">
        <f t="shared" si="451"/>
        <v/>
      </c>
      <c r="O975" t="str">
        <f t="shared" si="452"/>
        <v/>
      </c>
      <c r="P975" t="str">
        <f t="shared" si="453"/>
        <v/>
      </c>
      <c r="Q975" t="str">
        <f t="shared" si="454"/>
        <v/>
      </c>
      <c r="R975" t="str">
        <f t="shared" si="455"/>
        <v/>
      </c>
      <c r="S975" t="str">
        <f t="shared" si="456"/>
        <v/>
      </c>
      <c r="T975" t="str">
        <f t="shared" si="457"/>
        <v/>
      </c>
      <c r="U975" t="str">
        <f t="shared" si="458"/>
        <v/>
      </c>
      <c r="V975" t="str">
        <f t="shared" si="459"/>
        <v/>
      </c>
      <c r="W975" t="str">
        <f t="shared" si="460"/>
        <v/>
      </c>
      <c r="X975" t="str">
        <f t="shared" si="461"/>
        <v/>
      </c>
      <c r="Y975" t="str">
        <f t="shared" si="462"/>
        <v/>
      </c>
      <c r="Z975" t="str">
        <f t="shared" si="442"/>
        <v/>
      </c>
      <c r="AA975" t="str">
        <f t="shared" si="463"/>
        <v/>
      </c>
      <c r="AB975" t="str">
        <f t="shared" si="464"/>
        <v/>
      </c>
      <c r="AC975" t="str">
        <f t="shared" si="465"/>
        <v/>
      </c>
      <c r="AD975" t="str">
        <f t="shared" si="466"/>
        <v/>
      </c>
      <c r="AE975" t="str">
        <f t="shared" si="467"/>
        <v/>
      </c>
      <c r="AF975" t="str">
        <f t="shared" si="468"/>
        <v/>
      </c>
    </row>
    <row r="976" spans="4:32" ht="14.4" hidden="1">
      <c r="D976" t="str">
        <f t="shared" si="443"/>
        <v/>
      </c>
      <c r="E976" t="str">
        <f t="shared" si="444"/>
        <v/>
      </c>
      <c r="F976" t="str">
        <f t="shared" si="445"/>
        <v/>
      </c>
      <c r="G976" t="str">
        <f t="shared" si="441"/>
        <v/>
      </c>
      <c r="I976" t="str">
        <f t="shared" si="446"/>
        <v/>
      </c>
      <c r="J976" t="str">
        <f t="shared" si="447"/>
        <v/>
      </c>
      <c r="K976" t="str">
        <f t="shared" si="448"/>
        <v/>
      </c>
      <c r="L976" t="str">
        <f t="shared" si="449"/>
        <v/>
      </c>
      <c r="M976" t="str">
        <f t="shared" si="450"/>
        <v/>
      </c>
      <c r="N976" t="str">
        <f t="shared" si="451"/>
        <v/>
      </c>
      <c r="O976" t="str">
        <f t="shared" si="452"/>
        <v/>
      </c>
      <c r="P976" t="str">
        <f t="shared" si="453"/>
        <v/>
      </c>
      <c r="Q976" t="str">
        <f t="shared" si="454"/>
        <v/>
      </c>
      <c r="R976" t="str">
        <f t="shared" si="455"/>
        <v/>
      </c>
      <c r="S976" t="str">
        <f t="shared" si="456"/>
        <v/>
      </c>
      <c r="T976" t="str">
        <f t="shared" si="457"/>
        <v/>
      </c>
      <c r="U976" t="str">
        <f t="shared" si="458"/>
        <v/>
      </c>
      <c r="V976" t="str">
        <f t="shared" si="459"/>
        <v/>
      </c>
      <c r="W976" t="str">
        <f t="shared" si="460"/>
        <v/>
      </c>
      <c r="X976" t="str">
        <f t="shared" si="461"/>
        <v/>
      </c>
      <c r="Y976" t="str">
        <f t="shared" si="462"/>
        <v/>
      </c>
      <c r="Z976" t="str">
        <f t="shared" si="442"/>
        <v/>
      </c>
      <c r="AA976" t="str">
        <f t="shared" si="463"/>
        <v/>
      </c>
      <c r="AB976" t="str">
        <f t="shared" si="464"/>
        <v/>
      </c>
      <c r="AC976" t="str">
        <f t="shared" si="465"/>
        <v/>
      </c>
      <c r="AD976" t="str">
        <f t="shared" si="466"/>
        <v/>
      </c>
      <c r="AE976" t="str">
        <f t="shared" si="467"/>
        <v/>
      </c>
      <c r="AF976" t="str">
        <f t="shared" si="468"/>
        <v/>
      </c>
    </row>
    <row r="977" spans="4:32" ht="14.4" hidden="1">
      <c r="D977" t="str">
        <f t="shared" si="443"/>
        <v/>
      </c>
      <c r="E977" t="str">
        <f t="shared" si="444"/>
        <v/>
      </c>
      <c r="F977" t="str">
        <f t="shared" si="445"/>
        <v/>
      </c>
      <c r="G977" t="str">
        <f t="shared" si="441"/>
        <v/>
      </c>
      <c r="I977" t="str">
        <f t="shared" si="446"/>
        <v/>
      </c>
      <c r="J977" t="str">
        <f t="shared" si="447"/>
        <v/>
      </c>
      <c r="K977" t="str">
        <f t="shared" si="448"/>
        <v/>
      </c>
      <c r="L977" t="str">
        <f t="shared" si="449"/>
        <v/>
      </c>
      <c r="M977" t="str">
        <f t="shared" si="450"/>
        <v/>
      </c>
      <c r="N977" t="str">
        <f t="shared" si="451"/>
        <v/>
      </c>
      <c r="O977" t="str">
        <f t="shared" si="452"/>
        <v/>
      </c>
      <c r="P977" t="str">
        <f t="shared" si="453"/>
        <v/>
      </c>
      <c r="Q977" t="str">
        <f t="shared" si="454"/>
        <v/>
      </c>
      <c r="R977" t="str">
        <f t="shared" si="455"/>
        <v/>
      </c>
      <c r="S977" t="str">
        <f t="shared" si="456"/>
        <v/>
      </c>
      <c r="T977" t="str">
        <f t="shared" si="457"/>
        <v/>
      </c>
      <c r="U977" t="str">
        <f t="shared" si="458"/>
        <v/>
      </c>
      <c r="V977" t="str">
        <f t="shared" si="459"/>
        <v/>
      </c>
      <c r="W977" t="str">
        <f t="shared" si="460"/>
        <v/>
      </c>
      <c r="X977" t="str">
        <f t="shared" si="461"/>
        <v/>
      </c>
      <c r="Y977" t="str">
        <f t="shared" si="462"/>
        <v/>
      </c>
      <c r="Z977" t="str">
        <f t="shared" si="442"/>
        <v/>
      </c>
      <c r="AA977" t="str">
        <f t="shared" si="463"/>
        <v/>
      </c>
      <c r="AB977" t="str">
        <f t="shared" si="464"/>
        <v/>
      </c>
      <c r="AC977" t="str">
        <f t="shared" si="465"/>
        <v/>
      </c>
      <c r="AD977" t="str">
        <f t="shared" si="466"/>
        <v/>
      </c>
      <c r="AE977" t="str">
        <f t="shared" si="467"/>
        <v/>
      </c>
      <c r="AF977" t="str">
        <f t="shared" si="468"/>
        <v/>
      </c>
    </row>
    <row r="978" spans="4:32" ht="14.4" hidden="1">
      <c r="D978" t="str">
        <f t="shared" si="443"/>
        <v/>
      </c>
      <c r="E978" t="str">
        <f t="shared" si="444"/>
        <v/>
      </c>
      <c r="F978" t="str">
        <f t="shared" si="445"/>
        <v/>
      </c>
      <c r="G978" t="str">
        <f t="shared" si="441"/>
        <v/>
      </c>
      <c r="I978" t="str">
        <f t="shared" si="446"/>
        <v/>
      </c>
      <c r="J978" t="str">
        <f t="shared" si="447"/>
        <v/>
      </c>
      <c r="K978" t="str">
        <f t="shared" si="448"/>
        <v/>
      </c>
      <c r="L978" t="str">
        <f t="shared" si="449"/>
        <v/>
      </c>
      <c r="M978" t="str">
        <f t="shared" si="450"/>
        <v/>
      </c>
      <c r="N978" t="str">
        <f t="shared" si="451"/>
        <v/>
      </c>
      <c r="O978" t="str">
        <f t="shared" si="452"/>
        <v/>
      </c>
      <c r="P978" t="str">
        <f t="shared" si="453"/>
        <v/>
      </c>
      <c r="Q978" t="str">
        <f t="shared" si="454"/>
        <v/>
      </c>
      <c r="R978" t="str">
        <f t="shared" si="455"/>
        <v/>
      </c>
      <c r="S978" t="str">
        <f t="shared" si="456"/>
        <v/>
      </c>
      <c r="T978" t="str">
        <f t="shared" si="457"/>
        <v/>
      </c>
      <c r="U978" t="str">
        <f t="shared" si="458"/>
        <v/>
      </c>
      <c r="V978" t="str">
        <f t="shared" si="459"/>
        <v/>
      </c>
      <c r="W978" t="str">
        <f t="shared" si="460"/>
        <v/>
      </c>
      <c r="X978" t="str">
        <f t="shared" si="461"/>
        <v/>
      </c>
      <c r="Y978" t="str">
        <f t="shared" si="462"/>
        <v/>
      </c>
      <c r="Z978" t="str">
        <f t="shared" si="442"/>
        <v/>
      </c>
      <c r="AA978" t="str">
        <f t="shared" si="463"/>
        <v/>
      </c>
      <c r="AB978" t="str">
        <f t="shared" si="464"/>
        <v/>
      </c>
      <c r="AC978" t="str">
        <f t="shared" si="465"/>
        <v/>
      </c>
      <c r="AD978" t="str">
        <f t="shared" si="466"/>
        <v/>
      </c>
      <c r="AE978" t="str">
        <f t="shared" si="467"/>
        <v/>
      </c>
      <c r="AF978" t="str">
        <f t="shared" si="468"/>
        <v/>
      </c>
    </row>
    <row r="979" spans="4:32" ht="14.4" hidden="1">
      <c r="D979" t="str">
        <f t="shared" si="443"/>
        <v/>
      </c>
      <c r="E979" t="str">
        <f t="shared" si="444"/>
        <v/>
      </c>
      <c r="F979" t="str">
        <f t="shared" si="445"/>
        <v/>
      </c>
      <c r="G979" t="str">
        <f t="shared" si="441"/>
        <v/>
      </c>
      <c r="I979" t="str">
        <f t="shared" si="446"/>
        <v/>
      </c>
      <c r="J979" t="str">
        <f t="shared" si="447"/>
        <v/>
      </c>
      <c r="K979" t="str">
        <f t="shared" si="448"/>
        <v/>
      </c>
      <c r="L979" t="str">
        <f t="shared" si="449"/>
        <v/>
      </c>
      <c r="M979" t="str">
        <f t="shared" si="450"/>
        <v/>
      </c>
      <c r="N979" t="str">
        <f t="shared" si="451"/>
        <v/>
      </c>
      <c r="O979" t="str">
        <f t="shared" si="452"/>
        <v/>
      </c>
      <c r="P979" t="str">
        <f t="shared" si="453"/>
        <v/>
      </c>
      <c r="Q979" t="str">
        <f t="shared" si="454"/>
        <v/>
      </c>
      <c r="R979" t="str">
        <f t="shared" si="455"/>
        <v/>
      </c>
      <c r="S979" t="str">
        <f t="shared" si="456"/>
        <v/>
      </c>
      <c r="T979" t="str">
        <f t="shared" si="457"/>
        <v/>
      </c>
      <c r="U979" t="str">
        <f t="shared" si="458"/>
        <v/>
      </c>
      <c r="V979" t="str">
        <f t="shared" si="459"/>
        <v/>
      </c>
      <c r="W979" t="str">
        <f t="shared" si="460"/>
        <v/>
      </c>
      <c r="X979" t="str">
        <f t="shared" si="461"/>
        <v/>
      </c>
      <c r="Y979" t="str">
        <f t="shared" si="462"/>
        <v/>
      </c>
      <c r="Z979" t="str">
        <f t="shared" si="442"/>
        <v/>
      </c>
      <c r="AA979" t="str">
        <f t="shared" si="463"/>
        <v/>
      </c>
      <c r="AB979" t="str">
        <f t="shared" si="464"/>
        <v/>
      </c>
      <c r="AC979" t="str">
        <f t="shared" si="465"/>
        <v/>
      </c>
      <c r="AD979" t="str">
        <f t="shared" si="466"/>
        <v/>
      </c>
      <c r="AE979" t="str">
        <f t="shared" si="467"/>
        <v/>
      </c>
      <c r="AF979" t="str">
        <f t="shared" si="468"/>
        <v/>
      </c>
    </row>
    <row r="980" spans="4:32" ht="14.4" hidden="1">
      <c r="D980" t="str">
        <f t="shared" si="443"/>
        <v/>
      </c>
      <c r="E980" t="str">
        <f t="shared" si="444"/>
        <v/>
      </c>
      <c r="F980" t="str">
        <f t="shared" si="445"/>
        <v/>
      </c>
      <c r="G980" t="str">
        <f t="shared" si="441"/>
        <v/>
      </c>
      <c r="I980" t="str">
        <f t="shared" si="446"/>
        <v/>
      </c>
      <c r="J980" t="str">
        <f t="shared" si="447"/>
        <v/>
      </c>
      <c r="K980" t="str">
        <f t="shared" si="448"/>
        <v/>
      </c>
      <c r="L980" t="str">
        <f t="shared" si="449"/>
        <v/>
      </c>
      <c r="M980" t="str">
        <f t="shared" si="450"/>
        <v/>
      </c>
      <c r="N980" t="str">
        <f t="shared" si="451"/>
        <v/>
      </c>
      <c r="O980" t="str">
        <f t="shared" si="452"/>
        <v/>
      </c>
      <c r="P980" t="str">
        <f t="shared" si="453"/>
        <v/>
      </c>
      <c r="Q980" t="str">
        <f t="shared" si="454"/>
        <v/>
      </c>
      <c r="R980" t="str">
        <f t="shared" si="455"/>
        <v/>
      </c>
      <c r="S980" t="str">
        <f t="shared" si="456"/>
        <v/>
      </c>
      <c r="T980" t="str">
        <f t="shared" si="457"/>
        <v/>
      </c>
      <c r="U980" t="str">
        <f t="shared" si="458"/>
        <v/>
      </c>
      <c r="V980" t="str">
        <f t="shared" si="459"/>
        <v/>
      </c>
      <c r="W980" t="str">
        <f t="shared" si="460"/>
        <v/>
      </c>
      <c r="X980" t="str">
        <f t="shared" si="461"/>
        <v/>
      </c>
      <c r="Y980" t="str">
        <f t="shared" si="462"/>
        <v/>
      </c>
      <c r="Z980" t="str">
        <f t="shared" si="442"/>
        <v/>
      </c>
      <c r="AA980" t="str">
        <f t="shared" si="463"/>
        <v/>
      </c>
      <c r="AB980" t="str">
        <f t="shared" si="464"/>
        <v/>
      </c>
      <c r="AC980" t="str">
        <f t="shared" si="465"/>
        <v/>
      </c>
      <c r="AD980" t="str">
        <f t="shared" si="466"/>
        <v/>
      </c>
      <c r="AE980" t="str">
        <f t="shared" si="467"/>
        <v/>
      </c>
      <c r="AF980" t="str">
        <f t="shared" si="468"/>
        <v/>
      </c>
    </row>
    <row r="981" spans="4:32" ht="14.4" hidden="1">
      <c r="D981" t="str">
        <f t="shared" si="443"/>
        <v/>
      </c>
      <c r="E981" t="str">
        <f t="shared" si="444"/>
        <v/>
      </c>
      <c r="F981" t="str">
        <f t="shared" si="445"/>
        <v/>
      </c>
      <c r="G981" t="str">
        <f t="shared" si="441"/>
        <v/>
      </c>
      <c r="I981" t="str">
        <f t="shared" si="446"/>
        <v/>
      </c>
      <c r="J981" t="str">
        <f t="shared" si="447"/>
        <v/>
      </c>
      <c r="K981" t="str">
        <f t="shared" si="448"/>
        <v/>
      </c>
      <c r="L981" t="str">
        <f t="shared" si="449"/>
        <v/>
      </c>
      <c r="M981" t="str">
        <f t="shared" si="450"/>
        <v/>
      </c>
      <c r="N981" t="str">
        <f t="shared" si="451"/>
        <v/>
      </c>
      <c r="O981" t="str">
        <f t="shared" si="452"/>
        <v/>
      </c>
      <c r="P981" t="str">
        <f t="shared" si="453"/>
        <v/>
      </c>
      <c r="Q981" t="str">
        <f t="shared" si="454"/>
        <v/>
      </c>
      <c r="R981" t="str">
        <f t="shared" si="455"/>
        <v/>
      </c>
      <c r="S981" t="str">
        <f t="shared" si="456"/>
        <v/>
      </c>
      <c r="T981" t="str">
        <f t="shared" si="457"/>
        <v/>
      </c>
      <c r="U981" t="str">
        <f t="shared" si="458"/>
        <v/>
      </c>
      <c r="V981" t="str">
        <f t="shared" si="459"/>
        <v/>
      </c>
      <c r="W981" t="str">
        <f t="shared" si="460"/>
        <v/>
      </c>
      <c r="X981" t="str">
        <f t="shared" si="461"/>
        <v/>
      </c>
      <c r="Y981" t="str">
        <f t="shared" si="462"/>
        <v/>
      </c>
      <c r="Z981" t="str">
        <f t="shared" si="442"/>
        <v/>
      </c>
      <c r="AA981" t="str">
        <f t="shared" si="463"/>
        <v/>
      </c>
      <c r="AB981" t="str">
        <f t="shared" si="464"/>
        <v/>
      </c>
      <c r="AC981" t="str">
        <f t="shared" si="465"/>
        <v/>
      </c>
      <c r="AD981" t="str">
        <f t="shared" si="466"/>
        <v/>
      </c>
      <c r="AE981" t="str">
        <f t="shared" si="467"/>
        <v/>
      </c>
      <c r="AF981" t="str">
        <f t="shared" si="468"/>
        <v/>
      </c>
    </row>
    <row r="982" spans="4:32" ht="14.4" hidden="1">
      <c r="D982" t="str">
        <f t="shared" si="443"/>
        <v/>
      </c>
      <c r="E982" t="str">
        <f t="shared" si="444"/>
        <v/>
      </c>
      <c r="F982" t="str">
        <f t="shared" si="445"/>
        <v/>
      </c>
      <c r="G982" t="str">
        <f t="shared" si="441"/>
        <v/>
      </c>
      <c r="I982" t="str">
        <f t="shared" si="446"/>
        <v/>
      </c>
      <c r="J982" t="str">
        <f t="shared" si="447"/>
        <v/>
      </c>
      <c r="K982" t="str">
        <f t="shared" si="448"/>
        <v/>
      </c>
      <c r="L982" t="str">
        <f t="shared" si="449"/>
        <v/>
      </c>
      <c r="M982" t="str">
        <f t="shared" si="450"/>
        <v/>
      </c>
      <c r="N982" t="str">
        <f t="shared" si="451"/>
        <v/>
      </c>
      <c r="O982" t="str">
        <f t="shared" si="452"/>
        <v/>
      </c>
      <c r="P982" t="str">
        <f t="shared" si="453"/>
        <v/>
      </c>
      <c r="Q982" t="str">
        <f t="shared" si="454"/>
        <v/>
      </c>
      <c r="R982" t="str">
        <f t="shared" si="455"/>
        <v/>
      </c>
      <c r="S982" t="str">
        <f t="shared" si="456"/>
        <v/>
      </c>
      <c r="T982" t="str">
        <f t="shared" si="457"/>
        <v/>
      </c>
      <c r="U982" t="str">
        <f t="shared" si="458"/>
        <v/>
      </c>
      <c r="V982" t="str">
        <f t="shared" si="459"/>
        <v/>
      </c>
      <c r="W982" t="str">
        <f t="shared" si="460"/>
        <v/>
      </c>
      <c r="X982" t="str">
        <f t="shared" si="461"/>
        <v/>
      </c>
      <c r="Y982" t="str">
        <f t="shared" si="462"/>
        <v/>
      </c>
      <c r="Z982" t="str">
        <f t="shared" si="442"/>
        <v/>
      </c>
      <c r="AA982" t="str">
        <f t="shared" si="463"/>
        <v/>
      </c>
      <c r="AB982" t="str">
        <f t="shared" si="464"/>
        <v/>
      </c>
      <c r="AC982" t="str">
        <f t="shared" si="465"/>
        <v/>
      </c>
      <c r="AD982" t="str">
        <f t="shared" si="466"/>
        <v/>
      </c>
      <c r="AE982" t="str">
        <f t="shared" si="467"/>
        <v/>
      </c>
      <c r="AF982" t="str">
        <f t="shared" si="468"/>
        <v/>
      </c>
    </row>
    <row r="983" spans="4:32" ht="14.4" hidden="1">
      <c r="D983" t="str">
        <f t="shared" si="443"/>
        <v/>
      </c>
      <c r="E983" t="str">
        <f t="shared" si="444"/>
        <v/>
      </c>
      <c r="F983" t="str">
        <f t="shared" si="445"/>
        <v/>
      </c>
      <c r="G983" t="str">
        <f t="shared" si="441"/>
        <v/>
      </c>
      <c r="I983" t="str">
        <f t="shared" si="446"/>
        <v/>
      </c>
      <c r="J983" t="str">
        <f t="shared" si="447"/>
        <v/>
      </c>
      <c r="K983" t="str">
        <f t="shared" si="448"/>
        <v/>
      </c>
      <c r="L983" t="str">
        <f t="shared" si="449"/>
        <v/>
      </c>
      <c r="M983" t="str">
        <f t="shared" si="450"/>
        <v/>
      </c>
      <c r="N983" t="str">
        <f t="shared" si="451"/>
        <v/>
      </c>
      <c r="O983" t="str">
        <f t="shared" si="452"/>
        <v/>
      </c>
      <c r="P983" t="str">
        <f t="shared" si="453"/>
        <v/>
      </c>
      <c r="Q983" t="str">
        <f t="shared" si="454"/>
        <v/>
      </c>
      <c r="R983" t="str">
        <f t="shared" si="455"/>
        <v/>
      </c>
      <c r="S983" t="str">
        <f t="shared" si="456"/>
        <v/>
      </c>
      <c r="T983" t="str">
        <f t="shared" si="457"/>
        <v/>
      </c>
      <c r="U983" t="str">
        <f t="shared" si="458"/>
        <v/>
      </c>
      <c r="V983" t="str">
        <f t="shared" si="459"/>
        <v/>
      </c>
      <c r="W983" t="str">
        <f t="shared" si="460"/>
        <v/>
      </c>
      <c r="X983" t="str">
        <f t="shared" si="461"/>
        <v/>
      </c>
      <c r="Y983" t="str">
        <f t="shared" si="462"/>
        <v/>
      </c>
      <c r="Z983" t="str">
        <f t="shared" si="442"/>
        <v/>
      </c>
      <c r="AA983" t="str">
        <f t="shared" si="463"/>
        <v/>
      </c>
      <c r="AB983" t="str">
        <f t="shared" si="464"/>
        <v/>
      </c>
      <c r="AC983" t="str">
        <f t="shared" si="465"/>
        <v/>
      </c>
      <c r="AD983" t="str">
        <f t="shared" si="466"/>
        <v/>
      </c>
      <c r="AE983" t="str">
        <f t="shared" si="467"/>
        <v/>
      </c>
      <c r="AF983" t="str">
        <f t="shared" si="468"/>
        <v/>
      </c>
    </row>
    <row r="984" spans="4:32" ht="14.4" hidden="1">
      <c r="D984" t="str">
        <f t="shared" si="443"/>
        <v/>
      </c>
      <c r="E984" t="str">
        <f t="shared" si="444"/>
        <v/>
      </c>
      <c r="F984" t="str">
        <f t="shared" si="445"/>
        <v/>
      </c>
      <c r="G984" t="str">
        <f t="shared" si="441"/>
        <v/>
      </c>
      <c r="I984" t="str">
        <f t="shared" si="446"/>
        <v/>
      </c>
      <c r="J984" t="str">
        <f t="shared" si="447"/>
        <v/>
      </c>
      <c r="K984" t="str">
        <f t="shared" si="448"/>
        <v/>
      </c>
      <c r="L984" t="str">
        <f t="shared" si="449"/>
        <v/>
      </c>
      <c r="M984" t="str">
        <f t="shared" si="450"/>
        <v/>
      </c>
      <c r="N984" t="str">
        <f t="shared" si="451"/>
        <v/>
      </c>
      <c r="O984" t="str">
        <f t="shared" si="452"/>
        <v/>
      </c>
      <c r="P984" t="str">
        <f t="shared" si="453"/>
        <v/>
      </c>
      <c r="Q984" t="str">
        <f t="shared" si="454"/>
        <v/>
      </c>
      <c r="R984" t="str">
        <f t="shared" si="455"/>
        <v/>
      </c>
      <c r="S984" t="str">
        <f t="shared" si="456"/>
        <v/>
      </c>
      <c r="T984" t="str">
        <f t="shared" si="457"/>
        <v/>
      </c>
      <c r="U984" t="str">
        <f t="shared" si="458"/>
        <v/>
      </c>
      <c r="V984" t="str">
        <f t="shared" si="459"/>
        <v/>
      </c>
      <c r="W984" t="str">
        <f t="shared" si="460"/>
        <v/>
      </c>
      <c r="X984" t="str">
        <f t="shared" si="461"/>
        <v/>
      </c>
      <c r="Y984" t="str">
        <f t="shared" si="462"/>
        <v/>
      </c>
      <c r="Z984" t="str">
        <f t="shared" si="442"/>
        <v/>
      </c>
      <c r="AA984" t="str">
        <f t="shared" si="463"/>
        <v/>
      </c>
      <c r="AB984" t="str">
        <f t="shared" si="464"/>
        <v/>
      </c>
      <c r="AC984" t="str">
        <f t="shared" si="465"/>
        <v/>
      </c>
      <c r="AD984" t="str">
        <f t="shared" si="466"/>
        <v/>
      </c>
      <c r="AE984" t="str">
        <f t="shared" si="467"/>
        <v/>
      </c>
      <c r="AF984" t="str">
        <f t="shared" si="468"/>
        <v/>
      </c>
    </row>
    <row r="985" spans="4:32" ht="14.4" hidden="1">
      <c r="D985" t="str">
        <f t="shared" si="443"/>
        <v/>
      </c>
      <c r="E985" t="str">
        <f t="shared" si="444"/>
        <v/>
      </c>
      <c r="F985" t="str">
        <f t="shared" si="445"/>
        <v/>
      </c>
      <c r="G985" t="str">
        <f t="shared" si="441"/>
        <v/>
      </c>
      <c r="I985" t="str">
        <f t="shared" si="446"/>
        <v/>
      </c>
      <c r="J985" t="str">
        <f t="shared" si="447"/>
        <v/>
      </c>
      <c r="K985" t="str">
        <f t="shared" si="448"/>
        <v/>
      </c>
      <c r="L985" t="str">
        <f t="shared" si="449"/>
        <v/>
      </c>
      <c r="M985" t="str">
        <f t="shared" si="450"/>
        <v/>
      </c>
      <c r="N985" t="str">
        <f t="shared" si="451"/>
        <v/>
      </c>
      <c r="O985" t="str">
        <f t="shared" si="452"/>
        <v/>
      </c>
      <c r="P985" t="str">
        <f t="shared" si="453"/>
        <v/>
      </c>
      <c r="Q985" t="str">
        <f t="shared" si="454"/>
        <v/>
      </c>
      <c r="R985" t="str">
        <f t="shared" si="455"/>
        <v/>
      </c>
      <c r="S985" t="str">
        <f t="shared" si="456"/>
        <v/>
      </c>
      <c r="T985" t="str">
        <f t="shared" si="457"/>
        <v/>
      </c>
      <c r="U985" t="str">
        <f t="shared" si="458"/>
        <v/>
      </c>
      <c r="V985" t="str">
        <f t="shared" si="459"/>
        <v/>
      </c>
      <c r="W985" t="str">
        <f t="shared" si="460"/>
        <v/>
      </c>
      <c r="X985" t="str">
        <f t="shared" si="461"/>
        <v/>
      </c>
      <c r="Y985" t="str">
        <f t="shared" si="462"/>
        <v/>
      </c>
      <c r="Z985" t="str">
        <f t="shared" si="442"/>
        <v/>
      </c>
      <c r="AA985" t="str">
        <f t="shared" si="463"/>
        <v/>
      </c>
      <c r="AB985" t="str">
        <f t="shared" si="464"/>
        <v/>
      </c>
      <c r="AC985" t="str">
        <f t="shared" si="465"/>
        <v/>
      </c>
      <c r="AD985" t="str">
        <f t="shared" si="466"/>
        <v/>
      </c>
      <c r="AE985" t="str">
        <f t="shared" si="467"/>
        <v/>
      </c>
      <c r="AF985" t="str">
        <f t="shared" si="468"/>
        <v/>
      </c>
    </row>
    <row r="986" spans="4:32" ht="14.4" hidden="1">
      <c r="D986" t="str">
        <f t="shared" si="443"/>
        <v/>
      </c>
      <c r="E986" t="str">
        <f t="shared" si="444"/>
        <v/>
      </c>
      <c r="F986" t="str">
        <f t="shared" si="445"/>
        <v/>
      </c>
      <c r="G986" t="str">
        <f t="shared" si="441"/>
        <v/>
      </c>
      <c r="I986" t="str">
        <f t="shared" si="446"/>
        <v/>
      </c>
      <c r="J986" t="str">
        <f t="shared" si="447"/>
        <v/>
      </c>
      <c r="K986" t="str">
        <f t="shared" si="448"/>
        <v/>
      </c>
      <c r="L986" t="str">
        <f t="shared" si="449"/>
        <v/>
      </c>
      <c r="M986" t="str">
        <f t="shared" si="450"/>
        <v/>
      </c>
      <c r="N986" t="str">
        <f t="shared" si="451"/>
        <v/>
      </c>
      <c r="O986" t="str">
        <f t="shared" si="452"/>
        <v/>
      </c>
      <c r="P986" t="str">
        <f t="shared" si="453"/>
        <v/>
      </c>
      <c r="Q986" t="str">
        <f t="shared" si="454"/>
        <v/>
      </c>
      <c r="R986" t="str">
        <f t="shared" si="455"/>
        <v/>
      </c>
      <c r="S986" t="str">
        <f t="shared" si="456"/>
        <v/>
      </c>
      <c r="T986" t="str">
        <f t="shared" si="457"/>
        <v/>
      </c>
      <c r="U986" t="str">
        <f t="shared" si="458"/>
        <v/>
      </c>
      <c r="V986" t="str">
        <f t="shared" si="459"/>
        <v/>
      </c>
      <c r="W986" t="str">
        <f t="shared" si="460"/>
        <v/>
      </c>
      <c r="X986" t="str">
        <f t="shared" si="461"/>
        <v/>
      </c>
      <c r="Y986" t="str">
        <f t="shared" si="462"/>
        <v/>
      </c>
      <c r="Z986" t="str">
        <f t="shared" si="442"/>
        <v/>
      </c>
      <c r="AA986" t="str">
        <f t="shared" si="463"/>
        <v/>
      </c>
      <c r="AB986" t="str">
        <f t="shared" si="464"/>
        <v/>
      </c>
      <c r="AC986" t="str">
        <f t="shared" si="465"/>
        <v/>
      </c>
      <c r="AD986" t="str">
        <f t="shared" si="466"/>
        <v/>
      </c>
      <c r="AE986" t="str">
        <f t="shared" si="467"/>
        <v/>
      </c>
      <c r="AF986" t="str">
        <f t="shared" si="468"/>
        <v/>
      </c>
    </row>
    <row r="987" spans="4:32" ht="14.4" hidden="1">
      <c r="D987" t="str">
        <f t="shared" si="443"/>
        <v/>
      </c>
      <c r="E987" t="str">
        <f t="shared" si="444"/>
        <v/>
      </c>
      <c r="F987" t="str">
        <f t="shared" si="445"/>
        <v/>
      </c>
      <c r="G987" t="str">
        <f t="shared" si="441"/>
        <v/>
      </c>
      <c r="I987" t="str">
        <f t="shared" si="446"/>
        <v/>
      </c>
      <c r="J987" t="str">
        <f t="shared" si="447"/>
        <v/>
      </c>
      <c r="K987" t="str">
        <f t="shared" si="448"/>
        <v/>
      </c>
      <c r="L987" t="str">
        <f t="shared" si="449"/>
        <v/>
      </c>
      <c r="M987" t="str">
        <f t="shared" si="450"/>
        <v/>
      </c>
      <c r="N987" t="str">
        <f t="shared" si="451"/>
        <v/>
      </c>
      <c r="O987" t="str">
        <f t="shared" si="452"/>
        <v/>
      </c>
      <c r="P987" t="str">
        <f t="shared" si="453"/>
        <v/>
      </c>
      <c r="Q987" t="str">
        <f t="shared" si="454"/>
        <v/>
      </c>
      <c r="R987" t="str">
        <f t="shared" si="455"/>
        <v/>
      </c>
      <c r="S987" t="str">
        <f t="shared" si="456"/>
        <v/>
      </c>
      <c r="T987" t="str">
        <f t="shared" si="457"/>
        <v/>
      </c>
      <c r="U987" t="str">
        <f t="shared" si="458"/>
        <v/>
      </c>
      <c r="V987" t="str">
        <f t="shared" si="459"/>
        <v/>
      </c>
      <c r="W987" t="str">
        <f t="shared" si="460"/>
        <v/>
      </c>
      <c r="X987" t="str">
        <f t="shared" si="461"/>
        <v/>
      </c>
      <c r="Y987" t="str">
        <f t="shared" si="462"/>
        <v/>
      </c>
      <c r="Z987" t="str">
        <f t="shared" si="442"/>
        <v/>
      </c>
      <c r="AA987" t="str">
        <f t="shared" si="463"/>
        <v/>
      </c>
      <c r="AB987" t="str">
        <f t="shared" si="464"/>
        <v/>
      </c>
      <c r="AC987" t="str">
        <f t="shared" si="465"/>
        <v/>
      </c>
      <c r="AD987" t="str">
        <f t="shared" si="466"/>
        <v/>
      </c>
      <c r="AE987" t="str">
        <f t="shared" si="467"/>
        <v/>
      </c>
      <c r="AF987" t="str">
        <f t="shared" si="468"/>
        <v/>
      </c>
    </row>
    <row r="988" spans="4:32" ht="14.4" hidden="1">
      <c r="D988" t="str">
        <f t="shared" si="443"/>
        <v/>
      </c>
      <c r="E988" t="str">
        <f t="shared" si="444"/>
        <v/>
      </c>
      <c r="F988" t="str">
        <f t="shared" si="445"/>
        <v/>
      </c>
      <c r="G988" t="str">
        <f t="shared" si="441"/>
        <v/>
      </c>
      <c r="I988" t="str">
        <f t="shared" si="446"/>
        <v/>
      </c>
      <c r="J988" t="str">
        <f t="shared" si="447"/>
        <v/>
      </c>
      <c r="K988" t="str">
        <f t="shared" si="448"/>
        <v/>
      </c>
      <c r="L988" t="str">
        <f t="shared" si="449"/>
        <v/>
      </c>
      <c r="M988" t="str">
        <f t="shared" si="450"/>
        <v/>
      </c>
      <c r="N988" t="str">
        <f t="shared" si="451"/>
        <v/>
      </c>
      <c r="O988" t="str">
        <f t="shared" si="452"/>
        <v/>
      </c>
      <c r="P988" t="str">
        <f t="shared" si="453"/>
        <v/>
      </c>
      <c r="Q988" t="str">
        <f t="shared" si="454"/>
        <v/>
      </c>
      <c r="R988" t="str">
        <f t="shared" si="455"/>
        <v/>
      </c>
      <c r="S988" t="str">
        <f t="shared" si="456"/>
        <v/>
      </c>
      <c r="T988" t="str">
        <f t="shared" si="457"/>
        <v/>
      </c>
      <c r="U988" t="str">
        <f t="shared" si="458"/>
        <v/>
      </c>
      <c r="V988" t="str">
        <f t="shared" si="459"/>
        <v/>
      </c>
      <c r="W988" t="str">
        <f t="shared" si="460"/>
        <v/>
      </c>
      <c r="X988" t="str">
        <f t="shared" si="461"/>
        <v/>
      </c>
      <c r="Y988" t="str">
        <f t="shared" si="462"/>
        <v/>
      </c>
      <c r="Z988" t="str">
        <f t="shared" si="442"/>
        <v/>
      </c>
      <c r="AA988" t="str">
        <f t="shared" si="463"/>
        <v/>
      </c>
      <c r="AB988" t="str">
        <f t="shared" si="464"/>
        <v/>
      </c>
      <c r="AC988" t="str">
        <f t="shared" si="465"/>
        <v/>
      </c>
      <c r="AD988" t="str">
        <f t="shared" si="466"/>
        <v/>
      </c>
      <c r="AE988" t="str">
        <f t="shared" si="467"/>
        <v/>
      </c>
      <c r="AF988" t="str">
        <f t="shared" si="468"/>
        <v/>
      </c>
    </row>
    <row r="989" spans="4:32" ht="14.4" hidden="1">
      <c r="D989" t="str">
        <f t="shared" si="443"/>
        <v/>
      </c>
      <c r="E989" t="str">
        <f t="shared" si="444"/>
        <v/>
      </c>
      <c r="F989" t="str">
        <f t="shared" si="445"/>
        <v/>
      </c>
      <c r="G989" t="str">
        <f t="shared" si="441"/>
        <v/>
      </c>
      <c r="I989" t="str">
        <f t="shared" si="446"/>
        <v/>
      </c>
      <c r="J989" t="str">
        <f t="shared" si="447"/>
        <v/>
      </c>
      <c r="K989" t="str">
        <f t="shared" si="448"/>
        <v/>
      </c>
      <c r="L989" t="str">
        <f t="shared" si="449"/>
        <v/>
      </c>
      <c r="M989" t="str">
        <f t="shared" si="450"/>
        <v/>
      </c>
      <c r="N989" t="str">
        <f t="shared" si="451"/>
        <v/>
      </c>
      <c r="O989" t="str">
        <f t="shared" si="452"/>
        <v/>
      </c>
      <c r="P989" t="str">
        <f t="shared" si="453"/>
        <v/>
      </c>
      <c r="Q989" t="str">
        <f t="shared" si="454"/>
        <v/>
      </c>
      <c r="R989" t="str">
        <f t="shared" si="455"/>
        <v/>
      </c>
      <c r="S989" t="str">
        <f t="shared" si="456"/>
        <v/>
      </c>
      <c r="T989" t="str">
        <f t="shared" si="457"/>
        <v/>
      </c>
      <c r="U989" t="str">
        <f t="shared" si="458"/>
        <v/>
      </c>
      <c r="V989" t="str">
        <f t="shared" si="459"/>
        <v/>
      </c>
      <c r="W989" t="str">
        <f t="shared" si="460"/>
        <v/>
      </c>
      <c r="X989" t="str">
        <f t="shared" si="461"/>
        <v/>
      </c>
      <c r="Y989" t="str">
        <f t="shared" si="462"/>
        <v/>
      </c>
      <c r="Z989" t="str">
        <f t="shared" si="442"/>
        <v/>
      </c>
      <c r="AA989" t="str">
        <f t="shared" si="463"/>
        <v/>
      </c>
      <c r="AB989" t="str">
        <f t="shared" si="464"/>
        <v/>
      </c>
      <c r="AC989" t="str">
        <f t="shared" si="465"/>
        <v/>
      </c>
      <c r="AD989" t="str">
        <f t="shared" si="466"/>
        <v/>
      </c>
      <c r="AE989" t="str">
        <f t="shared" si="467"/>
        <v/>
      </c>
      <c r="AF989" t="str">
        <f t="shared" si="468"/>
        <v/>
      </c>
    </row>
    <row r="990" spans="4:32" ht="14.4" hidden="1">
      <c r="D990" t="str">
        <f t="shared" si="443"/>
        <v/>
      </c>
      <c r="E990" t="str">
        <f t="shared" si="444"/>
        <v/>
      </c>
      <c r="F990" t="str">
        <f t="shared" si="445"/>
        <v/>
      </c>
      <c r="G990" t="str">
        <f t="shared" si="441"/>
        <v/>
      </c>
      <c r="I990" t="str">
        <f t="shared" si="446"/>
        <v/>
      </c>
      <c r="J990" t="str">
        <f t="shared" si="447"/>
        <v/>
      </c>
      <c r="K990" t="str">
        <f t="shared" si="448"/>
        <v/>
      </c>
      <c r="L990" t="str">
        <f t="shared" si="449"/>
        <v/>
      </c>
      <c r="M990" t="str">
        <f t="shared" si="450"/>
        <v/>
      </c>
      <c r="N990" t="str">
        <f t="shared" si="451"/>
        <v/>
      </c>
      <c r="O990" t="str">
        <f t="shared" si="452"/>
        <v/>
      </c>
      <c r="P990" t="str">
        <f t="shared" si="453"/>
        <v/>
      </c>
      <c r="Q990" t="str">
        <f t="shared" si="454"/>
        <v/>
      </c>
      <c r="R990" t="str">
        <f t="shared" si="455"/>
        <v/>
      </c>
      <c r="S990" t="str">
        <f t="shared" si="456"/>
        <v/>
      </c>
      <c r="T990" t="str">
        <f t="shared" si="457"/>
        <v/>
      </c>
      <c r="U990" t="str">
        <f t="shared" si="458"/>
        <v/>
      </c>
      <c r="V990" t="str">
        <f t="shared" si="459"/>
        <v/>
      </c>
      <c r="W990" t="str">
        <f t="shared" si="460"/>
        <v/>
      </c>
      <c r="X990" t="str">
        <f t="shared" si="461"/>
        <v/>
      </c>
      <c r="Y990" t="str">
        <f t="shared" si="462"/>
        <v/>
      </c>
      <c r="Z990" t="str">
        <f t="shared" si="442"/>
        <v/>
      </c>
      <c r="AA990" t="str">
        <f t="shared" si="463"/>
        <v/>
      </c>
      <c r="AB990" t="str">
        <f t="shared" si="464"/>
        <v/>
      </c>
      <c r="AC990" t="str">
        <f t="shared" si="465"/>
        <v/>
      </c>
      <c r="AD990" t="str">
        <f t="shared" si="466"/>
        <v/>
      </c>
      <c r="AE990" t="str">
        <f t="shared" si="467"/>
        <v/>
      </c>
      <c r="AF990" t="str">
        <f t="shared" si="468"/>
        <v/>
      </c>
    </row>
    <row r="991" spans="4:32" ht="14.4" hidden="1">
      <c r="D991" t="str">
        <f t="shared" si="443"/>
        <v/>
      </c>
      <c r="E991" t="str">
        <f t="shared" si="444"/>
        <v/>
      </c>
      <c r="F991" t="str">
        <f t="shared" si="445"/>
        <v/>
      </c>
      <c r="G991" t="str">
        <f t="shared" si="441"/>
        <v/>
      </c>
      <c r="I991" t="str">
        <f t="shared" si="446"/>
        <v/>
      </c>
      <c r="J991" t="str">
        <f t="shared" si="447"/>
        <v/>
      </c>
      <c r="K991" t="str">
        <f t="shared" si="448"/>
        <v/>
      </c>
      <c r="L991" t="str">
        <f t="shared" si="449"/>
        <v/>
      </c>
      <c r="M991" t="str">
        <f t="shared" si="450"/>
        <v/>
      </c>
      <c r="N991" t="str">
        <f t="shared" si="451"/>
        <v/>
      </c>
      <c r="O991" t="str">
        <f t="shared" si="452"/>
        <v/>
      </c>
      <c r="P991" t="str">
        <f t="shared" si="453"/>
        <v/>
      </c>
      <c r="Q991" t="str">
        <f t="shared" si="454"/>
        <v/>
      </c>
      <c r="R991" t="str">
        <f t="shared" si="455"/>
        <v/>
      </c>
      <c r="S991" t="str">
        <f t="shared" si="456"/>
        <v/>
      </c>
      <c r="T991" t="str">
        <f t="shared" si="457"/>
        <v/>
      </c>
      <c r="U991" t="str">
        <f t="shared" si="458"/>
        <v/>
      </c>
      <c r="V991" t="str">
        <f t="shared" si="459"/>
        <v/>
      </c>
      <c r="W991" t="str">
        <f t="shared" si="460"/>
        <v/>
      </c>
      <c r="X991" t="str">
        <f t="shared" si="461"/>
        <v/>
      </c>
      <c r="Y991" t="str">
        <f t="shared" si="462"/>
        <v/>
      </c>
      <c r="Z991" t="str">
        <f t="shared" si="442"/>
        <v/>
      </c>
      <c r="AA991" t="str">
        <f t="shared" si="463"/>
        <v/>
      </c>
      <c r="AB991" t="str">
        <f t="shared" si="464"/>
        <v/>
      </c>
      <c r="AC991" t="str">
        <f t="shared" si="465"/>
        <v/>
      </c>
      <c r="AD991" t="str">
        <f t="shared" si="466"/>
        <v/>
      </c>
      <c r="AE991" t="str">
        <f t="shared" si="467"/>
        <v/>
      </c>
      <c r="AF991" t="str">
        <f t="shared" si="468"/>
        <v/>
      </c>
    </row>
    <row r="992" spans="4:32" ht="14.4" hidden="1">
      <c r="D992" t="str">
        <f t="shared" si="443"/>
        <v/>
      </c>
      <c r="E992" t="str">
        <f t="shared" si="444"/>
        <v/>
      </c>
      <c r="F992" t="str">
        <f t="shared" si="445"/>
        <v/>
      </c>
      <c r="G992" t="str">
        <f t="shared" si="441"/>
        <v/>
      </c>
      <c r="I992" t="str">
        <f t="shared" si="446"/>
        <v/>
      </c>
      <c r="J992" t="str">
        <f t="shared" si="447"/>
        <v/>
      </c>
      <c r="K992" t="str">
        <f t="shared" si="448"/>
        <v/>
      </c>
      <c r="L992" t="str">
        <f t="shared" si="449"/>
        <v/>
      </c>
      <c r="M992" t="str">
        <f t="shared" si="450"/>
        <v/>
      </c>
      <c r="N992" t="str">
        <f t="shared" si="451"/>
        <v/>
      </c>
      <c r="O992" t="str">
        <f t="shared" si="452"/>
        <v/>
      </c>
      <c r="P992" t="str">
        <f t="shared" si="453"/>
        <v/>
      </c>
      <c r="Q992" t="str">
        <f t="shared" si="454"/>
        <v/>
      </c>
      <c r="R992" t="str">
        <f t="shared" si="455"/>
        <v/>
      </c>
      <c r="S992" t="str">
        <f t="shared" si="456"/>
        <v/>
      </c>
      <c r="T992" t="str">
        <f t="shared" si="457"/>
        <v/>
      </c>
      <c r="U992" t="str">
        <f t="shared" si="458"/>
        <v/>
      </c>
      <c r="V992" t="str">
        <f t="shared" si="459"/>
        <v/>
      </c>
      <c r="W992" t="str">
        <f t="shared" si="460"/>
        <v/>
      </c>
      <c r="X992" t="str">
        <f t="shared" si="461"/>
        <v/>
      </c>
      <c r="Y992" t="str">
        <f t="shared" si="462"/>
        <v/>
      </c>
      <c r="Z992" t="str">
        <f t="shared" si="442"/>
        <v/>
      </c>
      <c r="AA992" t="str">
        <f t="shared" si="463"/>
        <v/>
      </c>
      <c r="AB992" t="str">
        <f t="shared" si="464"/>
        <v/>
      </c>
      <c r="AC992" t="str">
        <f t="shared" si="465"/>
        <v/>
      </c>
      <c r="AD992" t="str">
        <f t="shared" si="466"/>
        <v/>
      </c>
      <c r="AE992" t="str">
        <f t="shared" si="467"/>
        <v/>
      </c>
      <c r="AF992" t="str">
        <f t="shared" si="468"/>
        <v/>
      </c>
    </row>
    <row r="993" spans="4:32" ht="14.4" hidden="1">
      <c r="D993" t="str">
        <f t="shared" si="443"/>
        <v/>
      </c>
      <c r="E993" t="str">
        <f t="shared" si="444"/>
        <v/>
      </c>
      <c r="F993" t="str">
        <f t="shared" si="445"/>
        <v/>
      </c>
      <c r="G993" t="str">
        <f t="shared" si="441"/>
        <v/>
      </c>
      <c r="I993" t="str">
        <f t="shared" si="446"/>
        <v/>
      </c>
      <c r="J993" t="str">
        <f t="shared" si="447"/>
        <v/>
      </c>
      <c r="K993" t="str">
        <f t="shared" si="448"/>
        <v/>
      </c>
      <c r="L993" t="str">
        <f t="shared" si="449"/>
        <v/>
      </c>
      <c r="M993" t="str">
        <f t="shared" si="450"/>
        <v/>
      </c>
      <c r="N993" t="str">
        <f t="shared" si="451"/>
        <v/>
      </c>
      <c r="O993" t="str">
        <f t="shared" si="452"/>
        <v/>
      </c>
      <c r="P993" t="str">
        <f t="shared" si="453"/>
        <v/>
      </c>
      <c r="Q993" t="str">
        <f t="shared" si="454"/>
        <v/>
      </c>
      <c r="R993" t="str">
        <f t="shared" si="455"/>
        <v/>
      </c>
      <c r="S993" t="str">
        <f t="shared" si="456"/>
        <v/>
      </c>
      <c r="T993" t="str">
        <f t="shared" si="457"/>
        <v/>
      </c>
      <c r="U993" t="str">
        <f t="shared" si="458"/>
        <v/>
      </c>
      <c r="V993" t="str">
        <f t="shared" si="459"/>
        <v/>
      </c>
      <c r="W993" t="str">
        <f t="shared" si="460"/>
        <v/>
      </c>
      <c r="X993" t="str">
        <f t="shared" si="461"/>
        <v/>
      </c>
      <c r="Y993" t="str">
        <f t="shared" si="462"/>
        <v/>
      </c>
      <c r="Z993" t="str">
        <f t="shared" si="442"/>
        <v/>
      </c>
      <c r="AA993" t="str">
        <f t="shared" si="463"/>
        <v/>
      </c>
      <c r="AB993" t="str">
        <f t="shared" si="464"/>
        <v/>
      </c>
      <c r="AC993" t="str">
        <f t="shared" si="465"/>
        <v/>
      </c>
      <c r="AD993" t="str">
        <f t="shared" si="466"/>
        <v/>
      </c>
      <c r="AE993" t="str">
        <f t="shared" si="467"/>
        <v/>
      </c>
      <c r="AF993" t="str">
        <f t="shared" si="468"/>
        <v/>
      </c>
    </row>
    <row r="994" spans="4:32" ht="14.4" hidden="1">
      <c r="D994" t="str">
        <f t="shared" si="443"/>
        <v/>
      </c>
      <c r="E994" t="str">
        <f t="shared" si="444"/>
        <v/>
      </c>
      <c r="F994" t="str">
        <f t="shared" si="445"/>
        <v/>
      </c>
      <c r="G994" t="str">
        <f t="shared" ref="G994:G1057" si="469">IF(ISBLANK(A994),"",IF(ISNUMBER(SEARCH("Windows 11 Home",BR994)),"Windows 11 Home",IF(ISNUMBER(SEARCH("Windows 11 Pro",BR994)),"Windows 11 Pro",IF(ISNUMBER(SEARCH("Chrome",AM994)),"ChromeOS",""))))</f>
        <v/>
      </c>
      <c r="I994" t="str">
        <f t="shared" si="446"/>
        <v/>
      </c>
      <c r="J994" t="str">
        <f t="shared" si="447"/>
        <v/>
      </c>
      <c r="K994" t="str">
        <f t="shared" si="448"/>
        <v/>
      </c>
      <c r="L994" t="str">
        <f t="shared" si="449"/>
        <v/>
      </c>
      <c r="M994" t="str">
        <f t="shared" si="450"/>
        <v/>
      </c>
      <c r="N994" t="str">
        <f t="shared" si="451"/>
        <v/>
      </c>
      <c r="O994" t="str">
        <f t="shared" si="452"/>
        <v/>
      </c>
      <c r="P994" t="str">
        <f t="shared" si="453"/>
        <v/>
      </c>
      <c r="Q994" t="str">
        <f t="shared" si="454"/>
        <v/>
      </c>
      <c r="R994" t="str">
        <f t="shared" si="455"/>
        <v/>
      </c>
      <c r="S994" t="str">
        <f t="shared" si="456"/>
        <v/>
      </c>
      <c r="T994" t="str">
        <f t="shared" si="457"/>
        <v/>
      </c>
      <c r="U994" t="str">
        <f t="shared" si="458"/>
        <v/>
      </c>
      <c r="V994" t="str">
        <f t="shared" si="459"/>
        <v/>
      </c>
      <c r="W994" t="str">
        <f t="shared" si="460"/>
        <v/>
      </c>
      <c r="X994" t="str">
        <f t="shared" si="461"/>
        <v/>
      </c>
      <c r="Y994" t="str">
        <f t="shared" si="462"/>
        <v/>
      </c>
      <c r="Z994" t="str">
        <f t="shared" si="442"/>
        <v/>
      </c>
      <c r="AA994" t="str">
        <f t="shared" si="463"/>
        <v/>
      </c>
      <c r="AB994" t="str">
        <f t="shared" si="464"/>
        <v/>
      </c>
      <c r="AC994" t="str">
        <f t="shared" si="465"/>
        <v/>
      </c>
      <c r="AD994" t="str">
        <f t="shared" si="466"/>
        <v/>
      </c>
      <c r="AE994" t="str">
        <f t="shared" si="467"/>
        <v/>
      </c>
      <c r="AF994" t="str">
        <f t="shared" si="468"/>
        <v/>
      </c>
    </row>
    <row r="995" spans="4:32" ht="14.4" hidden="1">
      <c r="D995" t="str">
        <f t="shared" si="443"/>
        <v/>
      </c>
      <c r="E995" t="str">
        <f t="shared" si="444"/>
        <v/>
      </c>
      <c r="F995" t="str">
        <f t="shared" si="445"/>
        <v/>
      </c>
      <c r="G995" t="str">
        <f t="shared" si="469"/>
        <v/>
      </c>
      <c r="I995" t="str">
        <f t="shared" si="446"/>
        <v/>
      </c>
      <c r="J995" t="str">
        <f t="shared" si="447"/>
        <v/>
      </c>
      <c r="K995" t="str">
        <f t="shared" si="448"/>
        <v/>
      </c>
      <c r="L995" t="str">
        <f t="shared" si="449"/>
        <v/>
      </c>
      <c r="M995" t="str">
        <f t="shared" si="450"/>
        <v/>
      </c>
      <c r="N995" t="str">
        <f t="shared" si="451"/>
        <v/>
      </c>
      <c r="O995" t="str">
        <f t="shared" si="452"/>
        <v/>
      </c>
      <c r="P995" t="str">
        <f t="shared" si="453"/>
        <v/>
      </c>
      <c r="Q995" t="str">
        <f t="shared" si="454"/>
        <v/>
      </c>
      <c r="R995" t="str">
        <f t="shared" si="455"/>
        <v/>
      </c>
      <c r="S995" t="str">
        <f t="shared" si="456"/>
        <v/>
      </c>
      <c r="T995" t="str">
        <f t="shared" si="457"/>
        <v/>
      </c>
      <c r="U995" t="str">
        <f t="shared" si="458"/>
        <v/>
      </c>
      <c r="V995" t="str">
        <f t="shared" si="459"/>
        <v/>
      </c>
      <c r="W995" t="str">
        <f t="shared" si="460"/>
        <v/>
      </c>
      <c r="X995" t="str">
        <f t="shared" si="461"/>
        <v/>
      </c>
      <c r="Y995" t="str">
        <f t="shared" si="462"/>
        <v/>
      </c>
      <c r="Z995" t="str">
        <f t="shared" si="442"/>
        <v/>
      </c>
      <c r="AA995" t="str">
        <f t="shared" si="463"/>
        <v/>
      </c>
      <c r="AB995" t="str">
        <f t="shared" si="464"/>
        <v/>
      </c>
      <c r="AC995" t="str">
        <f t="shared" si="465"/>
        <v/>
      </c>
      <c r="AD995" t="str">
        <f t="shared" si="466"/>
        <v/>
      </c>
      <c r="AE995" t="str">
        <f t="shared" si="467"/>
        <v/>
      </c>
      <c r="AF995" t="str">
        <f t="shared" si="468"/>
        <v/>
      </c>
    </row>
    <row r="996" spans="4:32" ht="14.4" hidden="1">
      <c r="D996" t="str">
        <f t="shared" si="443"/>
        <v/>
      </c>
      <c r="E996" t="str">
        <f t="shared" si="444"/>
        <v/>
      </c>
      <c r="F996" t="str">
        <f t="shared" si="445"/>
        <v/>
      </c>
      <c r="G996" t="str">
        <f t="shared" si="469"/>
        <v/>
      </c>
      <c r="I996" t="str">
        <f t="shared" si="446"/>
        <v/>
      </c>
      <c r="J996" t="str">
        <f t="shared" si="447"/>
        <v/>
      </c>
      <c r="K996" t="str">
        <f t="shared" si="448"/>
        <v/>
      </c>
      <c r="L996" t="str">
        <f t="shared" si="449"/>
        <v/>
      </c>
      <c r="M996" t="str">
        <f t="shared" si="450"/>
        <v/>
      </c>
      <c r="N996" t="str">
        <f t="shared" si="451"/>
        <v/>
      </c>
      <c r="O996" t="str">
        <f t="shared" si="452"/>
        <v/>
      </c>
      <c r="P996" t="str">
        <f t="shared" si="453"/>
        <v/>
      </c>
      <c r="Q996" t="str">
        <f t="shared" si="454"/>
        <v/>
      </c>
      <c r="R996" t="str">
        <f t="shared" si="455"/>
        <v/>
      </c>
      <c r="S996" t="str">
        <f t="shared" si="456"/>
        <v/>
      </c>
      <c r="T996" t="str">
        <f t="shared" si="457"/>
        <v/>
      </c>
      <c r="U996" t="str">
        <f t="shared" si="458"/>
        <v/>
      </c>
      <c r="V996" t="str">
        <f t="shared" si="459"/>
        <v/>
      </c>
      <c r="W996" t="str">
        <f t="shared" si="460"/>
        <v/>
      </c>
      <c r="X996" t="str">
        <f t="shared" si="461"/>
        <v/>
      </c>
      <c r="Y996" t="str">
        <f t="shared" si="462"/>
        <v/>
      </c>
      <c r="Z996" t="str">
        <f t="shared" si="442"/>
        <v/>
      </c>
      <c r="AA996" t="str">
        <f t="shared" si="463"/>
        <v/>
      </c>
      <c r="AB996" t="str">
        <f t="shared" si="464"/>
        <v/>
      </c>
      <c r="AC996" t="str">
        <f t="shared" si="465"/>
        <v/>
      </c>
      <c r="AD996" t="str">
        <f t="shared" si="466"/>
        <v/>
      </c>
      <c r="AE996" t="str">
        <f t="shared" si="467"/>
        <v/>
      </c>
      <c r="AF996" t="str">
        <f t="shared" si="468"/>
        <v/>
      </c>
    </row>
    <row r="997" spans="4:32" ht="14.4" hidden="1">
      <c r="D997" t="str">
        <f t="shared" si="443"/>
        <v/>
      </c>
      <c r="E997" t="str">
        <f t="shared" si="444"/>
        <v/>
      </c>
      <c r="F997" t="str">
        <f t="shared" si="445"/>
        <v/>
      </c>
      <c r="G997" t="str">
        <f t="shared" si="469"/>
        <v/>
      </c>
      <c r="I997" t="str">
        <f t="shared" si="446"/>
        <v/>
      </c>
      <c r="J997" t="str">
        <f t="shared" si="447"/>
        <v/>
      </c>
      <c r="K997" t="str">
        <f t="shared" si="448"/>
        <v/>
      </c>
      <c r="L997" t="str">
        <f t="shared" si="449"/>
        <v/>
      </c>
      <c r="M997" t="str">
        <f t="shared" si="450"/>
        <v/>
      </c>
      <c r="N997" t="str">
        <f t="shared" si="451"/>
        <v/>
      </c>
      <c r="O997" t="str">
        <f t="shared" si="452"/>
        <v/>
      </c>
      <c r="P997" t="str">
        <f t="shared" si="453"/>
        <v/>
      </c>
      <c r="Q997" t="str">
        <f t="shared" si="454"/>
        <v/>
      </c>
      <c r="R997" t="str">
        <f t="shared" si="455"/>
        <v/>
      </c>
      <c r="S997" t="str">
        <f t="shared" si="456"/>
        <v/>
      </c>
      <c r="T997" t="str">
        <f t="shared" si="457"/>
        <v/>
      </c>
      <c r="U997" t="str">
        <f t="shared" si="458"/>
        <v/>
      </c>
      <c r="V997" t="str">
        <f t="shared" si="459"/>
        <v/>
      </c>
      <c r="W997" t="str">
        <f t="shared" si="460"/>
        <v/>
      </c>
      <c r="X997" t="str">
        <f t="shared" si="461"/>
        <v/>
      </c>
      <c r="Y997" t="str">
        <f t="shared" si="462"/>
        <v/>
      </c>
      <c r="Z997" t="str">
        <f t="shared" si="442"/>
        <v/>
      </c>
      <c r="AA997" t="str">
        <f t="shared" si="463"/>
        <v/>
      </c>
      <c r="AB997" t="str">
        <f t="shared" si="464"/>
        <v/>
      </c>
      <c r="AC997" t="str">
        <f t="shared" si="465"/>
        <v/>
      </c>
      <c r="AD997" t="str">
        <f t="shared" si="466"/>
        <v/>
      </c>
      <c r="AE997" t="str">
        <f t="shared" si="467"/>
        <v/>
      </c>
      <c r="AF997" t="str">
        <f t="shared" si="468"/>
        <v/>
      </c>
    </row>
    <row r="998" spans="4:32" ht="14.4" hidden="1">
      <c r="D998" t="str">
        <f t="shared" si="443"/>
        <v/>
      </c>
      <c r="E998" t="str">
        <f t="shared" si="444"/>
        <v/>
      </c>
      <c r="F998" t="str">
        <f t="shared" si="445"/>
        <v/>
      </c>
      <c r="G998" t="str">
        <f t="shared" si="469"/>
        <v/>
      </c>
      <c r="I998" t="str">
        <f t="shared" si="446"/>
        <v/>
      </c>
      <c r="J998" t="str">
        <f t="shared" si="447"/>
        <v/>
      </c>
      <c r="K998" t="str">
        <f t="shared" si="448"/>
        <v/>
      </c>
      <c r="L998" t="str">
        <f t="shared" si="449"/>
        <v/>
      </c>
      <c r="M998" t="str">
        <f t="shared" si="450"/>
        <v/>
      </c>
      <c r="N998" t="str">
        <f t="shared" si="451"/>
        <v/>
      </c>
      <c r="O998" t="str">
        <f t="shared" si="452"/>
        <v/>
      </c>
      <c r="P998" t="str">
        <f t="shared" si="453"/>
        <v/>
      </c>
      <c r="Q998" t="str">
        <f t="shared" si="454"/>
        <v/>
      </c>
      <c r="R998" t="str">
        <f t="shared" si="455"/>
        <v/>
      </c>
      <c r="S998" t="str">
        <f t="shared" si="456"/>
        <v/>
      </c>
      <c r="T998" t="str">
        <f t="shared" si="457"/>
        <v/>
      </c>
      <c r="U998" t="str">
        <f t="shared" si="458"/>
        <v/>
      </c>
      <c r="V998" t="str">
        <f t="shared" si="459"/>
        <v/>
      </c>
      <c r="W998" t="str">
        <f t="shared" si="460"/>
        <v/>
      </c>
      <c r="X998" t="str">
        <f t="shared" si="461"/>
        <v/>
      </c>
      <c r="Y998" t="str">
        <f t="shared" si="462"/>
        <v/>
      </c>
      <c r="Z998" t="str">
        <f t="shared" si="442"/>
        <v/>
      </c>
      <c r="AA998" t="str">
        <f t="shared" si="463"/>
        <v/>
      </c>
      <c r="AB998" t="str">
        <f t="shared" si="464"/>
        <v/>
      </c>
      <c r="AC998" t="str">
        <f t="shared" si="465"/>
        <v/>
      </c>
      <c r="AD998" t="str">
        <f t="shared" si="466"/>
        <v/>
      </c>
      <c r="AE998" t="str">
        <f t="shared" si="467"/>
        <v/>
      </c>
      <c r="AF998" t="str">
        <f t="shared" si="468"/>
        <v/>
      </c>
    </row>
    <row r="999" spans="4:32" ht="14.4" hidden="1">
      <c r="D999" t="str">
        <f t="shared" si="443"/>
        <v/>
      </c>
      <c r="E999" t="str">
        <f t="shared" si="444"/>
        <v/>
      </c>
      <c r="F999" t="str">
        <f t="shared" si="445"/>
        <v/>
      </c>
      <c r="G999" t="str">
        <f t="shared" si="469"/>
        <v/>
      </c>
      <c r="I999" t="str">
        <f t="shared" si="446"/>
        <v/>
      </c>
      <c r="J999" t="str">
        <f t="shared" si="447"/>
        <v/>
      </c>
      <c r="K999" t="str">
        <f t="shared" si="448"/>
        <v/>
      </c>
      <c r="L999" t="str">
        <f t="shared" si="449"/>
        <v/>
      </c>
      <c r="M999" t="str">
        <f t="shared" si="450"/>
        <v/>
      </c>
      <c r="N999" t="str">
        <f t="shared" si="451"/>
        <v/>
      </c>
      <c r="O999" t="str">
        <f t="shared" si="452"/>
        <v/>
      </c>
      <c r="P999" t="str">
        <f t="shared" si="453"/>
        <v/>
      </c>
      <c r="Q999" t="str">
        <f t="shared" si="454"/>
        <v/>
      </c>
      <c r="R999" t="str">
        <f t="shared" si="455"/>
        <v/>
      </c>
      <c r="S999" t="str">
        <f t="shared" si="456"/>
        <v/>
      </c>
      <c r="T999" t="str">
        <f t="shared" si="457"/>
        <v/>
      </c>
      <c r="U999" t="str">
        <f t="shared" si="458"/>
        <v/>
      </c>
      <c r="V999" t="str">
        <f t="shared" si="459"/>
        <v/>
      </c>
      <c r="W999" t="str">
        <f t="shared" si="460"/>
        <v/>
      </c>
      <c r="X999" t="str">
        <f t="shared" si="461"/>
        <v/>
      </c>
      <c r="Y999" t="str">
        <f t="shared" si="462"/>
        <v/>
      </c>
      <c r="Z999" t="str">
        <f t="shared" si="442"/>
        <v/>
      </c>
      <c r="AA999" t="str">
        <f t="shared" si="463"/>
        <v/>
      </c>
      <c r="AB999" t="str">
        <f t="shared" si="464"/>
        <v/>
      </c>
      <c r="AC999" t="str">
        <f t="shared" si="465"/>
        <v/>
      </c>
      <c r="AD999" t="str">
        <f t="shared" si="466"/>
        <v/>
      </c>
      <c r="AE999" t="str">
        <f t="shared" si="467"/>
        <v/>
      </c>
      <c r="AF999" t="str">
        <f t="shared" si="468"/>
        <v/>
      </c>
    </row>
    <row r="1000" spans="4:32" ht="14.4" hidden="1">
      <c r="D1000" t="str">
        <f t="shared" si="443"/>
        <v/>
      </c>
      <c r="E1000" t="str">
        <f t="shared" si="444"/>
        <v/>
      </c>
      <c r="F1000" t="str">
        <f t="shared" si="445"/>
        <v/>
      </c>
      <c r="G1000" t="str">
        <f t="shared" si="469"/>
        <v/>
      </c>
      <c r="I1000" t="str">
        <f t="shared" si="446"/>
        <v/>
      </c>
      <c r="J1000" t="str">
        <f t="shared" si="447"/>
        <v/>
      </c>
      <c r="K1000" t="str">
        <f t="shared" si="448"/>
        <v/>
      </c>
      <c r="L1000" t="str">
        <f t="shared" si="449"/>
        <v/>
      </c>
      <c r="M1000" t="str">
        <f t="shared" si="450"/>
        <v/>
      </c>
      <c r="N1000" t="str">
        <f t="shared" si="451"/>
        <v/>
      </c>
      <c r="O1000" t="str">
        <f t="shared" si="452"/>
        <v/>
      </c>
      <c r="P1000" t="str">
        <f t="shared" si="453"/>
        <v/>
      </c>
      <c r="Q1000" t="str">
        <f t="shared" si="454"/>
        <v/>
      </c>
      <c r="R1000" t="str">
        <f t="shared" si="455"/>
        <v/>
      </c>
      <c r="S1000" t="str">
        <f t="shared" si="456"/>
        <v/>
      </c>
      <c r="T1000" t="str">
        <f t="shared" si="457"/>
        <v/>
      </c>
      <c r="U1000" t="str">
        <f t="shared" si="458"/>
        <v/>
      </c>
      <c r="V1000" t="str">
        <f t="shared" si="459"/>
        <v/>
      </c>
      <c r="W1000" t="str">
        <f t="shared" si="460"/>
        <v/>
      </c>
      <c r="X1000" t="str">
        <f t="shared" si="461"/>
        <v/>
      </c>
      <c r="Y1000" t="str">
        <f t="shared" si="462"/>
        <v/>
      </c>
      <c r="Z1000" t="str">
        <f t="shared" si="442"/>
        <v/>
      </c>
      <c r="AA1000" t="str">
        <f t="shared" si="463"/>
        <v/>
      </c>
      <c r="AB1000" t="str">
        <f t="shared" si="464"/>
        <v/>
      </c>
      <c r="AC1000" t="str">
        <f t="shared" si="465"/>
        <v/>
      </c>
      <c r="AD1000" t="str">
        <f t="shared" si="466"/>
        <v/>
      </c>
      <c r="AE1000" t="str">
        <f t="shared" si="467"/>
        <v/>
      </c>
      <c r="AF1000" t="str">
        <f t="shared" si="468"/>
        <v/>
      </c>
    </row>
    <row r="1001" spans="4:32" ht="14.4" hidden="1">
      <c r="D1001" t="str">
        <f t="shared" si="443"/>
        <v/>
      </c>
      <c r="E1001" t="str">
        <f t="shared" si="444"/>
        <v/>
      </c>
      <c r="F1001" t="str">
        <f t="shared" si="445"/>
        <v/>
      </c>
      <c r="G1001" t="str">
        <f t="shared" si="469"/>
        <v/>
      </c>
      <c r="I1001" t="str">
        <f t="shared" si="446"/>
        <v/>
      </c>
      <c r="J1001" t="str">
        <f t="shared" si="447"/>
        <v/>
      </c>
      <c r="K1001" t="str">
        <f t="shared" si="448"/>
        <v/>
      </c>
      <c r="L1001" t="str">
        <f t="shared" si="449"/>
        <v/>
      </c>
      <c r="M1001" t="str">
        <f t="shared" si="450"/>
        <v/>
      </c>
      <c r="N1001" t="str">
        <f t="shared" si="451"/>
        <v/>
      </c>
      <c r="O1001" t="str">
        <f t="shared" si="452"/>
        <v/>
      </c>
      <c r="P1001" t="str">
        <f t="shared" si="453"/>
        <v/>
      </c>
      <c r="Q1001" t="str">
        <f t="shared" si="454"/>
        <v/>
      </c>
      <c r="R1001" t="str">
        <f t="shared" si="455"/>
        <v/>
      </c>
      <c r="S1001" t="str">
        <f t="shared" si="456"/>
        <v/>
      </c>
      <c r="T1001" t="str">
        <f t="shared" si="457"/>
        <v/>
      </c>
      <c r="U1001" t="str">
        <f t="shared" si="458"/>
        <v/>
      </c>
      <c r="V1001" t="str">
        <f t="shared" si="459"/>
        <v/>
      </c>
      <c r="W1001" t="str">
        <f t="shared" si="460"/>
        <v/>
      </c>
      <c r="X1001" t="str">
        <f t="shared" si="461"/>
        <v/>
      </c>
      <c r="Y1001" t="str">
        <f t="shared" si="462"/>
        <v/>
      </c>
      <c r="Z1001" t="str">
        <f t="shared" si="442"/>
        <v/>
      </c>
      <c r="AA1001" t="str">
        <f t="shared" si="463"/>
        <v/>
      </c>
      <c r="AB1001" t="str">
        <f t="shared" si="464"/>
        <v/>
      </c>
      <c r="AC1001" t="str">
        <f t="shared" si="465"/>
        <v/>
      </c>
      <c r="AD1001" t="str">
        <f t="shared" si="466"/>
        <v/>
      </c>
      <c r="AE1001" t="str">
        <f t="shared" si="467"/>
        <v/>
      </c>
      <c r="AF1001" t="str">
        <f t="shared" si="468"/>
        <v/>
      </c>
    </row>
    <row r="1002" spans="4:32" ht="14.4" hidden="1">
      <c r="D1002" t="str">
        <f t="shared" si="443"/>
        <v/>
      </c>
      <c r="E1002" t="str">
        <f t="shared" si="444"/>
        <v/>
      </c>
      <c r="F1002" t="str">
        <f t="shared" si="445"/>
        <v/>
      </c>
      <c r="G1002" t="str">
        <f t="shared" si="469"/>
        <v/>
      </c>
      <c r="I1002" t="str">
        <f t="shared" si="446"/>
        <v/>
      </c>
      <c r="J1002" t="str">
        <f t="shared" si="447"/>
        <v/>
      </c>
      <c r="K1002" t="str">
        <f t="shared" si="448"/>
        <v/>
      </c>
      <c r="L1002" t="str">
        <f t="shared" si="449"/>
        <v/>
      </c>
      <c r="M1002" t="str">
        <f t="shared" si="450"/>
        <v/>
      </c>
      <c r="N1002" t="str">
        <f t="shared" si="451"/>
        <v/>
      </c>
      <c r="O1002" t="str">
        <f t="shared" si="452"/>
        <v/>
      </c>
      <c r="P1002" t="str">
        <f t="shared" si="453"/>
        <v/>
      </c>
      <c r="Q1002" t="str">
        <f t="shared" si="454"/>
        <v/>
      </c>
      <c r="R1002" t="str">
        <f t="shared" si="455"/>
        <v/>
      </c>
      <c r="S1002" t="str">
        <f t="shared" si="456"/>
        <v/>
      </c>
      <c r="T1002" t="str">
        <f t="shared" si="457"/>
        <v/>
      </c>
      <c r="U1002" t="str">
        <f t="shared" si="458"/>
        <v/>
      </c>
      <c r="V1002" t="str">
        <f t="shared" si="459"/>
        <v/>
      </c>
      <c r="W1002" t="str">
        <f t="shared" si="460"/>
        <v/>
      </c>
      <c r="X1002" t="str">
        <f t="shared" si="461"/>
        <v/>
      </c>
      <c r="Y1002" t="str">
        <f t="shared" si="462"/>
        <v/>
      </c>
      <c r="Z1002" t="str">
        <f t="shared" si="442"/>
        <v/>
      </c>
      <c r="AA1002" t="str">
        <f t="shared" si="463"/>
        <v/>
      </c>
      <c r="AB1002" t="str">
        <f t="shared" si="464"/>
        <v/>
      </c>
      <c r="AC1002" t="str">
        <f t="shared" si="465"/>
        <v/>
      </c>
      <c r="AD1002" t="str">
        <f t="shared" si="466"/>
        <v/>
      </c>
      <c r="AE1002" t="str">
        <f t="shared" si="467"/>
        <v/>
      </c>
      <c r="AF1002" t="str">
        <f t="shared" si="468"/>
        <v/>
      </c>
    </row>
    <row r="1003" spans="4:32" ht="14.4" hidden="1">
      <c r="D1003" t="str">
        <f t="shared" si="443"/>
        <v/>
      </c>
      <c r="E1003" t="str">
        <f t="shared" si="444"/>
        <v/>
      </c>
      <c r="F1003" t="str">
        <f t="shared" si="445"/>
        <v/>
      </c>
      <c r="G1003" t="str">
        <f t="shared" si="469"/>
        <v/>
      </c>
      <c r="I1003" t="str">
        <f t="shared" si="446"/>
        <v/>
      </c>
      <c r="J1003" t="str">
        <f t="shared" si="447"/>
        <v/>
      </c>
      <c r="K1003" t="str">
        <f t="shared" si="448"/>
        <v/>
      </c>
      <c r="L1003" t="str">
        <f t="shared" si="449"/>
        <v/>
      </c>
      <c r="M1003" t="str">
        <f t="shared" si="450"/>
        <v/>
      </c>
      <c r="N1003" t="str">
        <f t="shared" si="451"/>
        <v/>
      </c>
      <c r="O1003" t="str">
        <f t="shared" si="452"/>
        <v/>
      </c>
      <c r="P1003" t="str">
        <f t="shared" si="453"/>
        <v/>
      </c>
      <c r="Q1003" t="str">
        <f t="shared" si="454"/>
        <v/>
      </c>
      <c r="R1003" t="str">
        <f t="shared" si="455"/>
        <v/>
      </c>
      <c r="S1003" t="str">
        <f t="shared" si="456"/>
        <v/>
      </c>
      <c r="T1003" t="str">
        <f t="shared" si="457"/>
        <v/>
      </c>
      <c r="U1003" t="str">
        <f t="shared" si="458"/>
        <v/>
      </c>
      <c r="V1003" t="str">
        <f t="shared" si="459"/>
        <v/>
      </c>
      <c r="W1003" t="str">
        <f t="shared" si="460"/>
        <v/>
      </c>
      <c r="X1003" t="str">
        <f t="shared" si="461"/>
        <v/>
      </c>
      <c r="Y1003" t="str">
        <f t="shared" si="462"/>
        <v/>
      </c>
      <c r="Z1003" t="str">
        <f t="shared" si="442"/>
        <v/>
      </c>
      <c r="AA1003" t="str">
        <f t="shared" si="463"/>
        <v/>
      </c>
      <c r="AB1003" t="str">
        <f t="shared" si="464"/>
        <v/>
      </c>
      <c r="AC1003" t="str">
        <f t="shared" si="465"/>
        <v/>
      </c>
      <c r="AD1003" t="str">
        <f t="shared" si="466"/>
        <v/>
      </c>
      <c r="AE1003" t="str">
        <f t="shared" si="467"/>
        <v/>
      </c>
      <c r="AF1003" t="str">
        <f t="shared" si="468"/>
        <v/>
      </c>
    </row>
    <row r="1004" spans="4:32" ht="14.4" hidden="1">
      <c r="D1004" t="str">
        <f t="shared" si="443"/>
        <v/>
      </c>
      <c r="E1004" t="str">
        <f t="shared" si="444"/>
        <v/>
      </c>
      <c r="F1004" t="str">
        <f t="shared" si="445"/>
        <v/>
      </c>
      <c r="G1004" t="str">
        <f t="shared" si="469"/>
        <v/>
      </c>
      <c r="I1004" t="str">
        <f t="shared" si="446"/>
        <v/>
      </c>
      <c r="J1004" t="str">
        <f t="shared" si="447"/>
        <v/>
      </c>
      <c r="K1004" t="str">
        <f t="shared" si="448"/>
        <v/>
      </c>
      <c r="L1004" t="str">
        <f t="shared" si="449"/>
        <v/>
      </c>
      <c r="M1004" t="str">
        <f t="shared" si="450"/>
        <v/>
      </c>
      <c r="N1004" t="str">
        <f t="shared" si="451"/>
        <v/>
      </c>
      <c r="O1004" t="str">
        <f t="shared" si="452"/>
        <v/>
      </c>
      <c r="P1004" t="str">
        <f t="shared" si="453"/>
        <v/>
      </c>
      <c r="Q1004" t="str">
        <f t="shared" si="454"/>
        <v/>
      </c>
      <c r="R1004" t="str">
        <f t="shared" si="455"/>
        <v/>
      </c>
      <c r="S1004" t="str">
        <f t="shared" si="456"/>
        <v/>
      </c>
      <c r="T1004" t="str">
        <f t="shared" si="457"/>
        <v/>
      </c>
      <c r="U1004" t="str">
        <f t="shared" si="458"/>
        <v/>
      </c>
      <c r="V1004" t="str">
        <f t="shared" si="459"/>
        <v/>
      </c>
      <c r="W1004" t="str">
        <f t="shared" si="460"/>
        <v/>
      </c>
      <c r="X1004" t="str">
        <f t="shared" si="461"/>
        <v/>
      </c>
      <c r="Y1004" t="str">
        <f t="shared" si="462"/>
        <v/>
      </c>
      <c r="Z1004" t="str">
        <f t="shared" si="442"/>
        <v/>
      </c>
      <c r="AA1004" t="str">
        <f t="shared" si="463"/>
        <v/>
      </c>
      <c r="AB1004" t="str">
        <f t="shared" si="464"/>
        <v/>
      </c>
      <c r="AC1004" t="str">
        <f t="shared" si="465"/>
        <v/>
      </c>
      <c r="AD1004" t="str">
        <f t="shared" si="466"/>
        <v/>
      </c>
      <c r="AE1004" t="str">
        <f t="shared" si="467"/>
        <v/>
      </c>
      <c r="AF1004" t="str">
        <f t="shared" si="468"/>
        <v/>
      </c>
    </row>
    <row r="1005" spans="4:32" ht="14.4" hidden="1">
      <c r="D1005" t="str">
        <f t="shared" si="443"/>
        <v/>
      </c>
      <c r="E1005" t="str">
        <f t="shared" si="444"/>
        <v/>
      </c>
      <c r="F1005" t="str">
        <f t="shared" si="445"/>
        <v/>
      </c>
      <c r="G1005" t="str">
        <f t="shared" si="469"/>
        <v/>
      </c>
      <c r="I1005" t="str">
        <f t="shared" si="446"/>
        <v/>
      </c>
      <c r="J1005" t="str">
        <f t="shared" si="447"/>
        <v/>
      </c>
      <c r="K1005" t="str">
        <f t="shared" si="448"/>
        <v/>
      </c>
      <c r="L1005" t="str">
        <f t="shared" si="449"/>
        <v/>
      </c>
      <c r="M1005" t="str">
        <f t="shared" si="450"/>
        <v/>
      </c>
      <c r="N1005" t="str">
        <f t="shared" si="451"/>
        <v/>
      </c>
      <c r="O1005" t="str">
        <f t="shared" si="452"/>
        <v/>
      </c>
      <c r="P1005" t="str">
        <f t="shared" si="453"/>
        <v/>
      </c>
      <c r="Q1005" t="str">
        <f t="shared" si="454"/>
        <v/>
      </c>
      <c r="R1005" t="str">
        <f t="shared" si="455"/>
        <v/>
      </c>
      <c r="S1005" t="str">
        <f t="shared" si="456"/>
        <v/>
      </c>
      <c r="T1005" t="str">
        <f t="shared" si="457"/>
        <v/>
      </c>
      <c r="U1005" t="str">
        <f t="shared" si="458"/>
        <v/>
      </c>
      <c r="V1005" t="str">
        <f t="shared" si="459"/>
        <v/>
      </c>
      <c r="W1005" t="str">
        <f t="shared" si="460"/>
        <v/>
      </c>
      <c r="X1005" t="str">
        <f t="shared" si="461"/>
        <v/>
      </c>
      <c r="Y1005" t="str">
        <f t="shared" si="462"/>
        <v/>
      </c>
      <c r="Z1005" t="str">
        <f t="shared" si="442"/>
        <v/>
      </c>
      <c r="AA1005" t="str">
        <f t="shared" si="463"/>
        <v/>
      </c>
      <c r="AB1005" t="str">
        <f t="shared" si="464"/>
        <v/>
      </c>
      <c r="AC1005" t="str">
        <f t="shared" si="465"/>
        <v/>
      </c>
      <c r="AD1005" t="str">
        <f t="shared" si="466"/>
        <v/>
      </c>
      <c r="AE1005" t="str">
        <f t="shared" si="467"/>
        <v/>
      </c>
      <c r="AF1005" t="str">
        <f t="shared" si="468"/>
        <v/>
      </c>
    </row>
    <row r="1006" spans="4:32" ht="14.4" hidden="1">
      <c r="D1006" t="str">
        <f t="shared" si="443"/>
        <v/>
      </c>
      <c r="E1006" t="str">
        <f t="shared" si="444"/>
        <v/>
      </c>
      <c r="F1006" t="str">
        <f t="shared" si="445"/>
        <v/>
      </c>
      <c r="G1006" t="str">
        <f t="shared" si="469"/>
        <v/>
      </c>
      <c r="I1006" t="str">
        <f t="shared" si="446"/>
        <v/>
      </c>
      <c r="J1006" t="str">
        <f t="shared" si="447"/>
        <v/>
      </c>
      <c r="K1006" t="str">
        <f t="shared" si="448"/>
        <v/>
      </c>
      <c r="L1006" t="str">
        <f t="shared" si="449"/>
        <v/>
      </c>
      <c r="M1006" t="str">
        <f t="shared" si="450"/>
        <v/>
      </c>
      <c r="N1006" t="str">
        <f t="shared" si="451"/>
        <v/>
      </c>
      <c r="O1006" t="str">
        <f t="shared" si="452"/>
        <v/>
      </c>
      <c r="P1006" t="str">
        <f t="shared" si="453"/>
        <v/>
      </c>
      <c r="Q1006" t="str">
        <f t="shared" si="454"/>
        <v/>
      </c>
      <c r="R1006" t="str">
        <f t="shared" si="455"/>
        <v/>
      </c>
      <c r="S1006" t="str">
        <f t="shared" si="456"/>
        <v/>
      </c>
      <c r="T1006" t="str">
        <f t="shared" si="457"/>
        <v/>
      </c>
      <c r="U1006" t="str">
        <f t="shared" si="458"/>
        <v/>
      </c>
      <c r="V1006" t="str">
        <f t="shared" si="459"/>
        <v/>
      </c>
      <c r="W1006" t="str">
        <f t="shared" si="460"/>
        <v/>
      </c>
      <c r="X1006" t="str">
        <f t="shared" si="461"/>
        <v/>
      </c>
      <c r="Y1006" t="str">
        <f t="shared" si="462"/>
        <v/>
      </c>
      <c r="Z1006" t="str">
        <f t="shared" si="442"/>
        <v/>
      </c>
      <c r="AA1006" t="str">
        <f t="shared" si="463"/>
        <v/>
      </c>
      <c r="AB1006" t="str">
        <f t="shared" si="464"/>
        <v/>
      </c>
      <c r="AC1006" t="str">
        <f t="shared" si="465"/>
        <v/>
      </c>
      <c r="AD1006" t="str">
        <f t="shared" si="466"/>
        <v/>
      </c>
      <c r="AE1006" t="str">
        <f t="shared" si="467"/>
        <v/>
      </c>
      <c r="AF1006" t="str">
        <f t="shared" si="468"/>
        <v/>
      </c>
    </row>
    <row r="1007" spans="4:32" ht="14.4" hidden="1">
      <c r="D1007" t="str">
        <f t="shared" si="443"/>
        <v/>
      </c>
      <c r="E1007" t="str">
        <f t="shared" si="444"/>
        <v/>
      </c>
      <c r="F1007" t="str">
        <f t="shared" si="445"/>
        <v/>
      </c>
      <c r="G1007" t="str">
        <f t="shared" si="469"/>
        <v/>
      </c>
      <c r="I1007" t="str">
        <f t="shared" si="446"/>
        <v/>
      </c>
      <c r="J1007" t="str">
        <f t="shared" si="447"/>
        <v/>
      </c>
      <c r="K1007" t="str">
        <f t="shared" si="448"/>
        <v/>
      </c>
      <c r="L1007" t="str">
        <f t="shared" si="449"/>
        <v/>
      </c>
      <c r="M1007" t="str">
        <f t="shared" si="450"/>
        <v/>
      </c>
      <c r="N1007" t="str">
        <f t="shared" si="451"/>
        <v/>
      </c>
      <c r="O1007" t="str">
        <f t="shared" si="452"/>
        <v/>
      </c>
      <c r="P1007" t="str">
        <f t="shared" si="453"/>
        <v/>
      </c>
      <c r="Q1007" t="str">
        <f t="shared" si="454"/>
        <v/>
      </c>
      <c r="R1007" t="str">
        <f t="shared" si="455"/>
        <v/>
      </c>
      <c r="S1007" t="str">
        <f t="shared" si="456"/>
        <v/>
      </c>
      <c r="T1007" t="str">
        <f t="shared" si="457"/>
        <v/>
      </c>
      <c r="U1007" t="str">
        <f t="shared" si="458"/>
        <v/>
      </c>
      <c r="V1007" t="str">
        <f t="shared" si="459"/>
        <v/>
      </c>
      <c r="W1007" t="str">
        <f t="shared" si="460"/>
        <v/>
      </c>
      <c r="X1007" t="str">
        <f t="shared" si="461"/>
        <v/>
      </c>
      <c r="Y1007" t="str">
        <f t="shared" si="462"/>
        <v/>
      </c>
      <c r="Z1007" t="str">
        <f t="shared" si="442"/>
        <v/>
      </c>
      <c r="AA1007" t="str">
        <f t="shared" si="463"/>
        <v/>
      </c>
      <c r="AB1007" t="str">
        <f t="shared" si="464"/>
        <v/>
      </c>
      <c r="AC1007" t="str">
        <f t="shared" si="465"/>
        <v/>
      </c>
      <c r="AD1007" t="str">
        <f t="shared" si="466"/>
        <v/>
      </c>
      <c r="AE1007" t="str">
        <f t="shared" si="467"/>
        <v/>
      </c>
      <c r="AF1007" t="str">
        <f t="shared" si="468"/>
        <v/>
      </c>
    </row>
    <row r="1008" spans="4:32" ht="14.4" hidden="1">
      <c r="D1008" t="str">
        <f t="shared" si="443"/>
        <v/>
      </c>
      <c r="E1008" t="str">
        <f t="shared" si="444"/>
        <v/>
      </c>
      <c r="F1008" t="str">
        <f t="shared" si="445"/>
        <v/>
      </c>
      <c r="G1008" t="str">
        <f t="shared" si="469"/>
        <v/>
      </c>
      <c r="I1008" t="str">
        <f t="shared" si="446"/>
        <v/>
      </c>
      <c r="J1008" t="str">
        <f t="shared" si="447"/>
        <v/>
      </c>
      <c r="K1008" t="str">
        <f t="shared" si="448"/>
        <v/>
      </c>
      <c r="L1008" t="str">
        <f t="shared" si="449"/>
        <v/>
      </c>
      <c r="M1008" t="str">
        <f t="shared" si="450"/>
        <v/>
      </c>
      <c r="N1008" t="str">
        <f t="shared" si="451"/>
        <v/>
      </c>
      <c r="O1008" t="str">
        <f t="shared" si="452"/>
        <v/>
      </c>
      <c r="P1008" t="str">
        <f t="shared" si="453"/>
        <v/>
      </c>
      <c r="Q1008" t="str">
        <f t="shared" si="454"/>
        <v/>
      </c>
      <c r="R1008" t="str">
        <f t="shared" si="455"/>
        <v/>
      </c>
      <c r="S1008" t="str">
        <f t="shared" si="456"/>
        <v/>
      </c>
      <c r="T1008" t="str">
        <f t="shared" si="457"/>
        <v/>
      </c>
      <c r="U1008" t="str">
        <f t="shared" si="458"/>
        <v/>
      </c>
      <c r="V1008" t="str">
        <f t="shared" si="459"/>
        <v/>
      </c>
      <c r="W1008" t="str">
        <f t="shared" si="460"/>
        <v/>
      </c>
      <c r="X1008" t="str">
        <f t="shared" si="461"/>
        <v/>
      </c>
      <c r="Y1008" t="str">
        <f t="shared" si="462"/>
        <v/>
      </c>
      <c r="Z1008" t="str">
        <f t="shared" si="442"/>
        <v/>
      </c>
      <c r="AA1008" t="str">
        <f t="shared" si="463"/>
        <v/>
      </c>
      <c r="AB1008" t="str">
        <f t="shared" si="464"/>
        <v/>
      </c>
      <c r="AC1008" t="str">
        <f t="shared" si="465"/>
        <v/>
      </c>
      <c r="AD1008" t="str">
        <f t="shared" si="466"/>
        <v/>
      </c>
      <c r="AE1008" t="str">
        <f t="shared" si="467"/>
        <v/>
      </c>
      <c r="AF1008" t="str">
        <f t="shared" si="468"/>
        <v/>
      </c>
    </row>
    <row r="1009" spans="4:32" ht="14.4" hidden="1">
      <c r="D1009" t="str">
        <f t="shared" si="443"/>
        <v/>
      </c>
      <c r="E1009" t="str">
        <f t="shared" si="444"/>
        <v/>
      </c>
      <c r="F1009" t="str">
        <f t="shared" si="445"/>
        <v/>
      </c>
      <c r="G1009" t="str">
        <f t="shared" si="469"/>
        <v/>
      </c>
      <c r="I1009" t="str">
        <f t="shared" si="446"/>
        <v/>
      </c>
      <c r="J1009" t="str">
        <f t="shared" si="447"/>
        <v/>
      </c>
      <c r="K1009" t="str">
        <f t="shared" si="448"/>
        <v/>
      </c>
      <c r="L1009" t="str">
        <f t="shared" si="449"/>
        <v/>
      </c>
      <c r="M1009" t="str">
        <f t="shared" si="450"/>
        <v/>
      </c>
      <c r="N1009" t="str">
        <f t="shared" si="451"/>
        <v/>
      </c>
      <c r="O1009" t="str">
        <f t="shared" si="452"/>
        <v/>
      </c>
      <c r="P1009" t="str">
        <f t="shared" si="453"/>
        <v/>
      </c>
      <c r="Q1009" t="str">
        <f t="shared" si="454"/>
        <v/>
      </c>
      <c r="R1009" t="str">
        <f t="shared" si="455"/>
        <v/>
      </c>
      <c r="S1009" t="str">
        <f t="shared" si="456"/>
        <v/>
      </c>
      <c r="T1009" t="str">
        <f t="shared" si="457"/>
        <v/>
      </c>
      <c r="U1009" t="str">
        <f t="shared" si="458"/>
        <v/>
      </c>
      <c r="V1009" t="str">
        <f t="shared" si="459"/>
        <v/>
      </c>
      <c r="W1009" t="str">
        <f t="shared" si="460"/>
        <v/>
      </c>
      <c r="X1009" t="str">
        <f t="shared" si="461"/>
        <v/>
      </c>
      <c r="Y1009" t="str">
        <f t="shared" si="462"/>
        <v/>
      </c>
      <c r="Z1009" t="str">
        <f t="shared" si="442"/>
        <v/>
      </c>
      <c r="AA1009" t="str">
        <f t="shared" si="463"/>
        <v/>
      </c>
      <c r="AB1009" t="str">
        <f t="shared" si="464"/>
        <v/>
      </c>
      <c r="AC1009" t="str">
        <f t="shared" si="465"/>
        <v/>
      </c>
      <c r="AD1009" t="str">
        <f t="shared" si="466"/>
        <v/>
      </c>
      <c r="AE1009" t="str">
        <f t="shared" si="467"/>
        <v/>
      </c>
      <c r="AF1009" t="str">
        <f t="shared" si="468"/>
        <v/>
      </c>
    </row>
    <row r="1010" spans="4:32" ht="14.4" hidden="1">
      <c r="D1010" t="str">
        <f t="shared" si="443"/>
        <v/>
      </c>
      <c r="E1010" t="str">
        <f t="shared" si="444"/>
        <v/>
      </c>
      <c r="F1010" t="str">
        <f t="shared" si="445"/>
        <v/>
      </c>
      <c r="G1010" t="str">
        <f t="shared" si="469"/>
        <v/>
      </c>
      <c r="I1010" t="str">
        <f t="shared" si="446"/>
        <v/>
      </c>
      <c r="J1010" t="str">
        <f t="shared" si="447"/>
        <v/>
      </c>
      <c r="K1010" t="str">
        <f t="shared" si="448"/>
        <v/>
      </c>
      <c r="L1010" t="str">
        <f t="shared" si="449"/>
        <v/>
      </c>
      <c r="M1010" t="str">
        <f t="shared" si="450"/>
        <v/>
      </c>
      <c r="N1010" t="str">
        <f t="shared" si="451"/>
        <v/>
      </c>
      <c r="O1010" t="str">
        <f t="shared" si="452"/>
        <v/>
      </c>
      <c r="P1010" t="str">
        <f t="shared" si="453"/>
        <v/>
      </c>
      <c r="Q1010" t="str">
        <f t="shared" si="454"/>
        <v/>
      </c>
      <c r="R1010" t="str">
        <f t="shared" si="455"/>
        <v/>
      </c>
      <c r="S1010" t="str">
        <f t="shared" si="456"/>
        <v/>
      </c>
      <c r="T1010" t="str">
        <f t="shared" si="457"/>
        <v/>
      </c>
      <c r="U1010" t="str">
        <f t="shared" si="458"/>
        <v/>
      </c>
      <c r="V1010" t="str">
        <f t="shared" si="459"/>
        <v/>
      </c>
      <c r="W1010" t="str">
        <f t="shared" si="460"/>
        <v/>
      </c>
      <c r="X1010" t="str">
        <f t="shared" si="461"/>
        <v/>
      </c>
      <c r="Y1010" t="str">
        <f t="shared" si="462"/>
        <v/>
      </c>
      <c r="Z1010" t="str">
        <f t="shared" si="442"/>
        <v/>
      </c>
      <c r="AA1010" t="str">
        <f t="shared" si="463"/>
        <v/>
      </c>
      <c r="AB1010" t="str">
        <f t="shared" si="464"/>
        <v/>
      </c>
      <c r="AC1010" t="str">
        <f t="shared" si="465"/>
        <v/>
      </c>
      <c r="AD1010" t="str">
        <f t="shared" si="466"/>
        <v/>
      </c>
      <c r="AE1010" t="str">
        <f t="shared" si="467"/>
        <v/>
      </c>
      <c r="AF1010" t="str">
        <f t="shared" si="468"/>
        <v/>
      </c>
    </row>
    <row r="1011" spans="4:32" ht="14.4" hidden="1">
      <c r="D1011" t="str">
        <f t="shared" si="443"/>
        <v/>
      </c>
      <c r="E1011" t="str">
        <f t="shared" si="444"/>
        <v/>
      </c>
      <c r="F1011" t="str">
        <f t="shared" si="445"/>
        <v/>
      </c>
      <c r="G1011" t="str">
        <f t="shared" si="469"/>
        <v/>
      </c>
      <c r="I1011" t="str">
        <f t="shared" si="446"/>
        <v/>
      </c>
      <c r="J1011" t="str">
        <f t="shared" si="447"/>
        <v/>
      </c>
      <c r="K1011" t="str">
        <f t="shared" si="448"/>
        <v/>
      </c>
      <c r="L1011" t="str">
        <f t="shared" si="449"/>
        <v/>
      </c>
      <c r="M1011" t="str">
        <f t="shared" si="450"/>
        <v/>
      </c>
      <c r="N1011" t="str">
        <f t="shared" si="451"/>
        <v/>
      </c>
      <c r="O1011" t="str">
        <f t="shared" si="452"/>
        <v/>
      </c>
      <c r="P1011" t="str">
        <f t="shared" si="453"/>
        <v/>
      </c>
      <c r="Q1011" t="str">
        <f t="shared" si="454"/>
        <v/>
      </c>
      <c r="R1011" t="str">
        <f t="shared" si="455"/>
        <v/>
      </c>
      <c r="S1011" t="str">
        <f t="shared" si="456"/>
        <v/>
      </c>
      <c r="T1011" t="str">
        <f t="shared" si="457"/>
        <v/>
      </c>
      <c r="U1011" t="str">
        <f t="shared" si="458"/>
        <v/>
      </c>
      <c r="V1011" t="str">
        <f t="shared" si="459"/>
        <v/>
      </c>
      <c r="W1011" t="str">
        <f t="shared" si="460"/>
        <v/>
      </c>
      <c r="X1011" t="str">
        <f t="shared" si="461"/>
        <v/>
      </c>
      <c r="Y1011" t="str">
        <f t="shared" si="462"/>
        <v/>
      </c>
      <c r="Z1011" t="str">
        <f t="shared" si="442"/>
        <v/>
      </c>
      <c r="AA1011" t="str">
        <f t="shared" si="463"/>
        <v/>
      </c>
      <c r="AB1011" t="str">
        <f t="shared" si="464"/>
        <v/>
      </c>
      <c r="AC1011" t="str">
        <f t="shared" si="465"/>
        <v/>
      </c>
      <c r="AD1011" t="str">
        <f t="shared" si="466"/>
        <v/>
      </c>
      <c r="AE1011" t="str">
        <f t="shared" si="467"/>
        <v/>
      </c>
      <c r="AF1011" t="str">
        <f t="shared" si="468"/>
        <v/>
      </c>
    </row>
    <row r="1012" spans="4:32" ht="14.4" hidden="1">
      <c r="D1012" t="str">
        <f t="shared" si="443"/>
        <v/>
      </c>
      <c r="E1012" t="str">
        <f t="shared" si="444"/>
        <v/>
      </c>
      <c r="F1012" t="str">
        <f t="shared" si="445"/>
        <v/>
      </c>
      <c r="G1012" t="str">
        <f t="shared" si="469"/>
        <v/>
      </c>
      <c r="I1012" t="str">
        <f t="shared" si="446"/>
        <v/>
      </c>
      <c r="J1012" t="str">
        <f t="shared" si="447"/>
        <v/>
      </c>
      <c r="K1012" t="str">
        <f t="shared" si="448"/>
        <v/>
      </c>
      <c r="L1012" t="str">
        <f t="shared" si="449"/>
        <v/>
      </c>
      <c r="M1012" t="str">
        <f t="shared" si="450"/>
        <v/>
      </c>
      <c r="N1012" t="str">
        <f t="shared" si="451"/>
        <v/>
      </c>
      <c r="O1012" t="str">
        <f t="shared" si="452"/>
        <v/>
      </c>
      <c r="P1012" t="str">
        <f t="shared" si="453"/>
        <v/>
      </c>
      <c r="Q1012" t="str">
        <f t="shared" si="454"/>
        <v/>
      </c>
      <c r="R1012" t="str">
        <f t="shared" si="455"/>
        <v/>
      </c>
      <c r="S1012" t="str">
        <f t="shared" si="456"/>
        <v/>
      </c>
      <c r="T1012" t="str">
        <f t="shared" si="457"/>
        <v/>
      </c>
      <c r="U1012" t="str">
        <f t="shared" si="458"/>
        <v/>
      </c>
      <c r="V1012" t="str">
        <f t="shared" si="459"/>
        <v/>
      </c>
      <c r="W1012" t="str">
        <f t="shared" si="460"/>
        <v/>
      </c>
      <c r="X1012" t="str">
        <f t="shared" si="461"/>
        <v/>
      </c>
      <c r="Y1012" t="str">
        <f t="shared" si="462"/>
        <v/>
      </c>
      <c r="Z1012" t="str">
        <f t="shared" si="442"/>
        <v/>
      </c>
      <c r="AA1012" t="str">
        <f t="shared" si="463"/>
        <v/>
      </c>
      <c r="AB1012" t="str">
        <f t="shared" si="464"/>
        <v/>
      </c>
      <c r="AC1012" t="str">
        <f t="shared" si="465"/>
        <v/>
      </c>
      <c r="AD1012" t="str">
        <f t="shared" si="466"/>
        <v/>
      </c>
      <c r="AE1012" t="str">
        <f t="shared" si="467"/>
        <v/>
      </c>
      <c r="AF1012" t="str">
        <f t="shared" si="468"/>
        <v/>
      </c>
    </row>
    <row r="1013" spans="4:32" ht="14.4" hidden="1">
      <c r="D1013" t="str">
        <f t="shared" si="443"/>
        <v/>
      </c>
      <c r="E1013" t="str">
        <f t="shared" si="444"/>
        <v/>
      </c>
      <c r="F1013" t="str">
        <f t="shared" si="445"/>
        <v/>
      </c>
      <c r="G1013" t="str">
        <f t="shared" si="469"/>
        <v/>
      </c>
      <c r="I1013" t="str">
        <f t="shared" si="446"/>
        <v/>
      </c>
      <c r="J1013" t="str">
        <f t="shared" si="447"/>
        <v/>
      </c>
      <c r="K1013" t="str">
        <f t="shared" si="448"/>
        <v/>
      </c>
      <c r="L1013" t="str">
        <f t="shared" si="449"/>
        <v/>
      </c>
      <c r="M1013" t="str">
        <f t="shared" si="450"/>
        <v/>
      </c>
      <c r="N1013" t="str">
        <f t="shared" si="451"/>
        <v/>
      </c>
      <c r="O1013" t="str">
        <f t="shared" si="452"/>
        <v/>
      </c>
      <c r="P1013" t="str">
        <f t="shared" si="453"/>
        <v/>
      </c>
      <c r="Q1013" t="str">
        <f t="shared" si="454"/>
        <v/>
      </c>
      <c r="R1013" t="str">
        <f t="shared" si="455"/>
        <v/>
      </c>
      <c r="S1013" t="str">
        <f t="shared" si="456"/>
        <v/>
      </c>
      <c r="T1013" t="str">
        <f t="shared" si="457"/>
        <v/>
      </c>
      <c r="U1013" t="str">
        <f t="shared" si="458"/>
        <v/>
      </c>
      <c r="V1013" t="str">
        <f t="shared" si="459"/>
        <v/>
      </c>
      <c r="W1013" t="str">
        <f t="shared" si="460"/>
        <v/>
      </c>
      <c r="X1013" t="str">
        <f t="shared" si="461"/>
        <v/>
      </c>
      <c r="Y1013" t="str">
        <f t="shared" si="462"/>
        <v/>
      </c>
      <c r="Z1013" t="str">
        <f t="shared" ref="Z1013:Z1076" si="470">IF(ISBLANK(A1013), "", BR1013)</f>
        <v/>
      </c>
      <c r="AA1013" t="str">
        <f t="shared" si="463"/>
        <v/>
      </c>
      <c r="AB1013" t="str">
        <f t="shared" si="464"/>
        <v/>
      </c>
      <c r="AC1013" t="str">
        <f t="shared" si="465"/>
        <v/>
      </c>
      <c r="AD1013" t="str">
        <f t="shared" si="466"/>
        <v/>
      </c>
      <c r="AE1013" t="str">
        <f t="shared" si="467"/>
        <v/>
      </c>
      <c r="AF1013" t="str">
        <f t="shared" si="468"/>
        <v/>
      </c>
    </row>
    <row r="1014" spans="4:32" ht="14.4" hidden="1">
      <c r="D1014" t="str">
        <f t="shared" si="443"/>
        <v/>
      </c>
      <c r="E1014" t="str">
        <f t="shared" si="444"/>
        <v/>
      </c>
      <c r="F1014" t="str">
        <f t="shared" si="445"/>
        <v/>
      </c>
      <c r="G1014" t="str">
        <f t="shared" si="469"/>
        <v/>
      </c>
      <c r="I1014" t="str">
        <f t="shared" si="446"/>
        <v/>
      </c>
      <c r="J1014" t="str">
        <f t="shared" si="447"/>
        <v/>
      </c>
      <c r="K1014" t="str">
        <f t="shared" si="448"/>
        <v/>
      </c>
      <c r="L1014" t="str">
        <f t="shared" si="449"/>
        <v/>
      </c>
      <c r="M1014" t="str">
        <f t="shared" si="450"/>
        <v/>
      </c>
      <c r="N1014" t="str">
        <f t="shared" si="451"/>
        <v/>
      </c>
      <c r="O1014" t="str">
        <f t="shared" si="452"/>
        <v/>
      </c>
      <c r="P1014" t="str">
        <f t="shared" si="453"/>
        <v/>
      </c>
      <c r="Q1014" t="str">
        <f t="shared" si="454"/>
        <v/>
      </c>
      <c r="R1014" t="str">
        <f t="shared" si="455"/>
        <v/>
      </c>
      <c r="S1014" t="str">
        <f t="shared" si="456"/>
        <v/>
      </c>
      <c r="T1014" t="str">
        <f t="shared" si="457"/>
        <v/>
      </c>
      <c r="U1014" t="str">
        <f t="shared" si="458"/>
        <v/>
      </c>
      <c r="V1014" t="str">
        <f t="shared" si="459"/>
        <v/>
      </c>
      <c r="W1014" t="str">
        <f t="shared" si="460"/>
        <v/>
      </c>
      <c r="X1014" t="str">
        <f t="shared" si="461"/>
        <v/>
      </c>
      <c r="Y1014" t="str">
        <f t="shared" si="462"/>
        <v/>
      </c>
      <c r="Z1014" t="str">
        <f t="shared" si="470"/>
        <v/>
      </c>
      <c r="AA1014" t="str">
        <f t="shared" si="463"/>
        <v/>
      </c>
      <c r="AB1014" t="str">
        <f t="shared" si="464"/>
        <v/>
      </c>
      <c r="AC1014" t="str">
        <f t="shared" si="465"/>
        <v/>
      </c>
      <c r="AD1014" t="str">
        <f t="shared" si="466"/>
        <v/>
      </c>
      <c r="AE1014" t="str">
        <f t="shared" si="467"/>
        <v/>
      </c>
      <c r="AF1014" t="str">
        <f t="shared" si="468"/>
        <v/>
      </c>
    </row>
    <row r="1015" spans="4:32" ht="14.4" hidden="1">
      <c r="D1015" t="str">
        <f t="shared" si="443"/>
        <v/>
      </c>
      <c r="E1015" t="str">
        <f t="shared" si="444"/>
        <v/>
      </c>
      <c r="F1015" t="str">
        <f t="shared" si="445"/>
        <v/>
      </c>
      <c r="G1015" t="str">
        <f t="shared" si="469"/>
        <v/>
      </c>
      <c r="I1015" t="str">
        <f t="shared" si="446"/>
        <v/>
      </c>
      <c r="J1015" t="str">
        <f t="shared" si="447"/>
        <v/>
      </c>
      <c r="K1015" t="str">
        <f t="shared" si="448"/>
        <v/>
      </c>
      <c r="L1015" t="str">
        <f t="shared" si="449"/>
        <v/>
      </c>
      <c r="M1015" t="str">
        <f t="shared" si="450"/>
        <v/>
      </c>
      <c r="N1015" t="str">
        <f t="shared" si="451"/>
        <v/>
      </c>
      <c r="O1015" t="str">
        <f t="shared" si="452"/>
        <v/>
      </c>
      <c r="P1015" t="str">
        <f t="shared" si="453"/>
        <v/>
      </c>
      <c r="Q1015" t="str">
        <f t="shared" si="454"/>
        <v/>
      </c>
      <c r="R1015" t="str">
        <f t="shared" si="455"/>
        <v/>
      </c>
      <c r="S1015" t="str">
        <f t="shared" si="456"/>
        <v/>
      </c>
      <c r="T1015" t="str">
        <f t="shared" si="457"/>
        <v/>
      </c>
      <c r="U1015" t="str">
        <f t="shared" si="458"/>
        <v/>
      </c>
      <c r="V1015" t="str">
        <f t="shared" si="459"/>
        <v/>
      </c>
      <c r="W1015" t="str">
        <f t="shared" si="460"/>
        <v/>
      </c>
      <c r="X1015" t="str">
        <f t="shared" si="461"/>
        <v/>
      </c>
      <c r="Y1015" t="str">
        <f t="shared" si="462"/>
        <v/>
      </c>
      <c r="Z1015" t="str">
        <f t="shared" si="470"/>
        <v/>
      </c>
      <c r="AA1015" t="str">
        <f t="shared" si="463"/>
        <v/>
      </c>
      <c r="AB1015" t="str">
        <f t="shared" si="464"/>
        <v/>
      </c>
      <c r="AC1015" t="str">
        <f t="shared" si="465"/>
        <v/>
      </c>
      <c r="AD1015" t="str">
        <f t="shared" si="466"/>
        <v/>
      </c>
      <c r="AE1015" t="str">
        <f t="shared" si="467"/>
        <v/>
      </c>
      <c r="AF1015" t="str">
        <f t="shared" si="468"/>
        <v/>
      </c>
    </row>
    <row r="1016" spans="4:32" ht="14.4" hidden="1">
      <c r="D1016" t="str">
        <f t="shared" si="443"/>
        <v/>
      </c>
      <c r="E1016" t="str">
        <f t="shared" si="444"/>
        <v/>
      </c>
      <c r="F1016" t="str">
        <f t="shared" si="445"/>
        <v/>
      </c>
      <c r="G1016" t="str">
        <f t="shared" si="469"/>
        <v/>
      </c>
      <c r="I1016" t="str">
        <f t="shared" si="446"/>
        <v/>
      </c>
      <c r="J1016" t="str">
        <f t="shared" si="447"/>
        <v/>
      </c>
      <c r="K1016" t="str">
        <f t="shared" si="448"/>
        <v/>
      </c>
      <c r="L1016" t="str">
        <f t="shared" si="449"/>
        <v/>
      </c>
      <c r="M1016" t="str">
        <f t="shared" si="450"/>
        <v/>
      </c>
      <c r="N1016" t="str">
        <f t="shared" si="451"/>
        <v/>
      </c>
      <c r="O1016" t="str">
        <f t="shared" si="452"/>
        <v/>
      </c>
      <c r="P1016" t="str">
        <f t="shared" si="453"/>
        <v/>
      </c>
      <c r="Q1016" t="str">
        <f t="shared" si="454"/>
        <v/>
      </c>
      <c r="R1016" t="str">
        <f t="shared" si="455"/>
        <v/>
      </c>
      <c r="S1016" t="str">
        <f t="shared" si="456"/>
        <v/>
      </c>
      <c r="T1016" t="str">
        <f t="shared" si="457"/>
        <v/>
      </c>
      <c r="U1016" t="str">
        <f t="shared" si="458"/>
        <v/>
      </c>
      <c r="V1016" t="str">
        <f t="shared" si="459"/>
        <v/>
      </c>
      <c r="W1016" t="str">
        <f t="shared" si="460"/>
        <v/>
      </c>
      <c r="X1016" t="str">
        <f t="shared" si="461"/>
        <v/>
      </c>
      <c r="Y1016" t="str">
        <f t="shared" si="462"/>
        <v/>
      </c>
      <c r="Z1016" t="str">
        <f t="shared" si="470"/>
        <v/>
      </c>
      <c r="AA1016" t="str">
        <f t="shared" si="463"/>
        <v/>
      </c>
      <c r="AB1016" t="str">
        <f t="shared" si="464"/>
        <v/>
      </c>
      <c r="AC1016" t="str">
        <f t="shared" si="465"/>
        <v/>
      </c>
      <c r="AD1016" t="str">
        <f t="shared" si="466"/>
        <v/>
      </c>
      <c r="AE1016" t="str">
        <f t="shared" si="467"/>
        <v/>
      </c>
      <c r="AF1016" t="str">
        <f t="shared" si="468"/>
        <v/>
      </c>
    </row>
    <row r="1017" spans="4:32" ht="14.4" hidden="1">
      <c r="D1017" t="str">
        <f t="shared" si="443"/>
        <v/>
      </c>
      <c r="E1017" t="str">
        <f t="shared" si="444"/>
        <v/>
      </c>
      <c r="F1017" t="str">
        <f t="shared" si="445"/>
        <v/>
      </c>
      <c r="G1017" t="str">
        <f t="shared" si="469"/>
        <v/>
      </c>
      <c r="I1017" t="str">
        <f t="shared" si="446"/>
        <v/>
      </c>
      <c r="J1017" t="str">
        <f t="shared" si="447"/>
        <v/>
      </c>
      <c r="K1017" t="str">
        <f t="shared" si="448"/>
        <v/>
      </c>
      <c r="L1017" t="str">
        <f t="shared" si="449"/>
        <v/>
      </c>
      <c r="M1017" t="str">
        <f t="shared" si="450"/>
        <v/>
      </c>
      <c r="N1017" t="str">
        <f t="shared" si="451"/>
        <v/>
      </c>
      <c r="O1017" t="str">
        <f t="shared" si="452"/>
        <v/>
      </c>
      <c r="P1017" t="str">
        <f t="shared" si="453"/>
        <v/>
      </c>
      <c r="Q1017" t="str">
        <f t="shared" si="454"/>
        <v/>
      </c>
      <c r="R1017" t="str">
        <f t="shared" si="455"/>
        <v/>
      </c>
      <c r="S1017" t="str">
        <f t="shared" si="456"/>
        <v/>
      </c>
      <c r="T1017" t="str">
        <f t="shared" si="457"/>
        <v/>
      </c>
      <c r="U1017" t="str">
        <f t="shared" si="458"/>
        <v/>
      </c>
      <c r="V1017" t="str">
        <f t="shared" si="459"/>
        <v/>
      </c>
      <c r="W1017" t="str">
        <f t="shared" si="460"/>
        <v/>
      </c>
      <c r="X1017" t="str">
        <f t="shared" si="461"/>
        <v/>
      </c>
      <c r="Y1017" t="str">
        <f t="shared" si="462"/>
        <v/>
      </c>
      <c r="Z1017" t="str">
        <f t="shared" si="470"/>
        <v/>
      </c>
      <c r="AA1017" t="str">
        <f t="shared" si="463"/>
        <v/>
      </c>
      <c r="AB1017" t="str">
        <f t="shared" si="464"/>
        <v/>
      </c>
      <c r="AC1017" t="str">
        <f t="shared" si="465"/>
        <v/>
      </c>
      <c r="AD1017" t="str">
        <f t="shared" si="466"/>
        <v/>
      </c>
      <c r="AE1017" t="str">
        <f t="shared" si="467"/>
        <v/>
      </c>
      <c r="AF1017" t="str">
        <f t="shared" si="468"/>
        <v/>
      </c>
    </row>
    <row r="1018" spans="4:32" ht="14.4" hidden="1">
      <c r="D1018" t="str">
        <f t="shared" si="443"/>
        <v/>
      </c>
      <c r="E1018" t="str">
        <f t="shared" si="444"/>
        <v/>
      </c>
      <c r="F1018" t="str">
        <f t="shared" si="445"/>
        <v/>
      </c>
      <c r="G1018" t="str">
        <f t="shared" si="469"/>
        <v/>
      </c>
      <c r="I1018" t="str">
        <f t="shared" si="446"/>
        <v/>
      </c>
      <c r="J1018" t="str">
        <f t="shared" si="447"/>
        <v/>
      </c>
      <c r="K1018" t="str">
        <f t="shared" si="448"/>
        <v/>
      </c>
      <c r="L1018" t="str">
        <f t="shared" si="449"/>
        <v/>
      </c>
      <c r="M1018" t="str">
        <f t="shared" si="450"/>
        <v/>
      </c>
      <c r="N1018" t="str">
        <f t="shared" si="451"/>
        <v/>
      </c>
      <c r="O1018" t="str">
        <f t="shared" si="452"/>
        <v/>
      </c>
      <c r="P1018" t="str">
        <f t="shared" si="453"/>
        <v/>
      </c>
      <c r="Q1018" t="str">
        <f t="shared" si="454"/>
        <v/>
      </c>
      <c r="R1018" t="str">
        <f t="shared" si="455"/>
        <v/>
      </c>
      <c r="S1018" t="str">
        <f t="shared" si="456"/>
        <v/>
      </c>
      <c r="T1018" t="str">
        <f t="shared" si="457"/>
        <v/>
      </c>
      <c r="U1018" t="str">
        <f t="shared" si="458"/>
        <v/>
      </c>
      <c r="V1018" t="str">
        <f t="shared" si="459"/>
        <v/>
      </c>
      <c r="W1018" t="str">
        <f t="shared" si="460"/>
        <v/>
      </c>
      <c r="X1018" t="str">
        <f t="shared" si="461"/>
        <v/>
      </c>
      <c r="Y1018" t="str">
        <f t="shared" si="462"/>
        <v/>
      </c>
      <c r="Z1018" t="str">
        <f t="shared" si="470"/>
        <v/>
      </c>
      <c r="AA1018" t="str">
        <f t="shared" si="463"/>
        <v/>
      </c>
      <c r="AB1018" t="str">
        <f t="shared" si="464"/>
        <v/>
      </c>
      <c r="AC1018" t="str">
        <f t="shared" si="465"/>
        <v/>
      </c>
      <c r="AD1018" t="str">
        <f t="shared" si="466"/>
        <v/>
      </c>
      <c r="AE1018" t="str">
        <f t="shared" si="467"/>
        <v/>
      </c>
      <c r="AF1018" t="str">
        <f t="shared" si="468"/>
        <v/>
      </c>
    </row>
    <row r="1019" spans="4:32" ht="14.4" hidden="1">
      <c r="D1019" t="str">
        <f t="shared" si="443"/>
        <v/>
      </c>
      <c r="E1019" t="str">
        <f t="shared" si="444"/>
        <v/>
      </c>
      <c r="F1019" t="str">
        <f t="shared" si="445"/>
        <v/>
      </c>
      <c r="G1019" t="str">
        <f t="shared" si="469"/>
        <v/>
      </c>
      <c r="I1019" t="str">
        <f t="shared" si="446"/>
        <v/>
      </c>
      <c r="J1019" t="str">
        <f t="shared" si="447"/>
        <v/>
      </c>
      <c r="K1019" t="str">
        <f t="shared" si="448"/>
        <v/>
      </c>
      <c r="L1019" t="str">
        <f t="shared" si="449"/>
        <v/>
      </c>
      <c r="M1019" t="str">
        <f t="shared" si="450"/>
        <v/>
      </c>
      <c r="N1019" t="str">
        <f t="shared" si="451"/>
        <v/>
      </c>
      <c r="O1019" t="str">
        <f t="shared" si="452"/>
        <v/>
      </c>
      <c r="P1019" t="str">
        <f t="shared" si="453"/>
        <v/>
      </c>
      <c r="Q1019" t="str">
        <f t="shared" si="454"/>
        <v/>
      </c>
      <c r="R1019" t="str">
        <f t="shared" si="455"/>
        <v/>
      </c>
      <c r="S1019" t="str">
        <f t="shared" si="456"/>
        <v/>
      </c>
      <c r="T1019" t="str">
        <f t="shared" si="457"/>
        <v/>
      </c>
      <c r="U1019" t="str">
        <f t="shared" si="458"/>
        <v/>
      </c>
      <c r="V1019" t="str">
        <f t="shared" si="459"/>
        <v/>
      </c>
      <c r="W1019" t="str">
        <f t="shared" si="460"/>
        <v/>
      </c>
      <c r="X1019" t="str">
        <f t="shared" si="461"/>
        <v/>
      </c>
      <c r="Y1019" t="str">
        <f t="shared" si="462"/>
        <v/>
      </c>
      <c r="Z1019" t="str">
        <f t="shared" si="470"/>
        <v/>
      </c>
      <c r="AA1019" t="str">
        <f t="shared" si="463"/>
        <v/>
      </c>
      <c r="AB1019" t="str">
        <f t="shared" si="464"/>
        <v/>
      </c>
      <c r="AC1019" t="str">
        <f t="shared" si="465"/>
        <v/>
      </c>
      <c r="AD1019" t="str">
        <f t="shared" si="466"/>
        <v/>
      </c>
      <c r="AE1019" t="str">
        <f t="shared" si="467"/>
        <v/>
      </c>
      <c r="AF1019" t="str">
        <f t="shared" si="468"/>
        <v/>
      </c>
    </row>
    <row r="1020" spans="4:32" ht="14.4" hidden="1">
      <c r="D1020" t="str">
        <f t="shared" si="443"/>
        <v/>
      </c>
      <c r="E1020" t="str">
        <f t="shared" si="444"/>
        <v/>
      </c>
      <c r="F1020" t="str">
        <f t="shared" si="445"/>
        <v/>
      </c>
      <c r="G1020" t="str">
        <f t="shared" si="469"/>
        <v/>
      </c>
      <c r="I1020" t="str">
        <f t="shared" si="446"/>
        <v/>
      </c>
      <c r="J1020" t="str">
        <f t="shared" si="447"/>
        <v/>
      </c>
      <c r="K1020" t="str">
        <f t="shared" si="448"/>
        <v/>
      </c>
      <c r="L1020" t="str">
        <f t="shared" si="449"/>
        <v/>
      </c>
      <c r="M1020" t="str">
        <f t="shared" si="450"/>
        <v/>
      </c>
      <c r="N1020" t="str">
        <f t="shared" si="451"/>
        <v/>
      </c>
      <c r="O1020" t="str">
        <f t="shared" si="452"/>
        <v/>
      </c>
      <c r="P1020" t="str">
        <f t="shared" si="453"/>
        <v/>
      </c>
      <c r="Q1020" t="str">
        <f t="shared" si="454"/>
        <v/>
      </c>
      <c r="R1020" t="str">
        <f t="shared" si="455"/>
        <v/>
      </c>
      <c r="S1020" t="str">
        <f t="shared" si="456"/>
        <v/>
      </c>
      <c r="T1020" t="str">
        <f t="shared" si="457"/>
        <v/>
      </c>
      <c r="U1020" t="str">
        <f t="shared" si="458"/>
        <v/>
      </c>
      <c r="V1020" t="str">
        <f t="shared" si="459"/>
        <v/>
      </c>
      <c r="W1020" t="str">
        <f t="shared" si="460"/>
        <v/>
      </c>
      <c r="X1020" t="str">
        <f t="shared" si="461"/>
        <v/>
      </c>
      <c r="Y1020" t="str">
        <f t="shared" si="462"/>
        <v/>
      </c>
      <c r="Z1020" t="str">
        <f t="shared" si="470"/>
        <v/>
      </c>
      <c r="AA1020" t="str">
        <f t="shared" si="463"/>
        <v/>
      </c>
      <c r="AB1020" t="str">
        <f t="shared" si="464"/>
        <v/>
      </c>
      <c r="AC1020" t="str">
        <f t="shared" si="465"/>
        <v/>
      </c>
      <c r="AD1020" t="str">
        <f t="shared" si="466"/>
        <v/>
      </c>
      <c r="AE1020" t="str">
        <f t="shared" si="467"/>
        <v/>
      </c>
      <c r="AF1020" t="str">
        <f t="shared" si="468"/>
        <v/>
      </c>
    </row>
    <row r="1021" spans="4:32" ht="14.4" hidden="1">
      <c r="D1021" t="str">
        <f t="shared" si="443"/>
        <v/>
      </c>
      <c r="E1021" t="str">
        <f t="shared" si="444"/>
        <v/>
      </c>
      <c r="F1021" t="str">
        <f t="shared" si="445"/>
        <v/>
      </c>
      <c r="G1021" t="str">
        <f t="shared" si="469"/>
        <v/>
      </c>
      <c r="I1021" t="str">
        <f t="shared" si="446"/>
        <v/>
      </c>
      <c r="J1021" t="str">
        <f t="shared" si="447"/>
        <v/>
      </c>
      <c r="K1021" t="str">
        <f t="shared" si="448"/>
        <v/>
      </c>
      <c r="L1021" t="str">
        <f t="shared" si="449"/>
        <v/>
      </c>
      <c r="M1021" t="str">
        <f t="shared" si="450"/>
        <v/>
      </c>
      <c r="N1021" t="str">
        <f t="shared" si="451"/>
        <v/>
      </c>
      <c r="O1021" t="str">
        <f t="shared" si="452"/>
        <v/>
      </c>
      <c r="P1021" t="str">
        <f t="shared" si="453"/>
        <v/>
      </c>
      <c r="Q1021" t="str">
        <f t="shared" si="454"/>
        <v/>
      </c>
      <c r="R1021" t="str">
        <f t="shared" si="455"/>
        <v/>
      </c>
      <c r="S1021" t="str">
        <f t="shared" si="456"/>
        <v/>
      </c>
      <c r="T1021" t="str">
        <f t="shared" si="457"/>
        <v/>
      </c>
      <c r="U1021" t="str">
        <f t="shared" si="458"/>
        <v/>
      </c>
      <c r="V1021" t="str">
        <f t="shared" si="459"/>
        <v/>
      </c>
      <c r="W1021" t="str">
        <f t="shared" si="460"/>
        <v/>
      </c>
      <c r="X1021" t="str">
        <f t="shared" si="461"/>
        <v/>
      </c>
      <c r="Y1021" t="str">
        <f t="shared" si="462"/>
        <v/>
      </c>
      <c r="Z1021" t="str">
        <f t="shared" si="470"/>
        <v/>
      </c>
      <c r="AA1021" t="str">
        <f t="shared" si="463"/>
        <v/>
      </c>
      <c r="AB1021" t="str">
        <f t="shared" si="464"/>
        <v/>
      </c>
      <c r="AC1021" t="str">
        <f t="shared" si="465"/>
        <v/>
      </c>
      <c r="AD1021" t="str">
        <f t="shared" si="466"/>
        <v/>
      </c>
      <c r="AE1021" t="str">
        <f t="shared" si="467"/>
        <v/>
      </c>
      <c r="AF1021" t="str">
        <f t="shared" si="468"/>
        <v/>
      </c>
    </row>
    <row r="1022" spans="4:32" ht="14.4" hidden="1">
      <c r="D1022" t="str">
        <f t="shared" si="443"/>
        <v/>
      </c>
      <c r="E1022" t="str">
        <f t="shared" si="444"/>
        <v/>
      </c>
      <c r="F1022" t="str">
        <f t="shared" si="445"/>
        <v/>
      </c>
      <c r="G1022" t="str">
        <f t="shared" si="469"/>
        <v/>
      </c>
      <c r="I1022" t="str">
        <f t="shared" si="446"/>
        <v/>
      </c>
      <c r="J1022" t="str">
        <f t="shared" si="447"/>
        <v/>
      </c>
      <c r="K1022" t="str">
        <f t="shared" si="448"/>
        <v/>
      </c>
      <c r="L1022" t="str">
        <f t="shared" si="449"/>
        <v/>
      </c>
      <c r="M1022" t="str">
        <f t="shared" si="450"/>
        <v/>
      </c>
      <c r="N1022" t="str">
        <f t="shared" si="451"/>
        <v/>
      </c>
      <c r="O1022" t="str">
        <f t="shared" si="452"/>
        <v/>
      </c>
      <c r="P1022" t="str">
        <f t="shared" si="453"/>
        <v/>
      </c>
      <c r="Q1022" t="str">
        <f t="shared" si="454"/>
        <v/>
      </c>
      <c r="R1022" t="str">
        <f t="shared" si="455"/>
        <v/>
      </c>
      <c r="S1022" t="str">
        <f t="shared" si="456"/>
        <v/>
      </c>
      <c r="T1022" t="str">
        <f t="shared" si="457"/>
        <v/>
      </c>
      <c r="U1022" t="str">
        <f t="shared" si="458"/>
        <v/>
      </c>
      <c r="V1022" t="str">
        <f t="shared" si="459"/>
        <v/>
      </c>
      <c r="W1022" t="str">
        <f t="shared" si="460"/>
        <v/>
      </c>
      <c r="X1022" t="str">
        <f t="shared" si="461"/>
        <v/>
      </c>
      <c r="Y1022" t="str">
        <f t="shared" si="462"/>
        <v/>
      </c>
      <c r="Z1022" t="str">
        <f t="shared" si="470"/>
        <v/>
      </c>
      <c r="AA1022" t="str">
        <f t="shared" si="463"/>
        <v/>
      </c>
      <c r="AB1022" t="str">
        <f t="shared" si="464"/>
        <v/>
      </c>
      <c r="AC1022" t="str">
        <f t="shared" si="465"/>
        <v/>
      </c>
      <c r="AD1022" t="str">
        <f t="shared" si="466"/>
        <v/>
      </c>
      <c r="AE1022" t="str">
        <f t="shared" si="467"/>
        <v/>
      </c>
      <c r="AF1022" t="str">
        <f t="shared" si="468"/>
        <v/>
      </c>
    </row>
    <row r="1023" spans="4:32" ht="14.4" hidden="1">
      <c r="D1023" t="str">
        <f t="shared" si="443"/>
        <v/>
      </c>
      <c r="E1023" t="str">
        <f t="shared" si="444"/>
        <v/>
      </c>
      <c r="F1023" t="str">
        <f t="shared" si="445"/>
        <v/>
      </c>
      <c r="G1023" t="str">
        <f t="shared" si="469"/>
        <v/>
      </c>
      <c r="I1023" t="str">
        <f t="shared" si="446"/>
        <v/>
      </c>
      <c r="J1023" t="str">
        <f t="shared" si="447"/>
        <v/>
      </c>
      <c r="K1023" t="str">
        <f t="shared" si="448"/>
        <v/>
      </c>
      <c r="L1023" t="str">
        <f t="shared" si="449"/>
        <v/>
      </c>
      <c r="M1023" t="str">
        <f t="shared" si="450"/>
        <v/>
      </c>
      <c r="N1023" t="str">
        <f t="shared" si="451"/>
        <v/>
      </c>
      <c r="O1023" t="str">
        <f t="shared" si="452"/>
        <v/>
      </c>
      <c r="P1023" t="str">
        <f t="shared" si="453"/>
        <v/>
      </c>
      <c r="Q1023" t="str">
        <f t="shared" si="454"/>
        <v/>
      </c>
      <c r="R1023" t="str">
        <f t="shared" si="455"/>
        <v/>
      </c>
      <c r="S1023" t="str">
        <f t="shared" si="456"/>
        <v/>
      </c>
      <c r="T1023" t="str">
        <f t="shared" si="457"/>
        <v/>
      </c>
      <c r="U1023" t="str">
        <f t="shared" si="458"/>
        <v/>
      </c>
      <c r="V1023" t="str">
        <f t="shared" si="459"/>
        <v/>
      </c>
      <c r="W1023" t="str">
        <f t="shared" si="460"/>
        <v/>
      </c>
      <c r="X1023" t="str">
        <f t="shared" si="461"/>
        <v/>
      </c>
      <c r="Y1023" t="str">
        <f t="shared" si="462"/>
        <v/>
      </c>
      <c r="Z1023" t="str">
        <f t="shared" si="470"/>
        <v/>
      </c>
      <c r="AA1023" t="str">
        <f t="shared" si="463"/>
        <v/>
      </c>
      <c r="AB1023" t="str">
        <f t="shared" si="464"/>
        <v/>
      </c>
      <c r="AC1023" t="str">
        <f t="shared" si="465"/>
        <v/>
      </c>
      <c r="AD1023" t="str">
        <f t="shared" si="466"/>
        <v/>
      </c>
      <c r="AE1023" t="str">
        <f t="shared" si="467"/>
        <v/>
      </c>
      <c r="AF1023" t="str">
        <f t="shared" si="468"/>
        <v/>
      </c>
    </row>
    <row r="1024" spans="4:32" ht="14.4" hidden="1">
      <c r="D1024" t="str">
        <f t="shared" si="443"/>
        <v/>
      </c>
      <c r="E1024" t="str">
        <f t="shared" si="444"/>
        <v/>
      </c>
      <c r="F1024" t="str">
        <f t="shared" si="445"/>
        <v/>
      </c>
      <c r="G1024" t="str">
        <f t="shared" si="469"/>
        <v/>
      </c>
      <c r="I1024" t="str">
        <f t="shared" si="446"/>
        <v/>
      </c>
      <c r="J1024" t="str">
        <f t="shared" si="447"/>
        <v/>
      </c>
      <c r="K1024" t="str">
        <f t="shared" si="448"/>
        <v/>
      </c>
      <c r="L1024" t="str">
        <f t="shared" si="449"/>
        <v/>
      </c>
      <c r="M1024" t="str">
        <f t="shared" si="450"/>
        <v/>
      </c>
      <c r="N1024" t="str">
        <f t="shared" si="451"/>
        <v/>
      </c>
      <c r="O1024" t="str">
        <f t="shared" si="452"/>
        <v/>
      </c>
      <c r="P1024" t="str">
        <f t="shared" si="453"/>
        <v/>
      </c>
      <c r="Q1024" t="str">
        <f t="shared" si="454"/>
        <v/>
      </c>
      <c r="R1024" t="str">
        <f t="shared" si="455"/>
        <v/>
      </c>
      <c r="S1024" t="str">
        <f t="shared" si="456"/>
        <v/>
      </c>
      <c r="T1024" t="str">
        <f t="shared" si="457"/>
        <v/>
      </c>
      <c r="U1024" t="str">
        <f t="shared" si="458"/>
        <v/>
      </c>
      <c r="V1024" t="str">
        <f t="shared" si="459"/>
        <v/>
      </c>
      <c r="W1024" t="str">
        <f t="shared" si="460"/>
        <v/>
      </c>
      <c r="X1024" t="str">
        <f t="shared" si="461"/>
        <v/>
      </c>
      <c r="Y1024" t="str">
        <f t="shared" si="462"/>
        <v/>
      </c>
      <c r="Z1024" t="str">
        <f t="shared" si="470"/>
        <v/>
      </c>
      <c r="AA1024" t="str">
        <f t="shared" si="463"/>
        <v/>
      </c>
      <c r="AB1024" t="str">
        <f t="shared" si="464"/>
        <v/>
      </c>
      <c r="AC1024" t="str">
        <f t="shared" si="465"/>
        <v/>
      </c>
      <c r="AD1024" t="str">
        <f t="shared" si="466"/>
        <v/>
      </c>
      <c r="AE1024" t="str">
        <f t="shared" si="467"/>
        <v/>
      </c>
      <c r="AF1024" t="str">
        <f t="shared" si="468"/>
        <v/>
      </c>
    </row>
    <row r="1025" spans="4:32" ht="14.4" hidden="1">
      <c r="D1025" t="str">
        <f t="shared" si="443"/>
        <v/>
      </c>
      <c r="E1025" t="str">
        <f t="shared" si="444"/>
        <v/>
      </c>
      <c r="F1025" t="str">
        <f t="shared" si="445"/>
        <v/>
      </c>
      <c r="G1025" t="str">
        <f t="shared" si="469"/>
        <v/>
      </c>
      <c r="I1025" t="str">
        <f t="shared" si="446"/>
        <v/>
      </c>
      <c r="J1025" t="str">
        <f t="shared" si="447"/>
        <v/>
      </c>
      <c r="K1025" t="str">
        <f t="shared" si="448"/>
        <v/>
      </c>
      <c r="L1025" t="str">
        <f t="shared" si="449"/>
        <v/>
      </c>
      <c r="M1025" t="str">
        <f t="shared" si="450"/>
        <v/>
      </c>
      <c r="N1025" t="str">
        <f t="shared" si="451"/>
        <v/>
      </c>
      <c r="O1025" t="str">
        <f t="shared" si="452"/>
        <v/>
      </c>
      <c r="P1025" t="str">
        <f t="shared" si="453"/>
        <v/>
      </c>
      <c r="Q1025" t="str">
        <f t="shared" si="454"/>
        <v/>
      </c>
      <c r="R1025" t="str">
        <f t="shared" si="455"/>
        <v/>
      </c>
      <c r="S1025" t="str">
        <f t="shared" si="456"/>
        <v/>
      </c>
      <c r="T1025" t="str">
        <f t="shared" si="457"/>
        <v/>
      </c>
      <c r="U1025" t="str">
        <f t="shared" si="458"/>
        <v/>
      </c>
      <c r="V1025" t="str">
        <f t="shared" si="459"/>
        <v/>
      </c>
      <c r="W1025" t="str">
        <f t="shared" si="460"/>
        <v/>
      </c>
      <c r="X1025" t="str">
        <f t="shared" si="461"/>
        <v/>
      </c>
      <c r="Y1025" t="str">
        <f t="shared" si="462"/>
        <v/>
      </c>
      <c r="Z1025" t="str">
        <f t="shared" si="470"/>
        <v/>
      </c>
      <c r="AA1025" t="str">
        <f t="shared" si="463"/>
        <v/>
      </c>
      <c r="AB1025" t="str">
        <f t="shared" si="464"/>
        <v/>
      </c>
      <c r="AC1025" t="str">
        <f t="shared" si="465"/>
        <v/>
      </c>
      <c r="AD1025" t="str">
        <f t="shared" si="466"/>
        <v/>
      </c>
      <c r="AE1025" t="str">
        <f t="shared" si="467"/>
        <v/>
      </c>
      <c r="AF1025" t="str">
        <f t="shared" si="468"/>
        <v/>
      </c>
    </row>
    <row r="1026" spans="4:32" ht="14.4" hidden="1">
      <c r="D1026" t="str">
        <f t="shared" ref="D1026:D1089" si="471">IF(ISBLANK(A1026),"",B1026&amp;" ("&amp;Y1026&amp;"/"&amp;L1026&amp;"/"&amp;M1026&amp;AA1026&amp;"/"&amp;Z1026&amp;"/"&amp;AF1026&amp;")")</f>
        <v/>
      </c>
      <c r="E1026" t="str">
        <f t="shared" ref="E1026:E1089" si="472">IF(
  ISBLANK(A1026),
  "",
  TRIM(SUBSTITUTE(
    SUBSTITUTE(
      V1026,
      MID(V1026, FIND("(", V1026), FIND(")", V1026) - FIND("(", V1026) + 1),
      ""
    ),
    "Processor", ""
  ))
)</f>
        <v/>
      </c>
      <c r="F1026" t="str">
        <f t="shared" ref="F1026:F1089" si="473">IF(ISBLANK(A1026), "", BF1026)</f>
        <v/>
      </c>
      <c r="G1026" t="str">
        <f t="shared" si="469"/>
        <v/>
      </c>
      <c r="I1026" t="str">
        <f t="shared" ref="I1026:I1089" si="474">IF(ISBLANK(A1026), "", SUBSTITUTE(AO1026, "-inch", """"))</f>
        <v/>
      </c>
      <c r="J1026" t="str">
        <f t="shared" ref="J1026:J1089" si="475">IF(ISBLANK(A1026), "", AP1026)</f>
        <v/>
      </c>
      <c r="K1026" t="str">
        <f t="shared" ref="K1026:K1089" si="476">IF(ISBLANK(A1026), "", AR1026)</f>
        <v/>
      </c>
      <c r="L1026" t="str">
        <f t="shared" ref="L1026:L1089" si="477">IF(
  ISBLANK(A1026),
  "",
  MID(AB1026, FIND("GB", AB1026) - 2, 4)
)</f>
        <v/>
      </c>
      <c r="M1026" t="str">
        <f t="shared" ref="M1026:M1089" si="478">IF(ISBLANK(A1026),"",LEFT(AC1026,FIND(" ",AC1026)-1))</f>
        <v/>
      </c>
      <c r="N1026" t="str">
        <f t="shared" ref="N1026:N1089" si="479">IF(
  AND(LEN(TRIM(AD1026))=0, LEN(TRIM(AE1026))=0),
  "",
  IF(LEN(TRIM(AD1026))&gt;0, "Side:" &amp; CHAR(10) &amp; AD1026 &amp; CHAR(10) &amp; CHAR(10), "") &amp;
  IF(LEN(TRIM(AE1026))&gt;0, "Back:" &amp; CHAR(10) &amp; AE1026, "")
)</f>
        <v/>
      </c>
      <c r="O1026" t="str">
        <f t="shared" ref="O1026:O1089" si="480">IF(ISBLANK(A1026), "", _xlfn.TEXTBEFORE(BX1026, " ("))</f>
        <v/>
      </c>
      <c r="P1026" t="str">
        <f t="shared" ref="P1026:P1089" si="481">IF(ISBLANK(A1026), "", TRIM(_xlfn.TEXTBEFORE(BW1026, " (")))</f>
        <v/>
      </c>
      <c r="Q1026" t="str">
        <f t="shared" ref="Q1026:Q1089" si="482">IF(ISBLANK(A1026), "", BJ1026)</f>
        <v/>
      </c>
      <c r="R1026" t="str">
        <f t="shared" ref="R1026:R1089" si="483">IF(ISBLANK(A1026), "", CD1026)</f>
        <v/>
      </c>
      <c r="S1026" t="str">
        <f t="shared" ref="S1026:S1089" si="484">IF(ISBLANK(A1026),"","No Battery")</f>
        <v/>
      </c>
      <c r="T1026" t="str">
        <f t="shared" ref="T1026:T1089" si="485">IF(ISBLANK(A1026), "", IFERROR(_xlfn.TEXTBEFORE(BT1026, ", Output:"), "Not Found"))</f>
        <v/>
      </c>
      <c r="U1026" t="str">
        <f t="shared" ref="U1026:U1089" si="486">IF(ISBLANK(A1026), "", IF(BY1026 = "N/A", "", BY1026))</f>
        <v/>
      </c>
      <c r="V1026" t="str">
        <f t="shared" ref="V1026:V1089" si="487">IF(ISBLANK(A1026), "", BC1026)</f>
        <v/>
      </c>
      <c r="W1026" t="str">
        <f t="shared" ref="W1026:W1089" si="488">IF(
  ISBLANK(A1026),
  "",
  LEFT(V1026, SEARCH("processor", LOWER(V1026)) - 1) &amp;
  MID(V1026, SEARCH("processor", LOWER(V1026)) + 10, FIND(" ", MID(V1026, SEARCH("processor", LOWER(V1026)) + 10, 20)) - 1)
)</f>
        <v/>
      </c>
      <c r="X1026" t="str">
        <f t="shared" ref="X1026:X1089" si="489">IF(
  ISBLANK(A1026),
  "",
  IFERROR(
    IF(
      ISNUMBER(SEARCH("Core™ i", E1026)),
      _xlfn.TEXTBEFORE(_xlfn.TEXTAFTER(E1026, "Core™ "), " "),
      IF(ISNUMBER(SEARCH("Core™ Ultra 7", E1026)), "U7",
      IF(ISNUMBER(SEARCH("Core™ Ultra 5", E1026)), "U5",
      IF(ISNUMBER(SEARCH("Core™ Ultra 3", E1026)), "U3",
      IF(ISNUMBER(SEARCH("Core™ 7", E1026)), "Core 7",
      IF(ISNUMBER(SEARCH("Core™ 5", E1026)), "Core 5",
      IF(ISNUMBER(SEARCH("Core™ 3", E1026)), "Core 3",
      IF(ISNUMBER(SEARCH("Ryzen™ 7", E1026)), "R7",
      IF(ISNUMBER(SEARCH("Ryzen™ 5", E1026)), "R5",
      IF(ISNUMBER(SEARCH("Ryzen™ 3", E1026)), "R3",
      W1026
    )))))))))),
    E1026
  )
)</f>
        <v/>
      </c>
      <c r="Y1026" t="str">
        <f t="shared" ref="Y1026:Y1089" si="490">IF(ISBLANK(A1026), "",
  IF(OR(X1026="U3", X1026="U5", X1026="U7", X1026="Core 3", X1026="Core 5", X1026="Core 7"),
    X1026 &amp; " " &amp; TRIM(RIGHT(W1026, LEN(W1026) - FIND("♦", SUBSTITUTE(W1026, " ", "♦", LEN(W1026) - LEN(SUBSTITUTE(W1026, " ", "")))))),
    IF(OR(X1026="R3", X1026="R5", X1026="R7"),
      X1026 &amp; " " &amp; TRIM(MID(
        W1026,
        FIND("♦", SUBSTITUTE(W1026, " ", "♦", LEN(W1026) - LEN(SUBSTITUTE(W1026, " ", "")) - 1)) + 1,
        FIND("♦", SUBSTITUTE(W1026, " ", "♦", LEN(W1026) - LEN(SUBSTITUTE(W1026, " ", "")))) - FIND("♦", SUBSTITUTE(W1026, " ", "♦", LEN(W1026) - LEN(SUBSTITUTE(W1026, " ", "")) - 1)) - 1
      )),
      X1026
    )
  )
)</f>
        <v/>
      </c>
      <c r="Z1026" t="str">
        <f t="shared" si="470"/>
        <v/>
      </c>
      <c r="AA1026" t="str">
        <f t="shared" ref="AA1026:AA1089" si="491">IF(
  ISBLANK(F1026),
  "",
  IF(
    ISNUMBER(SEARCH("RTX", F1026)),
    "/" &amp; LEFT(MID(F1026, SEARCH("RTX", F1026), 15),
               IFERROR(SEARCH(" ", MID(F1026, SEARCH("RTX", F1026), 15), 6) - 1, 15)),
    ""
  )
)</f>
        <v/>
      </c>
      <c r="AB1026" t="str">
        <f t="shared" ref="AB1026:AB1089" si="492">IF(ISBLANK(A1026), "", BH1026)</f>
        <v/>
      </c>
      <c r="AC1026" t="str">
        <f t="shared" ref="AC1026:AC1089" si="493">IF(ISBLANK(A1026), "", BI1026)</f>
        <v/>
      </c>
      <c r="AD1026" t="str">
        <f t="shared" ref="AD1026:AD1089" si="494">IF(ISBLANK(A1026), "", BU1026)</f>
        <v/>
      </c>
      <c r="AE1026" t="str">
        <f t="shared" ref="AE1026:AE1089" si="495">IF(ISBLANK(A1026), "", BV1026)</f>
        <v/>
      </c>
      <c r="AF1026" t="str">
        <f t="shared" ref="AF1026:AF1089" si="496">IF(ISBLANK(A1026),"",IFERROR(_xlfn.TEXTBEFORE(A1026, "-"), A1026))</f>
        <v/>
      </c>
    </row>
    <row r="1027" spans="4:32" ht="14.4" hidden="1">
      <c r="D1027" t="str">
        <f t="shared" si="471"/>
        <v/>
      </c>
      <c r="E1027" t="str">
        <f t="shared" si="472"/>
        <v/>
      </c>
      <c r="F1027" t="str">
        <f t="shared" si="473"/>
        <v/>
      </c>
      <c r="G1027" t="str">
        <f t="shared" si="469"/>
        <v/>
      </c>
      <c r="I1027" t="str">
        <f t="shared" si="474"/>
        <v/>
      </c>
      <c r="J1027" t="str">
        <f t="shared" si="475"/>
        <v/>
      </c>
      <c r="K1027" t="str">
        <f t="shared" si="476"/>
        <v/>
      </c>
      <c r="L1027" t="str">
        <f t="shared" si="477"/>
        <v/>
      </c>
      <c r="M1027" t="str">
        <f t="shared" si="478"/>
        <v/>
      </c>
      <c r="N1027" t="str">
        <f t="shared" si="479"/>
        <v/>
      </c>
      <c r="O1027" t="str">
        <f t="shared" si="480"/>
        <v/>
      </c>
      <c r="P1027" t="str">
        <f t="shared" si="481"/>
        <v/>
      </c>
      <c r="Q1027" t="str">
        <f t="shared" si="482"/>
        <v/>
      </c>
      <c r="R1027" t="str">
        <f t="shared" si="483"/>
        <v/>
      </c>
      <c r="S1027" t="str">
        <f t="shared" si="484"/>
        <v/>
      </c>
      <c r="T1027" t="str">
        <f t="shared" si="485"/>
        <v/>
      </c>
      <c r="U1027" t="str">
        <f t="shared" si="486"/>
        <v/>
      </c>
      <c r="V1027" t="str">
        <f t="shared" si="487"/>
        <v/>
      </c>
      <c r="W1027" t="str">
        <f t="shared" si="488"/>
        <v/>
      </c>
      <c r="X1027" t="str">
        <f t="shared" si="489"/>
        <v/>
      </c>
      <c r="Y1027" t="str">
        <f t="shared" si="490"/>
        <v/>
      </c>
      <c r="Z1027" t="str">
        <f t="shared" si="470"/>
        <v/>
      </c>
      <c r="AA1027" t="str">
        <f t="shared" si="491"/>
        <v/>
      </c>
      <c r="AB1027" t="str">
        <f t="shared" si="492"/>
        <v/>
      </c>
      <c r="AC1027" t="str">
        <f t="shared" si="493"/>
        <v/>
      </c>
      <c r="AD1027" t="str">
        <f t="shared" si="494"/>
        <v/>
      </c>
      <c r="AE1027" t="str">
        <f t="shared" si="495"/>
        <v/>
      </c>
      <c r="AF1027" t="str">
        <f t="shared" si="496"/>
        <v/>
      </c>
    </row>
    <row r="1028" spans="4:32" ht="14.4" hidden="1">
      <c r="D1028" t="str">
        <f t="shared" si="471"/>
        <v/>
      </c>
      <c r="E1028" t="str">
        <f t="shared" si="472"/>
        <v/>
      </c>
      <c r="F1028" t="str">
        <f t="shared" si="473"/>
        <v/>
      </c>
      <c r="G1028" t="str">
        <f t="shared" si="469"/>
        <v/>
      </c>
      <c r="I1028" t="str">
        <f t="shared" si="474"/>
        <v/>
      </c>
      <c r="J1028" t="str">
        <f t="shared" si="475"/>
        <v/>
      </c>
      <c r="K1028" t="str">
        <f t="shared" si="476"/>
        <v/>
      </c>
      <c r="L1028" t="str">
        <f t="shared" si="477"/>
        <v/>
      </c>
      <c r="M1028" t="str">
        <f t="shared" si="478"/>
        <v/>
      </c>
      <c r="N1028" t="str">
        <f t="shared" si="479"/>
        <v/>
      </c>
      <c r="O1028" t="str">
        <f t="shared" si="480"/>
        <v/>
      </c>
      <c r="P1028" t="str">
        <f t="shared" si="481"/>
        <v/>
      </c>
      <c r="Q1028" t="str">
        <f t="shared" si="482"/>
        <v/>
      </c>
      <c r="R1028" t="str">
        <f t="shared" si="483"/>
        <v/>
      </c>
      <c r="S1028" t="str">
        <f t="shared" si="484"/>
        <v/>
      </c>
      <c r="T1028" t="str">
        <f t="shared" si="485"/>
        <v/>
      </c>
      <c r="U1028" t="str">
        <f t="shared" si="486"/>
        <v/>
      </c>
      <c r="V1028" t="str">
        <f t="shared" si="487"/>
        <v/>
      </c>
      <c r="W1028" t="str">
        <f t="shared" si="488"/>
        <v/>
      </c>
      <c r="X1028" t="str">
        <f t="shared" si="489"/>
        <v/>
      </c>
      <c r="Y1028" t="str">
        <f t="shared" si="490"/>
        <v/>
      </c>
      <c r="Z1028" t="str">
        <f t="shared" si="470"/>
        <v/>
      </c>
      <c r="AA1028" t="str">
        <f t="shared" si="491"/>
        <v/>
      </c>
      <c r="AB1028" t="str">
        <f t="shared" si="492"/>
        <v/>
      </c>
      <c r="AC1028" t="str">
        <f t="shared" si="493"/>
        <v/>
      </c>
      <c r="AD1028" t="str">
        <f t="shared" si="494"/>
        <v/>
      </c>
      <c r="AE1028" t="str">
        <f t="shared" si="495"/>
        <v/>
      </c>
      <c r="AF1028" t="str">
        <f t="shared" si="496"/>
        <v/>
      </c>
    </row>
    <row r="1029" spans="4:32" ht="14.4" hidden="1">
      <c r="D1029" t="str">
        <f t="shared" si="471"/>
        <v/>
      </c>
      <c r="E1029" t="str">
        <f t="shared" si="472"/>
        <v/>
      </c>
      <c r="F1029" t="str">
        <f t="shared" si="473"/>
        <v/>
      </c>
      <c r="G1029" t="str">
        <f t="shared" si="469"/>
        <v/>
      </c>
      <c r="I1029" t="str">
        <f t="shared" si="474"/>
        <v/>
      </c>
      <c r="J1029" t="str">
        <f t="shared" si="475"/>
        <v/>
      </c>
      <c r="K1029" t="str">
        <f t="shared" si="476"/>
        <v/>
      </c>
      <c r="L1029" t="str">
        <f t="shared" si="477"/>
        <v/>
      </c>
      <c r="M1029" t="str">
        <f t="shared" si="478"/>
        <v/>
      </c>
      <c r="N1029" t="str">
        <f t="shared" si="479"/>
        <v/>
      </c>
      <c r="O1029" t="str">
        <f t="shared" si="480"/>
        <v/>
      </c>
      <c r="P1029" t="str">
        <f t="shared" si="481"/>
        <v/>
      </c>
      <c r="Q1029" t="str">
        <f t="shared" si="482"/>
        <v/>
      </c>
      <c r="R1029" t="str">
        <f t="shared" si="483"/>
        <v/>
      </c>
      <c r="S1029" t="str">
        <f t="shared" si="484"/>
        <v/>
      </c>
      <c r="T1029" t="str">
        <f t="shared" si="485"/>
        <v/>
      </c>
      <c r="U1029" t="str">
        <f t="shared" si="486"/>
        <v/>
      </c>
      <c r="V1029" t="str">
        <f t="shared" si="487"/>
        <v/>
      </c>
      <c r="W1029" t="str">
        <f t="shared" si="488"/>
        <v/>
      </c>
      <c r="X1029" t="str">
        <f t="shared" si="489"/>
        <v/>
      </c>
      <c r="Y1029" t="str">
        <f t="shared" si="490"/>
        <v/>
      </c>
      <c r="Z1029" t="str">
        <f t="shared" si="470"/>
        <v/>
      </c>
      <c r="AA1029" t="str">
        <f t="shared" si="491"/>
        <v/>
      </c>
      <c r="AB1029" t="str">
        <f t="shared" si="492"/>
        <v/>
      </c>
      <c r="AC1029" t="str">
        <f t="shared" si="493"/>
        <v/>
      </c>
      <c r="AD1029" t="str">
        <f t="shared" si="494"/>
        <v/>
      </c>
      <c r="AE1029" t="str">
        <f t="shared" si="495"/>
        <v/>
      </c>
      <c r="AF1029" t="str">
        <f t="shared" si="496"/>
        <v/>
      </c>
    </row>
    <row r="1030" spans="4:32" ht="14.4" hidden="1">
      <c r="D1030" t="str">
        <f t="shared" si="471"/>
        <v/>
      </c>
      <c r="E1030" t="str">
        <f t="shared" si="472"/>
        <v/>
      </c>
      <c r="F1030" t="str">
        <f t="shared" si="473"/>
        <v/>
      </c>
      <c r="G1030" t="str">
        <f t="shared" si="469"/>
        <v/>
      </c>
      <c r="I1030" t="str">
        <f t="shared" si="474"/>
        <v/>
      </c>
      <c r="J1030" t="str">
        <f t="shared" si="475"/>
        <v/>
      </c>
      <c r="K1030" t="str">
        <f t="shared" si="476"/>
        <v/>
      </c>
      <c r="L1030" t="str">
        <f t="shared" si="477"/>
        <v/>
      </c>
      <c r="M1030" t="str">
        <f t="shared" si="478"/>
        <v/>
      </c>
      <c r="N1030" t="str">
        <f t="shared" si="479"/>
        <v/>
      </c>
      <c r="O1030" t="str">
        <f t="shared" si="480"/>
        <v/>
      </c>
      <c r="P1030" t="str">
        <f t="shared" si="481"/>
        <v/>
      </c>
      <c r="Q1030" t="str">
        <f t="shared" si="482"/>
        <v/>
      </c>
      <c r="R1030" t="str">
        <f t="shared" si="483"/>
        <v/>
      </c>
      <c r="S1030" t="str">
        <f t="shared" si="484"/>
        <v/>
      </c>
      <c r="T1030" t="str">
        <f t="shared" si="485"/>
        <v/>
      </c>
      <c r="U1030" t="str">
        <f t="shared" si="486"/>
        <v/>
      </c>
      <c r="V1030" t="str">
        <f t="shared" si="487"/>
        <v/>
      </c>
      <c r="W1030" t="str">
        <f t="shared" si="488"/>
        <v/>
      </c>
      <c r="X1030" t="str">
        <f t="shared" si="489"/>
        <v/>
      </c>
      <c r="Y1030" t="str">
        <f t="shared" si="490"/>
        <v/>
      </c>
      <c r="Z1030" t="str">
        <f t="shared" si="470"/>
        <v/>
      </c>
      <c r="AA1030" t="str">
        <f t="shared" si="491"/>
        <v/>
      </c>
      <c r="AB1030" t="str">
        <f t="shared" si="492"/>
        <v/>
      </c>
      <c r="AC1030" t="str">
        <f t="shared" si="493"/>
        <v/>
      </c>
      <c r="AD1030" t="str">
        <f t="shared" si="494"/>
        <v/>
      </c>
      <c r="AE1030" t="str">
        <f t="shared" si="495"/>
        <v/>
      </c>
      <c r="AF1030" t="str">
        <f t="shared" si="496"/>
        <v/>
      </c>
    </row>
    <row r="1031" spans="4:32" ht="14.4" hidden="1">
      <c r="D1031" t="str">
        <f t="shared" si="471"/>
        <v/>
      </c>
      <c r="E1031" t="str">
        <f t="shared" si="472"/>
        <v/>
      </c>
      <c r="F1031" t="str">
        <f t="shared" si="473"/>
        <v/>
      </c>
      <c r="G1031" t="str">
        <f t="shared" si="469"/>
        <v/>
      </c>
      <c r="I1031" t="str">
        <f t="shared" si="474"/>
        <v/>
      </c>
      <c r="J1031" t="str">
        <f t="shared" si="475"/>
        <v/>
      </c>
      <c r="K1031" t="str">
        <f t="shared" si="476"/>
        <v/>
      </c>
      <c r="L1031" t="str">
        <f t="shared" si="477"/>
        <v/>
      </c>
      <c r="M1031" t="str">
        <f t="shared" si="478"/>
        <v/>
      </c>
      <c r="N1031" t="str">
        <f t="shared" si="479"/>
        <v/>
      </c>
      <c r="O1031" t="str">
        <f t="shared" si="480"/>
        <v/>
      </c>
      <c r="P1031" t="str">
        <f t="shared" si="481"/>
        <v/>
      </c>
      <c r="Q1031" t="str">
        <f t="shared" si="482"/>
        <v/>
      </c>
      <c r="R1031" t="str">
        <f t="shared" si="483"/>
        <v/>
      </c>
      <c r="S1031" t="str">
        <f t="shared" si="484"/>
        <v/>
      </c>
      <c r="T1031" t="str">
        <f t="shared" si="485"/>
        <v/>
      </c>
      <c r="U1031" t="str">
        <f t="shared" si="486"/>
        <v/>
      </c>
      <c r="V1031" t="str">
        <f t="shared" si="487"/>
        <v/>
      </c>
      <c r="W1031" t="str">
        <f t="shared" si="488"/>
        <v/>
      </c>
      <c r="X1031" t="str">
        <f t="shared" si="489"/>
        <v/>
      </c>
      <c r="Y1031" t="str">
        <f t="shared" si="490"/>
        <v/>
      </c>
      <c r="Z1031" t="str">
        <f t="shared" si="470"/>
        <v/>
      </c>
      <c r="AA1031" t="str">
        <f t="shared" si="491"/>
        <v/>
      </c>
      <c r="AB1031" t="str">
        <f t="shared" si="492"/>
        <v/>
      </c>
      <c r="AC1031" t="str">
        <f t="shared" si="493"/>
        <v/>
      </c>
      <c r="AD1031" t="str">
        <f t="shared" si="494"/>
        <v/>
      </c>
      <c r="AE1031" t="str">
        <f t="shared" si="495"/>
        <v/>
      </c>
      <c r="AF1031" t="str">
        <f t="shared" si="496"/>
        <v/>
      </c>
    </row>
    <row r="1032" spans="4:32" ht="14.4" hidden="1">
      <c r="D1032" t="str">
        <f t="shared" si="471"/>
        <v/>
      </c>
      <c r="E1032" t="str">
        <f t="shared" si="472"/>
        <v/>
      </c>
      <c r="F1032" t="str">
        <f t="shared" si="473"/>
        <v/>
      </c>
      <c r="G1032" t="str">
        <f t="shared" si="469"/>
        <v/>
      </c>
      <c r="I1032" t="str">
        <f t="shared" si="474"/>
        <v/>
      </c>
      <c r="J1032" t="str">
        <f t="shared" si="475"/>
        <v/>
      </c>
      <c r="K1032" t="str">
        <f t="shared" si="476"/>
        <v/>
      </c>
      <c r="L1032" t="str">
        <f t="shared" si="477"/>
        <v/>
      </c>
      <c r="M1032" t="str">
        <f t="shared" si="478"/>
        <v/>
      </c>
      <c r="N1032" t="str">
        <f t="shared" si="479"/>
        <v/>
      </c>
      <c r="O1032" t="str">
        <f t="shared" si="480"/>
        <v/>
      </c>
      <c r="P1032" t="str">
        <f t="shared" si="481"/>
        <v/>
      </c>
      <c r="Q1032" t="str">
        <f t="shared" si="482"/>
        <v/>
      </c>
      <c r="R1032" t="str">
        <f t="shared" si="483"/>
        <v/>
      </c>
      <c r="S1032" t="str">
        <f t="shared" si="484"/>
        <v/>
      </c>
      <c r="T1032" t="str">
        <f t="shared" si="485"/>
        <v/>
      </c>
      <c r="U1032" t="str">
        <f t="shared" si="486"/>
        <v/>
      </c>
      <c r="V1032" t="str">
        <f t="shared" si="487"/>
        <v/>
      </c>
      <c r="W1032" t="str">
        <f t="shared" si="488"/>
        <v/>
      </c>
      <c r="X1032" t="str">
        <f t="shared" si="489"/>
        <v/>
      </c>
      <c r="Y1032" t="str">
        <f t="shared" si="490"/>
        <v/>
      </c>
      <c r="Z1032" t="str">
        <f t="shared" si="470"/>
        <v/>
      </c>
      <c r="AA1032" t="str">
        <f t="shared" si="491"/>
        <v/>
      </c>
      <c r="AB1032" t="str">
        <f t="shared" si="492"/>
        <v/>
      </c>
      <c r="AC1032" t="str">
        <f t="shared" si="493"/>
        <v/>
      </c>
      <c r="AD1032" t="str">
        <f t="shared" si="494"/>
        <v/>
      </c>
      <c r="AE1032" t="str">
        <f t="shared" si="495"/>
        <v/>
      </c>
      <c r="AF1032" t="str">
        <f t="shared" si="496"/>
        <v/>
      </c>
    </row>
    <row r="1033" spans="4:32" ht="14.4" hidden="1">
      <c r="D1033" t="str">
        <f t="shared" si="471"/>
        <v/>
      </c>
      <c r="E1033" t="str">
        <f t="shared" si="472"/>
        <v/>
      </c>
      <c r="F1033" t="str">
        <f t="shared" si="473"/>
        <v/>
      </c>
      <c r="G1033" t="str">
        <f t="shared" si="469"/>
        <v/>
      </c>
      <c r="I1033" t="str">
        <f t="shared" si="474"/>
        <v/>
      </c>
      <c r="J1033" t="str">
        <f t="shared" si="475"/>
        <v/>
      </c>
      <c r="K1033" t="str">
        <f t="shared" si="476"/>
        <v/>
      </c>
      <c r="L1033" t="str">
        <f t="shared" si="477"/>
        <v/>
      </c>
      <c r="M1033" t="str">
        <f t="shared" si="478"/>
        <v/>
      </c>
      <c r="N1033" t="str">
        <f t="shared" si="479"/>
        <v/>
      </c>
      <c r="O1033" t="str">
        <f t="shared" si="480"/>
        <v/>
      </c>
      <c r="P1033" t="str">
        <f t="shared" si="481"/>
        <v/>
      </c>
      <c r="Q1033" t="str">
        <f t="shared" si="482"/>
        <v/>
      </c>
      <c r="R1033" t="str">
        <f t="shared" si="483"/>
        <v/>
      </c>
      <c r="S1033" t="str">
        <f t="shared" si="484"/>
        <v/>
      </c>
      <c r="T1033" t="str">
        <f t="shared" si="485"/>
        <v/>
      </c>
      <c r="U1033" t="str">
        <f t="shared" si="486"/>
        <v/>
      </c>
      <c r="V1033" t="str">
        <f t="shared" si="487"/>
        <v/>
      </c>
      <c r="W1033" t="str">
        <f t="shared" si="488"/>
        <v/>
      </c>
      <c r="X1033" t="str">
        <f t="shared" si="489"/>
        <v/>
      </c>
      <c r="Y1033" t="str">
        <f t="shared" si="490"/>
        <v/>
      </c>
      <c r="Z1033" t="str">
        <f t="shared" si="470"/>
        <v/>
      </c>
      <c r="AA1033" t="str">
        <f t="shared" si="491"/>
        <v/>
      </c>
      <c r="AB1033" t="str">
        <f t="shared" si="492"/>
        <v/>
      </c>
      <c r="AC1033" t="str">
        <f t="shared" si="493"/>
        <v/>
      </c>
      <c r="AD1033" t="str">
        <f t="shared" si="494"/>
        <v/>
      </c>
      <c r="AE1033" t="str">
        <f t="shared" si="495"/>
        <v/>
      </c>
      <c r="AF1033" t="str">
        <f t="shared" si="496"/>
        <v/>
      </c>
    </row>
    <row r="1034" spans="4:32" ht="14.4" hidden="1">
      <c r="D1034" t="str">
        <f t="shared" si="471"/>
        <v/>
      </c>
      <c r="E1034" t="str">
        <f t="shared" si="472"/>
        <v/>
      </c>
      <c r="F1034" t="str">
        <f t="shared" si="473"/>
        <v/>
      </c>
      <c r="G1034" t="str">
        <f t="shared" si="469"/>
        <v/>
      </c>
      <c r="I1034" t="str">
        <f t="shared" si="474"/>
        <v/>
      </c>
      <c r="J1034" t="str">
        <f t="shared" si="475"/>
        <v/>
      </c>
      <c r="K1034" t="str">
        <f t="shared" si="476"/>
        <v/>
      </c>
      <c r="L1034" t="str">
        <f t="shared" si="477"/>
        <v/>
      </c>
      <c r="M1034" t="str">
        <f t="shared" si="478"/>
        <v/>
      </c>
      <c r="N1034" t="str">
        <f t="shared" si="479"/>
        <v/>
      </c>
      <c r="O1034" t="str">
        <f t="shared" si="480"/>
        <v/>
      </c>
      <c r="P1034" t="str">
        <f t="shared" si="481"/>
        <v/>
      </c>
      <c r="Q1034" t="str">
        <f t="shared" si="482"/>
        <v/>
      </c>
      <c r="R1034" t="str">
        <f t="shared" si="483"/>
        <v/>
      </c>
      <c r="S1034" t="str">
        <f t="shared" si="484"/>
        <v/>
      </c>
      <c r="T1034" t="str">
        <f t="shared" si="485"/>
        <v/>
      </c>
      <c r="U1034" t="str">
        <f t="shared" si="486"/>
        <v/>
      </c>
      <c r="V1034" t="str">
        <f t="shared" si="487"/>
        <v/>
      </c>
      <c r="W1034" t="str">
        <f t="shared" si="488"/>
        <v/>
      </c>
      <c r="X1034" t="str">
        <f t="shared" si="489"/>
        <v/>
      </c>
      <c r="Y1034" t="str">
        <f t="shared" si="490"/>
        <v/>
      </c>
      <c r="Z1034" t="str">
        <f t="shared" si="470"/>
        <v/>
      </c>
      <c r="AA1034" t="str">
        <f t="shared" si="491"/>
        <v/>
      </c>
      <c r="AB1034" t="str">
        <f t="shared" si="492"/>
        <v/>
      </c>
      <c r="AC1034" t="str">
        <f t="shared" si="493"/>
        <v/>
      </c>
      <c r="AD1034" t="str">
        <f t="shared" si="494"/>
        <v/>
      </c>
      <c r="AE1034" t="str">
        <f t="shared" si="495"/>
        <v/>
      </c>
      <c r="AF1034" t="str">
        <f t="shared" si="496"/>
        <v/>
      </c>
    </row>
    <row r="1035" spans="4:32" ht="14.4" hidden="1">
      <c r="D1035" t="str">
        <f t="shared" si="471"/>
        <v/>
      </c>
      <c r="E1035" t="str">
        <f t="shared" si="472"/>
        <v/>
      </c>
      <c r="F1035" t="str">
        <f t="shared" si="473"/>
        <v/>
      </c>
      <c r="G1035" t="str">
        <f t="shared" si="469"/>
        <v/>
      </c>
      <c r="I1035" t="str">
        <f t="shared" si="474"/>
        <v/>
      </c>
      <c r="J1035" t="str">
        <f t="shared" si="475"/>
        <v/>
      </c>
      <c r="K1035" t="str">
        <f t="shared" si="476"/>
        <v/>
      </c>
      <c r="L1035" t="str">
        <f t="shared" si="477"/>
        <v/>
      </c>
      <c r="M1035" t="str">
        <f t="shared" si="478"/>
        <v/>
      </c>
      <c r="N1035" t="str">
        <f t="shared" si="479"/>
        <v/>
      </c>
      <c r="O1035" t="str">
        <f t="shared" si="480"/>
        <v/>
      </c>
      <c r="P1035" t="str">
        <f t="shared" si="481"/>
        <v/>
      </c>
      <c r="Q1035" t="str">
        <f t="shared" si="482"/>
        <v/>
      </c>
      <c r="R1035" t="str">
        <f t="shared" si="483"/>
        <v/>
      </c>
      <c r="S1035" t="str">
        <f t="shared" si="484"/>
        <v/>
      </c>
      <c r="T1035" t="str">
        <f t="shared" si="485"/>
        <v/>
      </c>
      <c r="U1035" t="str">
        <f t="shared" si="486"/>
        <v/>
      </c>
      <c r="V1035" t="str">
        <f t="shared" si="487"/>
        <v/>
      </c>
      <c r="W1035" t="str">
        <f t="shared" si="488"/>
        <v/>
      </c>
      <c r="X1035" t="str">
        <f t="shared" si="489"/>
        <v/>
      </c>
      <c r="Y1035" t="str">
        <f t="shared" si="490"/>
        <v/>
      </c>
      <c r="Z1035" t="str">
        <f t="shared" si="470"/>
        <v/>
      </c>
      <c r="AA1035" t="str">
        <f t="shared" si="491"/>
        <v/>
      </c>
      <c r="AB1035" t="str">
        <f t="shared" si="492"/>
        <v/>
      </c>
      <c r="AC1035" t="str">
        <f t="shared" si="493"/>
        <v/>
      </c>
      <c r="AD1035" t="str">
        <f t="shared" si="494"/>
        <v/>
      </c>
      <c r="AE1035" t="str">
        <f t="shared" si="495"/>
        <v/>
      </c>
      <c r="AF1035" t="str">
        <f t="shared" si="496"/>
        <v/>
      </c>
    </row>
    <row r="1036" spans="4:32" ht="14.4" hidden="1">
      <c r="D1036" t="str">
        <f t="shared" si="471"/>
        <v/>
      </c>
      <c r="E1036" t="str">
        <f t="shared" si="472"/>
        <v/>
      </c>
      <c r="F1036" t="str">
        <f t="shared" si="473"/>
        <v/>
      </c>
      <c r="G1036" t="str">
        <f t="shared" si="469"/>
        <v/>
      </c>
      <c r="I1036" t="str">
        <f t="shared" si="474"/>
        <v/>
      </c>
      <c r="J1036" t="str">
        <f t="shared" si="475"/>
        <v/>
      </c>
      <c r="K1036" t="str">
        <f t="shared" si="476"/>
        <v/>
      </c>
      <c r="L1036" t="str">
        <f t="shared" si="477"/>
        <v/>
      </c>
      <c r="M1036" t="str">
        <f t="shared" si="478"/>
        <v/>
      </c>
      <c r="N1036" t="str">
        <f t="shared" si="479"/>
        <v/>
      </c>
      <c r="O1036" t="str">
        <f t="shared" si="480"/>
        <v/>
      </c>
      <c r="P1036" t="str">
        <f t="shared" si="481"/>
        <v/>
      </c>
      <c r="Q1036" t="str">
        <f t="shared" si="482"/>
        <v/>
      </c>
      <c r="R1036" t="str">
        <f t="shared" si="483"/>
        <v/>
      </c>
      <c r="S1036" t="str">
        <f t="shared" si="484"/>
        <v/>
      </c>
      <c r="T1036" t="str">
        <f t="shared" si="485"/>
        <v/>
      </c>
      <c r="U1036" t="str">
        <f t="shared" si="486"/>
        <v/>
      </c>
      <c r="V1036" t="str">
        <f t="shared" si="487"/>
        <v/>
      </c>
      <c r="W1036" t="str">
        <f t="shared" si="488"/>
        <v/>
      </c>
      <c r="X1036" t="str">
        <f t="shared" si="489"/>
        <v/>
      </c>
      <c r="Y1036" t="str">
        <f t="shared" si="490"/>
        <v/>
      </c>
      <c r="Z1036" t="str">
        <f t="shared" si="470"/>
        <v/>
      </c>
      <c r="AA1036" t="str">
        <f t="shared" si="491"/>
        <v/>
      </c>
      <c r="AB1036" t="str">
        <f t="shared" si="492"/>
        <v/>
      </c>
      <c r="AC1036" t="str">
        <f t="shared" si="493"/>
        <v/>
      </c>
      <c r="AD1036" t="str">
        <f t="shared" si="494"/>
        <v/>
      </c>
      <c r="AE1036" t="str">
        <f t="shared" si="495"/>
        <v/>
      </c>
      <c r="AF1036" t="str">
        <f t="shared" si="496"/>
        <v/>
      </c>
    </row>
    <row r="1037" spans="4:32" ht="14.4" hidden="1">
      <c r="D1037" t="str">
        <f t="shared" si="471"/>
        <v/>
      </c>
      <c r="E1037" t="str">
        <f t="shared" si="472"/>
        <v/>
      </c>
      <c r="F1037" t="str">
        <f t="shared" si="473"/>
        <v/>
      </c>
      <c r="G1037" t="str">
        <f t="shared" si="469"/>
        <v/>
      </c>
      <c r="I1037" t="str">
        <f t="shared" si="474"/>
        <v/>
      </c>
      <c r="J1037" t="str">
        <f t="shared" si="475"/>
        <v/>
      </c>
      <c r="K1037" t="str">
        <f t="shared" si="476"/>
        <v/>
      </c>
      <c r="L1037" t="str">
        <f t="shared" si="477"/>
        <v/>
      </c>
      <c r="M1037" t="str">
        <f t="shared" si="478"/>
        <v/>
      </c>
      <c r="N1037" t="str">
        <f t="shared" si="479"/>
        <v/>
      </c>
      <c r="O1037" t="str">
        <f t="shared" si="480"/>
        <v/>
      </c>
      <c r="P1037" t="str">
        <f t="shared" si="481"/>
        <v/>
      </c>
      <c r="Q1037" t="str">
        <f t="shared" si="482"/>
        <v/>
      </c>
      <c r="R1037" t="str">
        <f t="shared" si="483"/>
        <v/>
      </c>
      <c r="S1037" t="str">
        <f t="shared" si="484"/>
        <v/>
      </c>
      <c r="T1037" t="str">
        <f t="shared" si="485"/>
        <v/>
      </c>
      <c r="U1037" t="str">
        <f t="shared" si="486"/>
        <v/>
      </c>
      <c r="V1037" t="str">
        <f t="shared" si="487"/>
        <v/>
      </c>
      <c r="W1037" t="str">
        <f t="shared" si="488"/>
        <v/>
      </c>
      <c r="X1037" t="str">
        <f t="shared" si="489"/>
        <v/>
      </c>
      <c r="Y1037" t="str">
        <f t="shared" si="490"/>
        <v/>
      </c>
      <c r="Z1037" t="str">
        <f t="shared" si="470"/>
        <v/>
      </c>
      <c r="AA1037" t="str">
        <f t="shared" si="491"/>
        <v/>
      </c>
      <c r="AB1037" t="str">
        <f t="shared" si="492"/>
        <v/>
      </c>
      <c r="AC1037" t="str">
        <f t="shared" si="493"/>
        <v/>
      </c>
      <c r="AD1037" t="str">
        <f t="shared" si="494"/>
        <v/>
      </c>
      <c r="AE1037" t="str">
        <f t="shared" si="495"/>
        <v/>
      </c>
      <c r="AF1037" t="str">
        <f t="shared" si="496"/>
        <v/>
      </c>
    </row>
    <row r="1038" spans="4:32" ht="14.4" hidden="1">
      <c r="D1038" t="str">
        <f t="shared" si="471"/>
        <v/>
      </c>
      <c r="E1038" t="str">
        <f t="shared" si="472"/>
        <v/>
      </c>
      <c r="F1038" t="str">
        <f t="shared" si="473"/>
        <v/>
      </c>
      <c r="G1038" t="str">
        <f t="shared" si="469"/>
        <v/>
      </c>
      <c r="I1038" t="str">
        <f t="shared" si="474"/>
        <v/>
      </c>
      <c r="J1038" t="str">
        <f t="shared" si="475"/>
        <v/>
      </c>
      <c r="K1038" t="str">
        <f t="shared" si="476"/>
        <v/>
      </c>
      <c r="L1038" t="str">
        <f t="shared" si="477"/>
        <v/>
      </c>
      <c r="M1038" t="str">
        <f t="shared" si="478"/>
        <v/>
      </c>
      <c r="N1038" t="str">
        <f t="shared" si="479"/>
        <v/>
      </c>
      <c r="O1038" t="str">
        <f t="shared" si="480"/>
        <v/>
      </c>
      <c r="P1038" t="str">
        <f t="shared" si="481"/>
        <v/>
      </c>
      <c r="Q1038" t="str">
        <f t="shared" si="482"/>
        <v/>
      </c>
      <c r="R1038" t="str">
        <f t="shared" si="483"/>
        <v/>
      </c>
      <c r="S1038" t="str">
        <f t="shared" si="484"/>
        <v/>
      </c>
      <c r="T1038" t="str">
        <f t="shared" si="485"/>
        <v/>
      </c>
      <c r="U1038" t="str">
        <f t="shared" si="486"/>
        <v/>
      </c>
      <c r="V1038" t="str">
        <f t="shared" si="487"/>
        <v/>
      </c>
      <c r="W1038" t="str">
        <f t="shared" si="488"/>
        <v/>
      </c>
      <c r="X1038" t="str">
        <f t="shared" si="489"/>
        <v/>
      </c>
      <c r="Y1038" t="str">
        <f t="shared" si="490"/>
        <v/>
      </c>
      <c r="Z1038" t="str">
        <f t="shared" si="470"/>
        <v/>
      </c>
      <c r="AA1038" t="str">
        <f t="shared" si="491"/>
        <v/>
      </c>
      <c r="AB1038" t="str">
        <f t="shared" si="492"/>
        <v/>
      </c>
      <c r="AC1038" t="str">
        <f t="shared" si="493"/>
        <v/>
      </c>
      <c r="AD1038" t="str">
        <f t="shared" si="494"/>
        <v/>
      </c>
      <c r="AE1038" t="str">
        <f t="shared" si="495"/>
        <v/>
      </c>
      <c r="AF1038" t="str">
        <f t="shared" si="496"/>
        <v/>
      </c>
    </row>
    <row r="1039" spans="4:32" ht="14.4" hidden="1">
      <c r="D1039" t="str">
        <f t="shared" si="471"/>
        <v/>
      </c>
      <c r="E1039" t="str">
        <f t="shared" si="472"/>
        <v/>
      </c>
      <c r="F1039" t="str">
        <f t="shared" si="473"/>
        <v/>
      </c>
      <c r="G1039" t="str">
        <f t="shared" si="469"/>
        <v/>
      </c>
      <c r="I1039" t="str">
        <f t="shared" si="474"/>
        <v/>
      </c>
      <c r="J1039" t="str">
        <f t="shared" si="475"/>
        <v/>
      </c>
      <c r="K1039" t="str">
        <f t="shared" si="476"/>
        <v/>
      </c>
      <c r="L1039" t="str">
        <f t="shared" si="477"/>
        <v/>
      </c>
      <c r="M1039" t="str">
        <f t="shared" si="478"/>
        <v/>
      </c>
      <c r="N1039" t="str">
        <f t="shared" si="479"/>
        <v/>
      </c>
      <c r="O1039" t="str">
        <f t="shared" si="480"/>
        <v/>
      </c>
      <c r="P1039" t="str">
        <f t="shared" si="481"/>
        <v/>
      </c>
      <c r="Q1039" t="str">
        <f t="shared" si="482"/>
        <v/>
      </c>
      <c r="R1039" t="str">
        <f t="shared" si="483"/>
        <v/>
      </c>
      <c r="S1039" t="str">
        <f t="shared" si="484"/>
        <v/>
      </c>
      <c r="T1039" t="str">
        <f t="shared" si="485"/>
        <v/>
      </c>
      <c r="U1039" t="str">
        <f t="shared" si="486"/>
        <v/>
      </c>
      <c r="V1039" t="str">
        <f t="shared" si="487"/>
        <v/>
      </c>
      <c r="W1039" t="str">
        <f t="shared" si="488"/>
        <v/>
      </c>
      <c r="X1039" t="str">
        <f t="shared" si="489"/>
        <v/>
      </c>
      <c r="Y1039" t="str">
        <f t="shared" si="490"/>
        <v/>
      </c>
      <c r="Z1039" t="str">
        <f t="shared" si="470"/>
        <v/>
      </c>
      <c r="AA1039" t="str">
        <f t="shared" si="491"/>
        <v/>
      </c>
      <c r="AB1039" t="str">
        <f t="shared" si="492"/>
        <v/>
      </c>
      <c r="AC1039" t="str">
        <f t="shared" si="493"/>
        <v/>
      </c>
      <c r="AD1039" t="str">
        <f t="shared" si="494"/>
        <v/>
      </c>
      <c r="AE1039" t="str">
        <f t="shared" si="495"/>
        <v/>
      </c>
      <c r="AF1039" t="str">
        <f t="shared" si="496"/>
        <v/>
      </c>
    </row>
    <row r="1040" spans="4:32" ht="14.4" hidden="1">
      <c r="D1040" t="str">
        <f t="shared" si="471"/>
        <v/>
      </c>
      <c r="E1040" t="str">
        <f t="shared" si="472"/>
        <v/>
      </c>
      <c r="F1040" t="str">
        <f t="shared" si="473"/>
        <v/>
      </c>
      <c r="G1040" t="str">
        <f t="shared" si="469"/>
        <v/>
      </c>
      <c r="I1040" t="str">
        <f t="shared" si="474"/>
        <v/>
      </c>
      <c r="J1040" t="str">
        <f t="shared" si="475"/>
        <v/>
      </c>
      <c r="K1040" t="str">
        <f t="shared" si="476"/>
        <v/>
      </c>
      <c r="L1040" t="str">
        <f t="shared" si="477"/>
        <v/>
      </c>
      <c r="M1040" t="str">
        <f t="shared" si="478"/>
        <v/>
      </c>
      <c r="N1040" t="str">
        <f t="shared" si="479"/>
        <v/>
      </c>
      <c r="O1040" t="str">
        <f t="shared" si="480"/>
        <v/>
      </c>
      <c r="P1040" t="str">
        <f t="shared" si="481"/>
        <v/>
      </c>
      <c r="Q1040" t="str">
        <f t="shared" si="482"/>
        <v/>
      </c>
      <c r="R1040" t="str">
        <f t="shared" si="483"/>
        <v/>
      </c>
      <c r="S1040" t="str">
        <f t="shared" si="484"/>
        <v/>
      </c>
      <c r="T1040" t="str">
        <f t="shared" si="485"/>
        <v/>
      </c>
      <c r="U1040" t="str">
        <f t="shared" si="486"/>
        <v/>
      </c>
      <c r="V1040" t="str">
        <f t="shared" si="487"/>
        <v/>
      </c>
      <c r="W1040" t="str">
        <f t="shared" si="488"/>
        <v/>
      </c>
      <c r="X1040" t="str">
        <f t="shared" si="489"/>
        <v/>
      </c>
      <c r="Y1040" t="str">
        <f t="shared" si="490"/>
        <v/>
      </c>
      <c r="Z1040" t="str">
        <f t="shared" si="470"/>
        <v/>
      </c>
      <c r="AA1040" t="str">
        <f t="shared" si="491"/>
        <v/>
      </c>
      <c r="AB1040" t="str">
        <f t="shared" si="492"/>
        <v/>
      </c>
      <c r="AC1040" t="str">
        <f t="shared" si="493"/>
        <v/>
      </c>
      <c r="AD1040" t="str">
        <f t="shared" si="494"/>
        <v/>
      </c>
      <c r="AE1040" t="str">
        <f t="shared" si="495"/>
        <v/>
      </c>
      <c r="AF1040" t="str">
        <f t="shared" si="496"/>
        <v/>
      </c>
    </row>
    <row r="1041" spans="4:32" ht="14.4" hidden="1">
      <c r="D1041" t="str">
        <f t="shared" si="471"/>
        <v/>
      </c>
      <c r="E1041" t="str">
        <f t="shared" si="472"/>
        <v/>
      </c>
      <c r="F1041" t="str">
        <f t="shared" si="473"/>
        <v/>
      </c>
      <c r="G1041" t="str">
        <f t="shared" si="469"/>
        <v/>
      </c>
      <c r="I1041" t="str">
        <f t="shared" si="474"/>
        <v/>
      </c>
      <c r="J1041" t="str">
        <f t="shared" si="475"/>
        <v/>
      </c>
      <c r="K1041" t="str">
        <f t="shared" si="476"/>
        <v/>
      </c>
      <c r="L1041" t="str">
        <f t="shared" si="477"/>
        <v/>
      </c>
      <c r="M1041" t="str">
        <f t="shared" si="478"/>
        <v/>
      </c>
      <c r="N1041" t="str">
        <f t="shared" si="479"/>
        <v/>
      </c>
      <c r="O1041" t="str">
        <f t="shared" si="480"/>
        <v/>
      </c>
      <c r="P1041" t="str">
        <f t="shared" si="481"/>
        <v/>
      </c>
      <c r="Q1041" t="str">
        <f t="shared" si="482"/>
        <v/>
      </c>
      <c r="R1041" t="str">
        <f t="shared" si="483"/>
        <v/>
      </c>
      <c r="S1041" t="str">
        <f t="shared" si="484"/>
        <v/>
      </c>
      <c r="T1041" t="str">
        <f t="shared" si="485"/>
        <v/>
      </c>
      <c r="U1041" t="str">
        <f t="shared" si="486"/>
        <v/>
      </c>
      <c r="V1041" t="str">
        <f t="shared" si="487"/>
        <v/>
      </c>
      <c r="W1041" t="str">
        <f t="shared" si="488"/>
        <v/>
      </c>
      <c r="X1041" t="str">
        <f t="shared" si="489"/>
        <v/>
      </c>
      <c r="Y1041" t="str">
        <f t="shared" si="490"/>
        <v/>
      </c>
      <c r="Z1041" t="str">
        <f t="shared" si="470"/>
        <v/>
      </c>
      <c r="AA1041" t="str">
        <f t="shared" si="491"/>
        <v/>
      </c>
      <c r="AB1041" t="str">
        <f t="shared" si="492"/>
        <v/>
      </c>
      <c r="AC1041" t="str">
        <f t="shared" si="493"/>
        <v/>
      </c>
      <c r="AD1041" t="str">
        <f t="shared" si="494"/>
        <v/>
      </c>
      <c r="AE1041" t="str">
        <f t="shared" si="495"/>
        <v/>
      </c>
      <c r="AF1041" t="str">
        <f t="shared" si="496"/>
        <v/>
      </c>
    </row>
    <row r="1042" spans="4:32" ht="14.4" hidden="1">
      <c r="D1042" t="str">
        <f t="shared" si="471"/>
        <v/>
      </c>
      <c r="E1042" t="str">
        <f t="shared" si="472"/>
        <v/>
      </c>
      <c r="F1042" t="str">
        <f t="shared" si="473"/>
        <v/>
      </c>
      <c r="G1042" t="str">
        <f t="shared" si="469"/>
        <v/>
      </c>
      <c r="I1042" t="str">
        <f t="shared" si="474"/>
        <v/>
      </c>
      <c r="J1042" t="str">
        <f t="shared" si="475"/>
        <v/>
      </c>
      <c r="K1042" t="str">
        <f t="shared" si="476"/>
        <v/>
      </c>
      <c r="L1042" t="str">
        <f t="shared" si="477"/>
        <v/>
      </c>
      <c r="M1042" t="str">
        <f t="shared" si="478"/>
        <v/>
      </c>
      <c r="N1042" t="str">
        <f t="shared" si="479"/>
        <v/>
      </c>
      <c r="O1042" t="str">
        <f t="shared" si="480"/>
        <v/>
      </c>
      <c r="P1042" t="str">
        <f t="shared" si="481"/>
        <v/>
      </c>
      <c r="Q1042" t="str">
        <f t="shared" si="482"/>
        <v/>
      </c>
      <c r="R1042" t="str">
        <f t="shared" si="483"/>
        <v/>
      </c>
      <c r="S1042" t="str">
        <f t="shared" si="484"/>
        <v/>
      </c>
      <c r="T1042" t="str">
        <f t="shared" si="485"/>
        <v/>
      </c>
      <c r="U1042" t="str">
        <f t="shared" si="486"/>
        <v/>
      </c>
      <c r="V1042" t="str">
        <f t="shared" si="487"/>
        <v/>
      </c>
      <c r="W1042" t="str">
        <f t="shared" si="488"/>
        <v/>
      </c>
      <c r="X1042" t="str">
        <f t="shared" si="489"/>
        <v/>
      </c>
      <c r="Y1042" t="str">
        <f t="shared" si="490"/>
        <v/>
      </c>
      <c r="Z1042" t="str">
        <f t="shared" si="470"/>
        <v/>
      </c>
      <c r="AA1042" t="str">
        <f t="shared" si="491"/>
        <v/>
      </c>
      <c r="AB1042" t="str">
        <f t="shared" si="492"/>
        <v/>
      </c>
      <c r="AC1042" t="str">
        <f t="shared" si="493"/>
        <v/>
      </c>
      <c r="AD1042" t="str">
        <f t="shared" si="494"/>
        <v/>
      </c>
      <c r="AE1042" t="str">
        <f t="shared" si="495"/>
        <v/>
      </c>
      <c r="AF1042" t="str">
        <f t="shared" si="496"/>
        <v/>
      </c>
    </row>
    <row r="1043" spans="4:32" ht="14.4" hidden="1">
      <c r="D1043" t="str">
        <f t="shared" si="471"/>
        <v/>
      </c>
      <c r="E1043" t="str">
        <f t="shared" si="472"/>
        <v/>
      </c>
      <c r="F1043" t="str">
        <f t="shared" si="473"/>
        <v/>
      </c>
      <c r="G1043" t="str">
        <f t="shared" si="469"/>
        <v/>
      </c>
      <c r="I1043" t="str">
        <f t="shared" si="474"/>
        <v/>
      </c>
      <c r="J1043" t="str">
        <f t="shared" si="475"/>
        <v/>
      </c>
      <c r="K1043" t="str">
        <f t="shared" si="476"/>
        <v/>
      </c>
      <c r="L1043" t="str">
        <f t="shared" si="477"/>
        <v/>
      </c>
      <c r="M1043" t="str">
        <f t="shared" si="478"/>
        <v/>
      </c>
      <c r="N1043" t="str">
        <f t="shared" si="479"/>
        <v/>
      </c>
      <c r="O1043" t="str">
        <f t="shared" si="480"/>
        <v/>
      </c>
      <c r="P1043" t="str">
        <f t="shared" si="481"/>
        <v/>
      </c>
      <c r="Q1043" t="str">
        <f t="shared" si="482"/>
        <v/>
      </c>
      <c r="R1043" t="str">
        <f t="shared" si="483"/>
        <v/>
      </c>
      <c r="S1043" t="str">
        <f t="shared" si="484"/>
        <v/>
      </c>
      <c r="T1043" t="str">
        <f t="shared" si="485"/>
        <v/>
      </c>
      <c r="U1043" t="str">
        <f t="shared" si="486"/>
        <v/>
      </c>
      <c r="V1043" t="str">
        <f t="shared" si="487"/>
        <v/>
      </c>
      <c r="W1043" t="str">
        <f t="shared" si="488"/>
        <v/>
      </c>
      <c r="X1043" t="str">
        <f t="shared" si="489"/>
        <v/>
      </c>
      <c r="Y1043" t="str">
        <f t="shared" si="490"/>
        <v/>
      </c>
      <c r="Z1043" t="str">
        <f t="shared" si="470"/>
        <v/>
      </c>
      <c r="AA1043" t="str">
        <f t="shared" si="491"/>
        <v/>
      </c>
      <c r="AB1043" t="str">
        <f t="shared" si="492"/>
        <v/>
      </c>
      <c r="AC1043" t="str">
        <f t="shared" si="493"/>
        <v/>
      </c>
      <c r="AD1043" t="str">
        <f t="shared" si="494"/>
        <v/>
      </c>
      <c r="AE1043" t="str">
        <f t="shared" si="495"/>
        <v/>
      </c>
      <c r="AF1043" t="str">
        <f t="shared" si="496"/>
        <v/>
      </c>
    </row>
    <row r="1044" spans="4:32" ht="14.4" hidden="1">
      <c r="D1044" t="str">
        <f t="shared" si="471"/>
        <v/>
      </c>
      <c r="E1044" t="str">
        <f t="shared" si="472"/>
        <v/>
      </c>
      <c r="F1044" t="str">
        <f t="shared" si="473"/>
        <v/>
      </c>
      <c r="G1044" t="str">
        <f t="shared" si="469"/>
        <v/>
      </c>
      <c r="I1044" t="str">
        <f t="shared" si="474"/>
        <v/>
      </c>
      <c r="J1044" t="str">
        <f t="shared" si="475"/>
        <v/>
      </c>
      <c r="K1044" t="str">
        <f t="shared" si="476"/>
        <v/>
      </c>
      <c r="L1044" t="str">
        <f t="shared" si="477"/>
        <v/>
      </c>
      <c r="M1044" t="str">
        <f t="shared" si="478"/>
        <v/>
      </c>
      <c r="N1044" t="str">
        <f t="shared" si="479"/>
        <v/>
      </c>
      <c r="O1044" t="str">
        <f t="shared" si="480"/>
        <v/>
      </c>
      <c r="P1044" t="str">
        <f t="shared" si="481"/>
        <v/>
      </c>
      <c r="Q1044" t="str">
        <f t="shared" si="482"/>
        <v/>
      </c>
      <c r="R1044" t="str">
        <f t="shared" si="483"/>
        <v/>
      </c>
      <c r="S1044" t="str">
        <f t="shared" si="484"/>
        <v/>
      </c>
      <c r="T1044" t="str">
        <f t="shared" si="485"/>
        <v/>
      </c>
      <c r="U1044" t="str">
        <f t="shared" si="486"/>
        <v/>
      </c>
      <c r="V1044" t="str">
        <f t="shared" si="487"/>
        <v/>
      </c>
      <c r="W1044" t="str">
        <f t="shared" si="488"/>
        <v/>
      </c>
      <c r="X1044" t="str">
        <f t="shared" si="489"/>
        <v/>
      </c>
      <c r="Y1044" t="str">
        <f t="shared" si="490"/>
        <v/>
      </c>
      <c r="Z1044" t="str">
        <f t="shared" si="470"/>
        <v/>
      </c>
      <c r="AA1044" t="str">
        <f t="shared" si="491"/>
        <v/>
      </c>
      <c r="AB1044" t="str">
        <f t="shared" si="492"/>
        <v/>
      </c>
      <c r="AC1044" t="str">
        <f t="shared" si="493"/>
        <v/>
      </c>
      <c r="AD1044" t="str">
        <f t="shared" si="494"/>
        <v/>
      </c>
      <c r="AE1044" t="str">
        <f t="shared" si="495"/>
        <v/>
      </c>
      <c r="AF1044" t="str">
        <f t="shared" si="496"/>
        <v/>
      </c>
    </row>
    <row r="1045" spans="4:32" ht="14.4" hidden="1">
      <c r="D1045" t="str">
        <f t="shared" si="471"/>
        <v/>
      </c>
      <c r="E1045" t="str">
        <f t="shared" si="472"/>
        <v/>
      </c>
      <c r="F1045" t="str">
        <f t="shared" si="473"/>
        <v/>
      </c>
      <c r="G1045" t="str">
        <f t="shared" si="469"/>
        <v/>
      </c>
      <c r="I1045" t="str">
        <f t="shared" si="474"/>
        <v/>
      </c>
      <c r="J1045" t="str">
        <f t="shared" si="475"/>
        <v/>
      </c>
      <c r="K1045" t="str">
        <f t="shared" si="476"/>
        <v/>
      </c>
      <c r="L1045" t="str">
        <f t="shared" si="477"/>
        <v/>
      </c>
      <c r="M1045" t="str">
        <f t="shared" si="478"/>
        <v/>
      </c>
      <c r="N1045" t="str">
        <f t="shared" si="479"/>
        <v/>
      </c>
      <c r="O1045" t="str">
        <f t="shared" si="480"/>
        <v/>
      </c>
      <c r="P1045" t="str">
        <f t="shared" si="481"/>
        <v/>
      </c>
      <c r="Q1045" t="str">
        <f t="shared" si="482"/>
        <v/>
      </c>
      <c r="R1045" t="str">
        <f t="shared" si="483"/>
        <v/>
      </c>
      <c r="S1045" t="str">
        <f t="shared" si="484"/>
        <v/>
      </c>
      <c r="T1045" t="str">
        <f t="shared" si="485"/>
        <v/>
      </c>
      <c r="U1045" t="str">
        <f t="shared" si="486"/>
        <v/>
      </c>
      <c r="V1045" t="str">
        <f t="shared" si="487"/>
        <v/>
      </c>
      <c r="W1045" t="str">
        <f t="shared" si="488"/>
        <v/>
      </c>
      <c r="X1045" t="str">
        <f t="shared" si="489"/>
        <v/>
      </c>
      <c r="Y1045" t="str">
        <f t="shared" si="490"/>
        <v/>
      </c>
      <c r="Z1045" t="str">
        <f t="shared" si="470"/>
        <v/>
      </c>
      <c r="AA1045" t="str">
        <f t="shared" si="491"/>
        <v/>
      </c>
      <c r="AB1045" t="str">
        <f t="shared" si="492"/>
        <v/>
      </c>
      <c r="AC1045" t="str">
        <f t="shared" si="493"/>
        <v/>
      </c>
      <c r="AD1045" t="str">
        <f t="shared" si="494"/>
        <v/>
      </c>
      <c r="AE1045" t="str">
        <f t="shared" si="495"/>
        <v/>
      </c>
      <c r="AF1045" t="str">
        <f t="shared" si="496"/>
        <v/>
      </c>
    </row>
    <row r="1046" spans="4:32" ht="14.4" hidden="1">
      <c r="D1046" t="str">
        <f t="shared" si="471"/>
        <v/>
      </c>
      <c r="E1046" t="str">
        <f t="shared" si="472"/>
        <v/>
      </c>
      <c r="F1046" t="str">
        <f t="shared" si="473"/>
        <v/>
      </c>
      <c r="G1046" t="str">
        <f t="shared" si="469"/>
        <v/>
      </c>
      <c r="I1046" t="str">
        <f t="shared" si="474"/>
        <v/>
      </c>
      <c r="J1046" t="str">
        <f t="shared" si="475"/>
        <v/>
      </c>
      <c r="K1046" t="str">
        <f t="shared" si="476"/>
        <v/>
      </c>
      <c r="L1046" t="str">
        <f t="shared" si="477"/>
        <v/>
      </c>
      <c r="M1046" t="str">
        <f t="shared" si="478"/>
        <v/>
      </c>
      <c r="N1046" t="str">
        <f t="shared" si="479"/>
        <v/>
      </c>
      <c r="O1046" t="str">
        <f t="shared" si="480"/>
        <v/>
      </c>
      <c r="P1046" t="str">
        <f t="shared" si="481"/>
        <v/>
      </c>
      <c r="Q1046" t="str">
        <f t="shared" si="482"/>
        <v/>
      </c>
      <c r="R1046" t="str">
        <f t="shared" si="483"/>
        <v/>
      </c>
      <c r="S1046" t="str">
        <f t="shared" si="484"/>
        <v/>
      </c>
      <c r="T1046" t="str">
        <f t="shared" si="485"/>
        <v/>
      </c>
      <c r="U1046" t="str">
        <f t="shared" si="486"/>
        <v/>
      </c>
      <c r="V1046" t="str">
        <f t="shared" si="487"/>
        <v/>
      </c>
      <c r="W1046" t="str">
        <f t="shared" si="488"/>
        <v/>
      </c>
      <c r="X1046" t="str">
        <f t="shared" si="489"/>
        <v/>
      </c>
      <c r="Y1046" t="str">
        <f t="shared" si="490"/>
        <v/>
      </c>
      <c r="Z1046" t="str">
        <f t="shared" si="470"/>
        <v/>
      </c>
      <c r="AA1046" t="str">
        <f t="shared" si="491"/>
        <v/>
      </c>
      <c r="AB1046" t="str">
        <f t="shared" si="492"/>
        <v/>
      </c>
      <c r="AC1046" t="str">
        <f t="shared" si="493"/>
        <v/>
      </c>
      <c r="AD1046" t="str">
        <f t="shared" si="494"/>
        <v/>
      </c>
      <c r="AE1046" t="str">
        <f t="shared" si="495"/>
        <v/>
      </c>
      <c r="AF1046" t="str">
        <f t="shared" si="496"/>
        <v/>
      </c>
    </row>
    <row r="1047" spans="4:32" ht="14.4" hidden="1">
      <c r="D1047" t="str">
        <f t="shared" si="471"/>
        <v/>
      </c>
      <c r="E1047" t="str">
        <f t="shared" si="472"/>
        <v/>
      </c>
      <c r="F1047" t="str">
        <f t="shared" si="473"/>
        <v/>
      </c>
      <c r="G1047" t="str">
        <f t="shared" si="469"/>
        <v/>
      </c>
      <c r="I1047" t="str">
        <f t="shared" si="474"/>
        <v/>
      </c>
      <c r="J1047" t="str">
        <f t="shared" si="475"/>
        <v/>
      </c>
      <c r="K1047" t="str">
        <f t="shared" si="476"/>
        <v/>
      </c>
      <c r="L1047" t="str">
        <f t="shared" si="477"/>
        <v/>
      </c>
      <c r="M1047" t="str">
        <f t="shared" si="478"/>
        <v/>
      </c>
      <c r="N1047" t="str">
        <f t="shared" si="479"/>
        <v/>
      </c>
      <c r="O1047" t="str">
        <f t="shared" si="480"/>
        <v/>
      </c>
      <c r="P1047" t="str">
        <f t="shared" si="481"/>
        <v/>
      </c>
      <c r="Q1047" t="str">
        <f t="shared" si="482"/>
        <v/>
      </c>
      <c r="R1047" t="str">
        <f t="shared" si="483"/>
        <v/>
      </c>
      <c r="S1047" t="str">
        <f t="shared" si="484"/>
        <v/>
      </c>
      <c r="T1047" t="str">
        <f t="shared" si="485"/>
        <v/>
      </c>
      <c r="U1047" t="str">
        <f t="shared" si="486"/>
        <v/>
      </c>
      <c r="V1047" t="str">
        <f t="shared" si="487"/>
        <v/>
      </c>
      <c r="W1047" t="str">
        <f t="shared" si="488"/>
        <v/>
      </c>
      <c r="X1047" t="str">
        <f t="shared" si="489"/>
        <v/>
      </c>
      <c r="Y1047" t="str">
        <f t="shared" si="490"/>
        <v/>
      </c>
      <c r="Z1047" t="str">
        <f t="shared" si="470"/>
        <v/>
      </c>
      <c r="AA1047" t="str">
        <f t="shared" si="491"/>
        <v/>
      </c>
      <c r="AB1047" t="str">
        <f t="shared" si="492"/>
        <v/>
      </c>
      <c r="AC1047" t="str">
        <f t="shared" si="493"/>
        <v/>
      </c>
      <c r="AD1047" t="str">
        <f t="shared" si="494"/>
        <v/>
      </c>
      <c r="AE1047" t="str">
        <f t="shared" si="495"/>
        <v/>
      </c>
      <c r="AF1047" t="str">
        <f t="shared" si="496"/>
        <v/>
      </c>
    </row>
    <row r="1048" spans="4:32" ht="14.4" hidden="1">
      <c r="D1048" t="str">
        <f t="shared" si="471"/>
        <v/>
      </c>
      <c r="E1048" t="str">
        <f t="shared" si="472"/>
        <v/>
      </c>
      <c r="F1048" t="str">
        <f t="shared" si="473"/>
        <v/>
      </c>
      <c r="G1048" t="str">
        <f t="shared" si="469"/>
        <v/>
      </c>
      <c r="I1048" t="str">
        <f t="shared" si="474"/>
        <v/>
      </c>
      <c r="J1048" t="str">
        <f t="shared" si="475"/>
        <v/>
      </c>
      <c r="K1048" t="str">
        <f t="shared" si="476"/>
        <v/>
      </c>
      <c r="L1048" t="str">
        <f t="shared" si="477"/>
        <v/>
      </c>
      <c r="M1048" t="str">
        <f t="shared" si="478"/>
        <v/>
      </c>
      <c r="N1048" t="str">
        <f t="shared" si="479"/>
        <v/>
      </c>
      <c r="O1048" t="str">
        <f t="shared" si="480"/>
        <v/>
      </c>
      <c r="P1048" t="str">
        <f t="shared" si="481"/>
        <v/>
      </c>
      <c r="Q1048" t="str">
        <f t="shared" si="482"/>
        <v/>
      </c>
      <c r="R1048" t="str">
        <f t="shared" si="483"/>
        <v/>
      </c>
      <c r="S1048" t="str">
        <f t="shared" si="484"/>
        <v/>
      </c>
      <c r="T1048" t="str">
        <f t="shared" si="485"/>
        <v/>
      </c>
      <c r="U1048" t="str">
        <f t="shared" si="486"/>
        <v/>
      </c>
      <c r="V1048" t="str">
        <f t="shared" si="487"/>
        <v/>
      </c>
      <c r="W1048" t="str">
        <f t="shared" si="488"/>
        <v/>
      </c>
      <c r="X1048" t="str">
        <f t="shared" si="489"/>
        <v/>
      </c>
      <c r="Y1048" t="str">
        <f t="shared" si="490"/>
        <v/>
      </c>
      <c r="Z1048" t="str">
        <f t="shared" si="470"/>
        <v/>
      </c>
      <c r="AA1048" t="str">
        <f t="shared" si="491"/>
        <v/>
      </c>
      <c r="AB1048" t="str">
        <f t="shared" si="492"/>
        <v/>
      </c>
      <c r="AC1048" t="str">
        <f t="shared" si="493"/>
        <v/>
      </c>
      <c r="AD1048" t="str">
        <f t="shared" si="494"/>
        <v/>
      </c>
      <c r="AE1048" t="str">
        <f t="shared" si="495"/>
        <v/>
      </c>
      <c r="AF1048" t="str">
        <f t="shared" si="496"/>
        <v/>
      </c>
    </row>
    <row r="1049" spans="4:32" ht="14.4" hidden="1">
      <c r="D1049" t="str">
        <f t="shared" si="471"/>
        <v/>
      </c>
      <c r="E1049" t="str">
        <f t="shared" si="472"/>
        <v/>
      </c>
      <c r="F1049" t="str">
        <f t="shared" si="473"/>
        <v/>
      </c>
      <c r="G1049" t="str">
        <f t="shared" si="469"/>
        <v/>
      </c>
      <c r="I1049" t="str">
        <f t="shared" si="474"/>
        <v/>
      </c>
      <c r="J1049" t="str">
        <f t="shared" si="475"/>
        <v/>
      </c>
      <c r="K1049" t="str">
        <f t="shared" si="476"/>
        <v/>
      </c>
      <c r="L1049" t="str">
        <f t="shared" si="477"/>
        <v/>
      </c>
      <c r="M1049" t="str">
        <f t="shared" si="478"/>
        <v/>
      </c>
      <c r="N1049" t="str">
        <f t="shared" si="479"/>
        <v/>
      </c>
      <c r="O1049" t="str">
        <f t="shared" si="480"/>
        <v/>
      </c>
      <c r="P1049" t="str">
        <f t="shared" si="481"/>
        <v/>
      </c>
      <c r="Q1049" t="str">
        <f t="shared" si="482"/>
        <v/>
      </c>
      <c r="R1049" t="str">
        <f t="shared" si="483"/>
        <v/>
      </c>
      <c r="S1049" t="str">
        <f t="shared" si="484"/>
        <v/>
      </c>
      <c r="T1049" t="str">
        <f t="shared" si="485"/>
        <v/>
      </c>
      <c r="U1049" t="str">
        <f t="shared" si="486"/>
        <v/>
      </c>
      <c r="V1049" t="str">
        <f t="shared" si="487"/>
        <v/>
      </c>
      <c r="W1049" t="str">
        <f t="shared" si="488"/>
        <v/>
      </c>
      <c r="X1049" t="str">
        <f t="shared" si="489"/>
        <v/>
      </c>
      <c r="Y1049" t="str">
        <f t="shared" si="490"/>
        <v/>
      </c>
      <c r="Z1049" t="str">
        <f t="shared" si="470"/>
        <v/>
      </c>
      <c r="AA1049" t="str">
        <f t="shared" si="491"/>
        <v/>
      </c>
      <c r="AB1049" t="str">
        <f t="shared" si="492"/>
        <v/>
      </c>
      <c r="AC1049" t="str">
        <f t="shared" si="493"/>
        <v/>
      </c>
      <c r="AD1049" t="str">
        <f t="shared" si="494"/>
        <v/>
      </c>
      <c r="AE1049" t="str">
        <f t="shared" si="495"/>
        <v/>
      </c>
      <c r="AF1049" t="str">
        <f t="shared" si="496"/>
        <v/>
      </c>
    </row>
    <row r="1050" spans="4:32" ht="14.4" hidden="1">
      <c r="D1050" t="str">
        <f t="shared" si="471"/>
        <v/>
      </c>
      <c r="E1050" t="str">
        <f t="shared" si="472"/>
        <v/>
      </c>
      <c r="F1050" t="str">
        <f t="shared" si="473"/>
        <v/>
      </c>
      <c r="G1050" t="str">
        <f t="shared" si="469"/>
        <v/>
      </c>
      <c r="I1050" t="str">
        <f t="shared" si="474"/>
        <v/>
      </c>
      <c r="J1050" t="str">
        <f t="shared" si="475"/>
        <v/>
      </c>
      <c r="K1050" t="str">
        <f t="shared" si="476"/>
        <v/>
      </c>
      <c r="L1050" t="str">
        <f t="shared" si="477"/>
        <v/>
      </c>
      <c r="M1050" t="str">
        <f t="shared" si="478"/>
        <v/>
      </c>
      <c r="N1050" t="str">
        <f t="shared" si="479"/>
        <v/>
      </c>
      <c r="O1050" t="str">
        <f t="shared" si="480"/>
        <v/>
      </c>
      <c r="P1050" t="str">
        <f t="shared" si="481"/>
        <v/>
      </c>
      <c r="Q1050" t="str">
        <f t="shared" si="482"/>
        <v/>
      </c>
      <c r="R1050" t="str">
        <f t="shared" si="483"/>
        <v/>
      </c>
      <c r="S1050" t="str">
        <f t="shared" si="484"/>
        <v/>
      </c>
      <c r="T1050" t="str">
        <f t="shared" si="485"/>
        <v/>
      </c>
      <c r="U1050" t="str">
        <f t="shared" si="486"/>
        <v/>
      </c>
      <c r="V1050" t="str">
        <f t="shared" si="487"/>
        <v/>
      </c>
      <c r="W1050" t="str">
        <f t="shared" si="488"/>
        <v/>
      </c>
      <c r="X1050" t="str">
        <f t="shared" si="489"/>
        <v/>
      </c>
      <c r="Y1050" t="str">
        <f t="shared" si="490"/>
        <v/>
      </c>
      <c r="Z1050" t="str">
        <f t="shared" si="470"/>
        <v/>
      </c>
      <c r="AA1050" t="str">
        <f t="shared" si="491"/>
        <v/>
      </c>
      <c r="AB1050" t="str">
        <f t="shared" si="492"/>
        <v/>
      </c>
      <c r="AC1050" t="str">
        <f t="shared" si="493"/>
        <v/>
      </c>
      <c r="AD1050" t="str">
        <f t="shared" si="494"/>
        <v/>
      </c>
      <c r="AE1050" t="str">
        <f t="shared" si="495"/>
        <v/>
      </c>
      <c r="AF1050" t="str">
        <f t="shared" si="496"/>
        <v/>
      </c>
    </row>
    <row r="1051" spans="4:32" ht="14.4" hidden="1">
      <c r="D1051" t="str">
        <f t="shared" si="471"/>
        <v/>
      </c>
      <c r="E1051" t="str">
        <f t="shared" si="472"/>
        <v/>
      </c>
      <c r="F1051" t="str">
        <f t="shared" si="473"/>
        <v/>
      </c>
      <c r="G1051" t="str">
        <f t="shared" si="469"/>
        <v/>
      </c>
      <c r="I1051" t="str">
        <f t="shared" si="474"/>
        <v/>
      </c>
      <c r="J1051" t="str">
        <f t="shared" si="475"/>
        <v/>
      </c>
      <c r="K1051" t="str">
        <f t="shared" si="476"/>
        <v/>
      </c>
      <c r="L1051" t="str">
        <f t="shared" si="477"/>
        <v/>
      </c>
      <c r="M1051" t="str">
        <f t="shared" si="478"/>
        <v/>
      </c>
      <c r="N1051" t="str">
        <f t="shared" si="479"/>
        <v/>
      </c>
      <c r="O1051" t="str">
        <f t="shared" si="480"/>
        <v/>
      </c>
      <c r="P1051" t="str">
        <f t="shared" si="481"/>
        <v/>
      </c>
      <c r="Q1051" t="str">
        <f t="shared" si="482"/>
        <v/>
      </c>
      <c r="R1051" t="str">
        <f t="shared" si="483"/>
        <v/>
      </c>
      <c r="S1051" t="str">
        <f t="shared" si="484"/>
        <v/>
      </c>
      <c r="T1051" t="str">
        <f t="shared" si="485"/>
        <v/>
      </c>
      <c r="U1051" t="str">
        <f t="shared" si="486"/>
        <v/>
      </c>
      <c r="V1051" t="str">
        <f t="shared" si="487"/>
        <v/>
      </c>
      <c r="W1051" t="str">
        <f t="shared" si="488"/>
        <v/>
      </c>
      <c r="X1051" t="str">
        <f t="shared" si="489"/>
        <v/>
      </c>
      <c r="Y1051" t="str">
        <f t="shared" si="490"/>
        <v/>
      </c>
      <c r="Z1051" t="str">
        <f t="shared" si="470"/>
        <v/>
      </c>
      <c r="AA1051" t="str">
        <f t="shared" si="491"/>
        <v/>
      </c>
      <c r="AB1051" t="str">
        <f t="shared" si="492"/>
        <v/>
      </c>
      <c r="AC1051" t="str">
        <f t="shared" si="493"/>
        <v/>
      </c>
      <c r="AD1051" t="str">
        <f t="shared" si="494"/>
        <v/>
      </c>
      <c r="AE1051" t="str">
        <f t="shared" si="495"/>
        <v/>
      </c>
      <c r="AF1051" t="str">
        <f t="shared" si="496"/>
        <v/>
      </c>
    </row>
    <row r="1052" spans="4:32" ht="14.4" hidden="1">
      <c r="D1052" t="str">
        <f t="shared" si="471"/>
        <v/>
      </c>
      <c r="E1052" t="str">
        <f t="shared" si="472"/>
        <v/>
      </c>
      <c r="F1052" t="str">
        <f t="shared" si="473"/>
        <v/>
      </c>
      <c r="G1052" t="str">
        <f t="shared" si="469"/>
        <v/>
      </c>
      <c r="I1052" t="str">
        <f t="shared" si="474"/>
        <v/>
      </c>
      <c r="J1052" t="str">
        <f t="shared" si="475"/>
        <v/>
      </c>
      <c r="K1052" t="str">
        <f t="shared" si="476"/>
        <v/>
      </c>
      <c r="L1052" t="str">
        <f t="shared" si="477"/>
        <v/>
      </c>
      <c r="M1052" t="str">
        <f t="shared" si="478"/>
        <v/>
      </c>
      <c r="N1052" t="str">
        <f t="shared" si="479"/>
        <v/>
      </c>
      <c r="O1052" t="str">
        <f t="shared" si="480"/>
        <v/>
      </c>
      <c r="P1052" t="str">
        <f t="shared" si="481"/>
        <v/>
      </c>
      <c r="Q1052" t="str">
        <f t="shared" si="482"/>
        <v/>
      </c>
      <c r="R1052" t="str">
        <f t="shared" si="483"/>
        <v/>
      </c>
      <c r="S1052" t="str">
        <f t="shared" si="484"/>
        <v/>
      </c>
      <c r="T1052" t="str">
        <f t="shared" si="485"/>
        <v/>
      </c>
      <c r="U1052" t="str">
        <f t="shared" si="486"/>
        <v/>
      </c>
      <c r="V1052" t="str">
        <f t="shared" si="487"/>
        <v/>
      </c>
      <c r="W1052" t="str">
        <f t="shared" si="488"/>
        <v/>
      </c>
      <c r="X1052" t="str">
        <f t="shared" si="489"/>
        <v/>
      </c>
      <c r="Y1052" t="str">
        <f t="shared" si="490"/>
        <v/>
      </c>
      <c r="Z1052" t="str">
        <f t="shared" si="470"/>
        <v/>
      </c>
      <c r="AA1052" t="str">
        <f t="shared" si="491"/>
        <v/>
      </c>
      <c r="AB1052" t="str">
        <f t="shared" si="492"/>
        <v/>
      </c>
      <c r="AC1052" t="str">
        <f t="shared" si="493"/>
        <v/>
      </c>
      <c r="AD1052" t="str">
        <f t="shared" si="494"/>
        <v/>
      </c>
      <c r="AE1052" t="str">
        <f t="shared" si="495"/>
        <v/>
      </c>
      <c r="AF1052" t="str">
        <f t="shared" si="496"/>
        <v/>
      </c>
    </row>
    <row r="1053" spans="4:32" ht="14.4" hidden="1">
      <c r="D1053" t="str">
        <f t="shared" si="471"/>
        <v/>
      </c>
      <c r="E1053" t="str">
        <f t="shared" si="472"/>
        <v/>
      </c>
      <c r="F1053" t="str">
        <f t="shared" si="473"/>
        <v/>
      </c>
      <c r="G1053" t="str">
        <f t="shared" si="469"/>
        <v/>
      </c>
      <c r="I1053" t="str">
        <f t="shared" si="474"/>
        <v/>
      </c>
      <c r="J1053" t="str">
        <f t="shared" si="475"/>
        <v/>
      </c>
      <c r="K1053" t="str">
        <f t="shared" si="476"/>
        <v/>
      </c>
      <c r="L1053" t="str">
        <f t="shared" si="477"/>
        <v/>
      </c>
      <c r="M1053" t="str">
        <f t="shared" si="478"/>
        <v/>
      </c>
      <c r="N1053" t="str">
        <f t="shared" si="479"/>
        <v/>
      </c>
      <c r="O1053" t="str">
        <f t="shared" si="480"/>
        <v/>
      </c>
      <c r="P1053" t="str">
        <f t="shared" si="481"/>
        <v/>
      </c>
      <c r="Q1053" t="str">
        <f t="shared" si="482"/>
        <v/>
      </c>
      <c r="R1053" t="str">
        <f t="shared" si="483"/>
        <v/>
      </c>
      <c r="S1053" t="str">
        <f t="shared" si="484"/>
        <v/>
      </c>
      <c r="T1053" t="str">
        <f t="shared" si="485"/>
        <v/>
      </c>
      <c r="U1053" t="str">
        <f t="shared" si="486"/>
        <v/>
      </c>
      <c r="V1053" t="str">
        <f t="shared" si="487"/>
        <v/>
      </c>
      <c r="W1053" t="str">
        <f t="shared" si="488"/>
        <v/>
      </c>
      <c r="X1053" t="str">
        <f t="shared" si="489"/>
        <v/>
      </c>
      <c r="Y1053" t="str">
        <f t="shared" si="490"/>
        <v/>
      </c>
      <c r="Z1053" t="str">
        <f t="shared" si="470"/>
        <v/>
      </c>
      <c r="AA1053" t="str">
        <f t="shared" si="491"/>
        <v/>
      </c>
      <c r="AB1053" t="str">
        <f t="shared" si="492"/>
        <v/>
      </c>
      <c r="AC1053" t="str">
        <f t="shared" si="493"/>
        <v/>
      </c>
      <c r="AD1053" t="str">
        <f t="shared" si="494"/>
        <v/>
      </c>
      <c r="AE1053" t="str">
        <f t="shared" si="495"/>
        <v/>
      </c>
      <c r="AF1053" t="str">
        <f t="shared" si="496"/>
        <v/>
      </c>
    </row>
    <row r="1054" spans="4:32" ht="14.4" hidden="1">
      <c r="D1054" t="str">
        <f t="shared" si="471"/>
        <v/>
      </c>
      <c r="E1054" t="str">
        <f t="shared" si="472"/>
        <v/>
      </c>
      <c r="F1054" t="str">
        <f t="shared" si="473"/>
        <v/>
      </c>
      <c r="G1054" t="str">
        <f t="shared" si="469"/>
        <v/>
      </c>
      <c r="I1054" t="str">
        <f t="shared" si="474"/>
        <v/>
      </c>
      <c r="J1054" t="str">
        <f t="shared" si="475"/>
        <v/>
      </c>
      <c r="K1054" t="str">
        <f t="shared" si="476"/>
        <v/>
      </c>
      <c r="L1054" t="str">
        <f t="shared" si="477"/>
        <v/>
      </c>
      <c r="M1054" t="str">
        <f t="shared" si="478"/>
        <v/>
      </c>
      <c r="N1054" t="str">
        <f t="shared" si="479"/>
        <v/>
      </c>
      <c r="O1054" t="str">
        <f t="shared" si="480"/>
        <v/>
      </c>
      <c r="P1054" t="str">
        <f t="shared" si="481"/>
        <v/>
      </c>
      <c r="Q1054" t="str">
        <f t="shared" si="482"/>
        <v/>
      </c>
      <c r="R1054" t="str">
        <f t="shared" si="483"/>
        <v/>
      </c>
      <c r="S1054" t="str">
        <f t="shared" si="484"/>
        <v/>
      </c>
      <c r="T1054" t="str">
        <f t="shared" si="485"/>
        <v/>
      </c>
      <c r="U1054" t="str">
        <f t="shared" si="486"/>
        <v/>
      </c>
      <c r="V1054" t="str">
        <f t="shared" si="487"/>
        <v/>
      </c>
      <c r="W1054" t="str">
        <f t="shared" si="488"/>
        <v/>
      </c>
      <c r="X1054" t="str">
        <f t="shared" si="489"/>
        <v/>
      </c>
      <c r="Y1054" t="str">
        <f t="shared" si="490"/>
        <v/>
      </c>
      <c r="Z1054" t="str">
        <f t="shared" si="470"/>
        <v/>
      </c>
      <c r="AA1054" t="str">
        <f t="shared" si="491"/>
        <v/>
      </c>
      <c r="AB1054" t="str">
        <f t="shared" si="492"/>
        <v/>
      </c>
      <c r="AC1054" t="str">
        <f t="shared" si="493"/>
        <v/>
      </c>
      <c r="AD1054" t="str">
        <f t="shared" si="494"/>
        <v/>
      </c>
      <c r="AE1054" t="str">
        <f t="shared" si="495"/>
        <v/>
      </c>
      <c r="AF1054" t="str">
        <f t="shared" si="496"/>
        <v/>
      </c>
    </row>
    <row r="1055" spans="4:32" ht="14.4" hidden="1">
      <c r="D1055" t="str">
        <f t="shared" si="471"/>
        <v/>
      </c>
      <c r="E1055" t="str">
        <f t="shared" si="472"/>
        <v/>
      </c>
      <c r="F1055" t="str">
        <f t="shared" si="473"/>
        <v/>
      </c>
      <c r="G1055" t="str">
        <f t="shared" si="469"/>
        <v/>
      </c>
      <c r="I1055" t="str">
        <f t="shared" si="474"/>
        <v/>
      </c>
      <c r="J1055" t="str">
        <f t="shared" si="475"/>
        <v/>
      </c>
      <c r="K1055" t="str">
        <f t="shared" si="476"/>
        <v/>
      </c>
      <c r="L1055" t="str">
        <f t="shared" si="477"/>
        <v/>
      </c>
      <c r="M1055" t="str">
        <f t="shared" si="478"/>
        <v/>
      </c>
      <c r="N1055" t="str">
        <f t="shared" si="479"/>
        <v/>
      </c>
      <c r="O1055" t="str">
        <f t="shared" si="480"/>
        <v/>
      </c>
      <c r="P1055" t="str">
        <f t="shared" si="481"/>
        <v/>
      </c>
      <c r="Q1055" t="str">
        <f t="shared" si="482"/>
        <v/>
      </c>
      <c r="R1055" t="str">
        <f t="shared" si="483"/>
        <v/>
      </c>
      <c r="S1055" t="str">
        <f t="shared" si="484"/>
        <v/>
      </c>
      <c r="T1055" t="str">
        <f t="shared" si="485"/>
        <v/>
      </c>
      <c r="U1055" t="str">
        <f t="shared" si="486"/>
        <v/>
      </c>
      <c r="V1055" t="str">
        <f t="shared" si="487"/>
        <v/>
      </c>
      <c r="W1055" t="str">
        <f t="shared" si="488"/>
        <v/>
      </c>
      <c r="X1055" t="str">
        <f t="shared" si="489"/>
        <v/>
      </c>
      <c r="Y1055" t="str">
        <f t="shared" si="490"/>
        <v/>
      </c>
      <c r="Z1055" t="str">
        <f t="shared" si="470"/>
        <v/>
      </c>
      <c r="AA1055" t="str">
        <f t="shared" si="491"/>
        <v/>
      </c>
      <c r="AB1055" t="str">
        <f t="shared" si="492"/>
        <v/>
      </c>
      <c r="AC1055" t="str">
        <f t="shared" si="493"/>
        <v/>
      </c>
      <c r="AD1055" t="str">
        <f t="shared" si="494"/>
        <v/>
      </c>
      <c r="AE1055" t="str">
        <f t="shared" si="495"/>
        <v/>
      </c>
      <c r="AF1055" t="str">
        <f t="shared" si="496"/>
        <v/>
      </c>
    </row>
    <row r="1056" spans="4:32" ht="14.4" hidden="1">
      <c r="D1056" t="str">
        <f t="shared" si="471"/>
        <v/>
      </c>
      <c r="E1056" t="str">
        <f t="shared" si="472"/>
        <v/>
      </c>
      <c r="F1056" t="str">
        <f t="shared" si="473"/>
        <v/>
      </c>
      <c r="G1056" t="str">
        <f t="shared" si="469"/>
        <v/>
      </c>
      <c r="I1056" t="str">
        <f t="shared" si="474"/>
        <v/>
      </c>
      <c r="J1056" t="str">
        <f t="shared" si="475"/>
        <v/>
      </c>
      <c r="K1056" t="str">
        <f t="shared" si="476"/>
        <v/>
      </c>
      <c r="L1056" t="str">
        <f t="shared" si="477"/>
        <v/>
      </c>
      <c r="M1056" t="str">
        <f t="shared" si="478"/>
        <v/>
      </c>
      <c r="N1056" t="str">
        <f t="shared" si="479"/>
        <v/>
      </c>
      <c r="O1056" t="str">
        <f t="shared" si="480"/>
        <v/>
      </c>
      <c r="P1056" t="str">
        <f t="shared" si="481"/>
        <v/>
      </c>
      <c r="Q1056" t="str">
        <f t="shared" si="482"/>
        <v/>
      </c>
      <c r="R1056" t="str">
        <f t="shared" si="483"/>
        <v/>
      </c>
      <c r="S1056" t="str">
        <f t="shared" si="484"/>
        <v/>
      </c>
      <c r="T1056" t="str">
        <f t="shared" si="485"/>
        <v/>
      </c>
      <c r="U1056" t="str">
        <f t="shared" si="486"/>
        <v/>
      </c>
      <c r="V1056" t="str">
        <f t="shared" si="487"/>
        <v/>
      </c>
      <c r="W1056" t="str">
        <f t="shared" si="488"/>
        <v/>
      </c>
      <c r="X1056" t="str">
        <f t="shared" si="489"/>
        <v/>
      </c>
      <c r="Y1056" t="str">
        <f t="shared" si="490"/>
        <v/>
      </c>
      <c r="Z1056" t="str">
        <f t="shared" si="470"/>
        <v/>
      </c>
      <c r="AA1056" t="str">
        <f t="shared" si="491"/>
        <v/>
      </c>
      <c r="AB1056" t="str">
        <f t="shared" si="492"/>
        <v/>
      </c>
      <c r="AC1056" t="str">
        <f t="shared" si="493"/>
        <v/>
      </c>
      <c r="AD1056" t="str">
        <f t="shared" si="494"/>
        <v/>
      </c>
      <c r="AE1056" t="str">
        <f t="shared" si="495"/>
        <v/>
      </c>
      <c r="AF1056" t="str">
        <f t="shared" si="496"/>
        <v/>
      </c>
    </row>
    <row r="1057" spans="4:32" ht="14.4" hidden="1">
      <c r="D1057" t="str">
        <f t="shared" si="471"/>
        <v/>
      </c>
      <c r="E1057" t="str">
        <f t="shared" si="472"/>
        <v/>
      </c>
      <c r="F1057" t="str">
        <f t="shared" si="473"/>
        <v/>
      </c>
      <c r="G1057" t="str">
        <f t="shared" si="469"/>
        <v/>
      </c>
      <c r="I1057" t="str">
        <f t="shared" si="474"/>
        <v/>
      </c>
      <c r="J1057" t="str">
        <f t="shared" si="475"/>
        <v/>
      </c>
      <c r="K1057" t="str">
        <f t="shared" si="476"/>
        <v/>
      </c>
      <c r="L1057" t="str">
        <f t="shared" si="477"/>
        <v/>
      </c>
      <c r="M1057" t="str">
        <f t="shared" si="478"/>
        <v/>
      </c>
      <c r="N1057" t="str">
        <f t="shared" si="479"/>
        <v/>
      </c>
      <c r="O1057" t="str">
        <f t="shared" si="480"/>
        <v/>
      </c>
      <c r="P1057" t="str">
        <f t="shared" si="481"/>
        <v/>
      </c>
      <c r="Q1057" t="str">
        <f t="shared" si="482"/>
        <v/>
      </c>
      <c r="R1057" t="str">
        <f t="shared" si="483"/>
        <v/>
      </c>
      <c r="S1057" t="str">
        <f t="shared" si="484"/>
        <v/>
      </c>
      <c r="T1057" t="str">
        <f t="shared" si="485"/>
        <v/>
      </c>
      <c r="U1057" t="str">
        <f t="shared" si="486"/>
        <v/>
      </c>
      <c r="V1057" t="str">
        <f t="shared" si="487"/>
        <v/>
      </c>
      <c r="W1057" t="str">
        <f t="shared" si="488"/>
        <v/>
      </c>
      <c r="X1057" t="str">
        <f t="shared" si="489"/>
        <v/>
      </c>
      <c r="Y1057" t="str">
        <f t="shared" si="490"/>
        <v/>
      </c>
      <c r="Z1057" t="str">
        <f t="shared" si="470"/>
        <v/>
      </c>
      <c r="AA1057" t="str">
        <f t="shared" si="491"/>
        <v/>
      </c>
      <c r="AB1057" t="str">
        <f t="shared" si="492"/>
        <v/>
      </c>
      <c r="AC1057" t="str">
        <f t="shared" si="493"/>
        <v/>
      </c>
      <c r="AD1057" t="str">
        <f t="shared" si="494"/>
        <v/>
      </c>
      <c r="AE1057" t="str">
        <f t="shared" si="495"/>
        <v/>
      </c>
      <c r="AF1057" t="str">
        <f t="shared" si="496"/>
        <v/>
      </c>
    </row>
    <row r="1058" spans="4:32" ht="14.4" hidden="1">
      <c r="D1058" t="str">
        <f t="shared" si="471"/>
        <v/>
      </c>
      <c r="E1058" t="str">
        <f t="shared" si="472"/>
        <v/>
      </c>
      <c r="F1058" t="str">
        <f t="shared" si="473"/>
        <v/>
      </c>
      <c r="G1058" t="str">
        <f t="shared" ref="G1058:G1121" si="497">IF(ISBLANK(A1058),"",IF(ISNUMBER(SEARCH("Windows 11 Home",BR1058)),"Windows 11 Home",IF(ISNUMBER(SEARCH("Windows 11 Pro",BR1058)),"Windows 11 Pro",IF(ISNUMBER(SEARCH("Chrome",AM1058)),"ChromeOS",""))))</f>
        <v/>
      </c>
      <c r="I1058" t="str">
        <f t="shared" si="474"/>
        <v/>
      </c>
      <c r="J1058" t="str">
        <f t="shared" si="475"/>
        <v/>
      </c>
      <c r="K1058" t="str">
        <f t="shared" si="476"/>
        <v/>
      </c>
      <c r="L1058" t="str">
        <f t="shared" si="477"/>
        <v/>
      </c>
      <c r="M1058" t="str">
        <f t="shared" si="478"/>
        <v/>
      </c>
      <c r="N1058" t="str">
        <f t="shared" si="479"/>
        <v/>
      </c>
      <c r="O1058" t="str">
        <f t="shared" si="480"/>
        <v/>
      </c>
      <c r="P1058" t="str">
        <f t="shared" si="481"/>
        <v/>
      </c>
      <c r="Q1058" t="str">
        <f t="shared" si="482"/>
        <v/>
      </c>
      <c r="R1058" t="str">
        <f t="shared" si="483"/>
        <v/>
      </c>
      <c r="S1058" t="str">
        <f t="shared" si="484"/>
        <v/>
      </c>
      <c r="T1058" t="str">
        <f t="shared" si="485"/>
        <v/>
      </c>
      <c r="U1058" t="str">
        <f t="shared" si="486"/>
        <v/>
      </c>
      <c r="V1058" t="str">
        <f t="shared" si="487"/>
        <v/>
      </c>
      <c r="W1058" t="str">
        <f t="shared" si="488"/>
        <v/>
      </c>
      <c r="X1058" t="str">
        <f t="shared" si="489"/>
        <v/>
      </c>
      <c r="Y1058" t="str">
        <f t="shared" si="490"/>
        <v/>
      </c>
      <c r="Z1058" t="str">
        <f t="shared" si="470"/>
        <v/>
      </c>
      <c r="AA1058" t="str">
        <f t="shared" si="491"/>
        <v/>
      </c>
      <c r="AB1058" t="str">
        <f t="shared" si="492"/>
        <v/>
      </c>
      <c r="AC1058" t="str">
        <f t="shared" si="493"/>
        <v/>
      </c>
      <c r="AD1058" t="str">
        <f t="shared" si="494"/>
        <v/>
      </c>
      <c r="AE1058" t="str">
        <f t="shared" si="495"/>
        <v/>
      </c>
      <c r="AF1058" t="str">
        <f t="shared" si="496"/>
        <v/>
      </c>
    </row>
    <row r="1059" spans="4:32" ht="14.4" hidden="1">
      <c r="D1059" t="str">
        <f t="shared" si="471"/>
        <v/>
      </c>
      <c r="E1059" t="str">
        <f t="shared" si="472"/>
        <v/>
      </c>
      <c r="F1059" t="str">
        <f t="shared" si="473"/>
        <v/>
      </c>
      <c r="G1059" t="str">
        <f t="shared" si="497"/>
        <v/>
      </c>
      <c r="I1059" t="str">
        <f t="shared" si="474"/>
        <v/>
      </c>
      <c r="J1059" t="str">
        <f t="shared" si="475"/>
        <v/>
      </c>
      <c r="K1059" t="str">
        <f t="shared" si="476"/>
        <v/>
      </c>
      <c r="L1059" t="str">
        <f t="shared" si="477"/>
        <v/>
      </c>
      <c r="M1059" t="str">
        <f t="shared" si="478"/>
        <v/>
      </c>
      <c r="N1059" t="str">
        <f t="shared" si="479"/>
        <v/>
      </c>
      <c r="O1059" t="str">
        <f t="shared" si="480"/>
        <v/>
      </c>
      <c r="P1059" t="str">
        <f t="shared" si="481"/>
        <v/>
      </c>
      <c r="Q1059" t="str">
        <f t="shared" si="482"/>
        <v/>
      </c>
      <c r="R1059" t="str">
        <f t="shared" si="483"/>
        <v/>
      </c>
      <c r="S1059" t="str">
        <f t="shared" si="484"/>
        <v/>
      </c>
      <c r="T1059" t="str">
        <f t="shared" si="485"/>
        <v/>
      </c>
      <c r="U1059" t="str">
        <f t="shared" si="486"/>
        <v/>
      </c>
      <c r="V1059" t="str">
        <f t="shared" si="487"/>
        <v/>
      </c>
      <c r="W1059" t="str">
        <f t="shared" si="488"/>
        <v/>
      </c>
      <c r="X1059" t="str">
        <f t="shared" si="489"/>
        <v/>
      </c>
      <c r="Y1059" t="str">
        <f t="shared" si="490"/>
        <v/>
      </c>
      <c r="Z1059" t="str">
        <f t="shared" si="470"/>
        <v/>
      </c>
      <c r="AA1059" t="str">
        <f t="shared" si="491"/>
        <v/>
      </c>
      <c r="AB1059" t="str">
        <f t="shared" si="492"/>
        <v/>
      </c>
      <c r="AC1059" t="str">
        <f t="shared" si="493"/>
        <v/>
      </c>
      <c r="AD1059" t="str">
        <f t="shared" si="494"/>
        <v/>
      </c>
      <c r="AE1059" t="str">
        <f t="shared" si="495"/>
        <v/>
      </c>
      <c r="AF1059" t="str">
        <f t="shared" si="496"/>
        <v/>
      </c>
    </row>
    <row r="1060" spans="4:32" ht="14.4" hidden="1">
      <c r="D1060" t="str">
        <f t="shared" si="471"/>
        <v/>
      </c>
      <c r="E1060" t="str">
        <f t="shared" si="472"/>
        <v/>
      </c>
      <c r="F1060" t="str">
        <f t="shared" si="473"/>
        <v/>
      </c>
      <c r="G1060" t="str">
        <f t="shared" si="497"/>
        <v/>
      </c>
      <c r="I1060" t="str">
        <f t="shared" si="474"/>
        <v/>
      </c>
      <c r="J1060" t="str">
        <f t="shared" si="475"/>
        <v/>
      </c>
      <c r="K1060" t="str">
        <f t="shared" si="476"/>
        <v/>
      </c>
      <c r="L1060" t="str">
        <f t="shared" si="477"/>
        <v/>
      </c>
      <c r="M1060" t="str">
        <f t="shared" si="478"/>
        <v/>
      </c>
      <c r="N1060" t="str">
        <f t="shared" si="479"/>
        <v/>
      </c>
      <c r="O1060" t="str">
        <f t="shared" si="480"/>
        <v/>
      </c>
      <c r="P1060" t="str">
        <f t="shared" si="481"/>
        <v/>
      </c>
      <c r="Q1060" t="str">
        <f t="shared" si="482"/>
        <v/>
      </c>
      <c r="R1060" t="str">
        <f t="shared" si="483"/>
        <v/>
      </c>
      <c r="S1060" t="str">
        <f t="shared" si="484"/>
        <v/>
      </c>
      <c r="T1060" t="str">
        <f t="shared" si="485"/>
        <v/>
      </c>
      <c r="U1060" t="str">
        <f t="shared" si="486"/>
        <v/>
      </c>
      <c r="V1060" t="str">
        <f t="shared" si="487"/>
        <v/>
      </c>
      <c r="W1060" t="str">
        <f t="shared" si="488"/>
        <v/>
      </c>
      <c r="X1060" t="str">
        <f t="shared" si="489"/>
        <v/>
      </c>
      <c r="Y1060" t="str">
        <f t="shared" si="490"/>
        <v/>
      </c>
      <c r="Z1060" t="str">
        <f t="shared" si="470"/>
        <v/>
      </c>
      <c r="AA1060" t="str">
        <f t="shared" si="491"/>
        <v/>
      </c>
      <c r="AB1060" t="str">
        <f t="shared" si="492"/>
        <v/>
      </c>
      <c r="AC1060" t="str">
        <f t="shared" si="493"/>
        <v/>
      </c>
      <c r="AD1060" t="str">
        <f t="shared" si="494"/>
        <v/>
      </c>
      <c r="AE1060" t="str">
        <f t="shared" si="495"/>
        <v/>
      </c>
      <c r="AF1060" t="str">
        <f t="shared" si="496"/>
        <v/>
      </c>
    </row>
    <row r="1061" spans="4:32" ht="14.4" hidden="1">
      <c r="D1061" t="str">
        <f t="shared" si="471"/>
        <v/>
      </c>
      <c r="E1061" t="str">
        <f t="shared" si="472"/>
        <v/>
      </c>
      <c r="F1061" t="str">
        <f t="shared" si="473"/>
        <v/>
      </c>
      <c r="G1061" t="str">
        <f t="shared" si="497"/>
        <v/>
      </c>
      <c r="I1061" t="str">
        <f t="shared" si="474"/>
        <v/>
      </c>
      <c r="J1061" t="str">
        <f t="shared" si="475"/>
        <v/>
      </c>
      <c r="K1061" t="str">
        <f t="shared" si="476"/>
        <v/>
      </c>
      <c r="L1061" t="str">
        <f t="shared" si="477"/>
        <v/>
      </c>
      <c r="M1061" t="str">
        <f t="shared" si="478"/>
        <v/>
      </c>
      <c r="N1061" t="str">
        <f t="shared" si="479"/>
        <v/>
      </c>
      <c r="O1061" t="str">
        <f t="shared" si="480"/>
        <v/>
      </c>
      <c r="P1061" t="str">
        <f t="shared" si="481"/>
        <v/>
      </c>
      <c r="Q1061" t="str">
        <f t="shared" si="482"/>
        <v/>
      </c>
      <c r="R1061" t="str">
        <f t="shared" si="483"/>
        <v/>
      </c>
      <c r="S1061" t="str">
        <f t="shared" si="484"/>
        <v/>
      </c>
      <c r="T1061" t="str">
        <f t="shared" si="485"/>
        <v/>
      </c>
      <c r="U1061" t="str">
        <f t="shared" si="486"/>
        <v/>
      </c>
      <c r="V1061" t="str">
        <f t="shared" si="487"/>
        <v/>
      </c>
      <c r="W1061" t="str">
        <f t="shared" si="488"/>
        <v/>
      </c>
      <c r="X1061" t="str">
        <f t="shared" si="489"/>
        <v/>
      </c>
      <c r="Y1061" t="str">
        <f t="shared" si="490"/>
        <v/>
      </c>
      <c r="Z1061" t="str">
        <f t="shared" si="470"/>
        <v/>
      </c>
      <c r="AA1061" t="str">
        <f t="shared" si="491"/>
        <v/>
      </c>
      <c r="AB1061" t="str">
        <f t="shared" si="492"/>
        <v/>
      </c>
      <c r="AC1061" t="str">
        <f t="shared" si="493"/>
        <v/>
      </c>
      <c r="AD1061" t="str">
        <f t="shared" si="494"/>
        <v/>
      </c>
      <c r="AE1061" t="str">
        <f t="shared" si="495"/>
        <v/>
      </c>
      <c r="AF1061" t="str">
        <f t="shared" si="496"/>
        <v/>
      </c>
    </row>
    <row r="1062" spans="4:32" ht="14.4" hidden="1">
      <c r="D1062" t="str">
        <f t="shared" si="471"/>
        <v/>
      </c>
      <c r="E1062" t="str">
        <f t="shared" si="472"/>
        <v/>
      </c>
      <c r="F1062" t="str">
        <f t="shared" si="473"/>
        <v/>
      </c>
      <c r="G1062" t="str">
        <f t="shared" si="497"/>
        <v/>
      </c>
      <c r="I1062" t="str">
        <f t="shared" si="474"/>
        <v/>
      </c>
      <c r="J1062" t="str">
        <f t="shared" si="475"/>
        <v/>
      </c>
      <c r="K1062" t="str">
        <f t="shared" si="476"/>
        <v/>
      </c>
      <c r="L1062" t="str">
        <f t="shared" si="477"/>
        <v/>
      </c>
      <c r="M1062" t="str">
        <f t="shared" si="478"/>
        <v/>
      </c>
      <c r="N1062" t="str">
        <f t="shared" si="479"/>
        <v/>
      </c>
      <c r="O1062" t="str">
        <f t="shared" si="480"/>
        <v/>
      </c>
      <c r="P1062" t="str">
        <f t="shared" si="481"/>
        <v/>
      </c>
      <c r="Q1062" t="str">
        <f t="shared" si="482"/>
        <v/>
      </c>
      <c r="R1062" t="str">
        <f t="shared" si="483"/>
        <v/>
      </c>
      <c r="S1062" t="str">
        <f t="shared" si="484"/>
        <v/>
      </c>
      <c r="T1062" t="str">
        <f t="shared" si="485"/>
        <v/>
      </c>
      <c r="U1062" t="str">
        <f t="shared" si="486"/>
        <v/>
      </c>
      <c r="V1062" t="str">
        <f t="shared" si="487"/>
        <v/>
      </c>
      <c r="W1062" t="str">
        <f t="shared" si="488"/>
        <v/>
      </c>
      <c r="X1062" t="str">
        <f t="shared" si="489"/>
        <v/>
      </c>
      <c r="Y1062" t="str">
        <f t="shared" si="490"/>
        <v/>
      </c>
      <c r="Z1062" t="str">
        <f t="shared" si="470"/>
        <v/>
      </c>
      <c r="AA1062" t="str">
        <f t="shared" si="491"/>
        <v/>
      </c>
      <c r="AB1062" t="str">
        <f t="shared" si="492"/>
        <v/>
      </c>
      <c r="AC1062" t="str">
        <f t="shared" si="493"/>
        <v/>
      </c>
      <c r="AD1062" t="str">
        <f t="shared" si="494"/>
        <v/>
      </c>
      <c r="AE1062" t="str">
        <f t="shared" si="495"/>
        <v/>
      </c>
      <c r="AF1062" t="str">
        <f t="shared" si="496"/>
        <v/>
      </c>
    </row>
    <row r="1063" spans="4:32" ht="14.4" hidden="1">
      <c r="D1063" t="str">
        <f t="shared" si="471"/>
        <v/>
      </c>
      <c r="E1063" t="str">
        <f t="shared" si="472"/>
        <v/>
      </c>
      <c r="F1063" t="str">
        <f t="shared" si="473"/>
        <v/>
      </c>
      <c r="G1063" t="str">
        <f t="shared" si="497"/>
        <v/>
      </c>
      <c r="I1063" t="str">
        <f t="shared" si="474"/>
        <v/>
      </c>
      <c r="J1063" t="str">
        <f t="shared" si="475"/>
        <v/>
      </c>
      <c r="K1063" t="str">
        <f t="shared" si="476"/>
        <v/>
      </c>
      <c r="L1063" t="str">
        <f t="shared" si="477"/>
        <v/>
      </c>
      <c r="M1063" t="str">
        <f t="shared" si="478"/>
        <v/>
      </c>
      <c r="N1063" t="str">
        <f t="shared" si="479"/>
        <v/>
      </c>
      <c r="O1063" t="str">
        <f t="shared" si="480"/>
        <v/>
      </c>
      <c r="P1063" t="str">
        <f t="shared" si="481"/>
        <v/>
      </c>
      <c r="Q1063" t="str">
        <f t="shared" si="482"/>
        <v/>
      </c>
      <c r="R1063" t="str">
        <f t="shared" si="483"/>
        <v/>
      </c>
      <c r="S1063" t="str">
        <f t="shared" si="484"/>
        <v/>
      </c>
      <c r="T1063" t="str">
        <f t="shared" si="485"/>
        <v/>
      </c>
      <c r="U1063" t="str">
        <f t="shared" si="486"/>
        <v/>
      </c>
      <c r="V1063" t="str">
        <f t="shared" si="487"/>
        <v/>
      </c>
      <c r="W1063" t="str">
        <f t="shared" si="488"/>
        <v/>
      </c>
      <c r="X1063" t="str">
        <f t="shared" si="489"/>
        <v/>
      </c>
      <c r="Y1063" t="str">
        <f t="shared" si="490"/>
        <v/>
      </c>
      <c r="Z1063" t="str">
        <f t="shared" si="470"/>
        <v/>
      </c>
      <c r="AA1063" t="str">
        <f t="shared" si="491"/>
        <v/>
      </c>
      <c r="AB1063" t="str">
        <f t="shared" si="492"/>
        <v/>
      </c>
      <c r="AC1063" t="str">
        <f t="shared" si="493"/>
        <v/>
      </c>
      <c r="AD1063" t="str">
        <f t="shared" si="494"/>
        <v/>
      </c>
      <c r="AE1063" t="str">
        <f t="shared" si="495"/>
        <v/>
      </c>
      <c r="AF1063" t="str">
        <f t="shared" si="496"/>
        <v/>
      </c>
    </row>
    <row r="1064" spans="4:32" ht="14.4" hidden="1">
      <c r="D1064" t="str">
        <f t="shared" si="471"/>
        <v/>
      </c>
      <c r="E1064" t="str">
        <f t="shared" si="472"/>
        <v/>
      </c>
      <c r="F1064" t="str">
        <f t="shared" si="473"/>
        <v/>
      </c>
      <c r="G1064" t="str">
        <f t="shared" si="497"/>
        <v/>
      </c>
      <c r="I1064" t="str">
        <f t="shared" si="474"/>
        <v/>
      </c>
      <c r="J1064" t="str">
        <f t="shared" si="475"/>
        <v/>
      </c>
      <c r="K1064" t="str">
        <f t="shared" si="476"/>
        <v/>
      </c>
      <c r="L1064" t="str">
        <f t="shared" si="477"/>
        <v/>
      </c>
      <c r="M1064" t="str">
        <f t="shared" si="478"/>
        <v/>
      </c>
      <c r="N1064" t="str">
        <f t="shared" si="479"/>
        <v/>
      </c>
      <c r="O1064" t="str">
        <f t="shared" si="480"/>
        <v/>
      </c>
      <c r="P1064" t="str">
        <f t="shared" si="481"/>
        <v/>
      </c>
      <c r="Q1064" t="str">
        <f t="shared" si="482"/>
        <v/>
      </c>
      <c r="R1064" t="str">
        <f t="shared" si="483"/>
        <v/>
      </c>
      <c r="S1064" t="str">
        <f t="shared" si="484"/>
        <v/>
      </c>
      <c r="T1064" t="str">
        <f t="shared" si="485"/>
        <v/>
      </c>
      <c r="U1064" t="str">
        <f t="shared" si="486"/>
        <v/>
      </c>
      <c r="V1064" t="str">
        <f t="shared" si="487"/>
        <v/>
      </c>
      <c r="W1064" t="str">
        <f t="shared" si="488"/>
        <v/>
      </c>
      <c r="X1064" t="str">
        <f t="shared" si="489"/>
        <v/>
      </c>
      <c r="Y1064" t="str">
        <f t="shared" si="490"/>
        <v/>
      </c>
      <c r="Z1064" t="str">
        <f t="shared" si="470"/>
        <v/>
      </c>
      <c r="AA1064" t="str">
        <f t="shared" si="491"/>
        <v/>
      </c>
      <c r="AB1064" t="str">
        <f t="shared" si="492"/>
        <v/>
      </c>
      <c r="AC1064" t="str">
        <f t="shared" si="493"/>
        <v/>
      </c>
      <c r="AD1064" t="str">
        <f t="shared" si="494"/>
        <v/>
      </c>
      <c r="AE1064" t="str">
        <f t="shared" si="495"/>
        <v/>
      </c>
      <c r="AF1064" t="str">
        <f t="shared" si="496"/>
        <v/>
      </c>
    </row>
    <row r="1065" spans="4:32" ht="14.4" hidden="1">
      <c r="D1065" t="str">
        <f t="shared" si="471"/>
        <v/>
      </c>
      <c r="E1065" t="str">
        <f t="shared" si="472"/>
        <v/>
      </c>
      <c r="F1065" t="str">
        <f t="shared" si="473"/>
        <v/>
      </c>
      <c r="G1065" t="str">
        <f t="shared" si="497"/>
        <v/>
      </c>
      <c r="I1065" t="str">
        <f t="shared" si="474"/>
        <v/>
      </c>
      <c r="J1065" t="str">
        <f t="shared" si="475"/>
        <v/>
      </c>
      <c r="K1065" t="str">
        <f t="shared" si="476"/>
        <v/>
      </c>
      <c r="L1065" t="str">
        <f t="shared" si="477"/>
        <v/>
      </c>
      <c r="M1065" t="str">
        <f t="shared" si="478"/>
        <v/>
      </c>
      <c r="N1065" t="str">
        <f t="shared" si="479"/>
        <v/>
      </c>
      <c r="O1065" t="str">
        <f t="shared" si="480"/>
        <v/>
      </c>
      <c r="P1065" t="str">
        <f t="shared" si="481"/>
        <v/>
      </c>
      <c r="Q1065" t="str">
        <f t="shared" si="482"/>
        <v/>
      </c>
      <c r="R1065" t="str">
        <f t="shared" si="483"/>
        <v/>
      </c>
      <c r="S1065" t="str">
        <f t="shared" si="484"/>
        <v/>
      </c>
      <c r="T1065" t="str">
        <f t="shared" si="485"/>
        <v/>
      </c>
      <c r="U1065" t="str">
        <f t="shared" si="486"/>
        <v/>
      </c>
      <c r="V1065" t="str">
        <f t="shared" si="487"/>
        <v/>
      </c>
      <c r="W1065" t="str">
        <f t="shared" si="488"/>
        <v/>
      </c>
      <c r="X1065" t="str">
        <f t="shared" si="489"/>
        <v/>
      </c>
      <c r="Y1065" t="str">
        <f t="shared" si="490"/>
        <v/>
      </c>
      <c r="Z1065" t="str">
        <f t="shared" si="470"/>
        <v/>
      </c>
      <c r="AA1065" t="str">
        <f t="shared" si="491"/>
        <v/>
      </c>
      <c r="AB1065" t="str">
        <f t="shared" si="492"/>
        <v/>
      </c>
      <c r="AC1065" t="str">
        <f t="shared" si="493"/>
        <v/>
      </c>
      <c r="AD1065" t="str">
        <f t="shared" si="494"/>
        <v/>
      </c>
      <c r="AE1065" t="str">
        <f t="shared" si="495"/>
        <v/>
      </c>
      <c r="AF1065" t="str">
        <f t="shared" si="496"/>
        <v/>
      </c>
    </row>
    <row r="1066" spans="4:32" ht="14.4" hidden="1">
      <c r="D1066" t="str">
        <f t="shared" si="471"/>
        <v/>
      </c>
      <c r="E1066" t="str">
        <f t="shared" si="472"/>
        <v/>
      </c>
      <c r="F1066" t="str">
        <f t="shared" si="473"/>
        <v/>
      </c>
      <c r="G1066" t="str">
        <f t="shared" si="497"/>
        <v/>
      </c>
      <c r="I1066" t="str">
        <f t="shared" si="474"/>
        <v/>
      </c>
      <c r="J1066" t="str">
        <f t="shared" si="475"/>
        <v/>
      </c>
      <c r="K1066" t="str">
        <f t="shared" si="476"/>
        <v/>
      </c>
      <c r="L1066" t="str">
        <f t="shared" si="477"/>
        <v/>
      </c>
      <c r="M1066" t="str">
        <f t="shared" si="478"/>
        <v/>
      </c>
      <c r="N1066" t="str">
        <f t="shared" si="479"/>
        <v/>
      </c>
      <c r="O1066" t="str">
        <f t="shared" si="480"/>
        <v/>
      </c>
      <c r="P1066" t="str">
        <f t="shared" si="481"/>
        <v/>
      </c>
      <c r="Q1066" t="str">
        <f t="shared" si="482"/>
        <v/>
      </c>
      <c r="R1066" t="str">
        <f t="shared" si="483"/>
        <v/>
      </c>
      <c r="S1066" t="str">
        <f t="shared" si="484"/>
        <v/>
      </c>
      <c r="T1066" t="str">
        <f t="shared" si="485"/>
        <v/>
      </c>
      <c r="U1066" t="str">
        <f t="shared" si="486"/>
        <v/>
      </c>
      <c r="V1066" t="str">
        <f t="shared" si="487"/>
        <v/>
      </c>
      <c r="W1066" t="str">
        <f t="shared" si="488"/>
        <v/>
      </c>
      <c r="X1066" t="str">
        <f t="shared" si="489"/>
        <v/>
      </c>
      <c r="Y1066" t="str">
        <f t="shared" si="490"/>
        <v/>
      </c>
      <c r="Z1066" t="str">
        <f t="shared" si="470"/>
        <v/>
      </c>
      <c r="AA1066" t="str">
        <f t="shared" si="491"/>
        <v/>
      </c>
      <c r="AB1066" t="str">
        <f t="shared" si="492"/>
        <v/>
      </c>
      <c r="AC1066" t="str">
        <f t="shared" si="493"/>
        <v/>
      </c>
      <c r="AD1066" t="str">
        <f t="shared" si="494"/>
        <v/>
      </c>
      <c r="AE1066" t="str">
        <f t="shared" si="495"/>
        <v/>
      </c>
      <c r="AF1066" t="str">
        <f t="shared" si="496"/>
        <v/>
      </c>
    </row>
    <row r="1067" spans="4:32" ht="14.4" hidden="1">
      <c r="D1067" t="str">
        <f t="shared" si="471"/>
        <v/>
      </c>
      <c r="E1067" t="str">
        <f t="shared" si="472"/>
        <v/>
      </c>
      <c r="F1067" t="str">
        <f t="shared" si="473"/>
        <v/>
      </c>
      <c r="G1067" t="str">
        <f t="shared" si="497"/>
        <v/>
      </c>
      <c r="I1067" t="str">
        <f t="shared" si="474"/>
        <v/>
      </c>
      <c r="J1067" t="str">
        <f t="shared" si="475"/>
        <v/>
      </c>
      <c r="K1067" t="str">
        <f t="shared" si="476"/>
        <v/>
      </c>
      <c r="L1067" t="str">
        <f t="shared" si="477"/>
        <v/>
      </c>
      <c r="M1067" t="str">
        <f t="shared" si="478"/>
        <v/>
      </c>
      <c r="N1067" t="str">
        <f t="shared" si="479"/>
        <v/>
      </c>
      <c r="O1067" t="str">
        <f t="shared" si="480"/>
        <v/>
      </c>
      <c r="P1067" t="str">
        <f t="shared" si="481"/>
        <v/>
      </c>
      <c r="Q1067" t="str">
        <f t="shared" si="482"/>
        <v/>
      </c>
      <c r="R1067" t="str">
        <f t="shared" si="483"/>
        <v/>
      </c>
      <c r="S1067" t="str">
        <f t="shared" si="484"/>
        <v/>
      </c>
      <c r="T1067" t="str">
        <f t="shared" si="485"/>
        <v/>
      </c>
      <c r="U1067" t="str">
        <f t="shared" si="486"/>
        <v/>
      </c>
      <c r="V1067" t="str">
        <f t="shared" si="487"/>
        <v/>
      </c>
      <c r="W1067" t="str">
        <f t="shared" si="488"/>
        <v/>
      </c>
      <c r="X1067" t="str">
        <f t="shared" si="489"/>
        <v/>
      </c>
      <c r="Y1067" t="str">
        <f t="shared" si="490"/>
        <v/>
      </c>
      <c r="Z1067" t="str">
        <f t="shared" si="470"/>
        <v/>
      </c>
      <c r="AA1067" t="str">
        <f t="shared" si="491"/>
        <v/>
      </c>
      <c r="AB1067" t="str">
        <f t="shared" si="492"/>
        <v/>
      </c>
      <c r="AC1067" t="str">
        <f t="shared" si="493"/>
        <v/>
      </c>
      <c r="AD1067" t="str">
        <f t="shared" si="494"/>
        <v/>
      </c>
      <c r="AE1067" t="str">
        <f t="shared" si="495"/>
        <v/>
      </c>
      <c r="AF1067" t="str">
        <f t="shared" si="496"/>
        <v/>
      </c>
    </row>
    <row r="1068" spans="4:32" ht="14.4" hidden="1">
      <c r="D1068" t="str">
        <f t="shared" si="471"/>
        <v/>
      </c>
      <c r="E1068" t="str">
        <f t="shared" si="472"/>
        <v/>
      </c>
      <c r="F1068" t="str">
        <f t="shared" si="473"/>
        <v/>
      </c>
      <c r="G1068" t="str">
        <f t="shared" si="497"/>
        <v/>
      </c>
      <c r="I1068" t="str">
        <f t="shared" si="474"/>
        <v/>
      </c>
      <c r="J1068" t="str">
        <f t="shared" si="475"/>
        <v/>
      </c>
      <c r="K1068" t="str">
        <f t="shared" si="476"/>
        <v/>
      </c>
      <c r="L1068" t="str">
        <f t="shared" si="477"/>
        <v/>
      </c>
      <c r="M1068" t="str">
        <f t="shared" si="478"/>
        <v/>
      </c>
      <c r="N1068" t="str">
        <f t="shared" si="479"/>
        <v/>
      </c>
      <c r="O1068" t="str">
        <f t="shared" si="480"/>
        <v/>
      </c>
      <c r="P1068" t="str">
        <f t="shared" si="481"/>
        <v/>
      </c>
      <c r="Q1068" t="str">
        <f t="shared" si="482"/>
        <v/>
      </c>
      <c r="R1068" t="str">
        <f t="shared" si="483"/>
        <v/>
      </c>
      <c r="S1068" t="str">
        <f t="shared" si="484"/>
        <v/>
      </c>
      <c r="T1068" t="str">
        <f t="shared" si="485"/>
        <v/>
      </c>
      <c r="U1068" t="str">
        <f t="shared" si="486"/>
        <v/>
      </c>
      <c r="V1068" t="str">
        <f t="shared" si="487"/>
        <v/>
      </c>
      <c r="W1068" t="str">
        <f t="shared" si="488"/>
        <v/>
      </c>
      <c r="X1068" t="str">
        <f t="shared" si="489"/>
        <v/>
      </c>
      <c r="Y1068" t="str">
        <f t="shared" si="490"/>
        <v/>
      </c>
      <c r="Z1068" t="str">
        <f t="shared" si="470"/>
        <v/>
      </c>
      <c r="AA1068" t="str">
        <f t="shared" si="491"/>
        <v/>
      </c>
      <c r="AB1068" t="str">
        <f t="shared" si="492"/>
        <v/>
      </c>
      <c r="AC1068" t="str">
        <f t="shared" si="493"/>
        <v/>
      </c>
      <c r="AD1068" t="str">
        <f t="shared" si="494"/>
        <v/>
      </c>
      <c r="AE1068" t="str">
        <f t="shared" si="495"/>
        <v/>
      </c>
      <c r="AF1068" t="str">
        <f t="shared" si="496"/>
        <v/>
      </c>
    </row>
    <row r="1069" spans="4:32" ht="14.4" hidden="1">
      <c r="D1069" t="str">
        <f t="shared" si="471"/>
        <v/>
      </c>
      <c r="E1069" t="str">
        <f t="shared" si="472"/>
        <v/>
      </c>
      <c r="F1069" t="str">
        <f t="shared" si="473"/>
        <v/>
      </c>
      <c r="G1069" t="str">
        <f t="shared" si="497"/>
        <v/>
      </c>
      <c r="I1069" t="str">
        <f t="shared" si="474"/>
        <v/>
      </c>
      <c r="J1069" t="str">
        <f t="shared" si="475"/>
        <v/>
      </c>
      <c r="K1069" t="str">
        <f t="shared" si="476"/>
        <v/>
      </c>
      <c r="L1069" t="str">
        <f t="shared" si="477"/>
        <v/>
      </c>
      <c r="M1069" t="str">
        <f t="shared" si="478"/>
        <v/>
      </c>
      <c r="N1069" t="str">
        <f t="shared" si="479"/>
        <v/>
      </c>
      <c r="O1069" t="str">
        <f t="shared" si="480"/>
        <v/>
      </c>
      <c r="P1069" t="str">
        <f t="shared" si="481"/>
        <v/>
      </c>
      <c r="Q1069" t="str">
        <f t="shared" si="482"/>
        <v/>
      </c>
      <c r="R1069" t="str">
        <f t="shared" si="483"/>
        <v/>
      </c>
      <c r="S1069" t="str">
        <f t="shared" si="484"/>
        <v/>
      </c>
      <c r="T1069" t="str">
        <f t="shared" si="485"/>
        <v/>
      </c>
      <c r="U1069" t="str">
        <f t="shared" si="486"/>
        <v/>
      </c>
      <c r="V1069" t="str">
        <f t="shared" si="487"/>
        <v/>
      </c>
      <c r="W1069" t="str">
        <f t="shared" si="488"/>
        <v/>
      </c>
      <c r="X1069" t="str">
        <f t="shared" si="489"/>
        <v/>
      </c>
      <c r="Y1069" t="str">
        <f t="shared" si="490"/>
        <v/>
      </c>
      <c r="Z1069" t="str">
        <f t="shared" si="470"/>
        <v/>
      </c>
      <c r="AA1069" t="str">
        <f t="shared" si="491"/>
        <v/>
      </c>
      <c r="AB1069" t="str">
        <f t="shared" si="492"/>
        <v/>
      </c>
      <c r="AC1069" t="str">
        <f t="shared" si="493"/>
        <v/>
      </c>
      <c r="AD1069" t="str">
        <f t="shared" si="494"/>
        <v/>
      </c>
      <c r="AE1069" t="str">
        <f t="shared" si="495"/>
        <v/>
      </c>
      <c r="AF1069" t="str">
        <f t="shared" si="496"/>
        <v/>
      </c>
    </row>
    <row r="1070" spans="4:32" ht="14.4" hidden="1">
      <c r="D1070" t="str">
        <f t="shared" si="471"/>
        <v/>
      </c>
      <c r="E1070" t="str">
        <f t="shared" si="472"/>
        <v/>
      </c>
      <c r="F1070" t="str">
        <f t="shared" si="473"/>
        <v/>
      </c>
      <c r="G1070" t="str">
        <f t="shared" si="497"/>
        <v/>
      </c>
      <c r="I1070" t="str">
        <f t="shared" si="474"/>
        <v/>
      </c>
      <c r="J1070" t="str">
        <f t="shared" si="475"/>
        <v/>
      </c>
      <c r="K1070" t="str">
        <f t="shared" si="476"/>
        <v/>
      </c>
      <c r="L1070" t="str">
        <f t="shared" si="477"/>
        <v/>
      </c>
      <c r="M1070" t="str">
        <f t="shared" si="478"/>
        <v/>
      </c>
      <c r="N1070" t="str">
        <f t="shared" si="479"/>
        <v/>
      </c>
      <c r="O1070" t="str">
        <f t="shared" si="480"/>
        <v/>
      </c>
      <c r="P1070" t="str">
        <f t="shared" si="481"/>
        <v/>
      </c>
      <c r="Q1070" t="str">
        <f t="shared" si="482"/>
        <v/>
      </c>
      <c r="R1070" t="str">
        <f t="shared" si="483"/>
        <v/>
      </c>
      <c r="S1070" t="str">
        <f t="shared" si="484"/>
        <v/>
      </c>
      <c r="T1070" t="str">
        <f t="shared" si="485"/>
        <v/>
      </c>
      <c r="U1070" t="str">
        <f t="shared" si="486"/>
        <v/>
      </c>
      <c r="V1070" t="str">
        <f t="shared" si="487"/>
        <v/>
      </c>
      <c r="W1070" t="str">
        <f t="shared" si="488"/>
        <v/>
      </c>
      <c r="X1070" t="str">
        <f t="shared" si="489"/>
        <v/>
      </c>
      <c r="Y1070" t="str">
        <f t="shared" si="490"/>
        <v/>
      </c>
      <c r="Z1070" t="str">
        <f t="shared" si="470"/>
        <v/>
      </c>
      <c r="AA1070" t="str">
        <f t="shared" si="491"/>
        <v/>
      </c>
      <c r="AB1070" t="str">
        <f t="shared" si="492"/>
        <v/>
      </c>
      <c r="AC1070" t="str">
        <f t="shared" si="493"/>
        <v/>
      </c>
      <c r="AD1070" t="str">
        <f t="shared" si="494"/>
        <v/>
      </c>
      <c r="AE1070" t="str">
        <f t="shared" si="495"/>
        <v/>
      </c>
      <c r="AF1070" t="str">
        <f t="shared" si="496"/>
        <v/>
      </c>
    </row>
    <row r="1071" spans="4:32" ht="14.4" hidden="1">
      <c r="D1071" t="str">
        <f t="shared" si="471"/>
        <v/>
      </c>
      <c r="E1071" t="str">
        <f t="shared" si="472"/>
        <v/>
      </c>
      <c r="F1071" t="str">
        <f t="shared" si="473"/>
        <v/>
      </c>
      <c r="G1071" t="str">
        <f t="shared" si="497"/>
        <v/>
      </c>
      <c r="I1071" t="str">
        <f t="shared" si="474"/>
        <v/>
      </c>
      <c r="J1071" t="str">
        <f t="shared" si="475"/>
        <v/>
      </c>
      <c r="K1071" t="str">
        <f t="shared" si="476"/>
        <v/>
      </c>
      <c r="L1071" t="str">
        <f t="shared" si="477"/>
        <v/>
      </c>
      <c r="M1071" t="str">
        <f t="shared" si="478"/>
        <v/>
      </c>
      <c r="N1071" t="str">
        <f t="shared" si="479"/>
        <v/>
      </c>
      <c r="O1071" t="str">
        <f t="shared" si="480"/>
        <v/>
      </c>
      <c r="P1071" t="str">
        <f t="shared" si="481"/>
        <v/>
      </c>
      <c r="Q1071" t="str">
        <f t="shared" si="482"/>
        <v/>
      </c>
      <c r="R1071" t="str">
        <f t="shared" si="483"/>
        <v/>
      </c>
      <c r="S1071" t="str">
        <f t="shared" si="484"/>
        <v/>
      </c>
      <c r="T1071" t="str">
        <f t="shared" si="485"/>
        <v/>
      </c>
      <c r="U1071" t="str">
        <f t="shared" si="486"/>
        <v/>
      </c>
      <c r="V1071" t="str">
        <f t="shared" si="487"/>
        <v/>
      </c>
      <c r="W1071" t="str">
        <f t="shared" si="488"/>
        <v/>
      </c>
      <c r="X1071" t="str">
        <f t="shared" si="489"/>
        <v/>
      </c>
      <c r="Y1071" t="str">
        <f t="shared" si="490"/>
        <v/>
      </c>
      <c r="Z1071" t="str">
        <f t="shared" si="470"/>
        <v/>
      </c>
      <c r="AA1071" t="str">
        <f t="shared" si="491"/>
        <v/>
      </c>
      <c r="AB1071" t="str">
        <f t="shared" si="492"/>
        <v/>
      </c>
      <c r="AC1071" t="str">
        <f t="shared" si="493"/>
        <v/>
      </c>
      <c r="AD1071" t="str">
        <f t="shared" si="494"/>
        <v/>
      </c>
      <c r="AE1071" t="str">
        <f t="shared" si="495"/>
        <v/>
      </c>
      <c r="AF1071" t="str">
        <f t="shared" si="496"/>
        <v/>
      </c>
    </row>
    <row r="1072" spans="4:32" ht="14.4" hidden="1">
      <c r="D1072" t="str">
        <f t="shared" si="471"/>
        <v/>
      </c>
      <c r="E1072" t="str">
        <f t="shared" si="472"/>
        <v/>
      </c>
      <c r="F1072" t="str">
        <f t="shared" si="473"/>
        <v/>
      </c>
      <c r="G1072" t="str">
        <f t="shared" si="497"/>
        <v/>
      </c>
      <c r="I1072" t="str">
        <f t="shared" si="474"/>
        <v/>
      </c>
      <c r="J1072" t="str">
        <f t="shared" si="475"/>
        <v/>
      </c>
      <c r="K1072" t="str">
        <f t="shared" si="476"/>
        <v/>
      </c>
      <c r="L1072" t="str">
        <f t="shared" si="477"/>
        <v/>
      </c>
      <c r="M1072" t="str">
        <f t="shared" si="478"/>
        <v/>
      </c>
      <c r="N1072" t="str">
        <f t="shared" si="479"/>
        <v/>
      </c>
      <c r="O1072" t="str">
        <f t="shared" si="480"/>
        <v/>
      </c>
      <c r="P1072" t="str">
        <f t="shared" si="481"/>
        <v/>
      </c>
      <c r="Q1072" t="str">
        <f t="shared" si="482"/>
        <v/>
      </c>
      <c r="R1072" t="str">
        <f t="shared" si="483"/>
        <v/>
      </c>
      <c r="S1072" t="str">
        <f t="shared" si="484"/>
        <v/>
      </c>
      <c r="T1072" t="str">
        <f t="shared" si="485"/>
        <v/>
      </c>
      <c r="U1072" t="str">
        <f t="shared" si="486"/>
        <v/>
      </c>
      <c r="V1072" t="str">
        <f t="shared" si="487"/>
        <v/>
      </c>
      <c r="W1072" t="str">
        <f t="shared" si="488"/>
        <v/>
      </c>
      <c r="X1072" t="str">
        <f t="shared" si="489"/>
        <v/>
      </c>
      <c r="Y1072" t="str">
        <f t="shared" si="490"/>
        <v/>
      </c>
      <c r="Z1072" t="str">
        <f t="shared" si="470"/>
        <v/>
      </c>
      <c r="AA1072" t="str">
        <f t="shared" si="491"/>
        <v/>
      </c>
      <c r="AB1072" t="str">
        <f t="shared" si="492"/>
        <v/>
      </c>
      <c r="AC1072" t="str">
        <f t="shared" si="493"/>
        <v/>
      </c>
      <c r="AD1072" t="str">
        <f t="shared" si="494"/>
        <v/>
      </c>
      <c r="AE1072" t="str">
        <f t="shared" si="495"/>
        <v/>
      </c>
      <c r="AF1072" t="str">
        <f t="shared" si="496"/>
        <v/>
      </c>
    </row>
    <row r="1073" spans="4:32" ht="14.4" hidden="1">
      <c r="D1073" t="str">
        <f t="shared" si="471"/>
        <v/>
      </c>
      <c r="E1073" t="str">
        <f t="shared" si="472"/>
        <v/>
      </c>
      <c r="F1073" t="str">
        <f t="shared" si="473"/>
        <v/>
      </c>
      <c r="G1073" t="str">
        <f t="shared" si="497"/>
        <v/>
      </c>
      <c r="I1073" t="str">
        <f t="shared" si="474"/>
        <v/>
      </c>
      <c r="J1073" t="str">
        <f t="shared" si="475"/>
        <v/>
      </c>
      <c r="K1073" t="str">
        <f t="shared" si="476"/>
        <v/>
      </c>
      <c r="L1073" t="str">
        <f t="shared" si="477"/>
        <v/>
      </c>
      <c r="M1073" t="str">
        <f t="shared" si="478"/>
        <v/>
      </c>
      <c r="N1073" t="str">
        <f t="shared" si="479"/>
        <v/>
      </c>
      <c r="O1073" t="str">
        <f t="shared" si="480"/>
        <v/>
      </c>
      <c r="P1073" t="str">
        <f t="shared" si="481"/>
        <v/>
      </c>
      <c r="Q1073" t="str">
        <f t="shared" si="482"/>
        <v/>
      </c>
      <c r="R1073" t="str">
        <f t="shared" si="483"/>
        <v/>
      </c>
      <c r="S1073" t="str">
        <f t="shared" si="484"/>
        <v/>
      </c>
      <c r="T1073" t="str">
        <f t="shared" si="485"/>
        <v/>
      </c>
      <c r="U1073" t="str">
        <f t="shared" si="486"/>
        <v/>
      </c>
      <c r="V1073" t="str">
        <f t="shared" si="487"/>
        <v/>
      </c>
      <c r="W1073" t="str">
        <f t="shared" si="488"/>
        <v/>
      </c>
      <c r="X1073" t="str">
        <f t="shared" si="489"/>
        <v/>
      </c>
      <c r="Y1073" t="str">
        <f t="shared" si="490"/>
        <v/>
      </c>
      <c r="Z1073" t="str">
        <f t="shared" si="470"/>
        <v/>
      </c>
      <c r="AA1073" t="str">
        <f t="shared" si="491"/>
        <v/>
      </c>
      <c r="AB1073" t="str">
        <f t="shared" si="492"/>
        <v/>
      </c>
      <c r="AC1073" t="str">
        <f t="shared" si="493"/>
        <v/>
      </c>
      <c r="AD1073" t="str">
        <f t="shared" si="494"/>
        <v/>
      </c>
      <c r="AE1073" t="str">
        <f t="shared" si="495"/>
        <v/>
      </c>
      <c r="AF1073" t="str">
        <f t="shared" si="496"/>
        <v/>
      </c>
    </row>
    <row r="1074" spans="4:32" ht="14.4" hidden="1">
      <c r="D1074" t="str">
        <f t="shared" si="471"/>
        <v/>
      </c>
      <c r="E1074" t="str">
        <f t="shared" si="472"/>
        <v/>
      </c>
      <c r="F1074" t="str">
        <f t="shared" si="473"/>
        <v/>
      </c>
      <c r="G1074" t="str">
        <f t="shared" si="497"/>
        <v/>
      </c>
      <c r="I1074" t="str">
        <f t="shared" si="474"/>
        <v/>
      </c>
      <c r="J1074" t="str">
        <f t="shared" si="475"/>
        <v/>
      </c>
      <c r="K1074" t="str">
        <f t="shared" si="476"/>
        <v/>
      </c>
      <c r="L1074" t="str">
        <f t="shared" si="477"/>
        <v/>
      </c>
      <c r="M1074" t="str">
        <f t="shared" si="478"/>
        <v/>
      </c>
      <c r="N1074" t="str">
        <f t="shared" si="479"/>
        <v/>
      </c>
      <c r="O1074" t="str">
        <f t="shared" si="480"/>
        <v/>
      </c>
      <c r="P1074" t="str">
        <f t="shared" si="481"/>
        <v/>
      </c>
      <c r="Q1074" t="str">
        <f t="shared" si="482"/>
        <v/>
      </c>
      <c r="R1074" t="str">
        <f t="shared" si="483"/>
        <v/>
      </c>
      <c r="S1074" t="str">
        <f t="shared" si="484"/>
        <v/>
      </c>
      <c r="T1074" t="str">
        <f t="shared" si="485"/>
        <v/>
      </c>
      <c r="U1074" t="str">
        <f t="shared" si="486"/>
        <v/>
      </c>
      <c r="V1074" t="str">
        <f t="shared" si="487"/>
        <v/>
      </c>
      <c r="W1074" t="str">
        <f t="shared" si="488"/>
        <v/>
      </c>
      <c r="X1074" t="str">
        <f t="shared" si="489"/>
        <v/>
      </c>
      <c r="Y1074" t="str">
        <f t="shared" si="490"/>
        <v/>
      </c>
      <c r="Z1074" t="str">
        <f t="shared" si="470"/>
        <v/>
      </c>
      <c r="AA1074" t="str">
        <f t="shared" si="491"/>
        <v/>
      </c>
      <c r="AB1074" t="str">
        <f t="shared" si="492"/>
        <v/>
      </c>
      <c r="AC1074" t="str">
        <f t="shared" si="493"/>
        <v/>
      </c>
      <c r="AD1074" t="str">
        <f t="shared" si="494"/>
        <v/>
      </c>
      <c r="AE1074" t="str">
        <f t="shared" si="495"/>
        <v/>
      </c>
      <c r="AF1074" t="str">
        <f t="shared" si="496"/>
        <v/>
      </c>
    </row>
    <row r="1075" spans="4:32" ht="14.4" hidden="1">
      <c r="D1075" t="str">
        <f t="shared" si="471"/>
        <v/>
      </c>
      <c r="E1075" t="str">
        <f t="shared" si="472"/>
        <v/>
      </c>
      <c r="F1075" t="str">
        <f t="shared" si="473"/>
        <v/>
      </c>
      <c r="G1075" t="str">
        <f t="shared" si="497"/>
        <v/>
      </c>
      <c r="I1075" t="str">
        <f t="shared" si="474"/>
        <v/>
      </c>
      <c r="J1075" t="str">
        <f t="shared" si="475"/>
        <v/>
      </c>
      <c r="K1075" t="str">
        <f t="shared" si="476"/>
        <v/>
      </c>
      <c r="L1075" t="str">
        <f t="shared" si="477"/>
        <v/>
      </c>
      <c r="M1075" t="str">
        <f t="shared" si="478"/>
        <v/>
      </c>
      <c r="N1075" t="str">
        <f t="shared" si="479"/>
        <v/>
      </c>
      <c r="O1075" t="str">
        <f t="shared" si="480"/>
        <v/>
      </c>
      <c r="P1075" t="str">
        <f t="shared" si="481"/>
        <v/>
      </c>
      <c r="Q1075" t="str">
        <f t="shared" si="482"/>
        <v/>
      </c>
      <c r="R1075" t="str">
        <f t="shared" si="483"/>
        <v/>
      </c>
      <c r="S1075" t="str">
        <f t="shared" si="484"/>
        <v/>
      </c>
      <c r="T1075" t="str">
        <f t="shared" si="485"/>
        <v/>
      </c>
      <c r="U1075" t="str">
        <f t="shared" si="486"/>
        <v/>
      </c>
      <c r="V1075" t="str">
        <f t="shared" si="487"/>
        <v/>
      </c>
      <c r="W1075" t="str">
        <f t="shared" si="488"/>
        <v/>
      </c>
      <c r="X1075" t="str">
        <f t="shared" si="489"/>
        <v/>
      </c>
      <c r="Y1075" t="str">
        <f t="shared" si="490"/>
        <v/>
      </c>
      <c r="Z1075" t="str">
        <f t="shared" si="470"/>
        <v/>
      </c>
      <c r="AA1075" t="str">
        <f t="shared" si="491"/>
        <v/>
      </c>
      <c r="AB1075" t="str">
        <f t="shared" si="492"/>
        <v/>
      </c>
      <c r="AC1075" t="str">
        <f t="shared" si="493"/>
        <v/>
      </c>
      <c r="AD1075" t="str">
        <f t="shared" si="494"/>
        <v/>
      </c>
      <c r="AE1075" t="str">
        <f t="shared" si="495"/>
        <v/>
      </c>
      <c r="AF1075" t="str">
        <f t="shared" si="496"/>
        <v/>
      </c>
    </row>
    <row r="1076" spans="4:32" ht="14.4" hidden="1">
      <c r="D1076" t="str">
        <f t="shared" si="471"/>
        <v/>
      </c>
      <c r="E1076" t="str">
        <f t="shared" si="472"/>
        <v/>
      </c>
      <c r="F1076" t="str">
        <f t="shared" si="473"/>
        <v/>
      </c>
      <c r="G1076" t="str">
        <f t="shared" si="497"/>
        <v/>
      </c>
      <c r="I1076" t="str">
        <f t="shared" si="474"/>
        <v/>
      </c>
      <c r="J1076" t="str">
        <f t="shared" si="475"/>
        <v/>
      </c>
      <c r="K1076" t="str">
        <f t="shared" si="476"/>
        <v/>
      </c>
      <c r="L1076" t="str">
        <f t="shared" si="477"/>
        <v/>
      </c>
      <c r="M1076" t="str">
        <f t="shared" si="478"/>
        <v/>
      </c>
      <c r="N1076" t="str">
        <f t="shared" si="479"/>
        <v/>
      </c>
      <c r="O1076" t="str">
        <f t="shared" si="480"/>
        <v/>
      </c>
      <c r="P1076" t="str">
        <f t="shared" si="481"/>
        <v/>
      </c>
      <c r="Q1076" t="str">
        <f t="shared" si="482"/>
        <v/>
      </c>
      <c r="R1076" t="str">
        <f t="shared" si="483"/>
        <v/>
      </c>
      <c r="S1076" t="str">
        <f t="shared" si="484"/>
        <v/>
      </c>
      <c r="T1076" t="str">
        <f t="shared" si="485"/>
        <v/>
      </c>
      <c r="U1076" t="str">
        <f t="shared" si="486"/>
        <v/>
      </c>
      <c r="V1076" t="str">
        <f t="shared" si="487"/>
        <v/>
      </c>
      <c r="W1076" t="str">
        <f t="shared" si="488"/>
        <v/>
      </c>
      <c r="X1076" t="str">
        <f t="shared" si="489"/>
        <v/>
      </c>
      <c r="Y1076" t="str">
        <f t="shared" si="490"/>
        <v/>
      </c>
      <c r="Z1076" t="str">
        <f t="shared" si="470"/>
        <v/>
      </c>
      <c r="AA1076" t="str">
        <f t="shared" si="491"/>
        <v/>
      </c>
      <c r="AB1076" t="str">
        <f t="shared" si="492"/>
        <v/>
      </c>
      <c r="AC1076" t="str">
        <f t="shared" si="493"/>
        <v/>
      </c>
      <c r="AD1076" t="str">
        <f t="shared" si="494"/>
        <v/>
      </c>
      <c r="AE1076" t="str">
        <f t="shared" si="495"/>
        <v/>
      </c>
      <c r="AF1076" t="str">
        <f t="shared" si="496"/>
        <v/>
      </c>
    </row>
    <row r="1077" spans="4:32" ht="14.4" hidden="1">
      <c r="D1077" t="str">
        <f t="shared" si="471"/>
        <v/>
      </c>
      <c r="E1077" t="str">
        <f t="shared" si="472"/>
        <v/>
      </c>
      <c r="F1077" t="str">
        <f t="shared" si="473"/>
        <v/>
      </c>
      <c r="G1077" t="str">
        <f t="shared" si="497"/>
        <v/>
      </c>
      <c r="I1077" t="str">
        <f t="shared" si="474"/>
        <v/>
      </c>
      <c r="J1077" t="str">
        <f t="shared" si="475"/>
        <v/>
      </c>
      <c r="K1077" t="str">
        <f t="shared" si="476"/>
        <v/>
      </c>
      <c r="L1077" t="str">
        <f t="shared" si="477"/>
        <v/>
      </c>
      <c r="M1077" t="str">
        <f t="shared" si="478"/>
        <v/>
      </c>
      <c r="N1077" t="str">
        <f t="shared" si="479"/>
        <v/>
      </c>
      <c r="O1077" t="str">
        <f t="shared" si="480"/>
        <v/>
      </c>
      <c r="P1077" t="str">
        <f t="shared" si="481"/>
        <v/>
      </c>
      <c r="Q1077" t="str">
        <f t="shared" si="482"/>
        <v/>
      </c>
      <c r="R1077" t="str">
        <f t="shared" si="483"/>
        <v/>
      </c>
      <c r="S1077" t="str">
        <f t="shared" si="484"/>
        <v/>
      </c>
      <c r="T1077" t="str">
        <f t="shared" si="485"/>
        <v/>
      </c>
      <c r="U1077" t="str">
        <f t="shared" si="486"/>
        <v/>
      </c>
      <c r="V1077" t="str">
        <f t="shared" si="487"/>
        <v/>
      </c>
      <c r="W1077" t="str">
        <f t="shared" si="488"/>
        <v/>
      </c>
      <c r="X1077" t="str">
        <f t="shared" si="489"/>
        <v/>
      </c>
      <c r="Y1077" t="str">
        <f t="shared" si="490"/>
        <v/>
      </c>
      <c r="Z1077" t="str">
        <f t="shared" ref="Z1077:Z1140" si="498">IF(ISBLANK(A1077), "", BR1077)</f>
        <v/>
      </c>
      <c r="AA1077" t="str">
        <f t="shared" si="491"/>
        <v/>
      </c>
      <c r="AB1077" t="str">
        <f t="shared" si="492"/>
        <v/>
      </c>
      <c r="AC1077" t="str">
        <f t="shared" si="493"/>
        <v/>
      </c>
      <c r="AD1077" t="str">
        <f t="shared" si="494"/>
        <v/>
      </c>
      <c r="AE1077" t="str">
        <f t="shared" si="495"/>
        <v/>
      </c>
      <c r="AF1077" t="str">
        <f t="shared" si="496"/>
        <v/>
      </c>
    </row>
    <row r="1078" spans="4:32" ht="14.4" hidden="1">
      <c r="D1078" t="str">
        <f t="shared" si="471"/>
        <v/>
      </c>
      <c r="E1078" t="str">
        <f t="shared" si="472"/>
        <v/>
      </c>
      <c r="F1078" t="str">
        <f t="shared" si="473"/>
        <v/>
      </c>
      <c r="G1078" t="str">
        <f t="shared" si="497"/>
        <v/>
      </c>
      <c r="I1078" t="str">
        <f t="shared" si="474"/>
        <v/>
      </c>
      <c r="J1078" t="str">
        <f t="shared" si="475"/>
        <v/>
      </c>
      <c r="K1078" t="str">
        <f t="shared" si="476"/>
        <v/>
      </c>
      <c r="L1078" t="str">
        <f t="shared" si="477"/>
        <v/>
      </c>
      <c r="M1078" t="str">
        <f t="shared" si="478"/>
        <v/>
      </c>
      <c r="N1078" t="str">
        <f t="shared" si="479"/>
        <v/>
      </c>
      <c r="O1078" t="str">
        <f t="shared" si="480"/>
        <v/>
      </c>
      <c r="P1078" t="str">
        <f t="shared" si="481"/>
        <v/>
      </c>
      <c r="Q1078" t="str">
        <f t="shared" si="482"/>
        <v/>
      </c>
      <c r="R1078" t="str">
        <f t="shared" si="483"/>
        <v/>
      </c>
      <c r="S1078" t="str">
        <f t="shared" si="484"/>
        <v/>
      </c>
      <c r="T1078" t="str">
        <f t="shared" si="485"/>
        <v/>
      </c>
      <c r="U1078" t="str">
        <f t="shared" si="486"/>
        <v/>
      </c>
      <c r="V1078" t="str">
        <f t="shared" si="487"/>
        <v/>
      </c>
      <c r="W1078" t="str">
        <f t="shared" si="488"/>
        <v/>
      </c>
      <c r="X1078" t="str">
        <f t="shared" si="489"/>
        <v/>
      </c>
      <c r="Y1078" t="str">
        <f t="shared" si="490"/>
        <v/>
      </c>
      <c r="Z1078" t="str">
        <f t="shared" si="498"/>
        <v/>
      </c>
      <c r="AA1078" t="str">
        <f t="shared" si="491"/>
        <v/>
      </c>
      <c r="AB1078" t="str">
        <f t="shared" si="492"/>
        <v/>
      </c>
      <c r="AC1078" t="str">
        <f t="shared" si="493"/>
        <v/>
      </c>
      <c r="AD1078" t="str">
        <f t="shared" si="494"/>
        <v/>
      </c>
      <c r="AE1078" t="str">
        <f t="shared" si="495"/>
        <v/>
      </c>
      <c r="AF1078" t="str">
        <f t="shared" si="496"/>
        <v/>
      </c>
    </row>
    <row r="1079" spans="4:32" ht="14.4" hidden="1">
      <c r="D1079" t="str">
        <f t="shared" si="471"/>
        <v/>
      </c>
      <c r="E1079" t="str">
        <f t="shared" si="472"/>
        <v/>
      </c>
      <c r="F1079" t="str">
        <f t="shared" si="473"/>
        <v/>
      </c>
      <c r="G1079" t="str">
        <f t="shared" si="497"/>
        <v/>
      </c>
      <c r="I1079" t="str">
        <f t="shared" si="474"/>
        <v/>
      </c>
      <c r="J1079" t="str">
        <f t="shared" si="475"/>
        <v/>
      </c>
      <c r="K1079" t="str">
        <f t="shared" si="476"/>
        <v/>
      </c>
      <c r="L1079" t="str">
        <f t="shared" si="477"/>
        <v/>
      </c>
      <c r="M1079" t="str">
        <f t="shared" si="478"/>
        <v/>
      </c>
      <c r="N1079" t="str">
        <f t="shared" si="479"/>
        <v/>
      </c>
      <c r="O1079" t="str">
        <f t="shared" si="480"/>
        <v/>
      </c>
      <c r="P1079" t="str">
        <f t="shared" si="481"/>
        <v/>
      </c>
      <c r="Q1079" t="str">
        <f t="shared" si="482"/>
        <v/>
      </c>
      <c r="R1079" t="str">
        <f t="shared" si="483"/>
        <v/>
      </c>
      <c r="S1079" t="str">
        <f t="shared" si="484"/>
        <v/>
      </c>
      <c r="T1079" t="str">
        <f t="shared" si="485"/>
        <v/>
      </c>
      <c r="U1079" t="str">
        <f t="shared" si="486"/>
        <v/>
      </c>
      <c r="V1079" t="str">
        <f t="shared" si="487"/>
        <v/>
      </c>
      <c r="W1079" t="str">
        <f t="shared" si="488"/>
        <v/>
      </c>
      <c r="X1079" t="str">
        <f t="shared" si="489"/>
        <v/>
      </c>
      <c r="Y1079" t="str">
        <f t="shared" si="490"/>
        <v/>
      </c>
      <c r="Z1079" t="str">
        <f t="shared" si="498"/>
        <v/>
      </c>
      <c r="AA1079" t="str">
        <f t="shared" si="491"/>
        <v/>
      </c>
      <c r="AB1079" t="str">
        <f t="shared" si="492"/>
        <v/>
      </c>
      <c r="AC1079" t="str">
        <f t="shared" si="493"/>
        <v/>
      </c>
      <c r="AD1079" t="str">
        <f t="shared" si="494"/>
        <v/>
      </c>
      <c r="AE1079" t="str">
        <f t="shared" si="495"/>
        <v/>
      </c>
      <c r="AF1079" t="str">
        <f t="shared" si="496"/>
        <v/>
      </c>
    </row>
    <row r="1080" spans="4:32" ht="14.4" hidden="1">
      <c r="D1080" t="str">
        <f t="shared" si="471"/>
        <v/>
      </c>
      <c r="E1080" t="str">
        <f t="shared" si="472"/>
        <v/>
      </c>
      <c r="F1080" t="str">
        <f t="shared" si="473"/>
        <v/>
      </c>
      <c r="G1080" t="str">
        <f t="shared" si="497"/>
        <v/>
      </c>
      <c r="I1080" t="str">
        <f t="shared" si="474"/>
        <v/>
      </c>
      <c r="J1080" t="str">
        <f t="shared" si="475"/>
        <v/>
      </c>
      <c r="K1080" t="str">
        <f t="shared" si="476"/>
        <v/>
      </c>
      <c r="L1080" t="str">
        <f t="shared" si="477"/>
        <v/>
      </c>
      <c r="M1080" t="str">
        <f t="shared" si="478"/>
        <v/>
      </c>
      <c r="N1080" t="str">
        <f t="shared" si="479"/>
        <v/>
      </c>
      <c r="O1080" t="str">
        <f t="shared" si="480"/>
        <v/>
      </c>
      <c r="P1080" t="str">
        <f t="shared" si="481"/>
        <v/>
      </c>
      <c r="Q1080" t="str">
        <f t="shared" si="482"/>
        <v/>
      </c>
      <c r="R1080" t="str">
        <f t="shared" si="483"/>
        <v/>
      </c>
      <c r="S1080" t="str">
        <f t="shared" si="484"/>
        <v/>
      </c>
      <c r="T1080" t="str">
        <f t="shared" si="485"/>
        <v/>
      </c>
      <c r="U1080" t="str">
        <f t="shared" si="486"/>
        <v/>
      </c>
      <c r="V1080" t="str">
        <f t="shared" si="487"/>
        <v/>
      </c>
      <c r="W1080" t="str">
        <f t="shared" si="488"/>
        <v/>
      </c>
      <c r="X1080" t="str">
        <f t="shared" si="489"/>
        <v/>
      </c>
      <c r="Y1080" t="str">
        <f t="shared" si="490"/>
        <v/>
      </c>
      <c r="Z1080" t="str">
        <f t="shared" si="498"/>
        <v/>
      </c>
      <c r="AA1080" t="str">
        <f t="shared" si="491"/>
        <v/>
      </c>
      <c r="AB1080" t="str">
        <f t="shared" si="492"/>
        <v/>
      </c>
      <c r="AC1080" t="str">
        <f t="shared" si="493"/>
        <v/>
      </c>
      <c r="AD1080" t="str">
        <f t="shared" si="494"/>
        <v/>
      </c>
      <c r="AE1080" t="str">
        <f t="shared" si="495"/>
        <v/>
      </c>
      <c r="AF1080" t="str">
        <f t="shared" si="496"/>
        <v/>
      </c>
    </row>
    <row r="1081" spans="4:32" ht="14.4" hidden="1">
      <c r="D1081" t="str">
        <f t="shared" si="471"/>
        <v/>
      </c>
      <c r="E1081" t="str">
        <f t="shared" si="472"/>
        <v/>
      </c>
      <c r="F1081" t="str">
        <f t="shared" si="473"/>
        <v/>
      </c>
      <c r="G1081" t="str">
        <f t="shared" si="497"/>
        <v/>
      </c>
      <c r="I1081" t="str">
        <f t="shared" si="474"/>
        <v/>
      </c>
      <c r="J1081" t="str">
        <f t="shared" si="475"/>
        <v/>
      </c>
      <c r="K1081" t="str">
        <f t="shared" si="476"/>
        <v/>
      </c>
      <c r="L1081" t="str">
        <f t="shared" si="477"/>
        <v/>
      </c>
      <c r="M1081" t="str">
        <f t="shared" si="478"/>
        <v/>
      </c>
      <c r="N1081" t="str">
        <f t="shared" si="479"/>
        <v/>
      </c>
      <c r="O1081" t="str">
        <f t="shared" si="480"/>
        <v/>
      </c>
      <c r="P1081" t="str">
        <f t="shared" si="481"/>
        <v/>
      </c>
      <c r="Q1081" t="str">
        <f t="shared" si="482"/>
        <v/>
      </c>
      <c r="R1081" t="str">
        <f t="shared" si="483"/>
        <v/>
      </c>
      <c r="S1081" t="str">
        <f t="shared" si="484"/>
        <v/>
      </c>
      <c r="T1081" t="str">
        <f t="shared" si="485"/>
        <v/>
      </c>
      <c r="U1081" t="str">
        <f t="shared" si="486"/>
        <v/>
      </c>
      <c r="V1081" t="str">
        <f t="shared" si="487"/>
        <v/>
      </c>
      <c r="W1081" t="str">
        <f t="shared" si="488"/>
        <v/>
      </c>
      <c r="X1081" t="str">
        <f t="shared" si="489"/>
        <v/>
      </c>
      <c r="Y1081" t="str">
        <f t="shared" si="490"/>
        <v/>
      </c>
      <c r="Z1081" t="str">
        <f t="shared" si="498"/>
        <v/>
      </c>
      <c r="AA1081" t="str">
        <f t="shared" si="491"/>
        <v/>
      </c>
      <c r="AB1081" t="str">
        <f t="shared" si="492"/>
        <v/>
      </c>
      <c r="AC1081" t="str">
        <f t="shared" si="493"/>
        <v/>
      </c>
      <c r="AD1081" t="str">
        <f t="shared" si="494"/>
        <v/>
      </c>
      <c r="AE1081" t="str">
        <f t="shared" si="495"/>
        <v/>
      </c>
      <c r="AF1081" t="str">
        <f t="shared" si="496"/>
        <v/>
      </c>
    </row>
    <row r="1082" spans="4:32" ht="14.4" hidden="1">
      <c r="D1082" t="str">
        <f t="shared" si="471"/>
        <v/>
      </c>
      <c r="E1082" t="str">
        <f t="shared" si="472"/>
        <v/>
      </c>
      <c r="F1082" t="str">
        <f t="shared" si="473"/>
        <v/>
      </c>
      <c r="G1082" t="str">
        <f t="shared" si="497"/>
        <v/>
      </c>
      <c r="I1082" t="str">
        <f t="shared" si="474"/>
        <v/>
      </c>
      <c r="J1082" t="str">
        <f t="shared" si="475"/>
        <v/>
      </c>
      <c r="K1082" t="str">
        <f t="shared" si="476"/>
        <v/>
      </c>
      <c r="L1082" t="str">
        <f t="shared" si="477"/>
        <v/>
      </c>
      <c r="M1082" t="str">
        <f t="shared" si="478"/>
        <v/>
      </c>
      <c r="N1082" t="str">
        <f t="shared" si="479"/>
        <v/>
      </c>
      <c r="O1082" t="str">
        <f t="shared" si="480"/>
        <v/>
      </c>
      <c r="P1082" t="str">
        <f t="shared" si="481"/>
        <v/>
      </c>
      <c r="Q1082" t="str">
        <f t="shared" si="482"/>
        <v/>
      </c>
      <c r="R1082" t="str">
        <f t="shared" si="483"/>
        <v/>
      </c>
      <c r="S1082" t="str">
        <f t="shared" si="484"/>
        <v/>
      </c>
      <c r="T1082" t="str">
        <f t="shared" si="485"/>
        <v/>
      </c>
      <c r="U1082" t="str">
        <f t="shared" si="486"/>
        <v/>
      </c>
      <c r="V1082" t="str">
        <f t="shared" si="487"/>
        <v/>
      </c>
      <c r="W1082" t="str">
        <f t="shared" si="488"/>
        <v/>
      </c>
      <c r="X1082" t="str">
        <f t="shared" si="489"/>
        <v/>
      </c>
      <c r="Y1082" t="str">
        <f t="shared" si="490"/>
        <v/>
      </c>
      <c r="Z1082" t="str">
        <f t="shared" si="498"/>
        <v/>
      </c>
      <c r="AA1082" t="str">
        <f t="shared" si="491"/>
        <v/>
      </c>
      <c r="AB1082" t="str">
        <f t="shared" si="492"/>
        <v/>
      </c>
      <c r="AC1082" t="str">
        <f t="shared" si="493"/>
        <v/>
      </c>
      <c r="AD1082" t="str">
        <f t="shared" si="494"/>
        <v/>
      </c>
      <c r="AE1082" t="str">
        <f t="shared" si="495"/>
        <v/>
      </c>
      <c r="AF1082" t="str">
        <f t="shared" si="496"/>
        <v/>
      </c>
    </row>
    <row r="1083" spans="4:32" ht="14.4" hidden="1">
      <c r="D1083" t="str">
        <f t="shared" si="471"/>
        <v/>
      </c>
      <c r="E1083" t="str">
        <f t="shared" si="472"/>
        <v/>
      </c>
      <c r="F1083" t="str">
        <f t="shared" si="473"/>
        <v/>
      </c>
      <c r="G1083" t="str">
        <f t="shared" si="497"/>
        <v/>
      </c>
      <c r="I1083" t="str">
        <f t="shared" si="474"/>
        <v/>
      </c>
      <c r="J1083" t="str">
        <f t="shared" si="475"/>
        <v/>
      </c>
      <c r="K1083" t="str">
        <f t="shared" si="476"/>
        <v/>
      </c>
      <c r="L1083" t="str">
        <f t="shared" si="477"/>
        <v/>
      </c>
      <c r="M1083" t="str">
        <f t="shared" si="478"/>
        <v/>
      </c>
      <c r="N1083" t="str">
        <f t="shared" si="479"/>
        <v/>
      </c>
      <c r="O1083" t="str">
        <f t="shared" si="480"/>
        <v/>
      </c>
      <c r="P1083" t="str">
        <f t="shared" si="481"/>
        <v/>
      </c>
      <c r="Q1083" t="str">
        <f t="shared" si="482"/>
        <v/>
      </c>
      <c r="R1083" t="str">
        <f t="shared" si="483"/>
        <v/>
      </c>
      <c r="S1083" t="str">
        <f t="shared" si="484"/>
        <v/>
      </c>
      <c r="T1083" t="str">
        <f t="shared" si="485"/>
        <v/>
      </c>
      <c r="U1083" t="str">
        <f t="shared" si="486"/>
        <v/>
      </c>
      <c r="V1083" t="str">
        <f t="shared" si="487"/>
        <v/>
      </c>
      <c r="W1083" t="str">
        <f t="shared" si="488"/>
        <v/>
      </c>
      <c r="X1083" t="str">
        <f t="shared" si="489"/>
        <v/>
      </c>
      <c r="Y1083" t="str">
        <f t="shared" si="490"/>
        <v/>
      </c>
      <c r="Z1083" t="str">
        <f t="shared" si="498"/>
        <v/>
      </c>
      <c r="AA1083" t="str">
        <f t="shared" si="491"/>
        <v/>
      </c>
      <c r="AB1083" t="str">
        <f t="shared" si="492"/>
        <v/>
      </c>
      <c r="AC1083" t="str">
        <f t="shared" si="493"/>
        <v/>
      </c>
      <c r="AD1083" t="str">
        <f t="shared" si="494"/>
        <v/>
      </c>
      <c r="AE1083" t="str">
        <f t="shared" si="495"/>
        <v/>
      </c>
      <c r="AF1083" t="str">
        <f t="shared" si="496"/>
        <v/>
      </c>
    </row>
    <row r="1084" spans="4:32" ht="14.4" hidden="1">
      <c r="D1084" t="str">
        <f t="shared" si="471"/>
        <v/>
      </c>
      <c r="E1084" t="str">
        <f t="shared" si="472"/>
        <v/>
      </c>
      <c r="F1084" t="str">
        <f t="shared" si="473"/>
        <v/>
      </c>
      <c r="G1084" t="str">
        <f t="shared" si="497"/>
        <v/>
      </c>
      <c r="I1084" t="str">
        <f t="shared" si="474"/>
        <v/>
      </c>
      <c r="J1084" t="str">
        <f t="shared" si="475"/>
        <v/>
      </c>
      <c r="K1084" t="str">
        <f t="shared" si="476"/>
        <v/>
      </c>
      <c r="L1084" t="str">
        <f t="shared" si="477"/>
        <v/>
      </c>
      <c r="M1084" t="str">
        <f t="shared" si="478"/>
        <v/>
      </c>
      <c r="N1084" t="str">
        <f t="shared" si="479"/>
        <v/>
      </c>
      <c r="O1084" t="str">
        <f t="shared" si="480"/>
        <v/>
      </c>
      <c r="P1084" t="str">
        <f t="shared" si="481"/>
        <v/>
      </c>
      <c r="Q1084" t="str">
        <f t="shared" si="482"/>
        <v/>
      </c>
      <c r="R1084" t="str">
        <f t="shared" si="483"/>
        <v/>
      </c>
      <c r="S1084" t="str">
        <f t="shared" si="484"/>
        <v/>
      </c>
      <c r="T1084" t="str">
        <f t="shared" si="485"/>
        <v/>
      </c>
      <c r="U1084" t="str">
        <f t="shared" si="486"/>
        <v/>
      </c>
      <c r="V1084" t="str">
        <f t="shared" si="487"/>
        <v/>
      </c>
      <c r="W1084" t="str">
        <f t="shared" si="488"/>
        <v/>
      </c>
      <c r="X1084" t="str">
        <f t="shared" si="489"/>
        <v/>
      </c>
      <c r="Y1084" t="str">
        <f t="shared" si="490"/>
        <v/>
      </c>
      <c r="Z1084" t="str">
        <f t="shared" si="498"/>
        <v/>
      </c>
      <c r="AA1084" t="str">
        <f t="shared" si="491"/>
        <v/>
      </c>
      <c r="AB1084" t="str">
        <f t="shared" si="492"/>
        <v/>
      </c>
      <c r="AC1084" t="str">
        <f t="shared" si="493"/>
        <v/>
      </c>
      <c r="AD1084" t="str">
        <f t="shared" si="494"/>
        <v/>
      </c>
      <c r="AE1084" t="str">
        <f t="shared" si="495"/>
        <v/>
      </c>
      <c r="AF1084" t="str">
        <f t="shared" si="496"/>
        <v/>
      </c>
    </row>
    <row r="1085" spans="4:32" ht="14.4" hidden="1">
      <c r="D1085" t="str">
        <f t="shared" si="471"/>
        <v/>
      </c>
      <c r="E1085" t="str">
        <f t="shared" si="472"/>
        <v/>
      </c>
      <c r="F1085" t="str">
        <f t="shared" si="473"/>
        <v/>
      </c>
      <c r="G1085" t="str">
        <f t="shared" si="497"/>
        <v/>
      </c>
      <c r="I1085" t="str">
        <f t="shared" si="474"/>
        <v/>
      </c>
      <c r="J1085" t="str">
        <f t="shared" si="475"/>
        <v/>
      </c>
      <c r="K1085" t="str">
        <f t="shared" si="476"/>
        <v/>
      </c>
      <c r="L1085" t="str">
        <f t="shared" si="477"/>
        <v/>
      </c>
      <c r="M1085" t="str">
        <f t="shared" si="478"/>
        <v/>
      </c>
      <c r="N1085" t="str">
        <f t="shared" si="479"/>
        <v/>
      </c>
      <c r="O1085" t="str">
        <f t="shared" si="480"/>
        <v/>
      </c>
      <c r="P1085" t="str">
        <f t="shared" si="481"/>
        <v/>
      </c>
      <c r="Q1085" t="str">
        <f t="shared" si="482"/>
        <v/>
      </c>
      <c r="R1085" t="str">
        <f t="shared" si="483"/>
        <v/>
      </c>
      <c r="S1085" t="str">
        <f t="shared" si="484"/>
        <v/>
      </c>
      <c r="T1085" t="str">
        <f t="shared" si="485"/>
        <v/>
      </c>
      <c r="U1085" t="str">
        <f t="shared" si="486"/>
        <v/>
      </c>
      <c r="V1085" t="str">
        <f t="shared" si="487"/>
        <v/>
      </c>
      <c r="W1085" t="str">
        <f t="shared" si="488"/>
        <v/>
      </c>
      <c r="X1085" t="str">
        <f t="shared" si="489"/>
        <v/>
      </c>
      <c r="Y1085" t="str">
        <f t="shared" si="490"/>
        <v/>
      </c>
      <c r="Z1085" t="str">
        <f t="shared" si="498"/>
        <v/>
      </c>
      <c r="AA1085" t="str">
        <f t="shared" si="491"/>
        <v/>
      </c>
      <c r="AB1085" t="str">
        <f t="shared" si="492"/>
        <v/>
      </c>
      <c r="AC1085" t="str">
        <f t="shared" si="493"/>
        <v/>
      </c>
      <c r="AD1085" t="str">
        <f t="shared" si="494"/>
        <v/>
      </c>
      <c r="AE1085" t="str">
        <f t="shared" si="495"/>
        <v/>
      </c>
      <c r="AF1085" t="str">
        <f t="shared" si="496"/>
        <v/>
      </c>
    </row>
    <row r="1086" spans="4:32" ht="14.4" hidden="1">
      <c r="D1086" t="str">
        <f t="shared" si="471"/>
        <v/>
      </c>
      <c r="E1086" t="str">
        <f t="shared" si="472"/>
        <v/>
      </c>
      <c r="F1086" t="str">
        <f t="shared" si="473"/>
        <v/>
      </c>
      <c r="G1086" t="str">
        <f t="shared" si="497"/>
        <v/>
      </c>
      <c r="I1086" t="str">
        <f t="shared" si="474"/>
        <v/>
      </c>
      <c r="J1086" t="str">
        <f t="shared" si="475"/>
        <v/>
      </c>
      <c r="K1086" t="str">
        <f t="shared" si="476"/>
        <v/>
      </c>
      <c r="L1086" t="str">
        <f t="shared" si="477"/>
        <v/>
      </c>
      <c r="M1086" t="str">
        <f t="shared" si="478"/>
        <v/>
      </c>
      <c r="N1086" t="str">
        <f t="shared" si="479"/>
        <v/>
      </c>
      <c r="O1086" t="str">
        <f t="shared" si="480"/>
        <v/>
      </c>
      <c r="P1086" t="str">
        <f t="shared" si="481"/>
        <v/>
      </c>
      <c r="Q1086" t="str">
        <f t="shared" si="482"/>
        <v/>
      </c>
      <c r="R1086" t="str">
        <f t="shared" si="483"/>
        <v/>
      </c>
      <c r="S1086" t="str">
        <f t="shared" si="484"/>
        <v/>
      </c>
      <c r="T1086" t="str">
        <f t="shared" si="485"/>
        <v/>
      </c>
      <c r="U1086" t="str">
        <f t="shared" si="486"/>
        <v/>
      </c>
      <c r="V1086" t="str">
        <f t="shared" si="487"/>
        <v/>
      </c>
      <c r="W1086" t="str">
        <f t="shared" si="488"/>
        <v/>
      </c>
      <c r="X1086" t="str">
        <f t="shared" si="489"/>
        <v/>
      </c>
      <c r="Y1086" t="str">
        <f t="shared" si="490"/>
        <v/>
      </c>
      <c r="Z1086" t="str">
        <f t="shared" si="498"/>
        <v/>
      </c>
      <c r="AA1086" t="str">
        <f t="shared" si="491"/>
        <v/>
      </c>
      <c r="AB1086" t="str">
        <f t="shared" si="492"/>
        <v/>
      </c>
      <c r="AC1086" t="str">
        <f t="shared" si="493"/>
        <v/>
      </c>
      <c r="AD1086" t="str">
        <f t="shared" si="494"/>
        <v/>
      </c>
      <c r="AE1086" t="str">
        <f t="shared" si="495"/>
        <v/>
      </c>
      <c r="AF1086" t="str">
        <f t="shared" si="496"/>
        <v/>
      </c>
    </row>
    <row r="1087" spans="4:32" ht="14.4" hidden="1">
      <c r="D1087" t="str">
        <f t="shared" si="471"/>
        <v/>
      </c>
      <c r="E1087" t="str">
        <f t="shared" si="472"/>
        <v/>
      </c>
      <c r="F1087" t="str">
        <f t="shared" si="473"/>
        <v/>
      </c>
      <c r="G1087" t="str">
        <f t="shared" si="497"/>
        <v/>
      </c>
      <c r="I1087" t="str">
        <f t="shared" si="474"/>
        <v/>
      </c>
      <c r="J1087" t="str">
        <f t="shared" si="475"/>
        <v/>
      </c>
      <c r="K1087" t="str">
        <f t="shared" si="476"/>
        <v/>
      </c>
      <c r="L1087" t="str">
        <f t="shared" si="477"/>
        <v/>
      </c>
      <c r="M1087" t="str">
        <f t="shared" si="478"/>
        <v/>
      </c>
      <c r="N1087" t="str">
        <f t="shared" si="479"/>
        <v/>
      </c>
      <c r="O1087" t="str">
        <f t="shared" si="480"/>
        <v/>
      </c>
      <c r="P1087" t="str">
        <f t="shared" si="481"/>
        <v/>
      </c>
      <c r="Q1087" t="str">
        <f t="shared" si="482"/>
        <v/>
      </c>
      <c r="R1087" t="str">
        <f t="shared" si="483"/>
        <v/>
      </c>
      <c r="S1087" t="str">
        <f t="shared" si="484"/>
        <v/>
      </c>
      <c r="T1087" t="str">
        <f t="shared" si="485"/>
        <v/>
      </c>
      <c r="U1087" t="str">
        <f t="shared" si="486"/>
        <v/>
      </c>
      <c r="V1087" t="str">
        <f t="shared" si="487"/>
        <v/>
      </c>
      <c r="W1087" t="str">
        <f t="shared" si="488"/>
        <v/>
      </c>
      <c r="X1087" t="str">
        <f t="shared" si="489"/>
        <v/>
      </c>
      <c r="Y1087" t="str">
        <f t="shared" si="490"/>
        <v/>
      </c>
      <c r="Z1087" t="str">
        <f t="shared" si="498"/>
        <v/>
      </c>
      <c r="AA1087" t="str">
        <f t="shared" si="491"/>
        <v/>
      </c>
      <c r="AB1087" t="str">
        <f t="shared" si="492"/>
        <v/>
      </c>
      <c r="AC1087" t="str">
        <f t="shared" si="493"/>
        <v/>
      </c>
      <c r="AD1087" t="str">
        <f t="shared" si="494"/>
        <v/>
      </c>
      <c r="AE1087" t="str">
        <f t="shared" si="495"/>
        <v/>
      </c>
      <c r="AF1087" t="str">
        <f t="shared" si="496"/>
        <v/>
      </c>
    </row>
    <row r="1088" spans="4:32" ht="14.4" hidden="1">
      <c r="D1088" t="str">
        <f t="shared" si="471"/>
        <v/>
      </c>
      <c r="E1088" t="str">
        <f t="shared" si="472"/>
        <v/>
      </c>
      <c r="F1088" t="str">
        <f t="shared" si="473"/>
        <v/>
      </c>
      <c r="G1088" t="str">
        <f t="shared" si="497"/>
        <v/>
      </c>
      <c r="I1088" t="str">
        <f t="shared" si="474"/>
        <v/>
      </c>
      <c r="J1088" t="str">
        <f t="shared" si="475"/>
        <v/>
      </c>
      <c r="K1088" t="str">
        <f t="shared" si="476"/>
        <v/>
      </c>
      <c r="L1088" t="str">
        <f t="shared" si="477"/>
        <v/>
      </c>
      <c r="M1088" t="str">
        <f t="shared" si="478"/>
        <v/>
      </c>
      <c r="N1088" t="str">
        <f t="shared" si="479"/>
        <v/>
      </c>
      <c r="O1088" t="str">
        <f t="shared" si="480"/>
        <v/>
      </c>
      <c r="P1088" t="str">
        <f t="shared" si="481"/>
        <v/>
      </c>
      <c r="Q1088" t="str">
        <f t="shared" si="482"/>
        <v/>
      </c>
      <c r="R1088" t="str">
        <f t="shared" si="483"/>
        <v/>
      </c>
      <c r="S1088" t="str">
        <f t="shared" si="484"/>
        <v/>
      </c>
      <c r="T1088" t="str">
        <f t="shared" si="485"/>
        <v/>
      </c>
      <c r="U1088" t="str">
        <f t="shared" si="486"/>
        <v/>
      </c>
      <c r="V1088" t="str">
        <f t="shared" si="487"/>
        <v/>
      </c>
      <c r="W1088" t="str">
        <f t="shared" si="488"/>
        <v/>
      </c>
      <c r="X1088" t="str">
        <f t="shared" si="489"/>
        <v/>
      </c>
      <c r="Y1088" t="str">
        <f t="shared" si="490"/>
        <v/>
      </c>
      <c r="Z1088" t="str">
        <f t="shared" si="498"/>
        <v/>
      </c>
      <c r="AA1088" t="str">
        <f t="shared" si="491"/>
        <v/>
      </c>
      <c r="AB1088" t="str">
        <f t="shared" si="492"/>
        <v/>
      </c>
      <c r="AC1088" t="str">
        <f t="shared" si="493"/>
        <v/>
      </c>
      <c r="AD1088" t="str">
        <f t="shared" si="494"/>
        <v/>
      </c>
      <c r="AE1088" t="str">
        <f t="shared" si="495"/>
        <v/>
      </c>
      <c r="AF1088" t="str">
        <f t="shared" si="496"/>
        <v/>
      </c>
    </row>
    <row r="1089" spans="4:32" ht="14.4" hidden="1">
      <c r="D1089" t="str">
        <f t="shared" si="471"/>
        <v/>
      </c>
      <c r="E1089" t="str">
        <f t="shared" si="472"/>
        <v/>
      </c>
      <c r="F1089" t="str">
        <f t="shared" si="473"/>
        <v/>
      </c>
      <c r="G1089" t="str">
        <f t="shared" si="497"/>
        <v/>
      </c>
      <c r="I1089" t="str">
        <f t="shared" si="474"/>
        <v/>
      </c>
      <c r="J1089" t="str">
        <f t="shared" si="475"/>
        <v/>
      </c>
      <c r="K1089" t="str">
        <f t="shared" si="476"/>
        <v/>
      </c>
      <c r="L1089" t="str">
        <f t="shared" si="477"/>
        <v/>
      </c>
      <c r="M1089" t="str">
        <f t="shared" si="478"/>
        <v/>
      </c>
      <c r="N1089" t="str">
        <f t="shared" si="479"/>
        <v/>
      </c>
      <c r="O1089" t="str">
        <f t="shared" si="480"/>
        <v/>
      </c>
      <c r="P1089" t="str">
        <f t="shared" si="481"/>
        <v/>
      </c>
      <c r="Q1089" t="str">
        <f t="shared" si="482"/>
        <v/>
      </c>
      <c r="R1089" t="str">
        <f t="shared" si="483"/>
        <v/>
      </c>
      <c r="S1089" t="str">
        <f t="shared" si="484"/>
        <v/>
      </c>
      <c r="T1089" t="str">
        <f t="shared" si="485"/>
        <v/>
      </c>
      <c r="U1089" t="str">
        <f t="shared" si="486"/>
        <v/>
      </c>
      <c r="V1089" t="str">
        <f t="shared" si="487"/>
        <v/>
      </c>
      <c r="W1089" t="str">
        <f t="shared" si="488"/>
        <v/>
      </c>
      <c r="X1089" t="str">
        <f t="shared" si="489"/>
        <v/>
      </c>
      <c r="Y1089" t="str">
        <f t="shared" si="490"/>
        <v/>
      </c>
      <c r="Z1089" t="str">
        <f t="shared" si="498"/>
        <v/>
      </c>
      <c r="AA1089" t="str">
        <f t="shared" si="491"/>
        <v/>
      </c>
      <c r="AB1089" t="str">
        <f t="shared" si="492"/>
        <v/>
      </c>
      <c r="AC1089" t="str">
        <f t="shared" si="493"/>
        <v/>
      </c>
      <c r="AD1089" t="str">
        <f t="shared" si="494"/>
        <v/>
      </c>
      <c r="AE1089" t="str">
        <f t="shared" si="495"/>
        <v/>
      </c>
      <c r="AF1089" t="str">
        <f t="shared" si="496"/>
        <v/>
      </c>
    </row>
    <row r="1090" spans="4:32" ht="14.4" hidden="1">
      <c r="D1090" t="str">
        <f t="shared" ref="D1090:D1153" si="499">IF(ISBLANK(A1090),"",B1090&amp;" ("&amp;Y1090&amp;"/"&amp;L1090&amp;"/"&amp;M1090&amp;AA1090&amp;"/"&amp;Z1090&amp;"/"&amp;AF1090&amp;")")</f>
        <v/>
      </c>
      <c r="E1090" t="str">
        <f t="shared" ref="E1090:E1153" si="500">IF(
  ISBLANK(A1090),
  "",
  TRIM(SUBSTITUTE(
    SUBSTITUTE(
      V1090,
      MID(V1090, FIND("(", V1090), FIND(")", V1090) - FIND("(", V1090) + 1),
      ""
    ),
    "Processor", ""
  ))
)</f>
        <v/>
      </c>
      <c r="F1090" t="str">
        <f t="shared" ref="F1090:F1153" si="501">IF(ISBLANK(A1090), "", BF1090)</f>
        <v/>
      </c>
      <c r="G1090" t="str">
        <f t="shared" si="497"/>
        <v/>
      </c>
      <c r="I1090" t="str">
        <f t="shared" ref="I1090:I1153" si="502">IF(ISBLANK(A1090), "", SUBSTITUTE(AO1090, "-inch", """"))</f>
        <v/>
      </c>
      <c r="J1090" t="str">
        <f t="shared" ref="J1090:J1153" si="503">IF(ISBLANK(A1090), "", AP1090)</f>
        <v/>
      </c>
      <c r="K1090" t="str">
        <f t="shared" ref="K1090:K1153" si="504">IF(ISBLANK(A1090), "", AR1090)</f>
        <v/>
      </c>
      <c r="L1090" t="str">
        <f t="shared" ref="L1090:L1153" si="505">IF(
  ISBLANK(A1090),
  "",
  MID(AB1090, FIND("GB", AB1090) - 2, 4)
)</f>
        <v/>
      </c>
      <c r="M1090" t="str">
        <f t="shared" ref="M1090:M1153" si="506">IF(ISBLANK(A1090),"",LEFT(AC1090,FIND(" ",AC1090)-1))</f>
        <v/>
      </c>
      <c r="N1090" t="str">
        <f t="shared" ref="N1090:N1153" si="507">IF(
  AND(LEN(TRIM(AD1090))=0, LEN(TRIM(AE1090))=0),
  "",
  IF(LEN(TRIM(AD1090))&gt;0, "Side:" &amp; CHAR(10) &amp; AD1090 &amp; CHAR(10) &amp; CHAR(10), "") &amp;
  IF(LEN(TRIM(AE1090))&gt;0, "Back:" &amp; CHAR(10) &amp; AE1090, "")
)</f>
        <v/>
      </c>
      <c r="O1090" t="str">
        <f t="shared" ref="O1090:O1153" si="508">IF(ISBLANK(A1090), "", _xlfn.TEXTBEFORE(BX1090, " ("))</f>
        <v/>
      </c>
      <c r="P1090" t="str">
        <f t="shared" ref="P1090:P1153" si="509">IF(ISBLANK(A1090), "", TRIM(_xlfn.TEXTBEFORE(BW1090, " (")))</f>
        <v/>
      </c>
      <c r="Q1090" t="str">
        <f t="shared" ref="Q1090:Q1153" si="510">IF(ISBLANK(A1090), "", BJ1090)</f>
        <v/>
      </c>
      <c r="R1090" t="str">
        <f t="shared" ref="R1090:R1153" si="511">IF(ISBLANK(A1090), "", CD1090)</f>
        <v/>
      </c>
      <c r="S1090" t="str">
        <f t="shared" ref="S1090:S1153" si="512">IF(ISBLANK(A1090),"","No Battery")</f>
        <v/>
      </c>
      <c r="T1090" t="str">
        <f t="shared" ref="T1090:T1153" si="513">IF(ISBLANK(A1090), "", IFERROR(_xlfn.TEXTBEFORE(BT1090, ", Output:"), "Not Found"))</f>
        <v/>
      </c>
      <c r="U1090" t="str">
        <f t="shared" ref="U1090:U1153" si="514">IF(ISBLANK(A1090), "", IF(BY1090 = "N/A", "", BY1090))</f>
        <v/>
      </c>
      <c r="V1090" t="str">
        <f t="shared" ref="V1090:V1153" si="515">IF(ISBLANK(A1090), "", BC1090)</f>
        <v/>
      </c>
      <c r="W1090" t="str">
        <f t="shared" ref="W1090:W1153" si="516">IF(
  ISBLANK(A1090),
  "",
  LEFT(V1090, SEARCH("processor", LOWER(V1090)) - 1) &amp;
  MID(V1090, SEARCH("processor", LOWER(V1090)) + 10, FIND(" ", MID(V1090, SEARCH("processor", LOWER(V1090)) + 10, 20)) - 1)
)</f>
        <v/>
      </c>
      <c r="X1090" t="str">
        <f t="shared" ref="X1090:X1153" si="517">IF(
  ISBLANK(A1090),
  "",
  IFERROR(
    IF(
      ISNUMBER(SEARCH("Core™ i", E1090)),
      _xlfn.TEXTBEFORE(_xlfn.TEXTAFTER(E1090, "Core™ "), " "),
      IF(ISNUMBER(SEARCH("Core™ Ultra 7", E1090)), "U7",
      IF(ISNUMBER(SEARCH("Core™ Ultra 5", E1090)), "U5",
      IF(ISNUMBER(SEARCH("Core™ Ultra 3", E1090)), "U3",
      IF(ISNUMBER(SEARCH("Core™ 7", E1090)), "Core 7",
      IF(ISNUMBER(SEARCH("Core™ 5", E1090)), "Core 5",
      IF(ISNUMBER(SEARCH("Core™ 3", E1090)), "Core 3",
      IF(ISNUMBER(SEARCH("Ryzen™ 7", E1090)), "R7",
      IF(ISNUMBER(SEARCH("Ryzen™ 5", E1090)), "R5",
      IF(ISNUMBER(SEARCH("Ryzen™ 3", E1090)), "R3",
      W1090
    )))))))))),
    E1090
  )
)</f>
        <v/>
      </c>
      <c r="Y1090" t="str">
        <f t="shared" ref="Y1090:Y1153" si="518">IF(ISBLANK(A1090), "",
  IF(OR(X1090="U3", X1090="U5", X1090="U7", X1090="Core 3", X1090="Core 5", X1090="Core 7"),
    X1090 &amp; " " &amp; TRIM(RIGHT(W1090, LEN(W1090) - FIND("♦", SUBSTITUTE(W1090, " ", "♦", LEN(W1090) - LEN(SUBSTITUTE(W1090, " ", "")))))),
    IF(OR(X1090="R3", X1090="R5", X1090="R7"),
      X1090 &amp; " " &amp; TRIM(MID(
        W1090,
        FIND("♦", SUBSTITUTE(W1090, " ", "♦", LEN(W1090) - LEN(SUBSTITUTE(W1090, " ", "")) - 1)) + 1,
        FIND("♦", SUBSTITUTE(W1090, " ", "♦", LEN(W1090) - LEN(SUBSTITUTE(W1090, " ", "")))) - FIND("♦", SUBSTITUTE(W1090, " ", "♦", LEN(W1090) - LEN(SUBSTITUTE(W1090, " ", "")) - 1)) - 1
      )),
      X1090
    )
  )
)</f>
        <v/>
      </c>
      <c r="Z1090" t="str">
        <f t="shared" si="498"/>
        <v/>
      </c>
      <c r="AA1090" t="str">
        <f t="shared" ref="AA1090:AA1153" si="519">IF(
  ISBLANK(F1090),
  "",
  IF(
    ISNUMBER(SEARCH("RTX", F1090)),
    "/" &amp; LEFT(MID(F1090, SEARCH("RTX", F1090), 15),
               IFERROR(SEARCH(" ", MID(F1090, SEARCH("RTX", F1090), 15), 6) - 1, 15)),
    ""
  )
)</f>
        <v/>
      </c>
      <c r="AB1090" t="str">
        <f t="shared" ref="AB1090:AB1153" si="520">IF(ISBLANK(A1090), "", BH1090)</f>
        <v/>
      </c>
      <c r="AC1090" t="str">
        <f t="shared" ref="AC1090:AC1153" si="521">IF(ISBLANK(A1090), "", BI1090)</f>
        <v/>
      </c>
      <c r="AD1090" t="str">
        <f t="shared" ref="AD1090:AD1153" si="522">IF(ISBLANK(A1090), "", BU1090)</f>
        <v/>
      </c>
      <c r="AE1090" t="str">
        <f t="shared" ref="AE1090:AE1153" si="523">IF(ISBLANK(A1090), "", BV1090)</f>
        <v/>
      </c>
      <c r="AF1090" t="str">
        <f t="shared" ref="AF1090:AF1153" si="524">IF(ISBLANK(A1090),"",IFERROR(_xlfn.TEXTBEFORE(A1090, "-"), A1090))</f>
        <v/>
      </c>
    </row>
    <row r="1091" spans="4:32" ht="14.4" hidden="1">
      <c r="D1091" t="str">
        <f t="shared" si="499"/>
        <v/>
      </c>
      <c r="E1091" t="str">
        <f t="shared" si="500"/>
        <v/>
      </c>
      <c r="F1091" t="str">
        <f t="shared" si="501"/>
        <v/>
      </c>
      <c r="G1091" t="str">
        <f t="shared" si="497"/>
        <v/>
      </c>
      <c r="I1091" t="str">
        <f t="shared" si="502"/>
        <v/>
      </c>
      <c r="J1091" t="str">
        <f t="shared" si="503"/>
        <v/>
      </c>
      <c r="K1091" t="str">
        <f t="shared" si="504"/>
        <v/>
      </c>
      <c r="L1091" t="str">
        <f t="shared" si="505"/>
        <v/>
      </c>
      <c r="M1091" t="str">
        <f t="shared" si="506"/>
        <v/>
      </c>
      <c r="N1091" t="str">
        <f t="shared" si="507"/>
        <v/>
      </c>
      <c r="O1091" t="str">
        <f t="shared" si="508"/>
        <v/>
      </c>
      <c r="P1091" t="str">
        <f t="shared" si="509"/>
        <v/>
      </c>
      <c r="Q1091" t="str">
        <f t="shared" si="510"/>
        <v/>
      </c>
      <c r="R1091" t="str">
        <f t="shared" si="511"/>
        <v/>
      </c>
      <c r="S1091" t="str">
        <f t="shared" si="512"/>
        <v/>
      </c>
      <c r="T1091" t="str">
        <f t="shared" si="513"/>
        <v/>
      </c>
      <c r="U1091" t="str">
        <f t="shared" si="514"/>
        <v/>
      </c>
      <c r="V1091" t="str">
        <f t="shared" si="515"/>
        <v/>
      </c>
      <c r="W1091" t="str">
        <f t="shared" si="516"/>
        <v/>
      </c>
      <c r="X1091" t="str">
        <f t="shared" si="517"/>
        <v/>
      </c>
      <c r="Y1091" t="str">
        <f t="shared" si="518"/>
        <v/>
      </c>
      <c r="Z1091" t="str">
        <f t="shared" si="498"/>
        <v/>
      </c>
      <c r="AA1091" t="str">
        <f t="shared" si="519"/>
        <v/>
      </c>
      <c r="AB1091" t="str">
        <f t="shared" si="520"/>
        <v/>
      </c>
      <c r="AC1091" t="str">
        <f t="shared" si="521"/>
        <v/>
      </c>
      <c r="AD1091" t="str">
        <f t="shared" si="522"/>
        <v/>
      </c>
      <c r="AE1091" t="str">
        <f t="shared" si="523"/>
        <v/>
      </c>
      <c r="AF1091" t="str">
        <f t="shared" si="524"/>
        <v/>
      </c>
    </row>
    <row r="1092" spans="4:32" ht="14.4" hidden="1">
      <c r="D1092" t="str">
        <f t="shared" si="499"/>
        <v/>
      </c>
      <c r="E1092" t="str">
        <f t="shared" si="500"/>
        <v/>
      </c>
      <c r="F1092" t="str">
        <f t="shared" si="501"/>
        <v/>
      </c>
      <c r="G1092" t="str">
        <f t="shared" si="497"/>
        <v/>
      </c>
      <c r="I1092" t="str">
        <f t="shared" si="502"/>
        <v/>
      </c>
      <c r="J1092" t="str">
        <f t="shared" si="503"/>
        <v/>
      </c>
      <c r="K1092" t="str">
        <f t="shared" si="504"/>
        <v/>
      </c>
      <c r="L1092" t="str">
        <f t="shared" si="505"/>
        <v/>
      </c>
      <c r="M1092" t="str">
        <f t="shared" si="506"/>
        <v/>
      </c>
      <c r="N1092" t="str">
        <f t="shared" si="507"/>
        <v/>
      </c>
      <c r="O1092" t="str">
        <f t="shared" si="508"/>
        <v/>
      </c>
      <c r="P1092" t="str">
        <f t="shared" si="509"/>
        <v/>
      </c>
      <c r="Q1092" t="str">
        <f t="shared" si="510"/>
        <v/>
      </c>
      <c r="R1092" t="str">
        <f t="shared" si="511"/>
        <v/>
      </c>
      <c r="S1092" t="str">
        <f t="shared" si="512"/>
        <v/>
      </c>
      <c r="T1092" t="str">
        <f t="shared" si="513"/>
        <v/>
      </c>
      <c r="U1092" t="str">
        <f t="shared" si="514"/>
        <v/>
      </c>
      <c r="V1092" t="str">
        <f t="shared" si="515"/>
        <v/>
      </c>
      <c r="W1092" t="str">
        <f t="shared" si="516"/>
        <v/>
      </c>
      <c r="X1092" t="str">
        <f t="shared" si="517"/>
        <v/>
      </c>
      <c r="Y1092" t="str">
        <f t="shared" si="518"/>
        <v/>
      </c>
      <c r="Z1092" t="str">
        <f t="shared" si="498"/>
        <v/>
      </c>
      <c r="AA1092" t="str">
        <f t="shared" si="519"/>
        <v/>
      </c>
      <c r="AB1092" t="str">
        <f t="shared" si="520"/>
        <v/>
      </c>
      <c r="AC1092" t="str">
        <f t="shared" si="521"/>
        <v/>
      </c>
      <c r="AD1092" t="str">
        <f t="shared" si="522"/>
        <v/>
      </c>
      <c r="AE1092" t="str">
        <f t="shared" si="523"/>
        <v/>
      </c>
      <c r="AF1092" t="str">
        <f t="shared" si="524"/>
        <v/>
      </c>
    </row>
    <row r="1093" spans="4:32" ht="14.4" hidden="1">
      <c r="D1093" t="str">
        <f t="shared" si="499"/>
        <v/>
      </c>
      <c r="E1093" t="str">
        <f t="shared" si="500"/>
        <v/>
      </c>
      <c r="F1093" t="str">
        <f t="shared" si="501"/>
        <v/>
      </c>
      <c r="G1093" t="str">
        <f t="shared" si="497"/>
        <v/>
      </c>
      <c r="I1093" t="str">
        <f t="shared" si="502"/>
        <v/>
      </c>
      <c r="J1093" t="str">
        <f t="shared" si="503"/>
        <v/>
      </c>
      <c r="K1093" t="str">
        <f t="shared" si="504"/>
        <v/>
      </c>
      <c r="L1093" t="str">
        <f t="shared" si="505"/>
        <v/>
      </c>
      <c r="M1093" t="str">
        <f t="shared" si="506"/>
        <v/>
      </c>
      <c r="N1093" t="str">
        <f t="shared" si="507"/>
        <v/>
      </c>
      <c r="O1093" t="str">
        <f t="shared" si="508"/>
        <v/>
      </c>
      <c r="P1093" t="str">
        <f t="shared" si="509"/>
        <v/>
      </c>
      <c r="Q1093" t="str">
        <f t="shared" si="510"/>
        <v/>
      </c>
      <c r="R1093" t="str">
        <f t="shared" si="511"/>
        <v/>
      </c>
      <c r="S1093" t="str">
        <f t="shared" si="512"/>
        <v/>
      </c>
      <c r="T1093" t="str">
        <f t="shared" si="513"/>
        <v/>
      </c>
      <c r="U1093" t="str">
        <f t="shared" si="514"/>
        <v/>
      </c>
      <c r="V1093" t="str">
        <f t="shared" si="515"/>
        <v/>
      </c>
      <c r="W1093" t="str">
        <f t="shared" si="516"/>
        <v/>
      </c>
      <c r="X1093" t="str">
        <f t="shared" si="517"/>
        <v/>
      </c>
      <c r="Y1093" t="str">
        <f t="shared" si="518"/>
        <v/>
      </c>
      <c r="Z1093" t="str">
        <f t="shared" si="498"/>
        <v/>
      </c>
      <c r="AA1093" t="str">
        <f t="shared" si="519"/>
        <v/>
      </c>
      <c r="AB1093" t="str">
        <f t="shared" si="520"/>
        <v/>
      </c>
      <c r="AC1093" t="str">
        <f t="shared" si="521"/>
        <v/>
      </c>
      <c r="AD1093" t="str">
        <f t="shared" si="522"/>
        <v/>
      </c>
      <c r="AE1093" t="str">
        <f t="shared" si="523"/>
        <v/>
      </c>
      <c r="AF1093" t="str">
        <f t="shared" si="524"/>
        <v/>
      </c>
    </row>
    <row r="1094" spans="4:32" ht="14.4" hidden="1">
      <c r="D1094" t="str">
        <f t="shared" si="499"/>
        <v/>
      </c>
      <c r="E1094" t="str">
        <f t="shared" si="500"/>
        <v/>
      </c>
      <c r="F1094" t="str">
        <f t="shared" si="501"/>
        <v/>
      </c>
      <c r="G1094" t="str">
        <f t="shared" si="497"/>
        <v/>
      </c>
      <c r="I1094" t="str">
        <f t="shared" si="502"/>
        <v/>
      </c>
      <c r="J1094" t="str">
        <f t="shared" si="503"/>
        <v/>
      </c>
      <c r="K1094" t="str">
        <f t="shared" si="504"/>
        <v/>
      </c>
      <c r="L1094" t="str">
        <f t="shared" si="505"/>
        <v/>
      </c>
      <c r="M1094" t="str">
        <f t="shared" si="506"/>
        <v/>
      </c>
      <c r="N1094" t="str">
        <f t="shared" si="507"/>
        <v/>
      </c>
      <c r="O1094" t="str">
        <f t="shared" si="508"/>
        <v/>
      </c>
      <c r="P1094" t="str">
        <f t="shared" si="509"/>
        <v/>
      </c>
      <c r="Q1094" t="str">
        <f t="shared" si="510"/>
        <v/>
      </c>
      <c r="R1094" t="str">
        <f t="shared" si="511"/>
        <v/>
      </c>
      <c r="S1094" t="str">
        <f t="shared" si="512"/>
        <v/>
      </c>
      <c r="T1094" t="str">
        <f t="shared" si="513"/>
        <v/>
      </c>
      <c r="U1094" t="str">
        <f t="shared" si="514"/>
        <v/>
      </c>
      <c r="V1094" t="str">
        <f t="shared" si="515"/>
        <v/>
      </c>
      <c r="W1094" t="str">
        <f t="shared" si="516"/>
        <v/>
      </c>
      <c r="X1094" t="str">
        <f t="shared" si="517"/>
        <v/>
      </c>
      <c r="Y1094" t="str">
        <f t="shared" si="518"/>
        <v/>
      </c>
      <c r="Z1094" t="str">
        <f t="shared" si="498"/>
        <v/>
      </c>
      <c r="AA1094" t="str">
        <f t="shared" si="519"/>
        <v/>
      </c>
      <c r="AB1094" t="str">
        <f t="shared" si="520"/>
        <v/>
      </c>
      <c r="AC1094" t="str">
        <f t="shared" si="521"/>
        <v/>
      </c>
      <c r="AD1094" t="str">
        <f t="shared" si="522"/>
        <v/>
      </c>
      <c r="AE1094" t="str">
        <f t="shared" si="523"/>
        <v/>
      </c>
      <c r="AF1094" t="str">
        <f t="shared" si="524"/>
        <v/>
      </c>
    </row>
    <row r="1095" spans="4:32" ht="14.4" hidden="1">
      <c r="D1095" t="str">
        <f t="shared" si="499"/>
        <v/>
      </c>
      <c r="E1095" t="str">
        <f t="shared" si="500"/>
        <v/>
      </c>
      <c r="F1095" t="str">
        <f t="shared" si="501"/>
        <v/>
      </c>
      <c r="G1095" t="str">
        <f t="shared" si="497"/>
        <v/>
      </c>
      <c r="I1095" t="str">
        <f t="shared" si="502"/>
        <v/>
      </c>
      <c r="J1095" t="str">
        <f t="shared" si="503"/>
        <v/>
      </c>
      <c r="K1095" t="str">
        <f t="shared" si="504"/>
        <v/>
      </c>
      <c r="L1095" t="str">
        <f t="shared" si="505"/>
        <v/>
      </c>
      <c r="M1095" t="str">
        <f t="shared" si="506"/>
        <v/>
      </c>
      <c r="N1095" t="str">
        <f t="shared" si="507"/>
        <v/>
      </c>
      <c r="O1095" t="str">
        <f t="shared" si="508"/>
        <v/>
      </c>
      <c r="P1095" t="str">
        <f t="shared" si="509"/>
        <v/>
      </c>
      <c r="Q1095" t="str">
        <f t="shared" si="510"/>
        <v/>
      </c>
      <c r="R1095" t="str">
        <f t="shared" si="511"/>
        <v/>
      </c>
      <c r="S1095" t="str">
        <f t="shared" si="512"/>
        <v/>
      </c>
      <c r="T1095" t="str">
        <f t="shared" si="513"/>
        <v/>
      </c>
      <c r="U1095" t="str">
        <f t="shared" si="514"/>
        <v/>
      </c>
      <c r="V1095" t="str">
        <f t="shared" si="515"/>
        <v/>
      </c>
      <c r="W1095" t="str">
        <f t="shared" si="516"/>
        <v/>
      </c>
      <c r="X1095" t="str">
        <f t="shared" si="517"/>
        <v/>
      </c>
      <c r="Y1095" t="str">
        <f t="shared" si="518"/>
        <v/>
      </c>
      <c r="Z1095" t="str">
        <f t="shared" si="498"/>
        <v/>
      </c>
      <c r="AA1095" t="str">
        <f t="shared" si="519"/>
        <v/>
      </c>
      <c r="AB1095" t="str">
        <f t="shared" si="520"/>
        <v/>
      </c>
      <c r="AC1095" t="str">
        <f t="shared" si="521"/>
        <v/>
      </c>
      <c r="AD1095" t="str">
        <f t="shared" si="522"/>
        <v/>
      </c>
      <c r="AE1095" t="str">
        <f t="shared" si="523"/>
        <v/>
      </c>
      <c r="AF1095" t="str">
        <f t="shared" si="524"/>
        <v/>
      </c>
    </row>
    <row r="1096" spans="4:32" ht="14.4" hidden="1">
      <c r="D1096" t="str">
        <f t="shared" si="499"/>
        <v/>
      </c>
      <c r="E1096" t="str">
        <f t="shared" si="500"/>
        <v/>
      </c>
      <c r="F1096" t="str">
        <f t="shared" si="501"/>
        <v/>
      </c>
      <c r="G1096" t="str">
        <f t="shared" si="497"/>
        <v/>
      </c>
      <c r="I1096" t="str">
        <f t="shared" si="502"/>
        <v/>
      </c>
      <c r="J1096" t="str">
        <f t="shared" si="503"/>
        <v/>
      </c>
      <c r="K1096" t="str">
        <f t="shared" si="504"/>
        <v/>
      </c>
      <c r="L1096" t="str">
        <f t="shared" si="505"/>
        <v/>
      </c>
      <c r="M1096" t="str">
        <f t="shared" si="506"/>
        <v/>
      </c>
      <c r="N1096" t="str">
        <f t="shared" si="507"/>
        <v/>
      </c>
      <c r="O1096" t="str">
        <f t="shared" si="508"/>
        <v/>
      </c>
      <c r="P1096" t="str">
        <f t="shared" si="509"/>
        <v/>
      </c>
      <c r="Q1096" t="str">
        <f t="shared" si="510"/>
        <v/>
      </c>
      <c r="R1096" t="str">
        <f t="shared" si="511"/>
        <v/>
      </c>
      <c r="S1096" t="str">
        <f t="shared" si="512"/>
        <v/>
      </c>
      <c r="T1096" t="str">
        <f t="shared" si="513"/>
        <v/>
      </c>
      <c r="U1096" t="str">
        <f t="shared" si="514"/>
        <v/>
      </c>
      <c r="V1096" t="str">
        <f t="shared" si="515"/>
        <v/>
      </c>
      <c r="W1096" t="str">
        <f t="shared" si="516"/>
        <v/>
      </c>
      <c r="X1096" t="str">
        <f t="shared" si="517"/>
        <v/>
      </c>
      <c r="Y1096" t="str">
        <f t="shared" si="518"/>
        <v/>
      </c>
      <c r="Z1096" t="str">
        <f t="shared" si="498"/>
        <v/>
      </c>
      <c r="AA1096" t="str">
        <f t="shared" si="519"/>
        <v/>
      </c>
      <c r="AB1096" t="str">
        <f t="shared" si="520"/>
        <v/>
      </c>
      <c r="AC1096" t="str">
        <f t="shared" si="521"/>
        <v/>
      </c>
      <c r="AD1096" t="str">
        <f t="shared" si="522"/>
        <v/>
      </c>
      <c r="AE1096" t="str">
        <f t="shared" si="523"/>
        <v/>
      </c>
      <c r="AF1096" t="str">
        <f t="shared" si="524"/>
        <v/>
      </c>
    </row>
    <row r="1097" spans="4:32" ht="14.4" hidden="1">
      <c r="D1097" t="str">
        <f t="shared" si="499"/>
        <v/>
      </c>
      <c r="E1097" t="str">
        <f t="shared" si="500"/>
        <v/>
      </c>
      <c r="F1097" t="str">
        <f t="shared" si="501"/>
        <v/>
      </c>
      <c r="G1097" t="str">
        <f t="shared" si="497"/>
        <v/>
      </c>
      <c r="I1097" t="str">
        <f t="shared" si="502"/>
        <v/>
      </c>
      <c r="J1097" t="str">
        <f t="shared" si="503"/>
        <v/>
      </c>
      <c r="K1097" t="str">
        <f t="shared" si="504"/>
        <v/>
      </c>
      <c r="L1097" t="str">
        <f t="shared" si="505"/>
        <v/>
      </c>
      <c r="M1097" t="str">
        <f t="shared" si="506"/>
        <v/>
      </c>
      <c r="N1097" t="str">
        <f t="shared" si="507"/>
        <v/>
      </c>
      <c r="O1097" t="str">
        <f t="shared" si="508"/>
        <v/>
      </c>
      <c r="P1097" t="str">
        <f t="shared" si="509"/>
        <v/>
      </c>
      <c r="Q1097" t="str">
        <f t="shared" si="510"/>
        <v/>
      </c>
      <c r="R1097" t="str">
        <f t="shared" si="511"/>
        <v/>
      </c>
      <c r="S1097" t="str">
        <f t="shared" si="512"/>
        <v/>
      </c>
      <c r="T1097" t="str">
        <f t="shared" si="513"/>
        <v/>
      </c>
      <c r="U1097" t="str">
        <f t="shared" si="514"/>
        <v/>
      </c>
      <c r="V1097" t="str">
        <f t="shared" si="515"/>
        <v/>
      </c>
      <c r="W1097" t="str">
        <f t="shared" si="516"/>
        <v/>
      </c>
      <c r="X1097" t="str">
        <f t="shared" si="517"/>
        <v/>
      </c>
      <c r="Y1097" t="str">
        <f t="shared" si="518"/>
        <v/>
      </c>
      <c r="Z1097" t="str">
        <f t="shared" si="498"/>
        <v/>
      </c>
      <c r="AA1097" t="str">
        <f t="shared" si="519"/>
        <v/>
      </c>
      <c r="AB1097" t="str">
        <f t="shared" si="520"/>
        <v/>
      </c>
      <c r="AC1097" t="str">
        <f t="shared" si="521"/>
        <v/>
      </c>
      <c r="AD1097" t="str">
        <f t="shared" si="522"/>
        <v/>
      </c>
      <c r="AE1097" t="str">
        <f t="shared" si="523"/>
        <v/>
      </c>
      <c r="AF1097" t="str">
        <f t="shared" si="524"/>
        <v/>
      </c>
    </row>
    <row r="1098" spans="4:32" ht="14.4" hidden="1">
      <c r="D1098" t="str">
        <f t="shared" si="499"/>
        <v/>
      </c>
      <c r="E1098" t="str">
        <f t="shared" si="500"/>
        <v/>
      </c>
      <c r="F1098" t="str">
        <f t="shared" si="501"/>
        <v/>
      </c>
      <c r="G1098" t="str">
        <f t="shared" si="497"/>
        <v/>
      </c>
      <c r="I1098" t="str">
        <f t="shared" si="502"/>
        <v/>
      </c>
      <c r="J1098" t="str">
        <f t="shared" si="503"/>
        <v/>
      </c>
      <c r="K1098" t="str">
        <f t="shared" si="504"/>
        <v/>
      </c>
      <c r="L1098" t="str">
        <f t="shared" si="505"/>
        <v/>
      </c>
      <c r="M1098" t="str">
        <f t="shared" si="506"/>
        <v/>
      </c>
      <c r="N1098" t="str">
        <f t="shared" si="507"/>
        <v/>
      </c>
      <c r="O1098" t="str">
        <f t="shared" si="508"/>
        <v/>
      </c>
      <c r="P1098" t="str">
        <f t="shared" si="509"/>
        <v/>
      </c>
      <c r="Q1098" t="str">
        <f t="shared" si="510"/>
        <v/>
      </c>
      <c r="R1098" t="str">
        <f t="shared" si="511"/>
        <v/>
      </c>
      <c r="S1098" t="str">
        <f t="shared" si="512"/>
        <v/>
      </c>
      <c r="T1098" t="str">
        <f t="shared" si="513"/>
        <v/>
      </c>
      <c r="U1098" t="str">
        <f t="shared" si="514"/>
        <v/>
      </c>
      <c r="V1098" t="str">
        <f t="shared" si="515"/>
        <v/>
      </c>
      <c r="W1098" t="str">
        <f t="shared" si="516"/>
        <v/>
      </c>
      <c r="X1098" t="str">
        <f t="shared" si="517"/>
        <v/>
      </c>
      <c r="Y1098" t="str">
        <f t="shared" si="518"/>
        <v/>
      </c>
      <c r="Z1098" t="str">
        <f t="shared" si="498"/>
        <v/>
      </c>
      <c r="AA1098" t="str">
        <f t="shared" si="519"/>
        <v/>
      </c>
      <c r="AB1098" t="str">
        <f t="shared" si="520"/>
        <v/>
      </c>
      <c r="AC1098" t="str">
        <f t="shared" si="521"/>
        <v/>
      </c>
      <c r="AD1098" t="str">
        <f t="shared" si="522"/>
        <v/>
      </c>
      <c r="AE1098" t="str">
        <f t="shared" si="523"/>
        <v/>
      </c>
      <c r="AF1098" t="str">
        <f t="shared" si="524"/>
        <v/>
      </c>
    </row>
    <row r="1099" spans="4:32" ht="14.4" hidden="1">
      <c r="D1099" t="str">
        <f t="shared" si="499"/>
        <v/>
      </c>
      <c r="E1099" t="str">
        <f t="shared" si="500"/>
        <v/>
      </c>
      <c r="F1099" t="str">
        <f t="shared" si="501"/>
        <v/>
      </c>
      <c r="G1099" t="str">
        <f t="shared" si="497"/>
        <v/>
      </c>
      <c r="I1099" t="str">
        <f t="shared" si="502"/>
        <v/>
      </c>
      <c r="J1099" t="str">
        <f t="shared" si="503"/>
        <v/>
      </c>
      <c r="K1099" t="str">
        <f t="shared" si="504"/>
        <v/>
      </c>
      <c r="L1099" t="str">
        <f t="shared" si="505"/>
        <v/>
      </c>
      <c r="M1099" t="str">
        <f t="shared" si="506"/>
        <v/>
      </c>
      <c r="N1099" t="str">
        <f t="shared" si="507"/>
        <v/>
      </c>
      <c r="O1099" t="str">
        <f t="shared" si="508"/>
        <v/>
      </c>
      <c r="P1099" t="str">
        <f t="shared" si="509"/>
        <v/>
      </c>
      <c r="Q1099" t="str">
        <f t="shared" si="510"/>
        <v/>
      </c>
      <c r="R1099" t="str">
        <f t="shared" si="511"/>
        <v/>
      </c>
      <c r="S1099" t="str">
        <f t="shared" si="512"/>
        <v/>
      </c>
      <c r="T1099" t="str">
        <f t="shared" si="513"/>
        <v/>
      </c>
      <c r="U1099" t="str">
        <f t="shared" si="514"/>
        <v/>
      </c>
      <c r="V1099" t="str">
        <f t="shared" si="515"/>
        <v/>
      </c>
      <c r="W1099" t="str">
        <f t="shared" si="516"/>
        <v/>
      </c>
      <c r="X1099" t="str">
        <f t="shared" si="517"/>
        <v/>
      </c>
      <c r="Y1099" t="str">
        <f t="shared" si="518"/>
        <v/>
      </c>
      <c r="Z1099" t="str">
        <f t="shared" si="498"/>
        <v/>
      </c>
      <c r="AA1099" t="str">
        <f t="shared" si="519"/>
        <v/>
      </c>
      <c r="AB1099" t="str">
        <f t="shared" si="520"/>
        <v/>
      </c>
      <c r="AC1099" t="str">
        <f t="shared" si="521"/>
        <v/>
      </c>
      <c r="AD1099" t="str">
        <f t="shared" si="522"/>
        <v/>
      </c>
      <c r="AE1099" t="str">
        <f t="shared" si="523"/>
        <v/>
      </c>
      <c r="AF1099" t="str">
        <f t="shared" si="524"/>
        <v/>
      </c>
    </row>
    <row r="1100" spans="4:32" ht="14.4" hidden="1">
      <c r="D1100" t="str">
        <f t="shared" si="499"/>
        <v/>
      </c>
      <c r="E1100" t="str">
        <f t="shared" si="500"/>
        <v/>
      </c>
      <c r="F1100" t="str">
        <f t="shared" si="501"/>
        <v/>
      </c>
      <c r="G1100" t="str">
        <f t="shared" si="497"/>
        <v/>
      </c>
      <c r="I1100" t="str">
        <f t="shared" si="502"/>
        <v/>
      </c>
      <c r="J1100" t="str">
        <f t="shared" si="503"/>
        <v/>
      </c>
      <c r="K1100" t="str">
        <f t="shared" si="504"/>
        <v/>
      </c>
      <c r="L1100" t="str">
        <f t="shared" si="505"/>
        <v/>
      </c>
      <c r="M1100" t="str">
        <f t="shared" si="506"/>
        <v/>
      </c>
      <c r="N1100" t="str">
        <f t="shared" si="507"/>
        <v/>
      </c>
      <c r="O1100" t="str">
        <f t="shared" si="508"/>
        <v/>
      </c>
      <c r="P1100" t="str">
        <f t="shared" si="509"/>
        <v/>
      </c>
      <c r="Q1100" t="str">
        <f t="shared" si="510"/>
        <v/>
      </c>
      <c r="R1100" t="str">
        <f t="shared" si="511"/>
        <v/>
      </c>
      <c r="S1100" t="str">
        <f t="shared" si="512"/>
        <v/>
      </c>
      <c r="T1100" t="str">
        <f t="shared" si="513"/>
        <v/>
      </c>
      <c r="U1100" t="str">
        <f t="shared" si="514"/>
        <v/>
      </c>
      <c r="V1100" t="str">
        <f t="shared" si="515"/>
        <v/>
      </c>
      <c r="W1100" t="str">
        <f t="shared" si="516"/>
        <v/>
      </c>
      <c r="X1100" t="str">
        <f t="shared" si="517"/>
        <v/>
      </c>
      <c r="Y1100" t="str">
        <f t="shared" si="518"/>
        <v/>
      </c>
      <c r="Z1100" t="str">
        <f t="shared" si="498"/>
        <v/>
      </c>
      <c r="AA1100" t="str">
        <f t="shared" si="519"/>
        <v/>
      </c>
      <c r="AB1100" t="str">
        <f t="shared" si="520"/>
        <v/>
      </c>
      <c r="AC1100" t="str">
        <f t="shared" si="521"/>
        <v/>
      </c>
      <c r="AD1100" t="str">
        <f t="shared" si="522"/>
        <v/>
      </c>
      <c r="AE1100" t="str">
        <f t="shared" si="523"/>
        <v/>
      </c>
      <c r="AF1100" t="str">
        <f t="shared" si="524"/>
        <v/>
      </c>
    </row>
    <row r="1101" spans="4:32" ht="14.4" hidden="1">
      <c r="D1101" t="str">
        <f t="shared" si="499"/>
        <v/>
      </c>
      <c r="E1101" t="str">
        <f t="shared" si="500"/>
        <v/>
      </c>
      <c r="F1101" t="str">
        <f t="shared" si="501"/>
        <v/>
      </c>
      <c r="G1101" t="str">
        <f t="shared" si="497"/>
        <v/>
      </c>
      <c r="I1101" t="str">
        <f t="shared" si="502"/>
        <v/>
      </c>
      <c r="J1101" t="str">
        <f t="shared" si="503"/>
        <v/>
      </c>
      <c r="K1101" t="str">
        <f t="shared" si="504"/>
        <v/>
      </c>
      <c r="L1101" t="str">
        <f t="shared" si="505"/>
        <v/>
      </c>
      <c r="M1101" t="str">
        <f t="shared" si="506"/>
        <v/>
      </c>
      <c r="N1101" t="str">
        <f t="shared" si="507"/>
        <v/>
      </c>
      <c r="O1101" t="str">
        <f t="shared" si="508"/>
        <v/>
      </c>
      <c r="P1101" t="str">
        <f t="shared" si="509"/>
        <v/>
      </c>
      <c r="Q1101" t="str">
        <f t="shared" si="510"/>
        <v/>
      </c>
      <c r="R1101" t="str">
        <f t="shared" si="511"/>
        <v/>
      </c>
      <c r="S1101" t="str">
        <f t="shared" si="512"/>
        <v/>
      </c>
      <c r="T1101" t="str">
        <f t="shared" si="513"/>
        <v/>
      </c>
      <c r="U1101" t="str">
        <f t="shared" si="514"/>
        <v/>
      </c>
      <c r="V1101" t="str">
        <f t="shared" si="515"/>
        <v/>
      </c>
      <c r="W1101" t="str">
        <f t="shared" si="516"/>
        <v/>
      </c>
      <c r="X1101" t="str">
        <f t="shared" si="517"/>
        <v/>
      </c>
      <c r="Y1101" t="str">
        <f t="shared" si="518"/>
        <v/>
      </c>
      <c r="Z1101" t="str">
        <f t="shared" si="498"/>
        <v/>
      </c>
      <c r="AA1101" t="str">
        <f t="shared" si="519"/>
        <v/>
      </c>
      <c r="AB1101" t="str">
        <f t="shared" si="520"/>
        <v/>
      </c>
      <c r="AC1101" t="str">
        <f t="shared" si="521"/>
        <v/>
      </c>
      <c r="AD1101" t="str">
        <f t="shared" si="522"/>
        <v/>
      </c>
      <c r="AE1101" t="str">
        <f t="shared" si="523"/>
        <v/>
      </c>
      <c r="AF1101" t="str">
        <f t="shared" si="524"/>
        <v/>
      </c>
    </row>
    <row r="1102" spans="4:32" ht="14.4" hidden="1">
      <c r="D1102" t="str">
        <f t="shared" si="499"/>
        <v/>
      </c>
      <c r="E1102" t="str">
        <f t="shared" si="500"/>
        <v/>
      </c>
      <c r="F1102" t="str">
        <f t="shared" si="501"/>
        <v/>
      </c>
      <c r="G1102" t="str">
        <f t="shared" si="497"/>
        <v/>
      </c>
      <c r="I1102" t="str">
        <f t="shared" si="502"/>
        <v/>
      </c>
      <c r="J1102" t="str">
        <f t="shared" si="503"/>
        <v/>
      </c>
      <c r="K1102" t="str">
        <f t="shared" si="504"/>
        <v/>
      </c>
      <c r="L1102" t="str">
        <f t="shared" si="505"/>
        <v/>
      </c>
      <c r="M1102" t="str">
        <f t="shared" si="506"/>
        <v/>
      </c>
      <c r="N1102" t="str">
        <f t="shared" si="507"/>
        <v/>
      </c>
      <c r="O1102" t="str">
        <f t="shared" si="508"/>
        <v/>
      </c>
      <c r="P1102" t="str">
        <f t="shared" si="509"/>
        <v/>
      </c>
      <c r="Q1102" t="str">
        <f t="shared" si="510"/>
        <v/>
      </c>
      <c r="R1102" t="str">
        <f t="shared" si="511"/>
        <v/>
      </c>
      <c r="S1102" t="str">
        <f t="shared" si="512"/>
        <v/>
      </c>
      <c r="T1102" t="str">
        <f t="shared" si="513"/>
        <v/>
      </c>
      <c r="U1102" t="str">
        <f t="shared" si="514"/>
        <v/>
      </c>
      <c r="V1102" t="str">
        <f t="shared" si="515"/>
        <v/>
      </c>
      <c r="W1102" t="str">
        <f t="shared" si="516"/>
        <v/>
      </c>
      <c r="X1102" t="str">
        <f t="shared" si="517"/>
        <v/>
      </c>
      <c r="Y1102" t="str">
        <f t="shared" si="518"/>
        <v/>
      </c>
      <c r="Z1102" t="str">
        <f t="shared" si="498"/>
        <v/>
      </c>
      <c r="AA1102" t="str">
        <f t="shared" si="519"/>
        <v/>
      </c>
      <c r="AB1102" t="str">
        <f t="shared" si="520"/>
        <v/>
      </c>
      <c r="AC1102" t="str">
        <f t="shared" si="521"/>
        <v/>
      </c>
      <c r="AD1102" t="str">
        <f t="shared" si="522"/>
        <v/>
      </c>
      <c r="AE1102" t="str">
        <f t="shared" si="523"/>
        <v/>
      </c>
      <c r="AF1102" t="str">
        <f t="shared" si="524"/>
        <v/>
      </c>
    </row>
    <row r="1103" spans="4:32" ht="14.4" hidden="1">
      <c r="D1103" t="str">
        <f t="shared" si="499"/>
        <v/>
      </c>
      <c r="E1103" t="str">
        <f t="shared" si="500"/>
        <v/>
      </c>
      <c r="F1103" t="str">
        <f t="shared" si="501"/>
        <v/>
      </c>
      <c r="G1103" t="str">
        <f t="shared" si="497"/>
        <v/>
      </c>
      <c r="I1103" t="str">
        <f t="shared" si="502"/>
        <v/>
      </c>
      <c r="J1103" t="str">
        <f t="shared" si="503"/>
        <v/>
      </c>
      <c r="K1103" t="str">
        <f t="shared" si="504"/>
        <v/>
      </c>
      <c r="L1103" t="str">
        <f t="shared" si="505"/>
        <v/>
      </c>
      <c r="M1103" t="str">
        <f t="shared" si="506"/>
        <v/>
      </c>
      <c r="N1103" t="str">
        <f t="shared" si="507"/>
        <v/>
      </c>
      <c r="O1103" t="str">
        <f t="shared" si="508"/>
        <v/>
      </c>
      <c r="P1103" t="str">
        <f t="shared" si="509"/>
        <v/>
      </c>
      <c r="Q1103" t="str">
        <f t="shared" si="510"/>
        <v/>
      </c>
      <c r="R1103" t="str">
        <f t="shared" si="511"/>
        <v/>
      </c>
      <c r="S1103" t="str">
        <f t="shared" si="512"/>
        <v/>
      </c>
      <c r="T1103" t="str">
        <f t="shared" si="513"/>
        <v/>
      </c>
      <c r="U1103" t="str">
        <f t="shared" si="514"/>
        <v/>
      </c>
      <c r="V1103" t="str">
        <f t="shared" si="515"/>
        <v/>
      </c>
      <c r="W1103" t="str">
        <f t="shared" si="516"/>
        <v/>
      </c>
      <c r="X1103" t="str">
        <f t="shared" si="517"/>
        <v/>
      </c>
      <c r="Y1103" t="str">
        <f t="shared" si="518"/>
        <v/>
      </c>
      <c r="Z1103" t="str">
        <f t="shared" si="498"/>
        <v/>
      </c>
      <c r="AA1103" t="str">
        <f t="shared" si="519"/>
        <v/>
      </c>
      <c r="AB1103" t="str">
        <f t="shared" si="520"/>
        <v/>
      </c>
      <c r="AC1103" t="str">
        <f t="shared" si="521"/>
        <v/>
      </c>
      <c r="AD1103" t="str">
        <f t="shared" si="522"/>
        <v/>
      </c>
      <c r="AE1103" t="str">
        <f t="shared" si="523"/>
        <v/>
      </c>
      <c r="AF1103" t="str">
        <f t="shared" si="524"/>
        <v/>
      </c>
    </row>
    <row r="1104" spans="4:32" ht="14.4" hidden="1">
      <c r="D1104" t="str">
        <f t="shared" si="499"/>
        <v/>
      </c>
      <c r="E1104" t="str">
        <f t="shared" si="500"/>
        <v/>
      </c>
      <c r="F1104" t="str">
        <f t="shared" si="501"/>
        <v/>
      </c>
      <c r="G1104" t="str">
        <f t="shared" si="497"/>
        <v/>
      </c>
      <c r="I1104" t="str">
        <f t="shared" si="502"/>
        <v/>
      </c>
      <c r="J1104" t="str">
        <f t="shared" si="503"/>
        <v/>
      </c>
      <c r="K1104" t="str">
        <f t="shared" si="504"/>
        <v/>
      </c>
      <c r="L1104" t="str">
        <f t="shared" si="505"/>
        <v/>
      </c>
      <c r="M1104" t="str">
        <f t="shared" si="506"/>
        <v/>
      </c>
      <c r="N1104" t="str">
        <f t="shared" si="507"/>
        <v/>
      </c>
      <c r="O1104" t="str">
        <f t="shared" si="508"/>
        <v/>
      </c>
      <c r="P1104" t="str">
        <f t="shared" si="509"/>
        <v/>
      </c>
      <c r="Q1104" t="str">
        <f t="shared" si="510"/>
        <v/>
      </c>
      <c r="R1104" t="str">
        <f t="shared" si="511"/>
        <v/>
      </c>
      <c r="S1104" t="str">
        <f t="shared" si="512"/>
        <v/>
      </c>
      <c r="T1104" t="str">
        <f t="shared" si="513"/>
        <v/>
      </c>
      <c r="U1104" t="str">
        <f t="shared" si="514"/>
        <v/>
      </c>
      <c r="V1104" t="str">
        <f t="shared" si="515"/>
        <v/>
      </c>
      <c r="W1104" t="str">
        <f t="shared" si="516"/>
        <v/>
      </c>
      <c r="X1104" t="str">
        <f t="shared" si="517"/>
        <v/>
      </c>
      <c r="Y1104" t="str">
        <f t="shared" si="518"/>
        <v/>
      </c>
      <c r="Z1104" t="str">
        <f t="shared" si="498"/>
        <v/>
      </c>
      <c r="AA1104" t="str">
        <f t="shared" si="519"/>
        <v/>
      </c>
      <c r="AB1104" t="str">
        <f t="shared" si="520"/>
        <v/>
      </c>
      <c r="AC1104" t="str">
        <f t="shared" si="521"/>
        <v/>
      </c>
      <c r="AD1104" t="str">
        <f t="shared" si="522"/>
        <v/>
      </c>
      <c r="AE1104" t="str">
        <f t="shared" si="523"/>
        <v/>
      </c>
      <c r="AF1104" t="str">
        <f t="shared" si="524"/>
        <v/>
      </c>
    </row>
    <row r="1105" spans="4:32" ht="14.4" hidden="1">
      <c r="D1105" t="str">
        <f t="shared" si="499"/>
        <v/>
      </c>
      <c r="E1105" t="str">
        <f t="shared" si="500"/>
        <v/>
      </c>
      <c r="F1105" t="str">
        <f t="shared" si="501"/>
        <v/>
      </c>
      <c r="G1105" t="str">
        <f t="shared" si="497"/>
        <v/>
      </c>
      <c r="I1105" t="str">
        <f t="shared" si="502"/>
        <v/>
      </c>
      <c r="J1105" t="str">
        <f t="shared" si="503"/>
        <v/>
      </c>
      <c r="K1105" t="str">
        <f t="shared" si="504"/>
        <v/>
      </c>
      <c r="L1105" t="str">
        <f t="shared" si="505"/>
        <v/>
      </c>
      <c r="M1105" t="str">
        <f t="shared" si="506"/>
        <v/>
      </c>
      <c r="N1105" t="str">
        <f t="shared" si="507"/>
        <v/>
      </c>
      <c r="O1105" t="str">
        <f t="shared" si="508"/>
        <v/>
      </c>
      <c r="P1105" t="str">
        <f t="shared" si="509"/>
        <v/>
      </c>
      <c r="Q1105" t="str">
        <f t="shared" si="510"/>
        <v/>
      </c>
      <c r="R1105" t="str">
        <f t="shared" si="511"/>
        <v/>
      </c>
      <c r="S1105" t="str">
        <f t="shared" si="512"/>
        <v/>
      </c>
      <c r="T1105" t="str">
        <f t="shared" si="513"/>
        <v/>
      </c>
      <c r="U1105" t="str">
        <f t="shared" si="514"/>
        <v/>
      </c>
      <c r="V1105" t="str">
        <f t="shared" si="515"/>
        <v/>
      </c>
      <c r="W1105" t="str">
        <f t="shared" si="516"/>
        <v/>
      </c>
      <c r="X1105" t="str">
        <f t="shared" si="517"/>
        <v/>
      </c>
      <c r="Y1105" t="str">
        <f t="shared" si="518"/>
        <v/>
      </c>
      <c r="Z1105" t="str">
        <f t="shared" si="498"/>
        <v/>
      </c>
      <c r="AA1105" t="str">
        <f t="shared" si="519"/>
        <v/>
      </c>
      <c r="AB1105" t="str">
        <f t="shared" si="520"/>
        <v/>
      </c>
      <c r="AC1105" t="str">
        <f t="shared" si="521"/>
        <v/>
      </c>
      <c r="AD1105" t="str">
        <f t="shared" si="522"/>
        <v/>
      </c>
      <c r="AE1105" t="str">
        <f t="shared" si="523"/>
        <v/>
      </c>
      <c r="AF1105" t="str">
        <f t="shared" si="524"/>
        <v/>
      </c>
    </row>
    <row r="1106" spans="4:32" ht="14.4" hidden="1">
      <c r="D1106" t="str">
        <f t="shared" si="499"/>
        <v/>
      </c>
      <c r="E1106" t="str">
        <f t="shared" si="500"/>
        <v/>
      </c>
      <c r="F1106" t="str">
        <f t="shared" si="501"/>
        <v/>
      </c>
      <c r="G1106" t="str">
        <f t="shared" si="497"/>
        <v/>
      </c>
      <c r="I1106" t="str">
        <f t="shared" si="502"/>
        <v/>
      </c>
      <c r="J1106" t="str">
        <f t="shared" si="503"/>
        <v/>
      </c>
      <c r="K1106" t="str">
        <f t="shared" si="504"/>
        <v/>
      </c>
      <c r="L1106" t="str">
        <f t="shared" si="505"/>
        <v/>
      </c>
      <c r="M1106" t="str">
        <f t="shared" si="506"/>
        <v/>
      </c>
      <c r="N1106" t="str">
        <f t="shared" si="507"/>
        <v/>
      </c>
      <c r="O1106" t="str">
        <f t="shared" si="508"/>
        <v/>
      </c>
      <c r="P1106" t="str">
        <f t="shared" si="509"/>
        <v/>
      </c>
      <c r="Q1106" t="str">
        <f t="shared" si="510"/>
        <v/>
      </c>
      <c r="R1106" t="str">
        <f t="shared" si="511"/>
        <v/>
      </c>
      <c r="S1106" t="str">
        <f t="shared" si="512"/>
        <v/>
      </c>
      <c r="T1106" t="str">
        <f t="shared" si="513"/>
        <v/>
      </c>
      <c r="U1106" t="str">
        <f t="shared" si="514"/>
        <v/>
      </c>
      <c r="V1106" t="str">
        <f t="shared" si="515"/>
        <v/>
      </c>
      <c r="W1106" t="str">
        <f t="shared" si="516"/>
        <v/>
      </c>
      <c r="X1106" t="str">
        <f t="shared" si="517"/>
        <v/>
      </c>
      <c r="Y1106" t="str">
        <f t="shared" si="518"/>
        <v/>
      </c>
      <c r="Z1106" t="str">
        <f t="shared" si="498"/>
        <v/>
      </c>
      <c r="AA1106" t="str">
        <f t="shared" si="519"/>
        <v/>
      </c>
      <c r="AB1106" t="str">
        <f t="shared" si="520"/>
        <v/>
      </c>
      <c r="AC1106" t="str">
        <f t="shared" si="521"/>
        <v/>
      </c>
      <c r="AD1106" t="str">
        <f t="shared" si="522"/>
        <v/>
      </c>
      <c r="AE1106" t="str">
        <f t="shared" si="523"/>
        <v/>
      </c>
      <c r="AF1106" t="str">
        <f t="shared" si="524"/>
        <v/>
      </c>
    </row>
    <row r="1107" spans="4:32" ht="14.4" hidden="1">
      <c r="D1107" t="str">
        <f t="shared" si="499"/>
        <v/>
      </c>
      <c r="E1107" t="str">
        <f t="shared" si="500"/>
        <v/>
      </c>
      <c r="F1107" t="str">
        <f t="shared" si="501"/>
        <v/>
      </c>
      <c r="G1107" t="str">
        <f t="shared" si="497"/>
        <v/>
      </c>
      <c r="I1107" t="str">
        <f t="shared" si="502"/>
        <v/>
      </c>
      <c r="J1107" t="str">
        <f t="shared" si="503"/>
        <v/>
      </c>
      <c r="K1107" t="str">
        <f t="shared" si="504"/>
        <v/>
      </c>
      <c r="L1107" t="str">
        <f t="shared" si="505"/>
        <v/>
      </c>
      <c r="M1107" t="str">
        <f t="shared" si="506"/>
        <v/>
      </c>
      <c r="N1107" t="str">
        <f t="shared" si="507"/>
        <v/>
      </c>
      <c r="O1107" t="str">
        <f t="shared" si="508"/>
        <v/>
      </c>
      <c r="P1107" t="str">
        <f t="shared" si="509"/>
        <v/>
      </c>
      <c r="Q1107" t="str">
        <f t="shared" si="510"/>
        <v/>
      </c>
      <c r="R1107" t="str">
        <f t="shared" si="511"/>
        <v/>
      </c>
      <c r="S1107" t="str">
        <f t="shared" si="512"/>
        <v/>
      </c>
      <c r="T1107" t="str">
        <f t="shared" si="513"/>
        <v/>
      </c>
      <c r="U1107" t="str">
        <f t="shared" si="514"/>
        <v/>
      </c>
      <c r="V1107" t="str">
        <f t="shared" si="515"/>
        <v/>
      </c>
      <c r="W1107" t="str">
        <f t="shared" si="516"/>
        <v/>
      </c>
      <c r="X1107" t="str">
        <f t="shared" si="517"/>
        <v/>
      </c>
      <c r="Y1107" t="str">
        <f t="shared" si="518"/>
        <v/>
      </c>
      <c r="Z1107" t="str">
        <f t="shared" si="498"/>
        <v/>
      </c>
      <c r="AA1107" t="str">
        <f t="shared" si="519"/>
        <v/>
      </c>
      <c r="AB1107" t="str">
        <f t="shared" si="520"/>
        <v/>
      </c>
      <c r="AC1107" t="str">
        <f t="shared" si="521"/>
        <v/>
      </c>
      <c r="AD1107" t="str">
        <f t="shared" si="522"/>
        <v/>
      </c>
      <c r="AE1107" t="str">
        <f t="shared" si="523"/>
        <v/>
      </c>
      <c r="AF1107" t="str">
        <f t="shared" si="524"/>
        <v/>
      </c>
    </row>
    <row r="1108" spans="4:32" ht="14.4" hidden="1">
      <c r="D1108" t="str">
        <f t="shared" si="499"/>
        <v/>
      </c>
      <c r="E1108" t="str">
        <f t="shared" si="500"/>
        <v/>
      </c>
      <c r="F1108" t="str">
        <f t="shared" si="501"/>
        <v/>
      </c>
      <c r="G1108" t="str">
        <f t="shared" si="497"/>
        <v/>
      </c>
      <c r="I1108" t="str">
        <f t="shared" si="502"/>
        <v/>
      </c>
      <c r="J1108" t="str">
        <f t="shared" si="503"/>
        <v/>
      </c>
      <c r="K1108" t="str">
        <f t="shared" si="504"/>
        <v/>
      </c>
      <c r="L1108" t="str">
        <f t="shared" si="505"/>
        <v/>
      </c>
      <c r="M1108" t="str">
        <f t="shared" si="506"/>
        <v/>
      </c>
      <c r="N1108" t="str">
        <f t="shared" si="507"/>
        <v/>
      </c>
      <c r="O1108" t="str">
        <f t="shared" si="508"/>
        <v/>
      </c>
      <c r="P1108" t="str">
        <f t="shared" si="509"/>
        <v/>
      </c>
      <c r="Q1108" t="str">
        <f t="shared" si="510"/>
        <v/>
      </c>
      <c r="R1108" t="str">
        <f t="shared" si="511"/>
        <v/>
      </c>
      <c r="S1108" t="str">
        <f t="shared" si="512"/>
        <v/>
      </c>
      <c r="T1108" t="str">
        <f t="shared" si="513"/>
        <v/>
      </c>
      <c r="U1108" t="str">
        <f t="shared" si="514"/>
        <v/>
      </c>
      <c r="V1108" t="str">
        <f t="shared" si="515"/>
        <v/>
      </c>
      <c r="W1108" t="str">
        <f t="shared" si="516"/>
        <v/>
      </c>
      <c r="X1108" t="str">
        <f t="shared" si="517"/>
        <v/>
      </c>
      <c r="Y1108" t="str">
        <f t="shared" si="518"/>
        <v/>
      </c>
      <c r="Z1108" t="str">
        <f t="shared" si="498"/>
        <v/>
      </c>
      <c r="AA1108" t="str">
        <f t="shared" si="519"/>
        <v/>
      </c>
      <c r="AB1108" t="str">
        <f t="shared" si="520"/>
        <v/>
      </c>
      <c r="AC1108" t="str">
        <f t="shared" si="521"/>
        <v/>
      </c>
      <c r="AD1108" t="str">
        <f t="shared" si="522"/>
        <v/>
      </c>
      <c r="AE1108" t="str">
        <f t="shared" si="523"/>
        <v/>
      </c>
      <c r="AF1108" t="str">
        <f t="shared" si="524"/>
        <v/>
      </c>
    </row>
    <row r="1109" spans="4:32" ht="14.4" hidden="1">
      <c r="D1109" t="str">
        <f t="shared" si="499"/>
        <v/>
      </c>
      <c r="E1109" t="str">
        <f t="shared" si="500"/>
        <v/>
      </c>
      <c r="F1109" t="str">
        <f t="shared" si="501"/>
        <v/>
      </c>
      <c r="G1109" t="str">
        <f t="shared" si="497"/>
        <v/>
      </c>
      <c r="I1109" t="str">
        <f t="shared" si="502"/>
        <v/>
      </c>
      <c r="J1109" t="str">
        <f t="shared" si="503"/>
        <v/>
      </c>
      <c r="K1109" t="str">
        <f t="shared" si="504"/>
        <v/>
      </c>
      <c r="L1109" t="str">
        <f t="shared" si="505"/>
        <v/>
      </c>
      <c r="M1109" t="str">
        <f t="shared" si="506"/>
        <v/>
      </c>
      <c r="N1109" t="str">
        <f t="shared" si="507"/>
        <v/>
      </c>
      <c r="O1109" t="str">
        <f t="shared" si="508"/>
        <v/>
      </c>
      <c r="P1109" t="str">
        <f t="shared" si="509"/>
        <v/>
      </c>
      <c r="Q1109" t="str">
        <f t="shared" si="510"/>
        <v/>
      </c>
      <c r="R1109" t="str">
        <f t="shared" si="511"/>
        <v/>
      </c>
      <c r="S1109" t="str">
        <f t="shared" si="512"/>
        <v/>
      </c>
      <c r="T1109" t="str">
        <f t="shared" si="513"/>
        <v/>
      </c>
      <c r="U1109" t="str">
        <f t="shared" si="514"/>
        <v/>
      </c>
      <c r="V1109" t="str">
        <f t="shared" si="515"/>
        <v/>
      </c>
      <c r="W1109" t="str">
        <f t="shared" si="516"/>
        <v/>
      </c>
      <c r="X1109" t="str">
        <f t="shared" si="517"/>
        <v/>
      </c>
      <c r="Y1109" t="str">
        <f t="shared" si="518"/>
        <v/>
      </c>
      <c r="Z1109" t="str">
        <f t="shared" si="498"/>
        <v/>
      </c>
      <c r="AA1109" t="str">
        <f t="shared" si="519"/>
        <v/>
      </c>
      <c r="AB1109" t="str">
        <f t="shared" si="520"/>
        <v/>
      </c>
      <c r="AC1109" t="str">
        <f t="shared" si="521"/>
        <v/>
      </c>
      <c r="AD1109" t="str">
        <f t="shared" si="522"/>
        <v/>
      </c>
      <c r="AE1109" t="str">
        <f t="shared" si="523"/>
        <v/>
      </c>
      <c r="AF1109" t="str">
        <f t="shared" si="524"/>
        <v/>
      </c>
    </row>
    <row r="1110" spans="4:32" ht="14.4" hidden="1">
      <c r="D1110" t="str">
        <f t="shared" si="499"/>
        <v/>
      </c>
      <c r="E1110" t="str">
        <f t="shared" si="500"/>
        <v/>
      </c>
      <c r="F1110" t="str">
        <f t="shared" si="501"/>
        <v/>
      </c>
      <c r="G1110" t="str">
        <f t="shared" si="497"/>
        <v/>
      </c>
      <c r="I1110" t="str">
        <f t="shared" si="502"/>
        <v/>
      </c>
      <c r="J1110" t="str">
        <f t="shared" si="503"/>
        <v/>
      </c>
      <c r="K1110" t="str">
        <f t="shared" si="504"/>
        <v/>
      </c>
      <c r="L1110" t="str">
        <f t="shared" si="505"/>
        <v/>
      </c>
      <c r="M1110" t="str">
        <f t="shared" si="506"/>
        <v/>
      </c>
      <c r="N1110" t="str">
        <f t="shared" si="507"/>
        <v/>
      </c>
      <c r="O1110" t="str">
        <f t="shared" si="508"/>
        <v/>
      </c>
      <c r="P1110" t="str">
        <f t="shared" si="509"/>
        <v/>
      </c>
      <c r="Q1110" t="str">
        <f t="shared" si="510"/>
        <v/>
      </c>
      <c r="R1110" t="str">
        <f t="shared" si="511"/>
        <v/>
      </c>
      <c r="S1110" t="str">
        <f t="shared" si="512"/>
        <v/>
      </c>
      <c r="T1110" t="str">
        <f t="shared" si="513"/>
        <v/>
      </c>
      <c r="U1110" t="str">
        <f t="shared" si="514"/>
        <v/>
      </c>
      <c r="V1110" t="str">
        <f t="shared" si="515"/>
        <v/>
      </c>
      <c r="W1110" t="str">
        <f t="shared" si="516"/>
        <v/>
      </c>
      <c r="X1110" t="str">
        <f t="shared" si="517"/>
        <v/>
      </c>
      <c r="Y1110" t="str">
        <f t="shared" si="518"/>
        <v/>
      </c>
      <c r="Z1110" t="str">
        <f t="shared" si="498"/>
        <v/>
      </c>
      <c r="AA1110" t="str">
        <f t="shared" si="519"/>
        <v/>
      </c>
      <c r="AB1110" t="str">
        <f t="shared" si="520"/>
        <v/>
      </c>
      <c r="AC1110" t="str">
        <f t="shared" si="521"/>
        <v/>
      </c>
      <c r="AD1110" t="str">
        <f t="shared" si="522"/>
        <v/>
      </c>
      <c r="AE1110" t="str">
        <f t="shared" si="523"/>
        <v/>
      </c>
      <c r="AF1110" t="str">
        <f t="shared" si="524"/>
        <v/>
      </c>
    </row>
    <row r="1111" spans="4:32" ht="14.4" hidden="1">
      <c r="D1111" t="str">
        <f t="shared" si="499"/>
        <v/>
      </c>
      <c r="E1111" t="str">
        <f t="shared" si="500"/>
        <v/>
      </c>
      <c r="F1111" t="str">
        <f t="shared" si="501"/>
        <v/>
      </c>
      <c r="G1111" t="str">
        <f t="shared" si="497"/>
        <v/>
      </c>
      <c r="I1111" t="str">
        <f t="shared" si="502"/>
        <v/>
      </c>
      <c r="J1111" t="str">
        <f t="shared" si="503"/>
        <v/>
      </c>
      <c r="K1111" t="str">
        <f t="shared" si="504"/>
        <v/>
      </c>
      <c r="L1111" t="str">
        <f t="shared" si="505"/>
        <v/>
      </c>
      <c r="M1111" t="str">
        <f t="shared" si="506"/>
        <v/>
      </c>
      <c r="N1111" t="str">
        <f t="shared" si="507"/>
        <v/>
      </c>
      <c r="O1111" t="str">
        <f t="shared" si="508"/>
        <v/>
      </c>
      <c r="P1111" t="str">
        <f t="shared" si="509"/>
        <v/>
      </c>
      <c r="Q1111" t="str">
        <f t="shared" si="510"/>
        <v/>
      </c>
      <c r="R1111" t="str">
        <f t="shared" si="511"/>
        <v/>
      </c>
      <c r="S1111" t="str">
        <f t="shared" si="512"/>
        <v/>
      </c>
      <c r="T1111" t="str">
        <f t="shared" si="513"/>
        <v/>
      </c>
      <c r="U1111" t="str">
        <f t="shared" si="514"/>
        <v/>
      </c>
      <c r="V1111" t="str">
        <f t="shared" si="515"/>
        <v/>
      </c>
      <c r="W1111" t="str">
        <f t="shared" si="516"/>
        <v/>
      </c>
      <c r="X1111" t="str">
        <f t="shared" si="517"/>
        <v/>
      </c>
      <c r="Y1111" t="str">
        <f t="shared" si="518"/>
        <v/>
      </c>
      <c r="Z1111" t="str">
        <f t="shared" si="498"/>
        <v/>
      </c>
      <c r="AA1111" t="str">
        <f t="shared" si="519"/>
        <v/>
      </c>
      <c r="AB1111" t="str">
        <f t="shared" si="520"/>
        <v/>
      </c>
      <c r="AC1111" t="str">
        <f t="shared" si="521"/>
        <v/>
      </c>
      <c r="AD1111" t="str">
        <f t="shared" si="522"/>
        <v/>
      </c>
      <c r="AE1111" t="str">
        <f t="shared" si="523"/>
        <v/>
      </c>
      <c r="AF1111" t="str">
        <f t="shared" si="524"/>
        <v/>
      </c>
    </row>
    <row r="1112" spans="4:32" ht="14.4" hidden="1">
      <c r="D1112" t="str">
        <f t="shared" si="499"/>
        <v/>
      </c>
      <c r="E1112" t="str">
        <f t="shared" si="500"/>
        <v/>
      </c>
      <c r="F1112" t="str">
        <f t="shared" si="501"/>
        <v/>
      </c>
      <c r="G1112" t="str">
        <f t="shared" si="497"/>
        <v/>
      </c>
      <c r="I1112" t="str">
        <f t="shared" si="502"/>
        <v/>
      </c>
      <c r="J1112" t="str">
        <f t="shared" si="503"/>
        <v/>
      </c>
      <c r="K1112" t="str">
        <f t="shared" si="504"/>
        <v/>
      </c>
      <c r="L1112" t="str">
        <f t="shared" si="505"/>
        <v/>
      </c>
      <c r="M1112" t="str">
        <f t="shared" si="506"/>
        <v/>
      </c>
      <c r="N1112" t="str">
        <f t="shared" si="507"/>
        <v/>
      </c>
      <c r="O1112" t="str">
        <f t="shared" si="508"/>
        <v/>
      </c>
      <c r="P1112" t="str">
        <f t="shared" si="509"/>
        <v/>
      </c>
      <c r="Q1112" t="str">
        <f t="shared" si="510"/>
        <v/>
      </c>
      <c r="R1112" t="str">
        <f t="shared" si="511"/>
        <v/>
      </c>
      <c r="S1112" t="str">
        <f t="shared" si="512"/>
        <v/>
      </c>
      <c r="T1112" t="str">
        <f t="shared" si="513"/>
        <v/>
      </c>
      <c r="U1112" t="str">
        <f t="shared" si="514"/>
        <v/>
      </c>
      <c r="V1112" t="str">
        <f t="shared" si="515"/>
        <v/>
      </c>
      <c r="W1112" t="str">
        <f t="shared" si="516"/>
        <v/>
      </c>
      <c r="X1112" t="str">
        <f t="shared" si="517"/>
        <v/>
      </c>
      <c r="Y1112" t="str">
        <f t="shared" si="518"/>
        <v/>
      </c>
      <c r="Z1112" t="str">
        <f t="shared" si="498"/>
        <v/>
      </c>
      <c r="AA1112" t="str">
        <f t="shared" si="519"/>
        <v/>
      </c>
      <c r="AB1112" t="str">
        <f t="shared" si="520"/>
        <v/>
      </c>
      <c r="AC1112" t="str">
        <f t="shared" si="521"/>
        <v/>
      </c>
      <c r="AD1112" t="str">
        <f t="shared" si="522"/>
        <v/>
      </c>
      <c r="AE1112" t="str">
        <f t="shared" si="523"/>
        <v/>
      </c>
      <c r="AF1112" t="str">
        <f t="shared" si="524"/>
        <v/>
      </c>
    </row>
    <row r="1113" spans="4:32" ht="14.4" hidden="1">
      <c r="D1113" t="str">
        <f t="shared" si="499"/>
        <v/>
      </c>
      <c r="E1113" t="str">
        <f t="shared" si="500"/>
        <v/>
      </c>
      <c r="F1113" t="str">
        <f t="shared" si="501"/>
        <v/>
      </c>
      <c r="G1113" t="str">
        <f t="shared" si="497"/>
        <v/>
      </c>
      <c r="I1113" t="str">
        <f t="shared" si="502"/>
        <v/>
      </c>
      <c r="J1113" t="str">
        <f t="shared" si="503"/>
        <v/>
      </c>
      <c r="K1113" t="str">
        <f t="shared" si="504"/>
        <v/>
      </c>
      <c r="L1113" t="str">
        <f t="shared" si="505"/>
        <v/>
      </c>
      <c r="M1113" t="str">
        <f t="shared" si="506"/>
        <v/>
      </c>
      <c r="N1113" t="str">
        <f t="shared" si="507"/>
        <v/>
      </c>
      <c r="O1113" t="str">
        <f t="shared" si="508"/>
        <v/>
      </c>
      <c r="P1113" t="str">
        <f t="shared" si="509"/>
        <v/>
      </c>
      <c r="Q1113" t="str">
        <f t="shared" si="510"/>
        <v/>
      </c>
      <c r="R1113" t="str">
        <f t="shared" si="511"/>
        <v/>
      </c>
      <c r="S1113" t="str">
        <f t="shared" si="512"/>
        <v/>
      </c>
      <c r="T1113" t="str">
        <f t="shared" si="513"/>
        <v/>
      </c>
      <c r="U1113" t="str">
        <f t="shared" si="514"/>
        <v/>
      </c>
      <c r="V1113" t="str">
        <f t="shared" si="515"/>
        <v/>
      </c>
      <c r="W1113" t="str">
        <f t="shared" si="516"/>
        <v/>
      </c>
      <c r="X1113" t="str">
        <f t="shared" si="517"/>
        <v/>
      </c>
      <c r="Y1113" t="str">
        <f t="shared" si="518"/>
        <v/>
      </c>
      <c r="Z1113" t="str">
        <f t="shared" si="498"/>
        <v/>
      </c>
      <c r="AA1113" t="str">
        <f t="shared" si="519"/>
        <v/>
      </c>
      <c r="AB1113" t="str">
        <f t="shared" si="520"/>
        <v/>
      </c>
      <c r="AC1113" t="str">
        <f t="shared" si="521"/>
        <v/>
      </c>
      <c r="AD1113" t="str">
        <f t="shared" si="522"/>
        <v/>
      </c>
      <c r="AE1113" t="str">
        <f t="shared" si="523"/>
        <v/>
      </c>
      <c r="AF1113" t="str">
        <f t="shared" si="524"/>
        <v/>
      </c>
    </row>
    <row r="1114" spans="4:32" ht="14.4" hidden="1">
      <c r="D1114" t="str">
        <f t="shared" si="499"/>
        <v/>
      </c>
      <c r="E1114" t="str">
        <f t="shared" si="500"/>
        <v/>
      </c>
      <c r="F1114" t="str">
        <f t="shared" si="501"/>
        <v/>
      </c>
      <c r="G1114" t="str">
        <f t="shared" si="497"/>
        <v/>
      </c>
      <c r="I1114" t="str">
        <f t="shared" si="502"/>
        <v/>
      </c>
      <c r="J1114" t="str">
        <f t="shared" si="503"/>
        <v/>
      </c>
      <c r="K1114" t="str">
        <f t="shared" si="504"/>
        <v/>
      </c>
      <c r="L1114" t="str">
        <f t="shared" si="505"/>
        <v/>
      </c>
      <c r="M1114" t="str">
        <f t="shared" si="506"/>
        <v/>
      </c>
      <c r="N1114" t="str">
        <f t="shared" si="507"/>
        <v/>
      </c>
      <c r="O1114" t="str">
        <f t="shared" si="508"/>
        <v/>
      </c>
      <c r="P1114" t="str">
        <f t="shared" si="509"/>
        <v/>
      </c>
      <c r="Q1114" t="str">
        <f t="shared" si="510"/>
        <v/>
      </c>
      <c r="R1114" t="str">
        <f t="shared" si="511"/>
        <v/>
      </c>
      <c r="S1114" t="str">
        <f t="shared" si="512"/>
        <v/>
      </c>
      <c r="T1114" t="str">
        <f t="shared" si="513"/>
        <v/>
      </c>
      <c r="U1114" t="str">
        <f t="shared" si="514"/>
        <v/>
      </c>
      <c r="V1114" t="str">
        <f t="shared" si="515"/>
        <v/>
      </c>
      <c r="W1114" t="str">
        <f t="shared" si="516"/>
        <v/>
      </c>
      <c r="X1114" t="str">
        <f t="shared" si="517"/>
        <v/>
      </c>
      <c r="Y1114" t="str">
        <f t="shared" si="518"/>
        <v/>
      </c>
      <c r="Z1114" t="str">
        <f t="shared" si="498"/>
        <v/>
      </c>
      <c r="AA1114" t="str">
        <f t="shared" si="519"/>
        <v/>
      </c>
      <c r="AB1114" t="str">
        <f t="shared" si="520"/>
        <v/>
      </c>
      <c r="AC1114" t="str">
        <f t="shared" si="521"/>
        <v/>
      </c>
      <c r="AD1114" t="str">
        <f t="shared" si="522"/>
        <v/>
      </c>
      <c r="AE1114" t="str">
        <f t="shared" si="523"/>
        <v/>
      </c>
      <c r="AF1114" t="str">
        <f t="shared" si="524"/>
        <v/>
      </c>
    </row>
    <row r="1115" spans="4:32" ht="14.4" hidden="1">
      <c r="D1115" t="str">
        <f t="shared" si="499"/>
        <v/>
      </c>
      <c r="E1115" t="str">
        <f t="shared" si="500"/>
        <v/>
      </c>
      <c r="F1115" t="str">
        <f t="shared" si="501"/>
        <v/>
      </c>
      <c r="G1115" t="str">
        <f t="shared" si="497"/>
        <v/>
      </c>
      <c r="I1115" t="str">
        <f t="shared" si="502"/>
        <v/>
      </c>
      <c r="J1115" t="str">
        <f t="shared" si="503"/>
        <v/>
      </c>
      <c r="K1115" t="str">
        <f t="shared" si="504"/>
        <v/>
      </c>
      <c r="L1115" t="str">
        <f t="shared" si="505"/>
        <v/>
      </c>
      <c r="M1115" t="str">
        <f t="shared" si="506"/>
        <v/>
      </c>
      <c r="N1115" t="str">
        <f t="shared" si="507"/>
        <v/>
      </c>
      <c r="O1115" t="str">
        <f t="shared" si="508"/>
        <v/>
      </c>
      <c r="P1115" t="str">
        <f t="shared" si="509"/>
        <v/>
      </c>
      <c r="Q1115" t="str">
        <f t="shared" si="510"/>
        <v/>
      </c>
      <c r="R1115" t="str">
        <f t="shared" si="511"/>
        <v/>
      </c>
      <c r="S1115" t="str">
        <f t="shared" si="512"/>
        <v/>
      </c>
      <c r="T1115" t="str">
        <f t="shared" si="513"/>
        <v/>
      </c>
      <c r="U1115" t="str">
        <f t="shared" si="514"/>
        <v/>
      </c>
      <c r="V1115" t="str">
        <f t="shared" si="515"/>
        <v/>
      </c>
      <c r="W1115" t="str">
        <f t="shared" si="516"/>
        <v/>
      </c>
      <c r="X1115" t="str">
        <f t="shared" si="517"/>
        <v/>
      </c>
      <c r="Y1115" t="str">
        <f t="shared" si="518"/>
        <v/>
      </c>
      <c r="Z1115" t="str">
        <f t="shared" si="498"/>
        <v/>
      </c>
      <c r="AA1115" t="str">
        <f t="shared" si="519"/>
        <v/>
      </c>
      <c r="AB1115" t="str">
        <f t="shared" si="520"/>
        <v/>
      </c>
      <c r="AC1115" t="str">
        <f t="shared" si="521"/>
        <v/>
      </c>
      <c r="AD1115" t="str">
        <f t="shared" si="522"/>
        <v/>
      </c>
      <c r="AE1115" t="str">
        <f t="shared" si="523"/>
        <v/>
      </c>
      <c r="AF1115" t="str">
        <f t="shared" si="524"/>
        <v/>
      </c>
    </row>
    <row r="1116" spans="4:32" ht="14.4" hidden="1">
      <c r="D1116" t="str">
        <f t="shared" si="499"/>
        <v/>
      </c>
      <c r="E1116" t="str">
        <f t="shared" si="500"/>
        <v/>
      </c>
      <c r="F1116" t="str">
        <f t="shared" si="501"/>
        <v/>
      </c>
      <c r="G1116" t="str">
        <f t="shared" si="497"/>
        <v/>
      </c>
      <c r="I1116" t="str">
        <f t="shared" si="502"/>
        <v/>
      </c>
      <c r="J1116" t="str">
        <f t="shared" si="503"/>
        <v/>
      </c>
      <c r="K1116" t="str">
        <f t="shared" si="504"/>
        <v/>
      </c>
      <c r="L1116" t="str">
        <f t="shared" si="505"/>
        <v/>
      </c>
      <c r="M1116" t="str">
        <f t="shared" si="506"/>
        <v/>
      </c>
      <c r="N1116" t="str">
        <f t="shared" si="507"/>
        <v/>
      </c>
      <c r="O1116" t="str">
        <f t="shared" si="508"/>
        <v/>
      </c>
      <c r="P1116" t="str">
        <f t="shared" si="509"/>
        <v/>
      </c>
      <c r="Q1116" t="str">
        <f t="shared" si="510"/>
        <v/>
      </c>
      <c r="R1116" t="str">
        <f t="shared" si="511"/>
        <v/>
      </c>
      <c r="S1116" t="str">
        <f t="shared" si="512"/>
        <v/>
      </c>
      <c r="T1116" t="str">
        <f t="shared" si="513"/>
        <v/>
      </c>
      <c r="U1116" t="str">
        <f t="shared" si="514"/>
        <v/>
      </c>
      <c r="V1116" t="str">
        <f t="shared" si="515"/>
        <v/>
      </c>
      <c r="W1116" t="str">
        <f t="shared" si="516"/>
        <v/>
      </c>
      <c r="X1116" t="str">
        <f t="shared" si="517"/>
        <v/>
      </c>
      <c r="Y1116" t="str">
        <f t="shared" si="518"/>
        <v/>
      </c>
      <c r="Z1116" t="str">
        <f t="shared" si="498"/>
        <v/>
      </c>
      <c r="AA1116" t="str">
        <f t="shared" si="519"/>
        <v/>
      </c>
      <c r="AB1116" t="str">
        <f t="shared" si="520"/>
        <v/>
      </c>
      <c r="AC1116" t="str">
        <f t="shared" si="521"/>
        <v/>
      </c>
      <c r="AD1116" t="str">
        <f t="shared" si="522"/>
        <v/>
      </c>
      <c r="AE1116" t="str">
        <f t="shared" si="523"/>
        <v/>
      </c>
      <c r="AF1116" t="str">
        <f t="shared" si="524"/>
        <v/>
      </c>
    </row>
    <row r="1117" spans="4:32" ht="14.4" hidden="1">
      <c r="D1117" t="str">
        <f t="shared" si="499"/>
        <v/>
      </c>
      <c r="E1117" t="str">
        <f t="shared" si="500"/>
        <v/>
      </c>
      <c r="F1117" t="str">
        <f t="shared" si="501"/>
        <v/>
      </c>
      <c r="G1117" t="str">
        <f t="shared" si="497"/>
        <v/>
      </c>
      <c r="I1117" t="str">
        <f t="shared" si="502"/>
        <v/>
      </c>
      <c r="J1117" t="str">
        <f t="shared" si="503"/>
        <v/>
      </c>
      <c r="K1117" t="str">
        <f t="shared" si="504"/>
        <v/>
      </c>
      <c r="L1117" t="str">
        <f t="shared" si="505"/>
        <v/>
      </c>
      <c r="M1117" t="str">
        <f t="shared" si="506"/>
        <v/>
      </c>
      <c r="N1117" t="str">
        <f t="shared" si="507"/>
        <v/>
      </c>
      <c r="O1117" t="str">
        <f t="shared" si="508"/>
        <v/>
      </c>
      <c r="P1117" t="str">
        <f t="shared" si="509"/>
        <v/>
      </c>
      <c r="Q1117" t="str">
        <f t="shared" si="510"/>
        <v/>
      </c>
      <c r="R1117" t="str">
        <f t="shared" si="511"/>
        <v/>
      </c>
      <c r="S1117" t="str">
        <f t="shared" si="512"/>
        <v/>
      </c>
      <c r="T1117" t="str">
        <f t="shared" si="513"/>
        <v/>
      </c>
      <c r="U1117" t="str">
        <f t="shared" si="514"/>
        <v/>
      </c>
      <c r="V1117" t="str">
        <f t="shared" si="515"/>
        <v/>
      </c>
      <c r="W1117" t="str">
        <f t="shared" si="516"/>
        <v/>
      </c>
      <c r="X1117" t="str">
        <f t="shared" si="517"/>
        <v/>
      </c>
      <c r="Y1117" t="str">
        <f t="shared" si="518"/>
        <v/>
      </c>
      <c r="Z1117" t="str">
        <f t="shared" si="498"/>
        <v/>
      </c>
      <c r="AA1117" t="str">
        <f t="shared" si="519"/>
        <v/>
      </c>
      <c r="AB1117" t="str">
        <f t="shared" si="520"/>
        <v/>
      </c>
      <c r="AC1117" t="str">
        <f t="shared" si="521"/>
        <v/>
      </c>
      <c r="AD1117" t="str">
        <f t="shared" si="522"/>
        <v/>
      </c>
      <c r="AE1117" t="str">
        <f t="shared" si="523"/>
        <v/>
      </c>
      <c r="AF1117" t="str">
        <f t="shared" si="524"/>
        <v/>
      </c>
    </row>
    <row r="1118" spans="4:32" ht="14.4" hidden="1">
      <c r="D1118" t="str">
        <f t="shared" si="499"/>
        <v/>
      </c>
      <c r="E1118" t="str">
        <f t="shared" si="500"/>
        <v/>
      </c>
      <c r="F1118" t="str">
        <f t="shared" si="501"/>
        <v/>
      </c>
      <c r="G1118" t="str">
        <f t="shared" si="497"/>
        <v/>
      </c>
      <c r="I1118" t="str">
        <f t="shared" si="502"/>
        <v/>
      </c>
      <c r="J1118" t="str">
        <f t="shared" si="503"/>
        <v/>
      </c>
      <c r="K1118" t="str">
        <f t="shared" si="504"/>
        <v/>
      </c>
      <c r="L1118" t="str">
        <f t="shared" si="505"/>
        <v/>
      </c>
      <c r="M1118" t="str">
        <f t="shared" si="506"/>
        <v/>
      </c>
      <c r="N1118" t="str">
        <f t="shared" si="507"/>
        <v/>
      </c>
      <c r="O1118" t="str">
        <f t="shared" si="508"/>
        <v/>
      </c>
      <c r="P1118" t="str">
        <f t="shared" si="509"/>
        <v/>
      </c>
      <c r="Q1118" t="str">
        <f t="shared" si="510"/>
        <v/>
      </c>
      <c r="R1118" t="str">
        <f t="shared" si="511"/>
        <v/>
      </c>
      <c r="S1118" t="str">
        <f t="shared" si="512"/>
        <v/>
      </c>
      <c r="T1118" t="str">
        <f t="shared" si="513"/>
        <v/>
      </c>
      <c r="U1118" t="str">
        <f t="shared" si="514"/>
        <v/>
      </c>
      <c r="V1118" t="str">
        <f t="shared" si="515"/>
        <v/>
      </c>
      <c r="W1118" t="str">
        <f t="shared" si="516"/>
        <v/>
      </c>
      <c r="X1118" t="str">
        <f t="shared" si="517"/>
        <v/>
      </c>
      <c r="Y1118" t="str">
        <f t="shared" si="518"/>
        <v/>
      </c>
      <c r="Z1118" t="str">
        <f t="shared" si="498"/>
        <v/>
      </c>
      <c r="AA1118" t="str">
        <f t="shared" si="519"/>
        <v/>
      </c>
      <c r="AB1118" t="str">
        <f t="shared" si="520"/>
        <v/>
      </c>
      <c r="AC1118" t="str">
        <f t="shared" si="521"/>
        <v/>
      </c>
      <c r="AD1118" t="str">
        <f t="shared" si="522"/>
        <v/>
      </c>
      <c r="AE1118" t="str">
        <f t="shared" si="523"/>
        <v/>
      </c>
      <c r="AF1118" t="str">
        <f t="shared" si="524"/>
        <v/>
      </c>
    </row>
    <row r="1119" spans="4:32" ht="14.4" hidden="1">
      <c r="D1119" t="str">
        <f t="shared" si="499"/>
        <v/>
      </c>
      <c r="E1119" t="str">
        <f t="shared" si="500"/>
        <v/>
      </c>
      <c r="F1119" t="str">
        <f t="shared" si="501"/>
        <v/>
      </c>
      <c r="G1119" t="str">
        <f t="shared" si="497"/>
        <v/>
      </c>
      <c r="I1119" t="str">
        <f t="shared" si="502"/>
        <v/>
      </c>
      <c r="J1119" t="str">
        <f t="shared" si="503"/>
        <v/>
      </c>
      <c r="K1119" t="str">
        <f t="shared" si="504"/>
        <v/>
      </c>
      <c r="L1119" t="str">
        <f t="shared" si="505"/>
        <v/>
      </c>
      <c r="M1119" t="str">
        <f t="shared" si="506"/>
        <v/>
      </c>
      <c r="N1119" t="str">
        <f t="shared" si="507"/>
        <v/>
      </c>
      <c r="O1119" t="str">
        <f t="shared" si="508"/>
        <v/>
      </c>
      <c r="P1119" t="str">
        <f t="shared" si="509"/>
        <v/>
      </c>
      <c r="Q1119" t="str">
        <f t="shared" si="510"/>
        <v/>
      </c>
      <c r="R1119" t="str">
        <f t="shared" si="511"/>
        <v/>
      </c>
      <c r="S1119" t="str">
        <f t="shared" si="512"/>
        <v/>
      </c>
      <c r="T1119" t="str">
        <f t="shared" si="513"/>
        <v/>
      </c>
      <c r="U1119" t="str">
        <f t="shared" si="514"/>
        <v/>
      </c>
      <c r="V1119" t="str">
        <f t="shared" si="515"/>
        <v/>
      </c>
      <c r="W1119" t="str">
        <f t="shared" si="516"/>
        <v/>
      </c>
      <c r="X1119" t="str">
        <f t="shared" si="517"/>
        <v/>
      </c>
      <c r="Y1119" t="str">
        <f t="shared" si="518"/>
        <v/>
      </c>
      <c r="Z1119" t="str">
        <f t="shared" si="498"/>
        <v/>
      </c>
      <c r="AA1119" t="str">
        <f t="shared" si="519"/>
        <v/>
      </c>
      <c r="AB1119" t="str">
        <f t="shared" si="520"/>
        <v/>
      </c>
      <c r="AC1119" t="str">
        <f t="shared" si="521"/>
        <v/>
      </c>
      <c r="AD1119" t="str">
        <f t="shared" si="522"/>
        <v/>
      </c>
      <c r="AE1119" t="str">
        <f t="shared" si="523"/>
        <v/>
      </c>
      <c r="AF1119" t="str">
        <f t="shared" si="524"/>
        <v/>
      </c>
    </row>
    <row r="1120" spans="4:32" ht="14.4" hidden="1">
      <c r="D1120" t="str">
        <f t="shared" si="499"/>
        <v/>
      </c>
      <c r="E1120" t="str">
        <f t="shared" si="500"/>
        <v/>
      </c>
      <c r="F1120" t="str">
        <f t="shared" si="501"/>
        <v/>
      </c>
      <c r="G1120" t="str">
        <f t="shared" si="497"/>
        <v/>
      </c>
      <c r="I1120" t="str">
        <f t="shared" si="502"/>
        <v/>
      </c>
      <c r="J1120" t="str">
        <f t="shared" si="503"/>
        <v/>
      </c>
      <c r="K1120" t="str">
        <f t="shared" si="504"/>
        <v/>
      </c>
      <c r="L1120" t="str">
        <f t="shared" si="505"/>
        <v/>
      </c>
      <c r="M1120" t="str">
        <f t="shared" si="506"/>
        <v/>
      </c>
      <c r="N1120" t="str">
        <f t="shared" si="507"/>
        <v/>
      </c>
      <c r="O1120" t="str">
        <f t="shared" si="508"/>
        <v/>
      </c>
      <c r="P1120" t="str">
        <f t="shared" si="509"/>
        <v/>
      </c>
      <c r="Q1120" t="str">
        <f t="shared" si="510"/>
        <v/>
      </c>
      <c r="R1120" t="str">
        <f t="shared" si="511"/>
        <v/>
      </c>
      <c r="S1120" t="str">
        <f t="shared" si="512"/>
        <v/>
      </c>
      <c r="T1120" t="str">
        <f t="shared" si="513"/>
        <v/>
      </c>
      <c r="U1120" t="str">
        <f t="shared" si="514"/>
        <v/>
      </c>
      <c r="V1120" t="str">
        <f t="shared" si="515"/>
        <v/>
      </c>
      <c r="W1120" t="str">
        <f t="shared" si="516"/>
        <v/>
      </c>
      <c r="X1120" t="str">
        <f t="shared" si="517"/>
        <v/>
      </c>
      <c r="Y1120" t="str">
        <f t="shared" si="518"/>
        <v/>
      </c>
      <c r="Z1120" t="str">
        <f t="shared" si="498"/>
        <v/>
      </c>
      <c r="AA1120" t="str">
        <f t="shared" si="519"/>
        <v/>
      </c>
      <c r="AB1120" t="str">
        <f t="shared" si="520"/>
        <v/>
      </c>
      <c r="AC1120" t="str">
        <f t="shared" si="521"/>
        <v/>
      </c>
      <c r="AD1120" t="str">
        <f t="shared" si="522"/>
        <v/>
      </c>
      <c r="AE1120" t="str">
        <f t="shared" si="523"/>
        <v/>
      </c>
      <c r="AF1120" t="str">
        <f t="shared" si="524"/>
        <v/>
      </c>
    </row>
    <row r="1121" spans="4:32" ht="14.4" hidden="1">
      <c r="D1121" t="str">
        <f t="shared" si="499"/>
        <v/>
      </c>
      <c r="E1121" t="str">
        <f t="shared" si="500"/>
        <v/>
      </c>
      <c r="F1121" t="str">
        <f t="shared" si="501"/>
        <v/>
      </c>
      <c r="G1121" t="str">
        <f t="shared" si="497"/>
        <v/>
      </c>
      <c r="I1121" t="str">
        <f t="shared" si="502"/>
        <v/>
      </c>
      <c r="J1121" t="str">
        <f t="shared" si="503"/>
        <v/>
      </c>
      <c r="K1121" t="str">
        <f t="shared" si="504"/>
        <v/>
      </c>
      <c r="L1121" t="str">
        <f t="shared" si="505"/>
        <v/>
      </c>
      <c r="M1121" t="str">
        <f t="shared" si="506"/>
        <v/>
      </c>
      <c r="N1121" t="str">
        <f t="shared" si="507"/>
        <v/>
      </c>
      <c r="O1121" t="str">
        <f t="shared" si="508"/>
        <v/>
      </c>
      <c r="P1121" t="str">
        <f t="shared" si="509"/>
        <v/>
      </c>
      <c r="Q1121" t="str">
        <f t="shared" si="510"/>
        <v/>
      </c>
      <c r="R1121" t="str">
        <f t="shared" si="511"/>
        <v/>
      </c>
      <c r="S1121" t="str">
        <f t="shared" si="512"/>
        <v/>
      </c>
      <c r="T1121" t="str">
        <f t="shared" si="513"/>
        <v/>
      </c>
      <c r="U1121" t="str">
        <f t="shared" si="514"/>
        <v/>
      </c>
      <c r="V1121" t="str">
        <f t="shared" si="515"/>
        <v/>
      </c>
      <c r="W1121" t="str">
        <f t="shared" si="516"/>
        <v/>
      </c>
      <c r="X1121" t="str">
        <f t="shared" si="517"/>
        <v/>
      </c>
      <c r="Y1121" t="str">
        <f t="shared" si="518"/>
        <v/>
      </c>
      <c r="Z1121" t="str">
        <f t="shared" si="498"/>
        <v/>
      </c>
      <c r="AA1121" t="str">
        <f t="shared" si="519"/>
        <v/>
      </c>
      <c r="AB1121" t="str">
        <f t="shared" si="520"/>
        <v/>
      </c>
      <c r="AC1121" t="str">
        <f t="shared" si="521"/>
        <v/>
      </c>
      <c r="AD1121" t="str">
        <f t="shared" si="522"/>
        <v/>
      </c>
      <c r="AE1121" t="str">
        <f t="shared" si="523"/>
        <v/>
      </c>
      <c r="AF1121" t="str">
        <f t="shared" si="524"/>
        <v/>
      </c>
    </row>
    <row r="1122" spans="4:32" ht="14.4" hidden="1">
      <c r="D1122" t="str">
        <f t="shared" si="499"/>
        <v/>
      </c>
      <c r="E1122" t="str">
        <f t="shared" si="500"/>
        <v/>
      </c>
      <c r="F1122" t="str">
        <f t="shared" si="501"/>
        <v/>
      </c>
      <c r="G1122" t="str">
        <f t="shared" ref="G1122:G1185" si="525">IF(ISBLANK(A1122),"",IF(ISNUMBER(SEARCH("Windows 11 Home",BR1122)),"Windows 11 Home",IF(ISNUMBER(SEARCH("Windows 11 Pro",BR1122)),"Windows 11 Pro",IF(ISNUMBER(SEARCH("Chrome",AM1122)),"ChromeOS",""))))</f>
        <v/>
      </c>
      <c r="I1122" t="str">
        <f t="shared" si="502"/>
        <v/>
      </c>
      <c r="J1122" t="str">
        <f t="shared" si="503"/>
        <v/>
      </c>
      <c r="K1122" t="str">
        <f t="shared" si="504"/>
        <v/>
      </c>
      <c r="L1122" t="str">
        <f t="shared" si="505"/>
        <v/>
      </c>
      <c r="M1122" t="str">
        <f t="shared" si="506"/>
        <v/>
      </c>
      <c r="N1122" t="str">
        <f t="shared" si="507"/>
        <v/>
      </c>
      <c r="O1122" t="str">
        <f t="shared" si="508"/>
        <v/>
      </c>
      <c r="P1122" t="str">
        <f t="shared" si="509"/>
        <v/>
      </c>
      <c r="Q1122" t="str">
        <f t="shared" si="510"/>
        <v/>
      </c>
      <c r="R1122" t="str">
        <f t="shared" si="511"/>
        <v/>
      </c>
      <c r="S1122" t="str">
        <f t="shared" si="512"/>
        <v/>
      </c>
      <c r="T1122" t="str">
        <f t="shared" si="513"/>
        <v/>
      </c>
      <c r="U1122" t="str">
        <f t="shared" si="514"/>
        <v/>
      </c>
      <c r="V1122" t="str">
        <f t="shared" si="515"/>
        <v/>
      </c>
      <c r="W1122" t="str">
        <f t="shared" si="516"/>
        <v/>
      </c>
      <c r="X1122" t="str">
        <f t="shared" si="517"/>
        <v/>
      </c>
      <c r="Y1122" t="str">
        <f t="shared" si="518"/>
        <v/>
      </c>
      <c r="Z1122" t="str">
        <f t="shared" si="498"/>
        <v/>
      </c>
      <c r="AA1122" t="str">
        <f t="shared" si="519"/>
        <v/>
      </c>
      <c r="AB1122" t="str">
        <f t="shared" si="520"/>
        <v/>
      </c>
      <c r="AC1122" t="str">
        <f t="shared" si="521"/>
        <v/>
      </c>
      <c r="AD1122" t="str">
        <f t="shared" si="522"/>
        <v/>
      </c>
      <c r="AE1122" t="str">
        <f t="shared" si="523"/>
        <v/>
      </c>
      <c r="AF1122" t="str">
        <f t="shared" si="524"/>
        <v/>
      </c>
    </row>
    <row r="1123" spans="4:32" ht="14.4" hidden="1">
      <c r="D1123" t="str">
        <f t="shared" si="499"/>
        <v/>
      </c>
      <c r="E1123" t="str">
        <f t="shared" si="500"/>
        <v/>
      </c>
      <c r="F1123" t="str">
        <f t="shared" si="501"/>
        <v/>
      </c>
      <c r="G1123" t="str">
        <f t="shared" si="525"/>
        <v/>
      </c>
      <c r="I1123" t="str">
        <f t="shared" si="502"/>
        <v/>
      </c>
      <c r="J1123" t="str">
        <f t="shared" si="503"/>
        <v/>
      </c>
      <c r="K1123" t="str">
        <f t="shared" si="504"/>
        <v/>
      </c>
      <c r="L1123" t="str">
        <f t="shared" si="505"/>
        <v/>
      </c>
      <c r="M1123" t="str">
        <f t="shared" si="506"/>
        <v/>
      </c>
      <c r="N1123" t="str">
        <f t="shared" si="507"/>
        <v/>
      </c>
      <c r="O1123" t="str">
        <f t="shared" si="508"/>
        <v/>
      </c>
      <c r="P1123" t="str">
        <f t="shared" si="509"/>
        <v/>
      </c>
      <c r="Q1123" t="str">
        <f t="shared" si="510"/>
        <v/>
      </c>
      <c r="R1123" t="str">
        <f t="shared" si="511"/>
        <v/>
      </c>
      <c r="S1123" t="str">
        <f t="shared" si="512"/>
        <v/>
      </c>
      <c r="T1123" t="str">
        <f t="shared" si="513"/>
        <v/>
      </c>
      <c r="U1123" t="str">
        <f t="shared" si="514"/>
        <v/>
      </c>
      <c r="V1123" t="str">
        <f t="shared" si="515"/>
        <v/>
      </c>
      <c r="W1123" t="str">
        <f t="shared" si="516"/>
        <v/>
      </c>
      <c r="X1123" t="str">
        <f t="shared" si="517"/>
        <v/>
      </c>
      <c r="Y1123" t="str">
        <f t="shared" si="518"/>
        <v/>
      </c>
      <c r="Z1123" t="str">
        <f t="shared" si="498"/>
        <v/>
      </c>
      <c r="AA1123" t="str">
        <f t="shared" si="519"/>
        <v/>
      </c>
      <c r="AB1123" t="str">
        <f t="shared" si="520"/>
        <v/>
      </c>
      <c r="AC1123" t="str">
        <f t="shared" si="521"/>
        <v/>
      </c>
      <c r="AD1123" t="str">
        <f t="shared" si="522"/>
        <v/>
      </c>
      <c r="AE1123" t="str">
        <f t="shared" si="523"/>
        <v/>
      </c>
      <c r="AF1123" t="str">
        <f t="shared" si="524"/>
        <v/>
      </c>
    </row>
    <row r="1124" spans="4:32" ht="14.4" hidden="1">
      <c r="D1124" t="str">
        <f t="shared" si="499"/>
        <v/>
      </c>
      <c r="E1124" t="str">
        <f t="shared" si="500"/>
        <v/>
      </c>
      <c r="F1124" t="str">
        <f t="shared" si="501"/>
        <v/>
      </c>
      <c r="G1124" t="str">
        <f t="shared" si="525"/>
        <v/>
      </c>
      <c r="I1124" t="str">
        <f t="shared" si="502"/>
        <v/>
      </c>
      <c r="J1124" t="str">
        <f t="shared" si="503"/>
        <v/>
      </c>
      <c r="K1124" t="str">
        <f t="shared" si="504"/>
        <v/>
      </c>
      <c r="L1124" t="str">
        <f t="shared" si="505"/>
        <v/>
      </c>
      <c r="M1124" t="str">
        <f t="shared" si="506"/>
        <v/>
      </c>
      <c r="N1124" t="str">
        <f t="shared" si="507"/>
        <v/>
      </c>
      <c r="O1124" t="str">
        <f t="shared" si="508"/>
        <v/>
      </c>
      <c r="P1124" t="str">
        <f t="shared" si="509"/>
        <v/>
      </c>
      <c r="Q1124" t="str">
        <f t="shared" si="510"/>
        <v/>
      </c>
      <c r="R1124" t="str">
        <f t="shared" si="511"/>
        <v/>
      </c>
      <c r="S1124" t="str">
        <f t="shared" si="512"/>
        <v/>
      </c>
      <c r="T1124" t="str">
        <f t="shared" si="513"/>
        <v/>
      </c>
      <c r="U1124" t="str">
        <f t="shared" si="514"/>
        <v/>
      </c>
      <c r="V1124" t="str">
        <f t="shared" si="515"/>
        <v/>
      </c>
      <c r="W1124" t="str">
        <f t="shared" si="516"/>
        <v/>
      </c>
      <c r="X1124" t="str">
        <f t="shared" si="517"/>
        <v/>
      </c>
      <c r="Y1124" t="str">
        <f t="shared" si="518"/>
        <v/>
      </c>
      <c r="Z1124" t="str">
        <f t="shared" si="498"/>
        <v/>
      </c>
      <c r="AA1124" t="str">
        <f t="shared" si="519"/>
        <v/>
      </c>
      <c r="AB1124" t="str">
        <f t="shared" si="520"/>
        <v/>
      </c>
      <c r="AC1124" t="str">
        <f t="shared" si="521"/>
        <v/>
      </c>
      <c r="AD1124" t="str">
        <f t="shared" si="522"/>
        <v/>
      </c>
      <c r="AE1124" t="str">
        <f t="shared" si="523"/>
        <v/>
      </c>
      <c r="AF1124" t="str">
        <f t="shared" si="524"/>
        <v/>
      </c>
    </row>
    <row r="1125" spans="4:32" ht="14.4" hidden="1">
      <c r="D1125" t="str">
        <f t="shared" si="499"/>
        <v/>
      </c>
      <c r="E1125" t="str">
        <f t="shared" si="500"/>
        <v/>
      </c>
      <c r="F1125" t="str">
        <f t="shared" si="501"/>
        <v/>
      </c>
      <c r="G1125" t="str">
        <f t="shared" si="525"/>
        <v/>
      </c>
      <c r="I1125" t="str">
        <f t="shared" si="502"/>
        <v/>
      </c>
      <c r="J1125" t="str">
        <f t="shared" si="503"/>
        <v/>
      </c>
      <c r="K1125" t="str">
        <f t="shared" si="504"/>
        <v/>
      </c>
      <c r="L1125" t="str">
        <f t="shared" si="505"/>
        <v/>
      </c>
      <c r="M1125" t="str">
        <f t="shared" si="506"/>
        <v/>
      </c>
      <c r="N1125" t="str">
        <f t="shared" si="507"/>
        <v/>
      </c>
      <c r="O1125" t="str">
        <f t="shared" si="508"/>
        <v/>
      </c>
      <c r="P1125" t="str">
        <f t="shared" si="509"/>
        <v/>
      </c>
      <c r="Q1125" t="str">
        <f t="shared" si="510"/>
        <v/>
      </c>
      <c r="R1125" t="str">
        <f t="shared" si="511"/>
        <v/>
      </c>
      <c r="S1125" t="str">
        <f t="shared" si="512"/>
        <v/>
      </c>
      <c r="T1125" t="str">
        <f t="shared" si="513"/>
        <v/>
      </c>
      <c r="U1125" t="str">
        <f t="shared" si="514"/>
        <v/>
      </c>
      <c r="V1125" t="str">
        <f t="shared" si="515"/>
        <v/>
      </c>
      <c r="W1125" t="str">
        <f t="shared" si="516"/>
        <v/>
      </c>
      <c r="X1125" t="str">
        <f t="shared" si="517"/>
        <v/>
      </c>
      <c r="Y1125" t="str">
        <f t="shared" si="518"/>
        <v/>
      </c>
      <c r="Z1125" t="str">
        <f t="shared" si="498"/>
        <v/>
      </c>
      <c r="AA1125" t="str">
        <f t="shared" si="519"/>
        <v/>
      </c>
      <c r="AB1125" t="str">
        <f t="shared" si="520"/>
        <v/>
      </c>
      <c r="AC1125" t="str">
        <f t="shared" si="521"/>
        <v/>
      </c>
      <c r="AD1125" t="str">
        <f t="shared" si="522"/>
        <v/>
      </c>
      <c r="AE1125" t="str">
        <f t="shared" si="523"/>
        <v/>
      </c>
      <c r="AF1125" t="str">
        <f t="shared" si="524"/>
        <v/>
      </c>
    </row>
    <row r="1126" spans="4:32" ht="14.4" hidden="1">
      <c r="D1126" t="str">
        <f t="shared" si="499"/>
        <v/>
      </c>
      <c r="E1126" t="str">
        <f t="shared" si="500"/>
        <v/>
      </c>
      <c r="F1126" t="str">
        <f t="shared" si="501"/>
        <v/>
      </c>
      <c r="G1126" t="str">
        <f t="shared" si="525"/>
        <v/>
      </c>
      <c r="I1126" t="str">
        <f t="shared" si="502"/>
        <v/>
      </c>
      <c r="J1126" t="str">
        <f t="shared" si="503"/>
        <v/>
      </c>
      <c r="K1126" t="str">
        <f t="shared" si="504"/>
        <v/>
      </c>
      <c r="L1126" t="str">
        <f t="shared" si="505"/>
        <v/>
      </c>
      <c r="M1126" t="str">
        <f t="shared" si="506"/>
        <v/>
      </c>
      <c r="N1126" t="str">
        <f t="shared" si="507"/>
        <v/>
      </c>
      <c r="O1126" t="str">
        <f t="shared" si="508"/>
        <v/>
      </c>
      <c r="P1126" t="str">
        <f t="shared" si="509"/>
        <v/>
      </c>
      <c r="Q1126" t="str">
        <f t="shared" si="510"/>
        <v/>
      </c>
      <c r="R1126" t="str">
        <f t="shared" si="511"/>
        <v/>
      </c>
      <c r="S1126" t="str">
        <f t="shared" si="512"/>
        <v/>
      </c>
      <c r="T1126" t="str">
        <f t="shared" si="513"/>
        <v/>
      </c>
      <c r="U1126" t="str">
        <f t="shared" si="514"/>
        <v/>
      </c>
      <c r="V1126" t="str">
        <f t="shared" si="515"/>
        <v/>
      </c>
      <c r="W1126" t="str">
        <f t="shared" si="516"/>
        <v/>
      </c>
      <c r="X1126" t="str">
        <f t="shared" si="517"/>
        <v/>
      </c>
      <c r="Y1126" t="str">
        <f t="shared" si="518"/>
        <v/>
      </c>
      <c r="Z1126" t="str">
        <f t="shared" si="498"/>
        <v/>
      </c>
      <c r="AA1126" t="str">
        <f t="shared" si="519"/>
        <v/>
      </c>
      <c r="AB1126" t="str">
        <f t="shared" si="520"/>
        <v/>
      </c>
      <c r="AC1126" t="str">
        <f t="shared" si="521"/>
        <v/>
      </c>
      <c r="AD1126" t="str">
        <f t="shared" si="522"/>
        <v/>
      </c>
      <c r="AE1126" t="str">
        <f t="shared" si="523"/>
        <v/>
      </c>
      <c r="AF1126" t="str">
        <f t="shared" si="524"/>
        <v/>
      </c>
    </row>
    <row r="1127" spans="4:32" ht="14.4" hidden="1">
      <c r="D1127" t="str">
        <f t="shared" si="499"/>
        <v/>
      </c>
      <c r="E1127" t="str">
        <f t="shared" si="500"/>
        <v/>
      </c>
      <c r="F1127" t="str">
        <f t="shared" si="501"/>
        <v/>
      </c>
      <c r="G1127" t="str">
        <f t="shared" si="525"/>
        <v/>
      </c>
      <c r="I1127" t="str">
        <f t="shared" si="502"/>
        <v/>
      </c>
      <c r="J1127" t="str">
        <f t="shared" si="503"/>
        <v/>
      </c>
      <c r="K1127" t="str">
        <f t="shared" si="504"/>
        <v/>
      </c>
      <c r="L1127" t="str">
        <f t="shared" si="505"/>
        <v/>
      </c>
      <c r="M1127" t="str">
        <f t="shared" si="506"/>
        <v/>
      </c>
      <c r="N1127" t="str">
        <f t="shared" si="507"/>
        <v/>
      </c>
      <c r="O1127" t="str">
        <f t="shared" si="508"/>
        <v/>
      </c>
      <c r="P1127" t="str">
        <f t="shared" si="509"/>
        <v/>
      </c>
      <c r="Q1127" t="str">
        <f t="shared" si="510"/>
        <v/>
      </c>
      <c r="R1127" t="str">
        <f t="shared" si="511"/>
        <v/>
      </c>
      <c r="S1127" t="str">
        <f t="shared" si="512"/>
        <v/>
      </c>
      <c r="T1127" t="str">
        <f t="shared" si="513"/>
        <v/>
      </c>
      <c r="U1127" t="str">
        <f t="shared" si="514"/>
        <v/>
      </c>
      <c r="V1127" t="str">
        <f t="shared" si="515"/>
        <v/>
      </c>
      <c r="W1127" t="str">
        <f t="shared" si="516"/>
        <v/>
      </c>
      <c r="X1127" t="str">
        <f t="shared" si="517"/>
        <v/>
      </c>
      <c r="Y1127" t="str">
        <f t="shared" si="518"/>
        <v/>
      </c>
      <c r="Z1127" t="str">
        <f t="shared" si="498"/>
        <v/>
      </c>
      <c r="AA1127" t="str">
        <f t="shared" si="519"/>
        <v/>
      </c>
      <c r="AB1127" t="str">
        <f t="shared" si="520"/>
        <v/>
      </c>
      <c r="AC1127" t="str">
        <f t="shared" si="521"/>
        <v/>
      </c>
      <c r="AD1127" t="str">
        <f t="shared" si="522"/>
        <v/>
      </c>
      <c r="AE1127" t="str">
        <f t="shared" si="523"/>
        <v/>
      </c>
      <c r="AF1127" t="str">
        <f t="shared" si="524"/>
        <v/>
      </c>
    </row>
    <row r="1128" spans="4:32" ht="14.4" hidden="1">
      <c r="D1128" t="str">
        <f t="shared" si="499"/>
        <v/>
      </c>
      <c r="E1128" t="str">
        <f t="shared" si="500"/>
        <v/>
      </c>
      <c r="F1128" t="str">
        <f t="shared" si="501"/>
        <v/>
      </c>
      <c r="G1128" t="str">
        <f t="shared" si="525"/>
        <v/>
      </c>
      <c r="I1128" t="str">
        <f t="shared" si="502"/>
        <v/>
      </c>
      <c r="J1128" t="str">
        <f t="shared" si="503"/>
        <v/>
      </c>
      <c r="K1128" t="str">
        <f t="shared" si="504"/>
        <v/>
      </c>
      <c r="L1128" t="str">
        <f t="shared" si="505"/>
        <v/>
      </c>
      <c r="M1128" t="str">
        <f t="shared" si="506"/>
        <v/>
      </c>
      <c r="N1128" t="str">
        <f t="shared" si="507"/>
        <v/>
      </c>
      <c r="O1128" t="str">
        <f t="shared" si="508"/>
        <v/>
      </c>
      <c r="P1128" t="str">
        <f t="shared" si="509"/>
        <v/>
      </c>
      <c r="Q1128" t="str">
        <f t="shared" si="510"/>
        <v/>
      </c>
      <c r="R1128" t="str">
        <f t="shared" si="511"/>
        <v/>
      </c>
      <c r="S1128" t="str">
        <f t="shared" si="512"/>
        <v/>
      </c>
      <c r="T1128" t="str">
        <f t="shared" si="513"/>
        <v/>
      </c>
      <c r="U1128" t="str">
        <f t="shared" si="514"/>
        <v/>
      </c>
      <c r="V1128" t="str">
        <f t="shared" si="515"/>
        <v/>
      </c>
      <c r="W1128" t="str">
        <f t="shared" si="516"/>
        <v/>
      </c>
      <c r="X1128" t="str">
        <f t="shared" si="517"/>
        <v/>
      </c>
      <c r="Y1128" t="str">
        <f t="shared" si="518"/>
        <v/>
      </c>
      <c r="Z1128" t="str">
        <f t="shared" si="498"/>
        <v/>
      </c>
      <c r="AA1128" t="str">
        <f t="shared" si="519"/>
        <v/>
      </c>
      <c r="AB1128" t="str">
        <f t="shared" si="520"/>
        <v/>
      </c>
      <c r="AC1128" t="str">
        <f t="shared" si="521"/>
        <v/>
      </c>
      <c r="AD1128" t="str">
        <f t="shared" si="522"/>
        <v/>
      </c>
      <c r="AE1128" t="str">
        <f t="shared" si="523"/>
        <v/>
      </c>
      <c r="AF1128" t="str">
        <f t="shared" si="524"/>
        <v/>
      </c>
    </row>
    <row r="1129" spans="4:32" ht="14.4" hidden="1">
      <c r="D1129" t="str">
        <f t="shared" si="499"/>
        <v/>
      </c>
      <c r="E1129" t="str">
        <f t="shared" si="500"/>
        <v/>
      </c>
      <c r="F1129" t="str">
        <f t="shared" si="501"/>
        <v/>
      </c>
      <c r="G1129" t="str">
        <f t="shared" si="525"/>
        <v/>
      </c>
      <c r="I1129" t="str">
        <f t="shared" si="502"/>
        <v/>
      </c>
      <c r="J1129" t="str">
        <f t="shared" si="503"/>
        <v/>
      </c>
      <c r="K1129" t="str">
        <f t="shared" si="504"/>
        <v/>
      </c>
      <c r="L1129" t="str">
        <f t="shared" si="505"/>
        <v/>
      </c>
      <c r="M1129" t="str">
        <f t="shared" si="506"/>
        <v/>
      </c>
      <c r="N1129" t="str">
        <f t="shared" si="507"/>
        <v/>
      </c>
      <c r="O1129" t="str">
        <f t="shared" si="508"/>
        <v/>
      </c>
      <c r="P1129" t="str">
        <f t="shared" si="509"/>
        <v/>
      </c>
      <c r="Q1129" t="str">
        <f t="shared" si="510"/>
        <v/>
      </c>
      <c r="R1129" t="str">
        <f t="shared" si="511"/>
        <v/>
      </c>
      <c r="S1129" t="str">
        <f t="shared" si="512"/>
        <v/>
      </c>
      <c r="T1129" t="str">
        <f t="shared" si="513"/>
        <v/>
      </c>
      <c r="U1129" t="str">
        <f t="shared" si="514"/>
        <v/>
      </c>
      <c r="V1129" t="str">
        <f t="shared" si="515"/>
        <v/>
      </c>
      <c r="W1129" t="str">
        <f t="shared" si="516"/>
        <v/>
      </c>
      <c r="X1129" t="str">
        <f t="shared" si="517"/>
        <v/>
      </c>
      <c r="Y1129" t="str">
        <f t="shared" si="518"/>
        <v/>
      </c>
      <c r="Z1129" t="str">
        <f t="shared" si="498"/>
        <v/>
      </c>
      <c r="AA1129" t="str">
        <f t="shared" si="519"/>
        <v/>
      </c>
      <c r="AB1129" t="str">
        <f t="shared" si="520"/>
        <v/>
      </c>
      <c r="AC1129" t="str">
        <f t="shared" si="521"/>
        <v/>
      </c>
      <c r="AD1129" t="str">
        <f t="shared" si="522"/>
        <v/>
      </c>
      <c r="AE1129" t="str">
        <f t="shared" si="523"/>
        <v/>
      </c>
      <c r="AF1129" t="str">
        <f t="shared" si="524"/>
        <v/>
      </c>
    </row>
    <row r="1130" spans="4:32" ht="14.4" hidden="1">
      <c r="D1130" t="str">
        <f t="shared" si="499"/>
        <v/>
      </c>
      <c r="E1130" t="str">
        <f t="shared" si="500"/>
        <v/>
      </c>
      <c r="F1130" t="str">
        <f t="shared" si="501"/>
        <v/>
      </c>
      <c r="G1130" t="str">
        <f t="shared" si="525"/>
        <v/>
      </c>
      <c r="I1130" t="str">
        <f t="shared" si="502"/>
        <v/>
      </c>
      <c r="J1130" t="str">
        <f t="shared" si="503"/>
        <v/>
      </c>
      <c r="K1130" t="str">
        <f t="shared" si="504"/>
        <v/>
      </c>
      <c r="L1130" t="str">
        <f t="shared" si="505"/>
        <v/>
      </c>
      <c r="M1130" t="str">
        <f t="shared" si="506"/>
        <v/>
      </c>
      <c r="N1130" t="str">
        <f t="shared" si="507"/>
        <v/>
      </c>
      <c r="O1130" t="str">
        <f t="shared" si="508"/>
        <v/>
      </c>
      <c r="P1130" t="str">
        <f t="shared" si="509"/>
        <v/>
      </c>
      <c r="Q1130" t="str">
        <f t="shared" si="510"/>
        <v/>
      </c>
      <c r="R1130" t="str">
        <f t="shared" si="511"/>
        <v/>
      </c>
      <c r="S1130" t="str">
        <f t="shared" si="512"/>
        <v/>
      </c>
      <c r="T1130" t="str">
        <f t="shared" si="513"/>
        <v/>
      </c>
      <c r="U1130" t="str">
        <f t="shared" si="514"/>
        <v/>
      </c>
      <c r="V1130" t="str">
        <f t="shared" si="515"/>
        <v/>
      </c>
      <c r="W1130" t="str">
        <f t="shared" si="516"/>
        <v/>
      </c>
      <c r="X1130" t="str">
        <f t="shared" si="517"/>
        <v/>
      </c>
      <c r="Y1130" t="str">
        <f t="shared" si="518"/>
        <v/>
      </c>
      <c r="Z1130" t="str">
        <f t="shared" si="498"/>
        <v/>
      </c>
      <c r="AA1130" t="str">
        <f t="shared" si="519"/>
        <v/>
      </c>
      <c r="AB1130" t="str">
        <f t="shared" si="520"/>
        <v/>
      </c>
      <c r="AC1130" t="str">
        <f t="shared" si="521"/>
        <v/>
      </c>
      <c r="AD1130" t="str">
        <f t="shared" si="522"/>
        <v/>
      </c>
      <c r="AE1130" t="str">
        <f t="shared" si="523"/>
        <v/>
      </c>
      <c r="AF1130" t="str">
        <f t="shared" si="524"/>
        <v/>
      </c>
    </row>
    <row r="1131" spans="4:32" ht="14.4" hidden="1">
      <c r="D1131" t="str">
        <f t="shared" si="499"/>
        <v/>
      </c>
      <c r="E1131" t="str">
        <f t="shared" si="500"/>
        <v/>
      </c>
      <c r="F1131" t="str">
        <f t="shared" si="501"/>
        <v/>
      </c>
      <c r="G1131" t="str">
        <f t="shared" si="525"/>
        <v/>
      </c>
      <c r="I1131" t="str">
        <f t="shared" si="502"/>
        <v/>
      </c>
      <c r="J1131" t="str">
        <f t="shared" si="503"/>
        <v/>
      </c>
      <c r="K1131" t="str">
        <f t="shared" si="504"/>
        <v/>
      </c>
      <c r="L1131" t="str">
        <f t="shared" si="505"/>
        <v/>
      </c>
      <c r="M1131" t="str">
        <f t="shared" si="506"/>
        <v/>
      </c>
      <c r="N1131" t="str">
        <f t="shared" si="507"/>
        <v/>
      </c>
      <c r="O1131" t="str">
        <f t="shared" si="508"/>
        <v/>
      </c>
      <c r="P1131" t="str">
        <f t="shared" si="509"/>
        <v/>
      </c>
      <c r="Q1131" t="str">
        <f t="shared" si="510"/>
        <v/>
      </c>
      <c r="R1131" t="str">
        <f t="shared" si="511"/>
        <v/>
      </c>
      <c r="S1131" t="str">
        <f t="shared" si="512"/>
        <v/>
      </c>
      <c r="T1131" t="str">
        <f t="shared" si="513"/>
        <v/>
      </c>
      <c r="U1131" t="str">
        <f t="shared" si="514"/>
        <v/>
      </c>
      <c r="V1131" t="str">
        <f t="shared" si="515"/>
        <v/>
      </c>
      <c r="W1131" t="str">
        <f t="shared" si="516"/>
        <v/>
      </c>
      <c r="X1131" t="str">
        <f t="shared" si="517"/>
        <v/>
      </c>
      <c r="Y1131" t="str">
        <f t="shared" si="518"/>
        <v/>
      </c>
      <c r="Z1131" t="str">
        <f t="shared" si="498"/>
        <v/>
      </c>
      <c r="AA1131" t="str">
        <f t="shared" si="519"/>
        <v/>
      </c>
      <c r="AB1131" t="str">
        <f t="shared" si="520"/>
        <v/>
      </c>
      <c r="AC1131" t="str">
        <f t="shared" si="521"/>
        <v/>
      </c>
      <c r="AD1131" t="str">
        <f t="shared" si="522"/>
        <v/>
      </c>
      <c r="AE1131" t="str">
        <f t="shared" si="523"/>
        <v/>
      </c>
      <c r="AF1131" t="str">
        <f t="shared" si="524"/>
        <v/>
      </c>
    </row>
    <row r="1132" spans="4:32" ht="14.4" hidden="1">
      <c r="D1132" t="str">
        <f t="shared" si="499"/>
        <v/>
      </c>
      <c r="E1132" t="str">
        <f t="shared" si="500"/>
        <v/>
      </c>
      <c r="F1132" t="str">
        <f t="shared" si="501"/>
        <v/>
      </c>
      <c r="G1132" t="str">
        <f t="shared" si="525"/>
        <v/>
      </c>
      <c r="I1132" t="str">
        <f t="shared" si="502"/>
        <v/>
      </c>
      <c r="J1132" t="str">
        <f t="shared" si="503"/>
        <v/>
      </c>
      <c r="K1132" t="str">
        <f t="shared" si="504"/>
        <v/>
      </c>
      <c r="L1132" t="str">
        <f t="shared" si="505"/>
        <v/>
      </c>
      <c r="M1132" t="str">
        <f t="shared" si="506"/>
        <v/>
      </c>
      <c r="N1132" t="str">
        <f t="shared" si="507"/>
        <v/>
      </c>
      <c r="O1132" t="str">
        <f t="shared" si="508"/>
        <v/>
      </c>
      <c r="P1132" t="str">
        <f t="shared" si="509"/>
        <v/>
      </c>
      <c r="Q1132" t="str">
        <f t="shared" si="510"/>
        <v/>
      </c>
      <c r="R1132" t="str">
        <f t="shared" si="511"/>
        <v/>
      </c>
      <c r="S1132" t="str">
        <f t="shared" si="512"/>
        <v/>
      </c>
      <c r="T1132" t="str">
        <f t="shared" si="513"/>
        <v/>
      </c>
      <c r="U1132" t="str">
        <f t="shared" si="514"/>
        <v/>
      </c>
      <c r="V1132" t="str">
        <f t="shared" si="515"/>
        <v/>
      </c>
      <c r="W1132" t="str">
        <f t="shared" si="516"/>
        <v/>
      </c>
      <c r="X1132" t="str">
        <f t="shared" si="517"/>
        <v/>
      </c>
      <c r="Y1132" t="str">
        <f t="shared" si="518"/>
        <v/>
      </c>
      <c r="Z1132" t="str">
        <f t="shared" si="498"/>
        <v/>
      </c>
      <c r="AA1132" t="str">
        <f t="shared" si="519"/>
        <v/>
      </c>
      <c r="AB1132" t="str">
        <f t="shared" si="520"/>
        <v/>
      </c>
      <c r="AC1132" t="str">
        <f t="shared" si="521"/>
        <v/>
      </c>
      <c r="AD1132" t="str">
        <f t="shared" si="522"/>
        <v/>
      </c>
      <c r="AE1132" t="str">
        <f t="shared" si="523"/>
        <v/>
      </c>
      <c r="AF1132" t="str">
        <f t="shared" si="524"/>
        <v/>
      </c>
    </row>
    <row r="1133" spans="4:32" ht="14.4" hidden="1">
      <c r="D1133" t="str">
        <f t="shared" si="499"/>
        <v/>
      </c>
      <c r="E1133" t="str">
        <f t="shared" si="500"/>
        <v/>
      </c>
      <c r="F1133" t="str">
        <f t="shared" si="501"/>
        <v/>
      </c>
      <c r="G1133" t="str">
        <f t="shared" si="525"/>
        <v/>
      </c>
      <c r="I1133" t="str">
        <f t="shared" si="502"/>
        <v/>
      </c>
      <c r="J1133" t="str">
        <f t="shared" si="503"/>
        <v/>
      </c>
      <c r="K1133" t="str">
        <f t="shared" si="504"/>
        <v/>
      </c>
      <c r="L1133" t="str">
        <f t="shared" si="505"/>
        <v/>
      </c>
      <c r="M1133" t="str">
        <f t="shared" si="506"/>
        <v/>
      </c>
      <c r="N1133" t="str">
        <f t="shared" si="507"/>
        <v/>
      </c>
      <c r="O1133" t="str">
        <f t="shared" si="508"/>
        <v/>
      </c>
      <c r="P1133" t="str">
        <f t="shared" si="509"/>
        <v/>
      </c>
      <c r="Q1133" t="str">
        <f t="shared" si="510"/>
        <v/>
      </c>
      <c r="R1133" t="str">
        <f t="shared" si="511"/>
        <v/>
      </c>
      <c r="S1133" t="str">
        <f t="shared" si="512"/>
        <v/>
      </c>
      <c r="T1133" t="str">
        <f t="shared" si="513"/>
        <v/>
      </c>
      <c r="U1133" t="str">
        <f t="shared" si="514"/>
        <v/>
      </c>
      <c r="V1133" t="str">
        <f t="shared" si="515"/>
        <v/>
      </c>
      <c r="W1133" t="str">
        <f t="shared" si="516"/>
        <v/>
      </c>
      <c r="X1133" t="str">
        <f t="shared" si="517"/>
        <v/>
      </c>
      <c r="Y1133" t="str">
        <f t="shared" si="518"/>
        <v/>
      </c>
      <c r="Z1133" t="str">
        <f t="shared" si="498"/>
        <v/>
      </c>
      <c r="AA1133" t="str">
        <f t="shared" si="519"/>
        <v/>
      </c>
      <c r="AB1133" t="str">
        <f t="shared" si="520"/>
        <v/>
      </c>
      <c r="AC1133" t="str">
        <f t="shared" si="521"/>
        <v/>
      </c>
      <c r="AD1133" t="str">
        <f t="shared" si="522"/>
        <v/>
      </c>
      <c r="AE1133" t="str">
        <f t="shared" si="523"/>
        <v/>
      </c>
      <c r="AF1133" t="str">
        <f t="shared" si="524"/>
        <v/>
      </c>
    </row>
    <row r="1134" spans="4:32" ht="14.4" hidden="1">
      <c r="D1134" t="str">
        <f t="shared" si="499"/>
        <v/>
      </c>
      <c r="E1134" t="str">
        <f t="shared" si="500"/>
        <v/>
      </c>
      <c r="F1134" t="str">
        <f t="shared" si="501"/>
        <v/>
      </c>
      <c r="G1134" t="str">
        <f t="shared" si="525"/>
        <v/>
      </c>
      <c r="I1134" t="str">
        <f t="shared" si="502"/>
        <v/>
      </c>
      <c r="J1134" t="str">
        <f t="shared" si="503"/>
        <v/>
      </c>
      <c r="K1134" t="str">
        <f t="shared" si="504"/>
        <v/>
      </c>
      <c r="L1134" t="str">
        <f t="shared" si="505"/>
        <v/>
      </c>
      <c r="M1134" t="str">
        <f t="shared" si="506"/>
        <v/>
      </c>
      <c r="N1134" t="str">
        <f t="shared" si="507"/>
        <v/>
      </c>
      <c r="O1134" t="str">
        <f t="shared" si="508"/>
        <v/>
      </c>
      <c r="P1134" t="str">
        <f t="shared" si="509"/>
        <v/>
      </c>
      <c r="Q1134" t="str">
        <f t="shared" si="510"/>
        <v/>
      </c>
      <c r="R1134" t="str">
        <f t="shared" si="511"/>
        <v/>
      </c>
      <c r="S1134" t="str">
        <f t="shared" si="512"/>
        <v/>
      </c>
      <c r="T1134" t="str">
        <f t="shared" si="513"/>
        <v/>
      </c>
      <c r="U1134" t="str">
        <f t="shared" si="514"/>
        <v/>
      </c>
      <c r="V1134" t="str">
        <f t="shared" si="515"/>
        <v/>
      </c>
      <c r="W1134" t="str">
        <f t="shared" si="516"/>
        <v/>
      </c>
      <c r="X1134" t="str">
        <f t="shared" si="517"/>
        <v/>
      </c>
      <c r="Y1134" t="str">
        <f t="shared" si="518"/>
        <v/>
      </c>
      <c r="Z1134" t="str">
        <f t="shared" si="498"/>
        <v/>
      </c>
      <c r="AA1134" t="str">
        <f t="shared" si="519"/>
        <v/>
      </c>
      <c r="AB1134" t="str">
        <f t="shared" si="520"/>
        <v/>
      </c>
      <c r="AC1134" t="str">
        <f t="shared" si="521"/>
        <v/>
      </c>
      <c r="AD1134" t="str">
        <f t="shared" si="522"/>
        <v/>
      </c>
      <c r="AE1134" t="str">
        <f t="shared" si="523"/>
        <v/>
      </c>
      <c r="AF1134" t="str">
        <f t="shared" si="524"/>
        <v/>
      </c>
    </row>
    <row r="1135" spans="4:32" ht="14.4" hidden="1">
      <c r="D1135" t="str">
        <f t="shared" si="499"/>
        <v/>
      </c>
      <c r="E1135" t="str">
        <f t="shared" si="500"/>
        <v/>
      </c>
      <c r="F1135" t="str">
        <f t="shared" si="501"/>
        <v/>
      </c>
      <c r="G1135" t="str">
        <f t="shared" si="525"/>
        <v/>
      </c>
      <c r="I1135" t="str">
        <f t="shared" si="502"/>
        <v/>
      </c>
      <c r="J1135" t="str">
        <f t="shared" si="503"/>
        <v/>
      </c>
      <c r="K1135" t="str">
        <f t="shared" si="504"/>
        <v/>
      </c>
      <c r="L1135" t="str">
        <f t="shared" si="505"/>
        <v/>
      </c>
      <c r="M1135" t="str">
        <f t="shared" si="506"/>
        <v/>
      </c>
      <c r="N1135" t="str">
        <f t="shared" si="507"/>
        <v/>
      </c>
      <c r="O1135" t="str">
        <f t="shared" si="508"/>
        <v/>
      </c>
      <c r="P1135" t="str">
        <f t="shared" si="509"/>
        <v/>
      </c>
      <c r="Q1135" t="str">
        <f t="shared" si="510"/>
        <v/>
      </c>
      <c r="R1135" t="str">
        <f t="shared" si="511"/>
        <v/>
      </c>
      <c r="S1135" t="str">
        <f t="shared" si="512"/>
        <v/>
      </c>
      <c r="T1135" t="str">
        <f t="shared" si="513"/>
        <v/>
      </c>
      <c r="U1135" t="str">
        <f t="shared" si="514"/>
        <v/>
      </c>
      <c r="V1135" t="str">
        <f t="shared" si="515"/>
        <v/>
      </c>
      <c r="W1135" t="str">
        <f t="shared" si="516"/>
        <v/>
      </c>
      <c r="X1135" t="str">
        <f t="shared" si="517"/>
        <v/>
      </c>
      <c r="Y1135" t="str">
        <f t="shared" si="518"/>
        <v/>
      </c>
      <c r="Z1135" t="str">
        <f t="shared" si="498"/>
        <v/>
      </c>
      <c r="AA1135" t="str">
        <f t="shared" si="519"/>
        <v/>
      </c>
      <c r="AB1135" t="str">
        <f t="shared" si="520"/>
        <v/>
      </c>
      <c r="AC1135" t="str">
        <f t="shared" si="521"/>
        <v/>
      </c>
      <c r="AD1135" t="str">
        <f t="shared" si="522"/>
        <v/>
      </c>
      <c r="AE1135" t="str">
        <f t="shared" si="523"/>
        <v/>
      </c>
      <c r="AF1135" t="str">
        <f t="shared" si="524"/>
        <v/>
      </c>
    </row>
    <row r="1136" spans="4:32" ht="14.4" hidden="1">
      <c r="D1136" t="str">
        <f t="shared" si="499"/>
        <v/>
      </c>
      <c r="E1136" t="str">
        <f t="shared" si="500"/>
        <v/>
      </c>
      <c r="F1136" t="str">
        <f t="shared" si="501"/>
        <v/>
      </c>
      <c r="G1136" t="str">
        <f t="shared" si="525"/>
        <v/>
      </c>
      <c r="I1136" t="str">
        <f t="shared" si="502"/>
        <v/>
      </c>
      <c r="J1136" t="str">
        <f t="shared" si="503"/>
        <v/>
      </c>
      <c r="K1136" t="str">
        <f t="shared" si="504"/>
        <v/>
      </c>
      <c r="L1136" t="str">
        <f t="shared" si="505"/>
        <v/>
      </c>
      <c r="M1136" t="str">
        <f t="shared" si="506"/>
        <v/>
      </c>
      <c r="N1136" t="str">
        <f t="shared" si="507"/>
        <v/>
      </c>
      <c r="O1136" t="str">
        <f t="shared" si="508"/>
        <v/>
      </c>
      <c r="P1136" t="str">
        <f t="shared" si="509"/>
        <v/>
      </c>
      <c r="Q1136" t="str">
        <f t="shared" si="510"/>
        <v/>
      </c>
      <c r="R1136" t="str">
        <f t="shared" si="511"/>
        <v/>
      </c>
      <c r="S1136" t="str">
        <f t="shared" si="512"/>
        <v/>
      </c>
      <c r="T1136" t="str">
        <f t="shared" si="513"/>
        <v/>
      </c>
      <c r="U1136" t="str">
        <f t="shared" si="514"/>
        <v/>
      </c>
      <c r="V1136" t="str">
        <f t="shared" si="515"/>
        <v/>
      </c>
      <c r="W1136" t="str">
        <f t="shared" si="516"/>
        <v/>
      </c>
      <c r="X1136" t="str">
        <f t="shared" si="517"/>
        <v/>
      </c>
      <c r="Y1136" t="str">
        <f t="shared" si="518"/>
        <v/>
      </c>
      <c r="Z1136" t="str">
        <f t="shared" si="498"/>
        <v/>
      </c>
      <c r="AA1136" t="str">
        <f t="shared" si="519"/>
        <v/>
      </c>
      <c r="AB1136" t="str">
        <f t="shared" si="520"/>
        <v/>
      </c>
      <c r="AC1136" t="str">
        <f t="shared" si="521"/>
        <v/>
      </c>
      <c r="AD1136" t="str">
        <f t="shared" si="522"/>
        <v/>
      </c>
      <c r="AE1136" t="str">
        <f t="shared" si="523"/>
        <v/>
      </c>
      <c r="AF1136" t="str">
        <f t="shared" si="524"/>
        <v/>
      </c>
    </row>
    <row r="1137" spans="4:32" ht="14.4" hidden="1">
      <c r="D1137" t="str">
        <f t="shared" si="499"/>
        <v/>
      </c>
      <c r="E1137" t="str">
        <f t="shared" si="500"/>
        <v/>
      </c>
      <c r="F1137" t="str">
        <f t="shared" si="501"/>
        <v/>
      </c>
      <c r="G1137" t="str">
        <f t="shared" si="525"/>
        <v/>
      </c>
      <c r="I1137" t="str">
        <f t="shared" si="502"/>
        <v/>
      </c>
      <c r="J1137" t="str">
        <f t="shared" si="503"/>
        <v/>
      </c>
      <c r="K1137" t="str">
        <f t="shared" si="504"/>
        <v/>
      </c>
      <c r="L1137" t="str">
        <f t="shared" si="505"/>
        <v/>
      </c>
      <c r="M1137" t="str">
        <f t="shared" si="506"/>
        <v/>
      </c>
      <c r="N1137" t="str">
        <f t="shared" si="507"/>
        <v/>
      </c>
      <c r="O1137" t="str">
        <f t="shared" si="508"/>
        <v/>
      </c>
      <c r="P1137" t="str">
        <f t="shared" si="509"/>
        <v/>
      </c>
      <c r="Q1137" t="str">
        <f t="shared" si="510"/>
        <v/>
      </c>
      <c r="R1137" t="str">
        <f t="shared" si="511"/>
        <v/>
      </c>
      <c r="S1137" t="str">
        <f t="shared" si="512"/>
        <v/>
      </c>
      <c r="T1137" t="str">
        <f t="shared" si="513"/>
        <v/>
      </c>
      <c r="U1137" t="str">
        <f t="shared" si="514"/>
        <v/>
      </c>
      <c r="V1137" t="str">
        <f t="shared" si="515"/>
        <v/>
      </c>
      <c r="W1137" t="str">
        <f t="shared" si="516"/>
        <v/>
      </c>
      <c r="X1137" t="str">
        <f t="shared" si="517"/>
        <v/>
      </c>
      <c r="Y1137" t="str">
        <f t="shared" si="518"/>
        <v/>
      </c>
      <c r="Z1137" t="str">
        <f t="shared" si="498"/>
        <v/>
      </c>
      <c r="AA1137" t="str">
        <f t="shared" si="519"/>
        <v/>
      </c>
      <c r="AB1137" t="str">
        <f t="shared" si="520"/>
        <v/>
      </c>
      <c r="AC1137" t="str">
        <f t="shared" si="521"/>
        <v/>
      </c>
      <c r="AD1137" t="str">
        <f t="shared" si="522"/>
        <v/>
      </c>
      <c r="AE1137" t="str">
        <f t="shared" si="523"/>
        <v/>
      </c>
      <c r="AF1137" t="str">
        <f t="shared" si="524"/>
        <v/>
      </c>
    </row>
    <row r="1138" spans="4:32" ht="14.4" hidden="1">
      <c r="D1138" t="str">
        <f t="shared" si="499"/>
        <v/>
      </c>
      <c r="E1138" t="str">
        <f t="shared" si="500"/>
        <v/>
      </c>
      <c r="F1138" t="str">
        <f t="shared" si="501"/>
        <v/>
      </c>
      <c r="G1138" t="str">
        <f t="shared" si="525"/>
        <v/>
      </c>
      <c r="I1138" t="str">
        <f t="shared" si="502"/>
        <v/>
      </c>
      <c r="J1138" t="str">
        <f t="shared" si="503"/>
        <v/>
      </c>
      <c r="K1138" t="str">
        <f t="shared" si="504"/>
        <v/>
      </c>
      <c r="L1138" t="str">
        <f t="shared" si="505"/>
        <v/>
      </c>
      <c r="M1138" t="str">
        <f t="shared" si="506"/>
        <v/>
      </c>
      <c r="N1138" t="str">
        <f t="shared" si="507"/>
        <v/>
      </c>
      <c r="O1138" t="str">
        <f t="shared" si="508"/>
        <v/>
      </c>
      <c r="P1138" t="str">
        <f t="shared" si="509"/>
        <v/>
      </c>
      <c r="Q1138" t="str">
        <f t="shared" si="510"/>
        <v/>
      </c>
      <c r="R1138" t="str">
        <f t="shared" si="511"/>
        <v/>
      </c>
      <c r="S1138" t="str">
        <f t="shared" si="512"/>
        <v/>
      </c>
      <c r="T1138" t="str">
        <f t="shared" si="513"/>
        <v/>
      </c>
      <c r="U1138" t="str">
        <f t="shared" si="514"/>
        <v/>
      </c>
      <c r="V1138" t="str">
        <f t="shared" si="515"/>
        <v/>
      </c>
      <c r="W1138" t="str">
        <f t="shared" si="516"/>
        <v/>
      </c>
      <c r="X1138" t="str">
        <f t="shared" si="517"/>
        <v/>
      </c>
      <c r="Y1138" t="str">
        <f t="shared" si="518"/>
        <v/>
      </c>
      <c r="Z1138" t="str">
        <f t="shared" si="498"/>
        <v/>
      </c>
      <c r="AA1138" t="str">
        <f t="shared" si="519"/>
        <v/>
      </c>
      <c r="AB1138" t="str">
        <f t="shared" si="520"/>
        <v/>
      </c>
      <c r="AC1138" t="str">
        <f t="shared" si="521"/>
        <v/>
      </c>
      <c r="AD1138" t="str">
        <f t="shared" si="522"/>
        <v/>
      </c>
      <c r="AE1138" t="str">
        <f t="shared" si="523"/>
        <v/>
      </c>
      <c r="AF1138" t="str">
        <f t="shared" si="524"/>
        <v/>
      </c>
    </row>
    <row r="1139" spans="4:32" ht="14.4" hidden="1">
      <c r="D1139" t="str">
        <f t="shared" si="499"/>
        <v/>
      </c>
      <c r="E1139" t="str">
        <f t="shared" si="500"/>
        <v/>
      </c>
      <c r="F1139" t="str">
        <f t="shared" si="501"/>
        <v/>
      </c>
      <c r="G1139" t="str">
        <f t="shared" si="525"/>
        <v/>
      </c>
      <c r="I1139" t="str">
        <f t="shared" si="502"/>
        <v/>
      </c>
      <c r="J1139" t="str">
        <f t="shared" si="503"/>
        <v/>
      </c>
      <c r="K1139" t="str">
        <f t="shared" si="504"/>
        <v/>
      </c>
      <c r="L1139" t="str">
        <f t="shared" si="505"/>
        <v/>
      </c>
      <c r="M1139" t="str">
        <f t="shared" si="506"/>
        <v/>
      </c>
      <c r="N1139" t="str">
        <f t="shared" si="507"/>
        <v/>
      </c>
      <c r="O1139" t="str">
        <f t="shared" si="508"/>
        <v/>
      </c>
      <c r="P1139" t="str">
        <f t="shared" si="509"/>
        <v/>
      </c>
      <c r="Q1139" t="str">
        <f t="shared" si="510"/>
        <v/>
      </c>
      <c r="R1139" t="str">
        <f t="shared" si="511"/>
        <v/>
      </c>
      <c r="S1139" t="str">
        <f t="shared" si="512"/>
        <v/>
      </c>
      <c r="T1139" t="str">
        <f t="shared" si="513"/>
        <v/>
      </c>
      <c r="U1139" t="str">
        <f t="shared" si="514"/>
        <v/>
      </c>
      <c r="V1139" t="str">
        <f t="shared" si="515"/>
        <v/>
      </c>
      <c r="W1139" t="str">
        <f t="shared" si="516"/>
        <v/>
      </c>
      <c r="X1139" t="str">
        <f t="shared" si="517"/>
        <v/>
      </c>
      <c r="Y1139" t="str">
        <f t="shared" si="518"/>
        <v/>
      </c>
      <c r="Z1139" t="str">
        <f t="shared" si="498"/>
        <v/>
      </c>
      <c r="AA1139" t="str">
        <f t="shared" si="519"/>
        <v/>
      </c>
      <c r="AB1139" t="str">
        <f t="shared" si="520"/>
        <v/>
      </c>
      <c r="AC1139" t="str">
        <f t="shared" si="521"/>
        <v/>
      </c>
      <c r="AD1139" t="str">
        <f t="shared" si="522"/>
        <v/>
      </c>
      <c r="AE1139" t="str">
        <f t="shared" si="523"/>
        <v/>
      </c>
      <c r="AF1139" t="str">
        <f t="shared" si="524"/>
        <v/>
      </c>
    </row>
    <row r="1140" spans="4:32" ht="14.4" hidden="1">
      <c r="D1140" t="str">
        <f t="shared" si="499"/>
        <v/>
      </c>
      <c r="E1140" t="str">
        <f t="shared" si="500"/>
        <v/>
      </c>
      <c r="F1140" t="str">
        <f t="shared" si="501"/>
        <v/>
      </c>
      <c r="G1140" t="str">
        <f t="shared" si="525"/>
        <v/>
      </c>
      <c r="I1140" t="str">
        <f t="shared" si="502"/>
        <v/>
      </c>
      <c r="J1140" t="str">
        <f t="shared" si="503"/>
        <v/>
      </c>
      <c r="K1140" t="str">
        <f t="shared" si="504"/>
        <v/>
      </c>
      <c r="L1140" t="str">
        <f t="shared" si="505"/>
        <v/>
      </c>
      <c r="M1140" t="str">
        <f t="shared" si="506"/>
        <v/>
      </c>
      <c r="N1140" t="str">
        <f t="shared" si="507"/>
        <v/>
      </c>
      <c r="O1140" t="str">
        <f t="shared" si="508"/>
        <v/>
      </c>
      <c r="P1140" t="str">
        <f t="shared" si="509"/>
        <v/>
      </c>
      <c r="Q1140" t="str">
        <f t="shared" si="510"/>
        <v/>
      </c>
      <c r="R1140" t="str">
        <f t="shared" si="511"/>
        <v/>
      </c>
      <c r="S1140" t="str">
        <f t="shared" si="512"/>
        <v/>
      </c>
      <c r="T1140" t="str">
        <f t="shared" si="513"/>
        <v/>
      </c>
      <c r="U1140" t="str">
        <f t="shared" si="514"/>
        <v/>
      </c>
      <c r="V1140" t="str">
        <f t="shared" si="515"/>
        <v/>
      </c>
      <c r="W1140" t="str">
        <f t="shared" si="516"/>
        <v/>
      </c>
      <c r="X1140" t="str">
        <f t="shared" si="517"/>
        <v/>
      </c>
      <c r="Y1140" t="str">
        <f t="shared" si="518"/>
        <v/>
      </c>
      <c r="Z1140" t="str">
        <f t="shared" si="498"/>
        <v/>
      </c>
      <c r="AA1140" t="str">
        <f t="shared" si="519"/>
        <v/>
      </c>
      <c r="AB1140" t="str">
        <f t="shared" si="520"/>
        <v/>
      </c>
      <c r="AC1140" t="str">
        <f t="shared" si="521"/>
        <v/>
      </c>
      <c r="AD1140" t="str">
        <f t="shared" si="522"/>
        <v/>
      </c>
      <c r="AE1140" t="str">
        <f t="shared" si="523"/>
        <v/>
      </c>
      <c r="AF1140" t="str">
        <f t="shared" si="524"/>
        <v/>
      </c>
    </row>
    <row r="1141" spans="4:32" ht="14.4" hidden="1">
      <c r="D1141" t="str">
        <f t="shared" si="499"/>
        <v/>
      </c>
      <c r="E1141" t="str">
        <f t="shared" si="500"/>
        <v/>
      </c>
      <c r="F1141" t="str">
        <f t="shared" si="501"/>
        <v/>
      </c>
      <c r="G1141" t="str">
        <f t="shared" si="525"/>
        <v/>
      </c>
      <c r="I1141" t="str">
        <f t="shared" si="502"/>
        <v/>
      </c>
      <c r="J1141" t="str">
        <f t="shared" si="503"/>
        <v/>
      </c>
      <c r="K1141" t="str">
        <f t="shared" si="504"/>
        <v/>
      </c>
      <c r="L1141" t="str">
        <f t="shared" si="505"/>
        <v/>
      </c>
      <c r="M1141" t="str">
        <f t="shared" si="506"/>
        <v/>
      </c>
      <c r="N1141" t="str">
        <f t="shared" si="507"/>
        <v/>
      </c>
      <c r="O1141" t="str">
        <f t="shared" si="508"/>
        <v/>
      </c>
      <c r="P1141" t="str">
        <f t="shared" si="509"/>
        <v/>
      </c>
      <c r="Q1141" t="str">
        <f t="shared" si="510"/>
        <v/>
      </c>
      <c r="R1141" t="str">
        <f t="shared" si="511"/>
        <v/>
      </c>
      <c r="S1141" t="str">
        <f t="shared" si="512"/>
        <v/>
      </c>
      <c r="T1141" t="str">
        <f t="shared" si="513"/>
        <v/>
      </c>
      <c r="U1141" t="str">
        <f t="shared" si="514"/>
        <v/>
      </c>
      <c r="V1141" t="str">
        <f t="shared" si="515"/>
        <v/>
      </c>
      <c r="W1141" t="str">
        <f t="shared" si="516"/>
        <v/>
      </c>
      <c r="X1141" t="str">
        <f t="shared" si="517"/>
        <v/>
      </c>
      <c r="Y1141" t="str">
        <f t="shared" si="518"/>
        <v/>
      </c>
      <c r="Z1141" t="str">
        <f t="shared" ref="Z1141:Z1204" si="526">IF(ISBLANK(A1141), "", BR1141)</f>
        <v/>
      </c>
      <c r="AA1141" t="str">
        <f t="shared" si="519"/>
        <v/>
      </c>
      <c r="AB1141" t="str">
        <f t="shared" si="520"/>
        <v/>
      </c>
      <c r="AC1141" t="str">
        <f t="shared" si="521"/>
        <v/>
      </c>
      <c r="AD1141" t="str">
        <f t="shared" si="522"/>
        <v/>
      </c>
      <c r="AE1141" t="str">
        <f t="shared" si="523"/>
        <v/>
      </c>
      <c r="AF1141" t="str">
        <f t="shared" si="524"/>
        <v/>
      </c>
    </row>
    <row r="1142" spans="4:32" ht="14.4" hidden="1">
      <c r="D1142" t="str">
        <f t="shared" si="499"/>
        <v/>
      </c>
      <c r="E1142" t="str">
        <f t="shared" si="500"/>
        <v/>
      </c>
      <c r="F1142" t="str">
        <f t="shared" si="501"/>
        <v/>
      </c>
      <c r="G1142" t="str">
        <f t="shared" si="525"/>
        <v/>
      </c>
      <c r="I1142" t="str">
        <f t="shared" si="502"/>
        <v/>
      </c>
      <c r="J1142" t="str">
        <f t="shared" si="503"/>
        <v/>
      </c>
      <c r="K1142" t="str">
        <f t="shared" si="504"/>
        <v/>
      </c>
      <c r="L1142" t="str">
        <f t="shared" si="505"/>
        <v/>
      </c>
      <c r="M1142" t="str">
        <f t="shared" si="506"/>
        <v/>
      </c>
      <c r="N1142" t="str">
        <f t="shared" si="507"/>
        <v/>
      </c>
      <c r="O1142" t="str">
        <f t="shared" si="508"/>
        <v/>
      </c>
      <c r="P1142" t="str">
        <f t="shared" si="509"/>
        <v/>
      </c>
      <c r="Q1142" t="str">
        <f t="shared" si="510"/>
        <v/>
      </c>
      <c r="R1142" t="str">
        <f t="shared" si="511"/>
        <v/>
      </c>
      <c r="S1142" t="str">
        <f t="shared" si="512"/>
        <v/>
      </c>
      <c r="T1142" t="str">
        <f t="shared" si="513"/>
        <v/>
      </c>
      <c r="U1142" t="str">
        <f t="shared" si="514"/>
        <v/>
      </c>
      <c r="V1142" t="str">
        <f t="shared" si="515"/>
        <v/>
      </c>
      <c r="W1142" t="str">
        <f t="shared" si="516"/>
        <v/>
      </c>
      <c r="X1142" t="str">
        <f t="shared" si="517"/>
        <v/>
      </c>
      <c r="Y1142" t="str">
        <f t="shared" si="518"/>
        <v/>
      </c>
      <c r="Z1142" t="str">
        <f t="shared" si="526"/>
        <v/>
      </c>
      <c r="AA1142" t="str">
        <f t="shared" si="519"/>
        <v/>
      </c>
      <c r="AB1142" t="str">
        <f t="shared" si="520"/>
        <v/>
      </c>
      <c r="AC1142" t="str">
        <f t="shared" si="521"/>
        <v/>
      </c>
      <c r="AD1142" t="str">
        <f t="shared" si="522"/>
        <v/>
      </c>
      <c r="AE1142" t="str">
        <f t="shared" si="523"/>
        <v/>
      </c>
      <c r="AF1142" t="str">
        <f t="shared" si="524"/>
        <v/>
      </c>
    </row>
    <row r="1143" spans="4:32" ht="14.4" hidden="1">
      <c r="D1143" t="str">
        <f t="shared" si="499"/>
        <v/>
      </c>
      <c r="E1143" t="str">
        <f t="shared" si="500"/>
        <v/>
      </c>
      <c r="F1143" t="str">
        <f t="shared" si="501"/>
        <v/>
      </c>
      <c r="G1143" t="str">
        <f t="shared" si="525"/>
        <v/>
      </c>
      <c r="I1143" t="str">
        <f t="shared" si="502"/>
        <v/>
      </c>
      <c r="J1143" t="str">
        <f t="shared" si="503"/>
        <v/>
      </c>
      <c r="K1143" t="str">
        <f t="shared" si="504"/>
        <v/>
      </c>
      <c r="L1143" t="str">
        <f t="shared" si="505"/>
        <v/>
      </c>
      <c r="M1143" t="str">
        <f t="shared" si="506"/>
        <v/>
      </c>
      <c r="N1143" t="str">
        <f t="shared" si="507"/>
        <v/>
      </c>
      <c r="O1143" t="str">
        <f t="shared" si="508"/>
        <v/>
      </c>
      <c r="P1143" t="str">
        <f t="shared" si="509"/>
        <v/>
      </c>
      <c r="Q1143" t="str">
        <f t="shared" si="510"/>
        <v/>
      </c>
      <c r="R1143" t="str">
        <f t="shared" si="511"/>
        <v/>
      </c>
      <c r="S1143" t="str">
        <f t="shared" si="512"/>
        <v/>
      </c>
      <c r="T1143" t="str">
        <f t="shared" si="513"/>
        <v/>
      </c>
      <c r="U1143" t="str">
        <f t="shared" si="514"/>
        <v/>
      </c>
      <c r="V1143" t="str">
        <f t="shared" si="515"/>
        <v/>
      </c>
      <c r="W1143" t="str">
        <f t="shared" si="516"/>
        <v/>
      </c>
      <c r="X1143" t="str">
        <f t="shared" si="517"/>
        <v/>
      </c>
      <c r="Y1143" t="str">
        <f t="shared" si="518"/>
        <v/>
      </c>
      <c r="Z1143" t="str">
        <f t="shared" si="526"/>
        <v/>
      </c>
      <c r="AA1143" t="str">
        <f t="shared" si="519"/>
        <v/>
      </c>
      <c r="AB1143" t="str">
        <f t="shared" si="520"/>
        <v/>
      </c>
      <c r="AC1143" t="str">
        <f t="shared" si="521"/>
        <v/>
      </c>
      <c r="AD1143" t="str">
        <f t="shared" si="522"/>
        <v/>
      </c>
      <c r="AE1143" t="str">
        <f t="shared" si="523"/>
        <v/>
      </c>
      <c r="AF1143" t="str">
        <f t="shared" si="524"/>
        <v/>
      </c>
    </row>
    <row r="1144" spans="4:32" ht="14.4" hidden="1">
      <c r="D1144" t="str">
        <f t="shared" si="499"/>
        <v/>
      </c>
      <c r="E1144" t="str">
        <f t="shared" si="500"/>
        <v/>
      </c>
      <c r="F1144" t="str">
        <f t="shared" si="501"/>
        <v/>
      </c>
      <c r="G1144" t="str">
        <f t="shared" si="525"/>
        <v/>
      </c>
      <c r="I1144" t="str">
        <f t="shared" si="502"/>
        <v/>
      </c>
      <c r="J1144" t="str">
        <f t="shared" si="503"/>
        <v/>
      </c>
      <c r="K1144" t="str">
        <f t="shared" si="504"/>
        <v/>
      </c>
      <c r="L1144" t="str">
        <f t="shared" si="505"/>
        <v/>
      </c>
      <c r="M1144" t="str">
        <f t="shared" si="506"/>
        <v/>
      </c>
      <c r="N1144" t="str">
        <f t="shared" si="507"/>
        <v/>
      </c>
      <c r="O1144" t="str">
        <f t="shared" si="508"/>
        <v/>
      </c>
      <c r="P1144" t="str">
        <f t="shared" si="509"/>
        <v/>
      </c>
      <c r="Q1144" t="str">
        <f t="shared" si="510"/>
        <v/>
      </c>
      <c r="R1144" t="str">
        <f t="shared" si="511"/>
        <v/>
      </c>
      <c r="S1144" t="str">
        <f t="shared" si="512"/>
        <v/>
      </c>
      <c r="T1144" t="str">
        <f t="shared" si="513"/>
        <v/>
      </c>
      <c r="U1144" t="str">
        <f t="shared" si="514"/>
        <v/>
      </c>
      <c r="V1144" t="str">
        <f t="shared" si="515"/>
        <v/>
      </c>
      <c r="W1144" t="str">
        <f t="shared" si="516"/>
        <v/>
      </c>
      <c r="X1144" t="str">
        <f t="shared" si="517"/>
        <v/>
      </c>
      <c r="Y1144" t="str">
        <f t="shared" si="518"/>
        <v/>
      </c>
      <c r="Z1144" t="str">
        <f t="shared" si="526"/>
        <v/>
      </c>
      <c r="AA1144" t="str">
        <f t="shared" si="519"/>
        <v/>
      </c>
      <c r="AB1144" t="str">
        <f t="shared" si="520"/>
        <v/>
      </c>
      <c r="AC1144" t="str">
        <f t="shared" si="521"/>
        <v/>
      </c>
      <c r="AD1144" t="str">
        <f t="shared" si="522"/>
        <v/>
      </c>
      <c r="AE1144" t="str">
        <f t="shared" si="523"/>
        <v/>
      </c>
      <c r="AF1144" t="str">
        <f t="shared" si="524"/>
        <v/>
      </c>
    </row>
    <row r="1145" spans="4:32" ht="14.4" hidden="1">
      <c r="D1145" t="str">
        <f t="shared" si="499"/>
        <v/>
      </c>
      <c r="E1145" t="str">
        <f t="shared" si="500"/>
        <v/>
      </c>
      <c r="F1145" t="str">
        <f t="shared" si="501"/>
        <v/>
      </c>
      <c r="G1145" t="str">
        <f t="shared" si="525"/>
        <v/>
      </c>
      <c r="I1145" t="str">
        <f t="shared" si="502"/>
        <v/>
      </c>
      <c r="J1145" t="str">
        <f t="shared" si="503"/>
        <v/>
      </c>
      <c r="K1145" t="str">
        <f t="shared" si="504"/>
        <v/>
      </c>
      <c r="L1145" t="str">
        <f t="shared" si="505"/>
        <v/>
      </c>
      <c r="M1145" t="str">
        <f t="shared" si="506"/>
        <v/>
      </c>
      <c r="N1145" t="str">
        <f t="shared" si="507"/>
        <v/>
      </c>
      <c r="O1145" t="str">
        <f t="shared" si="508"/>
        <v/>
      </c>
      <c r="P1145" t="str">
        <f t="shared" si="509"/>
        <v/>
      </c>
      <c r="Q1145" t="str">
        <f t="shared" si="510"/>
        <v/>
      </c>
      <c r="R1145" t="str">
        <f t="shared" si="511"/>
        <v/>
      </c>
      <c r="S1145" t="str">
        <f t="shared" si="512"/>
        <v/>
      </c>
      <c r="T1145" t="str">
        <f t="shared" si="513"/>
        <v/>
      </c>
      <c r="U1145" t="str">
        <f t="shared" si="514"/>
        <v/>
      </c>
      <c r="V1145" t="str">
        <f t="shared" si="515"/>
        <v/>
      </c>
      <c r="W1145" t="str">
        <f t="shared" si="516"/>
        <v/>
      </c>
      <c r="X1145" t="str">
        <f t="shared" si="517"/>
        <v/>
      </c>
      <c r="Y1145" t="str">
        <f t="shared" si="518"/>
        <v/>
      </c>
      <c r="Z1145" t="str">
        <f t="shared" si="526"/>
        <v/>
      </c>
      <c r="AA1145" t="str">
        <f t="shared" si="519"/>
        <v/>
      </c>
      <c r="AB1145" t="str">
        <f t="shared" si="520"/>
        <v/>
      </c>
      <c r="AC1145" t="str">
        <f t="shared" si="521"/>
        <v/>
      </c>
      <c r="AD1145" t="str">
        <f t="shared" si="522"/>
        <v/>
      </c>
      <c r="AE1145" t="str">
        <f t="shared" si="523"/>
        <v/>
      </c>
      <c r="AF1145" t="str">
        <f t="shared" si="524"/>
        <v/>
      </c>
    </row>
    <row r="1146" spans="4:32" ht="14.4" hidden="1">
      <c r="D1146" t="str">
        <f t="shared" si="499"/>
        <v/>
      </c>
      <c r="E1146" t="str">
        <f t="shared" si="500"/>
        <v/>
      </c>
      <c r="F1146" t="str">
        <f t="shared" si="501"/>
        <v/>
      </c>
      <c r="G1146" t="str">
        <f t="shared" si="525"/>
        <v/>
      </c>
      <c r="I1146" t="str">
        <f t="shared" si="502"/>
        <v/>
      </c>
      <c r="J1146" t="str">
        <f t="shared" si="503"/>
        <v/>
      </c>
      <c r="K1146" t="str">
        <f t="shared" si="504"/>
        <v/>
      </c>
      <c r="L1146" t="str">
        <f t="shared" si="505"/>
        <v/>
      </c>
      <c r="M1146" t="str">
        <f t="shared" si="506"/>
        <v/>
      </c>
      <c r="N1146" t="str">
        <f t="shared" si="507"/>
        <v/>
      </c>
      <c r="O1146" t="str">
        <f t="shared" si="508"/>
        <v/>
      </c>
      <c r="P1146" t="str">
        <f t="shared" si="509"/>
        <v/>
      </c>
      <c r="Q1146" t="str">
        <f t="shared" si="510"/>
        <v/>
      </c>
      <c r="R1146" t="str">
        <f t="shared" si="511"/>
        <v/>
      </c>
      <c r="S1146" t="str">
        <f t="shared" si="512"/>
        <v/>
      </c>
      <c r="T1146" t="str">
        <f t="shared" si="513"/>
        <v/>
      </c>
      <c r="U1146" t="str">
        <f t="shared" si="514"/>
        <v/>
      </c>
      <c r="V1146" t="str">
        <f t="shared" si="515"/>
        <v/>
      </c>
      <c r="W1146" t="str">
        <f t="shared" si="516"/>
        <v/>
      </c>
      <c r="X1146" t="str">
        <f t="shared" si="517"/>
        <v/>
      </c>
      <c r="Y1146" t="str">
        <f t="shared" si="518"/>
        <v/>
      </c>
      <c r="Z1146" t="str">
        <f t="shared" si="526"/>
        <v/>
      </c>
      <c r="AA1146" t="str">
        <f t="shared" si="519"/>
        <v/>
      </c>
      <c r="AB1146" t="str">
        <f t="shared" si="520"/>
        <v/>
      </c>
      <c r="AC1146" t="str">
        <f t="shared" si="521"/>
        <v/>
      </c>
      <c r="AD1146" t="str">
        <f t="shared" si="522"/>
        <v/>
      </c>
      <c r="AE1146" t="str">
        <f t="shared" si="523"/>
        <v/>
      </c>
      <c r="AF1146" t="str">
        <f t="shared" si="524"/>
        <v/>
      </c>
    </row>
    <row r="1147" spans="4:32" ht="14.4" hidden="1">
      <c r="D1147" t="str">
        <f t="shared" si="499"/>
        <v/>
      </c>
      <c r="E1147" t="str">
        <f t="shared" si="500"/>
        <v/>
      </c>
      <c r="F1147" t="str">
        <f t="shared" si="501"/>
        <v/>
      </c>
      <c r="G1147" t="str">
        <f t="shared" si="525"/>
        <v/>
      </c>
      <c r="I1147" t="str">
        <f t="shared" si="502"/>
        <v/>
      </c>
      <c r="J1147" t="str">
        <f t="shared" si="503"/>
        <v/>
      </c>
      <c r="K1147" t="str">
        <f t="shared" si="504"/>
        <v/>
      </c>
      <c r="L1147" t="str">
        <f t="shared" si="505"/>
        <v/>
      </c>
      <c r="M1147" t="str">
        <f t="shared" si="506"/>
        <v/>
      </c>
      <c r="N1147" t="str">
        <f t="shared" si="507"/>
        <v/>
      </c>
      <c r="O1147" t="str">
        <f t="shared" si="508"/>
        <v/>
      </c>
      <c r="P1147" t="str">
        <f t="shared" si="509"/>
        <v/>
      </c>
      <c r="Q1147" t="str">
        <f t="shared" si="510"/>
        <v/>
      </c>
      <c r="R1147" t="str">
        <f t="shared" si="511"/>
        <v/>
      </c>
      <c r="S1147" t="str">
        <f t="shared" si="512"/>
        <v/>
      </c>
      <c r="T1147" t="str">
        <f t="shared" si="513"/>
        <v/>
      </c>
      <c r="U1147" t="str">
        <f t="shared" si="514"/>
        <v/>
      </c>
      <c r="V1147" t="str">
        <f t="shared" si="515"/>
        <v/>
      </c>
      <c r="W1147" t="str">
        <f t="shared" si="516"/>
        <v/>
      </c>
      <c r="X1147" t="str">
        <f t="shared" si="517"/>
        <v/>
      </c>
      <c r="Y1147" t="str">
        <f t="shared" si="518"/>
        <v/>
      </c>
      <c r="Z1147" t="str">
        <f t="shared" si="526"/>
        <v/>
      </c>
      <c r="AA1147" t="str">
        <f t="shared" si="519"/>
        <v/>
      </c>
      <c r="AB1147" t="str">
        <f t="shared" si="520"/>
        <v/>
      </c>
      <c r="AC1147" t="str">
        <f t="shared" si="521"/>
        <v/>
      </c>
      <c r="AD1147" t="str">
        <f t="shared" si="522"/>
        <v/>
      </c>
      <c r="AE1147" t="str">
        <f t="shared" si="523"/>
        <v/>
      </c>
      <c r="AF1147" t="str">
        <f t="shared" si="524"/>
        <v/>
      </c>
    </row>
    <row r="1148" spans="4:32" ht="14.4" hidden="1">
      <c r="D1148" t="str">
        <f t="shared" si="499"/>
        <v/>
      </c>
      <c r="E1148" t="str">
        <f t="shared" si="500"/>
        <v/>
      </c>
      <c r="F1148" t="str">
        <f t="shared" si="501"/>
        <v/>
      </c>
      <c r="G1148" t="str">
        <f t="shared" si="525"/>
        <v/>
      </c>
      <c r="I1148" t="str">
        <f t="shared" si="502"/>
        <v/>
      </c>
      <c r="J1148" t="str">
        <f t="shared" si="503"/>
        <v/>
      </c>
      <c r="K1148" t="str">
        <f t="shared" si="504"/>
        <v/>
      </c>
      <c r="L1148" t="str">
        <f t="shared" si="505"/>
        <v/>
      </c>
      <c r="M1148" t="str">
        <f t="shared" si="506"/>
        <v/>
      </c>
      <c r="N1148" t="str">
        <f t="shared" si="507"/>
        <v/>
      </c>
      <c r="O1148" t="str">
        <f t="shared" si="508"/>
        <v/>
      </c>
      <c r="P1148" t="str">
        <f t="shared" si="509"/>
        <v/>
      </c>
      <c r="Q1148" t="str">
        <f t="shared" si="510"/>
        <v/>
      </c>
      <c r="R1148" t="str">
        <f t="shared" si="511"/>
        <v/>
      </c>
      <c r="S1148" t="str">
        <f t="shared" si="512"/>
        <v/>
      </c>
      <c r="T1148" t="str">
        <f t="shared" si="513"/>
        <v/>
      </c>
      <c r="U1148" t="str">
        <f t="shared" si="514"/>
        <v/>
      </c>
      <c r="V1148" t="str">
        <f t="shared" si="515"/>
        <v/>
      </c>
      <c r="W1148" t="str">
        <f t="shared" si="516"/>
        <v/>
      </c>
      <c r="X1148" t="str">
        <f t="shared" si="517"/>
        <v/>
      </c>
      <c r="Y1148" t="str">
        <f t="shared" si="518"/>
        <v/>
      </c>
      <c r="Z1148" t="str">
        <f t="shared" si="526"/>
        <v/>
      </c>
      <c r="AA1148" t="str">
        <f t="shared" si="519"/>
        <v/>
      </c>
      <c r="AB1148" t="str">
        <f t="shared" si="520"/>
        <v/>
      </c>
      <c r="AC1148" t="str">
        <f t="shared" si="521"/>
        <v/>
      </c>
      <c r="AD1148" t="str">
        <f t="shared" si="522"/>
        <v/>
      </c>
      <c r="AE1148" t="str">
        <f t="shared" si="523"/>
        <v/>
      </c>
      <c r="AF1148" t="str">
        <f t="shared" si="524"/>
        <v/>
      </c>
    </row>
    <row r="1149" spans="4:32" ht="14.4" hidden="1">
      <c r="D1149" t="str">
        <f t="shared" si="499"/>
        <v/>
      </c>
      <c r="E1149" t="str">
        <f t="shared" si="500"/>
        <v/>
      </c>
      <c r="F1149" t="str">
        <f t="shared" si="501"/>
        <v/>
      </c>
      <c r="G1149" t="str">
        <f t="shared" si="525"/>
        <v/>
      </c>
      <c r="I1149" t="str">
        <f t="shared" si="502"/>
        <v/>
      </c>
      <c r="J1149" t="str">
        <f t="shared" si="503"/>
        <v/>
      </c>
      <c r="K1149" t="str">
        <f t="shared" si="504"/>
        <v/>
      </c>
      <c r="L1149" t="str">
        <f t="shared" si="505"/>
        <v/>
      </c>
      <c r="M1149" t="str">
        <f t="shared" si="506"/>
        <v/>
      </c>
      <c r="N1149" t="str">
        <f t="shared" si="507"/>
        <v/>
      </c>
      <c r="O1149" t="str">
        <f t="shared" si="508"/>
        <v/>
      </c>
      <c r="P1149" t="str">
        <f t="shared" si="509"/>
        <v/>
      </c>
      <c r="Q1149" t="str">
        <f t="shared" si="510"/>
        <v/>
      </c>
      <c r="R1149" t="str">
        <f t="shared" si="511"/>
        <v/>
      </c>
      <c r="S1149" t="str">
        <f t="shared" si="512"/>
        <v/>
      </c>
      <c r="T1149" t="str">
        <f t="shared" si="513"/>
        <v/>
      </c>
      <c r="U1149" t="str">
        <f t="shared" si="514"/>
        <v/>
      </c>
      <c r="V1149" t="str">
        <f t="shared" si="515"/>
        <v/>
      </c>
      <c r="W1149" t="str">
        <f t="shared" si="516"/>
        <v/>
      </c>
      <c r="X1149" t="str">
        <f t="shared" si="517"/>
        <v/>
      </c>
      <c r="Y1149" t="str">
        <f t="shared" si="518"/>
        <v/>
      </c>
      <c r="Z1149" t="str">
        <f t="shared" si="526"/>
        <v/>
      </c>
      <c r="AA1149" t="str">
        <f t="shared" si="519"/>
        <v/>
      </c>
      <c r="AB1149" t="str">
        <f t="shared" si="520"/>
        <v/>
      </c>
      <c r="AC1149" t="str">
        <f t="shared" si="521"/>
        <v/>
      </c>
      <c r="AD1149" t="str">
        <f t="shared" si="522"/>
        <v/>
      </c>
      <c r="AE1149" t="str">
        <f t="shared" si="523"/>
        <v/>
      </c>
      <c r="AF1149" t="str">
        <f t="shared" si="524"/>
        <v/>
      </c>
    </row>
    <row r="1150" spans="4:32" ht="14.4" hidden="1">
      <c r="D1150" t="str">
        <f t="shared" si="499"/>
        <v/>
      </c>
      <c r="E1150" t="str">
        <f t="shared" si="500"/>
        <v/>
      </c>
      <c r="F1150" t="str">
        <f t="shared" si="501"/>
        <v/>
      </c>
      <c r="G1150" t="str">
        <f t="shared" si="525"/>
        <v/>
      </c>
      <c r="I1150" t="str">
        <f t="shared" si="502"/>
        <v/>
      </c>
      <c r="J1150" t="str">
        <f t="shared" si="503"/>
        <v/>
      </c>
      <c r="K1150" t="str">
        <f t="shared" si="504"/>
        <v/>
      </c>
      <c r="L1150" t="str">
        <f t="shared" si="505"/>
        <v/>
      </c>
      <c r="M1150" t="str">
        <f t="shared" si="506"/>
        <v/>
      </c>
      <c r="N1150" t="str">
        <f t="shared" si="507"/>
        <v/>
      </c>
      <c r="O1150" t="str">
        <f t="shared" si="508"/>
        <v/>
      </c>
      <c r="P1150" t="str">
        <f t="shared" si="509"/>
        <v/>
      </c>
      <c r="Q1150" t="str">
        <f t="shared" si="510"/>
        <v/>
      </c>
      <c r="R1150" t="str">
        <f t="shared" si="511"/>
        <v/>
      </c>
      <c r="S1150" t="str">
        <f t="shared" si="512"/>
        <v/>
      </c>
      <c r="T1150" t="str">
        <f t="shared" si="513"/>
        <v/>
      </c>
      <c r="U1150" t="str">
        <f t="shared" si="514"/>
        <v/>
      </c>
      <c r="V1150" t="str">
        <f t="shared" si="515"/>
        <v/>
      </c>
      <c r="W1150" t="str">
        <f t="shared" si="516"/>
        <v/>
      </c>
      <c r="X1150" t="str">
        <f t="shared" si="517"/>
        <v/>
      </c>
      <c r="Y1150" t="str">
        <f t="shared" si="518"/>
        <v/>
      </c>
      <c r="Z1150" t="str">
        <f t="shared" si="526"/>
        <v/>
      </c>
      <c r="AA1150" t="str">
        <f t="shared" si="519"/>
        <v/>
      </c>
      <c r="AB1150" t="str">
        <f t="shared" si="520"/>
        <v/>
      </c>
      <c r="AC1150" t="str">
        <f t="shared" si="521"/>
        <v/>
      </c>
      <c r="AD1150" t="str">
        <f t="shared" si="522"/>
        <v/>
      </c>
      <c r="AE1150" t="str">
        <f t="shared" si="523"/>
        <v/>
      </c>
      <c r="AF1150" t="str">
        <f t="shared" si="524"/>
        <v/>
      </c>
    </row>
    <row r="1151" spans="4:32" ht="14.4" hidden="1">
      <c r="D1151" t="str">
        <f t="shared" si="499"/>
        <v/>
      </c>
      <c r="E1151" t="str">
        <f t="shared" si="500"/>
        <v/>
      </c>
      <c r="F1151" t="str">
        <f t="shared" si="501"/>
        <v/>
      </c>
      <c r="G1151" t="str">
        <f t="shared" si="525"/>
        <v/>
      </c>
      <c r="I1151" t="str">
        <f t="shared" si="502"/>
        <v/>
      </c>
      <c r="J1151" t="str">
        <f t="shared" si="503"/>
        <v/>
      </c>
      <c r="K1151" t="str">
        <f t="shared" si="504"/>
        <v/>
      </c>
      <c r="L1151" t="str">
        <f t="shared" si="505"/>
        <v/>
      </c>
      <c r="M1151" t="str">
        <f t="shared" si="506"/>
        <v/>
      </c>
      <c r="N1151" t="str">
        <f t="shared" si="507"/>
        <v/>
      </c>
      <c r="O1151" t="str">
        <f t="shared" si="508"/>
        <v/>
      </c>
      <c r="P1151" t="str">
        <f t="shared" si="509"/>
        <v/>
      </c>
      <c r="Q1151" t="str">
        <f t="shared" si="510"/>
        <v/>
      </c>
      <c r="R1151" t="str">
        <f t="shared" si="511"/>
        <v/>
      </c>
      <c r="S1151" t="str">
        <f t="shared" si="512"/>
        <v/>
      </c>
      <c r="T1151" t="str">
        <f t="shared" si="513"/>
        <v/>
      </c>
      <c r="U1151" t="str">
        <f t="shared" si="514"/>
        <v/>
      </c>
      <c r="V1151" t="str">
        <f t="shared" si="515"/>
        <v/>
      </c>
      <c r="W1151" t="str">
        <f t="shared" si="516"/>
        <v/>
      </c>
      <c r="X1151" t="str">
        <f t="shared" si="517"/>
        <v/>
      </c>
      <c r="Y1151" t="str">
        <f t="shared" si="518"/>
        <v/>
      </c>
      <c r="Z1151" t="str">
        <f t="shared" si="526"/>
        <v/>
      </c>
      <c r="AA1151" t="str">
        <f t="shared" si="519"/>
        <v/>
      </c>
      <c r="AB1151" t="str">
        <f t="shared" si="520"/>
        <v/>
      </c>
      <c r="AC1151" t="str">
        <f t="shared" si="521"/>
        <v/>
      </c>
      <c r="AD1151" t="str">
        <f t="shared" si="522"/>
        <v/>
      </c>
      <c r="AE1151" t="str">
        <f t="shared" si="523"/>
        <v/>
      </c>
      <c r="AF1151" t="str">
        <f t="shared" si="524"/>
        <v/>
      </c>
    </row>
    <row r="1152" spans="4:32" ht="14.4" hidden="1">
      <c r="D1152" t="str">
        <f t="shared" si="499"/>
        <v/>
      </c>
      <c r="E1152" t="str">
        <f t="shared" si="500"/>
        <v/>
      </c>
      <c r="F1152" t="str">
        <f t="shared" si="501"/>
        <v/>
      </c>
      <c r="G1152" t="str">
        <f t="shared" si="525"/>
        <v/>
      </c>
      <c r="I1152" t="str">
        <f t="shared" si="502"/>
        <v/>
      </c>
      <c r="J1152" t="str">
        <f t="shared" si="503"/>
        <v/>
      </c>
      <c r="K1152" t="str">
        <f t="shared" si="504"/>
        <v/>
      </c>
      <c r="L1152" t="str">
        <f t="shared" si="505"/>
        <v/>
      </c>
      <c r="M1152" t="str">
        <f t="shared" si="506"/>
        <v/>
      </c>
      <c r="N1152" t="str">
        <f t="shared" si="507"/>
        <v/>
      </c>
      <c r="O1152" t="str">
        <f t="shared" si="508"/>
        <v/>
      </c>
      <c r="P1152" t="str">
        <f t="shared" si="509"/>
        <v/>
      </c>
      <c r="Q1152" t="str">
        <f t="shared" si="510"/>
        <v/>
      </c>
      <c r="R1152" t="str">
        <f t="shared" si="511"/>
        <v/>
      </c>
      <c r="S1152" t="str">
        <f t="shared" si="512"/>
        <v/>
      </c>
      <c r="T1152" t="str">
        <f t="shared" si="513"/>
        <v/>
      </c>
      <c r="U1152" t="str">
        <f t="shared" si="514"/>
        <v/>
      </c>
      <c r="V1152" t="str">
        <f t="shared" si="515"/>
        <v/>
      </c>
      <c r="W1152" t="str">
        <f t="shared" si="516"/>
        <v/>
      </c>
      <c r="X1152" t="str">
        <f t="shared" si="517"/>
        <v/>
      </c>
      <c r="Y1152" t="str">
        <f t="shared" si="518"/>
        <v/>
      </c>
      <c r="Z1152" t="str">
        <f t="shared" si="526"/>
        <v/>
      </c>
      <c r="AA1152" t="str">
        <f t="shared" si="519"/>
        <v/>
      </c>
      <c r="AB1152" t="str">
        <f t="shared" si="520"/>
        <v/>
      </c>
      <c r="AC1152" t="str">
        <f t="shared" si="521"/>
        <v/>
      </c>
      <c r="AD1152" t="str">
        <f t="shared" si="522"/>
        <v/>
      </c>
      <c r="AE1152" t="str">
        <f t="shared" si="523"/>
        <v/>
      </c>
      <c r="AF1152" t="str">
        <f t="shared" si="524"/>
        <v/>
      </c>
    </row>
    <row r="1153" spans="4:32" ht="14.4" hidden="1">
      <c r="D1153" t="str">
        <f t="shared" si="499"/>
        <v/>
      </c>
      <c r="E1153" t="str">
        <f t="shared" si="500"/>
        <v/>
      </c>
      <c r="F1153" t="str">
        <f t="shared" si="501"/>
        <v/>
      </c>
      <c r="G1153" t="str">
        <f t="shared" si="525"/>
        <v/>
      </c>
      <c r="I1153" t="str">
        <f t="shared" si="502"/>
        <v/>
      </c>
      <c r="J1153" t="str">
        <f t="shared" si="503"/>
        <v/>
      </c>
      <c r="K1153" t="str">
        <f t="shared" si="504"/>
        <v/>
      </c>
      <c r="L1153" t="str">
        <f t="shared" si="505"/>
        <v/>
      </c>
      <c r="M1153" t="str">
        <f t="shared" si="506"/>
        <v/>
      </c>
      <c r="N1153" t="str">
        <f t="shared" si="507"/>
        <v/>
      </c>
      <c r="O1153" t="str">
        <f t="shared" si="508"/>
        <v/>
      </c>
      <c r="P1153" t="str">
        <f t="shared" si="509"/>
        <v/>
      </c>
      <c r="Q1153" t="str">
        <f t="shared" si="510"/>
        <v/>
      </c>
      <c r="R1153" t="str">
        <f t="shared" si="511"/>
        <v/>
      </c>
      <c r="S1153" t="str">
        <f t="shared" si="512"/>
        <v/>
      </c>
      <c r="T1153" t="str">
        <f t="shared" si="513"/>
        <v/>
      </c>
      <c r="U1153" t="str">
        <f t="shared" si="514"/>
        <v/>
      </c>
      <c r="V1153" t="str">
        <f t="shared" si="515"/>
        <v/>
      </c>
      <c r="W1153" t="str">
        <f t="shared" si="516"/>
        <v/>
      </c>
      <c r="X1153" t="str">
        <f t="shared" si="517"/>
        <v/>
      </c>
      <c r="Y1153" t="str">
        <f t="shared" si="518"/>
        <v/>
      </c>
      <c r="Z1153" t="str">
        <f t="shared" si="526"/>
        <v/>
      </c>
      <c r="AA1153" t="str">
        <f t="shared" si="519"/>
        <v/>
      </c>
      <c r="AB1153" t="str">
        <f t="shared" si="520"/>
        <v/>
      </c>
      <c r="AC1153" t="str">
        <f t="shared" si="521"/>
        <v/>
      </c>
      <c r="AD1153" t="str">
        <f t="shared" si="522"/>
        <v/>
      </c>
      <c r="AE1153" t="str">
        <f t="shared" si="523"/>
        <v/>
      </c>
      <c r="AF1153" t="str">
        <f t="shared" si="524"/>
        <v/>
      </c>
    </row>
    <row r="1154" spans="4:32" ht="14.4" hidden="1">
      <c r="D1154" t="str">
        <f t="shared" ref="D1154:D1217" si="527">IF(ISBLANK(A1154),"",B1154&amp;" ("&amp;Y1154&amp;"/"&amp;L1154&amp;"/"&amp;M1154&amp;AA1154&amp;"/"&amp;Z1154&amp;"/"&amp;AF1154&amp;")")</f>
        <v/>
      </c>
      <c r="E1154" t="str">
        <f t="shared" ref="E1154:E1217" si="528">IF(
  ISBLANK(A1154),
  "",
  TRIM(SUBSTITUTE(
    SUBSTITUTE(
      V1154,
      MID(V1154, FIND("(", V1154), FIND(")", V1154) - FIND("(", V1154) + 1),
      ""
    ),
    "Processor", ""
  ))
)</f>
        <v/>
      </c>
      <c r="F1154" t="str">
        <f t="shared" ref="F1154:F1217" si="529">IF(ISBLANK(A1154), "", BF1154)</f>
        <v/>
      </c>
      <c r="G1154" t="str">
        <f t="shared" si="525"/>
        <v/>
      </c>
      <c r="I1154" t="str">
        <f t="shared" ref="I1154:I1217" si="530">IF(ISBLANK(A1154), "", SUBSTITUTE(AO1154, "-inch", """"))</f>
        <v/>
      </c>
      <c r="J1154" t="str">
        <f t="shared" ref="J1154:J1217" si="531">IF(ISBLANK(A1154), "", AP1154)</f>
        <v/>
      </c>
      <c r="K1154" t="str">
        <f t="shared" ref="K1154:K1217" si="532">IF(ISBLANK(A1154), "", AR1154)</f>
        <v/>
      </c>
      <c r="L1154" t="str">
        <f t="shared" ref="L1154:L1217" si="533">IF(
  ISBLANK(A1154),
  "",
  MID(AB1154, FIND("GB", AB1154) - 2, 4)
)</f>
        <v/>
      </c>
      <c r="M1154" t="str">
        <f t="shared" ref="M1154:M1217" si="534">IF(ISBLANK(A1154),"",LEFT(AC1154,FIND(" ",AC1154)-1))</f>
        <v/>
      </c>
      <c r="N1154" t="str">
        <f t="shared" ref="N1154:N1217" si="535">IF(
  AND(LEN(TRIM(AD1154))=0, LEN(TRIM(AE1154))=0),
  "",
  IF(LEN(TRIM(AD1154))&gt;0, "Side:" &amp; CHAR(10) &amp; AD1154 &amp; CHAR(10) &amp; CHAR(10), "") &amp;
  IF(LEN(TRIM(AE1154))&gt;0, "Back:" &amp; CHAR(10) &amp; AE1154, "")
)</f>
        <v/>
      </c>
      <c r="O1154" t="str">
        <f t="shared" ref="O1154:O1217" si="536">IF(ISBLANK(A1154), "", _xlfn.TEXTBEFORE(BX1154, " ("))</f>
        <v/>
      </c>
      <c r="P1154" t="str">
        <f t="shared" ref="P1154:P1217" si="537">IF(ISBLANK(A1154), "", TRIM(_xlfn.TEXTBEFORE(BW1154, " (")))</f>
        <v/>
      </c>
      <c r="Q1154" t="str">
        <f t="shared" ref="Q1154:Q1217" si="538">IF(ISBLANK(A1154), "", BJ1154)</f>
        <v/>
      </c>
      <c r="R1154" t="str">
        <f t="shared" ref="R1154:R1217" si="539">IF(ISBLANK(A1154), "", CD1154)</f>
        <v/>
      </c>
      <c r="S1154" t="str">
        <f t="shared" ref="S1154:S1217" si="540">IF(ISBLANK(A1154),"","No Battery")</f>
        <v/>
      </c>
      <c r="T1154" t="str">
        <f t="shared" ref="T1154:T1217" si="541">IF(ISBLANK(A1154), "", IFERROR(_xlfn.TEXTBEFORE(BT1154, ", Output:"), "Not Found"))</f>
        <v/>
      </c>
      <c r="U1154" t="str">
        <f t="shared" ref="U1154:U1217" si="542">IF(ISBLANK(A1154), "", IF(BY1154 = "N/A", "", BY1154))</f>
        <v/>
      </c>
      <c r="V1154" t="str">
        <f t="shared" ref="V1154:V1217" si="543">IF(ISBLANK(A1154), "", BC1154)</f>
        <v/>
      </c>
      <c r="W1154" t="str">
        <f t="shared" ref="W1154:W1217" si="544">IF(
  ISBLANK(A1154),
  "",
  LEFT(V1154, SEARCH("processor", LOWER(V1154)) - 1) &amp;
  MID(V1154, SEARCH("processor", LOWER(V1154)) + 10, FIND(" ", MID(V1154, SEARCH("processor", LOWER(V1154)) + 10, 20)) - 1)
)</f>
        <v/>
      </c>
      <c r="X1154" t="str">
        <f t="shared" ref="X1154:X1217" si="545">IF(
  ISBLANK(A1154),
  "",
  IFERROR(
    IF(
      ISNUMBER(SEARCH("Core™ i", E1154)),
      _xlfn.TEXTBEFORE(_xlfn.TEXTAFTER(E1154, "Core™ "), " "),
      IF(ISNUMBER(SEARCH("Core™ Ultra 7", E1154)), "U7",
      IF(ISNUMBER(SEARCH("Core™ Ultra 5", E1154)), "U5",
      IF(ISNUMBER(SEARCH("Core™ Ultra 3", E1154)), "U3",
      IF(ISNUMBER(SEARCH("Core™ 7", E1154)), "Core 7",
      IF(ISNUMBER(SEARCH("Core™ 5", E1154)), "Core 5",
      IF(ISNUMBER(SEARCH("Core™ 3", E1154)), "Core 3",
      IF(ISNUMBER(SEARCH("Ryzen™ 7", E1154)), "R7",
      IF(ISNUMBER(SEARCH("Ryzen™ 5", E1154)), "R5",
      IF(ISNUMBER(SEARCH("Ryzen™ 3", E1154)), "R3",
      W1154
    )))))))))),
    E1154
  )
)</f>
        <v/>
      </c>
      <c r="Y1154" t="str">
        <f t="shared" ref="Y1154:Y1217" si="546">IF(ISBLANK(A1154), "",
  IF(OR(X1154="U3", X1154="U5", X1154="U7", X1154="Core 3", X1154="Core 5", X1154="Core 7"),
    X1154 &amp; " " &amp; TRIM(RIGHT(W1154, LEN(W1154) - FIND("♦", SUBSTITUTE(W1154, " ", "♦", LEN(W1154) - LEN(SUBSTITUTE(W1154, " ", "")))))),
    IF(OR(X1154="R3", X1154="R5", X1154="R7"),
      X1154 &amp; " " &amp; TRIM(MID(
        W1154,
        FIND("♦", SUBSTITUTE(W1154, " ", "♦", LEN(W1154) - LEN(SUBSTITUTE(W1154, " ", "")) - 1)) + 1,
        FIND("♦", SUBSTITUTE(W1154, " ", "♦", LEN(W1154) - LEN(SUBSTITUTE(W1154, " ", "")))) - FIND("♦", SUBSTITUTE(W1154, " ", "♦", LEN(W1154) - LEN(SUBSTITUTE(W1154, " ", "")) - 1)) - 1
      )),
      X1154
    )
  )
)</f>
        <v/>
      </c>
      <c r="Z1154" t="str">
        <f t="shared" si="526"/>
        <v/>
      </c>
      <c r="AA1154" t="str">
        <f t="shared" ref="AA1154:AA1217" si="547">IF(
  ISBLANK(F1154),
  "",
  IF(
    ISNUMBER(SEARCH("RTX", F1154)),
    "/" &amp; LEFT(MID(F1154, SEARCH("RTX", F1154), 15),
               IFERROR(SEARCH(" ", MID(F1154, SEARCH("RTX", F1154), 15), 6) - 1, 15)),
    ""
  )
)</f>
        <v/>
      </c>
      <c r="AB1154" t="str">
        <f t="shared" ref="AB1154:AB1217" si="548">IF(ISBLANK(A1154), "", BH1154)</f>
        <v/>
      </c>
      <c r="AC1154" t="str">
        <f t="shared" ref="AC1154:AC1217" si="549">IF(ISBLANK(A1154), "", BI1154)</f>
        <v/>
      </c>
      <c r="AD1154" t="str">
        <f t="shared" ref="AD1154:AD1217" si="550">IF(ISBLANK(A1154), "", BU1154)</f>
        <v/>
      </c>
      <c r="AE1154" t="str">
        <f t="shared" ref="AE1154:AE1217" si="551">IF(ISBLANK(A1154), "", BV1154)</f>
        <v/>
      </c>
      <c r="AF1154" t="str">
        <f t="shared" ref="AF1154:AF1217" si="552">IF(ISBLANK(A1154),"",IFERROR(_xlfn.TEXTBEFORE(A1154, "-"), A1154))</f>
        <v/>
      </c>
    </row>
    <row r="1155" spans="4:32" ht="14.4" hidden="1">
      <c r="D1155" t="str">
        <f t="shared" si="527"/>
        <v/>
      </c>
      <c r="E1155" t="str">
        <f t="shared" si="528"/>
        <v/>
      </c>
      <c r="F1155" t="str">
        <f t="shared" si="529"/>
        <v/>
      </c>
      <c r="G1155" t="str">
        <f t="shared" si="525"/>
        <v/>
      </c>
      <c r="I1155" t="str">
        <f t="shared" si="530"/>
        <v/>
      </c>
      <c r="J1155" t="str">
        <f t="shared" si="531"/>
        <v/>
      </c>
      <c r="K1155" t="str">
        <f t="shared" si="532"/>
        <v/>
      </c>
      <c r="L1155" t="str">
        <f t="shared" si="533"/>
        <v/>
      </c>
      <c r="M1155" t="str">
        <f t="shared" si="534"/>
        <v/>
      </c>
      <c r="N1155" t="str">
        <f t="shared" si="535"/>
        <v/>
      </c>
      <c r="O1155" t="str">
        <f t="shared" si="536"/>
        <v/>
      </c>
      <c r="P1155" t="str">
        <f t="shared" si="537"/>
        <v/>
      </c>
      <c r="Q1155" t="str">
        <f t="shared" si="538"/>
        <v/>
      </c>
      <c r="R1155" t="str">
        <f t="shared" si="539"/>
        <v/>
      </c>
      <c r="S1155" t="str">
        <f t="shared" si="540"/>
        <v/>
      </c>
      <c r="T1155" t="str">
        <f t="shared" si="541"/>
        <v/>
      </c>
      <c r="U1155" t="str">
        <f t="shared" si="542"/>
        <v/>
      </c>
      <c r="V1155" t="str">
        <f t="shared" si="543"/>
        <v/>
      </c>
      <c r="W1155" t="str">
        <f t="shared" si="544"/>
        <v/>
      </c>
      <c r="X1155" t="str">
        <f t="shared" si="545"/>
        <v/>
      </c>
      <c r="Y1155" t="str">
        <f t="shared" si="546"/>
        <v/>
      </c>
      <c r="Z1155" t="str">
        <f t="shared" si="526"/>
        <v/>
      </c>
      <c r="AA1155" t="str">
        <f t="shared" si="547"/>
        <v/>
      </c>
      <c r="AB1155" t="str">
        <f t="shared" si="548"/>
        <v/>
      </c>
      <c r="AC1155" t="str">
        <f t="shared" si="549"/>
        <v/>
      </c>
      <c r="AD1155" t="str">
        <f t="shared" si="550"/>
        <v/>
      </c>
      <c r="AE1155" t="str">
        <f t="shared" si="551"/>
        <v/>
      </c>
      <c r="AF1155" t="str">
        <f t="shared" si="552"/>
        <v/>
      </c>
    </row>
    <row r="1156" spans="4:32" ht="14.4" hidden="1">
      <c r="D1156" t="str">
        <f t="shared" si="527"/>
        <v/>
      </c>
      <c r="E1156" t="str">
        <f t="shared" si="528"/>
        <v/>
      </c>
      <c r="F1156" t="str">
        <f t="shared" si="529"/>
        <v/>
      </c>
      <c r="G1156" t="str">
        <f t="shared" si="525"/>
        <v/>
      </c>
      <c r="I1156" t="str">
        <f t="shared" si="530"/>
        <v/>
      </c>
      <c r="J1156" t="str">
        <f t="shared" si="531"/>
        <v/>
      </c>
      <c r="K1156" t="str">
        <f t="shared" si="532"/>
        <v/>
      </c>
      <c r="L1156" t="str">
        <f t="shared" si="533"/>
        <v/>
      </c>
      <c r="M1156" t="str">
        <f t="shared" si="534"/>
        <v/>
      </c>
      <c r="N1156" t="str">
        <f t="shared" si="535"/>
        <v/>
      </c>
      <c r="O1156" t="str">
        <f t="shared" si="536"/>
        <v/>
      </c>
      <c r="P1156" t="str">
        <f t="shared" si="537"/>
        <v/>
      </c>
      <c r="Q1156" t="str">
        <f t="shared" si="538"/>
        <v/>
      </c>
      <c r="R1156" t="str">
        <f t="shared" si="539"/>
        <v/>
      </c>
      <c r="S1156" t="str">
        <f t="shared" si="540"/>
        <v/>
      </c>
      <c r="T1156" t="str">
        <f t="shared" si="541"/>
        <v/>
      </c>
      <c r="U1156" t="str">
        <f t="shared" si="542"/>
        <v/>
      </c>
      <c r="V1156" t="str">
        <f t="shared" si="543"/>
        <v/>
      </c>
      <c r="W1156" t="str">
        <f t="shared" si="544"/>
        <v/>
      </c>
      <c r="X1156" t="str">
        <f t="shared" si="545"/>
        <v/>
      </c>
      <c r="Y1156" t="str">
        <f t="shared" si="546"/>
        <v/>
      </c>
      <c r="Z1156" t="str">
        <f t="shared" si="526"/>
        <v/>
      </c>
      <c r="AA1156" t="str">
        <f t="shared" si="547"/>
        <v/>
      </c>
      <c r="AB1156" t="str">
        <f t="shared" si="548"/>
        <v/>
      </c>
      <c r="AC1156" t="str">
        <f t="shared" si="549"/>
        <v/>
      </c>
      <c r="AD1156" t="str">
        <f t="shared" si="550"/>
        <v/>
      </c>
      <c r="AE1156" t="str">
        <f t="shared" si="551"/>
        <v/>
      </c>
      <c r="AF1156" t="str">
        <f t="shared" si="552"/>
        <v/>
      </c>
    </row>
    <row r="1157" spans="4:32" ht="14.4" hidden="1">
      <c r="D1157" t="str">
        <f t="shared" si="527"/>
        <v/>
      </c>
      <c r="E1157" t="str">
        <f t="shared" si="528"/>
        <v/>
      </c>
      <c r="F1157" t="str">
        <f t="shared" si="529"/>
        <v/>
      </c>
      <c r="G1157" t="str">
        <f t="shared" si="525"/>
        <v/>
      </c>
      <c r="I1157" t="str">
        <f t="shared" si="530"/>
        <v/>
      </c>
      <c r="J1157" t="str">
        <f t="shared" si="531"/>
        <v/>
      </c>
      <c r="K1157" t="str">
        <f t="shared" si="532"/>
        <v/>
      </c>
      <c r="L1157" t="str">
        <f t="shared" si="533"/>
        <v/>
      </c>
      <c r="M1157" t="str">
        <f t="shared" si="534"/>
        <v/>
      </c>
      <c r="N1157" t="str">
        <f t="shared" si="535"/>
        <v/>
      </c>
      <c r="O1157" t="str">
        <f t="shared" si="536"/>
        <v/>
      </c>
      <c r="P1157" t="str">
        <f t="shared" si="537"/>
        <v/>
      </c>
      <c r="Q1157" t="str">
        <f t="shared" si="538"/>
        <v/>
      </c>
      <c r="R1157" t="str">
        <f t="shared" si="539"/>
        <v/>
      </c>
      <c r="S1157" t="str">
        <f t="shared" si="540"/>
        <v/>
      </c>
      <c r="T1157" t="str">
        <f t="shared" si="541"/>
        <v/>
      </c>
      <c r="U1157" t="str">
        <f t="shared" si="542"/>
        <v/>
      </c>
      <c r="V1157" t="str">
        <f t="shared" si="543"/>
        <v/>
      </c>
      <c r="W1157" t="str">
        <f t="shared" si="544"/>
        <v/>
      </c>
      <c r="X1157" t="str">
        <f t="shared" si="545"/>
        <v/>
      </c>
      <c r="Y1157" t="str">
        <f t="shared" si="546"/>
        <v/>
      </c>
      <c r="Z1157" t="str">
        <f t="shared" si="526"/>
        <v/>
      </c>
      <c r="AA1157" t="str">
        <f t="shared" si="547"/>
        <v/>
      </c>
      <c r="AB1157" t="str">
        <f t="shared" si="548"/>
        <v/>
      </c>
      <c r="AC1157" t="str">
        <f t="shared" si="549"/>
        <v/>
      </c>
      <c r="AD1157" t="str">
        <f t="shared" si="550"/>
        <v/>
      </c>
      <c r="AE1157" t="str">
        <f t="shared" si="551"/>
        <v/>
      </c>
      <c r="AF1157" t="str">
        <f t="shared" si="552"/>
        <v/>
      </c>
    </row>
    <row r="1158" spans="4:32" ht="14.4" hidden="1">
      <c r="D1158" t="str">
        <f t="shared" si="527"/>
        <v/>
      </c>
      <c r="E1158" t="str">
        <f t="shared" si="528"/>
        <v/>
      </c>
      <c r="F1158" t="str">
        <f t="shared" si="529"/>
        <v/>
      </c>
      <c r="G1158" t="str">
        <f t="shared" si="525"/>
        <v/>
      </c>
      <c r="I1158" t="str">
        <f t="shared" si="530"/>
        <v/>
      </c>
      <c r="J1158" t="str">
        <f t="shared" si="531"/>
        <v/>
      </c>
      <c r="K1158" t="str">
        <f t="shared" si="532"/>
        <v/>
      </c>
      <c r="L1158" t="str">
        <f t="shared" si="533"/>
        <v/>
      </c>
      <c r="M1158" t="str">
        <f t="shared" si="534"/>
        <v/>
      </c>
      <c r="N1158" t="str">
        <f t="shared" si="535"/>
        <v/>
      </c>
      <c r="O1158" t="str">
        <f t="shared" si="536"/>
        <v/>
      </c>
      <c r="P1158" t="str">
        <f t="shared" si="537"/>
        <v/>
      </c>
      <c r="Q1158" t="str">
        <f t="shared" si="538"/>
        <v/>
      </c>
      <c r="R1158" t="str">
        <f t="shared" si="539"/>
        <v/>
      </c>
      <c r="S1158" t="str">
        <f t="shared" si="540"/>
        <v/>
      </c>
      <c r="T1158" t="str">
        <f t="shared" si="541"/>
        <v/>
      </c>
      <c r="U1158" t="str">
        <f t="shared" si="542"/>
        <v/>
      </c>
      <c r="V1158" t="str">
        <f t="shared" si="543"/>
        <v/>
      </c>
      <c r="W1158" t="str">
        <f t="shared" si="544"/>
        <v/>
      </c>
      <c r="X1158" t="str">
        <f t="shared" si="545"/>
        <v/>
      </c>
      <c r="Y1158" t="str">
        <f t="shared" si="546"/>
        <v/>
      </c>
      <c r="Z1158" t="str">
        <f t="shared" si="526"/>
        <v/>
      </c>
      <c r="AA1158" t="str">
        <f t="shared" si="547"/>
        <v/>
      </c>
      <c r="AB1158" t="str">
        <f t="shared" si="548"/>
        <v/>
      </c>
      <c r="AC1158" t="str">
        <f t="shared" si="549"/>
        <v/>
      </c>
      <c r="AD1158" t="str">
        <f t="shared" si="550"/>
        <v/>
      </c>
      <c r="AE1158" t="str">
        <f t="shared" si="551"/>
        <v/>
      </c>
      <c r="AF1158" t="str">
        <f t="shared" si="552"/>
        <v/>
      </c>
    </row>
    <row r="1159" spans="4:32" ht="14.4" hidden="1">
      <c r="D1159" t="str">
        <f t="shared" si="527"/>
        <v/>
      </c>
      <c r="E1159" t="str">
        <f t="shared" si="528"/>
        <v/>
      </c>
      <c r="F1159" t="str">
        <f t="shared" si="529"/>
        <v/>
      </c>
      <c r="G1159" t="str">
        <f t="shared" si="525"/>
        <v/>
      </c>
      <c r="I1159" t="str">
        <f t="shared" si="530"/>
        <v/>
      </c>
      <c r="J1159" t="str">
        <f t="shared" si="531"/>
        <v/>
      </c>
      <c r="K1159" t="str">
        <f t="shared" si="532"/>
        <v/>
      </c>
      <c r="L1159" t="str">
        <f t="shared" si="533"/>
        <v/>
      </c>
      <c r="M1159" t="str">
        <f t="shared" si="534"/>
        <v/>
      </c>
      <c r="N1159" t="str">
        <f t="shared" si="535"/>
        <v/>
      </c>
      <c r="O1159" t="str">
        <f t="shared" si="536"/>
        <v/>
      </c>
      <c r="P1159" t="str">
        <f t="shared" si="537"/>
        <v/>
      </c>
      <c r="Q1159" t="str">
        <f t="shared" si="538"/>
        <v/>
      </c>
      <c r="R1159" t="str">
        <f t="shared" si="539"/>
        <v/>
      </c>
      <c r="S1159" t="str">
        <f t="shared" si="540"/>
        <v/>
      </c>
      <c r="T1159" t="str">
        <f t="shared" si="541"/>
        <v/>
      </c>
      <c r="U1159" t="str">
        <f t="shared" si="542"/>
        <v/>
      </c>
      <c r="V1159" t="str">
        <f t="shared" si="543"/>
        <v/>
      </c>
      <c r="W1159" t="str">
        <f t="shared" si="544"/>
        <v/>
      </c>
      <c r="X1159" t="str">
        <f t="shared" si="545"/>
        <v/>
      </c>
      <c r="Y1159" t="str">
        <f t="shared" si="546"/>
        <v/>
      </c>
      <c r="Z1159" t="str">
        <f t="shared" si="526"/>
        <v/>
      </c>
      <c r="AA1159" t="str">
        <f t="shared" si="547"/>
        <v/>
      </c>
      <c r="AB1159" t="str">
        <f t="shared" si="548"/>
        <v/>
      </c>
      <c r="AC1159" t="str">
        <f t="shared" si="549"/>
        <v/>
      </c>
      <c r="AD1159" t="str">
        <f t="shared" si="550"/>
        <v/>
      </c>
      <c r="AE1159" t="str">
        <f t="shared" si="551"/>
        <v/>
      </c>
      <c r="AF1159" t="str">
        <f t="shared" si="552"/>
        <v/>
      </c>
    </row>
    <row r="1160" spans="4:32" ht="14.4" hidden="1">
      <c r="D1160" t="str">
        <f t="shared" si="527"/>
        <v/>
      </c>
      <c r="E1160" t="str">
        <f t="shared" si="528"/>
        <v/>
      </c>
      <c r="F1160" t="str">
        <f t="shared" si="529"/>
        <v/>
      </c>
      <c r="G1160" t="str">
        <f t="shared" si="525"/>
        <v/>
      </c>
      <c r="I1160" t="str">
        <f t="shared" si="530"/>
        <v/>
      </c>
      <c r="J1160" t="str">
        <f t="shared" si="531"/>
        <v/>
      </c>
      <c r="K1160" t="str">
        <f t="shared" si="532"/>
        <v/>
      </c>
      <c r="L1160" t="str">
        <f t="shared" si="533"/>
        <v/>
      </c>
      <c r="M1160" t="str">
        <f t="shared" si="534"/>
        <v/>
      </c>
      <c r="N1160" t="str">
        <f t="shared" si="535"/>
        <v/>
      </c>
      <c r="O1160" t="str">
        <f t="shared" si="536"/>
        <v/>
      </c>
      <c r="P1160" t="str">
        <f t="shared" si="537"/>
        <v/>
      </c>
      <c r="Q1160" t="str">
        <f t="shared" si="538"/>
        <v/>
      </c>
      <c r="R1160" t="str">
        <f t="shared" si="539"/>
        <v/>
      </c>
      <c r="S1160" t="str">
        <f t="shared" si="540"/>
        <v/>
      </c>
      <c r="T1160" t="str">
        <f t="shared" si="541"/>
        <v/>
      </c>
      <c r="U1160" t="str">
        <f t="shared" si="542"/>
        <v/>
      </c>
      <c r="V1160" t="str">
        <f t="shared" si="543"/>
        <v/>
      </c>
      <c r="W1160" t="str">
        <f t="shared" si="544"/>
        <v/>
      </c>
      <c r="X1160" t="str">
        <f t="shared" si="545"/>
        <v/>
      </c>
      <c r="Y1160" t="str">
        <f t="shared" si="546"/>
        <v/>
      </c>
      <c r="Z1160" t="str">
        <f t="shared" si="526"/>
        <v/>
      </c>
      <c r="AA1160" t="str">
        <f t="shared" si="547"/>
        <v/>
      </c>
      <c r="AB1160" t="str">
        <f t="shared" si="548"/>
        <v/>
      </c>
      <c r="AC1160" t="str">
        <f t="shared" si="549"/>
        <v/>
      </c>
      <c r="AD1160" t="str">
        <f t="shared" si="550"/>
        <v/>
      </c>
      <c r="AE1160" t="str">
        <f t="shared" si="551"/>
        <v/>
      </c>
      <c r="AF1160" t="str">
        <f t="shared" si="552"/>
        <v/>
      </c>
    </row>
    <row r="1161" spans="4:32" ht="14.4" hidden="1">
      <c r="D1161" t="str">
        <f t="shared" si="527"/>
        <v/>
      </c>
      <c r="E1161" t="str">
        <f t="shared" si="528"/>
        <v/>
      </c>
      <c r="F1161" t="str">
        <f t="shared" si="529"/>
        <v/>
      </c>
      <c r="G1161" t="str">
        <f t="shared" si="525"/>
        <v/>
      </c>
      <c r="I1161" t="str">
        <f t="shared" si="530"/>
        <v/>
      </c>
      <c r="J1161" t="str">
        <f t="shared" si="531"/>
        <v/>
      </c>
      <c r="K1161" t="str">
        <f t="shared" si="532"/>
        <v/>
      </c>
      <c r="L1161" t="str">
        <f t="shared" si="533"/>
        <v/>
      </c>
      <c r="M1161" t="str">
        <f t="shared" si="534"/>
        <v/>
      </c>
      <c r="N1161" t="str">
        <f t="shared" si="535"/>
        <v/>
      </c>
      <c r="O1161" t="str">
        <f t="shared" si="536"/>
        <v/>
      </c>
      <c r="P1161" t="str">
        <f t="shared" si="537"/>
        <v/>
      </c>
      <c r="Q1161" t="str">
        <f t="shared" si="538"/>
        <v/>
      </c>
      <c r="R1161" t="str">
        <f t="shared" si="539"/>
        <v/>
      </c>
      <c r="S1161" t="str">
        <f t="shared" si="540"/>
        <v/>
      </c>
      <c r="T1161" t="str">
        <f t="shared" si="541"/>
        <v/>
      </c>
      <c r="U1161" t="str">
        <f t="shared" si="542"/>
        <v/>
      </c>
      <c r="V1161" t="str">
        <f t="shared" si="543"/>
        <v/>
      </c>
      <c r="W1161" t="str">
        <f t="shared" si="544"/>
        <v/>
      </c>
      <c r="X1161" t="str">
        <f t="shared" si="545"/>
        <v/>
      </c>
      <c r="Y1161" t="str">
        <f t="shared" si="546"/>
        <v/>
      </c>
      <c r="Z1161" t="str">
        <f t="shared" si="526"/>
        <v/>
      </c>
      <c r="AA1161" t="str">
        <f t="shared" si="547"/>
        <v/>
      </c>
      <c r="AB1161" t="str">
        <f t="shared" si="548"/>
        <v/>
      </c>
      <c r="AC1161" t="str">
        <f t="shared" si="549"/>
        <v/>
      </c>
      <c r="AD1161" t="str">
        <f t="shared" si="550"/>
        <v/>
      </c>
      <c r="AE1161" t="str">
        <f t="shared" si="551"/>
        <v/>
      </c>
      <c r="AF1161" t="str">
        <f t="shared" si="552"/>
        <v/>
      </c>
    </row>
    <row r="1162" spans="4:32" ht="14.4" hidden="1">
      <c r="D1162" t="str">
        <f t="shared" si="527"/>
        <v/>
      </c>
      <c r="E1162" t="str">
        <f t="shared" si="528"/>
        <v/>
      </c>
      <c r="F1162" t="str">
        <f t="shared" si="529"/>
        <v/>
      </c>
      <c r="G1162" t="str">
        <f t="shared" si="525"/>
        <v/>
      </c>
      <c r="I1162" t="str">
        <f t="shared" si="530"/>
        <v/>
      </c>
      <c r="J1162" t="str">
        <f t="shared" si="531"/>
        <v/>
      </c>
      <c r="K1162" t="str">
        <f t="shared" si="532"/>
        <v/>
      </c>
      <c r="L1162" t="str">
        <f t="shared" si="533"/>
        <v/>
      </c>
      <c r="M1162" t="str">
        <f t="shared" si="534"/>
        <v/>
      </c>
      <c r="N1162" t="str">
        <f t="shared" si="535"/>
        <v/>
      </c>
      <c r="O1162" t="str">
        <f t="shared" si="536"/>
        <v/>
      </c>
      <c r="P1162" t="str">
        <f t="shared" si="537"/>
        <v/>
      </c>
      <c r="Q1162" t="str">
        <f t="shared" si="538"/>
        <v/>
      </c>
      <c r="R1162" t="str">
        <f t="shared" si="539"/>
        <v/>
      </c>
      <c r="S1162" t="str">
        <f t="shared" si="540"/>
        <v/>
      </c>
      <c r="T1162" t="str">
        <f t="shared" si="541"/>
        <v/>
      </c>
      <c r="U1162" t="str">
        <f t="shared" si="542"/>
        <v/>
      </c>
      <c r="V1162" t="str">
        <f t="shared" si="543"/>
        <v/>
      </c>
      <c r="W1162" t="str">
        <f t="shared" si="544"/>
        <v/>
      </c>
      <c r="X1162" t="str">
        <f t="shared" si="545"/>
        <v/>
      </c>
      <c r="Y1162" t="str">
        <f t="shared" si="546"/>
        <v/>
      </c>
      <c r="Z1162" t="str">
        <f t="shared" si="526"/>
        <v/>
      </c>
      <c r="AA1162" t="str">
        <f t="shared" si="547"/>
        <v/>
      </c>
      <c r="AB1162" t="str">
        <f t="shared" si="548"/>
        <v/>
      </c>
      <c r="AC1162" t="str">
        <f t="shared" si="549"/>
        <v/>
      </c>
      <c r="AD1162" t="str">
        <f t="shared" si="550"/>
        <v/>
      </c>
      <c r="AE1162" t="str">
        <f t="shared" si="551"/>
        <v/>
      </c>
      <c r="AF1162" t="str">
        <f t="shared" si="552"/>
        <v/>
      </c>
    </row>
    <row r="1163" spans="4:32" ht="14.4" hidden="1">
      <c r="D1163" t="str">
        <f t="shared" si="527"/>
        <v/>
      </c>
      <c r="E1163" t="str">
        <f t="shared" si="528"/>
        <v/>
      </c>
      <c r="F1163" t="str">
        <f t="shared" si="529"/>
        <v/>
      </c>
      <c r="G1163" t="str">
        <f t="shared" si="525"/>
        <v/>
      </c>
      <c r="I1163" t="str">
        <f t="shared" si="530"/>
        <v/>
      </c>
      <c r="J1163" t="str">
        <f t="shared" si="531"/>
        <v/>
      </c>
      <c r="K1163" t="str">
        <f t="shared" si="532"/>
        <v/>
      </c>
      <c r="L1163" t="str">
        <f t="shared" si="533"/>
        <v/>
      </c>
      <c r="M1163" t="str">
        <f t="shared" si="534"/>
        <v/>
      </c>
      <c r="N1163" t="str">
        <f t="shared" si="535"/>
        <v/>
      </c>
      <c r="O1163" t="str">
        <f t="shared" si="536"/>
        <v/>
      </c>
      <c r="P1163" t="str">
        <f t="shared" si="537"/>
        <v/>
      </c>
      <c r="Q1163" t="str">
        <f t="shared" si="538"/>
        <v/>
      </c>
      <c r="R1163" t="str">
        <f t="shared" si="539"/>
        <v/>
      </c>
      <c r="S1163" t="str">
        <f t="shared" si="540"/>
        <v/>
      </c>
      <c r="T1163" t="str">
        <f t="shared" si="541"/>
        <v/>
      </c>
      <c r="U1163" t="str">
        <f t="shared" si="542"/>
        <v/>
      </c>
      <c r="V1163" t="str">
        <f t="shared" si="543"/>
        <v/>
      </c>
      <c r="W1163" t="str">
        <f t="shared" si="544"/>
        <v/>
      </c>
      <c r="X1163" t="str">
        <f t="shared" si="545"/>
        <v/>
      </c>
      <c r="Y1163" t="str">
        <f t="shared" si="546"/>
        <v/>
      </c>
      <c r="Z1163" t="str">
        <f t="shared" si="526"/>
        <v/>
      </c>
      <c r="AA1163" t="str">
        <f t="shared" si="547"/>
        <v/>
      </c>
      <c r="AB1163" t="str">
        <f t="shared" si="548"/>
        <v/>
      </c>
      <c r="AC1163" t="str">
        <f t="shared" si="549"/>
        <v/>
      </c>
      <c r="AD1163" t="str">
        <f t="shared" si="550"/>
        <v/>
      </c>
      <c r="AE1163" t="str">
        <f t="shared" si="551"/>
        <v/>
      </c>
      <c r="AF1163" t="str">
        <f t="shared" si="552"/>
        <v/>
      </c>
    </row>
    <row r="1164" spans="4:32" ht="14.4" hidden="1">
      <c r="D1164" t="str">
        <f t="shared" si="527"/>
        <v/>
      </c>
      <c r="E1164" t="str">
        <f t="shared" si="528"/>
        <v/>
      </c>
      <c r="F1164" t="str">
        <f t="shared" si="529"/>
        <v/>
      </c>
      <c r="G1164" t="str">
        <f t="shared" si="525"/>
        <v/>
      </c>
      <c r="I1164" t="str">
        <f t="shared" si="530"/>
        <v/>
      </c>
      <c r="J1164" t="str">
        <f t="shared" si="531"/>
        <v/>
      </c>
      <c r="K1164" t="str">
        <f t="shared" si="532"/>
        <v/>
      </c>
      <c r="L1164" t="str">
        <f t="shared" si="533"/>
        <v/>
      </c>
      <c r="M1164" t="str">
        <f t="shared" si="534"/>
        <v/>
      </c>
      <c r="N1164" t="str">
        <f t="shared" si="535"/>
        <v/>
      </c>
      <c r="O1164" t="str">
        <f t="shared" si="536"/>
        <v/>
      </c>
      <c r="P1164" t="str">
        <f t="shared" si="537"/>
        <v/>
      </c>
      <c r="Q1164" t="str">
        <f t="shared" si="538"/>
        <v/>
      </c>
      <c r="R1164" t="str">
        <f t="shared" si="539"/>
        <v/>
      </c>
      <c r="S1164" t="str">
        <f t="shared" si="540"/>
        <v/>
      </c>
      <c r="T1164" t="str">
        <f t="shared" si="541"/>
        <v/>
      </c>
      <c r="U1164" t="str">
        <f t="shared" si="542"/>
        <v/>
      </c>
      <c r="V1164" t="str">
        <f t="shared" si="543"/>
        <v/>
      </c>
      <c r="W1164" t="str">
        <f t="shared" si="544"/>
        <v/>
      </c>
      <c r="X1164" t="str">
        <f t="shared" si="545"/>
        <v/>
      </c>
      <c r="Y1164" t="str">
        <f t="shared" si="546"/>
        <v/>
      </c>
      <c r="Z1164" t="str">
        <f t="shared" si="526"/>
        <v/>
      </c>
      <c r="AA1164" t="str">
        <f t="shared" si="547"/>
        <v/>
      </c>
      <c r="AB1164" t="str">
        <f t="shared" si="548"/>
        <v/>
      </c>
      <c r="AC1164" t="str">
        <f t="shared" si="549"/>
        <v/>
      </c>
      <c r="AD1164" t="str">
        <f t="shared" si="550"/>
        <v/>
      </c>
      <c r="AE1164" t="str">
        <f t="shared" si="551"/>
        <v/>
      </c>
      <c r="AF1164" t="str">
        <f t="shared" si="552"/>
        <v/>
      </c>
    </row>
    <row r="1165" spans="4:32" ht="14.4" hidden="1">
      <c r="D1165" t="str">
        <f t="shared" si="527"/>
        <v/>
      </c>
      <c r="E1165" t="str">
        <f t="shared" si="528"/>
        <v/>
      </c>
      <c r="F1165" t="str">
        <f t="shared" si="529"/>
        <v/>
      </c>
      <c r="G1165" t="str">
        <f t="shared" si="525"/>
        <v/>
      </c>
      <c r="I1165" t="str">
        <f t="shared" si="530"/>
        <v/>
      </c>
      <c r="J1165" t="str">
        <f t="shared" si="531"/>
        <v/>
      </c>
      <c r="K1165" t="str">
        <f t="shared" si="532"/>
        <v/>
      </c>
      <c r="L1165" t="str">
        <f t="shared" si="533"/>
        <v/>
      </c>
      <c r="M1165" t="str">
        <f t="shared" si="534"/>
        <v/>
      </c>
      <c r="N1165" t="str">
        <f t="shared" si="535"/>
        <v/>
      </c>
      <c r="O1165" t="str">
        <f t="shared" si="536"/>
        <v/>
      </c>
      <c r="P1165" t="str">
        <f t="shared" si="537"/>
        <v/>
      </c>
      <c r="Q1165" t="str">
        <f t="shared" si="538"/>
        <v/>
      </c>
      <c r="R1165" t="str">
        <f t="shared" si="539"/>
        <v/>
      </c>
      <c r="S1165" t="str">
        <f t="shared" si="540"/>
        <v/>
      </c>
      <c r="T1165" t="str">
        <f t="shared" si="541"/>
        <v/>
      </c>
      <c r="U1165" t="str">
        <f t="shared" si="542"/>
        <v/>
      </c>
      <c r="V1165" t="str">
        <f t="shared" si="543"/>
        <v/>
      </c>
      <c r="W1165" t="str">
        <f t="shared" si="544"/>
        <v/>
      </c>
      <c r="X1165" t="str">
        <f t="shared" si="545"/>
        <v/>
      </c>
      <c r="Y1165" t="str">
        <f t="shared" si="546"/>
        <v/>
      </c>
      <c r="Z1165" t="str">
        <f t="shared" si="526"/>
        <v/>
      </c>
      <c r="AA1165" t="str">
        <f t="shared" si="547"/>
        <v/>
      </c>
      <c r="AB1165" t="str">
        <f t="shared" si="548"/>
        <v/>
      </c>
      <c r="AC1165" t="str">
        <f t="shared" si="549"/>
        <v/>
      </c>
      <c r="AD1165" t="str">
        <f t="shared" si="550"/>
        <v/>
      </c>
      <c r="AE1165" t="str">
        <f t="shared" si="551"/>
        <v/>
      </c>
      <c r="AF1165" t="str">
        <f t="shared" si="552"/>
        <v/>
      </c>
    </row>
    <row r="1166" spans="4:32" ht="14.4" hidden="1">
      <c r="D1166" t="str">
        <f t="shared" si="527"/>
        <v/>
      </c>
      <c r="E1166" t="str">
        <f t="shared" si="528"/>
        <v/>
      </c>
      <c r="F1166" t="str">
        <f t="shared" si="529"/>
        <v/>
      </c>
      <c r="G1166" t="str">
        <f t="shared" si="525"/>
        <v/>
      </c>
      <c r="I1166" t="str">
        <f t="shared" si="530"/>
        <v/>
      </c>
      <c r="J1166" t="str">
        <f t="shared" si="531"/>
        <v/>
      </c>
      <c r="K1166" t="str">
        <f t="shared" si="532"/>
        <v/>
      </c>
      <c r="L1166" t="str">
        <f t="shared" si="533"/>
        <v/>
      </c>
      <c r="M1166" t="str">
        <f t="shared" si="534"/>
        <v/>
      </c>
      <c r="N1166" t="str">
        <f t="shared" si="535"/>
        <v/>
      </c>
      <c r="O1166" t="str">
        <f t="shared" si="536"/>
        <v/>
      </c>
      <c r="P1166" t="str">
        <f t="shared" si="537"/>
        <v/>
      </c>
      <c r="Q1166" t="str">
        <f t="shared" si="538"/>
        <v/>
      </c>
      <c r="R1166" t="str">
        <f t="shared" si="539"/>
        <v/>
      </c>
      <c r="S1166" t="str">
        <f t="shared" si="540"/>
        <v/>
      </c>
      <c r="T1166" t="str">
        <f t="shared" si="541"/>
        <v/>
      </c>
      <c r="U1166" t="str">
        <f t="shared" si="542"/>
        <v/>
      </c>
      <c r="V1166" t="str">
        <f t="shared" si="543"/>
        <v/>
      </c>
      <c r="W1166" t="str">
        <f t="shared" si="544"/>
        <v/>
      </c>
      <c r="X1166" t="str">
        <f t="shared" si="545"/>
        <v/>
      </c>
      <c r="Y1166" t="str">
        <f t="shared" si="546"/>
        <v/>
      </c>
      <c r="Z1166" t="str">
        <f t="shared" si="526"/>
        <v/>
      </c>
      <c r="AA1166" t="str">
        <f t="shared" si="547"/>
        <v/>
      </c>
      <c r="AB1166" t="str">
        <f t="shared" si="548"/>
        <v/>
      </c>
      <c r="AC1166" t="str">
        <f t="shared" si="549"/>
        <v/>
      </c>
      <c r="AD1166" t="str">
        <f t="shared" si="550"/>
        <v/>
      </c>
      <c r="AE1166" t="str">
        <f t="shared" si="551"/>
        <v/>
      </c>
      <c r="AF1166" t="str">
        <f t="shared" si="552"/>
        <v/>
      </c>
    </row>
    <row r="1167" spans="4:32" ht="14.4" hidden="1">
      <c r="D1167" t="str">
        <f t="shared" si="527"/>
        <v/>
      </c>
      <c r="E1167" t="str">
        <f t="shared" si="528"/>
        <v/>
      </c>
      <c r="F1167" t="str">
        <f t="shared" si="529"/>
        <v/>
      </c>
      <c r="G1167" t="str">
        <f t="shared" si="525"/>
        <v/>
      </c>
      <c r="I1167" t="str">
        <f t="shared" si="530"/>
        <v/>
      </c>
      <c r="J1167" t="str">
        <f t="shared" si="531"/>
        <v/>
      </c>
      <c r="K1167" t="str">
        <f t="shared" si="532"/>
        <v/>
      </c>
      <c r="L1167" t="str">
        <f t="shared" si="533"/>
        <v/>
      </c>
      <c r="M1167" t="str">
        <f t="shared" si="534"/>
        <v/>
      </c>
      <c r="N1167" t="str">
        <f t="shared" si="535"/>
        <v/>
      </c>
      <c r="O1167" t="str">
        <f t="shared" si="536"/>
        <v/>
      </c>
      <c r="P1167" t="str">
        <f t="shared" si="537"/>
        <v/>
      </c>
      <c r="Q1167" t="str">
        <f t="shared" si="538"/>
        <v/>
      </c>
      <c r="R1167" t="str">
        <f t="shared" si="539"/>
        <v/>
      </c>
      <c r="S1167" t="str">
        <f t="shared" si="540"/>
        <v/>
      </c>
      <c r="T1167" t="str">
        <f t="shared" si="541"/>
        <v/>
      </c>
      <c r="U1167" t="str">
        <f t="shared" si="542"/>
        <v/>
      </c>
      <c r="V1167" t="str">
        <f t="shared" si="543"/>
        <v/>
      </c>
      <c r="W1167" t="str">
        <f t="shared" si="544"/>
        <v/>
      </c>
      <c r="X1167" t="str">
        <f t="shared" si="545"/>
        <v/>
      </c>
      <c r="Y1167" t="str">
        <f t="shared" si="546"/>
        <v/>
      </c>
      <c r="Z1167" t="str">
        <f t="shared" si="526"/>
        <v/>
      </c>
      <c r="AA1167" t="str">
        <f t="shared" si="547"/>
        <v/>
      </c>
      <c r="AB1167" t="str">
        <f t="shared" si="548"/>
        <v/>
      </c>
      <c r="AC1167" t="str">
        <f t="shared" si="549"/>
        <v/>
      </c>
      <c r="AD1167" t="str">
        <f t="shared" si="550"/>
        <v/>
      </c>
      <c r="AE1167" t="str">
        <f t="shared" si="551"/>
        <v/>
      </c>
      <c r="AF1167" t="str">
        <f t="shared" si="552"/>
        <v/>
      </c>
    </row>
    <row r="1168" spans="4:32" ht="14.4" hidden="1">
      <c r="D1168" t="str">
        <f t="shared" si="527"/>
        <v/>
      </c>
      <c r="E1168" t="str">
        <f t="shared" si="528"/>
        <v/>
      </c>
      <c r="F1168" t="str">
        <f t="shared" si="529"/>
        <v/>
      </c>
      <c r="G1168" t="str">
        <f t="shared" si="525"/>
        <v/>
      </c>
      <c r="I1168" t="str">
        <f t="shared" si="530"/>
        <v/>
      </c>
      <c r="J1168" t="str">
        <f t="shared" si="531"/>
        <v/>
      </c>
      <c r="K1168" t="str">
        <f t="shared" si="532"/>
        <v/>
      </c>
      <c r="L1168" t="str">
        <f t="shared" si="533"/>
        <v/>
      </c>
      <c r="M1168" t="str">
        <f t="shared" si="534"/>
        <v/>
      </c>
      <c r="N1168" t="str">
        <f t="shared" si="535"/>
        <v/>
      </c>
      <c r="O1168" t="str">
        <f t="shared" si="536"/>
        <v/>
      </c>
      <c r="P1168" t="str">
        <f t="shared" si="537"/>
        <v/>
      </c>
      <c r="Q1168" t="str">
        <f t="shared" si="538"/>
        <v/>
      </c>
      <c r="R1168" t="str">
        <f t="shared" si="539"/>
        <v/>
      </c>
      <c r="S1168" t="str">
        <f t="shared" si="540"/>
        <v/>
      </c>
      <c r="T1168" t="str">
        <f t="shared" si="541"/>
        <v/>
      </c>
      <c r="U1168" t="str">
        <f t="shared" si="542"/>
        <v/>
      </c>
      <c r="V1168" t="str">
        <f t="shared" si="543"/>
        <v/>
      </c>
      <c r="W1168" t="str">
        <f t="shared" si="544"/>
        <v/>
      </c>
      <c r="X1168" t="str">
        <f t="shared" si="545"/>
        <v/>
      </c>
      <c r="Y1168" t="str">
        <f t="shared" si="546"/>
        <v/>
      </c>
      <c r="Z1168" t="str">
        <f t="shared" si="526"/>
        <v/>
      </c>
      <c r="AA1168" t="str">
        <f t="shared" si="547"/>
        <v/>
      </c>
      <c r="AB1168" t="str">
        <f t="shared" si="548"/>
        <v/>
      </c>
      <c r="AC1168" t="str">
        <f t="shared" si="549"/>
        <v/>
      </c>
      <c r="AD1168" t="str">
        <f t="shared" si="550"/>
        <v/>
      </c>
      <c r="AE1168" t="str">
        <f t="shared" si="551"/>
        <v/>
      </c>
      <c r="AF1168" t="str">
        <f t="shared" si="552"/>
        <v/>
      </c>
    </row>
    <row r="1169" spans="4:32" ht="14.4" hidden="1">
      <c r="D1169" t="str">
        <f t="shared" si="527"/>
        <v/>
      </c>
      <c r="E1169" t="str">
        <f t="shared" si="528"/>
        <v/>
      </c>
      <c r="F1169" t="str">
        <f t="shared" si="529"/>
        <v/>
      </c>
      <c r="G1169" t="str">
        <f t="shared" si="525"/>
        <v/>
      </c>
      <c r="I1169" t="str">
        <f t="shared" si="530"/>
        <v/>
      </c>
      <c r="J1169" t="str">
        <f t="shared" si="531"/>
        <v/>
      </c>
      <c r="K1169" t="str">
        <f t="shared" si="532"/>
        <v/>
      </c>
      <c r="L1169" t="str">
        <f t="shared" si="533"/>
        <v/>
      </c>
      <c r="M1169" t="str">
        <f t="shared" si="534"/>
        <v/>
      </c>
      <c r="N1169" t="str">
        <f t="shared" si="535"/>
        <v/>
      </c>
      <c r="O1169" t="str">
        <f t="shared" si="536"/>
        <v/>
      </c>
      <c r="P1169" t="str">
        <f t="shared" si="537"/>
        <v/>
      </c>
      <c r="Q1169" t="str">
        <f t="shared" si="538"/>
        <v/>
      </c>
      <c r="R1169" t="str">
        <f t="shared" si="539"/>
        <v/>
      </c>
      <c r="S1169" t="str">
        <f t="shared" si="540"/>
        <v/>
      </c>
      <c r="T1169" t="str">
        <f t="shared" si="541"/>
        <v/>
      </c>
      <c r="U1169" t="str">
        <f t="shared" si="542"/>
        <v/>
      </c>
      <c r="V1169" t="str">
        <f t="shared" si="543"/>
        <v/>
      </c>
      <c r="W1169" t="str">
        <f t="shared" si="544"/>
        <v/>
      </c>
      <c r="X1169" t="str">
        <f t="shared" si="545"/>
        <v/>
      </c>
      <c r="Y1169" t="str">
        <f t="shared" si="546"/>
        <v/>
      </c>
      <c r="Z1169" t="str">
        <f t="shared" si="526"/>
        <v/>
      </c>
      <c r="AA1169" t="str">
        <f t="shared" si="547"/>
        <v/>
      </c>
      <c r="AB1169" t="str">
        <f t="shared" si="548"/>
        <v/>
      </c>
      <c r="AC1169" t="str">
        <f t="shared" si="549"/>
        <v/>
      </c>
      <c r="AD1169" t="str">
        <f t="shared" si="550"/>
        <v/>
      </c>
      <c r="AE1169" t="str">
        <f t="shared" si="551"/>
        <v/>
      </c>
      <c r="AF1169" t="str">
        <f t="shared" si="552"/>
        <v/>
      </c>
    </row>
    <row r="1170" spans="4:32" ht="14.4" hidden="1">
      <c r="D1170" t="str">
        <f t="shared" si="527"/>
        <v/>
      </c>
      <c r="E1170" t="str">
        <f t="shared" si="528"/>
        <v/>
      </c>
      <c r="F1170" t="str">
        <f t="shared" si="529"/>
        <v/>
      </c>
      <c r="G1170" t="str">
        <f t="shared" si="525"/>
        <v/>
      </c>
      <c r="I1170" t="str">
        <f t="shared" si="530"/>
        <v/>
      </c>
      <c r="J1170" t="str">
        <f t="shared" si="531"/>
        <v/>
      </c>
      <c r="K1170" t="str">
        <f t="shared" si="532"/>
        <v/>
      </c>
      <c r="L1170" t="str">
        <f t="shared" si="533"/>
        <v/>
      </c>
      <c r="M1170" t="str">
        <f t="shared" si="534"/>
        <v/>
      </c>
      <c r="N1170" t="str">
        <f t="shared" si="535"/>
        <v/>
      </c>
      <c r="O1170" t="str">
        <f t="shared" si="536"/>
        <v/>
      </c>
      <c r="P1170" t="str">
        <f t="shared" si="537"/>
        <v/>
      </c>
      <c r="Q1170" t="str">
        <f t="shared" si="538"/>
        <v/>
      </c>
      <c r="R1170" t="str">
        <f t="shared" si="539"/>
        <v/>
      </c>
      <c r="S1170" t="str">
        <f t="shared" si="540"/>
        <v/>
      </c>
      <c r="T1170" t="str">
        <f t="shared" si="541"/>
        <v/>
      </c>
      <c r="U1170" t="str">
        <f t="shared" si="542"/>
        <v/>
      </c>
      <c r="V1170" t="str">
        <f t="shared" si="543"/>
        <v/>
      </c>
      <c r="W1170" t="str">
        <f t="shared" si="544"/>
        <v/>
      </c>
      <c r="X1170" t="str">
        <f t="shared" si="545"/>
        <v/>
      </c>
      <c r="Y1170" t="str">
        <f t="shared" si="546"/>
        <v/>
      </c>
      <c r="Z1170" t="str">
        <f t="shared" si="526"/>
        <v/>
      </c>
      <c r="AA1170" t="str">
        <f t="shared" si="547"/>
        <v/>
      </c>
      <c r="AB1170" t="str">
        <f t="shared" si="548"/>
        <v/>
      </c>
      <c r="AC1170" t="str">
        <f t="shared" si="549"/>
        <v/>
      </c>
      <c r="AD1170" t="str">
        <f t="shared" si="550"/>
        <v/>
      </c>
      <c r="AE1170" t="str">
        <f t="shared" si="551"/>
        <v/>
      </c>
      <c r="AF1170" t="str">
        <f t="shared" si="552"/>
        <v/>
      </c>
    </row>
    <row r="1171" spans="4:32" ht="14.4" hidden="1">
      <c r="D1171" t="str">
        <f t="shared" si="527"/>
        <v/>
      </c>
      <c r="E1171" t="str">
        <f t="shared" si="528"/>
        <v/>
      </c>
      <c r="F1171" t="str">
        <f t="shared" si="529"/>
        <v/>
      </c>
      <c r="G1171" t="str">
        <f t="shared" si="525"/>
        <v/>
      </c>
      <c r="I1171" t="str">
        <f t="shared" si="530"/>
        <v/>
      </c>
      <c r="J1171" t="str">
        <f t="shared" si="531"/>
        <v/>
      </c>
      <c r="K1171" t="str">
        <f t="shared" si="532"/>
        <v/>
      </c>
      <c r="L1171" t="str">
        <f t="shared" si="533"/>
        <v/>
      </c>
      <c r="M1171" t="str">
        <f t="shared" si="534"/>
        <v/>
      </c>
      <c r="N1171" t="str">
        <f t="shared" si="535"/>
        <v/>
      </c>
      <c r="O1171" t="str">
        <f t="shared" si="536"/>
        <v/>
      </c>
      <c r="P1171" t="str">
        <f t="shared" si="537"/>
        <v/>
      </c>
      <c r="Q1171" t="str">
        <f t="shared" si="538"/>
        <v/>
      </c>
      <c r="R1171" t="str">
        <f t="shared" si="539"/>
        <v/>
      </c>
      <c r="S1171" t="str">
        <f t="shared" si="540"/>
        <v/>
      </c>
      <c r="T1171" t="str">
        <f t="shared" si="541"/>
        <v/>
      </c>
      <c r="U1171" t="str">
        <f t="shared" si="542"/>
        <v/>
      </c>
      <c r="V1171" t="str">
        <f t="shared" si="543"/>
        <v/>
      </c>
      <c r="W1171" t="str">
        <f t="shared" si="544"/>
        <v/>
      </c>
      <c r="X1171" t="str">
        <f t="shared" si="545"/>
        <v/>
      </c>
      <c r="Y1171" t="str">
        <f t="shared" si="546"/>
        <v/>
      </c>
      <c r="Z1171" t="str">
        <f t="shared" si="526"/>
        <v/>
      </c>
      <c r="AA1171" t="str">
        <f t="shared" si="547"/>
        <v/>
      </c>
      <c r="AB1171" t="str">
        <f t="shared" si="548"/>
        <v/>
      </c>
      <c r="AC1171" t="str">
        <f t="shared" si="549"/>
        <v/>
      </c>
      <c r="AD1171" t="str">
        <f t="shared" si="550"/>
        <v/>
      </c>
      <c r="AE1171" t="str">
        <f t="shared" si="551"/>
        <v/>
      </c>
      <c r="AF1171" t="str">
        <f t="shared" si="552"/>
        <v/>
      </c>
    </row>
    <row r="1172" spans="4:32" ht="14.4" hidden="1">
      <c r="D1172" t="str">
        <f t="shared" si="527"/>
        <v/>
      </c>
      <c r="E1172" t="str">
        <f t="shared" si="528"/>
        <v/>
      </c>
      <c r="F1172" t="str">
        <f t="shared" si="529"/>
        <v/>
      </c>
      <c r="G1172" t="str">
        <f t="shared" si="525"/>
        <v/>
      </c>
      <c r="I1172" t="str">
        <f t="shared" si="530"/>
        <v/>
      </c>
      <c r="J1172" t="str">
        <f t="shared" si="531"/>
        <v/>
      </c>
      <c r="K1172" t="str">
        <f t="shared" si="532"/>
        <v/>
      </c>
      <c r="L1172" t="str">
        <f t="shared" si="533"/>
        <v/>
      </c>
      <c r="M1172" t="str">
        <f t="shared" si="534"/>
        <v/>
      </c>
      <c r="N1172" t="str">
        <f t="shared" si="535"/>
        <v/>
      </c>
      <c r="O1172" t="str">
        <f t="shared" si="536"/>
        <v/>
      </c>
      <c r="P1172" t="str">
        <f t="shared" si="537"/>
        <v/>
      </c>
      <c r="Q1172" t="str">
        <f t="shared" si="538"/>
        <v/>
      </c>
      <c r="R1172" t="str">
        <f t="shared" si="539"/>
        <v/>
      </c>
      <c r="S1172" t="str">
        <f t="shared" si="540"/>
        <v/>
      </c>
      <c r="T1172" t="str">
        <f t="shared" si="541"/>
        <v/>
      </c>
      <c r="U1172" t="str">
        <f t="shared" si="542"/>
        <v/>
      </c>
      <c r="V1172" t="str">
        <f t="shared" si="543"/>
        <v/>
      </c>
      <c r="W1172" t="str">
        <f t="shared" si="544"/>
        <v/>
      </c>
      <c r="X1172" t="str">
        <f t="shared" si="545"/>
        <v/>
      </c>
      <c r="Y1172" t="str">
        <f t="shared" si="546"/>
        <v/>
      </c>
      <c r="Z1172" t="str">
        <f t="shared" si="526"/>
        <v/>
      </c>
      <c r="AA1172" t="str">
        <f t="shared" si="547"/>
        <v/>
      </c>
      <c r="AB1172" t="str">
        <f t="shared" si="548"/>
        <v/>
      </c>
      <c r="AC1172" t="str">
        <f t="shared" si="549"/>
        <v/>
      </c>
      <c r="AD1172" t="str">
        <f t="shared" si="550"/>
        <v/>
      </c>
      <c r="AE1172" t="str">
        <f t="shared" si="551"/>
        <v/>
      </c>
      <c r="AF1172" t="str">
        <f t="shared" si="552"/>
        <v/>
      </c>
    </row>
    <row r="1173" spans="4:32" ht="14.4" hidden="1">
      <c r="D1173" t="str">
        <f t="shared" si="527"/>
        <v/>
      </c>
      <c r="E1173" t="str">
        <f t="shared" si="528"/>
        <v/>
      </c>
      <c r="F1173" t="str">
        <f t="shared" si="529"/>
        <v/>
      </c>
      <c r="G1173" t="str">
        <f t="shared" si="525"/>
        <v/>
      </c>
      <c r="I1173" t="str">
        <f t="shared" si="530"/>
        <v/>
      </c>
      <c r="J1173" t="str">
        <f t="shared" si="531"/>
        <v/>
      </c>
      <c r="K1173" t="str">
        <f t="shared" si="532"/>
        <v/>
      </c>
      <c r="L1173" t="str">
        <f t="shared" si="533"/>
        <v/>
      </c>
      <c r="M1173" t="str">
        <f t="shared" si="534"/>
        <v/>
      </c>
      <c r="N1173" t="str">
        <f t="shared" si="535"/>
        <v/>
      </c>
      <c r="O1173" t="str">
        <f t="shared" si="536"/>
        <v/>
      </c>
      <c r="P1173" t="str">
        <f t="shared" si="537"/>
        <v/>
      </c>
      <c r="Q1173" t="str">
        <f t="shared" si="538"/>
        <v/>
      </c>
      <c r="R1173" t="str">
        <f t="shared" si="539"/>
        <v/>
      </c>
      <c r="S1173" t="str">
        <f t="shared" si="540"/>
        <v/>
      </c>
      <c r="T1173" t="str">
        <f t="shared" si="541"/>
        <v/>
      </c>
      <c r="U1173" t="str">
        <f t="shared" si="542"/>
        <v/>
      </c>
      <c r="V1173" t="str">
        <f t="shared" si="543"/>
        <v/>
      </c>
      <c r="W1173" t="str">
        <f t="shared" si="544"/>
        <v/>
      </c>
      <c r="X1173" t="str">
        <f t="shared" si="545"/>
        <v/>
      </c>
      <c r="Y1173" t="str">
        <f t="shared" si="546"/>
        <v/>
      </c>
      <c r="Z1173" t="str">
        <f t="shared" si="526"/>
        <v/>
      </c>
      <c r="AA1173" t="str">
        <f t="shared" si="547"/>
        <v/>
      </c>
      <c r="AB1173" t="str">
        <f t="shared" si="548"/>
        <v/>
      </c>
      <c r="AC1173" t="str">
        <f t="shared" si="549"/>
        <v/>
      </c>
      <c r="AD1173" t="str">
        <f t="shared" si="550"/>
        <v/>
      </c>
      <c r="AE1173" t="str">
        <f t="shared" si="551"/>
        <v/>
      </c>
      <c r="AF1173" t="str">
        <f t="shared" si="552"/>
        <v/>
      </c>
    </row>
    <row r="1174" spans="4:32" ht="14.4" hidden="1">
      <c r="D1174" t="str">
        <f t="shared" si="527"/>
        <v/>
      </c>
      <c r="E1174" t="str">
        <f t="shared" si="528"/>
        <v/>
      </c>
      <c r="F1174" t="str">
        <f t="shared" si="529"/>
        <v/>
      </c>
      <c r="G1174" t="str">
        <f t="shared" si="525"/>
        <v/>
      </c>
      <c r="I1174" t="str">
        <f t="shared" si="530"/>
        <v/>
      </c>
      <c r="J1174" t="str">
        <f t="shared" si="531"/>
        <v/>
      </c>
      <c r="K1174" t="str">
        <f t="shared" si="532"/>
        <v/>
      </c>
      <c r="L1174" t="str">
        <f t="shared" si="533"/>
        <v/>
      </c>
      <c r="M1174" t="str">
        <f t="shared" si="534"/>
        <v/>
      </c>
      <c r="N1174" t="str">
        <f t="shared" si="535"/>
        <v/>
      </c>
      <c r="O1174" t="str">
        <f t="shared" si="536"/>
        <v/>
      </c>
      <c r="P1174" t="str">
        <f t="shared" si="537"/>
        <v/>
      </c>
      <c r="Q1174" t="str">
        <f t="shared" si="538"/>
        <v/>
      </c>
      <c r="R1174" t="str">
        <f t="shared" si="539"/>
        <v/>
      </c>
      <c r="S1174" t="str">
        <f t="shared" si="540"/>
        <v/>
      </c>
      <c r="T1174" t="str">
        <f t="shared" si="541"/>
        <v/>
      </c>
      <c r="U1174" t="str">
        <f t="shared" si="542"/>
        <v/>
      </c>
      <c r="V1174" t="str">
        <f t="shared" si="543"/>
        <v/>
      </c>
      <c r="W1174" t="str">
        <f t="shared" si="544"/>
        <v/>
      </c>
      <c r="X1174" t="str">
        <f t="shared" si="545"/>
        <v/>
      </c>
      <c r="Y1174" t="str">
        <f t="shared" si="546"/>
        <v/>
      </c>
      <c r="Z1174" t="str">
        <f t="shared" si="526"/>
        <v/>
      </c>
      <c r="AA1174" t="str">
        <f t="shared" si="547"/>
        <v/>
      </c>
      <c r="AB1174" t="str">
        <f t="shared" si="548"/>
        <v/>
      </c>
      <c r="AC1174" t="str">
        <f t="shared" si="549"/>
        <v/>
      </c>
      <c r="AD1174" t="str">
        <f t="shared" si="550"/>
        <v/>
      </c>
      <c r="AE1174" t="str">
        <f t="shared" si="551"/>
        <v/>
      </c>
      <c r="AF1174" t="str">
        <f t="shared" si="552"/>
        <v/>
      </c>
    </row>
    <row r="1175" spans="4:32" ht="14.4" hidden="1">
      <c r="D1175" t="str">
        <f t="shared" si="527"/>
        <v/>
      </c>
      <c r="E1175" t="str">
        <f t="shared" si="528"/>
        <v/>
      </c>
      <c r="F1175" t="str">
        <f t="shared" si="529"/>
        <v/>
      </c>
      <c r="G1175" t="str">
        <f t="shared" si="525"/>
        <v/>
      </c>
      <c r="I1175" t="str">
        <f t="shared" si="530"/>
        <v/>
      </c>
      <c r="J1175" t="str">
        <f t="shared" si="531"/>
        <v/>
      </c>
      <c r="K1175" t="str">
        <f t="shared" si="532"/>
        <v/>
      </c>
      <c r="L1175" t="str">
        <f t="shared" si="533"/>
        <v/>
      </c>
      <c r="M1175" t="str">
        <f t="shared" si="534"/>
        <v/>
      </c>
      <c r="N1175" t="str">
        <f t="shared" si="535"/>
        <v/>
      </c>
      <c r="O1175" t="str">
        <f t="shared" si="536"/>
        <v/>
      </c>
      <c r="P1175" t="str">
        <f t="shared" si="537"/>
        <v/>
      </c>
      <c r="Q1175" t="str">
        <f t="shared" si="538"/>
        <v/>
      </c>
      <c r="R1175" t="str">
        <f t="shared" si="539"/>
        <v/>
      </c>
      <c r="S1175" t="str">
        <f t="shared" si="540"/>
        <v/>
      </c>
      <c r="T1175" t="str">
        <f t="shared" si="541"/>
        <v/>
      </c>
      <c r="U1175" t="str">
        <f t="shared" si="542"/>
        <v/>
      </c>
      <c r="V1175" t="str">
        <f t="shared" si="543"/>
        <v/>
      </c>
      <c r="W1175" t="str">
        <f t="shared" si="544"/>
        <v/>
      </c>
      <c r="X1175" t="str">
        <f t="shared" si="545"/>
        <v/>
      </c>
      <c r="Y1175" t="str">
        <f t="shared" si="546"/>
        <v/>
      </c>
      <c r="Z1175" t="str">
        <f t="shared" si="526"/>
        <v/>
      </c>
      <c r="AA1175" t="str">
        <f t="shared" si="547"/>
        <v/>
      </c>
      <c r="AB1175" t="str">
        <f t="shared" si="548"/>
        <v/>
      </c>
      <c r="AC1175" t="str">
        <f t="shared" si="549"/>
        <v/>
      </c>
      <c r="AD1175" t="str">
        <f t="shared" si="550"/>
        <v/>
      </c>
      <c r="AE1175" t="str">
        <f t="shared" si="551"/>
        <v/>
      </c>
      <c r="AF1175" t="str">
        <f t="shared" si="552"/>
        <v/>
      </c>
    </row>
    <row r="1176" spans="4:32" ht="14.4" hidden="1">
      <c r="D1176" t="str">
        <f t="shared" si="527"/>
        <v/>
      </c>
      <c r="E1176" t="str">
        <f t="shared" si="528"/>
        <v/>
      </c>
      <c r="F1176" t="str">
        <f t="shared" si="529"/>
        <v/>
      </c>
      <c r="G1176" t="str">
        <f t="shared" si="525"/>
        <v/>
      </c>
      <c r="I1176" t="str">
        <f t="shared" si="530"/>
        <v/>
      </c>
      <c r="J1176" t="str">
        <f t="shared" si="531"/>
        <v/>
      </c>
      <c r="K1176" t="str">
        <f t="shared" si="532"/>
        <v/>
      </c>
      <c r="L1176" t="str">
        <f t="shared" si="533"/>
        <v/>
      </c>
      <c r="M1176" t="str">
        <f t="shared" si="534"/>
        <v/>
      </c>
      <c r="N1176" t="str">
        <f t="shared" si="535"/>
        <v/>
      </c>
      <c r="O1176" t="str">
        <f t="shared" si="536"/>
        <v/>
      </c>
      <c r="P1176" t="str">
        <f t="shared" si="537"/>
        <v/>
      </c>
      <c r="Q1176" t="str">
        <f t="shared" si="538"/>
        <v/>
      </c>
      <c r="R1176" t="str">
        <f t="shared" si="539"/>
        <v/>
      </c>
      <c r="S1176" t="str">
        <f t="shared" si="540"/>
        <v/>
      </c>
      <c r="T1176" t="str">
        <f t="shared" si="541"/>
        <v/>
      </c>
      <c r="U1176" t="str">
        <f t="shared" si="542"/>
        <v/>
      </c>
      <c r="V1176" t="str">
        <f t="shared" si="543"/>
        <v/>
      </c>
      <c r="W1176" t="str">
        <f t="shared" si="544"/>
        <v/>
      </c>
      <c r="X1176" t="str">
        <f t="shared" si="545"/>
        <v/>
      </c>
      <c r="Y1176" t="str">
        <f t="shared" si="546"/>
        <v/>
      </c>
      <c r="Z1176" t="str">
        <f t="shared" si="526"/>
        <v/>
      </c>
      <c r="AA1176" t="str">
        <f t="shared" si="547"/>
        <v/>
      </c>
      <c r="AB1176" t="str">
        <f t="shared" si="548"/>
        <v/>
      </c>
      <c r="AC1176" t="str">
        <f t="shared" si="549"/>
        <v/>
      </c>
      <c r="AD1176" t="str">
        <f t="shared" si="550"/>
        <v/>
      </c>
      <c r="AE1176" t="str">
        <f t="shared" si="551"/>
        <v/>
      </c>
      <c r="AF1176" t="str">
        <f t="shared" si="552"/>
        <v/>
      </c>
    </row>
    <row r="1177" spans="4:32" ht="14.4" hidden="1">
      <c r="D1177" t="str">
        <f t="shared" si="527"/>
        <v/>
      </c>
      <c r="E1177" t="str">
        <f t="shared" si="528"/>
        <v/>
      </c>
      <c r="F1177" t="str">
        <f t="shared" si="529"/>
        <v/>
      </c>
      <c r="G1177" t="str">
        <f t="shared" si="525"/>
        <v/>
      </c>
      <c r="I1177" t="str">
        <f t="shared" si="530"/>
        <v/>
      </c>
      <c r="J1177" t="str">
        <f t="shared" si="531"/>
        <v/>
      </c>
      <c r="K1177" t="str">
        <f t="shared" si="532"/>
        <v/>
      </c>
      <c r="L1177" t="str">
        <f t="shared" si="533"/>
        <v/>
      </c>
      <c r="M1177" t="str">
        <f t="shared" si="534"/>
        <v/>
      </c>
      <c r="N1177" t="str">
        <f t="shared" si="535"/>
        <v/>
      </c>
      <c r="O1177" t="str">
        <f t="shared" si="536"/>
        <v/>
      </c>
      <c r="P1177" t="str">
        <f t="shared" si="537"/>
        <v/>
      </c>
      <c r="Q1177" t="str">
        <f t="shared" si="538"/>
        <v/>
      </c>
      <c r="R1177" t="str">
        <f t="shared" si="539"/>
        <v/>
      </c>
      <c r="S1177" t="str">
        <f t="shared" si="540"/>
        <v/>
      </c>
      <c r="T1177" t="str">
        <f t="shared" si="541"/>
        <v/>
      </c>
      <c r="U1177" t="str">
        <f t="shared" si="542"/>
        <v/>
      </c>
      <c r="V1177" t="str">
        <f t="shared" si="543"/>
        <v/>
      </c>
      <c r="W1177" t="str">
        <f t="shared" si="544"/>
        <v/>
      </c>
      <c r="X1177" t="str">
        <f t="shared" si="545"/>
        <v/>
      </c>
      <c r="Y1177" t="str">
        <f t="shared" si="546"/>
        <v/>
      </c>
      <c r="Z1177" t="str">
        <f t="shared" si="526"/>
        <v/>
      </c>
      <c r="AA1177" t="str">
        <f t="shared" si="547"/>
        <v/>
      </c>
      <c r="AB1177" t="str">
        <f t="shared" si="548"/>
        <v/>
      </c>
      <c r="AC1177" t="str">
        <f t="shared" si="549"/>
        <v/>
      </c>
      <c r="AD1177" t="str">
        <f t="shared" si="550"/>
        <v/>
      </c>
      <c r="AE1177" t="str">
        <f t="shared" si="551"/>
        <v/>
      </c>
      <c r="AF1177" t="str">
        <f t="shared" si="552"/>
        <v/>
      </c>
    </row>
    <row r="1178" spans="4:32" ht="14.4" hidden="1">
      <c r="D1178" t="str">
        <f t="shared" si="527"/>
        <v/>
      </c>
      <c r="E1178" t="str">
        <f t="shared" si="528"/>
        <v/>
      </c>
      <c r="F1178" t="str">
        <f t="shared" si="529"/>
        <v/>
      </c>
      <c r="G1178" t="str">
        <f t="shared" si="525"/>
        <v/>
      </c>
      <c r="I1178" t="str">
        <f t="shared" si="530"/>
        <v/>
      </c>
      <c r="J1178" t="str">
        <f t="shared" si="531"/>
        <v/>
      </c>
      <c r="K1178" t="str">
        <f t="shared" si="532"/>
        <v/>
      </c>
      <c r="L1178" t="str">
        <f t="shared" si="533"/>
        <v/>
      </c>
      <c r="M1178" t="str">
        <f t="shared" si="534"/>
        <v/>
      </c>
      <c r="N1178" t="str">
        <f t="shared" si="535"/>
        <v/>
      </c>
      <c r="O1178" t="str">
        <f t="shared" si="536"/>
        <v/>
      </c>
      <c r="P1178" t="str">
        <f t="shared" si="537"/>
        <v/>
      </c>
      <c r="Q1178" t="str">
        <f t="shared" si="538"/>
        <v/>
      </c>
      <c r="R1178" t="str">
        <f t="shared" si="539"/>
        <v/>
      </c>
      <c r="S1178" t="str">
        <f t="shared" si="540"/>
        <v/>
      </c>
      <c r="T1178" t="str">
        <f t="shared" si="541"/>
        <v/>
      </c>
      <c r="U1178" t="str">
        <f t="shared" si="542"/>
        <v/>
      </c>
      <c r="V1178" t="str">
        <f t="shared" si="543"/>
        <v/>
      </c>
      <c r="W1178" t="str">
        <f t="shared" si="544"/>
        <v/>
      </c>
      <c r="X1178" t="str">
        <f t="shared" si="545"/>
        <v/>
      </c>
      <c r="Y1178" t="str">
        <f t="shared" si="546"/>
        <v/>
      </c>
      <c r="Z1178" t="str">
        <f t="shared" si="526"/>
        <v/>
      </c>
      <c r="AA1178" t="str">
        <f t="shared" si="547"/>
        <v/>
      </c>
      <c r="AB1178" t="str">
        <f t="shared" si="548"/>
        <v/>
      </c>
      <c r="AC1178" t="str">
        <f t="shared" si="549"/>
        <v/>
      </c>
      <c r="AD1178" t="str">
        <f t="shared" si="550"/>
        <v/>
      </c>
      <c r="AE1178" t="str">
        <f t="shared" si="551"/>
        <v/>
      </c>
      <c r="AF1178" t="str">
        <f t="shared" si="552"/>
        <v/>
      </c>
    </row>
    <row r="1179" spans="4:32" ht="14.4" hidden="1">
      <c r="D1179" t="str">
        <f t="shared" si="527"/>
        <v/>
      </c>
      <c r="E1179" t="str">
        <f t="shared" si="528"/>
        <v/>
      </c>
      <c r="F1179" t="str">
        <f t="shared" si="529"/>
        <v/>
      </c>
      <c r="G1179" t="str">
        <f t="shared" si="525"/>
        <v/>
      </c>
      <c r="I1179" t="str">
        <f t="shared" si="530"/>
        <v/>
      </c>
      <c r="J1179" t="str">
        <f t="shared" si="531"/>
        <v/>
      </c>
      <c r="K1179" t="str">
        <f t="shared" si="532"/>
        <v/>
      </c>
      <c r="L1179" t="str">
        <f t="shared" si="533"/>
        <v/>
      </c>
      <c r="M1179" t="str">
        <f t="shared" si="534"/>
        <v/>
      </c>
      <c r="N1179" t="str">
        <f t="shared" si="535"/>
        <v/>
      </c>
      <c r="O1179" t="str">
        <f t="shared" si="536"/>
        <v/>
      </c>
      <c r="P1179" t="str">
        <f t="shared" si="537"/>
        <v/>
      </c>
      <c r="Q1179" t="str">
        <f t="shared" si="538"/>
        <v/>
      </c>
      <c r="R1179" t="str">
        <f t="shared" si="539"/>
        <v/>
      </c>
      <c r="S1179" t="str">
        <f t="shared" si="540"/>
        <v/>
      </c>
      <c r="T1179" t="str">
        <f t="shared" si="541"/>
        <v/>
      </c>
      <c r="U1179" t="str">
        <f t="shared" si="542"/>
        <v/>
      </c>
      <c r="V1179" t="str">
        <f t="shared" si="543"/>
        <v/>
      </c>
      <c r="W1179" t="str">
        <f t="shared" si="544"/>
        <v/>
      </c>
      <c r="X1179" t="str">
        <f t="shared" si="545"/>
        <v/>
      </c>
      <c r="Y1179" t="str">
        <f t="shared" si="546"/>
        <v/>
      </c>
      <c r="Z1179" t="str">
        <f t="shared" si="526"/>
        <v/>
      </c>
      <c r="AA1179" t="str">
        <f t="shared" si="547"/>
        <v/>
      </c>
      <c r="AB1179" t="str">
        <f t="shared" si="548"/>
        <v/>
      </c>
      <c r="AC1179" t="str">
        <f t="shared" si="549"/>
        <v/>
      </c>
      <c r="AD1179" t="str">
        <f t="shared" si="550"/>
        <v/>
      </c>
      <c r="AE1179" t="str">
        <f t="shared" si="551"/>
        <v/>
      </c>
      <c r="AF1179" t="str">
        <f t="shared" si="552"/>
        <v/>
      </c>
    </row>
    <row r="1180" spans="4:32" ht="14.4" hidden="1">
      <c r="D1180" t="str">
        <f t="shared" si="527"/>
        <v/>
      </c>
      <c r="E1180" t="str">
        <f t="shared" si="528"/>
        <v/>
      </c>
      <c r="F1180" t="str">
        <f t="shared" si="529"/>
        <v/>
      </c>
      <c r="G1180" t="str">
        <f t="shared" si="525"/>
        <v/>
      </c>
      <c r="I1180" t="str">
        <f t="shared" si="530"/>
        <v/>
      </c>
      <c r="J1180" t="str">
        <f t="shared" si="531"/>
        <v/>
      </c>
      <c r="K1180" t="str">
        <f t="shared" si="532"/>
        <v/>
      </c>
      <c r="L1180" t="str">
        <f t="shared" si="533"/>
        <v/>
      </c>
      <c r="M1180" t="str">
        <f t="shared" si="534"/>
        <v/>
      </c>
      <c r="N1180" t="str">
        <f t="shared" si="535"/>
        <v/>
      </c>
      <c r="O1180" t="str">
        <f t="shared" si="536"/>
        <v/>
      </c>
      <c r="P1180" t="str">
        <f t="shared" si="537"/>
        <v/>
      </c>
      <c r="Q1180" t="str">
        <f t="shared" si="538"/>
        <v/>
      </c>
      <c r="R1180" t="str">
        <f t="shared" si="539"/>
        <v/>
      </c>
      <c r="S1180" t="str">
        <f t="shared" si="540"/>
        <v/>
      </c>
      <c r="T1180" t="str">
        <f t="shared" si="541"/>
        <v/>
      </c>
      <c r="U1180" t="str">
        <f t="shared" si="542"/>
        <v/>
      </c>
      <c r="V1180" t="str">
        <f t="shared" si="543"/>
        <v/>
      </c>
      <c r="W1180" t="str">
        <f t="shared" si="544"/>
        <v/>
      </c>
      <c r="X1180" t="str">
        <f t="shared" si="545"/>
        <v/>
      </c>
      <c r="Y1180" t="str">
        <f t="shared" si="546"/>
        <v/>
      </c>
      <c r="Z1180" t="str">
        <f t="shared" si="526"/>
        <v/>
      </c>
      <c r="AA1180" t="str">
        <f t="shared" si="547"/>
        <v/>
      </c>
      <c r="AB1180" t="str">
        <f t="shared" si="548"/>
        <v/>
      </c>
      <c r="AC1180" t="str">
        <f t="shared" si="549"/>
        <v/>
      </c>
      <c r="AD1180" t="str">
        <f t="shared" si="550"/>
        <v/>
      </c>
      <c r="AE1180" t="str">
        <f t="shared" si="551"/>
        <v/>
      </c>
      <c r="AF1180" t="str">
        <f t="shared" si="552"/>
        <v/>
      </c>
    </row>
    <row r="1181" spans="4:32" ht="14.4" hidden="1">
      <c r="D1181" t="str">
        <f t="shared" si="527"/>
        <v/>
      </c>
      <c r="E1181" t="str">
        <f t="shared" si="528"/>
        <v/>
      </c>
      <c r="F1181" t="str">
        <f t="shared" si="529"/>
        <v/>
      </c>
      <c r="G1181" t="str">
        <f t="shared" si="525"/>
        <v/>
      </c>
      <c r="I1181" t="str">
        <f t="shared" si="530"/>
        <v/>
      </c>
      <c r="J1181" t="str">
        <f t="shared" si="531"/>
        <v/>
      </c>
      <c r="K1181" t="str">
        <f t="shared" si="532"/>
        <v/>
      </c>
      <c r="L1181" t="str">
        <f t="shared" si="533"/>
        <v/>
      </c>
      <c r="M1181" t="str">
        <f t="shared" si="534"/>
        <v/>
      </c>
      <c r="N1181" t="str">
        <f t="shared" si="535"/>
        <v/>
      </c>
      <c r="O1181" t="str">
        <f t="shared" si="536"/>
        <v/>
      </c>
      <c r="P1181" t="str">
        <f t="shared" si="537"/>
        <v/>
      </c>
      <c r="Q1181" t="str">
        <f t="shared" si="538"/>
        <v/>
      </c>
      <c r="R1181" t="str">
        <f t="shared" si="539"/>
        <v/>
      </c>
      <c r="S1181" t="str">
        <f t="shared" si="540"/>
        <v/>
      </c>
      <c r="T1181" t="str">
        <f t="shared" si="541"/>
        <v/>
      </c>
      <c r="U1181" t="str">
        <f t="shared" si="542"/>
        <v/>
      </c>
      <c r="V1181" t="str">
        <f t="shared" si="543"/>
        <v/>
      </c>
      <c r="W1181" t="str">
        <f t="shared" si="544"/>
        <v/>
      </c>
      <c r="X1181" t="str">
        <f t="shared" si="545"/>
        <v/>
      </c>
      <c r="Y1181" t="str">
        <f t="shared" si="546"/>
        <v/>
      </c>
      <c r="Z1181" t="str">
        <f t="shared" si="526"/>
        <v/>
      </c>
      <c r="AA1181" t="str">
        <f t="shared" si="547"/>
        <v/>
      </c>
      <c r="AB1181" t="str">
        <f t="shared" si="548"/>
        <v/>
      </c>
      <c r="AC1181" t="str">
        <f t="shared" si="549"/>
        <v/>
      </c>
      <c r="AD1181" t="str">
        <f t="shared" si="550"/>
        <v/>
      </c>
      <c r="AE1181" t="str">
        <f t="shared" si="551"/>
        <v/>
      </c>
      <c r="AF1181" t="str">
        <f t="shared" si="552"/>
        <v/>
      </c>
    </row>
    <row r="1182" spans="4:32" ht="14.4" hidden="1">
      <c r="D1182" t="str">
        <f t="shared" si="527"/>
        <v/>
      </c>
      <c r="E1182" t="str">
        <f t="shared" si="528"/>
        <v/>
      </c>
      <c r="F1182" t="str">
        <f t="shared" si="529"/>
        <v/>
      </c>
      <c r="G1182" t="str">
        <f t="shared" si="525"/>
        <v/>
      </c>
      <c r="I1182" t="str">
        <f t="shared" si="530"/>
        <v/>
      </c>
      <c r="J1182" t="str">
        <f t="shared" si="531"/>
        <v/>
      </c>
      <c r="K1182" t="str">
        <f t="shared" si="532"/>
        <v/>
      </c>
      <c r="L1182" t="str">
        <f t="shared" si="533"/>
        <v/>
      </c>
      <c r="M1182" t="str">
        <f t="shared" si="534"/>
        <v/>
      </c>
      <c r="N1182" t="str">
        <f t="shared" si="535"/>
        <v/>
      </c>
      <c r="O1182" t="str">
        <f t="shared" si="536"/>
        <v/>
      </c>
      <c r="P1182" t="str">
        <f t="shared" si="537"/>
        <v/>
      </c>
      <c r="Q1182" t="str">
        <f t="shared" si="538"/>
        <v/>
      </c>
      <c r="R1182" t="str">
        <f t="shared" si="539"/>
        <v/>
      </c>
      <c r="S1182" t="str">
        <f t="shared" si="540"/>
        <v/>
      </c>
      <c r="T1182" t="str">
        <f t="shared" si="541"/>
        <v/>
      </c>
      <c r="U1182" t="str">
        <f t="shared" si="542"/>
        <v/>
      </c>
      <c r="V1182" t="str">
        <f t="shared" si="543"/>
        <v/>
      </c>
      <c r="W1182" t="str">
        <f t="shared" si="544"/>
        <v/>
      </c>
      <c r="X1182" t="str">
        <f t="shared" si="545"/>
        <v/>
      </c>
      <c r="Y1182" t="str">
        <f t="shared" si="546"/>
        <v/>
      </c>
      <c r="Z1182" t="str">
        <f t="shared" si="526"/>
        <v/>
      </c>
      <c r="AA1182" t="str">
        <f t="shared" si="547"/>
        <v/>
      </c>
      <c r="AB1182" t="str">
        <f t="shared" si="548"/>
        <v/>
      </c>
      <c r="AC1182" t="str">
        <f t="shared" si="549"/>
        <v/>
      </c>
      <c r="AD1182" t="str">
        <f t="shared" si="550"/>
        <v/>
      </c>
      <c r="AE1182" t="str">
        <f t="shared" si="551"/>
        <v/>
      </c>
      <c r="AF1182" t="str">
        <f t="shared" si="552"/>
        <v/>
      </c>
    </row>
    <row r="1183" spans="4:32" ht="14.4" hidden="1">
      <c r="D1183" t="str">
        <f t="shared" si="527"/>
        <v/>
      </c>
      <c r="E1183" t="str">
        <f t="shared" si="528"/>
        <v/>
      </c>
      <c r="F1183" t="str">
        <f t="shared" si="529"/>
        <v/>
      </c>
      <c r="G1183" t="str">
        <f t="shared" si="525"/>
        <v/>
      </c>
      <c r="I1183" t="str">
        <f t="shared" si="530"/>
        <v/>
      </c>
      <c r="J1183" t="str">
        <f t="shared" si="531"/>
        <v/>
      </c>
      <c r="K1183" t="str">
        <f t="shared" si="532"/>
        <v/>
      </c>
      <c r="L1183" t="str">
        <f t="shared" si="533"/>
        <v/>
      </c>
      <c r="M1183" t="str">
        <f t="shared" si="534"/>
        <v/>
      </c>
      <c r="N1183" t="str">
        <f t="shared" si="535"/>
        <v/>
      </c>
      <c r="O1183" t="str">
        <f t="shared" si="536"/>
        <v/>
      </c>
      <c r="P1183" t="str">
        <f t="shared" si="537"/>
        <v/>
      </c>
      <c r="Q1183" t="str">
        <f t="shared" si="538"/>
        <v/>
      </c>
      <c r="R1183" t="str">
        <f t="shared" si="539"/>
        <v/>
      </c>
      <c r="S1183" t="str">
        <f t="shared" si="540"/>
        <v/>
      </c>
      <c r="T1183" t="str">
        <f t="shared" si="541"/>
        <v/>
      </c>
      <c r="U1183" t="str">
        <f t="shared" si="542"/>
        <v/>
      </c>
      <c r="V1183" t="str">
        <f t="shared" si="543"/>
        <v/>
      </c>
      <c r="W1183" t="str">
        <f t="shared" si="544"/>
        <v/>
      </c>
      <c r="X1183" t="str">
        <f t="shared" si="545"/>
        <v/>
      </c>
      <c r="Y1183" t="str">
        <f t="shared" si="546"/>
        <v/>
      </c>
      <c r="Z1183" t="str">
        <f t="shared" si="526"/>
        <v/>
      </c>
      <c r="AA1183" t="str">
        <f t="shared" si="547"/>
        <v/>
      </c>
      <c r="AB1183" t="str">
        <f t="shared" si="548"/>
        <v/>
      </c>
      <c r="AC1183" t="str">
        <f t="shared" si="549"/>
        <v/>
      </c>
      <c r="AD1183" t="str">
        <f t="shared" si="550"/>
        <v/>
      </c>
      <c r="AE1183" t="str">
        <f t="shared" si="551"/>
        <v/>
      </c>
      <c r="AF1183" t="str">
        <f t="shared" si="552"/>
        <v/>
      </c>
    </row>
    <row r="1184" spans="4:32" ht="14.4" hidden="1">
      <c r="D1184" t="str">
        <f t="shared" si="527"/>
        <v/>
      </c>
      <c r="E1184" t="str">
        <f t="shared" si="528"/>
        <v/>
      </c>
      <c r="F1184" t="str">
        <f t="shared" si="529"/>
        <v/>
      </c>
      <c r="G1184" t="str">
        <f t="shared" si="525"/>
        <v/>
      </c>
      <c r="I1184" t="str">
        <f t="shared" si="530"/>
        <v/>
      </c>
      <c r="J1184" t="str">
        <f t="shared" si="531"/>
        <v/>
      </c>
      <c r="K1184" t="str">
        <f t="shared" si="532"/>
        <v/>
      </c>
      <c r="L1184" t="str">
        <f t="shared" si="533"/>
        <v/>
      </c>
      <c r="M1184" t="str">
        <f t="shared" si="534"/>
        <v/>
      </c>
      <c r="N1184" t="str">
        <f t="shared" si="535"/>
        <v/>
      </c>
      <c r="O1184" t="str">
        <f t="shared" si="536"/>
        <v/>
      </c>
      <c r="P1184" t="str">
        <f t="shared" si="537"/>
        <v/>
      </c>
      <c r="Q1184" t="str">
        <f t="shared" si="538"/>
        <v/>
      </c>
      <c r="R1184" t="str">
        <f t="shared" si="539"/>
        <v/>
      </c>
      <c r="S1184" t="str">
        <f t="shared" si="540"/>
        <v/>
      </c>
      <c r="T1184" t="str">
        <f t="shared" si="541"/>
        <v/>
      </c>
      <c r="U1184" t="str">
        <f t="shared" si="542"/>
        <v/>
      </c>
      <c r="V1184" t="str">
        <f t="shared" si="543"/>
        <v/>
      </c>
      <c r="W1184" t="str">
        <f t="shared" si="544"/>
        <v/>
      </c>
      <c r="X1184" t="str">
        <f t="shared" si="545"/>
        <v/>
      </c>
      <c r="Y1184" t="str">
        <f t="shared" si="546"/>
        <v/>
      </c>
      <c r="Z1184" t="str">
        <f t="shared" si="526"/>
        <v/>
      </c>
      <c r="AA1184" t="str">
        <f t="shared" si="547"/>
        <v/>
      </c>
      <c r="AB1184" t="str">
        <f t="shared" si="548"/>
        <v/>
      </c>
      <c r="AC1184" t="str">
        <f t="shared" si="549"/>
        <v/>
      </c>
      <c r="AD1184" t="str">
        <f t="shared" si="550"/>
        <v/>
      </c>
      <c r="AE1184" t="str">
        <f t="shared" si="551"/>
        <v/>
      </c>
      <c r="AF1184" t="str">
        <f t="shared" si="552"/>
        <v/>
      </c>
    </row>
    <row r="1185" spans="4:32" ht="14.4" hidden="1">
      <c r="D1185" t="str">
        <f t="shared" si="527"/>
        <v/>
      </c>
      <c r="E1185" t="str">
        <f t="shared" si="528"/>
        <v/>
      </c>
      <c r="F1185" t="str">
        <f t="shared" si="529"/>
        <v/>
      </c>
      <c r="G1185" t="str">
        <f t="shared" si="525"/>
        <v/>
      </c>
      <c r="I1185" t="str">
        <f t="shared" si="530"/>
        <v/>
      </c>
      <c r="J1185" t="str">
        <f t="shared" si="531"/>
        <v/>
      </c>
      <c r="K1185" t="str">
        <f t="shared" si="532"/>
        <v/>
      </c>
      <c r="L1185" t="str">
        <f t="shared" si="533"/>
        <v/>
      </c>
      <c r="M1185" t="str">
        <f t="shared" si="534"/>
        <v/>
      </c>
      <c r="N1185" t="str">
        <f t="shared" si="535"/>
        <v/>
      </c>
      <c r="O1185" t="str">
        <f t="shared" si="536"/>
        <v/>
      </c>
      <c r="P1185" t="str">
        <f t="shared" si="537"/>
        <v/>
      </c>
      <c r="Q1185" t="str">
        <f t="shared" si="538"/>
        <v/>
      </c>
      <c r="R1185" t="str">
        <f t="shared" si="539"/>
        <v/>
      </c>
      <c r="S1185" t="str">
        <f t="shared" si="540"/>
        <v/>
      </c>
      <c r="T1185" t="str">
        <f t="shared" si="541"/>
        <v/>
      </c>
      <c r="U1185" t="str">
        <f t="shared" si="542"/>
        <v/>
      </c>
      <c r="V1185" t="str">
        <f t="shared" si="543"/>
        <v/>
      </c>
      <c r="W1185" t="str">
        <f t="shared" si="544"/>
        <v/>
      </c>
      <c r="X1185" t="str">
        <f t="shared" si="545"/>
        <v/>
      </c>
      <c r="Y1185" t="str">
        <f t="shared" si="546"/>
        <v/>
      </c>
      <c r="Z1185" t="str">
        <f t="shared" si="526"/>
        <v/>
      </c>
      <c r="AA1185" t="str">
        <f t="shared" si="547"/>
        <v/>
      </c>
      <c r="AB1185" t="str">
        <f t="shared" si="548"/>
        <v/>
      </c>
      <c r="AC1185" t="str">
        <f t="shared" si="549"/>
        <v/>
      </c>
      <c r="AD1185" t="str">
        <f t="shared" si="550"/>
        <v/>
      </c>
      <c r="AE1185" t="str">
        <f t="shared" si="551"/>
        <v/>
      </c>
      <c r="AF1185" t="str">
        <f t="shared" si="552"/>
        <v/>
      </c>
    </row>
    <row r="1186" spans="4:32" ht="14.4" hidden="1">
      <c r="D1186" t="str">
        <f t="shared" si="527"/>
        <v/>
      </c>
      <c r="E1186" t="str">
        <f t="shared" si="528"/>
        <v/>
      </c>
      <c r="F1186" t="str">
        <f t="shared" si="529"/>
        <v/>
      </c>
      <c r="G1186" t="str">
        <f t="shared" ref="G1186:G1249" si="553">IF(ISBLANK(A1186),"",IF(ISNUMBER(SEARCH("Windows 11 Home",BR1186)),"Windows 11 Home",IF(ISNUMBER(SEARCH("Windows 11 Pro",BR1186)),"Windows 11 Pro",IF(ISNUMBER(SEARCH("Chrome",AM1186)),"ChromeOS",""))))</f>
        <v/>
      </c>
      <c r="I1186" t="str">
        <f t="shared" si="530"/>
        <v/>
      </c>
      <c r="J1186" t="str">
        <f t="shared" si="531"/>
        <v/>
      </c>
      <c r="K1186" t="str">
        <f t="shared" si="532"/>
        <v/>
      </c>
      <c r="L1186" t="str">
        <f t="shared" si="533"/>
        <v/>
      </c>
      <c r="M1186" t="str">
        <f t="shared" si="534"/>
        <v/>
      </c>
      <c r="N1186" t="str">
        <f t="shared" si="535"/>
        <v/>
      </c>
      <c r="O1186" t="str">
        <f t="shared" si="536"/>
        <v/>
      </c>
      <c r="P1186" t="str">
        <f t="shared" si="537"/>
        <v/>
      </c>
      <c r="Q1186" t="str">
        <f t="shared" si="538"/>
        <v/>
      </c>
      <c r="R1186" t="str">
        <f t="shared" si="539"/>
        <v/>
      </c>
      <c r="S1186" t="str">
        <f t="shared" si="540"/>
        <v/>
      </c>
      <c r="T1186" t="str">
        <f t="shared" si="541"/>
        <v/>
      </c>
      <c r="U1186" t="str">
        <f t="shared" si="542"/>
        <v/>
      </c>
      <c r="V1186" t="str">
        <f t="shared" si="543"/>
        <v/>
      </c>
      <c r="W1186" t="str">
        <f t="shared" si="544"/>
        <v/>
      </c>
      <c r="X1186" t="str">
        <f t="shared" si="545"/>
        <v/>
      </c>
      <c r="Y1186" t="str">
        <f t="shared" si="546"/>
        <v/>
      </c>
      <c r="Z1186" t="str">
        <f t="shared" si="526"/>
        <v/>
      </c>
      <c r="AA1186" t="str">
        <f t="shared" si="547"/>
        <v/>
      </c>
      <c r="AB1186" t="str">
        <f t="shared" si="548"/>
        <v/>
      </c>
      <c r="AC1186" t="str">
        <f t="shared" si="549"/>
        <v/>
      </c>
      <c r="AD1186" t="str">
        <f t="shared" si="550"/>
        <v/>
      </c>
      <c r="AE1186" t="str">
        <f t="shared" si="551"/>
        <v/>
      </c>
      <c r="AF1186" t="str">
        <f t="shared" si="552"/>
        <v/>
      </c>
    </row>
    <row r="1187" spans="4:32" ht="14.4" hidden="1">
      <c r="D1187" t="str">
        <f t="shared" si="527"/>
        <v/>
      </c>
      <c r="E1187" t="str">
        <f t="shared" si="528"/>
        <v/>
      </c>
      <c r="F1187" t="str">
        <f t="shared" si="529"/>
        <v/>
      </c>
      <c r="G1187" t="str">
        <f t="shared" si="553"/>
        <v/>
      </c>
      <c r="I1187" t="str">
        <f t="shared" si="530"/>
        <v/>
      </c>
      <c r="J1187" t="str">
        <f t="shared" si="531"/>
        <v/>
      </c>
      <c r="K1187" t="str">
        <f t="shared" si="532"/>
        <v/>
      </c>
      <c r="L1187" t="str">
        <f t="shared" si="533"/>
        <v/>
      </c>
      <c r="M1187" t="str">
        <f t="shared" si="534"/>
        <v/>
      </c>
      <c r="N1187" t="str">
        <f t="shared" si="535"/>
        <v/>
      </c>
      <c r="O1187" t="str">
        <f t="shared" si="536"/>
        <v/>
      </c>
      <c r="P1187" t="str">
        <f t="shared" si="537"/>
        <v/>
      </c>
      <c r="Q1187" t="str">
        <f t="shared" si="538"/>
        <v/>
      </c>
      <c r="R1187" t="str">
        <f t="shared" si="539"/>
        <v/>
      </c>
      <c r="S1187" t="str">
        <f t="shared" si="540"/>
        <v/>
      </c>
      <c r="T1187" t="str">
        <f t="shared" si="541"/>
        <v/>
      </c>
      <c r="U1187" t="str">
        <f t="shared" si="542"/>
        <v/>
      </c>
      <c r="V1187" t="str">
        <f t="shared" si="543"/>
        <v/>
      </c>
      <c r="W1187" t="str">
        <f t="shared" si="544"/>
        <v/>
      </c>
      <c r="X1187" t="str">
        <f t="shared" si="545"/>
        <v/>
      </c>
      <c r="Y1187" t="str">
        <f t="shared" si="546"/>
        <v/>
      </c>
      <c r="Z1187" t="str">
        <f t="shared" si="526"/>
        <v/>
      </c>
      <c r="AA1187" t="str">
        <f t="shared" si="547"/>
        <v/>
      </c>
      <c r="AB1187" t="str">
        <f t="shared" si="548"/>
        <v/>
      </c>
      <c r="AC1187" t="str">
        <f t="shared" si="549"/>
        <v/>
      </c>
      <c r="AD1187" t="str">
        <f t="shared" si="550"/>
        <v/>
      </c>
      <c r="AE1187" t="str">
        <f t="shared" si="551"/>
        <v/>
      </c>
      <c r="AF1187" t="str">
        <f t="shared" si="552"/>
        <v/>
      </c>
    </row>
    <row r="1188" spans="4:32" ht="14.4" hidden="1">
      <c r="D1188" t="str">
        <f t="shared" si="527"/>
        <v/>
      </c>
      <c r="E1188" t="str">
        <f t="shared" si="528"/>
        <v/>
      </c>
      <c r="F1188" t="str">
        <f t="shared" si="529"/>
        <v/>
      </c>
      <c r="G1188" t="str">
        <f t="shared" si="553"/>
        <v/>
      </c>
      <c r="I1188" t="str">
        <f t="shared" si="530"/>
        <v/>
      </c>
      <c r="J1188" t="str">
        <f t="shared" si="531"/>
        <v/>
      </c>
      <c r="K1188" t="str">
        <f t="shared" si="532"/>
        <v/>
      </c>
      <c r="L1188" t="str">
        <f t="shared" si="533"/>
        <v/>
      </c>
      <c r="M1188" t="str">
        <f t="shared" si="534"/>
        <v/>
      </c>
      <c r="N1188" t="str">
        <f t="shared" si="535"/>
        <v/>
      </c>
      <c r="O1188" t="str">
        <f t="shared" si="536"/>
        <v/>
      </c>
      <c r="P1188" t="str">
        <f t="shared" si="537"/>
        <v/>
      </c>
      <c r="Q1188" t="str">
        <f t="shared" si="538"/>
        <v/>
      </c>
      <c r="R1188" t="str">
        <f t="shared" si="539"/>
        <v/>
      </c>
      <c r="S1188" t="str">
        <f t="shared" si="540"/>
        <v/>
      </c>
      <c r="T1188" t="str">
        <f t="shared" si="541"/>
        <v/>
      </c>
      <c r="U1188" t="str">
        <f t="shared" si="542"/>
        <v/>
      </c>
      <c r="V1188" t="str">
        <f t="shared" si="543"/>
        <v/>
      </c>
      <c r="W1188" t="str">
        <f t="shared" si="544"/>
        <v/>
      </c>
      <c r="X1188" t="str">
        <f t="shared" si="545"/>
        <v/>
      </c>
      <c r="Y1188" t="str">
        <f t="shared" si="546"/>
        <v/>
      </c>
      <c r="Z1188" t="str">
        <f t="shared" si="526"/>
        <v/>
      </c>
      <c r="AA1188" t="str">
        <f t="shared" si="547"/>
        <v/>
      </c>
      <c r="AB1188" t="str">
        <f t="shared" si="548"/>
        <v/>
      </c>
      <c r="AC1188" t="str">
        <f t="shared" si="549"/>
        <v/>
      </c>
      <c r="AD1188" t="str">
        <f t="shared" si="550"/>
        <v/>
      </c>
      <c r="AE1188" t="str">
        <f t="shared" si="551"/>
        <v/>
      </c>
      <c r="AF1188" t="str">
        <f t="shared" si="552"/>
        <v/>
      </c>
    </row>
    <row r="1189" spans="4:32" ht="14.4" hidden="1">
      <c r="D1189" t="str">
        <f t="shared" si="527"/>
        <v/>
      </c>
      <c r="E1189" t="str">
        <f t="shared" si="528"/>
        <v/>
      </c>
      <c r="F1189" t="str">
        <f t="shared" si="529"/>
        <v/>
      </c>
      <c r="G1189" t="str">
        <f t="shared" si="553"/>
        <v/>
      </c>
      <c r="I1189" t="str">
        <f t="shared" si="530"/>
        <v/>
      </c>
      <c r="J1189" t="str">
        <f t="shared" si="531"/>
        <v/>
      </c>
      <c r="K1189" t="str">
        <f t="shared" si="532"/>
        <v/>
      </c>
      <c r="L1189" t="str">
        <f t="shared" si="533"/>
        <v/>
      </c>
      <c r="M1189" t="str">
        <f t="shared" si="534"/>
        <v/>
      </c>
      <c r="N1189" t="str">
        <f t="shared" si="535"/>
        <v/>
      </c>
      <c r="O1189" t="str">
        <f t="shared" si="536"/>
        <v/>
      </c>
      <c r="P1189" t="str">
        <f t="shared" si="537"/>
        <v/>
      </c>
      <c r="Q1189" t="str">
        <f t="shared" si="538"/>
        <v/>
      </c>
      <c r="R1189" t="str">
        <f t="shared" si="539"/>
        <v/>
      </c>
      <c r="S1189" t="str">
        <f t="shared" si="540"/>
        <v/>
      </c>
      <c r="T1189" t="str">
        <f t="shared" si="541"/>
        <v/>
      </c>
      <c r="U1189" t="str">
        <f t="shared" si="542"/>
        <v/>
      </c>
      <c r="V1189" t="str">
        <f t="shared" si="543"/>
        <v/>
      </c>
      <c r="W1189" t="str">
        <f t="shared" si="544"/>
        <v/>
      </c>
      <c r="X1189" t="str">
        <f t="shared" si="545"/>
        <v/>
      </c>
      <c r="Y1189" t="str">
        <f t="shared" si="546"/>
        <v/>
      </c>
      <c r="Z1189" t="str">
        <f t="shared" si="526"/>
        <v/>
      </c>
      <c r="AA1189" t="str">
        <f t="shared" si="547"/>
        <v/>
      </c>
      <c r="AB1189" t="str">
        <f t="shared" si="548"/>
        <v/>
      </c>
      <c r="AC1189" t="str">
        <f t="shared" si="549"/>
        <v/>
      </c>
      <c r="AD1189" t="str">
        <f t="shared" si="550"/>
        <v/>
      </c>
      <c r="AE1189" t="str">
        <f t="shared" si="551"/>
        <v/>
      </c>
      <c r="AF1189" t="str">
        <f t="shared" si="552"/>
        <v/>
      </c>
    </row>
    <row r="1190" spans="4:32" ht="14.4" hidden="1">
      <c r="D1190" t="str">
        <f t="shared" si="527"/>
        <v/>
      </c>
      <c r="E1190" t="str">
        <f t="shared" si="528"/>
        <v/>
      </c>
      <c r="F1190" t="str">
        <f t="shared" si="529"/>
        <v/>
      </c>
      <c r="G1190" t="str">
        <f t="shared" si="553"/>
        <v/>
      </c>
      <c r="I1190" t="str">
        <f t="shared" si="530"/>
        <v/>
      </c>
      <c r="J1190" t="str">
        <f t="shared" si="531"/>
        <v/>
      </c>
      <c r="K1190" t="str">
        <f t="shared" si="532"/>
        <v/>
      </c>
      <c r="L1190" t="str">
        <f t="shared" si="533"/>
        <v/>
      </c>
      <c r="M1190" t="str">
        <f t="shared" si="534"/>
        <v/>
      </c>
      <c r="N1190" t="str">
        <f t="shared" si="535"/>
        <v/>
      </c>
      <c r="O1190" t="str">
        <f t="shared" si="536"/>
        <v/>
      </c>
      <c r="P1190" t="str">
        <f t="shared" si="537"/>
        <v/>
      </c>
      <c r="Q1190" t="str">
        <f t="shared" si="538"/>
        <v/>
      </c>
      <c r="R1190" t="str">
        <f t="shared" si="539"/>
        <v/>
      </c>
      <c r="S1190" t="str">
        <f t="shared" si="540"/>
        <v/>
      </c>
      <c r="T1190" t="str">
        <f t="shared" si="541"/>
        <v/>
      </c>
      <c r="U1190" t="str">
        <f t="shared" si="542"/>
        <v/>
      </c>
      <c r="V1190" t="str">
        <f t="shared" si="543"/>
        <v/>
      </c>
      <c r="W1190" t="str">
        <f t="shared" si="544"/>
        <v/>
      </c>
      <c r="X1190" t="str">
        <f t="shared" si="545"/>
        <v/>
      </c>
      <c r="Y1190" t="str">
        <f t="shared" si="546"/>
        <v/>
      </c>
      <c r="Z1190" t="str">
        <f t="shared" si="526"/>
        <v/>
      </c>
      <c r="AA1190" t="str">
        <f t="shared" si="547"/>
        <v/>
      </c>
      <c r="AB1190" t="str">
        <f t="shared" si="548"/>
        <v/>
      </c>
      <c r="AC1190" t="str">
        <f t="shared" si="549"/>
        <v/>
      </c>
      <c r="AD1190" t="str">
        <f t="shared" si="550"/>
        <v/>
      </c>
      <c r="AE1190" t="str">
        <f t="shared" si="551"/>
        <v/>
      </c>
      <c r="AF1190" t="str">
        <f t="shared" si="552"/>
        <v/>
      </c>
    </row>
    <row r="1191" spans="4:32" ht="14.4" hidden="1">
      <c r="D1191" t="str">
        <f t="shared" si="527"/>
        <v/>
      </c>
      <c r="E1191" t="str">
        <f t="shared" si="528"/>
        <v/>
      </c>
      <c r="F1191" t="str">
        <f t="shared" si="529"/>
        <v/>
      </c>
      <c r="G1191" t="str">
        <f t="shared" si="553"/>
        <v/>
      </c>
      <c r="I1191" t="str">
        <f t="shared" si="530"/>
        <v/>
      </c>
      <c r="J1191" t="str">
        <f t="shared" si="531"/>
        <v/>
      </c>
      <c r="K1191" t="str">
        <f t="shared" si="532"/>
        <v/>
      </c>
      <c r="L1191" t="str">
        <f t="shared" si="533"/>
        <v/>
      </c>
      <c r="M1191" t="str">
        <f t="shared" si="534"/>
        <v/>
      </c>
      <c r="N1191" t="str">
        <f t="shared" si="535"/>
        <v/>
      </c>
      <c r="O1191" t="str">
        <f t="shared" si="536"/>
        <v/>
      </c>
      <c r="P1191" t="str">
        <f t="shared" si="537"/>
        <v/>
      </c>
      <c r="Q1191" t="str">
        <f t="shared" si="538"/>
        <v/>
      </c>
      <c r="R1191" t="str">
        <f t="shared" si="539"/>
        <v/>
      </c>
      <c r="S1191" t="str">
        <f t="shared" si="540"/>
        <v/>
      </c>
      <c r="T1191" t="str">
        <f t="shared" si="541"/>
        <v/>
      </c>
      <c r="U1191" t="str">
        <f t="shared" si="542"/>
        <v/>
      </c>
      <c r="V1191" t="str">
        <f t="shared" si="543"/>
        <v/>
      </c>
      <c r="W1191" t="str">
        <f t="shared" si="544"/>
        <v/>
      </c>
      <c r="X1191" t="str">
        <f t="shared" si="545"/>
        <v/>
      </c>
      <c r="Y1191" t="str">
        <f t="shared" si="546"/>
        <v/>
      </c>
      <c r="Z1191" t="str">
        <f t="shared" si="526"/>
        <v/>
      </c>
      <c r="AA1191" t="str">
        <f t="shared" si="547"/>
        <v/>
      </c>
      <c r="AB1191" t="str">
        <f t="shared" si="548"/>
        <v/>
      </c>
      <c r="AC1191" t="str">
        <f t="shared" si="549"/>
        <v/>
      </c>
      <c r="AD1191" t="str">
        <f t="shared" si="550"/>
        <v/>
      </c>
      <c r="AE1191" t="str">
        <f t="shared" si="551"/>
        <v/>
      </c>
      <c r="AF1191" t="str">
        <f t="shared" si="552"/>
        <v/>
      </c>
    </row>
    <row r="1192" spans="4:32" ht="14.4" hidden="1">
      <c r="D1192" t="str">
        <f t="shared" si="527"/>
        <v/>
      </c>
      <c r="E1192" t="str">
        <f t="shared" si="528"/>
        <v/>
      </c>
      <c r="F1192" t="str">
        <f t="shared" si="529"/>
        <v/>
      </c>
      <c r="G1192" t="str">
        <f t="shared" si="553"/>
        <v/>
      </c>
      <c r="I1192" t="str">
        <f t="shared" si="530"/>
        <v/>
      </c>
      <c r="J1192" t="str">
        <f t="shared" si="531"/>
        <v/>
      </c>
      <c r="K1192" t="str">
        <f t="shared" si="532"/>
        <v/>
      </c>
      <c r="L1192" t="str">
        <f t="shared" si="533"/>
        <v/>
      </c>
      <c r="M1192" t="str">
        <f t="shared" si="534"/>
        <v/>
      </c>
      <c r="N1192" t="str">
        <f t="shared" si="535"/>
        <v/>
      </c>
      <c r="O1192" t="str">
        <f t="shared" si="536"/>
        <v/>
      </c>
      <c r="P1192" t="str">
        <f t="shared" si="537"/>
        <v/>
      </c>
      <c r="Q1192" t="str">
        <f t="shared" si="538"/>
        <v/>
      </c>
      <c r="R1192" t="str">
        <f t="shared" si="539"/>
        <v/>
      </c>
      <c r="S1192" t="str">
        <f t="shared" si="540"/>
        <v/>
      </c>
      <c r="T1192" t="str">
        <f t="shared" si="541"/>
        <v/>
      </c>
      <c r="U1192" t="str">
        <f t="shared" si="542"/>
        <v/>
      </c>
      <c r="V1192" t="str">
        <f t="shared" si="543"/>
        <v/>
      </c>
      <c r="W1192" t="str">
        <f t="shared" si="544"/>
        <v/>
      </c>
      <c r="X1192" t="str">
        <f t="shared" si="545"/>
        <v/>
      </c>
      <c r="Y1192" t="str">
        <f t="shared" si="546"/>
        <v/>
      </c>
      <c r="Z1192" t="str">
        <f t="shared" si="526"/>
        <v/>
      </c>
      <c r="AA1192" t="str">
        <f t="shared" si="547"/>
        <v/>
      </c>
      <c r="AB1192" t="str">
        <f t="shared" si="548"/>
        <v/>
      </c>
      <c r="AC1192" t="str">
        <f t="shared" si="549"/>
        <v/>
      </c>
      <c r="AD1192" t="str">
        <f t="shared" si="550"/>
        <v/>
      </c>
      <c r="AE1192" t="str">
        <f t="shared" si="551"/>
        <v/>
      </c>
      <c r="AF1192" t="str">
        <f t="shared" si="552"/>
        <v/>
      </c>
    </row>
    <row r="1193" spans="4:32" ht="14.4" hidden="1">
      <c r="D1193" t="str">
        <f t="shared" si="527"/>
        <v/>
      </c>
      <c r="E1193" t="str">
        <f t="shared" si="528"/>
        <v/>
      </c>
      <c r="F1193" t="str">
        <f t="shared" si="529"/>
        <v/>
      </c>
      <c r="G1193" t="str">
        <f t="shared" si="553"/>
        <v/>
      </c>
      <c r="I1193" t="str">
        <f t="shared" si="530"/>
        <v/>
      </c>
      <c r="J1193" t="str">
        <f t="shared" si="531"/>
        <v/>
      </c>
      <c r="K1193" t="str">
        <f t="shared" si="532"/>
        <v/>
      </c>
      <c r="L1193" t="str">
        <f t="shared" si="533"/>
        <v/>
      </c>
      <c r="M1193" t="str">
        <f t="shared" si="534"/>
        <v/>
      </c>
      <c r="N1193" t="str">
        <f t="shared" si="535"/>
        <v/>
      </c>
      <c r="O1193" t="str">
        <f t="shared" si="536"/>
        <v/>
      </c>
      <c r="P1193" t="str">
        <f t="shared" si="537"/>
        <v/>
      </c>
      <c r="Q1193" t="str">
        <f t="shared" si="538"/>
        <v/>
      </c>
      <c r="R1193" t="str">
        <f t="shared" si="539"/>
        <v/>
      </c>
      <c r="S1193" t="str">
        <f t="shared" si="540"/>
        <v/>
      </c>
      <c r="T1193" t="str">
        <f t="shared" si="541"/>
        <v/>
      </c>
      <c r="U1193" t="str">
        <f t="shared" si="542"/>
        <v/>
      </c>
      <c r="V1193" t="str">
        <f t="shared" si="543"/>
        <v/>
      </c>
      <c r="W1193" t="str">
        <f t="shared" si="544"/>
        <v/>
      </c>
      <c r="X1193" t="str">
        <f t="shared" si="545"/>
        <v/>
      </c>
      <c r="Y1193" t="str">
        <f t="shared" si="546"/>
        <v/>
      </c>
      <c r="Z1193" t="str">
        <f t="shared" si="526"/>
        <v/>
      </c>
      <c r="AA1193" t="str">
        <f t="shared" si="547"/>
        <v/>
      </c>
      <c r="AB1193" t="str">
        <f t="shared" si="548"/>
        <v/>
      </c>
      <c r="AC1193" t="str">
        <f t="shared" si="549"/>
        <v/>
      </c>
      <c r="AD1193" t="str">
        <f t="shared" si="550"/>
        <v/>
      </c>
      <c r="AE1193" t="str">
        <f t="shared" si="551"/>
        <v/>
      </c>
      <c r="AF1193" t="str">
        <f t="shared" si="552"/>
        <v/>
      </c>
    </row>
    <row r="1194" spans="4:32" ht="14.4" hidden="1">
      <c r="D1194" t="str">
        <f t="shared" si="527"/>
        <v/>
      </c>
      <c r="E1194" t="str">
        <f t="shared" si="528"/>
        <v/>
      </c>
      <c r="F1194" t="str">
        <f t="shared" si="529"/>
        <v/>
      </c>
      <c r="G1194" t="str">
        <f t="shared" si="553"/>
        <v/>
      </c>
      <c r="I1194" t="str">
        <f t="shared" si="530"/>
        <v/>
      </c>
      <c r="J1194" t="str">
        <f t="shared" si="531"/>
        <v/>
      </c>
      <c r="K1194" t="str">
        <f t="shared" si="532"/>
        <v/>
      </c>
      <c r="L1194" t="str">
        <f t="shared" si="533"/>
        <v/>
      </c>
      <c r="M1194" t="str">
        <f t="shared" si="534"/>
        <v/>
      </c>
      <c r="N1194" t="str">
        <f t="shared" si="535"/>
        <v/>
      </c>
      <c r="O1194" t="str">
        <f t="shared" si="536"/>
        <v/>
      </c>
      <c r="P1194" t="str">
        <f t="shared" si="537"/>
        <v/>
      </c>
      <c r="Q1194" t="str">
        <f t="shared" si="538"/>
        <v/>
      </c>
      <c r="R1194" t="str">
        <f t="shared" si="539"/>
        <v/>
      </c>
      <c r="S1194" t="str">
        <f t="shared" si="540"/>
        <v/>
      </c>
      <c r="T1194" t="str">
        <f t="shared" si="541"/>
        <v/>
      </c>
      <c r="U1194" t="str">
        <f t="shared" si="542"/>
        <v/>
      </c>
      <c r="V1194" t="str">
        <f t="shared" si="543"/>
        <v/>
      </c>
      <c r="W1194" t="str">
        <f t="shared" si="544"/>
        <v/>
      </c>
      <c r="X1194" t="str">
        <f t="shared" si="545"/>
        <v/>
      </c>
      <c r="Y1194" t="str">
        <f t="shared" si="546"/>
        <v/>
      </c>
      <c r="Z1194" t="str">
        <f t="shared" si="526"/>
        <v/>
      </c>
      <c r="AA1194" t="str">
        <f t="shared" si="547"/>
        <v/>
      </c>
      <c r="AB1194" t="str">
        <f t="shared" si="548"/>
        <v/>
      </c>
      <c r="AC1194" t="str">
        <f t="shared" si="549"/>
        <v/>
      </c>
      <c r="AD1194" t="str">
        <f t="shared" si="550"/>
        <v/>
      </c>
      <c r="AE1194" t="str">
        <f t="shared" si="551"/>
        <v/>
      </c>
      <c r="AF1194" t="str">
        <f t="shared" si="552"/>
        <v/>
      </c>
    </row>
    <row r="1195" spans="4:32" ht="14.4" hidden="1">
      <c r="D1195" t="str">
        <f t="shared" si="527"/>
        <v/>
      </c>
      <c r="E1195" t="str">
        <f t="shared" si="528"/>
        <v/>
      </c>
      <c r="F1195" t="str">
        <f t="shared" si="529"/>
        <v/>
      </c>
      <c r="G1195" t="str">
        <f t="shared" si="553"/>
        <v/>
      </c>
      <c r="I1195" t="str">
        <f t="shared" si="530"/>
        <v/>
      </c>
      <c r="J1195" t="str">
        <f t="shared" si="531"/>
        <v/>
      </c>
      <c r="K1195" t="str">
        <f t="shared" si="532"/>
        <v/>
      </c>
      <c r="L1195" t="str">
        <f t="shared" si="533"/>
        <v/>
      </c>
      <c r="M1195" t="str">
        <f t="shared" si="534"/>
        <v/>
      </c>
      <c r="N1195" t="str">
        <f t="shared" si="535"/>
        <v/>
      </c>
      <c r="O1195" t="str">
        <f t="shared" si="536"/>
        <v/>
      </c>
      <c r="P1195" t="str">
        <f t="shared" si="537"/>
        <v/>
      </c>
      <c r="Q1195" t="str">
        <f t="shared" si="538"/>
        <v/>
      </c>
      <c r="R1195" t="str">
        <f t="shared" si="539"/>
        <v/>
      </c>
      <c r="S1195" t="str">
        <f t="shared" si="540"/>
        <v/>
      </c>
      <c r="T1195" t="str">
        <f t="shared" si="541"/>
        <v/>
      </c>
      <c r="U1195" t="str">
        <f t="shared" si="542"/>
        <v/>
      </c>
      <c r="V1195" t="str">
        <f t="shared" si="543"/>
        <v/>
      </c>
      <c r="W1195" t="str">
        <f t="shared" si="544"/>
        <v/>
      </c>
      <c r="X1195" t="str">
        <f t="shared" si="545"/>
        <v/>
      </c>
      <c r="Y1195" t="str">
        <f t="shared" si="546"/>
        <v/>
      </c>
      <c r="Z1195" t="str">
        <f t="shared" si="526"/>
        <v/>
      </c>
      <c r="AA1195" t="str">
        <f t="shared" si="547"/>
        <v/>
      </c>
      <c r="AB1195" t="str">
        <f t="shared" si="548"/>
        <v/>
      </c>
      <c r="AC1195" t="str">
        <f t="shared" si="549"/>
        <v/>
      </c>
      <c r="AD1195" t="str">
        <f t="shared" si="550"/>
        <v/>
      </c>
      <c r="AE1195" t="str">
        <f t="shared" si="551"/>
        <v/>
      </c>
      <c r="AF1195" t="str">
        <f t="shared" si="552"/>
        <v/>
      </c>
    </row>
    <row r="1196" spans="4:32" ht="14.4" hidden="1">
      <c r="D1196" t="str">
        <f t="shared" si="527"/>
        <v/>
      </c>
      <c r="E1196" t="str">
        <f t="shared" si="528"/>
        <v/>
      </c>
      <c r="F1196" t="str">
        <f t="shared" si="529"/>
        <v/>
      </c>
      <c r="G1196" t="str">
        <f t="shared" si="553"/>
        <v/>
      </c>
      <c r="I1196" t="str">
        <f t="shared" si="530"/>
        <v/>
      </c>
      <c r="J1196" t="str">
        <f t="shared" si="531"/>
        <v/>
      </c>
      <c r="K1196" t="str">
        <f t="shared" si="532"/>
        <v/>
      </c>
      <c r="L1196" t="str">
        <f t="shared" si="533"/>
        <v/>
      </c>
      <c r="M1196" t="str">
        <f t="shared" si="534"/>
        <v/>
      </c>
      <c r="N1196" t="str">
        <f t="shared" si="535"/>
        <v/>
      </c>
      <c r="O1196" t="str">
        <f t="shared" si="536"/>
        <v/>
      </c>
      <c r="P1196" t="str">
        <f t="shared" si="537"/>
        <v/>
      </c>
      <c r="Q1196" t="str">
        <f t="shared" si="538"/>
        <v/>
      </c>
      <c r="R1196" t="str">
        <f t="shared" si="539"/>
        <v/>
      </c>
      <c r="S1196" t="str">
        <f t="shared" si="540"/>
        <v/>
      </c>
      <c r="T1196" t="str">
        <f t="shared" si="541"/>
        <v/>
      </c>
      <c r="U1196" t="str">
        <f t="shared" si="542"/>
        <v/>
      </c>
      <c r="V1196" t="str">
        <f t="shared" si="543"/>
        <v/>
      </c>
      <c r="W1196" t="str">
        <f t="shared" si="544"/>
        <v/>
      </c>
      <c r="X1196" t="str">
        <f t="shared" si="545"/>
        <v/>
      </c>
      <c r="Y1196" t="str">
        <f t="shared" si="546"/>
        <v/>
      </c>
      <c r="Z1196" t="str">
        <f t="shared" si="526"/>
        <v/>
      </c>
      <c r="AA1196" t="str">
        <f t="shared" si="547"/>
        <v/>
      </c>
      <c r="AB1196" t="str">
        <f t="shared" si="548"/>
        <v/>
      </c>
      <c r="AC1196" t="str">
        <f t="shared" si="549"/>
        <v/>
      </c>
      <c r="AD1196" t="str">
        <f t="shared" si="550"/>
        <v/>
      </c>
      <c r="AE1196" t="str">
        <f t="shared" si="551"/>
        <v/>
      </c>
      <c r="AF1196" t="str">
        <f t="shared" si="552"/>
        <v/>
      </c>
    </row>
    <row r="1197" spans="4:32" ht="14.4" hidden="1">
      <c r="D1197" t="str">
        <f t="shared" si="527"/>
        <v/>
      </c>
      <c r="E1197" t="str">
        <f t="shared" si="528"/>
        <v/>
      </c>
      <c r="F1197" t="str">
        <f t="shared" si="529"/>
        <v/>
      </c>
      <c r="G1197" t="str">
        <f t="shared" si="553"/>
        <v/>
      </c>
      <c r="I1197" t="str">
        <f t="shared" si="530"/>
        <v/>
      </c>
      <c r="J1197" t="str">
        <f t="shared" si="531"/>
        <v/>
      </c>
      <c r="K1197" t="str">
        <f t="shared" si="532"/>
        <v/>
      </c>
      <c r="L1197" t="str">
        <f t="shared" si="533"/>
        <v/>
      </c>
      <c r="M1197" t="str">
        <f t="shared" si="534"/>
        <v/>
      </c>
      <c r="N1197" t="str">
        <f t="shared" si="535"/>
        <v/>
      </c>
      <c r="O1197" t="str">
        <f t="shared" si="536"/>
        <v/>
      </c>
      <c r="P1197" t="str">
        <f t="shared" si="537"/>
        <v/>
      </c>
      <c r="Q1197" t="str">
        <f t="shared" si="538"/>
        <v/>
      </c>
      <c r="R1197" t="str">
        <f t="shared" si="539"/>
        <v/>
      </c>
      <c r="S1197" t="str">
        <f t="shared" si="540"/>
        <v/>
      </c>
      <c r="T1197" t="str">
        <f t="shared" si="541"/>
        <v/>
      </c>
      <c r="U1197" t="str">
        <f t="shared" si="542"/>
        <v/>
      </c>
      <c r="V1197" t="str">
        <f t="shared" si="543"/>
        <v/>
      </c>
      <c r="W1197" t="str">
        <f t="shared" si="544"/>
        <v/>
      </c>
      <c r="X1197" t="str">
        <f t="shared" si="545"/>
        <v/>
      </c>
      <c r="Y1197" t="str">
        <f t="shared" si="546"/>
        <v/>
      </c>
      <c r="Z1197" t="str">
        <f t="shared" si="526"/>
        <v/>
      </c>
      <c r="AA1197" t="str">
        <f t="shared" si="547"/>
        <v/>
      </c>
      <c r="AB1197" t="str">
        <f t="shared" si="548"/>
        <v/>
      </c>
      <c r="AC1197" t="str">
        <f t="shared" si="549"/>
        <v/>
      </c>
      <c r="AD1197" t="str">
        <f t="shared" si="550"/>
        <v/>
      </c>
      <c r="AE1197" t="str">
        <f t="shared" si="551"/>
        <v/>
      </c>
      <c r="AF1197" t="str">
        <f t="shared" si="552"/>
        <v/>
      </c>
    </row>
    <row r="1198" spans="4:32" ht="14.4" hidden="1">
      <c r="D1198" t="str">
        <f t="shared" si="527"/>
        <v/>
      </c>
      <c r="E1198" t="str">
        <f t="shared" si="528"/>
        <v/>
      </c>
      <c r="F1198" t="str">
        <f t="shared" si="529"/>
        <v/>
      </c>
      <c r="G1198" t="str">
        <f t="shared" si="553"/>
        <v/>
      </c>
      <c r="I1198" t="str">
        <f t="shared" si="530"/>
        <v/>
      </c>
      <c r="J1198" t="str">
        <f t="shared" si="531"/>
        <v/>
      </c>
      <c r="K1198" t="str">
        <f t="shared" si="532"/>
        <v/>
      </c>
      <c r="L1198" t="str">
        <f t="shared" si="533"/>
        <v/>
      </c>
      <c r="M1198" t="str">
        <f t="shared" si="534"/>
        <v/>
      </c>
      <c r="N1198" t="str">
        <f t="shared" si="535"/>
        <v/>
      </c>
      <c r="O1198" t="str">
        <f t="shared" si="536"/>
        <v/>
      </c>
      <c r="P1198" t="str">
        <f t="shared" si="537"/>
        <v/>
      </c>
      <c r="Q1198" t="str">
        <f t="shared" si="538"/>
        <v/>
      </c>
      <c r="R1198" t="str">
        <f t="shared" si="539"/>
        <v/>
      </c>
      <c r="S1198" t="str">
        <f t="shared" si="540"/>
        <v/>
      </c>
      <c r="T1198" t="str">
        <f t="shared" si="541"/>
        <v/>
      </c>
      <c r="U1198" t="str">
        <f t="shared" si="542"/>
        <v/>
      </c>
      <c r="V1198" t="str">
        <f t="shared" si="543"/>
        <v/>
      </c>
      <c r="W1198" t="str">
        <f t="shared" si="544"/>
        <v/>
      </c>
      <c r="X1198" t="str">
        <f t="shared" si="545"/>
        <v/>
      </c>
      <c r="Y1198" t="str">
        <f t="shared" si="546"/>
        <v/>
      </c>
      <c r="Z1198" t="str">
        <f t="shared" si="526"/>
        <v/>
      </c>
      <c r="AA1198" t="str">
        <f t="shared" si="547"/>
        <v/>
      </c>
      <c r="AB1198" t="str">
        <f t="shared" si="548"/>
        <v/>
      </c>
      <c r="AC1198" t="str">
        <f t="shared" si="549"/>
        <v/>
      </c>
      <c r="AD1198" t="str">
        <f t="shared" si="550"/>
        <v/>
      </c>
      <c r="AE1198" t="str">
        <f t="shared" si="551"/>
        <v/>
      </c>
      <c r="AF1198" t="str">
        <f t="shared" si="552"/>
        <v/>
      </c>
    </row>
    <row r="1199" spans="4:32" ht="14.4" hidden="1">
      <c r="D1199" t="str">
        <f t="shared" si="527"/>
        <v/>
      </c>
      <c r="E1199" t="str">
        <f t="shared" si="528"/>
        <v/>
      </c>
      <c r="F1199" t="str">
        <f t="shared" si="529"/>
        <v/>
      </c>
      <c r="G1199" t="str">
        <f t="shared" si="553"/>
        <v/>
      </c>
      <c r="I1199" t="str">
        <f t="shared" si="530"/>
        <v/>
      </c>
      <c r="J1199" t="str">
        <f t="shared" si="531"/>
        <v/>
      </c>
      <c r="K1199" t="str">
        <f t="shared" si="532"/>
        <v/>
      </c>
      <c r="L1199" t="str">
        <f t="shared" si="533"/>
        <v/>
      </c>
      <c r="M1199" t="str">
        <f t="shared" si="534"/>
        <v/>
      </c>
      <c r="N1199" t="str">
        <f t="shared" si="535"/>
        <v/>
      </c>
      <c r="O1199" t="str">
        <f t="shared" si="536"/>
        <v/>
      </c>
      <c r="P1199" t="str">
        <f t="shared" si="537"/>
        <v/>
      </c>
      <c r="Q1199" t="str">
        <f t="shared" si="538"/>
        <v/>
      </c>
      <c r="R1199" t="str">
        <f t="shared" si="539"/>
        <v/>
      </c>
      <c r="S1199" t="str">
        <f t="shared" si="540"/>
        <v/>
      </c>
      <c r="T1199" t="str">
        <f t="shared" si="541"/>
        <v/>
      </c>
      <c r="U1199" t="str">
        <f t="shared" si="542"/>
        <v/>
      </c>
      <c r="V1199" t="str">
        <f t="shared" si="543"/>
        <v/>
      </c>
      <c r="W1199" t="str">
        <f t="shared" si="544"/>
        <v/>
      </c>
      <c r="X1199" t="str">
        <f t="shared" si="545"/>
        <v/>
      </c>
      <c r="Y1199" t="str">
        <f t="shared" si="546"/>
        <v/>
      </c>
      <c r="Z1199" t="str">
        <f t="shared" si="526"/>
        <v/>
      </c>
      <c r="AA1199" t="str">
        <f t="shared" si="547"/>
        <v/>
      </c>
      <c r="AB1199" t="str">
        <f t="shared" si="548"/>
        <v/>
      </c>
      <c r="AC1199" t="str">
        <f t="shared" si="549"/>
        <v/>
      </c>
      <c r="AD1199" t="str">
        <f t="shared" si="550"/>
        <v/>
      </c>
      <c r="AE1199" t="str">
        <f t="shared" si="551"/>
        <v/>
      </c>
      <c r="AF1199" t="str">
        <f t="shared" si="552"/>
        <v/>
      </c>
    </row>
    <row r="1200" spans="4:32" ht="14.4" hidden="1">
      <c r="D1200" t="str">
        <f t="shared" si="527"/>
        <v/>
      </c>
      <c r="E1200" t="str">
        <f t="shared" si="528"/>
        <v/>
      </c>
      <c r="F1200" t="str">
        <f t="shared" si="529"/>
        <v/>
      </c>
      <c r="G1200" t="str">
        <f t="shared" si="553"/>
        <v/>
      </c>
      <c r="I1200" t="str">
        <f t="shared" si="530"/>
        <v/>
      </c>
      <c r="J1200" t="str">
        <f t="shared" si="531"/>
        <v/>
      </c>
      <c r="K1200" t="str">
        <f t="shared" si="532"/>
        <v/>
      </c>
      <c r="L1200" t="str">
        <f t="shared" si="533"/>
        <v/>
      </c>
      <c r="M1200" t="str">
        <f t="shared" si="534"/>
        <v/>
      </c>
      <c r="N1200" t="str">
        <f t="shared" si="535"/>
        <v/>
      </c>
      <c r="O1200" t="str">
        <f t="shared" si="536"/>
        <v/>
      </c>
      <c r="P1200" t="str">
        <f t="shared" si="537"/>
        <v/>
      </c>
      <c r="Q1200" t="str">
        <f t="shared" si="538"/>
        <v/>
      </c>
      <c r="R1200" t="str">
        <f t="shared" si="539"/>
        <v/>
      </c>
      <c r="S1200" t="str">
        <f t="shared" si="540"/>
        <v/>
      </c>
      <c r="T1200" t="str">
        <f t="shared" si="541"/>
        <v/>
      </c>
      <c r="U1200" t="str">
        <f t="shared" si="542"/>
        <v/>
      </c>
      <c r="V1200" t="str">
        <f t="shared" si="543"/>
        <v/>
      </c>
      <c r="W1200" t="str">
        <f t="shared" si="544"/>
        <v/>
      </c>
      <c r="X1200" t="str">
        <f t="shared" si="545"/>
        <v/>
      </c>
      <c r="Y1200" t="str">
        <f t="shared" si="546"/>
        <v/>
      </c>
      <c r="Z1200" t="str">
        <f t="shared" si="526"/>
        <v/>
      </c>
      <c r="AA1200" t="str">
        <f t="shared" si="547"/>
        <v/>
      </c>
      <c r="AB1200" t="str">
        <f t="shared" si="548"/>
        <v/>
      </c>
      <c r="AC1200" t="str">
        <f t="shared" si="549"/>
        <v/>
      </c>
      <c r="AD1200" t="str">
        <f t="shared" si="550"/>
        <v/>
      </c>
      <c r="AE1200" t="str">
        <f t="shared" si="551"/>
        <v/>
      </c>
      <c r="AF1200" t="str">
        <f t="shared" si="552"/>
        <v/>
      </c>
    </row>
    <row r="1201" spans="4:32" ht="14.4" hidden="1">
      <c r="D1201" t="str">
        <f t="shared" si="527"/>
        <v/>
      </c>
      <c r="E1201" t="str">
        <f t="shared" si="528"/>
        <v/>
      </c>
      <c r="F1201" t="str">
        <f t="shared" si="529"/>
        <v/>
      </c>
      <c r="G1201" t="str">
        <f t="shared" si="553"/>
        <v/>
      </c>
      <c r="I1201" t="str">
        <f t="shared" si="530"/>
        <v/>
      </c>
      <c r="J1201" t="str">
        <f t="shared" si="531"/>
        <v/>
      </c>
      <c r="K1201" t="str">
        <f t="shared" si="532"/>
        <v/>
      </c>
      <c r="L1201" t="str">
        <f t="shared" si="533"/>
        <v/>
      </c>
      <c r="M1201" t="str">
        <f t="shared" si="534"/>
        <v/>
      </c>
      <c r="N1201" t="str">
        <f t="shared" si="535"/>
        <v/>
      </c>
      <c r="O1201" t="str">
        <f t="shared" si="536"/>
        <v/>
      </c>
      <c r="P1201" t="str">
        <f t="shared" si="537"/>
        <v/>
      </c>
      <c r="Q1201" t="str">
        <f t="shared" si="538"/>
        <v/>
      </c>
      <c r="R1201" t="str">
        <f t="shared" si="539"/>
        <v/>
      </c>
      <c r="S1201" t="str">
        <f t="shared" si="540"/>
        <v/>
      </c>
      <c r="T1201" t="str">
        <f t="shared" si="541"/>
        <v/>
      </c>
      <c r="U1201" t="str">
        <f t="shared" si="542"/>
        <v/>
      </c>
      <c r="V1201" t="str">
        <f t="shared" si="543"/>
        <v/>
      </c>
      <c r="W1201" t="str">
        <f t="shared" si="544"/>
        <v/>
      </c>
      <c r="X1201" t="str">
        <f t="shared" si="545"/>
        <v/>
      </c>
      <c r="Y1201" t="str">
        <f t="shared" si="546"/>
        <v/>
      </c>
      <c r="Z1201" t="str">
        <f t="shared" si="526"/>
        <v/>
      </c>
      <c r="AA1201" t="str">
        <f t="shared" si="547"/>
        <v/>
      </c>
      <c r="AB1201" t="str">
        <f t="shared" si="548"/>
        <v/>
      </c>
      <c r="AC1201" t="str">
        <f t="shared" si="549"/>
        <v/>
      </c>
      <c r="AD1201" t="str">
        <f t="shared" si="550"/>
        <v/>
      </c>
      <c r="AE1201" t="str">
        <f t="shared" si="551"/>
        <v/>
      </c>
      <c r="AF1201" t="str">
        <f t="shared" si="552"/>
        <v/>
      </c>
    </row>
    <row r="1202" spans="4:32" ht="14.4" hidden="1">
      <c r="D1202" t="str">
        <f t="shared" si="527"/>
        <v/>
      </c>
      <c r="E1202" t="str">
        <f t="shared" si="528"/>
        <v/>
      </c>
      <c r="F1202" t="str">
        <f t="shared" si="529"/>
        <v/>
      </c>
      <c r="G1202" t="str">
        <f t="shared" si="553"/>
        <v/>
      </c>
      <c r="I1202" t="str">
        <f t="shared" si="530"/>
        <v/>
      </c>
      <c r="J1202" t="str">
        <f t="shared" si="531"/>
        <v/>
      </c>
      <c r="K1202" t="str">
        <f t="shared" si="532"/>
        <v/>
      </c>
      <c r="L1202" t="str">
        <f t="shared" si="533"/>
        <v/>
      </c>
      <c r="M1202" t="str">
        <f t="shared" si="534"/>
        <v/>
      </c>
      <c r="N1202" t="str">
        <f t="shared" si="535"/>
        <v/>
      </c>
      <c r="O1202" t="str">
        <f t="shared" si="536"/>
        <v/>
      </c>
      <c r="P1202" t="str">
        <f t="shared" si="537"/>
        <v/>
      </c>
      <c r="Q1202" t="str">
        <f t="shared" si="538"/>
        <v/>
      </c>
      <c r="R1202" t="str">
        <f t="shared" si="539"/>
        <v/>
      </c>
      <c r="S1202" t="str">
        <f t="shared" si="540"/>
        <v/>
      </c>
      <c r="T1202" t="str">
        <f t="shared" si="541"/>
        <v/>
      </c>
      <c r="U1202" t="str">
        <f t="shared" si="542"/>
        <v/>
      </c>
      <c r="V1202" t="str">
        <f t="shared" si="543"/>
        <v/>
      </c>
      <c r="W1202" t="str">
        <f t="shared" si="544"/>
        <v/>
      </c>
      <c r="X1202" t="str">
        <f t="shared" si="545"/>
        <v/>
      </c>
      <c r="Y1202" t="str">
        <f t="shared" si="546"/>
        <v/>
      </c>
      <c r="Z1202" t="str">
        <f t="shared" si="526"/>
        <v/>
      </c>
      <c r="AA1202" t="str">
        <f t="shared" si="547"/>
        <v/>
      </c>
      <c r="AB1202" t="str">
        <f t="shared" si="548"/>
        <v/>
      </c>
      <c r="AC1202" t="str">
        <f t="shared" si="549"/>
        <v/>
      </c>
      <c r="AD1202" t="str">
        <f t="shared" si="550"/>
        <v/>
      </c>
      <c r="AE1202" t="str">
        <f t="shared" si="551"/>
        <v/>
      </c>
      <c r="AF1202" t="str">
        <f t="shared" si="552"/>
        <v/>
      </c>
    </row>
    <row r="1203" spans="4:32" ht="14.4" hidden="1">
      <c r="D1203" t="str">
        <f t="shared" si="527"/>
        <v/>
      </c>
      <c r="E1203" t="str">
        <f t="shared" si="528"/>
        <v/>
      </c>
      <c r="F1203" t="str">
        <f t="shared" si="529"/>
        <v/>
      </c>
      <c r="G1203" t="str">
        <f t="shared" si="553"/>
        <v/>
      </c>
      <c r="I1203" t="str">
        <f t="shared" si="530"/>
        <v/>
      </c>
      <c r="J1203" t="str">
        <f t="shared" si="531"/>
        <v/>
      </c>
      <c r="K1203" t="str">
        <f t="shared" si="532"/>
        <v/>
      </c>
      <c r="L1203" t="str">
        <f t="shared" si="533"/>
        <v/>
      </c>
      <c r="M1203" t="str">
        <f t="shared" si="534"/>
        <v/>
      </c>
      <c r="N1203" t="str">
        <f t="shared" si="535"/>
        <v/>
      </c>
      <c r="O1203" t="str">
        <f t="shared" si="536"/>
        <v/>
      </c>
      <c r="P1203" t="str">
        <f t="shared" si="537"/>
        <v/>
      </c>
      <c r="Q1203" t="str">
        <f t="shared" si="538"/>
        <v/>
      </c>
      <c r="R1203" t="str">
        <f t="shared" si="539"/>
        <v/>
      </c>
      <c r="S1203" t="str">
        <f t="shared" si="540"/>
        <v/>
      </c>
      <c r="T1203" t="str">
        <f t="shared" si="541"/>
        <v/>
      </c>
      <c r="U1203" t="str">
        <f t="shared" si="542"/>
        <v/>
      </c>
      <c r="V1203" t="str">
        <f t="shared" si="543"/>
        <v/>
      </c>
      <c r="W1203" t="str">
        <f t="shared" si="544"/>
        <v/>
      </c>
      <c r="X1203" t="str">
        <f t="shared" si="545"/>
        <v/>
      </c>
      <c r="Y1203" t="str">
        <f t="shared" si="546"/>
        <v/>
      </c>
      <c r="Z1203" t="str">
        <f t="shared" si="526"/>
        <v/>
      </c>
      <c r="AA1203" t="str">
        <f t="shared" si="547"/>
        <v/>
      </c>
      <c r="AB1203" t="str">
        <f t="shared" si="548"/>
        <v/>
      </c>
      <c r="AC1203" t="str">
        <f t="shared" si="549"/>
        <v/>
      </c>
      <c r="AD1203" t="str">
        <f t="shared" si="550"/>
        <v/>
      </c>
      <c r="AE1203" t="str">
        <f t="shared" si="551"/>
        <v/>
      </c>
      <c r="AF1203" t="str">
        <f t="shared" si="552"/>
        <v/>
      </c>
    </row>
    <row r="1204" spans="4:32" ht="14.4" hidden="1">
      <c r="D1204" t="str">
        <f t="shared" si="527"/>
        <v/>
      </c>
      <c r="E1204" t="str">
        <f t="shared" si="528"/>
        <v/>
      </c>
      <c r="F1204" t="str">
        <f t="shared" si="529"/>
        <v/>
      </c>
      <c r="G1204" t="str">
        <f t="shared" si="553"/>
        <v/>
      </c>
      <c r="I1204" t="str">
        <f t="shared" si="530"/>
        <v/>
      </c>
      <c r="J1204" t="str">
        <f t="shared" si="531"/>
        <v/>
      </c>
      <c r="K1204" t="str">
        <f t="shared" si="532"/>
        <v/>
      </c>
      <c r="L1204" t="str">
        <f t="shared" si="533"/>
        <v/>
      </c>
      <c r="M1204" t="str">
        <f t="shared" si="534"/>
        <v/>
      </c>
      <c r="N1204" t="str">
        <f t="shared" si="535"/>
        <v/>
      </c>
      <c r="O1204" t="str">
        <f t="shared" si="536"/>
        <v/>
      </c>
      <c r="P1204" t="str">
        <f t="shared" si="537"/>
        <v/>
      </c>
      <c r="Q1204" t="str">
        <f t="shared" si="538"/>
        <v/>
      </c>
      <c r="R1204" t="str">
        <f t="shared" si="539"/>
        <v/>
      </c>
      <c r="S1204" t="str">
        <f t="shared" si="540"/>
        <v/>
      </c>
      <c r="T1204" t="str">
        <f t="shared" si="541"/>
        <v/>
      </c>
      <c r="U1204" t="str">
        <f t="shared" si="542"/>
        <v/>
      </c>
      <c r="V1204" t="str">
        <f t="shared" si="543"/>
        <v/>
      </c>
      <c r="W1204" t="str">
        <f t="shared" si="544"/>
        <v/>
      </c>
      <c r="X1204" t="str">
        <f t="shared" si="545"/>
        <v/>
      </c>
      <c r="Y1204" t="str">
        <f t="shared" si="546"/>
        <v/>
      </c>
      <c r="Z1204" t="str">
        <f t="shared" si="526"/>
        <v/>
      </c>
      <c r="AA1204" t="str">
        <f t="shared" si="547"/>
        <v/>
      </c>
      <c r="AB1204" t="str">
        <f t="shared" si="548"/>
        <v/>
      </c>
      <c r="AC1204" t="str">
        <f t="shared" si="549"/>
        <v/>
      </c>
      <c r="AD1204" t="str">
        <f t="shared" si="550"/>
        <v/>
      </c>
      <c r="AE1204" t="str">
        <f t="shared" si="551"/>
        <v/>
      </c>
      <c r="AF1204" t="str">
        <f t="shared" si="552"/>
        <v/>
      </c>
    </row>
    <row r="1205" spans="4:32" ht="14.4" hidden="1">
      <c r="D1205" t="str">
        <f t="shared" si="527"/>
        <v/>
      </c>
      <c r="E1205" t="str">
        <f t="shared" si="528"/>
        <v/>
      </c>
      <c r="F1205" t="str">
        <f t="shared" si="529"/>
        <v/>
      </c>
      <c r="G1205" t="str">
        <f t="shared" si="553"/>
        <v/>
      </c>
      <c r="I1205" t="str">
        <f t="shared" si="530"/>
        <v/>
      </c>
      <c r="J1205" t="str">
        <f t="shared" si="531"/>
        <v/>
      </c>
      <c r="K1205" t="str">
        <f t="shared" si="532"/>
        <v/>
      </c>
      <c r="L1205" t="str">
        <f t="shared" si="533"/>
        <v/>
      </c>
      <c r="M1205" t="str">
        <f t="shared" si="534"/>
        <v/>
      </c>
      <c r="N1205" t="str">
        <f t="shared" si="535"/>
        <v/>
      </c>
      <c r="O1205" t="str">
        <f t="shared" si="536"/>
        <v/>
      </c>
      <c r="P1205" t="str">
        <f t="shared" si="537"/>
        <v/>
      </c>
      <c r="Q1205" t="str">
        <f t="shared" si="538"/>
        <v/>
      </c>
      <c r="R1205" t="str">
        <f t="shared" si="539"/>
        <v/>
      </c>
      <c r="S1205" t="str">
        <f t="shared" si="540"/>
        <v/>
      </c>
      <c r="T1205" t="str">
        <f t="shared" si="541"/>
        <v/>
      </c>
      <c r="U1205" t="str">
        <f t="shared" si="542"/>
        <v/>
      </c>
      <c r="V1205" t="str">
        <f t="shared" si="543"/>
        <v/>
      </c>
      <c r="W1205" t="str">
        <f t="shared" si="544"/>
        <v/>
      </c>
      <c r="X1205" t="str">
        <f t="shared" si="545"/>
        <v/>
      </c>
      <c r="Y1205" t="str">
        <f t="shared" si="546"/>
        <v/>
      </c>
      <c r="Z1205" t="str">
        <f t="shared" ref="Z1205:Z1268" si="554">IF(ISBLANK(A1205), "", BR1205)</f>
        <v/>
      </c>
      <c r="AA1205" t="str">
        <f t="shared" si="547"/>
        <v/>
      </c>
      <c r="AB1205" t="str">
        <f t="shared" si="548"/>
        <v/>
      </c>
      <c r="AC1205" t="str">
        <f t="shared" si="549"/>
        <v/>
      </c>
      <c r="AD1205" t="str">
        <f t="shared" si="550"/>
        <v/>
      </c>
      <c r="AE1205" t="str">
        <f t="shared" si="551"/>
        <v/>
      </c>
      <c r="AF1205" t="str">
        <f t="shared" si="552"/>
        <v/>
      </c>
    </row>
    <row r="1206" spans="4:32" ht="14.4" hidden="1">
      <c r="D1206" t="str">
        <f t="shared" si="527"/>
        <v/>
      </c>
      <c r="E1206" t="str">
        <f t="shared" si="528"/>
        <v/>
      </c>
      <c r="F1206" t="str">
        <f t="shared" si="529"/>
        <v/>
      </c>
      <c r="G1206" t="str">
        <f t="shared" si="553"/>
        <v/>
      </c>
      <c r="I1206" t="str">
        <f t="shared" si="530"/>
        <v/>
      </c>
      <c r="J1206" t="str">
        <f t="shared" si="531"/>
        <v/>
      </c>
      <c r="K1206" t="str">
        <f t="shared" si="532"/>
        <v/>
      </c>
      <c r="L1206" t="str">
        <f t="shared" si="533"/>
        <v/>
      </c>
      <c r="M1206" t="str">
        <f t="shared" si="534"/>
        <v/>
      </c>
      <c r="N1206" t="str">
        <f t="shared" si="535"/>
        <v/>
      </c>
      <c r="O1206" t="str">
        <f t="shared" si="536"/>
        <v/>
      </c>
      <c r="P1206" t="str">
        <f t="shared" si="537"/>
        <v/>
      </c>
      <c r="Q1206" t="str">
        <f t="shared" si="538"/>
        <v/>
      </c>
      <c r="R1206" t="str">
        <f t="shared" si="539"/>
        <v/>
      </c>
      <c r="S1206" t="str">
        <f t="shared" si="540"/>
        <v/>
      </c>
      <c r="T1206" t="str">
        <f t="shared" si="541"/>
        <v/>
      </c>
      <c r="U1206" t="str">
        <f t="shared" si="542"/>
        <v/>
      </c>
      <c r="V1206" t="str">
        <f t="shared" si="543"/>
        <v/>
      </c>
      <c r="W1206" t="str">
        <f t="shared" si="544"/>
        <v/>
      </c>
      <c r="X1206" t="str">
        <f t="shared" si="545"/>
        <v/>
      </c>
      <c r="Y1206" t="str">
        <f t="shared" si="546"/>
        <v/>
      </c>
      <c r="Z1206" t="str">
        <f t="shared" si="554"/>
        <v/>
      </c>
      <c r="AA1206" t="str">
        <f t="shared" si="547"/>
        <v/>
      </c>
      <c r="AB1206" t="str">
        <f t="shared" si="548"/>
        <v/>
      </c>
      <c r="AC1206" t="str">
        <f t="shared" si="549"/>
        <v/>
      </c>
      <c r="AD1206" t="str">
        <f t="shared" si="550"/>
        <v/>
      </c>
      <c r="AE1206" t="str">
        <f t="shared" si="551"/>
        <v/>
      </c>
      <c r="AF1206" t="str">
        <f t="shared" si="552"/>
        <v/>
      </c>
    </row>
    <row r="1207" spans="4:32" ht="14.4" hidden="1">
      <c r="D1207" t="str">
        <f t="shared" si="527"/>
        <v/>
      </c>
      <c r="E1207" t="str">
        <f t="shared" si="528"/>
        <v/>
      </c>
      <c r="F1207" t="str">
        <f t="shared" si="529"/>
        <v/>
      </c>
      <c r="G1207" t="str">
        <f t="shared" si="553"/>
        <v/>
      </c>
      <c r="I1207" t="str">
        <f t="shared" si="530"/>
        <v/>
      </c>
      <c r="J1207" t="str">
        <f t="shared" si="531"/>
        <v/>
      </c>
      <c r="K1207" t="str">
        <f t="shared" si="532"/>
        <v/>
      </c>
      <c r="L1207" t="str">
        <f t="shared" si="533"/>
        <v/>
      </c>
      <c r="M1207" t="str">
        <f t="shared" si="534"/>
        <v/>
      </c>
      <c r="N1207" t="str">
        <f t="shared" si="535"/>
        <v/>
      </c>
      <c r="O1207" t="str">
        <f t="shared" si="536"/>
        <v/>
      </c>
      <c r="P1207" t="str">
        <f t="shared" si="537"/>
        <v/>
      </c>
      <c r="Q1207" t="str">
        <f t="shared" si="538"/>
        <v/>
      </c>
      <c r="R1207" t="str">
        <f t="shared" si="539"/>
        <v/>
      </c>
      <c r="S1207" t="str">
        <f t="shared" si="540"/>
        <v/>
      </c>
      <c r="T1207" t="str">
        <f t="shared" si="541"/>
        <v/>
      </c>
      <c r="U1207" t="str">
        <f t="shared" si="542"/>
        <v/>
      </c>
      <c r="V1207" t="str">
        <f t="shared" si="543"/>
        <v/>
      </c>
      <c r="W1207" t="str">
        <f t="shared" si="544"/>
        <v/>
      </c>
      <c r="X1207" t="str">
        <f t="shared" si="545"/>
        <v/>
      </c>
      <c r="Y1207" t="str">
        <f t="shared" si="546"/>
        <v/>
      </c>
      <c r="Z1207" t="str">
        <f t="shared" si="554"/>
        <v/>
      </c>
      <c r="AA1207" t="str">
        <f t="shared" si="547"/>
        <v/>
      </c>
      <c r="AB1207" t="str">
        <f t="shared" si="548"/>
        <v/>
      </c>
      <c r="AC1207" t="str">
        <f t="shared" si="549"/>
        <v/>
      </c>
      <c r="AD1207" t="str">
        <f t="shared" si="550"/>
        <v/>
      </c>
      <c r="AE1207" t="str">
        <f t="shared" si="551"/>
        <v/>
      </c>
      <c r="AF1207" t="str">
        <f t="shared" si="552"/>
        <v/>
      </c>
    </row>
    <row r="1208" spans="4:32" ht="14.4" hidden="1">
      <c r="D1208" t="str">
        <f t="shared" si="527"/>
        <v/>
      </c>
      <c r="E1208" t="str">
        <f t="shared" si="528"/>
        <v/>
      </c>
      <c r="F1208" t="str">
        <f t="shared" si="529"/>
        <v/>
      </c>
      <c r="G1208" t="str">
        <f t="shared" si="553"/>
        <v/>
      </c>
      <c r="I1208" t="str">
        <f t="shared" si="530"/>
        <v/>
      </c>
      <c r="J1208" t="str">
        <f t="shared" si="531"/>
        <v/>
      </c>
      <c r="K1208" t="str">
        <f t="shared" si="532"/>
        <v/>
      </c>
      <c r="L1208" t="str">
        <f t="shared" si="533"/>
        <v/>
      </c>
      <c r="M1208" t="str">
        <f t="shared" si="534"/>
        <v/>
      </c>
      <c r="N1208" t="str">
        <f t="shared" si="535"/>
        <v/>
      </c>
      <c r="O1208" t="str">
        <f t="shared" si="536"/>
        <v/>
      </c>
      <c r="P1208" t="str">
        <f t="shared" si="537"/>
        <v/>
      </c>
      <c r="Q1208" t="str">
        <f t="shared" si="538"/>
        <v/>
      </c>
      <c r="R1208" t="str">
        <f t="shared" si="539"/>
        <v/>
      </c>
      <c r="S1208" t="str">
        <f t="shared" si="540"/>
        <v/>
      </c>
      <c r="T1208" t="str">
        <f t="shared" si="541"/>
        <v/>
      </c>
      <c r="U1208" t="str">
        <f t="shared" si="542"/>
        <v/>
      </c>
      <c r="V1208" t="str">
        <f t="shared" si="543"/>
        <v/>
      </c>
      <c r="W1208" t="str">
        <f t="shared" si="544"/>
        <v/>
      </c>
      <c r="X1208" t="str">
        <f t="shared" si="545"/>
        <v/>
      </c>
      <c r="Y1208" t="str">
        <f t="shared" si="546"/>
        <v/>
      </c>
      <c r="Z1208" t="str">
        <f t="shared" si="554"/>
        <v/>
      </c>
      <c r="AA1208" t="str">
        <f t="shared" si="547"/>
        <v/>
      </c>
      <c r="AB1208" t="str">
        <f t="shared" si="548"/>
        <v/>
      </c>
      <c r="AC1208" t="str">
        <f t="shared" si="549"/>
        <v/>
      </c>
      <c r="AD1208" t="str">
        <f t="shared" si="550"/>
        <v/>
      </c>
      <c r="AE1208" t="str">
        <f t="shared" si="551"/>
        <v/>
      </c>
      <c r="AF1208" t="str">
        <f t="shared" si="552"/>
        <v/>
      </c>
    </row>
    <row r="1209" spans="4:32" ht="14.4" hidden="1">
      <c r="D1209" t="str">
        <f t="shared" si="527"/>
        <v/>
      </c>
      <c r="E1209" t="str">
        <f t="shared" si="528"/>
        <v/>
      </c>
      <c r="F1209" t="str">
        <f t="shared" si="529"/>
        <v/>
      </c>
      <c r="G1209" t="str">
        <f t="shared" si="553"/>
        <v/>
      </c>
      <c r="I1209" t="str">
        <f t="shared" si="530"/>
        <v/>
      </c>
      <c r="J1209" t="str">
        <f t="shared" si="531"/>
        <v/>
      </c>
      <c r="K1209" t="str">
        <f t="shared" si="532"/>
        <v/>
      </c>
      <c r="L1209" t="str">
        <f t="shared" si="533"/>
        <v/>
      </c>
      <c r="M1209" t="str">
        <f t="shared" si="534"/>
        <v/>
      </c>
      <c r="N1209" t="str">
        <f t="shared" si="535"/>
        <v/>
      </c>
      <c r="O1209" t="str">
        <f t="shared" si="536"/>
        <v/>
      </c>
      <c r="P1209" t="str">
        <f t="shared" si="537"/>
        <v/>
      </c>
      <c r="Q1209" t="str">
        <f t="shared" si="538"/>
        <v/>
      </c>
      <c r="R1209" t="str">
        <f t="shared" si="539"/>
        <v/>
      </c>
      <c r="S1209" t="str">
        <f t="shared" si="540"/>
        <v/>
      </c>
      <c r="T1209" t="str">
        <f t="shared" si="541"/>
        <v/>
      </c>
      <c r="U1209" t="str">
        <f t="shared" si="542"/>
        <v/>
      </c>
      <c r="V1209" t="str">
        <f t="shared" si="543"/>
        <v/>
      </c>
      <c r="W1209" t="str">
        <f t="shared" si="544"/>
        <v/>
      </c>
      <c r="X1209" t="str">
        <f t="shared" si="545"/>
        <v/>
      </c>
      <c r="Y1209" t="str">
        <f t="shared" si="546"/>
        <v/>
      </c>
      <c r="Z1209" t="str">
        <f t="shared" si="554"/>
        <v/>
      </c>
      <c r="AA1209" t="str">
        <f t="shared" si="547"/>
        <v/>
      </c>
      <c r="AB1209" t="str">
        <f t="shared" si="548"/>
        <v/>
      </c>
      <c r="AC1209" t="str">
        <f t="shared" si="549"/>
        <v/>
      </c>
      <c r="AD1209" t="str">
        <f t="shared" si="550"/>
        <v/>
      </c>
      <c r="AE1209" t="str">
        <f t="shared" si="551"/>
        <v/>
      </c>
      <c r="AF1209" t="str">
        <f t="shared" si="552"/>
        <v/>
      </c>
    </row>
    <row r="1210" spans="4:32" ht="14.4" hidden="1">
      <c r="D1210" t="str">
        <f t="shared" si="527"/>
        <v/>
      </c>
      <c r="E1210" t="str">
        <f t="shared" si="528"/>
        <v/>
      </c>
      <c r="F1210" t="str">
        <f t="shared" si="529"/>
        <v/>
      </c>
      <c r="G1210" t="str">
        <f t="shared" si="553"/>
        <v/>
      </c>
      <c r="I1210" t="str">
        <f t="shared" si="530"/>
        <v/>
      </c>
      <c r="J1210" t="str">
        <f t="shared" si="531"/>
        <v/>
      </c>
      <c r="K1210" t="str">
        <f t="shared" si="532"/>
        <v/>
      </c>
      <c r="L1210" t="str">
        <f t="shared" si="533"/>
        <v/>
      </c>
      <c r="M1210" t="str">
        <f t="shared" si="534"/>
        <v/>
      </c>
      <c r="N1210" t="str">
        <f t="shared" si="535"/>
        <v/>
      </c>
      <c r="O1210" t="str">
        <f t="shared" si="536"/>
        <v/>
      </c>
      <c r="P1210" t="str">
        <f t="shared" si="537"/>
        <v/>
      </c>
      <c r="Q1210" t="str">
        <f t="shared" si="538"/>
        <v/>
      </c>
      <c r="R1210" t="str">
        <f t="shared" si="539"/>
        <v/>
      </c>
      <c r="S1210" t="str">
        <f t="shared" si="540"/>
        <v/>
      </c>
      <c r="T1210" t="str">
        <f t="shared" si="541"/>
        <v/>
      </c>
      <c r="U1210" t="str">
        <f t="shared" si="542"/>
        <v/>
      </c>
      <c r="V1210" t="str">
        <f t="shared" si="543"/>
        <v/>
      </c>
      <c r="W1210" t="str">
        <f t="shared" si="544"/>
        <v/>
      </c>
      <c r="X1210" t="str">
        <f t="shared" si="545"/>
        <v/>
      </c>
      <c r="Y1210" t="str">
        <f t="shared" si="546"/>
        <v/>
      </c>
      <c r="Z1210" t="str">
        <f t="shared" si="554"/>
        <v/>
      </c>
      <c r="AA1210" t="str">
        <f t="shared" si="547"/>
        <v/>
      </c>
      <c r="AB1210" t="str">
        <f t="shared" si="548"/>
        <v/>
      </c>
      <c r="AC1210" t="str">
        <f t="shared" si="549"/>
        <v/>
      </c>
      <c r="AD1210" t="str">
        <f t="shared" si="550"/>
        <v/>
      </c>
      <c r="AE1210" t="str">
        <f t="shared" si="551"/>
        <v/>
      </c>
      <c r="AF1210" t="str">
        <f t="shared" si="552"/>
        <v/>
      </c>
    </row>
    <row r="1211" spans="4:32" ht="14.4" hidden="1">
      <c r="D1211" t="str">
        <f t="shared" si="527"/>
        <v/>
      </c>
      <c r="E1211" t="str">
        <f t="shared" si="528"/>
        <v/>
      </c>
      <c r="F1211" t="str">
        <f t="shared" si="529"/>
        <v/>
      </c>
      <c r="G1211" t="str">
        <f t="shared" si="553"/>
        <v/>
      </c>
      <c r="I1211" t="str">
        <f t="shared" si="530"/>
        <v/>
      </c>
      <c r="J1211" t="str">
        <f t="shared" si="531"/>
        <v/>
      </c>
      <c r="K1211" t="str">
        <f t="shared" si="532"/>
        <v/>
      </c>
      <c r="L1211" t="str">
        <f t="shared" si="533"/>
        <v/>
      </c>
      <c r="M1211" t="str">
        <f t="shared" si="534"/>
        <v/>
      </c>
      <c r="N1211" t="str">
        <f t="shared" si="535"/>
        <v/>
      </c>
      <c r="O1211" t="str">
        <f t="shared" si="536"/>
        <v/>
      </c>
      <c r="P1211" t="str">
        <f t="shared" si="537"/>
        <v/>
      </c>
      <c r="Q1211" t="str">
        <f t="shared" si="538"/>
        <v/>
      </c>
      <c r="R1211" t="str">
        <f t="shared" si="539"/>
        <v/>
      </c>
      <c r="S1211" t="str">
        <f t="shared" si="540"/>
        <v/>
      </c>
      <c r="T1211" t="str">
        <f t="shared" si="541"/>
        <v/>
      </c>
      <c r="U1211" t="str">
        <f t="shared" si="542"/>
        <v/>
      </c>
      <c r="V1211" t="str">
        <f t="shared" si="543"/>
        <v/>
      </c>
      <c r="W1211" t="str">
        <f t="shared" si="544"/>
        <v/>
      </c>
      <c r="X1211" t="str">
        <f t="shared" si="545"/>
        <v/>
      </c>
      <c r="Y1211" t="str">
        <f t="shared" si="546"/>
        <v/>
      </c>
      <c r="Z1211" t="str">
        <f t="shared" si="554"/>
        <v/>
      </c>
      <c r="AA1211" t="str">
        <f t="shared" si="547"/>
        <v/>
      </c>
      <c r="AB1211" t="str">
        <f t="shared" si="548"/>
        <v/>
      </c>
      <c r="AC1211" t="str">
        <f t="shared" si="549"/>
        <v/>
      </c>
      <c r="AD1211" t="str">
        <f t="shared" si="550"/>
        <v/>
      </c>
      <c r="AE1211" t="str">
        <f t="shared" si="551"/>
        <v/>
      </c>
      <c r="AF1211" t="str">
        <f t="shared" si="552"/>
        <v/>
      </c>
    </row>
    <row r="1212" spans="4:32" ht="14.4" hidden="1">
      <c r="D1212" t="str">
        <f t="shared" si="527"/>
        <v/>
      </c>
      <c r="E1212" t="str">
        <f t="shared" si="528"/>
        <v/>
      </c>
      <c r="F1212" t="str">
        <f t="shared" si="529"/>
        <v/>
      </c>
      <c r="G1212" t="str">
        <f t="shared" si="553"/>
        <v/>
      </c>
      <c r="I1212" t="str">
        <f t="shared" si="530"/>
        <v/>
      </c>
      <c r="J1212" t="str">
        <f t="shared" si="531"/>
        <v/>
      </c>
      <c r="K1212" t="str">
        <f t="shared" si="532"/>
        <v/>
      </c>
      <c r="L1212" t="str">
        <f t="shared" si="533"/>
        <v/>
      </c>
      <c r="M1212" t="str">
        <f t="shared" si="534"/>
        <v/>
      </c>
      <c r="N1212" t="str">
        <f t="shared" si="535"/>
        <v/>
      </c>
      <c r="O1212" t="str">
        <f t="shared" si="536"/>
        <v/>
      </c>
      <c r="P1212" t="str">
        <f t="shared" si="537"/>
        <v/>
      </c>
      <c r="Q1212" t="str">
        <f t="shared" si="538"/>
        <v/>
      </c>
      <c r="R1212" t="str">
        <f t="shared" si="539"/>
        <v/>
      </c>
      <c r="S1212" t="str">
        <f t="shared" si="540"/>
        <v/>
      </c>
      <c r="T1212" t="str">
        <f t="shared" si="541"/>
        <v/>
      </c>
      <c r="U1212" t="str">
        <f t="shared" si="542"/>
        <v/>
      </c>
      <c r="V1212" t="str">
        <f t="shared" si="543"/>
        <v/>
      </c>
      <c r="W1212" t="str">
        <f t="shared" si="544"/>
        <v/>
      </c>
      <c r="X1212" t="str">
        <f t="shared" si="545"/>
        <v/>
      </c>
      <c r="Y1212" t="str">
        <f t="shared" si="546"/>
        <v/>
      </c>
      <c r="Z1212" t="str">
        <f t="shared" si="554"/>
        <v/>
      </c>
      <c r="AA1212" t="str">
        <f t="shared" si="547"/>
        <v/>
      </c>
      <c r="AB1212" t="str">
        <f t="shared" si="548"/>
        <v/>
      </c>
      <c r="AC1212" t="str">
        <f t="shared" si="549"/>
        <v/>
      </c>
      <c r="AD1212" t="str">
        <f t="shared" si="550"/>
        <v/>
      </c>
      <c r="AE1212" t="str">
        <f t="shared" si="551"/>
        <v/>
      </c>
      <c r="AF1212" t="str">
        <f t="shared" si="552"/>
        <v/>
      </c>
    </row>
    <row r="1213" spans="4:32" ht="14.4" hidden="1">
      <c r="D1213" t="str">
        <f t="shared" si="527"/>
        <v/>
      </c>
      <c r="E1213" t="str">
        <f t="shared" si="528"/>
        <v/>
      </c>
      <c r="F1213" t="str">
        <f t="shared" si="529"/>
        <v/>
      </c>
      <c r="G1213" t="str">
        <f t="shared" si="553"/>
        <v/>
      </c>
      <c r="I1213" t="str">
        <f t="shared" si="530"/>
        <v/>
      </c>
      <c r="J1213" t="str">
        <f t="shared" si="531"/>
        <v/>
      </c>
      <c r="K1213" t="str">
        <f t="shared" si="532"/>
        <v/>
      </c>
      <c r="L1213" t="str">
        <f t="shared" si="533"/>
        <v/>
      </c>
      <c r="M1213" t="str">
        <f t="shared" si="534"/>
        <v/>
      </c>
      <c r="N1213" t="str">
        <f t="shared" si="535"/>
        <v/>
      </c>
      <c r="O1213" t="str">
        <f t="shared" si="536"/>
        <v/>
      </c>
      <c r="P1213" t="str">
        <f t="shared" si="537"/>
        <v/>
      </c>
      <c r="Q1213" t="str">
        <f t="shared" si="538"/>
        <v/>
      </c>
      <c r="R1213" t="str">
        <f t="shared" si="539"/>
        <v/>
      </c>
      <c r="S1213" t="str">
        <f t="shared" si="540"/>
        <v/>
      </c>
      <c r="T1213" t="str">
        <f t="shared" si="541"/>
        <v/>
      </c>
      <c r="U1213" t="str">
        <f t="shared" si="542"/>
        <v/>
      </c>
      <c r="V1213" t="str">
        <f t="shared" si="543"/>
        <v/>
      </c>
      <c r="W1213" t="str">
        <f t="shared" si="544"/>
        <v/>
      </c>
      <c r="X1213" t="str">
        <f t="shared" si="545"/>
        <v/>
      </c>
      <c r="Y1213" t="str">
        <f t="shared" si="546"/>
        <v/>
      </c>
      <c r="Z1213" t="str">
        <f t="shared" si="554"/>
        <v/>
      </c>
      <c r="AA1213" t="str">
        <f t="shared" si="547"/>
        <v/>
      </c>
      <c r="AB1213" t="str">
        <f t="shared" si="548"/>
        <v/>
      </c>
      <c r="AC1213" t="str">
        <f t="shared" si="549"/>
        <v/>
      </c>
      <c r="AD1213" t="str">
        <f t="shared" si="550"/>
        <v/>
      </c>
      <c r="AE1213" t="str">
        <f t="shared" si="551"/>
        <v/>
      </c>
      <c r="AF1213" t="str">
        <f t="shared" si="552"/>
        <v/>
      </c>
    </row>
    <row r="1214" spans="4:32" ht="14.4" hidden="1">
      <c r="D1214" t="str">
        <f t="shared" si="527"/>
        <v/>
      </c>
      <c r="E1214" t="str">
        <f t="shared" si="528"/>
        <v/>
      </c>
      <c r="F1214" t="str">
        <f t="shared" si="529"/>
        <v/>
      </c>
      <c r="G1214" t="str">
        <f t="shared" si="553"/>
        <v/>
      </c>
      <c r="I1214" t="str">
        <f t="shared" si="530"/>
        <v/>
      </c>
      <c r="J1214" t="str">
        <f t="shared" si="531"/>
        <v/>
      </c>
      <c r="K1214" t="str">
        <f t="shared" si="532"/>
        <v/>
      </c>
      <c r="L1214" t="str">
        <f t="shared" si="533"/>
        <v/>
      </c>
      <c r="M1214" t="str">
        <f t="shared" si="534"/>
        <v/>
      </c>
      <c r="N1214" t="str">
        <f t="shared" si="535"/>
        <v/>
      </c>
      <c r="O1214" t="str">
        <f t="shared" si="536"/>
        <v/>
      </c>
      <c r="P1214" t="str">
        <f t="shared" si="537"/>
        <v/>
      </c>
      <c r="Q1214" t="str">
        <f t="shared" si="538"/>
        <v/>
      </c>
      <c r="R1214" t="str">
        <f t="shared" si="539"/>
        <v/>
      </c>
      <c r="S1214" t="str">
        <f t="shared" si="540"/>
        <v/>
      </c>
      <c r="T1214" t="str">
        <f t="shared" si="541"/>
        <v/>
      </c>
      <c r="U1214" t="str">
        <f t="shared" si="542"/>
        <v/>
      </c>
      <c r="V1214" t="str">
        <f t="shared" si="543"/>
        <v/>
      </c>
      <c r="W1214" t="str">
        <f t="shared" si="544"/>
        <v/>
      </c>
      <c r="X1214" t="str">
        <f t="shared" si="545"/>
        <v/>
      </c>
      <c r="Y1214" t="str">
        <f t="shared" si="546"/>
        <v/>
      </c>
      <c r="Z1214" t="str">
        <f t="shared" si="554"/>
        <v/>
      </c>
      <c r="AA1214" t="str">
        <f t="shared" si="547"/>
        <v/>
      </c>
      <c r="AB1214" t="str">
        <f t="shared" si="548"/>
        <v/>
      </c>
      <c r="AC1214" t="str">
        <f t="shared" si="549"/>
        <v/>
      </c>
      <c r="AD1214" t="str">
        <f t="shared" si="550"/>
        <v/>
      </c>
      <c r="AE1214" t="str">
        <f t="shared" si="551"/>
        <v/>
      </c>
      <c r="AF1214" t="str">
        <f t="shared" si="552"/>
        <v/>
      </c>
    </row>
    <row r="1215" spans="4:32" ht="14.4" hidden="1">
      <c r="D1215" t="str">
        <f t="shared" si="527"/>
        <v/>
      </c>
      <c r="E1215" t="str">
        <f t="shared" si="528"/>
        <v/>
      </c>
      <c r="F1215" t="str">
        <f t="shared" si="529"/>
        <v/>
      </c>
      <c r="G1215" t="str">
        <f t="shared" si="553"/>
        <v/>
      </c>
      <c r="I1215" t="str">
        <f t="shared" si="530"/>
        <v/>
      </c>
      <c r="J1215" t="str">
        <f t="shared" si="531"/>
        <v/>
      </c>
      <c r="K1215" t="str">
        <f t="shared" si="532"/>
        <v/>
      </c>
      <c r="L1215" t="str">
        <f t="shared" si="533"/>
        <v/>
      </c>
      <c r="M1215" t="str">
        <f t="shared" si="534"/>
        <v/>
      </c>
      <c r="N1215" t="str">
        <f t="shared" si="535"/>
        <v/>
      </c>
      <c r="O1215" t="str">
        <f t="shared" si="536"/>
        <v/>
      </c>
      <c r="P1215" t="str">
        <f t="shared" si="537"/>
        <v/>
      </c>
      <c r="Q1215" t="str">
        <f t="shared" si="538"/>
        <v/>
      </c>
      <c r="R1215" t="str">
        <f t="shared" si="539"/>
        <v/>
      </c>
      <c r="S1215" t="str">
        <f t="shared" si="540"/>
        <v/>
      </c>
      <c r="T1215" t="str">
        <f t="shared" si="541"/>
        <v/>
      </c>
      <c r="U1215" t="str">
        <f t="shared" si="542"/>
        <v/>
      </c>
      <c r="V1215" t="str">
        <f t="shared" si="543"/>
        <v/>
      </c>
      <c r="W1215" t="str">
        <f t="shared" si="544"/>
        <v/>
      </c>
      <c r="X1215" t="str">
        <f t="shared" si="545"/>
        <v/>
      </c>
      <c r="Y1215" t="str">
        <f t="shared" si="546"/>
        <v/>
      </c>
      <c r="Z1215" t="str">
        <f t="shared" si="554"/>
        <v/>
      </c>
      <c r="AA1215" t="str">
        <f t="shared" si="547"/>
        <v/>
      </c>
      <c r="AB1215" t="str">
        <f t="shared" si="548"/>
        <v/>
      </c>
      <c r="AC1215" t="str">
        <f t="shared" si="549"/>
        <v/>
      </c>
      <c r="AD1215" t="str">
        <f t="shared" si="550"/>
        <v/>
      </c>
      <c r="AE1215" t="str">
        <f t="shared" si="551"/>
        <v/>
      </c>
      <c r="AF1215" t="str">
        <f t="shared" si="552"/>
        <v/>
      </c>
    </row>
    <row r="1216" spans="4:32" ht="14.4" hidden="1">
      <c r="D1216" t="str">
        <f t="shared" si="527"/>
        <v/>
      </c>
      <c r="E1216" t="str">
        <f t="shared" si="528"/>
        <v/>
      </c>
      <c r="F1216" t="str">
        <f t="shared" si="529"/>
        <v/>
      </c>
      <c r="G1216" t="str">
        <f t="shared" si="553"/>
        <v/>
      </c>
      <c r="I1216" t="str">
        <f t="shared" si="530"/>
        <v/>
      </c>
      <c r="J1216" t="str">
        <f t="shared" si="531"/>
        <v/>
      </c>
      <c r="K1216" t="str">
        <f t="shared" si="532"/>
        <v/>
      </c>
      <c r="L1216" t="str">
        <f t="shared" si="533"/>
        <v/>
      </c>
      <c r="M1216" t="str">
        <f t="shared" si="534"/>
        <v/>
      </c>
      <c r="N1216" t="str">
        <f t="shared" si="535"/>
        <v/>
      </c>
      <c r="O1216" t="str">
        <f t="shared" si="536"/>
        <v/>
      </c>
      <c r="P1216" t="str">
        <f t="shared" si="537"/>
        <v/>
      </c>
      <c r="Q1216" t="str">
        <f t="shared" si="538"/>
        <v/>
      </c>
      <c r="R1216" t="str">
        <f t="shared" si="539"/>
        <v/>
      </c>
      <c r="S1216" t="str">
        <f t="shared" si="540"/>
        <v/>
      </c>
      <c r="T1216" t="str">
        <f t="shared" si="541"/>
        <v/>
      </c>
      <c r="U1216" t="str">
        <f t="shared" si="542"/>
        <v/>
      </c>
      <c r="V1216" t="str">
        <f t="shared" si="543"/>
        <v/>
      </c>
      <c r="W1216" t="str">
        <f t="shared" si="544"/>
        <v/>
      </c>
      <c r="X1216" t="str">
        <f t="shared" si="545"/>
        <v/>
      </c>
      <c r="Y1216" t="str">
        <f t="shared" si="546"/>
        <v/>
      </c>
      <c r="Z1216" t="str">
        <f t="shared" si="554"/>
        <v/>
      </c>
      <c r="AA1216" t="str">
        <f t="shared" si="547"/>
        <v/>
      </c>
      <c r="AB1216" t="str">
        <f t="shared" si="548"/>
        <v/>
      </c>
      <c r="AC1216" t="str">
        <f t="shared" si="549"/>
        <v/>
      </c>
      <c r="AD1216" t="str">
        <f t="shared" si="550"/>
        <v/>
      </c>
      <c r="AE1216" t="str">
        <f t="shared" si="551"/>
        <v/>
      </c>
      <c r="AF1216" t="str">
        <f t="shared" si="552"/>
        <v/>
      </c>
    </row>
    <row r="1217" spans="4:32" ht="14.4" hidden="1">
      <c r="D1217" t="str">
        <f t="shared" si="527"/>
        <v/>
      </c>
      <c r="E1217" t="str">
        <f t="shared" si="528"/>
        <v/>
      </c>
      <c r="F1217" t="str">
        <f t="shared" si="529"/>
        <v/>
      </c>
      <c r="G1217" t="str">
        <f t="shared" si="553"/>
        <v/>
      </c>
      <c r="I1217" t="str">
        <f t="shared" si="530"/>
        <v/>
      </c>
      <c r="J1217" t="str">
        <f t="shared" si="531"/>
        <v/>
      </c>
      <c r="K1217" t="str">
        <f t="shared" si="532"/>
        <v/>
      </c>
      <c r="L1217" t="str">
        <f t="shared" si="533"/>
        <v/>
      </c>
      <c r="M1217" t="str">
        <f t="shared" si="534"/>
        <v/>
      </c>
      <c r="N1217" t="str">
        <f t="shared" si="535"/>
        <v/>
      </c>
      <c r="O1217" t="str">
        <f t="shared" si="536"/>
        <v/>
      </c>
      <c r="P1217" t="str">
        <f t="shared" si="537"/>
        <v/>
      </c>
      <c r="Q1217" t="str">
        <f t="shared" si="538"/>
        <v/>
      </c>
      <c r="R1217" t="str">
        <f t="shared" si="539"/>
        <v/>
      </c>
      <c r="S1217" t="str">
        <f t="shared" si="540"/>
        <v/>
      </c>
      <c r="T1217" t="str">
        <f t="shared" si="541"/>
        <v/>
      </c>
      <c r="U1217" t="str">
        <f t="shared" si="542"/>
        <v/>
      </c>
      <c r="V1217" t="str">
        <f t="shared" si="543"/>
        <v/>
      </c>
      <c r="W1217" t="str">
        <f t="shared" si="544"/>
        <v/>
      </c>
      <c r="X1217" t="str">
        <f t="shared" si="545"/>
        <v/>
      </c>
      <c r="Y1217" t="str">
        <f t="shared" si="546"/>
        <v/>
      </c>
      <c r="Z1217" t="str">
        <f t="shared" si="554"/>
        <v/>
      </c>
      <c r="AA1217" t="str">
        <f t="shared" si="547"/>
        <v/>
      </c>
      <c r="AB1217" t="str">
        <f t="shared" si="548"/>
        <v/>
      </c>
      <c r="AC1217" t="str">
        <f t="shared" si="549"/>
        <v/>
      </c>
      <c r="AD1217" t="str">
        <f t="shared" si="550"/>
        <v/>
      </c>
      <c r="AE1217" t="str">
        <f t="shared" si="551"/>
        <v/>
      </c>
      <c r="AF1217" t="str">
        <f t="shared" si="552"/>
        <v/>
      </c>
    </row>
    <row r="1218" spans="4:32" ht="14.4" hidden="1">
      <c r="D1218" t="str">
        <f t="shared" ref="D1218:D1281" si="555">IF(ISBLANK(A1218),"",B1218&amp;" ("&amp;Y1218&amp;"/"&amp;L1218&amp;"/"&amp;M1218&amp;AA1218&amp;"/"&amp;Z1218&amp;"/"&amp;AF1218&amp;")")</f>
        <v/>
      </c>
      <c r="E1218" t="str">
        <f t="shared" ref="E1218:E1281" si="556">IF(
  ISBLANK(A1218),
  "",
  TRIM(SUBSTITUTE(
    SUBSTITUTE(
      V1218,
      MID(V1218, FIND("(", V1218), FIND(")", V1218) - FIND("(", V1218) + 1),
      ""
    ),
    "Processor", ""
  ))
)</f>
        <v/>
      </c>
      <c r="F1218" t="str">
        <f t="shared" ref="F1218:F1281" si="557">IF(ISBLANK(A1218), "", BF1218)</f>
        <v/>
      </c>
      <c r="G1218" t="str">
        <f t="shared" si="553"/>
        <v/>
      </c>
      <c r="I1218" t="str">
        <f t="shared" ref="I1218:I1281" si="558">IF(ISBLANK(A1218), "", SUBSTITUTE(AO1218, "-inch", """"))</f>
        <v/>
      </c>
      <c r="J1218" t="str">
        <f t="shared" ref="J1218:J1281" si="559">IF(ISBLANK(A1218), "", AP1218)</f>
        <v/>
      </c>
      <c r="K1218" t="str">
        <f t="shared" ref="K1218:K1281" si="560">IF(ISBLANK(A1218), "", AR1218)</f>
        <v/>
      </c>
      <c r="L1218" t="str">
        <f t="shared" ref="L1218:L1281" si="561">IF(
  ISBLANK(A1218),
  "",
  MID(AB1218, FIND("GB", AB1218) - 2, 4)
)</f>
        <v/>
      </c>
      <c r="M1218" t="str">
        <f t="shared" ref="M1218:M1281" si="562">IF(ISBLANK(A1218),"",LEFT(AC1218,FIND(" ",AC1218)-1))</f>
        <v/>
      </c>
      <c r="N1218" t="str">
        <f t="shared" ref="N1218:N1281" si="563">IF(
  AND(LEN(TRIM(AD1218))=0, LEN(TRIM(AE1218))=0),
  "",
  IF(LEN(TRIM(AD1218))&gt;0, "Side:" &amp; CHAR(10) &amp; AD1218 &amp; CHAR(10) &amp; CHAR(10), "") &amp;
  IF(LEN(TRIM(AE1218))&gt;0, "Back:" &amp; CHAR(10) &amp; AE1218, "")
)</f>
        <v/>
      </c>
      <c r="O1218" t="str">
        <f t="shared" ref="O1218:O1281" si="564">IF(ISBLANK(A1218), "", _xlfn.TEXTBEFORE(BX1218, " ("))</f>
        <v/>
      </c>
      <c r="P1218" t="str">
        <f t="shared" ref="P1218:P1281" si="565">IF(ISBLANK(A1218), "", TRIM(_xlfn.TEXTBEFORE(BW1218, " (")))</f>
        <v/>
      </c>
      <c r="Q1218" t="str">
        <f t="shared" ref="Q1218:Q1281" si="566">IF(ISBLANK(A1218), "", BJ1218)</f>
        <v/>
      </c>
      <c r="R1218" t="str">
        <f t="shared" ref="R1218:R1281" si="567">IF(ISBLANK(A1218), "", CD1218)</f>
        <v/>
      </c>
      <c r="S1218" t="str">
        <f t="shared" ref="S1218:S1281" si="568">IF(ISBLANK(A1218),"","No Battery")</f>
        <v/>
      </c>
      <c r="T1218" t="str">
        <f t="shared" ref="T1218:T1281" si="569">IF(ISBLANK(A1218), "", IFERROR(_xlfn.TEXTBEFORE(BT1218, ", Output:"), "Not Found"))</f>
        <v/>
      </c>
      <c r="U1218" t="str">
        <f t="shared" ref="U1218:U1281" si="570">IF(ISBLANK(A1218), "", IF(BY1218 = "N/A", "", BY1218))</f>
        <v/>
      </c>
      <c r="V1218" t="str">
        <f t="shared" ref="V1218:V1281" si="571">IF(ISBLANK(A1218), "", BC1218)</f>
        <v/>
      </c>
      <c r="W1218" t="str">
        <f t="shared" ref="W1218:W1281" si="572">IF(
  ISBLANK(A1218),
  "",
  LEFT(V1218, SEARCH("processor", LOWER(V1218)) - 1) &amp;
  MID(V1218, SEARCH("processor", LOWER(V1218)) + 10, FIND(" ", MID(V1218, SEARCH("processor", LOWER(V1218)) + 10, 20)) - 1)
)</f>
        <v/>
      </c>
      <c r="X1218" t="str">
        <f t="shared" ref="X1218:X1281" si="573">IF(
  ISBLANK(A1218),
  "",
  IFERROR(
    IF(
      ISNUMBER(SEARCH("Core™ i", E1218)),
      _xlfn.TEXTBEFORE(_xlfn.TEXTAFTER(E1218, "Core™ "), " "),
      IF(ISNUMBER(SEARCH("Core™ Ultra 7", E1218)), "U7",
      IF(ISNUMBER(SEARCH("Core™ Ultra 5", E1218)), "U5",
      IF(ISNUMBER(SEARCH("Core™ Ultra 3", E1218)), "U3",
      IF(ISNUMBER(SEARCH("Core™ 7", E1218)), "Core 7",
      IF(ISNUMBER(SEARCH("Core™ 5", E1218)), "Core 5",
      IF(ISNUMBER(SEARCH("Core™ 3", E1218)), "Core 3",
      IF(ISNUMBER(SEARCH("Ryzen™ 7", E1218)), "R7",
      IF(ISNUMBER(SEARCH("Ryzen™ 5", E1218)), "R5",
      IF(ISNUMBER(SEARCH("Ryzen™ 3", E1218)), "R3",
      W1218
    )))))))))),
    E1218
  )
)</f>
        <v/>
      </c>
      <c r="Y1218" t="str">
        <f t="shared" ref="Y1218:Y1281" si="574">IF(ISBLANK(A1218), "",
  IF(OR(X1218="U3", X1218="U5", X1218="U7", X1218="Core 3", X1218="Core 5", X1218="Core 7"),
    X1218 &amp; " " &amp; TRIM(RIGHT(W1218, LEN(W1218) - FIND("♦", SUBSTITUTE(W1218, " ", "♦", LEN(W1218) - LEN(SUBSTITUTE(W1218, " ", "")))))),
    IF(OR(X1218="R3", X1218="R5", X1218="R7"),
      X1218 &amp; " " &amp; TRIM(MID(
        W1218,
        FIND("♦", SUBSTITUTE(W1218, " ", "♦", LEN(W1218) - LEN(SUBSTITUTE(W1218, " ", "")) - 1)) + 1,
        FIND("♦", SUBSTITUTE(W1218, " ", "♦", LEN(W1218) - LEN(SUBSTITUTE(W1218, " ", "")))) - FIND("♦", SUBSTITUTE(W1218, " ", "♦", LEN(W1218) - LEN(SUBSTITUTE(W1218, " ", "")) - 1)) - 1
      )),
      X1218
    )
  )
)</f>
        <v/>
      </c>
      <c r="Z1218" t="str">
        <f t="shared" si="554"/>
        <v/>
      </c>
      <c r="AA1218" t="str">
        <f t="shared" ref="AA1218:AA1281" si="575">IF(
  ISBLANK(F1218),
  "",
  IF(
    ISNUMBER(SEARCH("RTX", F1218)),
    "/" &amp; LEFT(MID(F1218, SEARCH("RTX", F1218), 15),
               IFERROR(SEARCH(" ", MID(F1218, SEARCH("RTX", F1218), 15), 6) - 1, 15)),
    ""
  )
)</f>
        <v/>
      </c>
      <c r="AB1218" t="str">
        <f t="shared" ref="AB1218:AB1281" si="576">IF(ISBLANK(A1218), "", BH1218)</f>
        <v/>
      </c>
      <c r="AC1218" t="str">
        <f t="shared" ref="AC1218:AC1281" si="577">IF(ISBLANK(A1218), "", BI1218)</f>
        <v/>
      </c>
      <c r="AD1218" t="str">
        <f t="shared" ref="AD1218:AD1281" si="578">IF(ISBLANK(A1218), "", BU1218)</f>
        <v/>
      </c>
      <c r="AE1218" t="str">
        <f t="shared" ref="AE1218:AE1281" si="579">IF(ISBLANK(A1218), "", BV1218)</f>
        <v/>
      </c>
      <c r="AF1218" t="str">
        <f t="shared" ref="AF1218:AF1281" si="580">IF(ISBLANK(A1218),"",IFERROR(_xlfn.TEXTBEFORE(A1218, "-"), A1218))</f>
        <v/>
      </c>
    </row>
    <row r="1219" spans="4:32" ht="14.4" hidden="1">
      <c r="D1219" t="str">
        <f t="shared" si="555"/>
        <v/>
      </c>
      <c r="E1219" t="str">
        <f t="shared" si="556"/>
        <v/>
      </c>
      <c r="F1219" t="str">
        <f t="shared" si="557"/>
        <v/>
      </c>
      <c r="G1219" t="str">
        <f t="shared" si="553"/>
        <v/>
      </c>
      <c r="I1219" t="str">
        <f t="shared" si="558"/>
        <v/>
      </c>
      <c r="J1219" t="str">
        <f t="shared" si="559"/>
        <v/>
      </c>
      <c r="K1219" t="str">
        <f t="shared" si="560"/>
        <v/>
      </c>
      <c r="L1219" t="str">
        <f t="shared" si="561"/>
        <v/>
      </c>
      <c r="M1219" t="str">
        <f t="shared" si="562"/>
        <v/>
      </c>
      <c r="N1219" t="str">
        <f t="shared" si="563"/>
        <v/>
      </c>
      <c r="O1219" t="str">
        <f t="shared" si="564"/>
        <v/>
      </c>
      <c r="P1219" t="str">
        <f t="shared" si="565"/>
        <v/>
      </c>
      <c r="Q1219" t="str">
        <f t="shared" si="566"/>
        <v/>
      </c>
      <c r="R1219" t="str">
        <f t="shared" si="567"/>
        <v/>
      </c>
      <c r="S1219" t="str">
        <f t="shared" si="568"/>
        <v/>
      </c>
      <c r="T1219" t="str">
        <f t="shared" si="569"/>
        <v/>
      </c>
      <c r="U1219" t="str">
        <f t="shared" si="570"/>
        <v/>
      </c>
      <c r="V1219" t="str">
        <f t="shared" si="571"/>
        <v/>
      </c>
      <c r="W1219" t="str">
        <f t="shared" si="572"/>
        <v/>
      </c>
      <c r="X1219" t="str">
        <f t="shared" si="573"/>
        <v/>
      </c>
      <c r="Y1219" t="str">
        <f t="shared" si="574"/>
        <v/>
      </c>
      <c r="Z1219" t="str">
        <f t="shared" si="554"/>
        <v/>
      </c>
      <c r="AA1219" t="str">
        <f t="shared" si="575"/>
        <v/>
      </c>
      <c r="AB1219" t="str">
        <f t="shared" si="576"/>
        <v/>
      </c>
      <c r="AC1219" t="str">
        <f t="shared" si="577"/>
        <v/>
      </c>
      <c r="AD1219" t="str">
        <f t="shared" si="578"/>
        <v/>
      </c>
      <c r="AE1219" t="str">
        <f t="shared" si="579"/>
        <v/>
      </c>
      <c r="AF1219" t="str">
        <f t="shared" si="580"/>
        <v/>
      </c>
    </row>
    <row r="1220" spans="4:32" ht="14.4" hidden="1">
      <c r="D1220" t="str">
        <f t="shared" si="555"/>
        <v/>
      </c>
      <c r="E1220" t="str">
        <f t="shared" si="556"/>
        <v/>
      </c>
      <c r="F1220" t="str">
        <f t="shared" si="557"/>
        <v/>
      </c>
      <c r="G1220" t="str">
        <f t="shared" si="553"/>
        <v/>
      </c>
      <c r="I1220" t="str">
        <f t="shared" si="558"/>
        <v/>
      </c>
      <c r="J1220" t="str">
        <f t="shared" si="559"/>
        <v/>
      </c>
      <c r="K1220" t="str">
        <f t="shared" si="560"/>
        <v/>
      </c>
      <c r="L1220" t="str">
        <f t="shared" si="561"/>
        <v/>
      </c>
      <c r="M1220" t="str">
        <f t="shared" si="562"/>
        <v/>
      </c>
      <c r="N1220" t="str">
        <f t="shared" si="563"/>
        <v/>
      </c>
      <c r="O1220" t="str">
        <f t="shared" si="564"/>
        <v/>
      </c>
      <c r="P1220" t="str">
        <f t="shared" si="565"/>
        <v/>
      </c>
      <c r="Q1220" t="str">
        <f t="shared" si="566"/>
        <v/>
      </c>
      <c r="R1220" t="str">
        <f t="shared" si="567"/>
        <v/>
      </c>
      <c r="S1220" t="str">
        <f t="shared" si="568"/>
        <v/>
      </c>
      <c r="T1220" t="str">
        <f t="shared" si="569"/>
        <v/>
      </c>
      <c r="U1220" t="str">
        <f t="shared" si="570"/>
        <v/>
      </c>
      <c r="V1220" t="str">
        <f t="shared" si="571"/>
        <v/>
      </c>
      <c r="W1220" t="str">
        <f t="shared" si="572"/>
        <v/>
      </c>
      <c r="X1220" t="str">
        <f t="shared" si="573"/>
        <v/>
      </c>
      <c r="Y1220" t="str">
        <f t="shared" si="574"/>
        <v/>
      </c>
      <c r="Z1220" t="str">
        <f t="shared" si="554"/>
        <v/>
      </c>
      <c r="AA1220" t="str">
        <f t="shared" si="575"/>
        <v/>
      </c>
      <c r="AB1220" t="str">
        <f t="shared" si="576"/>
        <v/>
      </c>
      <c r="AC1220" t="str">
        <f t="shared" si="577"/>
        <v/>
      </c>
      <c r="AD1220" t="str">
        <f t="shared" si="578"/>
        <v/>
      </c>
      <c r="AE1220" t="str">
        <f t="shared" si="579"/>
        <v/>
      </c>
      <c r="AF1220" t="str">
        <f t="shared" si="580"/>
        <v/>
      </c>
    </row>
    <row r="1221" spans="4:32" ht="14.4" hidden="1">
      <c r="D1221" t="str">
        <f t="shared" si="555"/>
        <v/>
      </c>
      <c r="E1221" t="str">
        <f t="shared" si="556"/>
        <v/>
      </c>
      <c r="F1221" t="str">
        <f t="shared" si="557"/>
        <v/>
      </c>
      <c r="G1221" t="str">
        <f t="shared" si="553"/>
        <v/>
      </c>
      <c r="I1221" t="str">
        <f t="shared" si="558"/>
        <v/>
      </c>
      <c r="J1221" t="str">
        <f t="shared" si="559"/>
        <v/>
      </c>
      <c r="K1221" t="str">
        <f t="shared" si="560"/>
        <v/>
      </c>
      <c r="L1221" t="str">
        <f t="shared" si="561"/>
        <v/>
      </c>
      <c r="M1221" t="str">
        <f t="shared" si="562"/>
        <v/>
      </c>
      <c r="N1221" t="str">
        <f t="shared" si="563"/>
        <v/>
      </c>
      <c r="O1221" t="str">
        <f t="shared" si="564"/>
        <v/>
      </c>
      <c r="P1221" t="str">
        <f t="shared" si="565"/>
        <v/>
      </c>
      <c r="Q1221" t="str">
        <f t="shared" si="566"/>
        <v/>
      </c>
      <c r="R1221" t="str">
        <f t="shared" si="567"/>
        <v/>
      </c>
      <c r="S1221" t="str">
        <f t="shared" si="568"/>
        <v/>
      </c>
      <c r="T1221" t="str">
        <f t="shared" si="569"/>
        <v/>
      </c>
      <c r="U1221" t="str">
        <f t="shared" si="570"/>
        <v/>
      </c>
      <c r="V1221" t="str">
        <f t="shared" si="571"/>
        <v/>
      </c>
      <c r="W1221" t="str">
        <f t="shared" si="572"/>
        <v/>
      </c>
      <c r="X1221" t="str">
        <f t="shared" si="573"/>
        <v/>
      </c>
      <c r="Y1221" t="str">
        <f t="shared" si="574"/>
        <v/>
      </c>
      <c r="Z1221" t="str">
        <f t="shared" si="554"/>
        <v/>
      </c>
      <c r="AA1221" t="str">
        <f t="shared" si="575"/>
        <v/>
      </c>
      <c r="AB1221" t="str">
        <f t="shared" si="576"/>
        <v/>
      </c>
      <c r="AC1221" t="str">
        <f t="shared" si="577"/>
        <v/>
      </c>
      <c r="AD1221" t="str">
        <f t="shared" si="578"/>
        <v/>
      </c>
      <c r="AE1221" t="str">
        <f t="shared" si="579"/>
        <v/>
      </c>
      <c r="AF1221" t="str">
        <f t="shared" si="580"/>
        <v/>
      </c>
    </row>
    <row r="1222" spans="4:32" ht="14.4" hidden="1">
      <c r="D1222" t="str">
        <f t="shared" si="555"/>
        <v/>
      </c>
      <c r="E1222" t="str">
        <f t="shared" si="556"/>
        <v/>
      </c>
      <c r="F1222" t="str">
        <f t="shared" si="557"/>
        <v/>
      </c>
      <c r="G1222" t="str">
        <f t="shared" si="553"/>
        <v/>
      </c>
      <c r="I1222" t="str">
        <f t="shared" si="558"/>
        <v/>
      </c>
      <c r="J1222" t="str">
        <f t="shared" si="559"/>
        <v/>
      </c>
      <c r="K1222" t="str">
        <f t="shared" si="560"/>
        <v/>
      </c>
      <c r="L1222" t="str">
        <f t="shared" si="561"/>
        <v/>
      </c>
      <c r="M1222" t="str">
        <f t="shared" si="562"/>
        <v/>
      </c>
      <c r="N1222" t="str">
        <f t="shared" si="563"/>
        <v/>
      </c>
      <c r="O1222" t="str">
        <f t="shared" si="564"/>
        <v/>
      </c>
      <c r="P1222" t="str">
        <f t="shared" si="565"/>
        <v/>
      </c>
      <c r="Q1222" t="str">
        <f t="shared" si="566"/>
        <v/>
      </c>
      <c r="R1222" t="str">
        <f t="shared" si="567"/>
        <v/>
      </c>
      <c r="S1222" t="str">
        <f t="shared" si="568"/>
        <v/>
      </c>
      <c r="T1222" t="str">
        <f t="shared" si="569"/>
        <v/>
      </c>
      <c r="U1222" t="str">
        <f t="shared" si="570"/>
        <v/>
      </c>
      <c r="V1222" t="str">
        <f t="shared" si="571"/>
        <v/>
      </c>
      <c r="W1222" t="str">
        <f t="shared" si="572"/>
        <v/>
      </c>
      <c r="X1222" t="str">
        <f t="shared" si="573"/>
        <v/>
      </c>
      <c r="Y1222" t="str">
        <f t="shared" si="574"/>
        <v/>
      </c>
      <c r="Z1222" t="str">
        <f t="shared" si="554"/>
        <v/>
      </c>
      <c r="AA1222" t="str">
        <f t="shared" si="575"/>
        <v/>
      </c>
      <c r="AB1222" t="str">
        <f t="shared" si="576"/>
        <v/>
      </c>
      <c r="AC1222" t="str">
        <f t="shared" si="577"/>
        <v/>
      </c>
      <c r="AD1222" t="str">
        <f t="shared" si="578"/>
        <v/>
      </c>
      <c r="AE1222" t="str">
        <f t="shared" si="579"/>
        <v/>
      </c>
      <c r="AF1222" t="str">
        <f t="shared" si="580"/>
        <v/>
      </c>
    </row>
    <row r="1223" spans="4:32" ht="14.4" hidden="1">
      <c r="D1223" t="str">
        <f t="shared" si="555"/>
        <v/>
      </c>
      <c r="E1223" t="str">
        <f t="shared" si="556"/>
        <v/>
      </c>
      <c r="F1223" t="str">
        <f t="shared" si="557"/>
        <v/>
      </c>
      <c r="G1223" t="str">
        <f t="shared" si="553"/>
        <v/>
      </c>
      <c r="I1223" t="str">
        <f t="shared" si="558"/>
        <v/>
      </c>
      <c r="J1223" t="str">
        <f t="shared" si="559"/>
        <v/>
      </c>
      <c r="K1223" t="str">
        <f t="shared" si="560"/>
        <v/>
      </c>
      <c r="L1223" t="str">
        <f t="shared" si="561"/>
        <v/>
      </c>
      <c r="M1223" t="str">
        <f t="shared" si="562"/>
        <v/>
      </c>
      <c r="N1223" t="str">
        <f t="shared" si="563"/>
        <v/>
      </c>
      <c r="O1223" t="str">
        <f t="shared" si="564"/>
        <v/>
      </c>
      <c r="P1223" t="str">
        <f t="shared" si="565"/>
        <v/>
      </c>
      <c r="Q1223" t="str">
        <f t="shared" si="566"/>
        <v/>
      </c>
      <c r="R1223" t="str">
        <f t="shared" si="567"/>
        <v/>
      </c>
      <c r="S1223" t="str">
        <f t="shared" si="568"/>
        <v/>
      </c>
      <c r="T1223" t="str">
        <f t="shared" si="569"/>
        <v/>
      </c>
      <c r="U1223" t="str">
        <f t="shared" si="570"/>
        <v/>
      </c>
      <c r="V1223" t="str">
        <f t="shared" si="571"/>
        <v/>
      </c>
      <c r="W1223" t="str">
        <f t="shared" si="572"/>
        <v/>
      </c>
      <c r="X1223" t="str">
        <f t="shared" si="573"/>
        <v/>
      </c>
      <c r="Y1223" t="str">
        <f t="shared" si="574"/>
        <v/>
      </c>
      <c r="Z1223" t="str">
        <f t="shared" si="554"/>
        <v/>
      </c>
      <c r="AA1223" t="str">
        <f t="shared" si="575"/>
        <v/>
      </c>
      <c r="AB1223" t="str">
        <f t="shared" si="576"/>
        <v/>
      </c>
      <c r="AC1223" t="str">
        <f t="shared" si="577"/>
        <v/>
      </c>
      <c r="AD1223" t="str">
        <f t="shared" si="578"/>
        <v/>
      </c>
      <c r="AE1223" t="str">
        <f t="shared" si="579"/>
        <v/>
      </c>
      <c r="AF1223" t="str">
        <f t="shared" si="580"/>
        <v/>
      </c>
    </row>
    <row r="1224" spans="4:32" ht="14.4" hidden="1">
      <c r="D1224" t="str">
        <f t="shared" si="555"/>
        <v/>
      </c>
      <c r="E1224" t="str">
        <f t="shared" si="556"/>
        <v/>
      </c>
      <c r="F1224" t="str">
        <f t="shared" si="557"/>
        <v/>
      </c>
      <c r="G1224" t="str">
        <f t="shared" si="553"/>
        <v/>
      </c>
      <c r="I1224" t="str">
        <f t="shared" si="558"/>
        <v/>
      </c>
      <c r="J1224" t="str">
        <f t="shared" si="559"/>
        <v/>
      </c>
      <c r="K1224" t="str">
        <f t="shared" si="560"/>
        <v/>
      </c>
      <c r="L1224" t="str">
        <f t="shared" si="561"/>
        <v/>
      </c>
      <c r="M1224" t="str">
        <f t="shared" si="562"/>
        <v/>
      </c>
      <c r="N1224" t="str">
        <f t="shared" si="563"/>
        <v/>
      </c>
      <c r="O1224" t="str">
        <f t="shared" si="564"/>
        <v/>
      </c>
      <c r="P1224" t="str">
        <f t="shared" si="565"/>
        <v/>
      </c>
      <c r="Q1224" t="str">
        <f t="shared" si="566"/>
        <v/>
      </c>
      <c r="R1224" t="str">
        <f t="shared" si="567"/>
        <v/>
      </c>
      <c r="S1224" t="str">
        <f t="shared" si="568"/>
        <v/>
      </c>
      <c r="T1224" t="str">
        <f t="shared" si="569"/>
        <v/>
      </c>
      <c r="U1224" t="str">
        <f t="shared" si="570"/>
        <v/>
      </c>
      <c r="V1224" t="str">
        <f t="shared" si="571"/>
        <v/>
      </c>
      <c r="W1224" t="str">
        <f t="shared" si="572"/>
        <v/>
      </c>
      <c r="X1224" t="str">
        <f t="shared" si="573"/>
        <v/>
      </c>
      <c r="Y1224" t="str">
        <f t="shared" si="574"/>
        <v/>
      </c>
      <c r="Z1224" t="str">
        <f t="shared" si="554"/>
        <v/>
      </c>
      <c r="AA1224" t="str">
        <f t="shared" si="575"/>
        <v/>
      </c>
      <c r="AB1224" t="str">
        <f t="shared" si="576"/>
        <v/>
      </c>
      <c r="AC1224" t="str">
        <f t="shared" si="577"/>
        <v/>
      </c>
      <c r="AD1224" t="str">
        <f t="shared" si="578"/>
        <v/>
      </c>
      <c r="AE1224" t="str">
        <f t="shared" si="579"/>
        <v/>
      </c>
      <c r="AF1224" t="str">
        <f t="shared" si="580"/>
        <v/>
      </c>
    </row>
    <row r="1225" spans="4:32" ht="14.4" hidden="1">
      <c r="D1225" t="str">
        <f t="shared" si="555"/>
        <v/>
      </c>
      <c r="E1225" t="str">
        <f t="shared" si="556"/>
        <v/>
      </c>
      <c r="F1225" t="str">
        <f t="shared" si="557"/>
        <v/>
      </c>
      <c r="G1225" t="str">
        <f t="shared" si="553"/>
        <v/>
      </c>
      <c r="I1225" t="str">
        <f t="shared" si="558"/>
        <v/>
      </c>
      <c r="J1225" t="str">
        <f t="shared" si="559"/>
        <v/>
      </c>
      <c r="K1225" t="str">
        <f t="shared" si="560"/>
        <v/>
      </c>
      <c r="L1225" t="str">
        <f t="shared" si="561"/>
        <v/>
      </c>
      <c r="M1225" t="str">
        <f t="shared" si="562"/>
        <v/>
      </c>
      <c r="N1225" t="str">
        <f t="shared" si="563"/>
        <v/>
      </c>
      <c r="O1225" t="str">
        <f t="shared" si="564"/>
        <v/>
      </c>
      <c r="P1225" t="str">
        <f t="shared" si="565"/>
        <v/>
      </c>
      <c r="Q1225" t="str">
        <f t="shared" si="566"/>
        <v/>
      </c>
      <c r="R1225" t="str">
        <f t="shared" si="567"/>
        <v/>
      </c>
      <c r="S1225" t="str">
        <f t="shared" si="568"/>
        <v/>
      </c>
      <c r="T1225" t="str">
        <f t="shared" si="569"/>
        <v/>
      </c>
      <c r="U1225" t="str">
        <f t="shared" si="570"/>
        <v/>
      </c>
      <c r="V1225" t="str">
        <f t="shared" si="571"/>
        <v/>
      </c>
      <c r="W1225" t="str">
        <f t="shared" si="572"/>
        <v/>
      </c>
      <c r="X1225" t="str">
        <f t="shared" si="573"/>
        <v/>
      </c>
      <c r="Y1225" t="str">
        <f t="shared" si="574"/>
        <v/>
      </c>
      <c r="Z1225" t="str">
        <f t="shared" si="554"/>
        <v/>
      </c>
      <c r="AA1225" t="str">
        <f t="shared" si="575"/>
        <v/>
      </c>
      <c r="AB1225" t="str">
        <f t="shared" si="576"/>
        <v/>
      </c>
      <c r="AC1225" t="str">
        <f t="shared" si="577"/>
        <v/>
      </c>
      <c r="AD1225" t="str">
        <f t="shared" si="578"/>
        <v/>
      </c>
      <c r="AE1225" t="str">
        <f t="shared" si="579"/>
        <v/>
      </c>
      <c r="AF1225" t="str">
        <f t="shared" si="580"/>
        <v/>
      </c>
    </row>
    <row r="1226" spans="4:32" ht="14.4" hidden="1">
      <c r="D1226" t="str">
        <f t="shared" si="555"/>
        <v/>
      </c>
      <c r="E1226" t="str">
        <f t="shared" si="556"/>
        <v/>
      </c>
      <c r="F1226" t="str">
        <f t="shared" si="557"/>
        <v/>
      </c>
      <c r="G1226" t="str">
        <f t="shared" si="553"/>
        <v/>
      </c>
      <c r="I1226" t="str">
        <f t="shared" si="558"/>
        <v/>
      </c>
      <c r="J1226" t="str">
        <f t="shared" si="559"/>
        <v/>
      </c>
      <c r="K1226" t="str">
        <f t="shared" si="560"/>
        <v/>
      </c>
      <c r="L1226" t="str">
        <f t="shared" si="561"/>
        <v/>
      </c>
      <c r="M1226" t="str">
        <f t="shared" si="562"/>
        <v/>
      </c>
      <c r="N1226" t="str">
        <f t="shared" si="563"/>
        <v/>
      </c>
      <c r="O1226" t="str">
        <f t="shared" si="564"/>
        <v/>
      </c>
      <c r="P1226" t="str">
        <f t="shared" si="565"/>
        <v/>
      </c>
      <c r="Q1226" t="str">
        <f t="shared" si="566"/>
        <v/>
      </c>
      <c r="R1226" t="str">
        <f t="shared" si="567"/>
        <v/>
      </c>
      <c r="S1226" t="str">
        <f t="shared" si="568"/>
        <v/>
      </c>
      <c r="T1226" t="str">
        <f t="shared" si="569"/>
        <v/>
      </c>
      <c r="U1226" t="str">
        <f t="shared" si="570"/>
        <v/>
      </c>
      <c r="V1226" t="str">
        <f t="shared" si="571"/>
        <v/>
      </c>
      <c r="W1226" t="str">
        <f t="shared" si="572"/>
        <v/>
      </c>
      <c r="X1226" t="str">
        <f t="shared" si="573"/>
        <v/>
      </c>
      <c r="Y1226" t="str">
        <f t="shared" si="574"/>
        <v/>
      </c>
      <c r="Z1226" t="str">
        <f t="shared" si="554"/>
        <v/>
      </c>
      <c r="AA1226" t="str">
        <f t="shared" si="575"/>
        <v/>
      </c>
      <c r="AB1226" t="str">
        <f t="shared" si="576"/>
        <v/>
      </c>
      <c r="AC1226" t="str">
        <f t="shared" si="577"/>
        <v/>
      </c>
      <c r="AD1226" t="str">
        <f t="shared" si="578"/>
        <v/>
      </c>
      <c r="AE1226" t="str">
        <f t="shared" si="579"/>
        <v/>
      </c>
      <c r="AF1226" t="str">
        <f t="shared" si="580"/>
        <v/>
      </c>
    </row>
    <row r="1227" spans="4:32" ht="14.4" hidden="1">
      <c r="D1227" t="str">
        <f t="shared" si="555"/>
        <v/>
      </c>
      <c r="E1227" t="str">
        <f t="shared" si="556"/>
        <v/>
      </c>
      <c r="F1227" t="str">
        <f t="shared" si="557"/>
        <v/>
      </c>
      <c r="G1227" t="str">
        <f t="shared" si="553"/>
        <v/>
      </c>
      <c r="I1227" t="str">
        <f t="shared" si="558"/>
        <v/>
      </c>
      <c r="J1227" t="str">
        <f t="shared" si="559"/>
        <v/>
      </c>
      <c r="K1227" t="str">
        <f t="shared" si="560"/>
        <v/>
      </c>
      <c r="L1227" t="str">
        <f t="shared" si="561"/>
        <v/>
      </c>
      <c r="M1227" t="str">
        <f t="shared" si="562"/>
        <v/>
      </c>
      <c r="N1227" t="str">
        <f t="shared" si="563"/>
        <v/>
      </c>
      <c r="O1227" t="str">
        <f t="shared" si="564"/>
        <v/>
      </c>
      <c r="P1227" t="str">
        <f t="shared" si="565"/>
        <v/>
      </c>
      <c r="Q1227" t="str">
        <f t="shared" si="566"/>
        <v/>
      </c>
      <c r="R1227" t="str">
        <f t="shared" si="567"/>
        <v/>
      </c>
      <c r="S1227" t="str">
        <f t="shared" si="568"/>
        <v/>
      </c>
      <c r="T1227" t="str">
        <f t="shared" si="569"/>
        <v/>
      </c>
      <c r="U1227" t="str">
        <f t="shared" si="570"/>
        <v/>
      </c>
      <c r="V1227" t="str">
        <f t="shared" si="571"/>
        <v/>
      </c>
      <c r="W1227" t="str">
        <f t="shared" si="572"/>
        <v/>
      </c>
      <c r="X1227" t="str">
        <f t="shared" si="573"/>
        <v/>
      </c>
      <c r="Y1227" t="str">
        <f t="shared" si="574"/>
        <v/>
      </c>
      <c r="Z1227" t="str">
        <f t="shared" si="554"/>
        <v/>
      </c>
      <c r="AA1227" t="str">
        <f t="shared" si="575"/>
        <v/>
      </c>
      <c r="AB1227" t="str">
        <f t="shared" si="576"/>
        <v/>
      </c>
      <c r="AC1227" t="str">
        <f t="shared" si="577"/>
        <v/>
      </c>
      <c r="AD1227" t="str">
        <f t="shared" si="578"/>
        <v/>
      </c>
      <c r="AE1227" t="str">
        <f t="shared" si="579"/>
        <v/>
      </c>
      <c r="AF1227" t="str">
        <f t="shared" si="580"/>
        <v/>
      </c>
    </row>
    <row r="1228" spans="4:32" ht="14.4" hidden="1">
      <c r="D1228" t="str">
        <f t="shared" si="555"/>
        <v/>
      </c>
      <c r="E1228" t="str">
        <f t="shared" si="556"/>
        <v/>
      </c>
      <c r="F1228" t="str">
        <f t="shared" si="557"/>
        <v/>
      </c>
      <c r="G1228" t="str">
        <f t="shared" si="553"/>
        <v/>
      </c>
      <c r="I1228" t="str">
        <f t="shared" si="558"/>
        <v/>
      </c>
      <c r="J1228" t="str">
        <f t="shared" si="559"/>
        <v/>
      </c>
      <c r="K1228" t="str">
        <f t="shared" si="560"/>
        <v/>
      </c>
      <c r="L1228" t="str">
        <f t="shared" si="561"/>
        <v/>
      </c>
      <c r="M1228" t="str">
        <f t="shared" si="562"/>
        <v/>
      </c>
      <c r="N1228" t="str">
        <f t="shared" si="563"/>
        <v/>
      </c>
      <c r="O1228" t="str">
        <f t="shared" si="564"/>
        <v/>
      </c>
      <c r="P1228" t="str">
        <f t="shared" si="565"/>
        <v/>
      </c>
      <c r="Q1228" t="str">
        <f t="shared" si="566"/>
        <v/>
      </c>
      <c r="R1228" t="str">
        <f t="shared" si="567"/>
        <v/>
      </c>
      <c r="S1228" t="str">
        <f t="shared" si="568"/>
        <v/>
      </c>
      <c r="T1228" t="str">
        <f t="shared" si="569"/>
        <v/>
      </c>
      <c r="U1228" t="str">
        <f t="shared" si="570"/>
        <v/>
      </c>
      <c r="V1228" t="str">
        <f t="shared" si="571"/>
        <v/>
      </c>
      <c r="W1228" t="str">
        <f t="shared" si="572"/>
        <v/>
      </c>
      <c r="X1228" t="str">
        <f t="shared" si="573"/>
        <v/>
      </c>
      <c r="Y1228" t="str">
        <f t="shared" si="574"/>
        <v/>
      </c>
      <c r="Z1228" t="str">
        <f t="shared" si="554"/>
        <v/>
      </c>
      <c r="AA1228" t="str">
        <f t="shared" si="575"/>
        <v/>
      </c>
      <c r="AB1228" t="str">
        <f t="shared" si="576"/>
        <v/>
      </c>
      <c r="AC1228" t="str">
        <f t="shared" si="577"/>
        <v/>
      </c>
      <c r="AD1228" t="str">
        <f t="shared" si="578"/>
        <v/>
      </c>
      <c r="AE1228" t="str">
        <f t="shared" si="579"/>
        <v/>
      </c>
      <c r="AF1228" t="str">
        <f t="shared" si="580"/>
        <v/>
      </c>
    </row>
    <row r="1229" spans="4:32" ht="14.4" hidden="1">
      <c r="D1229" t="str">
        <f t="shared" si="555"/>
        <v/>
      </c>
      <c r="E1229" t="str">
        <f t="shared" si="556"/>
        <v/>
      </c>
      <c r="F1229" t="str">
        <f t="shared" si="557"/>
        <v/>
      </c>
      <c r="G1229" t="str">
        <f t="shared" si="553"/>
        <v/>
      </c>
      <c r="I1229" t="str">
        <f t="shared" si="558"/>
        <v/>
      </c>
      <c r="J1229" t="str">
        <f t="shared" si="559"/>
        <v/>
      </c>
      <c r="K1229" t="str">
        <f t="shared" si="560"/>
        <v/>
      </c>
      <c r="L1229" t="str">
        <f t="shared" si="561"/>
        <v/>
      </c>
      <c r="M1229" t="str">
        <f t="shared" si="562"/>
        <v/>
      </c>
      <c r="N1229" t="str">
        <f t="shared" si="563"/>
        <v/>
      </c>
      <c r="O1229" t="str">
        <f t="shared" si="564"/>
        <v/>
      </c>
      <c r="P1229" t="str">
        <f t="shared" si="565"/>
        <v/>
      </c>
      <c r="Q1229" t="str">
        <f t="shared" si="566"/>
        <v/>
      </c>
      <c r="R1229" t="str">
        <f t="shared" si="567"/>
        <v/>
      </c>
      <c r="S1229" t="str">
        <f t="shared" si="568"/>
        <v/>
      </c>
      <c r="T1229" t="str">
        <f t="shared" si="569"/>
        <v/>
      </c>
      <c r="U1229" t="str">
        <f t="shared" si="570"/>
        <v/>
      </c>
      <c r="V1229" t="str">
        <f t="shared" si="571"/>
        <v/>
      </c>
      <c r="W1229" t="str">
        <f t="shared" si="572"/>
        <v/>
      </c>
      <c r="X1229" t="str">
        <f t="shared" si="573"/>
        <v/>
      </c>
      <c r="Y1229" t="str">
        <f t="shared" si="574"/>
        <v/>
      </c>
      <c r="Z1229" t="str">
        <f t="shared" si="554"/>
        <v/>
      </c>
      <c r="AA1229" t="str">
        <f t="shared" si="575"/>
        <v/>
      </c>
      <c r="AB1229" t="str">
        <f t="shared" si="576"/>
        <v/>
      </c>
      <c r="AC1229" t="str">
        <f t="shared" si="577"/>
        <v/>
      </c>
      <c r="AD1229" t="str">
        <f t="shared" si="578"/>
        <v/>
      </c>
      <c r="AE1229" t="str">
        <f t="shared" si="579"/>
        <v/>
      </c>
      <c r="AF1229" t="str">
        <f t="shared" si="580"/>
        <v/>
      </c>
    </row>
    <row r="1230" spans="4:32" ht="14.4" hidden="1">
      <c r="D1230" t="str">
        <f t="shared" si="555"/>
        <v/>
      </c>
      <c r="E1230" t="str">
        <f t="shared" si="556"/>
        <v/>
      </c>
      <c r="F1230" t="str">
        <f t="shared" si="557"/>
        <v/>
      </c>
      <c r="G1230" t="str">
        <f t="shared" si="553"/>
        <v/>
      </c>
      <c r="I1230" t="str">
        <f t="shared" si="558"/>
        <v/>
      </c>
      <c r="J1230" t="str">
        <f t="shared" si="559"/>
        <v/>
      </c>
      <c r="K1230" t="str">
        <f t="shared" si="560"/>
        <v/>
      </c>
      <c r="L1230" t="str">
        <f t="shared" si="561"/>
        <v/>
      </c>
      <c r="M1230" t="str">
        <f t="shared" si="562"/>
        <v/>
      </c>
      <c r="N1230" t="str">
        <f t="shared" si="563"/>
        <v/>
      </c>
      <c r="O1230" t="str">
        <f t="shared" si="564"/>
        <v/>
      </c>
      <c r="P1230" t="str">
        <f t="shared" si="565"/>
        <v/>
      </c>
      <c r="Q1230" t="str">
        <f t="shared" si="566"/>
        <v/>
      </c>
      <c r="R1230" t="str">
        <f t="shared" si="567"/>
        <v/>
      </c>
      <c r="S1230" t="str">
        <f t="shared" si="568"/>
        <v/>
      </c>
      <c r="T1230" t="str">
        <f t="shared" si="569"/>
        <v/>
      </c>
      <c r="U1230" t="str">
        <f t="shared" si="570"/>
        <v/>
      </c>
      <c r="V1230" t="str">
        <f t="shared" si="571"/>
        <v/>
      </c>
      <c r="W1230" t="str">
        <f t="shared" si="572"/>
        <v/>
      </c>
      <c r="X1230" t="str">
        <f t="shared" si="573"/>
        <v/>
      </c>
      <c r="Y1230" t="str">
        <f t="shared" si="574"/>
        <v/>
      </c>
      <c r="Z1230" t="str">
        <f t="shared" si="554"/>
        <v/>
      </c>
      <c r="AA1230" t="str">
        <f t="shared" si="575"/>
        <v/>
      </c>
      <c r="AB1230" t="str">
        <f t="shared" si="576"/>
        <v/>
      </c>
      <c r="AC1230" t="str">
        <f t="shared" si="577"/>
        <v/>
      </c>
      <c r="AD1230" t="str">
        <f t="shared" si="578"/>
        <v/>
      </c>
      <c r="AE1230" t="str">
        <f t="shared" si="579"/>
        <v/>
      </c>
      <c r="AF1230" t="str">
        <f t="shared" si="580"/>
        <v/>
      </c>
    </row>
    <row r="1231" spans="4:32" ht="14.4" hidden="1">
      <c r="D1231" t="str">
        <f t="shared" si="555"/>
        <v/>
      </c>
      <c r="E1231" t="str">
        <f t="shared" si="556"/>
        <v/>
      </c>
      <c r="F1231" t="str">
        <f t="shared" si="557"/>
        <v/>
      </c>
      <c r="G1231" t="str">
        <f t="shared" si="553"/>
        <v/>
      </c>
      <c r="I1231" t="str">
        <f t="shared" si="558"/>
        <v/>
      </c>
      <c r="J1231" t="str">
        <f t="shared" si="559"/>
        <v/>
      </c>
      <c r="K1231" t="str">
        <f t="shared" si="560"/>
        <v/>
      </c>
      <c r="L1231" t="str">
        <f t="shared" si="561"/>
        <v/>
      </c>
      <c r="M1231" t="str">
        <f t="shared" si="562"/>
        <v/>
      </c>
      <c r="N1231" t="str">
        <f t="shared" si="563"/>
        <v/>
      </c>
      <c r="O1231" t="str">
        <f t="shared" si="564"/>
        <v/>
      </c>
      <c r="P1231" t="str">
        <f t="shared" si="565"/>
        <v/>
      </c>
      <c r="Q1231" t="str">
        <f t="shared" si="566"/>
        <v/>
      </c>
      <c r="R1231" t="str">
        <f t="shared" si="567"/>
        <v/>
      </c>
      <c r="S1231" t="str">
        <f t="shared" si="568"/>
        <v/>
      </c>
      <c r="T1231" t="str">
        <f t="shared" si="569"/>
        <v/>
      </c>
      <c r="U1231" t="str">
        <f t="shared" si="570"/>
        <v/>
      </c>
      <c r="V1231" t="str">
        <f t="shared" si="571"/>
        <v/>
      </c>
      <c r="W1231" t="str">
        <f t="shared" si="572"/>
        <v/>
      </c>
      <c r="X1231" t="str">
        <f t="shared" si="573"/>
        <v/>
      </c>
      <c r="Y1231" t="str">
        <f t="shared" si="574"/>
        <v/>
      </c>
      <c r="Z1231" t="str">
        <f t="shared" si="554"/>
        <v/>
      </c>
      <c r="AA1231" t="str">
        <f t="shared" si="575"/>
        <v/>
      </c>
      <c r="AB1231" t="str">
        <f t="shared" si="576"/>
        <v/>
      </c>
      <c r="AC1231" t="str">
        <f t="shared" si="577"/>
        <v/>
      </c>
      <c r="AD1231" t="str">
        <f t="shared" si="578"/>
        <v/>
      </c>
      <c r="AE1231" t="str">
        <f t="shared" si="579"/>
        <v/>
      </c>
      <c r="AF1231" t="str">
        <f t="shared" si="580"/>
        <v/>
      </c>
    </row>
    <row r="1232" spans="4:32" ht="14.4" hidden="1">
      <c r="D1232" t="str">
        <f t="shared" si="555"/>
        <v/>
      </c>
      <c r="E1232" t="str">
        <f t="shared" si="556"/>
        <v/>
      </c>
      <c r="F1232" t="str">
        <f t="shared" si="557"/>
        <v/>
      </c>
      <c r="G1232" t="str">
        <f t="shared" si="553"/>
        <v/>
      </c>
      <c r="I1232" t="str">
        <f t="shared" si="558"/>
        <v/>
      </c>
      <c r="J1232" t="str">
        <f t="shared" si="559"/>
        <v/>
      </c>
      <c r="K1232" t="str">
        <f t="shared" si="560"/>
        <v/>
      </c>
      <c r="L1232" t="str">
        <f t="shared" si="561"/>
        <v/>
      </c>
      <c r="M1232" t="str">
        <f t="shared" si="562"/>
        <v/>
      </c>
      <c r="N1232" t="str">
        <f t="shared" si="563"/>
        <v/>
      </c>
      <c r="O1232" t="str">
        <f t="shared" si="564"/>
        <v/>
      </c>
      <c r="P1232" t="str">
        <f t="shared" si="565"/>
        <v/>
      </c>
      <c r="Q1232" t="str">
        <f t="shared" si="566"/>
        <v/>
      </c>
      <c r="R1232" t="str">
        <f t="shared" si="567"/>
        <v/>
      </c>
      <c r="S1232" t="str">
        <f t="shared" si="568"/>
        <v/>
      </c>
      <c r="T1232" t="str">
        <f t="shared" si="569"/>
        <v/>
      </c>
      <c r="U1232" t="str">
        <f t="shared" si="570"/>
        <v/>
      </c>
      <c r="V1232" t="str">
        <f t="shared" si="571"/>
        <v/>
      </c>
      <c r="W1232" t="str">
        <f t="shared" si="572"/>
        <v/>
      </c>
      <c r="X1232" t="str">
        <f t="shared" si="573"/>
        <v/>
      </c>
      <c r="Y1232" t="str">
        <f t="shared" si="574"/>
        <v/>
      </c>
      <c r="Z1232" t="str">
        <f t="shared" si="554"/>
        <v/>
      </c>
      <c r="AA1232" t="str">
        <f t="shared" si="575"/>
        <v/>
      </c>
      <c r="AB1232" t="str">
        <f t="shared" si="576"/>
        <v/>
      </c>
      <c r="AC1232" t="str">
        <f t="shared" si="577"/>
        <v/>
      </c>
      <c r="AD1232" t="str">
        <f t="shared" si="578"/>
        <v/>
      </c>
      <c r="AE1232" t="str">
        <f t="shared" si="579"/>
        <v/>
      </c>
      <c r="AF1232" t="str">
        <f t="shared" si="580"/>
        <v/>
      </c>
    </row>
    <row r="1233" spans="4:32" ht="14.4" hidden="1">
      <c r="D1233" t="str">
        <f t="shared" si="555"/>
        <v/>
      </c>
      <c r="E1233" t="str">
        <f t="shared" si="556"/>
        <v/>
      </c>
      <c r="F1233" t="str">
        <f t="shared" si="557"/>
        <v/>
      </c>
      <c r="G1233" t="str">
        <f t="shared" si="553"/>
        <v/>
      </c>
      <c r="I1233" t="str">
        <f t="shared" si="558"/>
        <v/>
      </c>
      <c r="J1233" t="str">
        <f t="shared" si="559"/>
        <v/>
      </c>
      <c r="K1233" t="str">
        <f t="shared" si="560"/>
        <v/>
      </c>
      <c r="L1233" t="str">
        <f t="shared" si="561"/>
        <v/>
      </c>
      <c r="M1233" t="str">
        <f t="shared" si="562"/>
        <v/>
      </c>
      <c r="N1233" t="str">
        <f t="shared" si="563"/>
        <v/>
      </c>
      <c r="O1233" t="str">
        <f t="shared" si="564"/>
        <v/>
      </c>
      <c r="P1233" t="str">
        <f t="shared" si="565"/>
        <v/>
      </c>
      <c r="Q1233" t="str">
        <f t="shared" si="566"/>
        <v/>
      </c>
      <c r="R1233" t="str">
        <f t="shared" si="567"/>
        <v/>
      </c>
      <c r="S1233" t="str">
        <f t="shared" si="568"/>
        <v/>
      </c>
      <c r="T1233" t="str">
        <f t="shared" si="569"/>
        <v/>
      </c>
      <c r="U1233" t="str">
        <f t="shared" si="570"/>
        <v/>
      </c>
      <c r="V1233" t="str">
        <f t="shared" si="571"/>
        <v/>
      </c>
      <c r="W1233" t="str">
        <f t="shared" si="572"/>
        <v/>
      </c>
      <c r="X1233" t="str">
        <f t="shared" si="573"/>
        <v/>
      </c>
      <c r="Y1233" t="str">
        <f t="shared" si="574"/>
        <v/>
      </c>
      <c r="Z1233" t="str">
        <f t="shared" si="554"/>
        <v/>
      </c>
      <c r="AA1233" t="str">
        <f t="shared" si="575"/>
        <v/>
      </c>
      <c r="AB1233" t="str">
        <f t="shared" si="576"/>
        <v/>
      </c>
      <c r="AC1233" t="str">
        <f t="shared" si="577"/>
        <v/>
      </c>
      <c r="AD1233" t="str">
        <f t="shared" si="578"/>
        <v/>
      </c>
      <c r="AE1233" t="str">
        <f t="shared" si="579"/>
        <v/>
      </c>
      <c r="AF1233" t="str">
        <f t="shared" si="580"/>
        <v/>
      </c>
    </row>
    <row r="1234" spans="4:32" ht="14.4" hidden="1">
      <c r="D1234" t="str">
        <f t="shared" si="555"/>
        <v/>
      </c>
      <c r="E1234" t="str">
        <f t="shared" si="556"/>
        <v/>
      </c>
      <c r="F1234" t="str">
        <f t="shared" si="557"/>
        <v/>
      </c>
      <c r="G1234" t="str">
        <f t="shared" si="553"/>
        <v/>
      </c>
      <c r="I1234" t="str">
        <f t="shared" si="558"/>
        <v/>
      </c>
      <c r="J1234" t="str">
        <f t="shared" si="559"/>
        <v/>
      </c>
      <c r="K1234" t="str">
        <f t="shared" si="560"/>
        <v/>
      </c>
      <c r="L1234" t="str">
        <f t="shared" si="561"/>
        <v/>
      </c>
      <c r="M1234" t="str">
        <f t="shared" si="562"/>
        <v/>
      </c>
      <c r="N1234" t="str">
        <f t="shared" si="563"/>
        <v/>
      </c>
      <c r="O1234" t="str">
        <f t="shared" si="564"/>
        <v/>
      </c>
      <c r="P1234" t="str">
        <f t="shared" si="565"/>
        <v/>
      </c>
      <c r="Q1234" t="str">
        <f t="shared" si="566"/>
        <v/>
      </c>
      <c r="R1234" t="str">
        <f t="shared" si="567"/>
        <v/>
      </c>
      <c r="S1234" t="str">
        <f t="shared" si="568"/>
        <v/>
      </c>
      <c r="T1234" t="str">
        <f t="shared" si="569"/>
        <v/>
      </c>
      <c r="U1234" t="str">
        <f t="shared" si="570"/>
        <v/>
      </c>
      <c r="V1234" t="str">
        <f t="shared" si="571"/>
        <v/>
      </c>
      <c r="W1234" t="str">
        <f t="shared" si="572"/>
        <v/>
      </c>
      <c r="X1234" t="str">
        <f t="shared" si="573"/>
        <v/>
      </c>
      <c r="Y1234" t="str">
        <f t="shared" si="574"/>
        <v/>
      </c>
      <c r="Z1234" t="str">
        <f t="shared" si="554"/>
        <v/>
      </c>
      <c r="AA1234" t="str">
        <f t="shared" si="575"/>
        <v/>
      </c>
      <c r="AB1234" t="str">
        <f t="shared" si="576"/>
        <v/>
      </c>
      <c r="AC1234" t="str">
        <f t="shared" si="577"/>
        <v/>
      </c>
      <c r="AD1234" t="str">
        <f t="shared" si="578"/>
        <v/>
      </c>
      <c r="AE1234" t="str">
        <f t="shared" si="579"/>
        <v/>
      </c>
      <c r="AF1234" t="str">
        <f t="shared" si="580"/>
        <v/>
      </c>
    </row>
    <row r="1235" spans="4:32" ht="14.4" hidden="1">
      <c r="D1235" t="str">
        <f t="shared" si="555"/>
        <v/>
      </c>
      <c r="E1235" t="str">
        <f t="shared" si="556"/>
        <v/>
      </c>
      <c r="F1235" t="str">
        <f t="shared" si="557"/>
        <v/>
      </c>
      <c r="G1235" t="str">
        <f t="shared" si="553"/>
        <v/>
      </c>
      <c r="I1235" t="str">
        <f t="shared" si="558"/>
        <v/>
      </c>
      <c r="J1235" t="str">
        <f t="shared" si="559"/>
        <v/>
      </c>
      <c r="K1235" t="str">
        <f t="shared" si="560"/>
        <v/>
      </c>
      <c r="L1235" t="str">
        <f t="shared" si="561"/>
        <v/>
      </c>
      <c r="M1235" t="str">
        <f t="shared" si="562"/>
        <v/>
      </c>
      <c r="N1235" t="str">
        <f t="shared" si="563"/>
        <v/>
      </c>
      <c r="O1235" t="str">
        <f t="shared" si="564"/>
        <v/>
      </c>
      <c r="P1235" t="str">
        <f t="shared" si="565"/>
        <v/>
      </c>
      <c r="Q1235" t="str">
        <f t="shared" si="566"/>
        <v/>
      </c>
      <c r="R1235" t="str">
        <f t="shared" si="567"/>
        <v/>
      </c>
      <c r="S1235" t="str">
        <f t="shared" si="568"/>
        <v/>
      </c>
      <c r="T1235" t="str">
        <f t="shared" si="569"/>
        <v/>
      </c>
      <c r="U1235" t="str">
        <f t="shared" si="570"/>
        <v/>
      </c>
      <c r="V1235" t="str">
        <f t="shared" si="571"/>
        <v/>
      </c>
      <c r="W1235" t="str">
        <f t="shared" si="572"/>
        <v/>
      </c>
      <c r="X1235" t="str">
        <f t="shared" si="573"/>
        <v/>
      </c>
      <c r="Y1235" t="str">
        <f t="shared" si="574"/>
        <v/>
      </c>
      <c r="Z1235" t="str">
        <f t="shared" si="554"/>
        <v/>
      </c>
      <c r="AA1235" t="str">
        <f t="shared" si="575"/>
        <v/>
      </c>
      <c r="AB1235" t="str">
        <f t="shared" si="576"/>
        <v/>
      </c>
      <c r="AC1235" t="str">
        <f t="shared" si="577"/>
        <v/>
      </c>
      <c r="AD1235" t="str">
        <f t="shared" si="578"/>
        <v/>
      </c>
      <c r="AE1235" t="str">
        <f t="shared" si="579"/>
        <v/>
      </c>
      <c r="AF1235" t="str">
        <f t="shared" si="580"/>
        <v/>
      </c>
    </row>
    <row r="1236" spans="4:32" ht="14.4" hidden="1">
      <c r="D1236" t="str">
        <f t="shared" si="555"/>
        <v/>
      </c>
      <c r="E1236" t="str">
        <f t="shared" si="556"/>
        <v/>
      </c>
      <c r="F1236" t="str">
        <f t="shared" si="557"/>
        <v/>
      </c>
      <c r="G1236" t="str">
        <f t="shared" si="553"/>
        <v/>
      </c>
      <c r="I1236" t="str">
        <f t="shared" si="558"/>
        <v/>
      </c>
      <c r="J1236" t="str">
        <f t="shared" si="559"/>
        <v/>
      </c>
      <c r="K1236" t="str">
        <f t="shared" si="560"/>
        <v/>
      </c>
      <c r="L1236" t="str">
        <f t="shared" si="561"/>
        <v/>
      </c>
      <c r="M1236" t="str">
        <f t="shared" si="562"/>
        <v/>
      </c>
      <c r="N1236" t="str">
        <f t="shared" si="563"/>
        <v/>
      </c>
      <c r="O1236" t="str">
        <f t="shared" si="564"/>
        <v/>
      </c>
      <c r="P1236" t="str">
        <f t="shared" si="565"/>
        <v/>
      </c>
      <c r="Q1236" t="str">
        <f t="shared" si="566"/>
        <v/>
      </c>
      <c r="R1236" t="str">
        <f t="shared" si="567"/>
        <v/>
      </c>
      <c r="S1236" t="str">
        <f t="shared" si="568"/>
        <v/>
      </c>
      <c r="T1236" t="str">
        <f t="shared" si="569"/>
        <v/>
      </c>
      <c r="U1236" t="str">
        <f t="shared" si="570"/>
        <v/>
      </c>
      <c r="V1236" t="str">
        <f t="shared" si="571"/>
        <v/>
      </c>
      <c r="W1236" t="str">
        <f t="shared" si="572"/>
        <v/>
      </c>
      <c r="X1236" t="str">
        <f t="shared" si="573"/>
        <v/>
      </c>
      <c r="Y1236" t="str">
        <f t="shared" si="574"/>
        <v/>
      </c>
      <c r="Z1236" t="str">
        <f t="shared" si="554"/>
        <v/>
      </c>
      <c r="AA1236" t="str">
        <f t="shared" si="575"/>
        <v/>
      </c>
      <c r="AB1236" t="str">
        <f t="shared" si="576"/>
        <v/>
      </c>
      <c r="AC1236" t="str">
        <f t="shared" si="577"/>
        <v/>
      </c>
      <c r="AD1236" t="str">
        <f t="shared" si="578"/>
        <v/>
      </c>
      <c r="AE1236" t="str">
        <f t="shared" si="579"/>
        <v/>
      </c>
      <c r="AF1236" t="str">
        <f t="shared" si="580"/>
        <v/>
      </c>
    </row>
    <row r="1237" spans="4:32" ht="14.4" hidden="1">
      <c r="D1237" t="str">
        <f t="shared" si="555"/>
        <v/>
      </c>
      <c r="E1237" t="str">
        <f t="shared" si="556"/>
        <v/>
      </c>
      <c r="F1237" t="str">
        <f t="shared" si="557"/>
        <v/>
      </c>
      <c r="G1237" t="str">
        <f t="shared" si="553"/>
        <v/>
      </c>
      <c r="I1237" t="str">
        <f t="shared" si="558"/>
        <v/>
      </c>
      <c r="J1237" t="str">
        <f t="shared" si="559"/>
        <v/>
      </c>
      <c r="K1237" t="str">
        <f t="shared" si="560"/>
        <v/>
      </c>
      <c r="L1237" t="str">
        <f t="shared" si="561"/>
        <v/>
      </c>
      <c r="M1237" t="str">
        <f t="shared" si="562"/>
        <v/>
      </c>
      <c r="N1237" t="str">
        <f t="shared" si="563"/>
        <v/>
      </c>
      <c r="O1237" t="str">
        <f t="shared" si="564"/>
        <v/>
      </c>
      <c r="P1237" t="str">
        <f t="shared" si="565"/>
        <v/>
      </c>
      <c r="Q1237" t="str">
        <f t="shared" si="566"/>
        <v/>
      </c>
      <c r="R1237" t="str">
        <f t="shared" si="567"/>
        <v/>
      </c>
      <c r="S1237" t="str">
        <f t="shared" si="568"/>
        <v/>
      </c>
      <c r="T1237" t="str">
        <f t="shared" si="569"/>
        <v/>
      </c>
      <c r="U1237" t="str">
        <f t="shared" si="570"/>
        <v/>
      </c>
      <c r="V1237" t="str">
        <f t="shared" si="571"/>
        <v/>
      </c>
      <c r="W1237" t="str">
        <f t="shared" si="572"/>
        <v/>
      </c>
      <c r="X1237" t="str">
        <f t="shared" si="573"/>
        <v/>
      </c>
      <c r="Y1237" t="str">
        <f t="shared" si="574"/>
        <v/>
      </c>
      <c r="Z1237" t="str">
        <f t="shared" si="554"/>
        <v/>
      </c>
      <c r="AA1237" t="str">
        <f t="shared" si="575"/>
        <v/>
      </c>
      <c r="AB1237" t="str">
        <f t="shared" si="576"/>
        <v/>
      </c>
      <c r="AC1237" t="str">
        <f t="shared" si="577"/>
        <v/>
      </c>
      <c r="AD1237" t="str">
        <f t="shared" si="578"/>
        <v/>
      </c>
      <c r="AE1237" t="str">
        <f t="shared" si="579"/>
        <v/>
      </c>
      <c r="AF1237" t="str">
        <f t="shared" si="580"/>
        <v/>
      </c>
    </row>
    <row r="1238" spans="4:32" ht="14.4" hidden="1">
      <c r="D1238" t="str">
        <f t="shared" si="555"/>
        <v/>
      </c>
      <c r="E1238" t="str">
        <f t="shared" si="556"/>
        <v/>
      </c>
      <c r="F1238" t="str">
        <f t="shared" si="557"/>
        <v/>
      </c>
      <c r="G1238" t="str">
        <f t="shared" si="553"/>
        <v/>
      </c>
      <c r="I1238" t="str">
        <f t="shared" si="558"/>
        <v/>
      </c>
      <c r="J1238" t="str">
        <f t="shared" si="559"/>
        <v/>
      </c>
      <c r="K1238" t="str">
        <f t="shared" si="560"/>
        <v/>
      </c>
      <c r="L1238" t="str">
        <f t="shared" si="561"/>
        <v/>
      </c>
      <c r="M1238" t="str">
        <f t="shared" si="562"/>
        <v/>
      </c>
      <c r="N1238" t="str">
        <f t="shared" si="563"/>
        <v/>
      </c>
      <c r="O1238" t="str">
        <f t="shared" si="564"/>
        <v/>
      </c>
      <c r="P1238" t="str">
        <f t="shared" si="565"/>
        <v/>
      </c>
      <c r="Q1238" t="str">
        <f t="shared" si="566"/>
        <v/>
      </c>
      <c r="R1238" t="str">
        <f t="shared" si="567"/>
        <v/>
      </c>
      <c r="S1238" t="str">
        <f t="shared" si="568"/>
        <v/>
      </c>
      <c r="T1238" t="str">
        <f t="shared" si="569"/>
        <v/>
      </c>
      <c r="U1238" t="str">
        <f t="shared" si="570"/>
        <v/>
      </c>
      <c r="V1238" t="str">
        <f t="shared" si="571"/>
        <v/>
      </c>
      <c r="W1238" t="str">
        <f t="shared" si="572"/>
        <v/>
      </c>
      <c r="X1238" t="str">
        <f t="shared" si="573"/>
        <v/>
      </c>
      <c r="Y1238" t="str">
        <f t="shared" si="574"/>
        <v/>
      </c>
      <c r="Z1238" t="str">
        <f t="shared" si="554"/>
        <v/>
      </c>
      <c r="AA1238" t="str">
        <f t="shared" si="575"/>
        <v/>
      </c>
      <c r="AB1238" t="str">
        <f t="shared" si="576"/>
        <v/>
      </c>
      <c r="AC1238" t="str">
        <f t="shared" si="577"/>
        <v/>
      </c>
      <c r="AD1238" t="str">
        <f t="shared" si="578"/>
        <v/>
      </c>
      <c r="AE1238" t="str">
        <f t="shared" si="579"/>
        <v/>
      </c>
      <c r="AF1238" t="str">
        <f t="shared" si="580"/>
        <v/>
      </c>
    </row>
    <row r="1239" spans="4:32" ht="14.4" hidden="1">
      <c r="D1239" t="str">
        <f t="shared" si="555"/>
        <v/>
      </c>
      <c r="E1239" t="str">
        <f t="shared" si="556"/>
        <v/>
      </c>
      <c r="F1239" t="str">
        <f t="shared" si="557"/>
        <v/>
      </c>
      <c r="G1239" t="str">
        <f t="shared" si="553"/>
        <v/>
      </c>
      <c r="I1239" t="str">
        <f t="shared" si="558"/>
        <v/>
      </c>
      <c r="J1239" t="str">
        <f t="shared" si="559"/>
        <v/>
      </c>
      <c r="K1239" t="str">
        <f t="shared" si="560"/>
        <v/>
      </c>
      <c r="L1239" t="str">
        <f t="shared" si="561"/>
        <v/>
      </c>
      <c r="M1239" t="str">
        <f t="shared" si="562"/>
        <v/>
      </c>
      <c r="N1239" t="str">
        <f t="shared" si="563"/>
        <v/>
      </c>
      <c r="O1239" t="str">
        <f t="shared" si="564"/>
        <v/>
      </c>
      <c r="P1239" t="str">
        <f t="shared" si="565"/>
        <v/>
      </c>
      <c r="Q1239" t="str">
        <f t="shared" si="566"/>
        <v/>
      </c>
      <c r="R1239" t="str">
        <f t="shared" si="567"/>
        <v/>
      </c>
      <c r="S1239" t="str">
        <f t="shared" si="568"/>
        <v/>
      </c>
      <c r="T1239" t="str">
        <f t="shared" si="569"/>
        <v/>
      </c>
      <c r="U1239" t="str">
        <f t="shared" si="570"/>
        <v/>
      </c>
      <c r="V1239" t="str">
        <f t="shared" si="571"/>
        <v/>
      </c>
      <c r="W1239" t="str">
        <f t="shared" si="572"/>
        <v/>
      </c>
      <c r="X1239" t="str">
        <f t="shared" si="573"/>
        <v/>
      </c>
      <c r="Y1239" t="str">
        <f t="shared" si="574"/>
        <v/>
      </c>
      <c r="Z1239" t="str">
        <f t="shared" si="554"/>
        <v/>
      </c>
      <c r="AA1239" t="str">
        <f t="shared" si="575"/>
        <v/>
      </c>
      <c r="AB1239" t="str">
        <f t="shared" si="576"/>
        <v/>
      </c>
      <c r="AC1239" t="str">
        <f t="shared" si="577"/>
        <v/>
      </c>
      <c r="AD1239" t="str">
        <f t="shared" si="578"/>
        <v/>
      </c>
      <c r="AE1239" t="str">
        <f t="shared" si="579"/>
        <v/>
      </c>
      <c r="AF1239" t="str">
        <f t="shared" si="580"/>
        <v/>
      </c>
    </row>
    <row r="1240" spans="4:32" ht="14.4" hidden="1">
      <c r="D1240" t="str">
        <f t="shared" si="555"/>
        <v/>
      </c>
      <c r="E1240" t="str">
        <f t="shared" si="556"/>
        <v/>
      </c>
      <c r="F1240" t="str">
        <f t="shared" si="557"/>
        <v/>
      </c>
      <c r="G1240" t="str">
        <f t="shared" si="553"/>
        <v/>
      </c>
      <c r="I1240" t="str">
        <f t="shared" si="558"/>
        <v/>
      </c>
      <c r="J1240" t="str">
        <f t="shared" si="559"/>
        <v/>
      </c>
      <c r="K1240" t="str">
        <f t="shared" si="560"/>
        <v/>
      </c>
      <c r="L1240" t="str">
        <f t="shared" si="561"/>
        <v/>
      </c>
      <c r="M1240" t="str">
        <f t="shared" si="562"/>
        <v/>
      </c>
      <c r="N1240" t="str">
        <f t="shared" si="563"/>
        <v/>
      </c>
      <c r="O1240" t="str">
        <f t="shared" si="564"/>
        <v/>
      </c>
      <c r="P1240" t="str">
        <f t="shared" si="565"/>
        <v/>
      </c>
      <c r="Q1240" t="str">
        <f t="shared" si="566"/>
        <v/>
      </c>
      <c r="R1240" t="str">
        <f t="shared" si="567"/>
        <v/>
      </c>
      <c r="S1240" t="str">
        <f t="shared" si="568"/>
        <v/>
      </c>
      <c r="T1240" t="str">
        <f t="shared" si="569"/>
        <v/>
      </c>
      <c r="U1240" t="str">
        <f t="shared" si="570"/>
        <v/>
      </c>
      <c r="V1240" t="str">
        <f t="shared" si="571"/>
        <v/>
      </c>
      <c r="W1240" t="str">
        <f t="shared" si="572"/>
        <v/>
      </c>
      <c r="X1240" t="str">
        <f t="shared" si="573"/>
        <v/>
      </c>
      <c r="Y1240" t="str">
        <f t="shared" si="574"/>
        <v/>
      </c>
      <c r="Z1240" t="str">
        <f t="shared" si="554"/>
        <v/>
      </c>
      <c r="AA1240" t="str">
        <f t="shared" si="575"/>
        <v/>
      </c>
      <c r="AB1240" t="str">
        <f t="shared" si="576"/>
        <v/>
      </c>
      <c r="AC1240" t="str">
        <f t="shared" si="577"/>
        <v/>
      </c>
      <c r="AD1240" t="str">
        <f t="shared" si="578"/>
        <v/>
      </c>
      <c r="AE1240" t="str">
        <f t="shared" si="579"/>
        <v/>
      </c>
      <c r="AF1240" t="str">
        <f t="shared" si="580"/>
        <v/>
      </c>
    </row>
    <row r="1241" spans="4:32" ht="14.4" hidden="1">
      <c r="D1241" t="str">
        <f t="shared" si="555"/>
        <v/>
      </c>
      <c r="E1241" t="str">
        <f t="shared" si="556"/>
        <v/>
      </c>
      <c r="F1241" t="str">
        <f t="shared" si="557"/>
        <v/>
      </c>
      <c r="G1241" t="str">
        <f t="shared" si="553"/>
        <v/>
      </c>
      <c r="I1241" t="str">
        <f t="shared" si="558"/>
        <v/>
      </c>
      <c r="J1241" t="str">
        <f t="shared" si="559"/>
        <v/>
      </c>
      <c r="K1241" t="str">
        <f t="shared" si="560"/>
        <v/>
      </c>
      <c r="L1241" t="str">
        <f t="shared" si="561"/>
        <v/>
      </c>
      <c r="M1241" t="str">
        <f t="shared" si="562"/>
        <v/>
      </c>
      <c r="N1241" t="str">
        <f t="shared" si="563"/>
        <v/>
      </c>
      <c r="O1241" t="str">
        <f t="shared" si="564"/>
        <v/>
      </c>
      <c r="P1241" t="str">
        <f t="shared" si="565"/>
        <v/>
      </c>
      <c r="Q1241" t="str">
        <f t="shared" si="566"/>
        <v/>
      </c>
      <c r="R1241" t="str">
        <f t="shared" si="567"/>
        <v/>
      </c>
      <c r="S1241" t="str">
        <f t="shared" si="568"/>
        <v/>
      </c>
      <c r="T1241" t="str">
        <f t="shared" si="569"/>
        <v/>
      </c>
      <c r="U1241" t="str">
        <f t="shared" si="570"/>
        <v/>
      </c>
      <c r="V1241" t="str">
        <f t="shared" si="571"/>
        <v/>
      </c>
      <c r="W1241" t="str">
        <f t="shared" si="572"/>
        <v/>
      </c>
      <c r="X1241" t="str">
        <f t="shared" si="573"/>
        <v/>
      </c>
      <c r="Y1241" t="str">
        <f t="shared" si="574"/>
        <v/>
      </c>
      <c r="Z1241" t="str">
        <f t="shared" si="554"/>
        <v/>
      </c>
      <c r="AA1241" t="str">
        <f t="shared" si="575"/>
        <v/>
      </c>
      <c r="AB1241" t="str">
        <f t="shared" si="576"/>
        <v/>
      </c>
      <c r="AC1241" t="str">
        <f t="shared" si="577"/>
        <v/>
      </c>
      <c r="AD1241" t="str">
        <f t="shared" si="578"/>
        <v/>
      </c>
      <c r="AE1241" t="str">
        <f t="shared" si="579"/>
        <v/>
      </c>
      <c r="AF1241" t="str">
        <f t="shared" si="580"/>
        <v/>
      </c>
    </row>
    <row r="1242" spans="4:32" ht="14.4" hidden="1">
      <c r="D1242" t="str">
        <f t="shared" si="555"/>
        <v/>
      </c>
      <c r="E1242" t="str">
        <f t="shared" si="556"/>
        <v/>
      </c>
      <c r="F1242" t="str">
        <f t="shared" si="557"/>
        <v/>
      </c>
      <c r="G1242" t="str">
        <f t="shared" si="553"/>
        <v/>
      </c>
      <c r="I1242" t="str">
        <f t="shared" si="558"/>
        <v/>
      </c>
      <c r="J1242" t="str">
        <f t="shared" si="559"/>
        <v/>
      </c>
      <c r="K1242" t="str">
        <f t="shared" si="560"/>
        <v/>
      </c>
      <c r="L1242" t="str">
        <f t="shared" si="561"/>
        <v/>
      </c>
      <c r="M1242" t="str">
        <f t="shared" si="562"/>
        <v/>
      </c>
      <c r="N1242" t="str">
        <f t="shared" si="563"/>
        <v/>
      </c>
      <c r="O1242" t="str">
        <f t="shared" si="564"/>
        <v/>
      </c>
      <c r="P1242" t="str">
        <f t="shared" si="565"/>
        <v/>
      </c>
      <c r="Q1242" t="str">
        <f t="shared" si="566"/>
        <v/>
      </c>
      <c r="R1242" t="str">
        <f t="shared" si="567"/>
        <v/>
      </c>
      <c r="S1242" t="str">
        <f t="shared" si="568"/>
        <v/>
      </c>
      <c r="T1242" t="str">
        <f t="shared" si="569"/>
        <v/>
      </c>
      <c r="U1242" t="str">
        <f t="shared" si="570"/>
        <v/>
      </c>
      <c r="V1242" t="str">
        <f t="shared" si="571"/>
        <v/>
      </c>
      <c r="W1242" t="str">
        <f t="shared" si="572"/>
        <v/>
      </c>
      <c r="X1242" t="str">
        <f t="shared" si="573"/>
        <v/>
      </c>
      <c r="Y1242" t="str">
        <f t="shared" si="574"/>
        <v/>
      </c>
      <c r="Z1242" t="str">
        <f t="shared" si="554"/>
        <v/>
      </c>
      <c r="AA1242" t="str">
        <f t="shared" si="575"/>
        <v/>
      </c>
      <c r="AB1242" t="str">
        <f t="shared" si="576"/>
        <v/>
      </c>
      <c r="AC1242" t="str">
        <f t="shared" si="577"/>
        <v/>
      </c>
      <c r="AD1242" t="str">
        <f t="shared" si="578"/>
        <v/>
      </c>
      <c r="AE1242" t="str">
        <f t="shared" si="579"/>
        <v/>
      </c>
      <c r="AF1242" t="str">
        <f t="shared" si="580"/>
        <v/>
      </c>
    </row>
    <row r="1243" spans="4:32" ht="14.4" hidden="1">
      <c r="D1243" t="str">
        <f t="shared" si="555"/>
        <v/>
      </c>
      <c r="E1243" t="str">
        <f t="shared" si="556"/>
        <v/>
      </c>
      <c r="F1243" t="str">
        <f t="shared" si="557"/>
        <v/>
      </c>
      <c r="G1243" t="str">
        <f t="shared" si="553"/>
        <v/>
      </c>
      <c r="I1243" t="str">
        <f t="shared" si="558"/>
        <v/>
      </c>
      <c r="J1243" t="str">
        <f t="shared" si="559"/>
        <v/>
      </c>
      <c r="K1243" t="str">
        <f t="shared" si="560"/>
        <v/>
      </c>
      <c r="L1243" t="str">
        <f t="shared" si="561"/>
        <v/>
      </c>
      <c r="M1243" t="str">
        <f t="shared" si="562"/>
        <v/>
      </c>
      <c r="N1243" t="str">
        <f t="shared" si="563"/>
        <v/>
      </c>
      <c r="O1243" t="str">
        <f t="shared" si="564"/>
        <v/>
      </c>
      <c r="P1243" t="str">
        <f t="shared" si="565"/>
        <v/>
      </c>
      <c r="Q1243" t="str">
        <f t="shared" si="566"/>
        <v/>
      </c>
      <c r="R1243" t="str">
        <f t="shared" si="567"/>
        <v/>
      </c>
      <c r="S1243" t="str">
        <f t="shared" si="568"/>
        <v/>
      </c>
      <c r="T1243" t="str">
        <f t="shared" si="569"/>
        <v/>
      </c>
      <c r="U1243" t="str">
        <f t="shared" si="570"/>
        <v/>
      </c>
      <c r="V1243" t="str">
        <f t="shared" si="571"/>
        <v/>
      </c>
      <c r="W1243" t="str">
        <f t="shared" si="572"/>
        <v/>
      </c>
      <c r="X1243" t="str">
        <f t="shared" si="573"/>
        <v/>
      </c>
      <c r="Y1243" t="str">
        <f t="shared" si="574"/>
        <v/>
      </c>
      <c r="Z1243" t="str">
        <f t="shared" si="554"/>
        <v/>
      </c>
      <c r="AA1243" t="str">
        <f t="shared" si="575"/>
        <v/>
      </c>
      <c r="AB1243" t="str">
        <f t="shared" si="576"/>
        <v/>
      </c>
      <c r="AC1243" t="str">
        <f t="shared" si="577"/>
        <v/>
      </c>
      <c r="AD1243" t="str">
        <f t="shared" si="578"/>
        <v/>
      </c>
      <c r="AE1243" t="str">
        <f t="shared" si="579"/>
        <v/>
      </c>
      <c r="AF1243" t="str">
        <f t="shared" si="580"/>
        <v/>
      </c>
    </row>
    <row r="1244" spans="4:32" ht="14.4" hidden="1">
      <c r="D1244" t="str">
        <f t="shared" si="555"/>
        <v/>
      </c>
      <c r="E1244" t="str">
        <f t="shared" si="556"/>
        <v/>
      </c>
      <c r="F1244" t="str">
        <f t="shared" si="557"/>
        <v/>
      </c>
      <c r="G1244" t="str">
        <f t="shared" si="553"/>
        <v/>
      </c>
      <c r="I1244" t="str">
        <f t="shared" si="558"/>
        <v/>
      </c>
      <c r="J1244" t="str">
        <f t="shared" si="559"/>
        <v/>
      </c>
      <c r="K1244" t="str">
        <f t="shared" si="560"/>
        <v/>
      </c>
      <c r="L1244" t="str">
        <f t="shared" si="561"/>
        <v/>
      </c>
      <c r="M1244" t="str">
        <f t="shared" si="562"/>
        <v/>
      </c>
      <c r="N1244" t="str">
        <f t="shared" si="563"/>
        <v/>
      </c>
      <c r="O1244" t="str">
        <f t="shared" si="564"/>
        <v/>
      </c>
      <c r="P1244" t="str">
        <f t="shared" si="565"/>
        <v/>
      </c>
      <c r="Q1244" t="str">
        <f t="shared" si="566"/>
        <v/>
      </c>
      <c r="R1244" t="str">
        <f t="shared" si="567"/>
        <v/>
      </c>
      <c r="S1244" t="str">
        <f t="shared" si="568"/>
        <v/>
      </c>
      <c r="T1244" t="str">
        <f t="shared" si="569"/>
        <v/>
      </c>
      <c r="U1244" t="str">
        <f t="shared" si="570"/>
        <v/>
      </c>
      <c r="V1244" t="str">
        <f t="shared" si="571"/>
        <v/>
      </c>
      <c r="W1244" t="str">
        <f t="shared" si="572"/>
        <v/>
      </c>
      <c r="X1244" t="str">
        <f t="shared" si="573"/>
        <v/>
      </c>
      <c r="Y1244" t="str">
        <f t="shared" si="574"/>
        <v/>
      </c>
      <c r="Z1244" t="str">
        <f t="shared" si="554"/>
        <v/>
      </c>
      <c r="AA1244" t="str">
        <f t="shared" si="575"/>
        <v/>
      </c>
      <c r="AB1244" t="str">
        <f t="shared" si="576"/>
        <v/>
      </c>
      <c r="AC1244" t="str">
        <f t="shared" si="577"/>
        <v/>
      </c>
      <c r="AD1244" t="str">
        <f t="shared" si="578"/>
        <v/>
      </c>
      <c r="AE1244" t="str">
        <f t="shared" si="579"/>
        <v/>
      </c>
      <c r="AF1244" t="str">
        <f t="shared" si="580"/>
        <v/>
      </c>
    </row>
    <row r="1245" spans="4:32" ht="14.4" hidden="1">
      <c r="D1245" t="str">
        <f t="shared" si="555"/>
        <v/>
      </c>
      <c r="E1245" t="str">
        <f t="shared" si="556"/>
        <v/>
      </c>
      <c r="F1245" t="str">
        <f t="shared" si="557"/>
        <v/>
      </c>
      <c r="G1245" t="str">
        <f t="shared" si="553"/>
        <v/>
      </c>
      <c r="I1245" t="str">
        <f t="shared" si="558"/>
        <v/>
      </c>
      <c r="J1245" t="str">
        <f t="shared" si="559"/>
        <v/>
      </c>
      <c r="K1245" t="str">
        <f t="shared" si="560"/>
        <v/>
      </c>
      <c r="L1245" t="str">
        <f t="shared" si="561"/>
        <v/>
      </c>
      <c r="M1245" t="str">
        <f t="shared" si="562"/>
        <v/>
      </c>
      <c r="N1245" t="str">
        <f t="shared" si="563"/>
        <v/>
      </c>
      <c r="O1245" t="str">
        <f t="shared" si="564"/>
        <v/>
      </c>
      <c r="P1245" t="str">
        <f t="shared" si="565"/>
        <v/>
      </c>
      <c r="Q1245" t="str">
        <f t="shared" si="566"/>
        <v/>
      </c>
      <c r="R1245" t="str">
        <f t="shared" si="567"/>
        <v/>
      </c>
      <c r="S1245" t="str">
        <f t="shared" si="568"/>
        <v/>
      </c>
      <c r="T1245" t="str">
        <f t="shared" si="569"/>
        <v/>
      </c>
      <c r="U1245" t="str">
        <f t="shared" si="570"/>
        <v/>
      </c>
      <c r="V1245" t="str">
        <f t="shared" si="571"/>
        <v/>
      </c>
      <c r="W1245" t="str">
        <f t="shared" si="572"/>
        <v/>
      </c>
      <c r="X1245" t="str">
        <f t="shared" si="573"/>
        <v/>
      </c>
      <c r="Y1245" t="str">
        <f t="shared" si="574"/>
        <v/>
      </c>
      <c r="Z1245" t="str">
        <f t="shared" si="554"/>
        <v/>
      </c>
      <c r="AA1245" t="str">
        <f t="shared" si="575"/>
        <v/>
      </c>
      <c r="AB1245" t="str">
        <f t="shared" si="576"/>
        <v/>
      </c>
      <c r="AC1245" t="str">
        <f t="shared" si="577"/>
        <v/>
      </c>
      <c r="AD1245" t="str">
        <f t="shared" si="578"/>
        <v/>
      </c>
      <c r="AE1245" t="str">
        <f t="shared" si="579"/>
        <v/>
      </c>
      <c r="AF1245" t="str">
        <f t="shared" si="580"/>
        <v/>
      </c>
    </row>
    <row r="1246" spans="4:32" ht="14.4" hidden="1">
      <c r="D1246" t="str">
        <f t="shared" si="555"/>
        <v/>
      </c>
      <c r="E1246" t="str">
        <f t="shared" si="556"/>
        <v/>
      </c>
      <c r="F1246" t="str">
        <f t="shared" si="557"/>
        <v/>
      </c>
      <c r="G1246" t="str">
        <f t="shared" si="553"/>
        <v/>
      </c>
      <c r="I1246" t="str">
        <f t="shared" si="558"/>
        <v/>
      </c>
      <c r="J1246" t="str">
        <f t="shared" si="559"/>
        <v/>
      </c>
      <c r="K1246" t="str">
        <f t="shared" si="560"/>
        <v/>
      </c>
      <c r="L1246" t="str">
        <f t="shared" si="561"/>
        <v/>
      </c>
      <c r="M1246" t="str">
        <f t="shared" si="562"/>
        <v/>
      </c>
      <c r="N1246" t="str">
        <f t="shared" si="563"/>
        <v/>
      </c>
      <c r="O1246" t="str">
        <f t="shared" si="564"/>
        <v/>
      </c>
      <c r="P1246" t="str">
        <f t="shared" si="565"/>
        <v/>
      </c>
      <c r="Q1246" t="str">
        <f t="shared" si="566"/>
        <v/>
      </c>
      <c r="R1246" t="str">
        <f t="shared" si="567"/>
        <v/>
      </c>
      <c r="S1246" t="str">
        <f t="shared" si="568"/>
        <v/>
      </c>
      <c r="T1246" t="str">
        <f t="shared" si="569"/>
        <v/>
      </c>
      <c r="U1246" t="str">
        <f t="shared" si="570"/>
        <v/>
      </c>
      <c r="V1246" t="str">
        <f t="shared" si="571"/>
        <v/>
      </c>
      <c r="W1246" t="str">
        <f t="shared" si="572"/>
        <v/>
      </c>
      <c r="X1246" t="str">
        <f t="shared" si="573"/>
        <v/>
      </c>
      <c r="Y1246" t="str">
        <f t="shared" si="574"/>
        <v/>
      </c>
      <c r="Z1246" t="str">
        <f t="shared" si="554"/>
        <v/>
      </c>
      <c r="AA1246" t="str">
        <f t="shared" si="575"/>
        <v/>
      </c>
      <c r="AB1246" t="str">
        <f t="shared" si="576"/>
        <v/>
      </c>
      <c r="AC1246" t="str">
        <f t="shared" si="577"/>
        <v/>
      </c>
      <c r="AD1246" t="str">
        <f t="shared" si="578"/>
        <v/>
      </c>
      <c r="AE1246" t="str">
        <f t="shared" si="579"/>
        <v/>
      </c>
      <c r="AF1246" t="str">
        <f t="shared" si="580"/>
        <v/>
      </c>
    </row>
    <row r="1247" spans="4:32" ht="14.4" hidden="1">
      <c r="D1247" t="str">
        <f t="shared" si="555"/>
        <v/>
      </c>
      <c r="E1247" t="str">
        <f t="shared" si="556"/>
        <v/>
      </c>
      <c r="F1247" t="str">
        <f t="shared" si="557"/>
        <v/>
      </c>
      <c r="G1247" t="str">
        <f t="shared" si="553"/>
        <v/>
      </c>
      <c r="I1247" t="str">
        <f t="shared" si="558"/>
        <v/>
      </c>
      <c r="J1247" t="str">
        <f t="shared" si="559"/>
        <v/>
      </c>
      <c r="K1247" t="str">
        <f t="shared" si="560"/>
        <v/>
      </c>
      <c r="L1247" t="str">
        <f t="shared" si="561"/>
        <v/>
      </c>
      <c r="M1247" t="str">
        <f t="shared" si="562"/>
        <v/>
      </c>
      <c r="N1247" t="str">
        <f t="shared" si="563"/>
        <v/>
      </c>
      <c r="O1247" t="str">
        <f t="shared" si="564"/>
        <v/>
      </c>
      <c r="P1247" t="str">
        <f t="shared" si="565"/>
        <v/>
      </c>
      <c r="Q1247" t="str">
        <f t="shared" si="566"/>
        <v/>
      </c>
      <c r="R1247" t="str">
        <f t="shared" si="567"/>
        <v/>
      </c>
      <c r="S1247" t="str">
        <f t="shared" si="568"/>
        <v/>
      </c>
      <c r="T1247" t="str">
        <f t="shared" si="569"/>
        <v/>
      </c>
      <c r="U1247" t="str">
        <f t="shared" si="570"/>
        <v/>
      </c>
      <c r="V1247" t="str">
        <f t="shared" si="571"/>
        <v/>
      </c>
      <c r="W1247" t="str">
        <f t="shared" si="572"/>
        <v/>
      </c>
      <c r="X1247" t="str">
        <f t="shared" si="573"/>
        <v/>
      </c>
      <c r="Y1247" t="str">
        <f t="shared" si="574"/>
        <v/>
      </c>
      <c r="Z1247" t="str">
        <f t="shared" si="554"/>
        <v/>
      </c>
      <c r="AA1247" t="str">
        <f t="shared" si="575"/>
        <v/>
      </c>
      <c r="AB1247" t="str">
        <f t="shared" si="576"/>
        <v/>
      </c>
      <c r="AC1247" t="str">
        <f t="shared" si="577"/>
        <v/>
      </c>
      <c r="AD1247" t="str">
        <f t="shared" si="578"/>
        <v/>
      </c>
      <c r="AE1247" t="str">
        <f t="shared" si="579"/>
        <v/>
      </c>
      <c r="AF1247" t="str">
        <f t="shared" si="580"/>
        <v/>
      </c>
    </row>
    <row r="1248" spans="4:32" ht="14.4" hidden="1">
      <c r="D1248" t="str">
        <f t="shared" si="555"/>
        <v/>
      </c>
      <c r="E1248" t="str">
        <f t="shared" si="556"/>
        <v/>
      </c>
      <c r="F1248" t="str">
        <f t="shared" si="557"/>
        <v/>
      </c>
      <c r="G1248" t="str">
        <f t="shared" si="553"/>
        <v/>
      </c>
      <c r="I1248" t="str">
        <f t="shared" si="558"/>
        <v/>
      </c>
      <c r="J1248" t="str">
        <f t="shared" si="559"/>
        <v/>
      </c>
      <c r="K1248" t="str">
        <f t="shared" si="560"/>
        <v/>
      </c>
      <c r="L1248" t="str">
        <f t="shared" si="561"/>
        <v/>
      </c>
      <c r="M1248" t="str">
        <f t="shared" si="562"/>
        <v/>
      </c>
      <c r="N1248" t="str">
        <f t="shared" si="563"/>
        <v/>
      </c>
      <c r="O1248" t="str">
        <f t="shared" si="564"/>
        <v/>
      </c>
      <c r="P1248" t="str">
        <f t="shared" si="565"/>
        <v/>
      </c>
      <c r="Q1248" t="str">
        <f t="shared" si="566"/>
        <v/>
      </c>
      <c r="R1248" t="str">
        <f t="shared" si="567"/>
        <v/>
      </c>
      <c r="S1248" t="str">
        <f t="shared" si="568"/>
        <v/>
      </c>
      <c r="T1248" t="str">
        <f t="shared" si="569"/>
        <v/>
      </c>
      <c r="U1248" t="str">
        <f t="shared" si="570"/>
        <v/>
      </c>
      <c r="V1248" t="str">
        <f t="shared" si="571"/>
        <v/>
      </c>
      <c r="W1248" t="str">
        <f t="shared" si="572"/>
        <v/>
      </c>
      <c r="X1248" t="str">
        <f t="shared" si="573"/>
        <v/>
      </c>
      <c r="Y1248" t="str">
        <f t="shared" si="574"/>
        <v/>
      </c>
      <c r="Z1248" t="str">
        <f t="shared" si="554"/>
        <v/>
      </c>
      <c r="AA1248" t="str">
        <f t="shared" si="575"/>
        <v/>
      </c>
      <c r="AB1248" t="str">
        <f t="shared" si="576"/>
        <v/>
      </c>
      <c r="AC1248" t="str">
        <f t="shared" si="577"/>
        <v/>
      </c>
      <c r="AD1248" t="str">
        <f t="shared" si="578"/>
        <v/>
      </c>
      <c r="AE1248" t="str">
        <f t="shared" si="579"/>
        <v/>
      </c>
      <c r="AF1248" t="str">
        <f t="shared" si="580"/>
        <v/>
      </c>
    </row>
    <row r="1249" spans="4:32" ht="14.4" hidden="1">
      <c r="D1249" t="str">
        <f t="shared" si="555"/>
        <v/>
      </c>
      <c r="E1249" t="str">
        <f t="shared" si="556"/>
        <v/>
      </c>
      <c r="F1249" t="str">
        <f t="shared" si="557"/>
        <v/>
      </c>
      <c r="G1249" t="str">
        <f t="shared" si="553"/>
        <v/>
      </c>
      <c r="I1249" t="str">
        <f t="shared" si="558"/>
        <v/>
      </c>
      <c r="J1249" t="str">
        <f t="shared" si="559"/>
        <v/>
      </c>
      <c r="K1249" t="str">
        <f t="shared" si="560"/>
        <v/>
      </c>
      <c r="L1249" t="str">
        <f t="shared" si="561"/>
        <v/>
      </c>
      <c r="M1249" t="str">
        <f t="shared" si="562"/>
        <v/>
      </c>
      <c r="N1249" t="str">
        <f t="shared" si="563"/>
        <v/>
      </c>
      <c r="O1249" t="str">
        <f t="shared" si="564"/>
        <v/>
      </c>
      <c r="P1249" t="str">
        <f t="shared" si="565"/>
        <v/>
      </c>
      <c r="Q1249" t="str">
        <f t="shared" si="566"/>
        <v/>
      </c>
      <c r="R1249" t="str">
        <f t="shared" si="567"/>
        <v/>
      </c>
      <c r="S1249" t="str">
        <f t="shared" si="568"/>
        <v/>
      </c>
      <c r="T1249" t="str">
        <f t="shared" si="569"/>
        <v/>
      </c>
      <c r="U1249" t="str">
        <f t="shared" si="570"/>
        <v/>
      </c>
      <c r="V1249" t="str">
        <f t="shared" si="571"/>
        <v/>
      </c>
      <c r="W1249" t="str">
        <f t="shared" si="572"/>
        <v/>
      </c>
      <c r="X1249" t="str">
        <f t="shared" si="573"/>
        <v/>
      </c>
      <c r="Y1249" t="str">
        <f t="shared" si="574"/>
        <v/>
      </c>
      <c r="Z1249" t="str">
        <f t="shared" si="554"/>
        <v/>
      </c>
      <c r="AA1249" t="str">
        <f t="shared" si="575"/>
        <v/>
      </c>
      <c r="AB1249" t="str">
        <f t="shared" si="576"/>
        <v/>
      </c>
      <c r="AC1249" t="str">
        <f t="shared" si="577"/>
        <v/>
      </c>
      <c r="AD1249" t="str">
        <f t="shared" si="578"/>
        <v/>
      </c>
      <c r="AE1249" t="str">
        <f t="shared" si="579"/>
        <v/>
      </c>
      <c r="AF1249" t="str">
        <f t="shared" si="580"/>
        <v/>
      </c>
    </row>
    <row r="1250" spans="4:32" ht="14.4" hidden="1">
      <c r="D1250" t="str">
        <f t="shared" si="555"/>
        <v/>
      </c>
      <c r="E1250" t="str">
        <f t="shared" si="556"/>
        <v/>
      </c>
      <c r="F1250" t="str">
        <f t="shared" si="557"/>
        <v/>
      </c>
      <c r="G1250" t="str">
        <f t="shared" ref="G1250:G1313" si="581">IF(ISBLANK(A1250),"",IF(ISNUMBER(SEARCH("Windows 11 Home",BR1250)),"Windows 11 Home",IF(ISNUMBER(SEARCH("Windows 11 Pro",BR1250)),"Windows 11 Pro",IF(ISNUMBER(SEARCH("Chrome",AM1250)),"ChromeOS",""))))</f>
        <v/>
      </c>
      <c r="I1250" t="str">
        <f t="shared" si="558"/>
        <v/>
      </c>
      <c r="J1250" t="str">
        <f t="shared" si="559"/>
        <v/>
      </c>
      <c r="K1250" t="str">
        <f t="shared" si="560"/>
        <v/>
      </c>
      <c r="L1250" t="str">
        <f t="shared" si="561"/>
        <v/>
      </c>
      <c r="M1250" t="str">
        <f t="shared" si="562"/>
        <v/>
      </c>
      <c r="N1250" t="str">
        <f t="shared" si="563"/>
        <v/>
      </c>
      <c r="O1250" t="str">
        <f t="shared" si="564"/>
        <v/>
      </c>
      <c r="P1250" t="str">
        <f t="shared" si="565"/>
        <v/>
      </c>
      <c r="Q1250" t="str">
        <f t="shared" si="566"/>
        <v/>
      </c>
      <c r="R1250" t="str">
        <f t="shared" si="567"/>
        <v/>
      </c>
      <c r="S1250" t="str">
        <f t="shared" si="568"/>
        <v/>
      </c>
      <c r="T1250" t="str">
        <f t="shared" si="569"/>
        <v/>
      </c>
      <c r="U1250" t="str">
        <f t="shared" si="570"/>
        <v/>
      </c>
      <c r="V1250" t="str">
        <f t="shared" si="571"/>
        <v/>
      </c>
      <c r="W1250" t="str">
        <f t="shared" si="572"/>
        <v/>
      </c>
      <c r="X1250" t="str">
        <f t="shared" si="573"/>
        <v/>
      </c>
      <c r="Y1250" t="str">
        <f t="shared" si="574"/>
        <v/>
      </c>
      <c r="Z1250" t="str">
        <f t="shared" si="554"/>
        <v/>
      </c>
      <c r="AA1250" t="str">
        <f t="shared" si="575"/>
        <v/>
      </c>
      <c r="AB1250" t="str">
        <f t="shared" si="576"/>
        <v/>
      </c>
      <c r="AC1250" t="str">
        <f t="shared" si="577"/>
        <v/>
      </c>
      <c r="AD1250" t="str">
        <f t="shared" si="578"/>
        <v/>
      </c>
      <c r="AE1250" t="str">
        <f t="shared" si="579"/>
        <v/>
      </c>
      <c r="AF1250" t="str">
        <f t="shared" si="580"/>
        <v/>
      </c>
    </row>
    <row r="1251" spans="4:32" ht="14.4" hidden="1">
      <c r="D1251" t="str">
        <f t="shared" si="555"/>
        <v/>
      </c>
      <c r="E1251" t="str">
        <f t="shared" si="556"/>
        <v/>
      </c>
      <c r="F1251" t="str">
        <f t="shared" si="557"/>
        <v/>
      </c>
      <c r="G1251" t="str">
        <f t="shared" si="581"/>
        <v/>
      </c>
      <c r="I1251" t="str">
        <f t="shared" si="558"/>
        <v/>
      </c>
      <c r="J1251" t="str">
        <f t="shared" si="559"/>
        <v/>
      </c>
      <c r="K1251" t="str">
        <f t="shared" si="560"/>
        <v/>
      </c>
      <c r="L1251" t="str">
        <f t="shared" si="561"/>
        <v/>
      </c>
      <c r="M1251" t="str">
        <f t="shared" si="562"/>
        <v/>
      </c>
      <c r="N1251" t="str">
        <f t="shared" si="563"/>
        <v/>
      </c>
      <c r="O1251" t="str">
        <f t="shared" si="564"/>
        <v/>
      </c>
      <c r="P1251" t="str">
        <f t="shared" si="565"/>
        <v/>
      </c>
      <c r="Q1251" t="str">
        <f t="shared" si="566"/>
        <v/>
      </c>
      <c r="R1251" t="str">
        <f t="shared" si="567"/>
        <v/>
      </c>
      <c r="S1251" t="str">
        <f t="shared" si="568"/>
        <v/>
      </c>
      <c r="T1251" t="str">
        <f t="shared" si="569"/>
        <v/>
      </c>
      <c r="U1251" t="str">
        <f t="shared" si="570"/>
        <v/>
      </c>
      <c r="V1251" t="str">
        <f t="shared" si="571"/>
        <v/>
      </c>
      <c r="W1251" t="str">
        <f t="shared" si="572"/>
        <v/>
      </c>
      <c r="X1251" t="str">
        <f t="shared" si="573"/>
        <v/>
      </c>
      <c r="Y1251" t="str">
        <f t="shared" si="574"/>
        <v/>
      </c>
      <c r="Z1251" t="str">
        <f t="shared" si="554"/>
        <v/>
      </c>
      <c r="AA1251" t="str">
        <f t="shared" si="575"/>
        <v/>
      </c>
      <c r="AB1251" t="str">
        <f t="shared" si="576"/>
        <v/>
      </c>
      <c r="AC1251" t="str">
        <f t="shared" si="577"/>
        <v/>
      </c>
      <c r="AD1251" t="str">
        <f t="shared" si="578"/>
        <v/>
      </c>
      <c r="AE1251" t="str">
        <f t="shared" si="579"/>
        <v/>
      </c>
      <c r="AF1251" t="str">
        <f t="shared" si="580"/>
        <v/>
      </c>
    </row>
    <row r="1252" spans="4:32" ht="14.4" hidden="1">
      <c r="D1252" t="str">
        <f t="shared" si="555"/>
        <v/>
      </c>
      <c r="E1252" t="str">
        <f t="shared" si="556"/>
        <v/>
      </c>
      <c r="F1252" t="str">
        <f t="shared" si="557"/>
        <v/>
      </c>
      <c r="G1252" t="str">
        <f t="shared" si="581"/>
        <v/>
      </c>
      <c r="I1252" t="str">
        <f t="shared" si="558"/>
        <v/>
      </c>
      <c r="J1252" t="str">
        <f t="shared" si="559"/>
        <v/>
      </c>
      <c r="K1252" t="str">
        <f t="shared" si="560"/>
        <v/>
      </c>
      <c r="L1252" t="str">
        <f t="shared" si="561"/>
        <v/>
      </c>
      <c r="M1252" t="str">
        <f t="shared" si="562"/>
        <v/>
      </c>
      <c r="N1252" t="str">
        <f t="shared" si="563"/>
        <v/>
      </c>
      <c r="O1252" t="str">
        <f t="shared" si="564"/>
        <v/>
      </c>
      <c r="P1252" t="str">
        <f t="shared" si="565"/>
        <v/>
      </c>
      <c r="Q1252" t="str">
        <f t="shared" si="566"/>
        <v/>
      </c>
      <c r="R1252" t="str">
        <f t="shared" si="567"/>
        <v/>
      </c>
      <c r="S1252" t="str">
        <f t="shared" si="568"/>
        <v/>
      </c>
      <c r="T1252" t="str">
        <f t="shared" si="569"/>
        <v/>
      </c>
      <c r="U1252" t="str">
        <f t="shared" si="570"/>
        <v/>
      </c>
      <c r="V1252" t="str">
        <f t="shared" si="571"/>
        <v/>
      </c>
      <c r="W1252" t="str">
        <f t="shared" si="572"/>
        <v/>
      </c>
      <c r="X1252" t="str">
        <f t="shared" si="573"/>
        <v/>
      </c>
      <c r="Y1252" t="str">
        <f t="shared" si="574"/>
        <v/>
      </c>
      <c r="Z1252" t="str">
        <f t="shared" si="554"/>
        <v/>
      </c>
      <c r="AA1252" t="str">
        <f t="shared" si="575"/>
        <v/>
      </c>
      <c r="AB1252" t="str">
        <f t="shared" si="576"/>
        <v/>
      </c>
      <c r="AC1252" t="str">
        <f t="shared" si="577"/>
        <v/>
      </c>
      <c r="AD1252" t="str">
        <f t="shared" si="578"/>
        <v/>
      </c>
      <c r="AE1252" t="str">
        <f t="shared" si="579"/>
        <v/>
      </c>
      <c r="AF1252" t="str">
        <f t="shared" si="580"/>
        <v/>
      </c>
    </row>
    <row r="1253" spans="4:32" ht="14.4" hidden="1">
      <c r="D1253" t="str">
        <f t="shared" si="555"/>
        <v/>
      </c>
      <c r="E1253" t="str">
        <f t="shared" si="556"/>
        <v/>
      </c>
      <c r="F1253" t="str">
        <f t="shared" si="557"/>
        <v/>
      </c>
      <c r="G1253" t="str">
        <f t="shared" si="581"/>
        <v/>
      </c>
      <c r="I1253" t="str">
        <f t="shared" si="558"/>
        <v/>
      </c>
      <c r="J1253" t="str">
        <f t="shared" si="559"/>
        <v/>
      </c>
      <c r="K1253" t="str">
        <f t="shared" si="560"/>
        <v/>
      </c>
      <c r="L1253" t="str">
        <f t="shared" si="561"/>
        <v/>
      </c>
      <c r="M1253" t="str">
        <f t="shared" si="562"/>
        <v/>
      </c>
      <c r="N1253" t="str">
        <f t="shared" si="563"/>
        <v/>
      </c>
      <c r="O1253" t="str">
        <f t="shared" si="564"/>
        <v/>
      </c>
      <c r="P1253" t="str">
        <f t="shared" si="565"/>
        <v/>
      </c>
      <c r="Q1253" t="str">
        <f t="shared" si="566"/>
        <v/>
      </c>
      <c r="R1253" t="str">
        <f t="shared" si="567"/>
        <v/>
      </c>
      <c r="S1253" t="str">
        <f t="shared" si="568"/>
        <v/>
      </c>
      <c r="T1253" t="str">
        <f t="shared" si="569"/>
        <v/>
      </c>
      <c r="U1253" t="str">
        <f t="shared" si="570"/>
        <v/>
      </c>
      <c r="V1253" t="str">
        <f t="shared" si="571"/>
        <v/>
      </c>
      <c r="W1253" t="str">
        <f t="shared" si="572"/>
        <v/>
      </c>
      <c r="X1253" t="str">
        <f t="shared" si="573"/>
        <v/>
      </c>
      <c r="Y1253" t="str">
        <f t="shared" si="574"/>
        <v/>
      </c>
      <c r="Z1253" t="str">
        <f t="shared" si="554"/>
        <v/>
      </c>
      <c r="AA1253" t="str">
        <f t="shared" si="575"/>
        <v/>
      </c>
      <c r="AB1253" t="str">
        <f t="shared" si="576"/>
        <v/>
      </c>
      <c r="AC1253" t="str">
        <f t="shared" si="577"/>
        <v/>
      </c>
      <c r="AD1253" t="str">
        <f t="shared" si="578"/>
        <v/>
      </c>
      <c r="AE1253" t="str">
        <f t="shared" si="579"/>
        <v/>
      </c>
      <c r="AF1253" t="str">
        <f t="shared" si="580"/>
        <v/>
      </c>
    </row>
    <row r="1254" spans="4:32" ht="14.4" hidden="1">
      <c r="D1254" t="str">
        <f t="shared" si="555"/>
        <v/>
      </c>
      <c r="E1254" t="str">
        <f t="shared" si="556"/>
        <v/>
      </c>
      <c r="F1254" t="str">
        <f t="shared" si="557"/>
        <v/>
      </c>
      <c r="G1254" t="str">
        <f t="shared" si="581"/>
        <v/>
      </c>
      <c r="I1254" t="str">
        <f t="shared" si="558"/>
        <v/>
      </c>
      <c r="J1254" t="str">
        <f t="shared" si="559"/>
        <v/>
      </c>
      <c r="K1254" t="str">
        <f t="shared" si="560"/>
        <v/>
      </c>
      <c r="L1254" t="str">
        <f t="shared" si="561"/>
        <v/>
      </c>
      <c r="M1254" t="str">
        <f t="shared" si="562"/>
        <v/>
      </c>
      <c r="N1254" t="str">
        <f t="shared" si="563"/>
        <v/>
      </c>
      <c r="O1254" t="str">
        <f t="shared" si="564"/>
        <v/>
      </c>
      <c r="P1254" t="str">
        <f t="shared" si="565"/>
        <v/>
      </c>
      <c r="Q1254" t="str">
        <f t="shared" si="566"/>
        <v/>
      </c>
      <c r="R1254" t="str">
        <f t="shared" si="567"/>
        <v/>
      </c>
      <c r="S1254" t="str">
        <f t="shared" si="568"/>
        <v/>
      </c>
      <c r="T1254" t="str">
        <f t="shared" si="569"/>
        <v/>
      </c>
      <c r="U1254" t="str">
        <f t="shared" si="570"/>
        <v/>
      </c>
      <c r="V1254" t="str">
        <f t="shared" si="571"/>
        <v/>
      </c>
      <c r="W1254" t="str">
        <f t="shared" si="572"/>
        <v/>
      </c>
      <c r="X1254" t="str">
        <f t="shared" si="573"/>
        <v/>
      </c>
      <c r="Y1254" t="str">
        <f t="shared" si="574"/>
        <v/>
      </c>
      <c r="Z1254" t="str">
        <f t="shared" si="554"/>
        <v/>
      </c>
      <c r="AA1254" t="str">
        <f t="shared" si="575"/>
        <v/>
      </c>
      <c r="AB1254" t="str">
        <f t="shared" si="576"/>
        <v/>
      </c>
      <c r="AC1254" t="str">
        <f t="shared" si="577"/>
        <v/>
      </c>
      <c r="AD1254" t="str">
        <f t="shared" si="578"/>
        <v/>
      </c>
      <c r="AE1254" t="str">
        <f t="shared" si="579"/>
        <v/>
      </c>
      <c r="AF1254" t="str">
        <f t="shared" si="580"/>
        <v/>
      </c>
    </row>
    <row r="1255" spans="4:32" ht="14.4" hidden="1">
      <c r="D1255" t="str">
        <f t="shared" si="555"/>
        <v/>
      </c>
      <c r="E1255" t="str">
        <f t="shared" si="556"/>
        <v/>
      </c>
      <c r="F1255" t="str">
        <f t="shared" si="557"/>
        <v/>
      </c>
      <c r="G1255" t="str">
        <f t="shared" si="581"/>
        <v/>
      </c>
      <c r="I1255" t="str">
        <f t="shared" si="558"/>
        <v/>
      </c>
      <c r="J1255" t="str">
        <f t="shared" si="559"/>
        <v/>
      </c>
      <c r="K1255" t="str">
        <f t="shared" si="560"/>
        <v/>
      </c>
      <c r="L1255" t="str">
        <f t="shared" si="561"/>
        <v/>
      </c>
      <c r="M1255" t="str">
        <f t="shared" si="562"/>
        <v/>
      </c>
      <c r="N1255" t="str">
        <f t="shared" si="563"/>
        <v/>
      </c>
      <c r="O1255" t="str">
        <f t="shared" si="564"/>
        <v/>
      </c>
      <c r="P1255" t="str">
        <f t="shared" si="565"/>
        <v/>
      </c>
      <c r="Q1255" t="str">
        <f t="shared" si="566"/>
        <v/>
      </c>
      <c r="R1255" t="str">
        <f t="shared" si="567"/>
        <v/>
      </c>
      <c r="S1255" t="str">
        <f t="shared" si="568"/>
        <v/>
      </c>
      <c r="T1255" t="str">
        <f t="shared" si="569"/>
        <v/>
      </c>
      <c r="U1255" t="str">
        <f t="shared" si="570"/>
        <v/>
      </c>
      <c r="V1255" t="str">
        <f t="shared" si="571"/>
        <v/>
      </c>
      <c r="W1255" t="str">
        <f t="shared" si="572"/>
        <v/>
      </c>
      <c r="X1255" t="str">
        <f t="shared" si="573"/>
        <v/>
      </c>
      <c r="Y1255" t="str">
        <f t="shared" si="574"/>
        <v/>
      </c>
      <c r="Z1255" t="str">
        <f t="shared" si="554"/>
        <v/>
      </c>
      <c r="AA1255" t="str">
        <f t="shared" si="575"/>
        <v/>
      </c>
      <c r="AB1255" t="str">
        <f t="shared" si="576"/>
        <v/>
      </c>
      <c r="AC1255" t="str">
        <f t="shared" si="577"/>
        <v/>
      </c>
      <c r="AD1255" t="str">
        <f t="shared" si="578"/>
        <v/>
      </c>
      <c r="AE1255" t="str">
        <f t="shared" si="579"/>
        <v/>
      </c>
      <c r="AF1255" t="str">
        <f t="shared" si="580"/>
        <v/>
      </c>
    </row>
    <row r="1256" spans="4:32" ht="14.4" hidden="1">
      <c r="D1256" t="str">
        <f t="shared" si="555"/>
        <v/>
      </c>
      <c r="E1256" t="str">
        <f t="shared" si="556"/>
        <v/>
      </c>
      <c r="F1256" t="str">
        <f t="shared" si="557"/>
        <v/>
      </c>
      <c r="G1256" t="str">
        <f t="shared" si="581"/>
        <v/>
      </c>
      <c r="I1256" t="str">
        <f t="shared" si="558"/>
        <v/>
      </c>
      <c r="J1256" t="str">
        <f t="shared" si="559"/>
        <v/>
      </c>
      <c r="K1256" t="str">
        <f t="shared" si="560"/>
        <v/>
      </c>
      <c r="L1256" t="str">
        <f t="shared" si="561"/>
        <v/>
      </c>
      <c r="M1256" t="str">
        <f t="shared" si="562"/>
        <v/>
      </c>
      <c r="N1256" t="str">
        <f t="shared" si="563"/>
        <v/>
      </c>
      <c r="O1256" t="str">
        <f t="shared" si="564"/>
        <v/>
      </c>
      <c r="P1256" t="str">
        <f t="shared" si="565"/>
        <v/>
      </c>
      <c r="Q1256" t="str">
        <f t="shared" si="566"/>
        <v/>
      </c>
      <c r="R1256" t="str">
        <f t="shared" si="567"/>
        <v/>
      </c>
      <c r="S1256" t="str">
        <f t="shared" si="568"/>
        <v/>
      </c>
      <c r="T1256" t="str">
        <f t="shared" si="569"/>
        <v/>
      </c>
      <c r="U1256" t="str">
        <f t="shared" si="570"/>
        <v/>
      </c>
      <c r="V1256" t="str">
        <f t="shared" si="571"/>
        <v/>
      </c>
      <c r="W1256" t="str">
        <f t="shared" si="572"/>
        <v/>
      </c>
      <c r="X1256" t="str">
        <f t="shared" si="573"/>
        <v/>
      </c>
      <c r="Y1256" t="str">
        <f t="shared" si="574"/>
        <v/>
      </c>
      <c r="Z1256" t="str">
        <f t="shared" si="554"/>
        <v/>
      </c>
      <c r="AA1256" t="str">
        <f t="shared" si="575"/>
        <v/>
      </c>
      <c r="AB1256" t="str">
        <f t="shared" si="576"/>
        <v/>
      </c>
      <c r="AC1256" t="str">
        <f t="shared" si="577"/>
        <v/>
      </c>
      <c r="AD1256" t="str">
        <f t="shared" si="578"/>
        <v/>
      </c>
      <c r="AE1256" t="str">
        <f t="shared" si="579"/>
        <v/>
      </c>
      <c r="AF1256" t="str">
        <f t="shared" si="580"/>
        <v/>
      </c>
    </row>
    <row r="1257" spans="4:32" ht="14.4" hidden="1">
      <c r="D1257" t="str">
        <f t="shared" si="555"/>
        <v/>
      </c>
      <c r="E1257" t="str">
        <f t="shared" si="556"/>
        <v/>
      </c>
      <c r="F1257" t="str">
        <f t="shared" si="557"/>
        <v/>
      </c>
      <c r="G1257" t="str">
        <f t="shared" si="581"/>
        <v/>
      </c>
      <c r="I1257" t="str">
        <f t="shared" si="558"/>
        <v/>
      </c>
      <c r="J1257" t="str">
        <f t="shared" si="559"/>
        <v/>
      </c>
      <c r="K1257" t="str">
        <f t="shared" si="560"/>
        <v/>
      </c>
      <c r="L1257" t="str">
        <f t="shared" si="561"/>
        <v/>
      </c>
      <c r="M1257" t="str">
        <f t="shared" si="562"/>
        <v/>
      </c>
      <c r="N1257" t="str">
        <f t="shared" si="563"/>
        <v/>
      </c>
      <c r="O1257" t="str">
        <f t="shared" si="564"/>
        <v/>
      </c>
      <c r="P1257" t="str">
        <f t="shared" si="565"/>
        <v/>
      </c>
      <c r="Q1257" t="str">
        <f t="shared" si="566"/>
        <v/>
      </c>
      <c r="R1257" t="str">
        <f t="shared" si="567"/>
        <v/>
      </c>
      <c r="S1257" t="str">
        <f t="shared" si="568"/>
        <v/>
      </c>
      <c r="T1257" t="str">
        <f t="shared" si="569"/>
        <v/>
      </c>
      <c r="U1257" t="str">
        <f t="shared" si="570"/>
        <v/>
      </c>
      <c r="V1257" t="str">
        <f t="shared" si="571"/>
        <v/>
      </c>
      <c r="W1257" t="str">
        <f t="shared" si="572"/>
        <v/>
      </c>
      <c r="X1257" t="str">
        <f t="shared" si="573"/>
        <v/>
      </c>
      <c r="Y1257" t="str">
        <f t="shared" si="574"/>
        <v/>
      </c>
      <c r="Z1257" t="str">
        <f t="shared" si="554"/>
        <v/>
      </c>
      <c r="AA1257" t="str">
        <f t="shared" si="575"/>
        <v/>
      </c>
      <c r="AB1257" t="str">
        <f t="shared" si="576"/>
        <v/>
      </c>
      <c r="AC1257" t="str">
        <f t="shared" si="577"/>
        <v/>
      </c>
      <c r="AD1257" t="str">
        <f t="shared" si="578"/>
        <v/>
      </c>
      <c r="AE1257" t="str">
        <f t="shared" si="579"/>
        <v/>
      </c>
      <c r="AF1257" t="str">
        <f t="shared" si="580"/>
        <v/>
      </c>
    </row>
    <row r="1258" spans="4:32" ht="14.4" hidden="1">
      <c r="D1258" t="str">
        <f t="shared" si="555"/>
        <v/>
      </c>
      <c r="E1258" t="str">
        <f t="shared" si="556"/>
        <v/>
      </c>
      <c r="F1258" t="str">
        <f t="shared" si="557"/>
        <v/>
      </c>
      <c r="G1258" t="str">
        <f t="shared" si="581"/>
        <v/>
      </c>
      <c r="I1258" t="str">
        <f t="shared" si="558"/>
        <v/>
      </c>
      <c r="J1258" t="str">
        <f t="shared" si="559"/>
        <v/>
      </c>
      <c r="K1258" t="str">
        <f t="shared" si="560"/>
        <v/>
      </c>
      <c r="L1258" t="str">
        <f t="shared" si="561"/>
        <v/>
      </c>
      <c r="M1258" t="str">
        <f t="shared" si="562"/>
        <v/>
      </c>
      <c r="N1258" t="str">
        <f t="shared" si="563"/>
        <v/>
      </c>
      <c r="O1258" t="str">
        <f t="shared" si="564"/>
        <v/>
      </c>
      <c r="P1258" t="str">
        <f t="shared" si="565"/>
        <v/>
      </c>
      <c r="Q1258" t="str">
        <f t="shared" si="566"/>
        <v/>
      </c>
      <c r="R1258" t="str">
        <f t="shared" si="567"/>
        <v/>
      </c>
      <c r="S1258" t="str">
        <f t="shared" si="568"/>
        <v/>
      </c>
      <c r="T1258" t="str">
        <f t="shared" si="569"/>
        <v/>
      </c>
      <c r="U1258" t="str">
        <f t="shared" si="570"/>
        <v/>
      </c>
      <c r="V1258" t="str">
        <f t="shared" si="571"/>
        <v/>
      </c>
      <c r="W1258" t="str">
        <f t="shared" si="572"/>
        <v/>
      </c>
      <c r="X1258" t="str">
        <f t="shared" si="573"/>
        <v/>
      </c>
      <c r="Y1258" t="str">
        <f t="shared" si="574"/>
        <v/>
      </c>
      <c r="Z1258" t="str">
        <f t="shared" si="554"/>
        <v/>
      </c>
      <c r="AA1258" t="str">
        <f t="shared" si="575"/>
        <v/>
      </c>
      <c r="AB1258" t="str">
        <f t="shared" si="576"/>
        <v/>
      </c>
      <c r="AC1258" t="str">
        <f t="shared" si="577"/>
        <v/>
      </c>
      <c r="AD1258" t="str">
        <f t="shared" si="578"/>
        <v/>
      </c>
      <c r="AE1258" t="str">
        <f t="shared" si="579"/>
        <v/>
      </c>
      <c r="AF1258" t="str">
        <f t="shared" si="580"/>
        <v/>
      </c>
    </row>
    <row r="1259" spans="4:32" ht="14.4" hidden="1">
      <c r="D1259" t="str">
        <f t="shared" si="555"/>
        <v/>
      </c>
      <c r="E1259" t="str">
        <f t="shared" si="556"/>
        <v/>
      </c>
      <c r="F1259" t="str">
        <f t="shared" si="557"/>
        <v/>
      </c>
      <c r="G1259" t="str">
        <f t="shared" si="581"/>
        <v/>
      </c>
      <c r="I1259" t="str">
        <f t="shared" si="558"/>
        <v/>
      </c>
      <c r="J1259" t="str">
        <f t="shared" si="559"/>
        <v/>
      </c>
      <c r="K1259" t="str">
        <f t="shared" si="560"/>
        <v/>
      </c>
      <c r="L1259" t="str">
        <f t="shared" si="561"/>
        <v/>
      </c>
      <c r="M1259" t="str">
        <f t="shared" si="562"/>
        <v/>
      </c>
      <c r="N1259" t="str">
        <f t="shared" si="563"/>
        <v/>
      </c>
      <c r="O1259" t="str">
        <f t="shared" si="564"/>
        <v/>
      </c>
      <c r="P1259" t="str">
        <f t="shared" si="565"/>
        <v/>
      </c>
      <c r="Q1259" t="str">
        <f t="shared" si="566"/>
        <v/>
      </c>
      <c r="R1259" t="str">
        <f t="shared" si="567"/>
        <v/>
      </c>
      <c r="S1259" t="str">
        <f t="shared" si="568"/>
        <v/>
      </c>
      <c r="T1259" t="str">
        <f t="shared" si="569"/>
        <v/>
      </c>
      <c r="U1259" t="str">
        <f t="shared" si="570"/>
        <v/>
      </c>
      <c r="V1259" t="str">
        <f t="shared" si="571"/>
        <v/>
      </c>
      <c r="W1259" t="str">
        <f t="shared" si="572"/>
        <v/>
      </c>
      <c r="X1259" t="str">
        <f t="shared" si="573"/>
        <v/>
      </c>
      <c r="Y1259" t="str">
        <f t="shared" si="574"/>
        <v/>
      </c>
      <c r="Z1259" t="str">
        <f t="shared" si="554"/>
        <v/>
      </c>
      <c r="AA1259" t="str">
        <f t="shared" si="575"/>
        <v/>
      </c>
      <c r="AB1259" t="str">
        <f t="shared" si="576"/>
        <v/>
      </c>
      <c r="AC1259" t="str">
        <f t="shared" si="577"/>
        <v/>
      </c>
      <c r="AD1259" t="str">
        <f t="shared" si="578"/>
        <v/>
      </c>
      <c r="AE1259" t="str">
        <f t="shared" si="579"/>
        <v/>
      </c>
      <c r="AF1259" t="str">
        <f t="shared" si="580"/>
        <v/>
      </c>
    </row>
    <row r="1260" spans="4:32" ht="14.4" hidden="1">
      <c r="D1260" t="str">
        <f t="shared" si="555"/>
        <v/>
      </c>
      <c r="E1260" t="str">
        <f t="shared" si="556"/>
        <v/>
      </c>
      <c r="F1260" t="str">
        <f t="shared" si="557"/>
        <v/>
      </c>
      <c r="G1260" t="str">
        <f t="shared" si="581"/>
        <v/>
      </c>
      <c r="I1260" t="str">
        <f t="shared" si="558"/>
        <v/>
      </c>
      <c r="J1260" t="str">
        <f t="shared" si="559"/>
        <v/>
      </c>
      <c r="K1260" t="str">
        <f t="shared" si="560"/>
        <v/>
      </c>
      <c r="L1260" t="str">
        <f t="shared" si="561"/>
        <v/>
      </c>
      <c r="M1260" t="str">
        <f t="shared" si="562"/>
        <v/>
      </c>
      <c r="N1260" t="str">
        <f t="shared" si="563"/>
        <v/>
      </c>
      <c r="O1260" t="str">
        <f t="shared" si="564"/>
        <v/>
      </c>
      <c r="P1260" t="str">
        <f t="shared" si="565"/>
        <v/>
      </c>
      <c r="Q1260" t="str">
        <f t="shared" si="566"/>
        <v/>
      </c>
      <c r="R1260" t="str">
        <f t="shared" si="567"/>
        <v/>
      </c>
      <c r="S1260" t="str">
        <f t="shared" si="568"/>
        <v/>
      </c>
      <c r="T1260" t="str">
        <f t="shared" si="569"/>
        <v/>
      </c>
      <c r="U1260" t="str">
        <f t="shared" si="570"/>
        <v/>
      </c>
      <c r="V1260" t="str">
        <f t="shared" si="571"/>
        <v/>
      </c>
      <c r="W1260" t="str">
        <f t="shared" si="572"/>
        <v/>
      </c>
      <c r="X1260" t="str">
        <f t="shared" si="573"/>
        <v/>
      </c>
      <c r="Y1260" t="str">
        <f t="shared" si="574"/>
        <v/>
      </c>
      <c r="Z1260" t="str">
        <f t="shared" si="554"/>
        <v/>
      </c>
      <c r="AA1260" t="str">
        <f t="shared" si="575"/>
        <v/>
      </c>
      <c r="AB1260" t="str">
        <f t="shared" si="576"/>
        <v/>
      </c>
      <c r="AC1260" t="str">
        <f t="shared" si="577"/>
        <v/>
      </c>
      <c r="AD1260" t="str">
        <f t="shared" si="578"/>
        <v/>
      </c>
      <c r="AE1260" t="str">
        <f t="shared" si="579"/>
        <v/>
      </c>
      <c r="AF1260" t="str">
        <f t="shared" si="580"/>
        <v/>
      </c>
    </row>
    <row r="1261" spans="4:32" ht="14.4" hidden="1">
      <c r="D1261" t="str">
        <f t="shared" si="555"/>
        <v/>
      </c>
      <c r="E1261" t="str">
        <f t="shared" si="556"/>
        <v/>
      </c>
      <c r="F1261" t="str">
        <f t="shared" si="557"/>
        <v/>
      </c>
      <c r="G1261" t="str">
        <f t="shared" si="581"/>
        <v/>
      </c>
      <c r="I1261" t="str">
        <f t="shared" si="558"/>
        <v/>
      </c>
      <c r="J1261" t="str">
        <f t="shared" si="559"/>
        <v/>
      </c>
      <c r="K1261" t="str">
        <f t="shared" si="560"/>
        <v/>
      </c>
      <c r="L1261" t="str">
        <f t="shared" si="561"/>
        <v/>
      </c>
      <c r="M1261" t="str">
        <f t="shared" si="562"/>
        <v/>
      </c>
      <c r="N1261" t="str">
        <f t="shared" si="563"/>
        <v/>
      </c>
      <c r="O1261" t="str">
        <f t="shared" si="564"/>
        <v/>
      </c>
      <c r="P1261" t="str">
        <f t="shared" si="565"/>
        <v/>
      </c>
      <c r="Q1261" t="str">
        <f t="shared" si="566"/>
        <v/>
      </c>
      <c r="R1261" t="str">
        <f t="shared" si="567"/>
        <v/>
      </c>
      <c r="S1261" t="str">
        <f t="shared" si="568"/>
        <v/>
      </c>
      <c r="T1261" t="str">
        <f t="shared" si="569"/>
        <v/>
      </c>
      <c r="U1261" t="str">
        <f t="shared" si="570"/>
        <v/>
      </c>
      <c r="V1261" t="str">
        <f t="shared" si="571"/>
        <v/>
      </c>
      <c r="W1261" t="str">
        <f t="shared" si="572"/>
        <v/>
      </c>
      <c r="X1261" t="str">
        <f t="shared" si="573"/>
        <v/>
      </c>
      <c r="Y1261" t="str">
        <f t="shared" si="574"/>
        <v/>
      </c>
      <c r="Z1261" t="str">
        <f t="shared" si="554"/>
        <v/>
      </c>
      <c r="AA1261" t="str">
        <f t="shared" si="575"/>
        <v/>
      </c>
      <c r="AB1261" t="str">
        <f t="shared" si="576"/>
        <v/>
      </c>
      <c r="AC1261" t="str">
        <f t="shared" si="577"/>
        <v/>
      </c>
      <c r="AD1261" t="str">
        <f t="shared" si="578"/>
        <v/>
      </c>
      <c r="AE1261" t="str">
        <f t="shared" si="579"/>
        <v/>
      </c>
      <c r="AF1261" t="str">
        <f t="shared" si="580"/>
        <v/>
      </c>
    </row>
    <row r="1262" spans="4:32" ht="14.4" hidden="1">
      <c r="D1262" t="str">
        <f t="shared" si="555"/>
        <v/>
      </c>
      <c r="E1262" t="str">
        <f t="shared" si="556"/>
        <v/>
      </c>
      <c r="F1262" t="str">
        <f t="shared" si="557"/>
        <v/>
      </c>
      <c r="G1262" t="str">
        <f t="shared" si="581"/>
        <v/>
      </c>
      <c r="I1262" t="str">
        <f t="shared" si="558"/>
        <v/>
      </c>
      <c r="J1262" t="str">
        <f t="shared" si="559"/>
        <v/>
      </c>
      <c r="K1262" t="str">
        <f t="shared" si="560"/>
        <v/>
      </c>
      <c r="L1262" t="str">
        <f t="shared" si="561"/>
        <v/>
      </c>
      <c r="M1262" t="str">
        <f t="shared" si="562"/>
        <v/>
      </c>
      <c r="N1262" t="str">
        <f t="shared" si="563"/>
        <v/>
      </c>
      <c r="O1262" t="str">
        <f t="shared" si="564"/>
        <v/>
      </c>
      <c r="P1262" t="str">
        <f t="shared" si="565"/>
        <v/>
      </c>
      <c r="Q1262" t="str">
        <f t="shared" si="566"/>
        <v/>
      </c>
      <c r="R1262" t="str">
        <f t="shared" si="567"/>
        <v/>
      </c>
      <c r="S1262" t="str">
        <f t="shared" si="568"/>
        <v/>
      </c>
      <c r="T1262" t="str">
        <f t="shared" si="569"/>
        <v/>
      </c>
      <c r="U1262" t="str">
        <f t="shared" si="570"/>
        <v/>
      </c>
      <c r="V1262" t="str">
        <f t="shared" si="571"/>
        <v/>
      </c>
      <c r="W1262" t="str">
        <f t="shared" si="572"/>
        <v/>
      </c>
      <c r="X1262" t="str">
        <f t="shared" si="573"/>
        <v/>
      </c>
      <c r="Y1262" t="str">
        <f t="shared" si="574"/>
        <v/>
      </c>
      <c r="Z1262" t="str">
        <f t="shared" si="554"/>
        <v/>
      </c>
      <c r="AA1262" t="str">
        <f t="shared" si="575"/>
        <v/>
      </c>
      <c r="AB1262" t="str">
        <f t="shared" si="576"/>
        <v/>
      </c>
      <c r="AC1262" t="str">
        <f t="shared" si="577"/>
        <v/>
      </c>
      <c r="AD1262" t="str">
        <f t="shared" si="578"/>
        <v/>
      </c>
      <c r="AE1262" t="str">
        <f t="shared" si="579"/>
        <v/>
      </c>
      <c r="AF1262" t="str">
        <f t="shared" si="580"/>
        <v/>
      </c>
    </row>
    <row r="1263" spans="4:32" ht="14.4" hidden="1">
      <c r="D1263" t="str">
        <f t="shared" si="555"/>
        <v/>
      </c>
      <c r="E1263" t="str">
        <f t="shared" si="556"/>
        <v/>
      </c>
      <c r="F1263" t="str">
        <f t="shared" si="557"/>
        <v/>
      </c>
      <c r="G1263" t="str">
        <f t="shared" si="581"/>
        <v/>
      </c>
      <c r="I1263" t="str">
        <f t="shared" si="558"/>
        <v/>
      </c>
      <c r="J1263" t="str">
        <f t="shared" si="559"/>
        <v/>
      </c>
      <c r="K1263" t="str">
        <f t="shared" si="560"/>
        <v/>
      </c>
      <c r="L1263" t="str">
        <f t="shared" si="561"/>
        <v/>
      </c>
      <c r="M1263" t="str">
        <f t="shared" si="562"/>
        <v/>
      </c>
      <c r="N1263" t="str">
        <f t="shared" si="563"/>
        <v/>
      </c>
      <c r="O1263" t="str">
        <f t="shared" si="564"/>
        <v/>
      </c>
      <c r="P1263" t="str">
        <f t="shared" si="565"/>
        <v/>
      </c>
      <c r="Q1263" t="str">
        <f t="shared" si="566"/>
        <v/>
      </c>
      <c r="R1263" t="str">
        <f t="shared" si="567"/>
        <v/>
      </c>
      <c r="S1263" t="str">
        <f t="shared" si="568"/>
        <v/>
      </c>
      <c r="T1263" t="str">
        <f t="shared" si="569"/>
        <v/>
      </c>
      <c r="U1263" t="str">
        <f t="shared" si="570"/>
        <v/>
      </c>
      <c r="V1263" t="str">
        <f t="shared" si="571"/>
        <v/>
      </c>
      <c r="W1263" t="str">
        <f t="shared" si="572"/>
        <v/>
      </c>
      <c r="X1263" t="str">
        <f t="shared" si="573"/>
        <v/>
      </c>
      <c r="Y1263" t="str">
        <f t="shared" si="574"/>
        <v/>
      </c>
      <c r="Z1263" t="str">
        <f t="shared" si="554"/>
        <v/>
      </c>
      <c r="AA1263" t="str">
        <f t="shared" si="575"/>
        <v/>
      </c>
      <c r="AB1263" t="str">
        <f t="shared" si="576"/>
        <v/>
      </c>
      <c r="AC1263" t="str">
        <f t="shared" si="577"/>
        <v/>
      </c>
      <c r="AD1263" t="str">
        <f t="shared" si="578"/>
        <v/>
      </c>
      <c r="AE1263" t="str">
        <f t="shared" si="579"/>
        <v/>
      </c>
      <c r="AF1263" t="str">
        <f t="shared" si="580"/>
        <v/>
      </c>
    </row>
    <row r="1264" spans="4:32" ht="14.4" hidden="1">
      <c r="D1264" t="str">
        <f t="shared" si="555"/>
        <v/>
      </c>
      <c r="E1264" t="str">
        <f t="shared" si="556"/>
        <v/>
      </c>
      <c r="F1264" t="str">
        <f t="shared" si="557"/>
        <v/>
      </c>
      <c r="G1264" t="str">
        <f t="shared" si="581"/>
        <v/>
      </c>
      <c r="I1264" t="str">
        <f t="shared" si="558"/>
        <v/>
      </c>
      <c r="J1264" t="str">
        <f t="shared" si="559"/>
        <v/>
      </c>
      <c r="K1264" t="str">
        <f t="shared" si="560"/>
        <v/>
      </c>
      <c r="L1264" t="str">
        <f t="shared" si="561"/>
        <v/>
      </c>
      <c r="M1264" t="str">
        <f t="shared" si="562"/>
        <v/>
      </c>
      <c r="N1264" t="str">
        <f t="shared" si="563"/>
        <v/>
      </c>
      <c r="O1264" t="str">
        <f t="shared" si="564"/>
        <v/>
      </c>
      <c r="P1264" t="str">
        <f t="shared" si="565"/>
        <v/>
      </c>
      <c r="Q1264" t="str">
        <f t="shared" si="566"/>
        <v/>
      </c>
      <c r="R1264" t="str">
        <f t="shared" si="567"/>
        <v/>
      </c>
      <c r="S1264" t="str">
        <f t="shared" si="568"/>
        <v/>
      </c>
      <c r="T1264" t="str">
        <f t="shared" si="569"/>
        <v/>
      </c>
      <c r="U1264" t="str">
        <f t="shared" si="570"/>
        <v/>
      </c>
      <c r="V1264" t="str">
        <f t="shared" si="571"/>
        <v/>
      </c>
      <c r="W1264" t="str">
        <f t="shared" si="572"/>
        <v/>
      </c>
      <c r="X1264" t="str">
        <f t="shared" si="573"/>
        <v/>
      </c>
      <c r="Y1264" t="str">
        <f t="shared" si="574"/>
        <v/>
      </c>
      <c r="Z1264" t="str">
        <f t="shared" si="554"/>
        <v/>
      </c>
      <c r="AA1264" t="str">
        <f t="shared" si="575"/>
        <v/>
      </c>
      <c r="AB1264" t="str">
        <f t="shared" si="576"/>
        <v/>
      </c>
      <c r="AC1264" t="str">
        <f t="shared" si="577"/>
        <v/>
      </c>
      <c r="AD1264" t="str">
        <f t="shared" si="578"/>
        <v/>
      </c>
      <c r="AE1264" t="str">
        <f t="shared" si="579"/>
        <v/>
      </c>
      <c r="AF1264" t="str">
        <f t="shared" si="580"/>
        <v/>
      </c>
    </row>
    <row r="1265" spans="4:32" ht="14.4" hidden="1">
      <c r="D1265" t="str">
        <f t="shared" si="555"/>
        <v/>
      </c>
      <c r="E1265" t="str">
        <f t="shared" si="556"/>
        <v/>
      </c>
      <c r="F1265" t="str">
        <f t="shared" si="557"/>
        <v/>
      </c>
      <c r="G1265" t="str">
        <f t="shared" si="581"/>
        <v/>
      </c>
      <c r="I1265" t="str">
        <f t="shared" si="558"/>
        <v/>
      </c>
      <c r="J1265" t="str">
        <f t="shared" si="559"/>
        <v/>
      </c>
      <c r="K1265" t="str">
        <f t="shared" si="560"/>
        <v/>
      </c>
      <c r="L1265" t="str">
        <f t="shared" si="561"/>
        <v/>
      </c>
      <c r="M1265" t="str">
        <f t="shared" si="562"/>
        <v/>
      </c>
      <c r="N1265" t="str">
        <f t="shared" si="563"/>
        <v/>
      </c>
      <c r="O1265" t="str">
        <f t="shared" si="564"/>
        <v/>
      </c>
      <c r="P1265" t="str">
        <f t="shared" si="565"/>
        <v/>
      </c>
      <c r="Q1265" t="str">
        <f t="shared" si="566"/>
        <v/>
      </c>
      <c r="R1265" t="str">
        <f t="shared" si="567"/>
        <v/>
      </c>
      <c r="S1265" t="str">
        <f t="shared" si="568"/>
        <v/>
      </c>
      <c r="T1265" t="str">
        <f t="shared" si="569"/>
        <v/>
      </c>
      <c r="U1265" t="str">
        <f t="shared" si="570"/>
        <v/>
      </c>
      <c r="V1265" t="str">
        <f t="shared" si="571"/>
        <v/>
      </c>
      <c r="W1265" t="str">
        <f t="shared" si="572"/>
        <v/>
      </c>
      <c r="X1265" t="str">
        <f t="shared" si="573"/>
        <v/>
      </c>
      <c r="Y1265" t="str">
        <f t="shared" si="574"/>
        <v/>
      </c>
      <c r="Z1265" t="str">
        <f t="shared" si="554"/>
        <v/>
      </c>
      <c r="AA1265" t="str">
        <f t="shared" si="575"/>
        <v/>
      </c>
      <c r="AB1265" t="str">
        <f t="shared" si="576"/>
        <v/>
      </c>
      <c r="AC1265" t="str">
        <f t="shared" si="577"/>
        <v/>
      </c>
      <c r="AD1265" t="str">
        <f t="shared" si="578"/>
        <v/>
      </c>
      <c r="AE1265" t="str">
        <f t="shared" si="579"/>
        <v/>
      </c>
      <c r="AF1265" t="str">
        <f t="shared" si="580"/>
        <v/>
      </c>
    </row>
    <row r="1266" spans="4:32" ht="14.4" hidden="1">
      <c r="D1266" t="str">
        <f t="shared" si="555"/>
        <v/>
      </c>
      <c r="E1266" t="str">
        <f t="shared" si="556"/>
        <v/>
      </c>
      <c r="F1266" t="str">
        <f t="shared" si="557"/>
        <v/>
      </c>
      <c r="G1266" t="str">
        <f t="shared" si="581"/>
        <v/>
      </c>
      <c r="I1266" t="str">
        <f t="shared" si="558"/>
        <v/>
      </c>
      <c r="J1266" t="str">
        <f t="shared" si="559"/>
        <v/>
      </c>
      <c r="K1266" t="str">
        <f t="shared" si="560"/>
        <v/>
      </c>
      <c r="L1266" t="str">
        <f t="shared" si="561"/>
        <v/>
      </c>
      <c r="M1266" t="str">
        <f t="shared" si="562"/>
        <v/>
      </c>
      <c r="N1266" t="str">
        <f t="shared" si="563"/>
        <v/>
      </c>
      <c r="O1266" t="str">
        <f t="shared" si="564"/>
        <v/>
      </c>
      <c r="P1266" t="str">
        <f t="shared" si="565"/>
        <v/>
      </c>
      <c r="Q1266" t="str">
        <f t="shared" si="566"/>
        <v/>
      </c>
      <c r="R1266" t="str">
        <f t="shared" si="567"/>
        <v/>
      </c>
      <c r="S1266" t="str">
        <f t="shared" si="568"/>
        <v/>
      </c>
      <c r="T1266" t="str">
        <f t="shared" si="569"/>
        <v/>
      </c>
      <c r="U1266" t="str">
        <f t="shared" si="570"/>
        <v/>
      </c>
      <c r="V1266" t="str">
        <f t="shared" si="571"/>
        <v/>
      </c>
      <c r="W1266" t="str">
        <f t="shared" si="572"/>
        <v/>
      </c>
      <c r="X1266" t="str">
        <f t="shared" si="573"/>
        <v/>
      </c>
      <c r="Y1266" t="str">
        <f t="shared" si="574"/>
        <v/>
      </c>
      <c r="Z1266" t="str">
        <f t="shared" si="554"/>
        <v/>
      </c>
      <c r="AA1266" t="str">
        <f t="shared" si="575"/>
        <v/>
      </c>
      <c r="AB1266" t="str">
        <f t="shared" si="576"/>
        <v/>
      </c>
      <c r="AC1266" t="str">
        <f t="shared" si="577"/>
        <v/>
      </c>
      <c r="AD1266" t="str">
        <f t="shared" si="578"/>
        <v/>
      </c>
      <c r="AE1266" t="str">
        <f t="shared" si="579"/>
        <v/>
      </c>
      <c r="AF1266" t="str">
        <f t="shared" si="580"/>
        <v/>
      </c>
    </row>
    <row r="1267" spans="4:32" ht="14.4" hidden="1">
      <c r="D1267" t="str">
        <f t="shared" si="555"/>
        <v/>
      </c>
      <c r="E1267" t="str">
        <f t="shared" si="556"/>
        <v/>
      </c>
      <c r="F1267" t="str">
        <f t="shared" si="557"/>
        <v/>
      </c>
      <c r="G1267" t="str">
        <f t="shared" si="581"/>
        <v/>
      </c>
      <c r="I1267" t="str">
        <f t="shared" si="558"/>
        <v/>
      </c>
      <c r="J1267" t="str">
        <f t="shared" si="559"/>
        <v/>
      </c>
      <c r="K1267" t="str">
        <f t="shared" si="560"/>
        <v/>
      </c>
      <c r="L1267" t="str">
        <f t="shared" si="561"/>
        <v/>
      </c>
      <c r="M1267" t="str">
        <f t="shared" si="562"/>
        <v/>
      </c>
      <c r="N1267" t="str">
        <f t="shared" si="563"/>
        <v/>
      </c>
      <c r="O1267" t="str">
        <f t="shared" si="564"/>
        <v/>
      </c>
      <c r="P1267" t="str">
        <f t="shared" si="565"/>
        <v/>
      </c>
      <c r="Q1267" t="str">
        <f t="shared" si="566"/>
        <v/>
      </c>
      <c r="R1267" t="str">
        <f t="shared" si="567"/>
        <v/>
      </c>
      <c r="S1267" t="str">
        <f t="shared" si="568"/>
        <v/>
      </c>
      <c r="T1267" t="str">
        <f t="shared" si="569"/>
        <v/>
      </c>
      <c r="U1267" t="str">
        <f t="shared" si="570"/>
        <v/>
      </c>
      <c r="V1267" t="str">
        <f t="shared" si="571"/>
        <v/>
      </c>
      <c r="W1267" t="str">
        <f t="shared" si="572"/>
        <v/>
      </c>
      <c r="X1267" t="str">
        <f t="shared" si="573"/>
        <v/>
      </c>
      <c r="Y1267" t="str">
        <f t="shared" si="574"/>
        <v/>
      </c>
      <c r="Z1267" t="str">
        <f t="shared" si="554"/>
        <v/>
      </c>
      <c r="AA1267" t="str">
        <f t="shared" si="575"/>
        <v/>
      </c>
      <c r="AB1267" t="str">
        <f t="shared" si="576"/>
        <v/>
      </c>
      <c r="AC1267" t="str">
        <f t="shared" si="577"/>
        <v/>
      </c>
      <c r="AD1267" t="str">
        <f t="shared" si="578"/>
        <v/>
      </c>
      <c r="AE1267" t="str">
        <f t="shared" si="579"/>
        <v/>
      </c>
      <c r="AF1267" t="str">
        <f t="shared" si="580"/>
        <v/>
      </c>
    </row>
    <row r="1268" spans="4:32" ht="14.4" hidden="1">
      <c r="D1268" t="str">
        <f t="shared" si="555"/>
        <v/>
      </c>
      <c r="E1268" t="str">
        <f t="shared" si="556"/>
        <v/>
      </c>
      <c r="F1268" t="str">
        <f t="shared" si="557"/>
        <v/>
      </c>
      <c r="G1268" t="str">
        <f t="shared" si="581"/>
        <v/>
      </c>
      <c r="I1268" t="str">
        <f t="shared" si="558"/>
        <v/>
      </c>
      <c r="J1268" t="str">
        <f t="shared" si="559"/>
        <v/>
      </c>
      <c r="K1268" t="str">
        <f t="shared" si="560"/>
        <v/>
      </c>
      <c r="L1268" t="str">
        <f t="shared" si="561"/>
        <v/>
      </c>
      <c r="M1268" t="str">
        <f t="shared" si="562"/>
        <v/>
      </c>
      <c r="N1268" t="str">
        <f t="shared" si="563"/>
        <v/>
      </c>
      <c r="O1268" t="str">
        <f t="shared" si="564"/>
        <v/>
      </c>
      <c r="P1268" t="str">
        <f t="shared" si="565"/>
        <v/>
      </c>
      <c r="Q1268" t="str">
        <f t="shared" si="566"/>
        <v/>
      </c>
      <c r="R1268" t="str">
        <f t="shared" si="567"/>
        <v/>
      </c>
      <c r="S1268" t="str">
        <f t="shared" si="568"/>
        <v/>
      </c>
      <c r="T1268" t="str">
        <f t="shared" si="569"/>
        <v/>
      </c>
      <c r="U1268" t="str">
        <f t="shared" si="570"/>
        <v/>
      </c>
      <c r="V1268" t="str">
        <f t="shared" si="571"/>
        <v/>
      </c>
      <c r="W1268" t="str">
        <f t="shared" si="572"/>
        <v/>
      </c>
      <c r="X1268" t="str">
        <f t="shared" si="573"/>
        <v/>
      </c>
      <c r="Y1268" t="str">
        <f t="shared" si="574"/>
        <v/>
      </c>
      <c r="Z1268" t="str">
        <f t="shared" si="554"/>
        <v/>
      </c>
      <c r="AA1268" t="str">
        <f t="shared" si="575"/>
        <v/>
      </c>
      <c r="AB1268" t="str">
        <f t="shared" si="576"/>
        <v/>
      </c>
      <c r="AC1268" t="str">
        <f t="shared" si="577"/>
        <v/>
      </c>
      <c r="AD1268" t="str">
        <f t="shared" si="578"/>
        <v/>
      </c>
      <c r="AE1268" t="str">
        <f t="shared" si="579"/>
        <v/>
      </c>
      <c r="AF1268" t="str">
        <f t="shared" si="580"/>
        <v/>
      </c>
    </row>
    <row r="1269" spans="4:32" ht="14.4" hidden="1">
      <c r="D1269" t="str">
        <f t="shared" si="555"/>
        <v/>
      </c>
      <c r="E1269" t="str">
        <f t="shared" si="556"/>
        <v/>
      </c>
      <c r="F1269" t="str">
        <f t="shared" si="557"/>
        <v/>
      </c>
      <c r="G1269" t="str">
        <f t="shared" si="581"/>
        <v/>
      </c>
      <c r="I1269" t="str">
        <f t="shared" si="558"/>
        <v/>
      </c>
      <c r="J1269" t="str">
        <f t="shared" si="559"/>
        <v/>
      </c>
      <c r="K1269" t="str">
        <f t="shared" si="560"/>
        <v/>
      </c>
      <c r="L1269" t="str">
        <f t="shared" si="561"/>
        <v/>
      </c>
      <c r="M1269" t="str">
        <f t="shared" si="562"/>
        <v/>
      </c>
      <c r="N1269" t="str">
        <f t="shared" si="563"/>
        <v/>
      </c>
      <c r="O1269" t="str">
        <f t="shared" si="564"/>
        <v/>
      </c>
      <c r="P1269" t="str">
        <f t="shared" si="565"/>
        <v/>
      </c>
      <c r="Q1269" t="str">
        <f t="shared" si="566"/>
        <v/>
      </c>
      <c r="R1269" t="str">
        <f t="shared" si="567"/>
        <v/>
      </c>
      <c r="S1269" t="str">
        <f t="shared" si="568"/>
        <v/>
      </c>
      <c r="T1269" t="str">
        <f t="shared" si="569"/>
        <v/>
      </c>
      <c r="U1269" t="str">
        <f t="shared" si="570"/>
        <v/>
      </c>
      <c r="V1269" t="str">
        <f t="shared" si="571"/>
        <v/>
      </c>
      <c r="W1269" t="str">
        <f t="shared" si="572"/>
        <v/>
      </c>
      <c r="X1269" t="str">
        <f t="shared" si="573"/>
        <v/>
      </c>
      <c r="Y1269" t="str">
        <f t="shared" si="574"/>
        <v/>
      </c>
      <c r="Z1269" t="str">
        <f t="shared" ref="Z1269:Z1332" si="582">IF(ISBLANK(A1269), "", BR1269)</f>
        <v/>
      </c>
      <c r="AA1269" t="str">
        <f t="shared" si="575"/>
        <v/>
      </c>
      <c r="AB1269" t="str">
        <f t="shared" si="576"/>
        <v/>
      </c>
      <c r="AC1269" t="str">
        <f t="shared" si="577"/>
        <v/>
      </c>
      <c r="AD1269" t="str">
        <f t="shared" si="578"/>
        <v/>
      </c>
      <c r="AE1269" t="str">
        <f t="shared" si="579"/>
        <v/>
      </c>
      <c r="AF1269" t="str">
        <f t="shared" si="580"/>
        <v/>
      </c>
    </row>
    <row r="1270" spans="4:32" ht="14.4" hidden="1">
      <c r="D1270" t="str">
        <f t="shared" si="555"/>
        <v/>
      </c>
      <c r="E1270" t="str">
        <f t="shared" si="556"/>
        <v/>
      </c>
      <c r="F1270" t="str">
        <f t="shared" si="557"/>
        <v/>
      </c>
      <c r="G1270" t="str">
        <f t="shared" si="581"/>
        <v/>
      </c>
      <c r="I1270" t="str">
        <f t="shared" si="558"/>
        <v/>
      </c>
      <c r="J1270" t="str">
        <f t="shared" si="559"/>
        <v/>
      </c>
      <c r="K1270" t="str">
        <f t="shared" si="560"/>
        <v/>
      </c>
      <c r="L1270" t="str">
        <f t="shared" si="561"/>
        <v/>
      </c>
      <c r="M1270" t="str">
        <f t="shared" si="562"/>
        <v/>
      </c>
      <c r="N1270" t="str">
        <f t="shared" si="563"/>
        <v/>
      </c>
      <c r="O1270" t="str">
        <f t="shared" si="564"/>
        <v/>
      </c>
      <c r="P1270" t="str">
        <f t="shared" si="565"/>
        <v/>
      </c>
      <c r="Q1270" t="str">
        <f t="shared" si="566"/>
        <v/>
      </c>
      <c r="R1270" t="str">
        <f t="shared" si="567"/>
        <v/>
      </c>
      <c r="S1270" t="str">
        <f t="shared" si="568"/>
        <v/>
      </c>
      <c r="T1270" t="str">
        <f t="shared" si="569"/>
        <v/>
      </c>
      <c r="U1270" t="str">
        <f t="shared" si="570"/>
        <v/>
      </c>
      <c r="V1270" t="str">
        <f t="shared" si="571"/>
        <v/>
      </c>
      <c r="W1270" t="str">
        <f t="shared" si="572"/>
        <v/>
      </c>
      <c r="X1270" t="str">
        <f t="shared" si="573"/>
        <v/>
      </c>
      <c r="Y1270" t="str">
        <f t="shared" si="574"/>
        <v/>
      </c>
      <c r="Z1270" t="str">
        <f t="shared" si="582"/>
        <v/>
      </c>
      <c r="AA1270" t="str">
        <f t="shared" si="575"/>
        <v/>
      </c>
      <c r="AB1270" t="str">
        <f t="shared" si="576"/>
        <v/>
      </c>
      <c r="AC1270" t="str">
        <f t="shared" si="577"/>
        <v/>
      </c>
      <c r="AD1270" t="str">
        <f t="shared" si="578"/>
        <v/>
      </c>
      <c r="AE1270" t="str">
        <f t="shared" si="579"/>
        <v/>
      </c>
      <c r="AF1270" t="str">
        <f t="shared" si="580"/>
        <v/>
      </c>
    </row>
    <row r="1271" spans="4:32" ht="14.4" hidden="1">
      <c r="D1271" t="str">
        <f t="shared" si="555"/>
        <v/>
      </c>
      <c r="E1271" t="str">
        <f t="shared" si="556"/>
        <v/>
      </c>
      <c r="F1271" t="str">
        <f t="shared" si="557"/>
        <v/>
      </c>
      <c r="G1271" t="str">
        <f t="shared" si="581"/>
        <v/>
      </c>
      <c r="I1271" t="str">
        <f t="shared" si="558"/>
        <v/>
      </c>
      <c r="J1271" t="str">
        <f t="shared" si="559"/>
        <v/>
      </c>
      <c r="K1271" t="str">
        <f t="shared" si="560"/>
        <v/>
      </c>
      <c r="L1271" t="str">
        <f t="shared" si="561"/>
        <v/>
      </c>
      <c r="M1271" t="str">
        <f t="shared" si="562"/>
        <v/>
      </c>
      <c r="N1271" t="str">
        <f t="shared" si="563"/>
        <v/>
      </c>
      <c r="O1271" t="str">
        <f t="shared" si="564"/>
        <v/>
      </c>
      <c r="P1271" t="str">
        <f t="shared" si="565"/>
        <v/>
      </c>
      <c r="Q1271" t="str">
        <f t="shared" si="566"/>
        <v/>
      </c>
      <c r="R1271" t="str">
        <f t="shared" si="567"/>
        <v/>
      </c>
      <c r="S1271" t="str">
        <f t="shared" si="568"/>
        <v/>
      </c>
      <c r="T1271" t="str">
        <f t="shared" si="569"/>
        <v/>
      </c>
      <c r="U1271" t="str">
        <f t="shared" si="570"/>
        <v/>
      </c>
      <c r="V1271" t="str">
        <f t="shared" si="571"/>
        <v/>
      </c>
      <c r="W1271" t="str">
        <f t="shared" si="572"/>
        <v/>
      </c>
      <c r="X1271" t="str">
        <f t="shared" si="573"/>
        <v/>
      </c>
      <c r="Y1271" t="str">
        <f t="shared" si="574"/>
        <v/>
      </c>
      <c r="Z1271" t="str">
        <f t="shared" si="582"/>
        <v/>
      </c>
      <c r="AA1271" t="str">
        <f t="shared" si="575"/>
        <v/>
      </c>
      <c r="AB1271" t="str">
        <f t="shared" si="576"/>
        <v/>
      </c>
      <c r="AC1271" t="str">
        <f t="shared" si="577"/>
        <v/>
      </c>
      <c r="AD1271" t="str">
        <f t="shared" si="578"/>
        <v/>
      </c>
      <c r="AE1271" t="str">
        <f t="shared" si="579"/>
        <v/>
      </c>
      <c r="AF1271" t="str">
        <f t="shared" si="580"/>
        <v/>
      </c>
    </row>
    <row r="1272" spans="4:32" ht="14.4" hidden="1">
      <c r="D1272" t="str">
        <f t="shared" si="555"/>
        <v/>
      </c>
      <c r="E1272" t="str">
        <f t="shared" si="556"/>
        <v/>
      </c>
      <c r="F1272" t="str">
        <f t="shared" si="557"/>
        <v/>
      </c>
      <c r="G1272" t="str">
        <f t="shared" si="581"/>
        <v/>
      </c>
      <c r="I1272" t="str">
        <f t="shared" si="558"/>
        <v/>
      </c>
      <c r="J1272" t="str">
        <f t="shared" si="559"/>
        <v/>
      </c>
      <c r="K1272" t="str">
        <f t="shared" si="560"/>
        <v/>
      </c>
      <c r="L1272" t="str">
        <f t="shared" si="561"/>
        <v/>
      </c>
      <c r="M1272" t="str">
        <f t="shared" si="562"/>
        <v/>
      </c>
      <c r="N1272" t="str">
        <f t="shared" si="563"/>
        <v/>
      </c>
      <c r="O1272" t="str">
        <f t="shared" si="564"/>
        <v/>
      </c>
      <c r="P1272" t="str">
        <f t="shared" si="565"/>
        <v/>
      </c>
      <c r="Q1272" t="str">
        <f t="shared" si="566"/>
        <v/>
      </c>
      <c r="R1272" t="str">
        <f t="shared" si="567"/>
        <v/>
      </c>
      <c r="S1272" t="str">
        <f t="shared" si="568"/>
        <v/>
      </c>
      <c r="T1272" t="str">
        <f t="shared" si="569"/>
        <v/>
      </c>
      <c r="U1272" t="str">
        <f t="shared" si="570"/>
        <v/>
      </c>
      <c r="V1272" t="str">
        <f t="shared" si="571"/>
        <v/>
      </c>
      <c r="W1272" t="str">
        <f t="shared" si="572"/>
        <v/>
      </c>
      <c r="X1272" t="str">
        <f t="shared" si="573"/>
        <v/>
      </c>
      <c r="Y1272" t="str">
        <f t="shared" si="574"/>
        <v/>
      </c>
      <c r="Z1272" t="str">
        <f t="shared" si="582"/>
        <v/>
      </c>
      <c r="AA1272" t="str">
        <f t="shared" si="575"/>
        <v/>
      </c>
      <c r="AB1272" t="str">
        <f t="shared" si="576"/>
        <v/>
      </c>
      <c r="AC1272" t="str">
        <f t="shared" si="577"/>
        <v/>
      </c>
      <c r="AD1272" t="str">
        <f t="shared" si="578"/>
        <v/>
      </c>
      <c r="AE1272" t="str">
        <f t="shared" si="579"/>
        <v/>
      </c>
      <c r="AF1272" t="str">
        <f t="shared" si="580"/>
        <v/>
      </c>
    </row>
    <row r="1273" spans="4:32" ht="14.4" hidden="1">
      <c r="D1273" t="str">
        <f t="shared" si="555"/>
        <v/>
      </c>
      <c r="E1273" t="str">
        <f t="shared" si="556"/>
        <v/>
      </c>
      <c r="F1273" t="str">
        <f t="shared" si="557"/>
        <v/>
      </c>
      <c r="G1273" t="str">
        <f t="shared" si="581"/>
        <v/>
      </c>
      <c r="I1273" t="str">
        <f t="shared" si="558"/>
        <v/>
      </c>
      <c r="J1273" t="str">
        <f t="shared" si="559"/>
        <v/>
      </c>
      <c r="K1273" t="str">
        <f t="shared" si="560"/>
        <v/>
      </c>
      <c r="L1273" t="str">
        <f t="shared" si="561"/>
        <v/>
      </c>
      <c r="M1273" t="str">
        <f t="shared" si="562"/>
        <v/>
      </c>
      <c r="N1273" t="str">
        <f t="shared" si="563"/>
        <v/>
      </c>
      <c r="O1273" t="str">
        <f t="shared" si="564"/>
        <v/>
      </c>
      <c r="P1273" t="str">
        <f t="shared" si="565"/>
        <v/>
      </c>
      <c r="Q1273" t="str">
        <f t="shared" si="566"/>
        <v/>
      </c>
      <c r="R1273" t="str">
        <f t="shared" si="567"/>
        <v/>
      </c>
      <c r="S1273" t="str">
        <f t="shared" si="568"/>
        <v/>
      </c>
      <c r="T1273" t="str">
        <f t="shared" si="569"/>
        <v/>
      </c>
      <c r="U1273" t="str">
        <f t="shared" si="570"/>
        <v/>
      </c>
      <c r="V1273" t="str">
        <f t="shared" si="571"/>
        <v/>
      </c>
      <c r="W1273" t="str">
        <f t="shared" si="572"/>
        <v/>
      </c>
      <c r="X1273" t="str">
        <f t="shared" si="573"/>
        <v/>
      </c>
      <c r="Y1273" t="str">
        <f t="shared" si="574"/>
        <v/>
      </c>
      <c r="Z1273" t="str">
        <f t="shared" si="582"/>
        <v/>
      </c>
      <c r="AA1273" t="str">
        <f t="shared" si="575"/>
        <v/>
      </c>
      <c r="AB1273" t="str">
        <f t="shared" si="576"/>
        <v/>
      </c>
      <c r="AC1273" t="str">
        <f t="shared" si="577"/>
        <v/>
      </c>
      <c r="AD1273" t="str">
        <f t="shared" si="578"/>
        <v/>
      </c>
      <c r="AE1273" t="str">
        <f t="shared" si="579"/>
        <v/>
      </c>
      <c r="AF1273" t="str">
        <f t="shared" si="580"/>
        <v/>
      </c>
    </row>
    <row r="1274" spans="4:32" ht="14.4" hidden="1">
      <c r="D1274" t="str">
        <f t="shared" si="555"/>
        <v/>
      </c>
      <c r="E1274" t="str">
        <f t="shared" si="556"/>
        <v/>
      </c>
      <c r="F1274" t="str">
        <f t="shared" si="557"/>
        <v/>
      </c>
      <c r="G1274" t="str">
        <f t="shared" si="581"/>
        <v/>
      </c>
      <c r="I1274" t="str">
        <f t="shared" si="558"/>
        <v/>
      </c>
      <c r="J1274" t="str">
        <f t="shared" si="559"/>
        <v/>
      </c>
      <c r="K1274" t="str">
        <f t="shared" si="560"/>
        <v/>
      </c>
      <c r="L1274" t="str">
        <f t="shared" si="561"/>
        <v/>
      </c>
      <c r="M1274" t="str">
        <f t="shared" si="562"/>
        <v/>
      </c>
      <c r="N1274" t="str">
        <f t="shared" si="563"/>
        <v/>
      </c>
      <c r="O1274" t="str">
        <f t="shared" si="564"/>
        <v/>
      </c>
      <c r="P1274" t="str">
        <f t="shared" si="565"/>
        <v/>
      </c>
      <c r="Q1274" t="str">
        <f t="shared" si="566"/>
        <v/>
      </c>
      <c r="R1274" t="str">
        <f t="shared" si="567"/>
        <v/>
      </c>
      <c r="S1274" t="str">
        <f t="shared" si="568"/>
        <v/>
      </c>
      <c r="T1274" t="str">
        <f t="shared" si="569"/>
        <v/>
      </c>
      <c r="U1274" t="str">
        <f t="shared" si="570"/>
        <v/>
      </c>
      <c r="V1274" t="str">
        <f t="shared" si="571"/>
        <v/>
      </c>
      <c r="W1274" t="str">
        <f t="shared" si="572"/>
        <v/>
      </c>
      <c r="X1274" t="str">
        <f t="shared" si="573"/>
        <v/>
      </c>
      <c r="Y1274" t="str">
        <f t="shared" si="574"/>
        <v/>
      </c>
      <c r="Z1274" t="str">
        <f t="shared" si="582"/>
        <v/>
      </c>
      <c r="AA1274" t="str">
        <f t="shared" si="575"/>
        <v/>
      </c>
      <c r="AB1274" t="str">
        <f t="shared" si="576"/>
        <v/>
      </c>
      <c r="AC1274" t="str">
        <f t="shared" si="577"/>
        <v/>
      </c>
      <c r="AD1274" t="str">
        <f t="shared" si="578"/>
        <v/>
      </c>
      <c r="AE1274" t="str">
        <f t="shared" si="579"/>
        <v/>
      </c>
      <c r="AF1274" t="str">
        <f t="shared" si="580"/>
        <v/>
      </c>
    </row>
    <row r="1275" spans="4:32" ht="14.4" hidden="1">
      <c r="D1275" t="str">
        <f t="shared" si="555"/>
        <v/>
      </c>
      <c r="E1275" t="str">
        <f t="shared" si="556"/>
        <v/>
      </c>
      <c r="F1275" t="str">
        <f t="shared" si="557"/>
        <v/>
      </c>
      <c r="G1275" t="str">
        <f t="shared" si="581"/>
        <v/>
      </c>
      <c r="I1275" t="str">
        <f t="shared" si="558"/>
        <v/>
      </c>
      <c r="J1275" t="str">
        <f t="shared" si="559"/>
        <v/>
      </c>
      <c r="K1275" t="str">
        <f t="shared" si="560"/>
        <v/>
      </c>
      <c r="L1275" t="str">
        <f t="shared" si="561"/>
        <v/>
      </c>
      <c r="M1275" t="str">
        <f t="shared" si="562"/>
        <v/>
      </c>
      <c r="N1275" t="str">
        <f t="shared" si="563"/>
        <v/>
      </c>
      <c r="O1275" t="str">
        <f t="shared" si="564"/>
        <v/>
      </c>
      <c r="P1275" t="str">
        <f t="shared" si="565"/>
        <v/>
      </c>
      <c r="Q1275" t="str">
        <f t="shared" si="566"/>
        <v/>
      </c>
      <c r="R1275" t="str">
        <f t="shared" si="567"/>
        <v/>
      </c>
      <c r="S1275" t="str">
        <f t="shared" si="568"/>
        <v/>
      </c>
      <c r="T1275" t="str">
        <f t="shared" si="569"/>
        <v/>
      </c>
      <c r="U1275" t="str">
        <f t="shared" si="570"/>
        <v/>
      </c>
      <c r="V1275" t="str">
        <f t="shared" si="571"/>
        <v/>
      </c>
      <c r="W1275" t="str">
        <f t="shared" si="572"/>
        <v/>
      </c>
      <c r="X1275" t="str">
        <f t="shared" si="573"/>
        <v/>
      </c>
      <c r="Y1275" t="str">
        <f t="shared" si="574"/>
        <v/>
      </c>
      <c r="Z1275" t="str">
        <f t="shared" si="582"/>
        <v/>
      </c>
      <c r="AA1275" t="str">
        <f t="shared" si="575"/>
        <v/>
      </c>
      <c r="AB1275" t="str">
        <f t="shared" si="576"/>
        <v/>
      </c>
      <c r="AC1275" t="str">
        <f t="shared" si="577"/>
        <v/>
      </c>
      <c r="AD1275" t="str">
        <f t="shared" si="578"/>
        <v/>
      </c>
      <c r="AE1275" t="str">
        <f t="shared" si="579"/>
        <v/>
      </c>
      <c r="AF1275" t="str">
        <f t="shared" si="580"/>
        <v/>
      </c>
    </row>
    <row r="1276" spans="4:32" ht="14.4" hidden="1">
      <c r="D1276" t="str">
        <f t="shared" si="555"/>
        <v/>
      </c>
      <c r="E1276" t="str">
        <f t="shared" si="556"/>
        <v/>
      </c>
      <c r="F1276" t="str">
        <f t="shared" si="557"/>
        <v/>
      </c>
      <c r="G1276" t="str">
        <f t="shared" si="581"/>
        <v/>
      </c>
      <c r="I1276" t="str">
        <f t="shared" si="558"/>
        <v/>
      </c>
      <c r="J1276" t="str">
        <f t="shared" si="559"/>
        <v/>
      </c>
      <c r="K1276" t="str">
        <f t="shared" si="560"/>
        <v/>
      </c>
      <c r="L1276" t="str">
        <f t="shared" si="561"/>
        <v/>
      </c>
      <c r="M1276" t="str">
        <f t="shared" si="562"/>
        <v/>
      </c>
      <c r="N1276" t="str">
        <f t="shared" si="563"/>
        <v/>
      </c>
      <c r="O1276" t="str">
        <f t="shared" si="564"/>
        <v/>
      </c>
      <c r="P1276" t="str">
        <f t="shared" si="565"/>
        <v/>
      </c>
      <c r="Q1276" t="str">
        <f t="shared" si="566"/>
        <v/>
      </c>
      <c r="R1276" t="str">
        <f t="shared" si="567"/>
        <v/>
      </c>
      <c r="S1276" t="str">
        <f t="shared" si="568"/>
        <v/>
      </c>
      <c r="T1276" t="str">
        <f t="shared" si="569"/>
        <v/>
      </c>
      <c r="U1276" t="str">
        <f t="shared" si="570"/>
        <v/>
      </c>
      <c r="V1276" t="str">
        <f t="shared" si="571"/>
        <v/>
      </c>
      <c r="W1276" t="str">
        <f t="shared" si="572"/>
        <v/>
      </c>
      <c r="X1276" t="str">
        <f t="shared" si="573"/>
        <v/>
      </c>
      <c r="Y1276" t="str">
        <f t="shared" si="574"/>
        <v/>
      </c>
      <c r="Z1276" t="str">
        <f t="shared" si="582"/>
        <v/>
      </c>
      <c r="AA1276" t="str">
        <f t="shared" si="575"/>
        <v/>
      </c>
      <c r="AB1276" t="str">
        <f t="shared" si="576"/>
        <v/>
      </c>
      <c r="AC1276" t="str">
        <f t="shared" si="577"/>
        <v/>
      </c>
      <c r="AD1276" t="str">
        <f t="shared" si="578"/>
        <v/>
      </c>
      <c r="AE1276" t="str">
        <f t="shared" si="579"/>
        <v/>
      </c>
      <c r="AF1276" t="str">
        <f t="shared" si="580"/>
        <v/>
      </c>
    </row>
    <row r="1277" spans="4:32" ht="14.4" hidden="1">
      <c r="D1277" t="str">
        <f t="shared" si="555"/>
        <v/>
      </c>
      <c r="E1277" t="str">
        <f t="shared" si="556"/>
        <v/>
      </c>
      <c r="F1277" t="str">
        <f t="shared" si="557"/>
        <v/>
      </c>
      <c r="G1277" t="str">
        <f t="shared" si="581"/>
        <v/>
      </c>
      <c r="I1277" t="str">
        <f t="shared" si="558"/>
        <v/>
      </c>
      <c r="J1277" t="str">
        <f t="shared" si="559"/>
        <v/>
      </c>
      <c r="K1277" t="str">
        <f t="shared" si="560"/>
        <v/>
      </c>
      <c r="L1277" t="str">
        <f t="shared" si="561"/>
        <v/>
      </c>
      <c r="M1277" t="str">
        <f t="shared" si="562"/>
        <v/>
      </c>
      <c r="N1277" t="str">
        <f t="shared" si="563"/>
        <v/>
      </c>
      <c r="O1277" t="str">
        <f t="shared" si="564"/>
        <v/>
      </c>
      <c r="P1277" t="str">
        <f t="shared" si="565"/>
        <v/>
      </c>
      <c r="Q1277" t="str">
        <f t="shared" si="566"/>
        <v/>
      </c>
      <c r="R1277" t="str">
        <f t="shared" si="567"/>
        <v/>
      </c>
      <c r="S1277" t="str">
        <f t="shared" si="568"/>
        <v/>
      </c>
      <c r="T1277" t="str">
        <f t="shared" si="569"/>
        <v/>
      </c>
      <c r="U1277" t="str">
        <f t="shared" si="570"/>
        <v/>
      </c>
      <c r="V1277" t="str">
        <f t="shared" si="571"/>
        <v/>
      </c>
      <c r="W1277" t="str">
        <f t="shared" si="572"/>
        <v/>
      </c>
      <c r="X1277" t="str">
        <f t="shared" si="573"/>
        <v/>
      </c>
      <c r="Y1277" t="str">
        <f t="shared" si="574"/>
        <v/>
      </c>
      <c r="Z1277" t="str">
        <f t="shared" si="582"/>
        <v/>
      </c>
      <c r="AA1277" t="str">
        <f t="shared" si="575"/>
        <v/>
      </c>
      <c r="AB1277" t="str">
        <f t="shared" si="576"/>
        <v/>
      </c>
      <c r="AC1277" t="str">
        <f t="shared" si="577"/>
        <v/>
      </c>
      <c r="AD1277" t="str">
        <f t="shared" si="578"/>
        <v/>
      </c>
      <c r="AE1277" t="str">
        <f t="shared" si="579"/>
        <v/>
      </c>
      <c r="AF1277" t="str">
        <f t="shared" si="580"/>
        <v/>
      </c>
    </row>
    <row r="1278" spans="4:32" ht="14.4" hidden="1">
      <c r="D1278" t="str">
        <f t="shared" si="555"/>
        <v/>
      </c>
      <c r="E1278" t="str">
        <f t="shared" si="556"/>
        <v/>
      </c>
      <c r="F1278" t="str">
        <f t="shared" si="557"/>
        <v/>
      </c>
      <c r="G1278" t="str">
        <f t="shared" si="581"/>
        <v/>
      </c>
      <c r="I1278" t="str">
        <f t="shared" si="558"/>
        <v/>
      </c>
      <c r="J1278" t="str">
        <f t="shared" si="559"/>
        <v/>
      </c>
      <c r="K1278" t="str">
        <f t="shared" si="560"/>
        <v/>
      </c>
      <c r="L1278" t="str">
        <f t="shared" si="561"/>
        <v/>
      </c>
      <c r="M1278" t="str">
        <f t="shared" si="562"/>
        <v/>
      </c>
      <c r="N1278" t="str">
        <f t="shared" si="563"/>
        <v/>
      </c>
      <c r="O1278" t="str">
        <f t="shared" si="564"/>
        <v/>
      </c>
      <c r="P1278" t="str">
        <f t="shared" si="565"/>
        <v/>
      </c>
      <c r="Q1278" t="str">
        <f t="shared" si="566"/>
        <v/>
      </c>
      <c r="R1278" t="str">
        <f t="shared" si="567"/>
        <v/>
      </c>
      <c r="S1278" t="str">
        <f t="shared" si="568"/>
        <v/>
      </c>
      <c r="T1278" t="str">
        <f t="shared" si="569"/>
        <v/>
      </c>
      <c r="U1278" t="str">
        <f t="shared" si="570"/>
        <v/>
      </c>
      <c r="V1278" t="str">
        <f t="shared" si="571"/>
        <v/>
      </c>
      <c r="W1278" t="str">
        <f t="shared" si="572"/>
        <v/>
      </c>
      <c r="X1278" t="str">
        <f t="shared" si="573"/>
        <v/>
      </c>
      <c r="Y1278" t="str">
        <f t="shared" si="574"/>
        <v/>
      </c>
      <c r="Z1278" t="str">
        <f t="shared" si="582"/>
        <v/>
      </c>
      <c r="AA1278" t="str">
        <f t="shared" si="575"/>
        <v/>
      </c>
      <c r="AB1278" t="str">
        <f t="shared" si="576"/>
        <v/>
      </c>
      <c r="AC1278" t="str">
        <f t="shared" si="577"/>
        <v/>
      </c>
      <c r="AD1278" t="str">
        <f t="shared" si="578"/>
        <v/>
      </c>
      <c r="AE1278" t="str">
        <f t="shared" si="579"/>
        <v/>
      </c>
      <c r="AF1278" t="str">
        <f t="shared" si="580"/>
        <v/>
      </c>
    </row>
    <row r="1279" spans="4:32" ht="14.4" hidden="1">
      <c r="D1279" t="str">
        <f t="shared" si="555"/>
        <v/>
      </c>
      <c r="E1279" t="str">
        <f t="shared" si="556"/>
        <v/>
      </c>
      <c r="F1279" t="str">
        <f t="shared" si="557"/>
        <v/>
      </c>
      <c r="G1279" t="str">
        <f t="shared" si="581"/>
        <v/>
      </c>
      <c r="I1279" t="str">
        <f t="shared" si="558"/>
        <v/>
      </c>
      <c r="J1279" t="str">
        <f t="shared" si="559"/>
        <v/>
      </c>
      <c r="K1279" t="str">
        <f t="shared" si="560"/>
        <v/>
      </c>
      <c r="L1279" t="str">
        <f t="shared" si="561"/>
        <v/>
      </c>
      <c r="M1279" t="str">
        <f t="shared" si="562"/>
        <v/>
      </c>
      <c r="N1279" t="str">
        <f t="shared" si="563"/>
        <v/>
      </c>
      <c r="O1279" t="str">
        <f t="shared" si="564"/>
        <v/>
      </c>
      <c r="P1279" t="str">
        <f t="shared" si="565"/>
        <v/>
      </c>
      <c r="Q1279" t="str">
        <f t="shared" si="566"/>
        <v/>
      </c>
      <c r="R1279" t="str">
        <f t="shared" si="567"/>
        <v/>
      </c>
      <c r="S1279" t="str">
        <f t="shared" si="568"/>
        <v/>
      </c>
      <c r="T1279" t="str">
        <f t="shared" si="569"/>
        <v/>
      </c>
      <c r="U1279" t="str">
        <f t="shared" si="570"/>
        <v/>
      </c>
      <c r="V1279" t="str">
        <f t="shared" si="571"/>
        <v/>
      </c>
      <c r="W1279" t="str">
        <f t="shared" si="572"/>
        <v/>
      </c>
      <c r="X1279" t="str">
        <f t="shared" si="573"/>
        <v/>
      </c>
      <c r="Y1279" t="str">
        <f t="shared" si="574"/>
        <v/>
      </c>
      <c r="Z1279" t="str">
        <f t="shared" si="582"/>
        <v/>
      </c>
      <c r="AA1279" t="str">
        <f t="shared" si="575"/>
        <v/>
      </c>
      <c r="AB1279" t="str">
        <f t="shared" si="576"/>
        <v/>
      </c>
      <c r="AC1279" t="str">
        <f t="shared" si="577"/>
        <v/>
      </c>
      <c r="AD1279" t="str">
        <f t="shared" si="578"/>
        <v/>
      </c>
      <c r="AE1279" t="str">
        <f t="shared" si="579"/>
        <v/>
      </c>
      <c r="AF1279" t="str">
        <f t="shared" si="580"/>
        <v/>
      </c>
    </row>
    <row r="1280" spans="4:32" ht="14.4" hidden="1">
      <c r="D1280" t="str">
        <f t="shared" si="555"/>
        <v/>
      </c>
      <c r="E1280" t="str">
        <f t="shared" si="556"/>
        <v/>
      </c>
      <c r="F1280" t="str">
        <f t="shared" si="557"/>
        <v/>
      </c>
      <c r="G1280" t="str">
        <f t="shared" si="581"/>
        <v/>
      </c>
      <c r="I1280" t="str">
        <f t="shared" si="558"/>
        <v/>
      </c>
      <c r="J1280" t="str">
        <f t="shared" si="559"/>
        <v/>
      </c>
      <c r="K1280" t="str">
        <f t="shared" si="560"/>
        <v/>
      </c>
      <c r="L1280" t="str">
        <f t="shared" si="561"/>
        <v/>
      </c>
      <c r="M1280" t="str">
        <f t="shared" si="562"/>
        <v/>
      </c>
      <c r="N1280" t="str">
        <f t="shared" si="563"/>
        <v/>
      </c>
      <c r="O1280" t="str">
        <f t="shared" si="564"/>
        <v/>
      </c>
      <c r="P1280" t="str">
        <f t="shared" si="565"/>
        <v/>
      </c>
      <c r="Q1280" t="str">
        <f t="shared" si="566"/>
        <v/>
      </c>
      <c r="R1280" t="str">
        <f t="shared" si="567"/>
        <v/>
      </c>
      <c r="S1280" t="str">
        <f t="shared" si="568"/>
        <v/>
      </c>
      <c r="T1280" t="str">
        <f t="shared" si="569"/>
        <v/>
      </c>
      <c r="U1280" t="str">
        <f t="shared" si="570"/>
        <v/>
      </c>
      <c r="V1280" t="str">
        <f t="shared" si="571"/>
        <v/>
      </c>
      <c r="W1280" t="str">
        <f t="shared" si="572"/>
        <v/>
      </c>
      <c r="X1280" t="str">
        <f t="shared" si="573"/>
        <v/>
      </c>
      <c r="Y1280" t="str">
        <f t="shared" si="574"/>
        <v/>
      </c>
      <c r="Z1280" t="str">
        <f t="shared" si="582"/>
        <v/>
      </c>
      <c r="AA1280" t="str">
        <f t="shared" si="575"/>
        <v/>
      </c>
      <c r="AB1280" t="str">
        <f t="shared" si="576"/>
        <v/>
      </c>
      <c r="AC1280" t="str">
        <f t="shared" si="577"/>
        <v/>
      </c>
      <c r="AD1280" t="str">
        <f t="shared" si="578"/>
        <v/>
      </c>
      <c r="AE1280" t="str">
        <f t="shared" si="579"/>
        <v/>
      </c>
      <c r="AF1280" t="str">
        <f t="shared" si="580"/>
        <v/>
      </c>
    </row>
    <row r="1281" spans="4:32" ht="14.4" hidden="1">
      <c r="D1281" t="str">
        <f t="shared" si="555"/>
        <v/>
      </c>
      <c r="E1281" t="str">
        <f t="shared" si="556"/>
        <v/>
      </c>
      <c r="F1281" t="str">
        <f t="shared" si="557"/>
        <v/>
      </c>
      <c r="G1281" t="str">
        <f t="shared" si="581"/>
        <v/>
      </c>
      <c r="I1281" t="str">
        <f t="shared" si="558"/>
        <v/>
      </c>
      <c r="J1281" t="str">
        <f t="shared" si="559"/>
        <v/>
      </c>
      <c r="K1281" t="str">
        <f t="shared" si="560"/>
        <v/>
      </c>
      <c r="L1281" t="str">
        <f t="shared" si="561"/>
        <v/>
      </c>
      <c r="M1281" t="str">
        <f t="shared" si="562"/>
        <v/>
      </c>
      <c r="N1281" t="str">
        <f t="shared" si="563"/>
        <v/>
      </c>
      <c r="O1281" t="str">
        <f t="shared" si="564"/>
        <v/>
      </c>
      <c r="P1281" t="str">
        <f t="shared" si="565"/>
        <v/>
      </c>
      <c r="Q1281" t="str">
        <f t="shared" si="566"/>
        <v/>
      </c>
      <c r="R1281" t="str">
        <f t="shared" si="567"/>
        <v/>
      </c>
      <c r="S1281" t="str">
        <f t="shared" si="568"/>
        <v/>
      </c>
      <c r="T1281" t="str">
        <f t="shared" si="569"/>
        <v/>
      </c>
      <c r="U1281" t="str">
        <f t="shared" si="570"/>
        <v/>
      </c>
      <c r="V1281" t="str">
        <f t="shared" si="571"/>
        <v/>
      </c>
      <c r="W1281" t="str">
        <f t="shared" si="572"/>
        <v/>
      </c>
      <c r="X1281" t="str">
        <f t="shared" si="573"/>
        <v/>
      </c>
      <c r="Y1281" t="str">
        <f t="shared" si="574"/>
        <v/>
      </c>
      <c r="Z1281" t="str">
        <f t="shared" si="582"/>
        <v/>
      </c>
      <c r="AA1281" t="str">
        <f t="shared" si="575"/>
        <v/>
      </c>
      <c r="AB1281" t="str">
        <f t="shared" si="576"/>
        <v/>
      </c>
      <c r="AC1281" t="str">
        <f t="shared" si="577"/>
        <v/>
      </c>
      <c r="AD1281" t="str">
        <f t="shared" si="578"/>
        <v/>
      </c>
      <c r="AE1281" t="str">
        <f t="shared" si="579"/>
        <v/>
      </c>
      <c r="AF1281" t="str">
        <f t="shared" si="580"/>
        <v/>
      </c>
    </row>
    <row r="1282" spans="4:32" ht="14.4" hidden="1">
      <c r="D1282" t="str">
        <f t="shared" ref="D1282:D1345" si="583">IF(ISBLANK(A1282),"",B1282&amp;" ("&amp;Y1282&amp;"/"&amp;L1282&amp;"/"&amp;M1282&amp;AA1282&amp;"/"&amp;Z1282&amp;"/"&amp;AF1282&amp;")")</f>
        <v/>
      </c>
      <c r="E1282" t="str">
        <f t="shared" ref="E1282:E1345" si="584">IF(
  ISBLANK(A1282),
  "",
  TRIM(SUBSTITUTE(
    SUBSTITUTE(
      V1282,
      MID(V1282, FIND("(", V1282), FIND(")", V1282) - FIND("(", V1282) + 1),
      ""
    ),
    "Processor", ""
  ))
)</f>
        <v/>
      </c>
      <c r="F1282" t="str">
        <f t="shared" ref="F1282:F1345" si="585">IF(ISBLANK(A1282), "", BF1282)</f>
        <v/>
      </c>
      <c r="G1282" t="str">
        <f t="shared" si="581"/>
        <v/>
      </c>
      <c r="I1282" t="str">
        <f t="shared" ref="I1282:I1345" si="586">IF(ISBLANK(A1282), "", SUBSTITUTE(AO1282, "-inch", """"))</f>
        <v/>
      </c>
      <c r="J1282" t="str">
        <f t="shared" ref="J1282:J1345" si="587">IF(ISBLANK(A1282), "", AP1282)</f>
        <v/>
      </c>
      <c r="K1282" t="str">
        <f t="shared" ref="K1282:K1345" si="588">IF(ISBLANK(A1282), "", AR1282)</f>
        <v/>
      </c>
      <c r="L1282" t="str">
        <f t="shared" ref="L1282:L1345" si="589">IF(
  ISBLANK(A1282),
  "",
  MID(AB1282, FIND("GB", AB1282) - 2, 4)
)</f>
        <v/>
      </c>
      <c r="M1282" t="str">
        <f t="shared" ref="M1282:M1345" si="590">IF(ISBLANK(A1282),"",LEFT(AC1282,FIND(" ",AC1282)-1))</f>
        <v/>
      </c>
      <c r="N1282" t="str">
        <f t="shared" ref="N1282:N1345" si="591">IF(
  AND(LEN(TRIM(AD1282))=0, LEN(TRIM(AE1282))=0),
  "",
  IF(LEN(TRIM(AD1282))&gt;0, "Side:" &amp; CHAR(10) &amp; AD1282 &amp; CHAR(10) &amp; CHAR(10), "") &amp;
  IF(LEN(TRIM(AE1282))&gt;0, "Back:" &amp; CHAR(10) &amp; AE1282, "")
)</f>
        <v/>
      </c>
      <c r="O1282" t="str">
        <f t="shared" ref="O1282:O1345" si="592">IF(ISBLANK(A1282), "", _xlfn.TEXTBEFORE(BX1282, " ("))</f>
        <v/>
      </c>
      <c r="P1282" t="str">
        <f t="shared" ref="P1282:P1345" si="593">IF(ISBLANK(A1282), "", TRIM(_xlfn.TEXTBEFORE(BW1282, " (")))</f>
        <v/>
      </c>
      <c r="Q1282" t="str">
        <f t="shared" ref="Q1282:Q1345" si="594">IF(ISBLANK(A1282), "", BJ1282)</f>
        <v/>
      </c>
      <c r="R1282" t="str">
        <f t="shared" ref="R1282:R1345" si="595">IF(ISBLANK(A1282), "", CD1282)</f>
        <v/>
      </c>
      <c r="S1282" t="str">
        <f t="shared" ref="S1282:S1345" si="596">IF(ISBLANK(A1282),"","No Battery")</f>
        <v/>
      </c>
      <c r="T1282" t="str">
        <f t="shared" ref="T1282:T1345" si="597">IF(ISBLANK(A1282), "", IFERROR(_xlfn.TEXTBEFORE(BT1282, ", Output:"), "Not Found"))</f>
        <v/>
      </c>
      <c r="U1282" t="str">
        <f t="shared" ref="U1282:U1345" si="598">IF(ISBLANK(A1282), "", IF(BY1282 = "N/A", "", BY1282))</f>
        <v/>
      </c>
      <c r="V1282" t="str">
        <f t="shared" ref="V1282:V1345" si="599">IF(ISBLANK(A1282), "", BC1282)</f>
        <v/>
      </c>
      <c r="W1282" t="str">
        <f t="shared" ref="W1282:W1345" si="600">IF(
  ISBLANK(A1282),
  "",
  LEFT(V1282, SEARCH("processor", LOWER(V1282)) - 1) &amp;
  MID(V1282, SEARCH("processor", LOWER(V1282)) + 10, FIND(" ", MID(V1282, SEARCH("processor", LOWER(V1282)) + 10, 20)) - 1)
)</f>
        <v/>
      </c>
      <c r="X1282" t="str">
        <f t="shared" ref="X1282:X1345" si="601">IF(
  ISBLANK(A1282),
  "",
  IFERROR(
    IF(
      ISNUMBER(SEARCH("Core™ i", E1282)),
      _xlfn.TEXTBEFORE(_xlfn.TEXTAFTER(E1282, "Core™ "), " "),
      IF(ISNUMBER(SEARCH("Core™ Ultra 7", E1282)), "U7",
      IF(ISNUMBER(SEARCH("Core™ Ultra 5", E1282)), "U5",
      IF(ISNUMBER(SEARCH("Core™ Ultra 3", E1282)), "U3",
      IF(ISNUMBER(SEARCH("Core™ 7", E1282)), "Core 7",
      IF(ISNUMBER(SEARCH("Core™ 5", E1282)), "Core 5",
      IF(ISNUMBER(SEARCH("Core™ 3", E1282)), "Core 3",
      IF(ISNUMBER(SEARCH("Ryzen™ 7", E1282)), "R7",
      IF(ISNUMBER(SEARCH("Ryzen™ 5", E1282)), "R5",
      IF(ISNUMBER(SEARCH("Ryzen™ 3", E1282)), "R3",
      W1282
    )))))))))),
    E1282
  )
)</f>
        <v/>
      </c>
      <c r="Y1282" t="str">
        <f t="shared" ref="Y1282:Y1345" si="602">IF(ISBLANK(A1282), "",
  IF(OR(X1282="U3", X1282="U5", X1282="U7", X1282="Core 3", X1282="Core 5", X1282="Core 7"),
    X1282 &amp; " " &amp; TRIM(RIGHT(W1282, LEN(W1282) - FIND("♦", SUBSTITUTE(W1282, " ", "♦", LEN(W1282) - LEN(SUBSTITUTE(W1282, " ", "")))))),
    IF(OR(X1282="R3", X1282="R5", X1282="R7"),
      X1282 &amp; " " &amp; TRIM(MID(
        W1282,
        FIND("♦", SUBSTITUTE(W1282, " ", "♦", LEN(W1282) - LEN(SUBSTITUTE(W1282, " ", "")) - 1)) + 1,
        FIND("♦", SUBSTITUTE(W1282, " ", "♦", LEN(W1282) - LEN(SUBSTITUTE(W1282, " ", "")))) - FIND("♦", SUBSTITUTE(W1282, " ", "♦", LEN(W1282) - LEN(SUBSTITUTE(W1282, " ", "")) - 1)) - 1
      )),
      X1282
    )
  )
)</f>
        <v/>
      </c>
      <c r="Z1282" t="str">
        <f t="shared" si="582"/>
        <v/>
      </c>
      <c r="AA1282" t="str">
        <f t="shared" ref="AA1282:AA1345" si="603">IF(
  ISBLANK(F1282),
  "",
  IF(
    ISNUMBER(SEARCH("RTX", F1282)),
    "/" &amp; LEFT(MID(F1282, SEARCH("RTX", F1282), 15),
               IFERROR(SEARCH(" ", MID(F1282, SEARCH("RTX", F1282), 15), 6) - 1, 15)),
    ""
  )
)</f>
        <v/>
      </c>
      <c r="AB1282" t="str">
        <f t="shared" ref="AB1282:AB1345" si="604">IF(ISBLANK(A1282), "", BH1282)</f>
        <v/>
      </c>
      <c r="AC1282" t="str">
        <f t="shared" ref="AC1282:AC1345" si="605">IF(ISBLANK(A1282), "", BI1282)</f>
        <v/>
      </c>
      <c r="AD1282" t="str">
        <f t="shared" ref="AD1282:AD1345" si="606">IF(ISBLANK(A1282), "", BU1282)</f>
        <v/>
      </c>
      <c r="AE1282" t="str">
        <f t="shared" ref="AE1282:AE1345" si="607">IF(ISBLANK(A1282), "", BV1282)</f>
        <v/>
      </c>
      <c r="AF1282" t="str">
        <f t="shared" ref="AF1282:AF1345" si="608">IF(ISBLANK(A1282),"",IFERROR(_xlfn.TEXTBEFORE(A1282, "-"), A1282))</f>
        <v/>
      </c>
    </row>
    <row r="1283" spans="4:32" ht="14.4" hidden="1">
      <c r="D1283" t="str">
        <f t="shared" si="583"/>
        <v/>
      </c>
      <c r="E1283" t="str">
        <f t="shared" si="584"/>
        <v/>
      </c>
      <c r="F1283" t="str">
        <f t="shared" si="585"/>
        <v/>
      </c>
      <c r="G1283" t="str">
        <f t="shared" si="581"/>
        <v/>
      </c>
      <c r="I1283" t="str">
        <f t="shared" si="586"/>
        <v/>
      </c>
      <c r="J1283" t="str">
        <f t="shared" si="587"/>
        <v/>
      </c>
      <c r="K1283" t="str">
        <f t="shared" si="588"/>
        <v/>
      </c>
      <c r="L1283" t="str">
        <f t="shared" si="589"/>
        <v/>
      </c>
      <c r="M1283" t="str">
        <f t="shared" si="590"/>
        <v/>
      </c>
      <c r="N1283" t="str">
        <f t="shared" si="591"/>
        <v/>
      </c>
      <c r="O1283" t="str">
        <f t="shared" si="592"/>
        <v/>
      </c>
      <c r="P1283" t="str">
        <f t="shared" si="593"/>
        <v/>
      </c>
      <c r="Q1283" t="str">
        <f t="shared" si="594"/>
        <v/>
      </c>
      <c r="R1283" t="str">
        <f t="shared" si="595"/>
        <v/>
      </c>
      <c r="S1283" t="str">
        <f t="shared" si="596"/>
        <v/>
      </c>
      <c r="T1283" t="str">
        <f t="shared" si="597"/>
        <v/>
      </c>
      <c r="U1283" t="str">
        <f t="shared" si="598"/>
        <v/>
      </c>
      <c r="V1283" t="str">
        <f t="shared" si="599"/>
        <v/>
      </c>
      <c r="W1283" t="str">
        <f t="shared" si="600"/>
        <v/>
      </c>
      <c r="X1283" t="str">
        <f t="shared" si="601"/>
        <v/>
      </c>
      <c r="Y1283" t="str">
        <f t="shared" si="602"/>
        <v/>
      </c>
      <c r="Z1283" t="str">
        <f t="shared" si="582"/>
        <v/>
      </c>
      <c r="AA1283" t="str">
        <f t="shared" si="603"/>
        <v/>
      </c>
      <c r="AB1283" t="str">
        <f t="shared" si="604"/>
        <v/>
      </c>
      <c r="AC1283" t="str">
        <f t="shared" si="605"/>
        <v/>
      </c>
      <c r="AD1283" t="str">
        <f t="shared" si="606"/>
        <v/>
      </c>
      <c r="AE1283" t="str">
        <f t="shared" si="607"/>
        <v/>
      </c>
      <c r="AF1283" t="str">
        <f t="shared" si="608"/>
        <v/>
      </c>
    </row>
    <row r="1284" spans="4:32" ht="14.4" hidden="1">
      <c r="D1284" t="str">
        <f t="shared" si="583"/>
        <v/>
      </c>
      <c r="E1284" t="str">
        <f t="shared" si="584"/>
        <v/>
      </c>
      <c r="F1284" t="str">
        <f t="shared" si="585"/>
        <v/>
      </c>
      <c r="G1284" t="str">
        <f t="shared" si="581"/>
        <v/>
      </c>
      <c r="I1284" t="str">
        <f t="shared" si="586"/>
        <v/>
      </c>
      <c r="J1284" t="str">
        <f t="shared" si="587"/>
        <v/>
      </c>
      <c r="K1284" t="str">
        <f t="shared" si="588"/>
        <v/>
      </c>
      <c r="L1284" t="str">
        <f t="shared" si="589"/>
        <v/>
      </c>
      <c r="M1284" t="str">
        <f t="shared" si="590"/>
        <v/>
      </c>
      <c r="N1284" t="str">
        <f t="shared" si="591"/>
        <v/>
      </c>
      <c r="O1284" t="str">
        <f t="shared" si="592"/>
        <v/>
      </c>
      <c r="P1284" t="str">
        <f t="shared" si="593"/>
        <v/>
      </c>
      <c r="Q1284" t="str">
        <f t="shared" si="594"/>
        <v/>
      </c>
      <c r="R1284" t="str">
        <f t="shared" si="595"/>
        <v/>
      </c>
      <c r="S1284" t="str">
        <f t="shared" si="596"/>
        <v/>
      </c>
      <c r="T1284" t="str">
        <f t="shared" si="597"/>
        <v/>
      </c>
      <c r="U1284" t="str">
        <f t="shared" si="598"/>
        <v/>
      </c>
      <c r="V1284" t="str">
        <f t="shared" si="599"/>
        <v/>
      </c>
      <c r="W1284" t="str">
        <f t="shared" si="600"/>
        <v/>
      </c>
      <c r="X1284" t="str">
        <f t="shared" si="601"/>
        <v/>
      </c>
      <c r="Y1284" t="str">
        <f t="shared" si="602"/>
        <v/>
      </c>
      <c r="Z1284" t="str">
        <f t="shared" si="582"/>
        <v/>
      </c>
      <c r="AA1284" t="str">
        <f t="shared" si="603"/>
        <v/>
      </c>
      <c r="AB1284" t="str">
        <f t="shared" si="604"/>
        <v/>
      </c>
      <c r="AC1284" t="str">
        <f t="shared" si="605"/>
        <v/>
      </c>
      <c r="AD1284" t="str">
        <f t="shared" si="606"/>
        <v/>
      </c>
      <c r="AE1284" t="str">
        <f t="shared" si="607"/>
        <v/>
      </c>
      <c r="AF1284" t="str">
        <f t="shared" si="608"/>
        <v/>
      </c>
    </row>
    <row r="1285" spans="4:32" ht="14.4" hidden="1">
      <c r="D1285" t="str">
        <f t="shared" si="583"/>
        <v/>
      </c>
      <c r="E1285" t="str">
        <f t="shared" si="584"/>
        <v/>
      </c>
      <c r="F1285" t="str">
        <f t="shared" si="585"/>
        <v/>
      </c>
      <c r="G1285" t="str">
        <f t="shared" si="581"/>
        <v/>
      </c>
      <c r="I1285" t="str">
        <f t="shared" si="586"/>
        <v/>
      </c>
      <c r="J1285" t="str">
        <f t="shared" si="587"/>
        <v/>
      </c>
      <c r="K1285" t="str">
        <f t="shared" si="588"/>
        <v/>
      </c>
      <c r="L1285" t="str">
        <f t="shared" si="589"/>
        <v/>
      </c>
      <c r="M1285" t="str">
        <f t="shared" si="590"/>
        <v/>
      </c>
      <c r="N1285" t="str">
        <f t="shared" si="591"/>
        <v/>
      </c>
      <c r="O1285" t="str">
        <f t="shared" si="592"/>
        <v/>
      </c>
      <c r="P1285" t="str">
        <f t="shared" si="593"/>
        <v/>
      </c>
      <c r="Q1285" t="str">
        <f t="shared" si="594"/>
        <v/>
      </c>
      <c r="R1285" t="str">
        <f t="shared" si="595"/>
        <v/>
      </c>
      <c r="S1285" t="str">
        <f t="shared" si="596"/>
        <v/>
      </c>
      <c r="T1285" t="str">
        <f t="shared" si="597"/>
        <v/>
      </c>
      <c r="U1285" t="str">
        <f t="shared" si="598"/>
        <v/>
      </c>
      <c r="V1285" t="str">
        <f t="shared" si="599"/>
        <v/>
      </c>
      <c r="W1285" t="str">
        <f t="shared" si="600"/>
        <v/>
      </c>
      <c r="X1285" t="str">
        <f t="shared" si="601"/>
        <v/>
      </c>
      <c r="Y1285" t="str">
        <f t="shared" si="602"/>
        <v/>
      </c>
      <c r="Z1285" t="str">
        <f t="shared" si="582"/>
        <v/>
      </c>
      <c r="AA1285" t="str">
        <f t="shared" si="603"/>
        <v/>
      </c>
      <c r="AB1285" t="str">
        <f t="shared" si="604"/>
        <v/>
      </c>
      <c r="AC1285" t="str">
        <f t="shared" si="605"/>
        <v/>
      </c>
      <c r="AD1285" t="str">
        <f t="shared" si="606"/>
        <v/>
      </c>
      <c r="AE1285" t="str">
        <f t="shared" si="607"/>
        <v/>
      </c>
      <c r="AF1285" t="str">
        <f t="shared" si="608"/>
        <v/>
      </c>
    </row>
    <row r="1286" spans="4:32" ht="14.4" hidden="1">
      <c r="D1286" t="str">
        <f t="shared" si="583"/>
        <v/>
      </c>
      <c r="E1286" t="str">
        <f t="shared" si="584"/>
        <v/>
      </c>
      <c r="F1286" t="str">
        <f t="shared" si="585"/>
        <v/>
      </c>
      <c r="G1286" t="str">
        <f t="shared" si="581"/>
        <v/>
      </c>
      <c r="I1286" t="str">
        <f t="shared" si="586"/>
        <v/>
      </c>
      <c r="J1286" t="str">
        <f t="shared" si="587"/>
        <v/>
      </c>
      <c r="K1286" t="str">
        <f t="shared" si="588"/>
        <v/>
      </c>
      <c r="L1286" t="str">
        <f t="shared" si="589"/>
        <v/>
      </c>
      <c r="M1286" t="str">
        <f t="shared" si="590"/>
        <v/>
      </c>
      <c r="N1286" t="str">
        <f t="shared" si="591"/>
        <v/>
      </c>
      <c r="O1286" t="str">
        <f t="shared" si="592"/>
        <v/>
      </c>
      <c r="P1286" t="str">
        <f t="shared" si="593"/>
        <v/>
      </c>
      <c r="Q1286" t="str">
        <f t="shared" si="594"/>
        <v/>
      </c>
      <c r="R1286" t="str">
        <f t="shared" si="595"/>
        <v/>
      </c>
      <c r="S1286" t="str">
        <f t="shared" si="596"/>
        <v/>
      </c>
      <c r="T1286" t="str">
        <f t="shared" si="597"/>
        <v/>
      </c>
      <c r="U1286" t="str">
        <f t="shared" si="598"/>
        <v/>
      </c>
      <c r="V1286" t="str">
        <f t="shared" si="599"/>
        <v/>
      </c>
      <c r="W1286" t="str">
        <f t="shared" si="600"/>
        <v/>
      </c>
      <c r="X1286" t="str">
        <f t="shared" si="601"/>
        <v/>
      </c>
      <c r="Y1286" t="str">
        <f t="shared" si="602"/>
        <v/>
      </c>
      <c r="Z1286" t="str">
        <f t="shared" si="582"/>
        <v/>
      </c>
      <c r="AA1286" t="str">
        <f t="shared" si="603"/>
        <v/>
      </c>
      <c r="AB1286" t="str">
        <f t="shared" si="604"/>
        <v/>
      </c>
      <c r="AC1286" t="str">
        <f t="shared" si="605"/>
        <v/>
      </c>
      <c r="AD1286" t="str">
        <f t="shared" si="606"/>
        <v/>
      </c>
      <c r="AE1286" t="str">
        <f t="shared" si="607"/>
        <v/>
      </c>
      <c r="AF1286" t="str">
        <f t="shared" si="608"/>
        <v/>
      </c>
    </row>
    <row r="1287" spans="4:32" ht="14.4" hidden="1">
      <c r="D1287" t="str">
        <f t="shared" si="583"/>
        <v/>
      </c>
      <c r="E1287" t="str">
        <f t="shared" si="584"/>
        <v/>
      </c>
      <c r="F1287" t="str">
        <f t="shared" si="585"/>
        <v/>
      </c>
      <c r="G1287" t="str">
        <f t="shared" si="581"/>
        <v/>
      </c>
      <c r="I1287" t="str">
        <f t="shared" si="586"/>
        <v/>
      </c>
      <c r="J1287" t="str">
        <f t="shared" si="587"/>
        <v/>
      </c>
      <c r="K1287" t="str">
        <f t="shared" si="588"/>
        <v/>
      </c>
      <c r="L1287" t="str">
        <f t="shared" si="589"/>
        <v/>
      </c>
      <c r="M1287" t="str">
        <f t="shared" si="590"/>
        <v/>
      </c>
      <c r="N1287" t="str">
        <f t="shared" si="591"/>
        <v/>
      </c>
      <c r="O1287" t="str">
        <f t="shared" si="592"/>
        <v/>
      </c>
      <c r="P1287" t="str">
        <f t="shared" si="593"/>
        <v/>
      </c>
      <c r="Q1287" t="str">
        <f t="shared" si="594"/>
        <v/>
      </c>
      <c r="R1287" t="str">
        <f t="shared" si="595"/>
        <v/>
      </c>
      <c r="S1287" t="str">
        <f t="shared" si="596"/>
        <v/>
      </c>
      <c r="T1287" t="str">
        <f t="shared" si="597"/>
        <v/>
      </c>
      <c r="U1287" t="str">
        <f t="shared" si="598"/>
        <v/>
      </c>
      <c r="V1287" t="str">
        <f t="shared" si="599"/>
        <v/>
      </c>
      <c r="W1287" t="str">
        <f t="shared" si="600"/>
        <v/>
      </c>
      <c r="X1287" t="str">
        <f t="shared" si="601"/>
        <v/>
      </c>
      <c r="Y1287" t="str">
        <f t="shared" si="602"/>
        <v/>
      </c>
      <c r="Z1287" t="str">
        <f t="shared" si="582"/>
        <v/>
      </c>
      <c r="AA1287" t="str">
        <f t="shared" si="603"/>
        <v/>
      </c>
      <c r="AB1287" t="str">
        <f t="shared" si="604"/>
        <v/>
      </c>
      <c r="AC1287" t="str">
        <f t="shared" si="605"/>
        <v/>
      </c>
      <c r="AD1287" t="str">
        <f t="shared" si="606"/>
        <v/>
      </c>
      <c r="AE1287" t="str">
        <f t="shared" si="607"/>
        <v/>
      </c>
      <c r="AF1287" t="str">
        <f t="shared" si="608"/>
        <v/>
      </c>
    </row>
    <row r="1288" spans="4:32" ht="14.4" hidden="1">
      <c r="D1288" t="str">
        <f t="shared" si="583"/>
        <v/>
      </c>
      <c r="E1288" t="str">
        <f t="shared" si="584"/>
        <v/>
      </c>
      <c r="F1288" t="str">
        <f t="shared" si="585"/>
        <v/>
      </c>
      <c r="G1288" t="str">
        <f t="shared" si="581"/>
        <v/>
      </c>
      <c r="I1288" t="str">
        <f t="shared" si="586"/>
        <v/>
      </c>
      <c r="J1288" t="str">
        <f t="shared" si="587"/>
        <v/>
      </c>
      <c r="K1288" t="str">
        <f t="shared" si="588"/>
        <v/>
      </c>
      <c r="L1288" t="str">
        <f t="shared" si="589"/>
        <v/>
      </c>
      <c r="M1288" t="str">
        <f t="shared" si="590"/>
        <v/>
      </c>
      <c r="N1288" t="str">
        <f t="shared" si="591"/>
        <v/>
      </c>
      <c r="O1288" t="str">
        <f t="shared" si="592"/>
        <v/>
      </c>
      <c r="P1288" t="str">
        <f t="shared" si="593"/>
        <v/>
      </c>
      <c r="Q1288" t="str">
        <f t="shared" si="594"/>
        <v/>
      </c>
      <c r="R1288" t="str">
        <f t="shared" si="595"/>
        <v/>
      </c>
      <c r="S1288" t="str">
        <f t="shared" si="596"/>
        <v/>
      </c>
      <c r="T1288" t="str">
        <f t="shared" si="597"/>
        <v/>
      </c>
      <c r="U1288" t="str">
        <f t="shared" si="598"/>
        <v/>
      </c>
      <c r="V1288" t="str">
        <f t="shared" si="599"/>
        <v/>
      </c>
      <c r="W1288" t="str">
        <f t="shared" si="600"/>
        <v/>
      </c>
      <c r="X1288" t="str">
        <f t="shared" si="601"/>
        <v/>
      </c>
      <c r="Y1288" t="str">
        <f t="shared" si="602"/>
        <v/>
      </c>
      <c r="Z1288" t="str">
        <f t="shared" si="582"/>
        <v/>
      </c>
      <c r="AA1288" t="str">
        <f t="shared" si="603"/>
        <v/>
      </c>
      <c r="AB1288" t="str">
        <f t="shared" si="604"/>
        <v/>
      </c>
      <c r="AC1288" t="str">
        <f t="shared" si="605"/>
        <v/>
      </c>
      <c r="AD1288" t="str">
        <f t="shared" si="606"/>
        <v/>
      </c>
      <c r="AE1288" t="str">
        <f t="shared" si="607"/>
        <v/>
      </c>
      <c r="AF1288" t="str">
        <f t="shared" si="608"/>
        <v/>
      </c>
    </row>
    <row r="1289" spans="4:32" ht="14.4" hidden="1">
      <c r="D1289" t="str">
        <f t="shared" si="583"/>
        <v/>
      </c>
      <c r="E1289" t="str">
        <f t="shared" si="584"/>
        <v/>
      </c>
      <c r="F1289" t="str">
        <f t="shared" si="585"/>
        <v/>
      </c>
      <c r="G1289" t="str">
        <f t="shared" si="581"/>
        <v/>
      </c>
      <c r="I1289" t="str">
        <f t="shared" si="586"/>
        <v/>
      </c>
      <c r="J1289" t="str">
        <f t="shared" si="587"/>
        <v/>
      </c>
      <c r="K1289" t="str">
        <f t="shared" si="588"/>
        <v/>
      </c>
      <c r="L1289" t="str">
        <f t="shared" si="589"/>
        <v/>
      </c>
      <c r="M1289" t="str">
        <f t="shared" si="590"/>
        <v/>
      </c>
      <c r="N1289" t="str">
        <f t="shared" si="591"/>
        <v/>
      </c>
      <c r="O1289" t="str">
        <f t="shared" si="592"/>
        <v/>
      </c>
      <c r="P1289" t="str">
        <f t="shared" si="593"/>
        <v/>
      </c>
      <c r="Q1289" t="str">
        <f t="shared" si="594"/>
        <v/>
      </c>
      <c r="R1289" t="str">
        <f t="shared" si="595"/>
        <v/>
      </c>
      <c r="S1289" t="str">
        <f t="shared" si="596"/>
        <v/>
      </c>
      <c r="T1289" t="str">
        <f t="shared" si="597"/>
        <v/>
      </c>
      <c r="U1289" t="str">
        <f t="shared" si="598"/>
        <v/>
      </c>
      <c r="V1289" t="str">
        <f t="shared" si="599"/>
        <v/>
      </c>
      <c r="W1289" t="str">
        <f t="shared" si="600"/>
        <v/>
      </c>
      <c r="X1289" t="str">
        <f t="shared" si="601"/>
        <v/>
      </c>
      <c r="Y1289" t="str">
        <f t="shared" si="602"/>
        <v/>
      </c>
      <c r="Z1289" t="str">
        <f t="shared" si="582"/>
        <v/>
      </c>
      <c r="AA1289" t="str">
        <f t="shared" si="603"/>
        <v/>
      </c>
      <c r="AB1289" t="str">
        <f t="shared" si="604"/>
        <v/>
      </c>
      <c r="AC1289" t="str">
        <f t="shared" si="605"/>
        <v/>
      </c>
      <c r="AD1289" t="str">
        <f t="shared" si="606"/>
        <v/>
      </c>
      <c r="AE1289" t="str">
        <f t="shared" si="607"/>
        <v/>
      </c>
      <c r="AF1289" t="str">
        <f t="shared" si="608"/>
        <v/>
      </c>
    </row>
    <row r="1290" spans="4:32" ht="14.4" hidden="1">
      <c r="D1290" t="str">
        <f t="shared" si="583"/>
        <v/>
      </c>
      <c r="E1290" t="str">
        <f t="shared" si="584"/>
        <v/>
      </c>
      <c r="F1290" t="str">
        <f t="shared" si="585"/>
        <v/>
      </c>
      <c r="G1290" t="str">
        <f t="shared" si="581"/>
        <v/>
      </c>
      <c r="I1290" t="str">
        <f t="shared" si="586"/>
        <v/>
      </c>
      <c r="J1290" t="str">
        <f t="shared" si="587"/>
        <v/>
      </c>
      <c r="K1290" t="str">
        <f t="shared" si="588"/>
        <v/>
      </c>
      <c r="L1290" t="str">
        <f t="shared" si="589"/>
        <v/>
      </c>
      <c r="M1290" t="str">
        <f t="shared" si="590"/>
        <v/>
      </c>
      <c r="N1290" t="str">
        <f t="shared" si="591"/>
        <v/>
      </c>
      <c r="O1290" t="str">
        <f t="shared" si="592"/>
        <v/>
      </c>
      <c r="P1290" t="str">
        <f t="shared" si="593"/>
        <v/>
      </c>
      <c r="Q1290" t="str">
        <f t="shared" si="594"/>
        <v/>
      </c>
      <c r="R1290" t="str">
        <f t="shared" si="595"/>
        <v/>
      </c>
      <c r="S1290" t="str">
        <f t="shared" si="596"/>
        <v/>
      </c>
      <c r="T1290" t="str">
        <f t="shared" si="597"/>
        <v/>
      </c>
      <c r="U1290" t="str">
        <f t="shared" si="598"/>
        <v/>
      </c>
      <c r="V1290" t="str">
        <f t="shared" si="599"/>
        <v/>
      </c>
      <c r="W1290" t="str">
        <f t="shared" si="600"/>
        <v/>
      </c>
      <c r="X1290" t="str">
        <f t="shared" si="601"/>
        <v/>
      </c>
      <c r="Y1290" t="str">
        <f t="shared" si="602"/>
        <v/>
      </c>
      <c r="Z1290" t="str">
        <f t="shared" si="582"/>
        <v/>
      </c>
      <c r="AA1290" t="str">
        <f t="shared" si="603"/>
        <v/>
      </c>
      <c r="AB1290" t="str">
        <f t="shared" si="604"/>
        <v/>
      </c>
      <c r="AC1290" t="str">
        <f t="shared" si="605"/>
        <v/>
      </c>
      <c r="AD1290" t="str">
        <f t="shared" si="606"/>
        <v/>
      </c>
      <c r="AE1290" t="str">
        <f t="shared" si="607"/>
        <v/>
      </c>
      <c r="AF1290" t="str">
        <f t="shared" si="608"/>
        <v/>
      </c>
    </row>
    <row r="1291" spans="4:32" ht="14.4" hidden="1">
      <c r="D1291" t="str">
        <f t="shared" si="583"/>
        <v/>
      </c>
      <c r="E1291" t="str">
        <f t="shared" si="584"/>
        <v/>
      </c>
      <c r="F1291" t="str">
        <f t="shared" si="585"/>
        <v/>
      </c>
      <c r="G1291" t="str">
        <f t="shared" si="581"/>
        <v/>
      </c>
      <c r="I1291" t="str">
        <f t="shared" si="586"/>
        <v/>
      </c>
      <c r="J1291" t="str">
        <f t="shared" si="587"/>
        <v/>
      </c>
      <c r="K1291" t="str">
        <f t="shared" si="588"/>
        <v/>
      </c>
      <c r="L1291" t="str">
        <f t="shared" si="589"/>
        <v/>
      </c>
      <c r="M1291" t="str">
        <f t="shared" si="590"/>
        <v/>
      </c>
      <c r="N1291" t="str">
        <f t="shared" si="591"/>
        <v/>
      </c>
      <c r="O1291" t="str">
        <f t="shared" si="592"/>
        <v/>
      </c>
      <c r="P1291" t="str">
        <f t="shared" si="593"/>
        <v/>
      </c>
      <c r="Q1291" t="str">
        <f t="shared" si="594"/>
        <v/>
      </c>
      <c r="R1291" t="str">
        <f t="shared" si="595"/>
        <v/>
      </c>
      <c r="S1291" t="str">
        <f t="shared" si="596"/>
        <v/>
      </c>
      <c r="T1291" t="str">
        <f t="shared" si="597"/>
        <v/>
      </c>
      <c r="U1291" t="str">
        <f t="shared" si="598"/>
        <v/>
      </c>
      <c r="V1291" t="str">
        <f t="shared" si="599"/>
        <v/>
      </c>
      <c r="W1291" t="str">
        <f t="shared" si="600"/>
        <v/>
      </c>
      <c r="X1291" t="str">
        <f t="shared" si="601"/>
        <v/>
      </c>
      <c r="Y1291" t="str">
        <f t="shared" si="602"/>
        <v/>
      </c>
      <c r="Z1291" t="str">
        <f t="shared" si="582"/>
        <v/>
      </c>
      <c r="AA1291" t="str">
        <f t="shared" si="603"/>
        <v/>
      </c>
      <c r="AB1291" t="str">
        <f t="shared" si="604"/>
        <v/>
      </c>
      <c r="AC1291" t="str">
        <f t="shared" si="605"/>
        <v/>
      </c>
      <c r="AD1291" t="str">
        <f t="shared" si="606"/>
        <v/>
      </c>
      <c r="AE1291" t="str">
        <f t="shared" si="607"/>
        <v/>
      </c>
      <c r="AF1291" t="str">
        <f t="shared" si="608"/>
        <v/>
      </c>
    </row>
    <row r="1292" spans="4:32" ht="14.4" hidden="1">
      <c r="D1292" t="str">
        <f t="shared" si="583"/>
        <v/>
      </c>
      <c r="E1292" t="str">
        <f t="shared" si="584"/>
        <v/>
      </c>
      <c r="F1292" t="str">
        <f t="shared" si="585"/>
        <v/>
      </c>
      <c r="G1292" t="str">
        <f t="shared" si="581"/>
        <v/>
      </c>
      <c r="I1292" t="str">
        <f t="shared" si="586"/>
        <v/>
      </c>
      <c r="J1292" t="str">
        <f t="shared" si="587"/>
        <v/>
      </c>
      <c r="K1292" t="str">
        <f t="shared" si="588"/>
        <v/>
      </c>
      <c r="L1292" t="str">
        <f t="shared" si="589"/>
        <v/>
      </c>
      <c r="M1292" t="str">
        <f t="shared" si="590"/>
        <v/>
      </c>
      <c r="N1292" t="str">
        <f t="shared" si="591"/>
        <v/>
      </c>
      <c r="O1292" t="str">
        <f t="shared" si="592"/>
        <v/>
      </c>
      <c r="P1292" t="str">
        <f t="shared" si="593"/>
        <v/>
      </c>
      <c r="Q1292" t="str">
        <f t="shared" si="594"/>
        <v/>
      </c>
      <c r="R1292" t="str">
        <f t="shared" si="595"/>
        <v/>
      </c>
      <c r="S1292" t="str">
        <f t="shared" si="596"/>
        <v/>
      </c>
      <c r="T1292" t="str">
        <f t="shared" si="597"/>
        <v/>
      </c>
      <c r="U1292" t="str">
        <f t="shared" si="598"/>
        <v/>
      </c>
      <c r="V1292" t="str">
        <f t="shared" si="599"/>
        <v/>
      </c>
      <c r="W1292" t="str">
        <f t="shared" si="600"/>
        <v/>
      </c>
      <c r="X1292" t="str">
        <f t="shared" si="601"/>
        <v/>
      </c>
      <c r="Y1292" t="str">
        <f t="shared" si="602"/>
        <v/>
      </c>
      <c r="Z1292" t="str">
        <f t="shared" si="582"/>
        <v/>
      </c>
      <c r="AA1292" t="str">
        <f t="shared" si="603"/>
        <v/>
      </c>
      <c r="AB1292" t="str">
        <f t="shared" si="604"/>
        <v/>
      </c>
      <c r="AC1292" t="str">
        <f t="shared" si="605"/>
        <v/>
      </c>
      <c r="AD1292" t="str">
        <f t="shared" si="606"/>
        <v/>
      </c>
      <c r="AE1292" t="str">
        <f t="shared" si="607"/>
        <v/>
      </c>
      <c r="AF1292" t="str">
        <f t="shared" si="608"/>
        <v/>
      </c>
    </row>
    <row r="1293" spans="4:32" ht="14.4" hidden="1">
      <c r="D1293" t="str">
        <f t="shared" si="583"/>
        <v/>
      </c>
      <c r="E1293" t="str">
        <f t="shared" si="584"/>
        <v/>
      </c>
      <c r="F1293" t="str">
        <f t="shared" si="585"/>
        <v/>
      </c>
      <c r="G1293" t="str">
        <f t="shared" si="581"/>
        <v/>
      </c>
      <c r="I1293" t="str">
        <f t="shared" si="586"/>
        <v/>
      </c>
      <c r="J1293" t="str">
        <f t="shared" si="587"/>
        <v/>
      </c>
      <c r="K1293" t="str">
        <f t="shared" si="588"/>
        <v/>
      </c>
      <c r="L1293" t="str">
        <f t="shared" si="589"/>
        <v/>
      </c>
      <c r="M1293" t="str">
        <f t="shared" si="590"/>
        <v/>
      </c>
      <c r="N1293" t="str">
        <f t="shared" si="591"/>
        <v/>
      </c>
      <c r="O1293" t="str">
        <f t="shared" si="592"/>
        <v/>
      </c>
      <c r="P1293" t="str">
        <f t="shared" si="593"/>
        <v/>
      </c>
      <c r="Q1293" t="str">
        <f t="shared" si="594"/>
        <v/>
      </c>
      <c r="R1293" t="str">
        <f t="shared" si="595"/>
        <v/>
      </c>
      <c r="S1293" t="str">
        <f t="shared" si="596"/>
        <v/>
      </c>
      <c r="T1293" t="str">
        <f t="shared" si="597"/>
        <v/>
      </c>
      <c r="U1293" t="str">
        <f t="shared" si="598"/>
        <v/>
      </c>
      <c r="V1293" t="str">
        <f t="shared" si="599"/>
        <v/>
      </c>
      <c r="W1293" t="str">
        <f t="shared" si="600"/>
        <v/>
      </c>
      <c r="X1293" t="str">
        <f t="shared" si="601"/>
        <v/>
      </c>
      <c r="Y1293" t="str">
        <f t="shared" si="602"/>
        <v/>
      </c>
      <c r="Z1293" t="str">
        <f t="shared" si="582"/>
        <v/>
      </c>
      <c r="AA1293" t="str">
        <f t="shared" si="603"/>
        <v/>
      </c>
      <c r="AB1293" t="str">
        <f t="shared" si="604"/>
        <v/>
      </c>
      <c r="AC1293" t="str">
        <f t="shared" si="605"/>
        <v/>
      </c>
      <c r="AD1293" t="str">
        <f t="shared" si="606"/>
        <v/>
      </c>
      <c r="AE1293" t="str">
        <f t="shared" si="607"/>
        <v/>
      </c>
      <c r="AF1293" t="str">
        <f t="shared" si="608"/>
        <v/>
      </c>
    </row>
    <row r="1294" spans="4:32" ht="14.4" hidden="1">
      <c r="D1294" t="str">
        <f t="shared" si="583"/>
        <v/>
      </c>
      <c r="E1294" t="str">
        <f t="shared" si="584"/>
        <v/>
      </c>
      <c r="F1294" t="str">
        <f t="shared" si="585"/>
        <v/>
      </c>
      <c r="G1294" t="str">
        <f t="shared" si="581"/>
        <v/>
      </c>
      <c r="I1294" t="str">
        <f t="shared" si="586"/>
        <v/>
      </c>
      <c r="J1294" t="str">
        <f t="shared" si="587"/>
        <v/>
      </c>
      <c r="K1294" t="str">
        <f t="shared" si="588"/>
        <v/>
      </c>
      <c r="L1294" t="str">
        <f t="shared" si="589"/>
        <v/>
      </c>
      <c r="M1294" t="str">
        <f t="shared" si="590"/>
        <v/>
      </c>
      <c r="N1294" t="str">
        <f t="shared" si="591"/>
        <v/>
      </c>
      <c r="O1294" t="str">
        <f t="shared" si="592"/>
        <v/>
      </c>
      <c r="P1294" t="str">
        <f t="shared" si="593"/>
        <v/>
      </c>
      <c r="Q1294" t="str">
        <f t="shared" si="594"/>
        <v/>
      </c>
      <c r="R1294" t="str">
        <f t="shared" si="595"/>
        <v/>
      </c>
      <c r="S1294" t="str">
        <f t="shared" si="596"/>
        <v/>
      </c>
      <c r="T1294" t="str">
        <f t="shared" si="597"/>
        <v/>
      </c>
      <c r="U1294" t="str">
        <f t="shared" si="598"/>
        <v/>
      </c>
      <c r="V1294" t="str">
        <f t="shared" si="599"/>
        <v/>
      </c>
      <c r="W1294" t="str">
        <f t="shared" si="600"/>
        <v/>
      </c>
      <c r="X1294" t="str">
        <f t="shared" si="601"/>
        <v/>
      </c>
      <c r="Y1294" t="str">
        <f t="shared" si="602"/>
        <v/>
      </c>
      <c r="Z1294" t="str">
        <f t="shared" si="582"/>
        <v/>
      </c>
      <c r="AA1294" t="str">
        <f t="shared" si="603"/>
        <v/>
      </c>
      <c r="AB1294" t="str">
        <f t="shared" si="604"/>
        <v/>
      </c>
      <c r="AC1294" t="str">
        <f t="shared" si="605"/>
        <v/>
      </c>
      <c r="AD1294" t="str">
        <f t="shared" si="606"/>
        <v/>
      </c>
      <c r="AE1294" t="str">
        <f t="shared" si="607"/>
        <v/>
      </c>
      <c r="AF1294" t="str">
        <f t="shared" si="608"/>
        <v/>
      </c>
    </row>
    <row r="1295" spans="4:32" ht="14.4" hidden="1">
      <c r="D1295" t="str">
        <f t="shared" si="583"/>
        <v/>
      </c>
      <c r="E1295" t="str">
        <f t="shared" si="584"/>
        <v/>
      </c>
      <c r="F1295" t="str">
        <f t="shared" si="585"/>
        <v/>
      </c>
      <c r="G1295" t="str">
        <f t="shared" si="581"/>
        <v/>
      </c>
      <c r="I1295" t="str">
        <f t="shared" si="586"/>
        <v/>
      </c>
      <c r="J1295" t="str">
        <f t="shared" si="587"/>
        <v/>
      </c>
      <c r="K1295" t="str">
        <f t="shared" si="588"/>
        <v/>
      </c>
      <c r="L1295" t="str">
        <f t="shared" si="589"/>
        <v/>
      </c>
      <c r="M1295" t="str">
        <f t="shared" si="590"/>
        <v/>
      </c>
      <c r="N1295" t="str">
        <f t="shared" si="591"/>
        <v/>
      </c>
      <c r="O1295" t="str">
        <f t="shared" si="592"/>
        <v/>
      </c>
      <c r="P1295" t="str">
        <f t="shared" si="593"/>
        <v/>
      </c>
      <c r="Q1295" t="str">
        <f t="shared" si="594"/>
        <v/>
      </c>
      <c r="R1295" t="str">
        <f t="shared" si="595"/>
        <v/>
      </c>
      <c r="S1295" t="str">
        <f t="shared" si="596"/>
        <v/>
      </c>
      <c r="T1295" t="str">
        <f t="shared" si="597"/>
        <v/>
      </c>
      <c r="U1295" t="str">
        <f t="shared" si="598"/>
        <v/>
      </c>
      <c r="V1295" t="str">
        <f t="shared" si="599"/>
        <v/>
      </c>
      <c r="W1295" t="str">
        <f t="shared" si="600"/>
        <v/>
      </c>
      <c r="X1295" t="str">
        <f t="shared" si="601"/>
        <v/>
      </c>
      <c r="Y1295" t="str">
        <f t="shared" si="602"/>
        <v/>
      </c>
      <c r="Z1295" t="str">
        <f t="shared" si="582"/>
        <v/>
      </c>
      <c r="AA1295" t="str">
        <f t="shared" si="603"/>
        <v/>
      </c>
      <c r="AB1295" t="str">
        <f t="shared" si="604"/>
        <v/>
      </c>
      <c r="AC1295" t="str">
        <f t="shared" si="605"/>
        <v/>
      </c>
      <c r="AD1295" t="str">
        <f t="shared" si="606"/>
        <v/>
      </c>
      <c r="AE1295" t="str">
        <f t="shared" si="607"/>
        <v/>
      </c>
      <c r="AF1295" t="str">
        <f t="shared" si="608"/>
        <v/>
      </c>
    </row>
    <row r="1296" spans="4:32" ht="14.4" hidden="1">
      <c r="D1296" t="str">
        <f t="shared" si="583"/>
        <v/>
      </c>
      <c r="E1296" t="str">
        <f t="shared" si="584"/>
        <v/>
      </c>
      <c r="F1296" t="str">
        <f t="shared" si="585"/>
        <v/>
      </c>
      <c r="G1296" t="str">
        <f t="shared" si="581"/>
        <v/>
      </c>
      <c r="I1296" t="str">
        <f t="shared" si="586"/>
        <v/>
      </c>
      <c r="J1296" t="str">
        <f t="shared" si="587"/>
        <v/>
      </c>
      <c r="K1296" t="str">
        <f t="shared" si="588"/>
        <v/>
      </c>
      <c r="L1296" t="str">
        <f t="shared" si="589"/>
        <v/>
      </c>
      <c r="M1296" t="str">
        <f t="shared" si="590"/>
        <v/>
      </c>
      <c r="N1296" t="str">
        <f t="shared" si="591"/>
        <v/>
      </c>
      <c r="O1296" t="str">
        <f t="shared" si="592"/>
        <v/>
      </c>
      <c r="P1296" t="str">
        <f t="shared" si="593"/>
        <v/>
      </c>
      <c r="Q1296" t="str">
        <f t="shared" si="594"/>
        <v/>
      </c>
      <c r="R1296" t="str">
        <f t="shared" si="595"/>
        <v/>
      </c>
      <c r="S1296" t="str">
        <f t="shared" si="596"/>
        <v/>
      </c>
      <c r="T1296" t="str">
        <f t="shared" si="597"/>
        <v/>
      </c>
      <c r="U1296" t="str">
        <f t="shared" si="598"/>
        <v/>
      </c>
      <c r="V1296" t="str">
        <f t="shared" si="599"/>
        <v/>
      </c>
      <c r="W1296" t="str">
        <f t="shared" si="600"/>
        <v/>
      </c>
      <c r="X1296" t="str">
        <f t="shared" si="601"/>
        <v/>
      </c>
      <c r="Y1296" t="str">
        <f t="shared" si="602"/>
        <v/>
      </c>
      <c r="Z1296" t="str">
        <f t="shared" si="582"/>
        <v/>
      </c>
      <c r="AA1296" t="str">
        <f t="shared" si="603"/>
        <v/>
      </c>
      <c r="AB1296" t="str">
        <f t="shared" si="604"/>
        <v/>
      </c>
      <c r="AC1296" t="str">
        <f t="shared" si="605"/>
        <v/>
      </c>
      <c r="AD1296" t="str">
        <f t="shared" si="606"/>
        <v/>
      </c>
      <c r="AE1296" t="str">
        <f t="shared" si="607"/>
        <v/>
      </c>
      <c r="AF1296" t="str">
        <f t="shared" si="608"/>
        <v/>
      </c>
    </row>
    <row r="1297" spans="4:32" ht="14.4" hidden="1">
      <c r="D1297" t="str">
        <f t="shared" si="583"/>
        <v/>
      </c>
      <c r="E1297" t="str">
        <f t="shared" si="584"/>
        <v/>
      </c>
      <c r="F1297" t="str">
        <f t="shared" si="585"/>
        <v/>
      </c>
      <c r="G1297" t="str">
        <f t="shared" si="581"/>
        <v/>
      </c>
      <c r="I1297" t="str">
        <f t="shared" si="586"/>
        <v/>
      </c>
      <c r="J1297" t="str">
        <f t="shared" si="587"/>
        <v/>
      </c>
      <c r="K1297" t="str">
        <f t="shared" si="588"/>
        <v/>
      </c>
      <c r="L1297" t="str">
        <f t="shared" si="589"/>
        <v/>
      </c>
      <c r="M1297" t="str">
        <f t="shared" si="590"/>
        <v/>
      </c>
      <c r="N1297" t="str">
        <f t="shared" si="591"/>
        <v/>
      </c>
      <c r="O1297" t="str">
        <f t="shared" si="592"/>
        <v/>
      </c>
      <c r="P1297" t="str">
        <f t="shared" si="593"/>
        <v/>
      </c>
      <c r="Q1297" t="str">
        <f t="shared" si="594"/>
        <v/>
      </c>
      <c r="R1297" t="str">
        <f t="shared" si="595"/>
        <v/>
      </c>
      <c r="S1297" t="str">
        <f t="shared" si="596"/>
        <v/>
      </c>
      <c r="T1297" t="str">
        <f t="shared" si="597"/>
        <v/>
      </c>
      <c r="U1297" t="str">
        <f t="shared" si="598"/>
        <v/>
      </c>
      <c r="V1297" t="str">
        <f t="shared" si="599"/>
        <v/>
      </c>
      <c r="W1297" t="str">
        <f t="shared" si="600"/>
        <v/>
      </c>
      <c r="X1297" t="str">
        <f t="shared" si="601"/>
        <v/>
      </c>
      <c r="Y1297" t="str">
        <f t="shared" si="602"/>
        <v/>
      </c>
      <c r="Z1297" t="str">
        <f t="shared" si="582"/>
        <v/>
      </c>
      <c r="AA1297" t="str">
        <f t="shared" si="603"/>
        <v/>
      </c>
      <c r="AB1297" t="str">
        <f t="shared" si="604"/>
        <v/>
      </c>
      <c r="AC1297" t="str">
        <f t="shared" si="605"/>
        <v/>
      </c>
      <c r="AD1297" t="str">
        <f t="shared" si="606"/>
        <v/>
      </c>
      <c r="AE1297" t="str">
        <f t="shared" si="607"/>
        <v/>
      </c>
      <c r="AF1297" t="str">
        <f t="shared" si="608"/>
        <v/>
      </c>
    </row>
    <row r="1298" spans="4:32" ht="14.4" hidden="1">
      <c r="D1298" t="str">
        <f t="shared" si="583"/>
        <v/>
      </c>
      <c r="E1298" t="str">
        <f t="shared" si="584"/>
        <v/>
      </c>
      <c r="F1298" t="str">
        <f t="shared" si="585"/>
        <v/>
      </c>
      <c r="G1298" t="str">
        <f t="shared" si="581"/>
        <v/>
      </c>
      <c r="I1298" t="str">
        <f t="shared" si="586"/>
        <v/>
      </c>
      <c r="J1298" t="str">
        <f t="shared" si="587"/>
        <v/>
      </c>
      <c r="K1298" t="str">
        <f t="shared" si="588"/>
        <v/>
      </c>
      <c r="L1298" t="str">
        <f t="shared" si="589"/>
        <v/>
      </c>
      <c r="M1298" t="str">
        <f t="shared" si="590"/>
        <v/>
      </c>
      <c r="N1298" t="str">
        <f t="shared" si="591"/>
        <v/>
      </c>
      <c r="O1298" t="str">
        <f t="shared" si="592"/>
        <v/>
      </c>
      <c r="P1298" t="str">
        <f t="shared" si="593"/>
        <v/>
      </c>
      <c r="Q1298" t="str">
        <f t="shared" si="594"/>
        <v/>
      </c>
      <c r="R1298" t="str">
        <f t="shared" si="595"/>
        <v/>
      </c>
      <c r="S1298" t="str">
        <f t="shared" si="596"/>
        <v/>
      </c>
      <c r="T1298" t="str">
        <f t="shared" si="597"/>
        <v/>
      </c>
      <c r="U1298" t="str">
        <f t="shared" si="598"/>
        <v/>
      </c>
      <c r="V1298" t="str">
        <f t="shared" si="599"/>
        <v/>
      </c>
      <c r="W1298" t="str">
        <f t="shared" si="600"/>
        <v/>
      </c>
      <c r="X1298" t="str">
        <f t="shared" si="601"/>
        <v/>
      </c>
      <c r="Y1298" t="str">
        <f t="shared" si="602"/>
        <v/>
      </c>
      <c r="Z1298" t="str">
        <f t="shared" si="582"/>
        <v/>
      </c>
      <c r="AA1298" t="str">
        <f t="shared" si="603"/>
        <v/>
      </c>
      <c r="AB1298" t="str">
        <f t="shared" si="604"/>
        <v/>
      </c>
      <c r="AC1298" t="str">
        <f t="shared" si="605"/>
        <v/>
      </c>
      <c r="AD1298" t="str">
        <f t="shared" si="606"/>
        <v/>
      </c>
      <c r="AE1298" t="str">
        <f t="shared" si="607"/>
        <v/>
      </c>
      <c r="AF1298" t="str">
        <f t="shared" si="608"/>
        <v/>
      </c>
    </row>
    <row r="1299" spans="4:32" ht="14.4" hidden="1">
      <c r="D1299" t="str">
        <f t="shared" si="583"/>
        <v/>
      </c>
      <c r="E1299" t="str">
        <f t="shared" si="584"/>
        <v/>
      </c>
      <c r="F1299" t="str">
        <f t="shared" si="585"/>
        <v/>
      </c>
      <c r="G1299" t="str">
        <f t="shared" si="581"/>
        <v/>
      </c>
      <c r="I1299" t="str">
        <f t="shared" si="586"/>
        <v/>
      </c>
      <c r="J1299" t="str">
        <f t="shared" si="587"/>
        <v/>
      </c>
      <c r="K1299" t="str">
        <f t="shared" si="588"/>
        <v/>
      </c>
      <c r="L1299" t="str">
        <f t="shared" si="589"/>
        <v/>
      </c>
      <c r="M1299" t="str">
        <f t="shared" si="590"/>
        <v/>
      </c>
      <c r="N1299" t="str">
        <f t="shared" si="591"/>
        <v/>
      </c>
      <c r="O1299" t="str">
        <f t="shared" si="592"/>
        <v/>
      </c>
      <c r="P1299" t="str">
        <f t="shared" si="593"/>
        <v/>
      </c>
      <c r="Q1299" t="str">
        <f t="shared" si="594"/>
        <v/>
      </c>
      <c r="R1299" t="str">
        <f t="shared" si="595"/>
        <v/>
      </c>
      <c r="S1299" t="str">
        <f t="shared" si="596"/>
        <v/>
      </c>
      <c r="T1299" t="str">
        <f t="shared" si="597"/>
        <v/>
      </c>
      <c r="U1299" t="str">
        <f t="shared" si="598"/>
        <v/>
      </c>
      <c r="V1299" t="str">
        <f t="shared" si="599"/>
        <v/>
      </c>
      <c r="W1299" t="str">
        <f t="shared" si="600"/>
        <v/>
      </c>
      <c r="X1299" t="str">
        <f t="shared" si="601"/>
        <v/>
      </c>
      <c r="Y1299" t="str">
        <f t="shared" si="602"/>
        <v/>
      </c>
      <c r="Z1299" t="str">
        <f t="shared" si="582"/>
        <v/>
      </c>
      <c r="AA1299" t="str">
        <f t="shared" si="603"/>
        <v/>
      </c>
      <c r="AB1299" t="str">
        <f t="shared" si="604"/>
        <v/>
      </c>
      <c r="AC1299" t="str">
        <f t="shared" si="605"/>
        <v/>
      </c>
      <c r="AD1299" t="str">
        <f t="shared" si="606"/>
        <v/>
      </c>
      <c r="AE1299" t="str">
        <f t="shared" si="607"/>
        <v/>
      </c>
      <c r="AF1299" t="str">
        <f t="shared" si="608"/>
        <v/>
      </c>
    </row>
    <row r="1300" spans="4:32" ht="14.4" hidden="1">
      <c r="D1300" t="str">
        <f t="shared" si="583"/>
        <v/>
      </c>
      <c r="E1300" t="str">
        <f t="shared" si="584"/>
        <v/>
      </c>
      <c r="F1300" t="str">
        <f t="shared" si="585"/>
        <v/>
      </c>
      <c r="G1300" t="str">
        <f t="shared" si="581"/>
        <v/>
      </c>
      <c r="I1300" t="str">
        <f t="shared" si="586"/>
        <v/>
      </c>
      <c r="J1300" t="str">
        <f t="shared" si="587"/>
        <v/>
      </c>
      <c r="K1300" t="str">
        <f t="shared" si="588"/>
        <v/>
      </c>
      <c r="L1300" t="str">
        <f t="shared" si="589"/>
        <v/>
      </c>
      <c r="M1300" t="str">
        <f t="shared" si="590"/>
        <v/>
      </c>
      <c r="N1300" t="str">
        <f t="shared" si="591"/>
        <v/>
      </c>
      <c r="O1300" t="str">
        <f t="shared" si="592"/>
        <v/>
      </c>
      <c r="P1300" t="str">
        <f t="shared" si="593"/>
        <v/>
      </c>
      <c r="Q1300" t="str">
        <f t="shared" si="594"/>
        <v/>
      </c>
      <c r="R1300" t="str">
        <f t="shared" si="595"/>
        <v/>
      </c>
      <c r="S1300" t="str">
        <f t="shared" si="596"/>
        <v/>
      </c>
      <c r="T1300" t="str">
        <f t="shared" si="597"/>
        <v/>
      </c>
      <c r="U1300" t="str">
        <f t="shared" si="598"/>
        <v/>
      </c>
      <c r="V1300" t="str">
        <f t="shared" si="599"/>
        <v/>
      </c>
      <c r="W1300" t="str">
        <f t="shared" si="600"/>
        <v/>
      </c>
      <c r="X1300" t="str">
        <f t="shared" si="601"/>
        <v/>
      </c>
      <c r="Y1300" t="str">
        <f t="shared" si="602"/>
        <v/>
      </c>
      <c r="Z1300" t="str">
        <f t="shared" si="582"/>
        <v/>
      </c>
      <c r="AA1300" t="str">
        <f t="shared" si="603"/>
        <v/>
      </c>
      <c r="AB1300" t="str">
        <f t="shared" si="604"/>
        <v/>
      </c>
      <c r="AC1300" t="str">
        <f t="shared" si="605"/>
        <v/>
      </c>
      <c r="AD1300" t="str">
        <f t="shared" si="606"/>
        <v/>
      </c>
      <c r="AE1300" t="str">
        <f t="shared" si="607"/>
        <v/>
      </c>
      <c r="AF1300" t="str">
        <f t="shared" si="608"/>
        <v/>
      </c>
    </row>
    <row r="1301" spans="4:32" ht="14.4" hidden="1">
      <c r="D1301" t="str">
        <f t="shared" si="583"/>
        <v/>
      </c>
      <c r="E1301" t="str">
        <f t="shared" si="584"/>
        <v/>
      </c>
      <c r="F1301" t="str">
        <f t="shared" si="585"/>
        <v/>
      </c>
      <c r="G1301" t="str">
        <f t="shared" si="581"/>
        <v/>
      </c>
      <c r="I1301" t="str">
        <f t="shared" si="586"/>
        <v/>
      </c>
      <c r="J1301" t="str">
        <f t="shared" si="587"/>
        <v/>
      </c>
      <c r="K1301" t="str">
        <f t="shared" si="588"/>
        <v/>
      </c>
      <c r="L1301" t="str">
        <f t="shared" si="589"/>
        <v/>
      </c>
      <c r="M1301" t="str">
        <f t="shared" si="590"/>
        <v/>
      </c>
      <c r="N1301" t="str">
        <f t="shared" si="591"/>
        <v/>
      </c>
      <c r="O1301" t="str">
        <f t="shared" si="592"/>
        <v/>
      </c>
      <c r="P1301" t="str">
        <f t="shared" si="593"/>
        <v/>
      </c>
      <c r="Q1301" t="str">
        <f t="shared" si="594"/>
        <v/>
      </c>
      <c r="R1301" t="str">
        <f t="shared" si="595"/>
        <v/>
      </c>
      <c r="S1301" t="str">
        <f t="shared" si="596"/>
        <v/>
      </c>
      <c r="T1301" t="str">
        <f t="shared" si="597"/>
        <v/>
      </c>
      <c r="U1301" t="str">
        <f t="shared" si="598"/>
        <v/>
      </c>
      <c r="V1301" t="str">
        <f t="shared" si="599"/>
        <v/>
      </c>
      <c r="W1301" t="str">
        <f t="shared" si="600"/>
        <v/>
      </c>
      <c r="X1301" t="str">
        <f t="shared" si="601"/>
        <v/>
      </c>
      <c r="Y1301" t="str">
        <f t="shared" si="602"/>
        <v/>
      </c>
      <c r="Z1301" t="str">
        <f t="shared" si="582"/>
        <v/>
      </c>
      <c r="AA1301" t="str">
        <f t="shared" si="603"/>
        <v/>
      </c>
      <c r="AB1301" t="str">
        <f t="shared" si="604"/>
        <v/>
      </c>
      <c r="AC1301" t="str">
        <f t="shared" si="605"/>
        <v/>
      </c>
      <c r="AD1301" t="str">
        <f t="shared" si="606"/>
        <v/>
      </c>
      <c r="AE1301" t="str">
        <f t="shared" si="607"/>
        <v/>
      </c>
      <c r="AF1301" t="str">
        <f t="shared" si="608"/>
        <v/>
      </c>
    </row>
    <row r="1302" spans="4:32" ht="14.4" hidden="1">
      <c r="D1302" t="str">
        <f t="shared" si="583"/>
        <v/>
      </c>
      <c r="E1302" t="str">
        <f t="shared" si="584"/>
        <v/>
      </c>
      <c r="F1302" t="str">
        <f t="shared" si="585"/>
        <v/>
      </c>
      <c r="G1302" t="str">
        <f t="shared" si="581"/>
        <v/>
      </c>
      <c r="I1302" t="str">
        <f t="shared" si="586"/>
        <v/>
      </c>
      <c r="J1302" t="str">
        <f t="shared" si="587"/>
        <v/>
      </c>
      <c r="K1302" t="str">
        <f t="shared" si="588"/>
        <v/>
      </c>
      <c r="L1302" t="str">
        <f t="shared" si="589"/>
        <v/>
      </c>
      <c r="M1302" t="str">
        <f t="shared" si="590"/>
        <v/>
      </c>
      <c r="N1302" t="str">
        <f t="shared" si="591"/>
        <v/>
      </c>
      <c r="O1302" t="str">
        <f t="shared" si="592"/>
        <v/>
      </c>
      <c r="P1302" t="str">
        <f t="shared" si="593"/>
        <v/>
      </c>
      <c r="Q1302" t="str">
        <f t="shared" si="594"/>
        <v/>
      </c>
      <c r="R1302" t="str">
        <f t="shared" si="595"/>
        <v/>
      </c>
      <c r="S1302" t="str">
        <f t="shared" si="596"/>
        <v/>
      </c>
      <c r="T1302" t="str">
        <f t="shared" si="597"/>
        <v/>
      </c>
      <c r="U1302" t="str">
        <f t="shared" si="598"/>
        <v/>
      </c>
      <c r="V1302" t="str">
        <f t="shared" si="599"/>
        <v/>
      </c>
      <c r="W1302" t="str">
        <f t="shared" si="600"/>
        <v/>
      </c>
      <c r="X1302" t="str">
        <f t="shared" si="601"/>
        <v/>
      </c>
      <c r="Y1302" t="str">
        <f t="shared" si="602"/>
        <v/>
      </c>
      <c r="Z1302" t="str">
        <f t="shared" si="582"/>
        <v/>
      </c>
      <c r="AA1302" t="str">
        <f t="shared" si="603"/>
        <v/>
      </c>
      <c r="AB1302" t="str">
        <f t="shared" si="604"/>
        <v/>
      </c>
      <c r="AC1302" t="str">
        <f t="shared" si="605"/>
        <v/>
      </c>
      <c r="AD1302" t="str">
        <f t="shared" si="606"/>
        <v/>
      </c>
      <c r="AE1302" t="str">
        <f t="shared" si="607"/>
        <v/>
      </c>
      <c r="AF1302" t="str">
        <f t="shared" si="608"/>
        <v/>
      </c>
    </row>
    <row r="1303" spans="4:32" ht="14.4" hidden="1">
      <c r="D1303" t="str">
        <f t="shared" si="583"/>
        <v/>
      </c>
      <c r="E1303" t="str">
        <f t="shared" si="584"/>
        <v/>
      </c>
      <c r="F1303" t="str">
        <f t="shared" si="585"/>
        <v/>
      </c>
      <c r="G1303" t="str">
        <f t="shared" si="581"/>
        <v/>
      </c>
      <c r="I1303" t="str">
        <f t="shared" si="586"/>
        <v/>
      </c>
      <c r="J1303" t="str">
        <f t="shared" si="587"/>
        <v/>
      </c>
      <c r="K1303" t="str">
        <f t="shared" si="588"/>
        <v/>
      </c>
      <c r="L1303" t="str">
        <f t="shared" si="589"/>
        <v/>
      </c>
      <c r="M1303" t="str">
        <f t="shared" si="590"/>
        <v/>
      </c>
      <c r="N1303" t="str">
        <f t="shared" si="591"/>
        <v/>
      </c>
      <c r="O1303" t="str">
        <f t="shared" si="592"/>
        <v/>
      </c>
      <c r="P1303" t="str">
        <f t="shared" si="593"/>
        <v/>
      </c>
      <c r="Q1303" t="str">
        <f t="shared" si="594"/>
        <v/>
      </c>
      <c r="R1303" t="str">
        <f t="shared" si="595"/>
        <v/>
      </c>
      <c r="S1303" t="str">
        <f t="shared" si="596"/>
        <v/>
      </c>
      <c r="T1303" t="str">
        <f t="shared" si="597"/>
        <v/>
      </c>
      <c r="U1303" t="str">
        <f t="shared" si="598"/>
        <v/>
      </c>
      <c r="V1303" t="str">
        <f t="shared" si="599"/>
        <v/>
      </c>
      <c r="W1303" t="str">
        <f t="shared" si="600"/>
        <v/>
      </c>
      <c r="X1303" t="str">
        <f t="shared" si="601"/>
        <v/>
      </c>
      <c r="Y1303" t="str">
        <f t="shared" si="602"/>
        <v/>
      </c>
      <c r="Z1303" t="str">
        <f t="shared" si="582"/>
        <v/>
      </c>
      <c r="AA1303" t="str">
        <f t="shared" si="603"/>
        <v/>
      </c>
      <c r="AB1303" t="str">
        <f t="shared" si="604"/>
        <v/>
      </c>
      <c r="AC1303" t="str">
        <f t="shared" si="605"/>
        <v/>
      </c>
      <c r="AD1303" t="str">
        <f t="shared" si="606"/>
        <v/>
      </c>
      <c r="AE1303" t="str">
        <f t="shared" si="607"/>
        <v/>
      </c>
      <c r="AF1303" t="str">
        <f t="shared" si="608"/>
        <v/>
      </c>
    </row>
    <row r="1304" spans="4:32" ht="14.4" hidden="1">
      <c r="D1304" t="str">
        <f t="shared" si="583"/>
        <v/>
      </c>
      <c r="E1304" t="str">
        <f t="shared" si="584"/>
        <v/>
      </c>
      <c r="F1304" t="str">
        <f t="shared" si="585"/>
        <v/>
      </c>
      <c r="G1304" t="str">
        <f t="shared" si="581"/>
        <v/>
      </c>
      <c r="I1304" t="str">
        <f t="shared" si="586"/>
        <v/>
      </c>
      <c r="J1304" t="str">
        <f t="shared" si="587"/>
        <v/>
      </c>
      <c r="K1304" t="str">
        <f t="shared" si="588"/>
        <v/>
      </c>
      <c r="L1304" t="str">
        <f t="shared" si="589"/>
        <v/>
      </c>
      <c r="M1304" t="str">
        <f t="shared" si="590"/>
        <v/>
      </c>
      <c r="N1304" t="str">
        <f t="shared" si="591"/>
        <v/>
      </c>
      <c r="O1304" t="str">
        <f t="shared" si="592"/>
        <v/>
      </c>
      <c r="P1304" t="str">
        <f t="shared" si="593"/>
        <v/>
      </c>
      <c r="Q1304" t="str">
        <f t="shared" si="594"/>
        <v/>
      </c>
      <c r="R1304" t="str">
        <f t="shared" si="595"/>
        <v/>
      </c>
      <c r="S1304" t="str">
        <f t="shared" si="596"/>
        <v/>
      </c>
      <c r="T1304" t="str">
        <f t="shared" si="597"/>
        <v/>
      </c>
      <c r="U1304" t="str">
        <f t="shared" si="598"/>
        <v/>
      </c>
      <c r="V1304" t="str">
        <f t="shared" si="599"/>
        <v/>
      </c>
      <c r="W1304" t="str">
        <f t="shared" si="600"/>
        <v/>
      </c>
      <c r="X1304" t="str">
        <f t="shared" si="601"/>
        <v/>
      </c>
      <c r="Y1304" t="str">
        <f t="shared" si="602"/>
        <v/>
      </c>
      <c r="Z1304" t="str">
        <f t="shared" si="582"/>
        <v/>
      </c>
      <c r="AA1304" t="str">
        <f t="shared" si="603"/>
        <v/>
      </c>
      <c r="AB1304" t="str">
        <f t="shared" si="604"/>
        <v/>
      </c>
      <c r="AC1304" t="str">
        <f t="shared" si="605"/>
        <v/>
      </c>
      <c r="AD1304" t="str">
        <f t="shared" si="606"/>
        <v/>
      </c>
      <c r="AE1304" t="str">
        <f t="shared" si="607"/>
        <v/>
      </c>
      <c r="AF1304" t="str">
        <f t="shared" si="608"/>
        <v/>
      </c>
    </row>
    <row r="1305" spans="4:32" ht="14.4" hidden="1">
      <c r="D1305" t="str">
        <f t="shared" si="583"/>
        <v/>
      </c>
      <c r="E1305" t="str">
        <f t="shared" si="584"/>
        <v/>
      </c>
      <c r="F1305" t="str">
        <f t="shared" si="585"/>
        <v/>
      </c>
      <c r="G1305" t="str">
        <f t="shared" si="581"/>
        <v/>
      </c>
      <c r="I1305" t="str">
        <f t="shared" si="586"/>
        <v/>
      </c>
      <c r="J1305" t="str">
        <f t="shared" si="587"/>
        <v/>
      </c>
      <c r="K1305" t="str">
        <f t="shared" si="588"/>
        <v/>
      </c>
      <c r="L1305" t="str">
        <f t="shared" si="589"/>
        <v/>
      </c>
      <c r="M1305" t="str">
        <f t="shared" si="590"/>
        <v/>
      </c>
      <c r="N1305" t="str">
        <f t="shared" si="591"/>
        <v/>
      </c>
      <c r="O1305" t="str">
        <f t="shared" si="592"/>
        <v/>
      </c>
      <c r="P1305" t="str">
        <f t="shared" si="593"/>
        <v/>
      </c>
      <c r="Q1305" t="str">
        <f t="shared" si="594"/>
        <v/>
      </c>
      <c r="R1305" t="str">
        <f t="shared" si="595"/>
        <v/>
      </c>
      <c r="S1305" t="str">
        <f t="shared" si="596"/>
        <v/>
      </c>
      <c r="T1305" t="str">
        <f t="shared" si="597"/>
        <v/>
      </c>
      <c r="U1305" t="str">
        <f t="shared" si="598"/>
        <v/>
      </c>
      <c r="V1305" t="str">
        <f t="shared" si="599"/>
        <v/>
      </c>
      <c r="W1305" t="str">
        <f t="shared" si="600"/>
        <v/>
      </c>
      <c r="X1305" t="str">
        <f t="shared" si="601"/>
        <v/>
      </c>
      <c r="Y1305" t="str">
        <f t="shared" si="602"/>
        <v/>
      </c>
      <c r="Z1305" t="str">
        <f t="shared" si="582"/>
        <v/>
      </c>
      <c r="AA1305" t="str">
        <f t="shared" si="603"/>
        <v/>
      </c>
      <c r="AB1305" t="str">
        <f t="shared" si="604"/>
        <v/>
      </c>
      <c r="AC1305" t="str">
        <f t="shared" si="605"/>
        <v/>
      </c>
      <c r="AD1305" t="str">
        <f t="shared" si="606"/>
        <v/>
      </c>
      <c r="AE1305" t="str">
        <f t="shared" si="607"/>
        <v/>
      </c>
      <c r="AF1305" t="str">
        <f t="shared" si="608"/>
        <v/>
      </c>
    </row>
    <row r="1306" spans="4:32" ht="14.4" hidden="1">
      <c r="D1306" t="str">
        <f t="shared" si="583"/>
        <v/>
      </c>
      <c r="E1306" t="str">
        <f t="shared" si="584"/>
        <v/>
      </c>
      <c r="F1306" t="str">
        <f t="shared" si="585"/>
        <v/>
      </c>
      <c r="G1306" t="str">
        <f t="shared" si="581"/>
        <v/>
      </c>
      <c r="I1306" t="str">
        <f t="shared" si="586"/>
        <v/>
      </c>
      <c r="J1306" t="str">
        <f t="shared" si="587"/>
        <v/>
      </c>
      <c r="K1306" t="str">
        <f t="shared" si="588"/>
        <v/>
      </c>
      <c r="L1306" t="str">
        <f t="shared" si="589"/>
        <v/>
      </c>
      <c r="M1306" t="str">
        <f t="shared" si="590"/>
        <v/>
      </c>
      <c r="N1306" t="str">
        <f t="shared" si="591"/>
        <v/>
      </c>
      <c r="O1306" t="str">
        <f t="shared" si="592"/>
        <v/>
      </c>
      <c r="P1306" t="str">
        <f t="shared" si="593"/>
        <v/>
      </c>
      <c r="Q1306" t="str">
        <f t="shared" si="594"/>
        <v/>
      </c>
      <c r="R1306" t="str">
        <f t="shared" si="595"/>
        <v/>
      </c>
      <c r="S1306" t="str">
        <f t="shared" si="596"/>
        <v/>
      </c>
      <c r="T1306" t="str">
        <f t="shared" si="597"/>
        <v/>
      </c>
      <c r="U1306" t="str">
        <f t="shared" si="598"/>
        <v/>
      </c>
      <c r="V1306" t="str">
        <f t="shared" si="599"/>
        <v/>
      </c>
      <c r="W1306" t="str">
        <f t="shared" si="600"/>
        <v/>
      </c>
      <c r="X1306" t="str">
        <f t="shared" si="601"/>
        <v/>
      </c>
      <c r="Y1306" t="str">
        <f t="shared" si="602"/>
        <v/>
      </c>
      <c r="Z1306" t="str">
        <f t="shared" si="582"/>
        <v/>
      </c>
      <c r="AA1306" t="str">
        <f t="shared" si="603"/>
        <v/>
      </c>
      <c r="AB1306" t="str">
        <f t="shared" si="604"/>
        <v/>
      </c>
      <c r="AC1306" t="str">
        <f t="shared" si="605"/>
        <v/>
      </c>
      <c r="AD1306" t="str">
        <f t="shared" si="606"/>
        <v/>
      </c>
      <c r="AE1306" t="str">
        <f t="shared" si="607"/>
        <v/>
      </c>
      <c r="AF1306" t="str">
        <f t="shared" si="608"/>
        <v/>
      </c>
    </row>
    <row r="1307" spans="4:32" ht="14.4" hidden="1">
      <c r="D1307" t="str">
        <f t="shared" si="583"/>
        <v/>
      </c>
      <c r="E1307" t="str">
        <f t="shared" si="584"/>
        <v/>
      </c>
      <c r="F1307" t="str">
        <f t="shared" si="585"/>
        <v/>
      </c>
      <c r="G1307" t="str">
        <f t="shared" si="581"/>
        <v/>
      </c>
      <c r="I1307" t="str">
        <f t="shared" si="586"/>
        <v/>
      </c>
      <c r="J1307" t="str">
        <f t="shared" si="587"/>
        <v/>
      </c>
      <c r="K1307" t="str">
        <f t="shared" si="588"/>
        <v/>
      </c>
      <c r="L1307" t="str">
        <f t="shared" si="589"/>
        <v/>
      </c>
      <c r="M1307" t="str">
        <f t="shared" si="590"/>
        <v/>
      </c>
      <c r="N1307" t="str">
        <f t="shared" si="591"/>
        <v/>
      </c>
      <c r="O1307" t="str">
        <f t="shared" si="592"/>
        <v/>
      </c>
      <c r="P1307" t="str">
        <f t="shared" si="593"/>
        <v/>
      </c>
      <c r="Q1307" t="str">
        <f t="shared" si="594"/>
        <v/>
      </c>
      <c r="R1307" t="str">
        <f t="shared" si="595"/>
        <v/>
      </c>
      <c r="S1307" t="str">
        <f t="shared" si="596"/>
        <v/>
      </c>
      <c r="T1307" t="str">
        <f t="shared" si="597"/>
        <v/>
      </c>
      <c r="U1307" t="str">
        <f t="shared" si="598"/>
        <v/>
      </c>
      <c r="V1307" t="str">
        <f t="shared" si="599"/>
        <v/>
      </c>
      <c r="W1307" t="str">
        <f t="shared" si="600"/>
        <v/>
      </c>
      <c r="X1307" t="str">
        <f t="shared" si="601"/>
        <v/>
      </c>
      <c r="Y1307" t="str">
        <f t="shared" si="602"/>
        <v/>
      </c>
      <c r="Z1307" t="str">
        <f t="shared" si="582"/>
        <v/>
      </c>
      <c r="AA1307" t="str">
        <f t="shared" si="603"/>
        <v/>
      </c>
      <c r="AB1307" t="str">
        <f t="shared" si="604"/>
        <v/>
      </c>
      <c r="AC1307" t="str">
        <f t="shared" si="605"/>
        <v/>
      </c>
      <c r="AD1307" t="str">
        <f t="shared" si="606"/>
        <v/>
      </c>
      <c r="AE1307" t="str">
        <f t="shared" si="607"/>
        <v/>
      </c>
      <c r="AF1307" t="str">
        <f t="shared" si="608"/>
        <v/>
      </c>
    </row>
    <row r="1308" spans="4:32" ht="14.4" hidden="1">
      <c r="D1308" t="str">
        <f t="shared" si="583"/>
        <v/>
      </c>
      <c r="E1308" t="str">
        <f t="shared" si="584"/>
        <v/>
      </c>
      <c r="F1308" t="str">
        <f t="shared" si="585"/>
        <v/>
      </c>
      <c r="G1308" t="str">
        <f t="shared" si="581"/>
        <v/>
      </c>
      <c r="I1308" t="str">
        <f t="shared" si="586"/>
        <v/>
      </c>
      <c r="J1308" t="str">
        <f t="shared" si="587"/>
        <v/>
      </c>
      <c r="K1308" t="str">
        <f t="shared" si="588"/>
        <v/>
      </c>
      <c r="L1308" t="str">
        <f t="shared" si="589"/>
        <v/>
      </c>
      <c r="M1308" t="str">
        <f t="shared" si="590"/>
        <v/>
      </c>
      <c r="N1308" t="str">
        <f t="shared" si="591"/>
        <v/>
      </c>
      <c r="O1308" t="str">
        <f t="shared" si="592"/>
        <v/>
      </c>
      <c r="P1308" t="str">
        <f t="shared" si="593"/>
        <v/>
      </c>
      <c r="Q1308" t="str">
        <f t="shared" si="594"/>
        <v/>
      </c>
      <c r="R1308" t="str">
        <f t="shared" si="595"/>
        <v/>
      </c>
      <c r="S1308" t="str">
        <f t="shared" si="596"/>
        <v/>
      </c>
      <c r="T1308" t="str">
        <f t="shared" si="597"/>
        <v/>
      </c>
      <c r="U1308" t="str">
        <f t="shared" si="598"/>
        <v/>
      </c>
      <c r="V1308" t="str">
        <f t="shared" si="599"/>
        <v/>
      </c>
      <c r="W1308" t="str">
        <f t="shared" si="600"/>
        <v/>
      </c>
      <c r="X1308" t="str">
        <f t="shared" si="601"/>
        <v/>
      </c>
      <c r="Y1308" t="str">
        <f t="shared" si="602"/>
        <v/>
      </c>
      <c r="Z1308" t="str">
        <f t="shared" si="582"/>
        <v/>
      </c>
      <c r="AA1308" t="str">
        <f t="shared" si="603"/>
        <v/>
      </c>
      <c r="AB1308" t="str">
        <f t="shared" si="604"/>
        <v/>
      </c>
      <c r="AC1308" t="str">
        <f t="shared" si="605"/>
        <v/>
      </c>
      <c r="AD1308" t="str">
        <f t="shared" si="606"/>
        <v/>
      </c>
      <c r="AE1308" t="str">
        <f t="shared" si="607"/>
        <v/>
      </c>
      <c r="AF1308" t="str">
        <f t="shared" si="608"/>
        <v/>
      </c>
    </row>
    <row r="1309" spans="4:32" ht="14.4" hidden="1">
      <c r="D1309" t="str">
        <f t="shared" si="583"/>
        <v/>
      </c>
      <c r="E1309" t="str">
        <f t="shared" si="584"/>
        <v/>
      </c>
      <c r="F1309" t="str">
        <f t="shared" si="585"/>
        <v/>
      </c>
      <c r="G1309" t="str">
        <f t="shared" si="581"/>
        <v/>
      </c>
      <c r="I1309" t="str">
        <f t="shared" si="586"/>
        <v/>
      </c>
      <c r="J1309" t="str">
        <f t="shared" si="587"/>
        <v/>
      </c>
      <c r="K1309" t="str">
        <f t="shared" si="588"/>
        <v/>
      </c>
      <c r="L1309" t="str">
        <f t="shared" si="589"/>
        <v/>
      </c>
      <c r="M1309" t="str">
        <f t="shared" si="590"/>
        <v/>
      </c>
      <c r="N1309" t="str">
        <f t="shared" si="591"/>
        <v/>
      </c>
      <c r="O1309" t="str">
        <f t="shared" si="592"/>
        <v/>
      </c>
      <c r="P1309" t="str">
        <f t="shared" si="593"/>
        <v/>
      </c>
      <c r="Q1309" t="str">
        <f t="shared" si="594"/>
        <v/>
      </c>
      <c r="R1309" t="str">
        <f t="shared" si="595"/>
        <v/>
      </c>
      <c r="S1309" t="str">
        <f t="shared" si="596"/>
        <v/>
      </c>
      <c r="T1309" t="str">
        <f t="shared" si="597"/>
        <v/>
      </c>
      <c r="U1309" t="str">
        <f t="shared" si="598"/>
        <v/>
      </c>
      <c r="V1309" t="str">
        <f t="shared" si="599"/>
        <v/>
      </c>
      <c r="W1309" t="str">
        <f t="shared" si="600"/>
        <v/>
      </c>
      <c r="X1309" t="str">
        <f t="shared" si="601"/>
        <v/>
      </c>
      <c r="Y1309" t="str">
        <f t="shared" si="602"/>
        <v/>
      </c>
      <c r="Z1309" t="str">
        <f t="shared" si="582"/>
        <v/>
      </c>
      <c r="AA1309" t="str">
        <f t="shared" si="603"/>
        <v/>
      </c>
      <c r="AB1309" t="str">
        <f t="shared" si="604"/>
        <v/>
      </c>
      <c r="AC1309" t="str">
        <f t="shared" si="605"/>
        <v/>
      </c>
      <c r="AD1309" t="str">
        <f t="shared" si="606"/>
        <v/>
      </c>
      <c r="AE1309" t="str">
        <f t="shared" si="607"/>
        <v/>
      </c>
      <c r="AF1309" t="str">
        <f t="shared" si="608"/>
        <v/>
      </c>
    </row>
    <row r="1310" spans="4:32" ht="14.4" hidden="1">
      <c r="D1310" t="str">
        <f t="shared" si="583"/>
        <v/>
      </c>
      <c r="E1310" t="str">
        <f t="shared" si="584"/>
        <v/>
      </c>
      <c r="F1310" t="str">
        <f t="shared" si="585"/>
        <v/>
      </c>
      <c r="G1310" t="str">
        <f t="shared" si="581"/>
        <v/>
      </c>
      <c r="I1310" t="str">
        <f t="shared" si="586"/>
        <v/>
      </c>
      <c r="J1310" t="str">
        <f t="shared" si="587"/>
        <v/>
      </c>
      <c r="K1310" t="str">
        <f t="shared" si="588"/>
        <v/>
      </c>
      <c r="L1310" t="str">
        <f t="shared" si="589"/>
        <v/>
      </c>
      <c r="M1310" t="str">
        <f t="shared" si="590"/>
        <v/>
      </c>
      <c r="N1310" t="str">
        <f t="shared" si="591"/>
        <v/>
      </c>
      <c r="O1310" t="str">
        <f t="shared" si="592"/>
        <v/>
      </c>
      <c r="P1310" t="str">
        <f t="shared" si="593"/>
        <v/>
      </c>
      <c r="Q1310" t="str">
        <f t="shared" si="594"/>
        <v/>
      </c>
      <c r="R1310" t="str">
        <f t="shared" si="595"/>
        <v/>
      </c>
      <c r="S1310" t="str">
        <f t="shared" si="596"/>
        <v/>
      </c>
      <c r="T1310" t="str">
        <f t="shared" si="597"/>
        <v/>
      </c>
      <c r="U1310" t="str">
        <f t="shared" si="598"/>
        <v/>
      </c>
      <c r="V1310" t="str">
        <f t="shared" si="599"/>
        <v/>
      </c>
      <c r="W1310" t="str">
        <f t="shared" si="600"/>
        <v/>
      </c>
      <c r="X1310" t="str">
        <f t="shared" si="601"/>
        <v/>
      </c>
      <c r="Y1310" t="str">
        <f t="shared" si="602"/>
        <v/>
      </c>
      <c r="Z1310" t="str">
        <f t="shared" si="582"/>
        <v/>
      </c>
      <c r="AA1310" t="str">
        <f t="shared" si="603"/>
        <v/>
      </c>
      <c r="AB1310" t="str">
        <f t="shared" si="604"/>
        <v/>
      </c>
      <c r="AC1310" t="str">
        <f t="shared" si="605"/>
        <v/>
      </c>
      <c r="AD1310" t="str">
        <f t="shared" si="606"/>
        <v/>
      </c>
      <c r="AE1310" t="str">
        <f t="shared" si="607"/>
        <v/>
      </c>
      <c r="AF1310" t="str">
        <f t="shared" si="608"/>
        <v/>
      </c>
    </row>
    <row r="1311" spans="4:32" ht="14.4" hidden="1">
      <c r="D1311" t="str">
        <f t="shared" si="583"/>
        <v/>
      </c>
      <c r="E1311" t="str">
        <f t="shared" si="584"/>
        <v/>
      </c>
      <c r="F1311" t="str">
        <f t="shared" si="585"/>
        <v/>
      </c>
      <c r="G1311" t="str">
        <f t="shared" si="581"/>
        <v/>
      </c>
      <c r="I1311" t="str">
        <f t="shared" si="586"/>
        <v/>
      </c>
      <c r="J1311" t="str">
        <f t="shared" si="587"/>
        <v/>
      </c>
      <c r="K1311" t="str">
        <f t="shared" si="588"/>
        <v/>
      </c>
      <c r="L1311" t="str">
        <f t="shared" si="589"/>
        <v/>
      </c>
      <c r="M1311" t="str">
        <f t="shared" si="590"/>
        <v/>
      </c>
      <c r="N1311" t="str">
        <f t="shared" si="591"/>
        <v/>
      </c>
      <c r="O1311" t="str">
        <f t="shared" si="592"/>
        <v/>
      </c>
      <c r="P1311" t="str">
        <f t="shared" si="593"/>
        <v/>
      </c>
      <c r="Q1311" t="str">
        <f t="shared" si="594"/>
        <v/>
      </c>
      <c r="R1311" t="str">
        <f t="shared" si="595"/>
        <v/>
      </c>
      <c r="S1311" t="str">
        <f t="shared" si="596"/>
        <v/>
      </c>
      <c r="T1311" t="str">
        <f t="shared" si="597"/>
        <v/>
      </c>
      <c r="U1311" t="str">
        <f t="shared" si="598"/>
        <v/>
      </c>
      <c r="V1311" t="str">
        <f t="shared" si="599"/>
        <v/>
      </c>
      <c r="W1311" t="str">
        <f t="shared" si="600"/>
        <v/>
      </c>
      <c r="X1311" t="str">
        <f t="shared" si="601"/>
        <v/>
      </c>
      <c r="Y1311" t="str">
        <f t="shared" si="602"/>
        <v/>
      </c>
      <c r="Z1311" t="str">
        <f t="shared" si="582"/>
        <v/>
      </c>
      <c r="AA1311" t="str">
        <f t="shared" si="603"/>
        <v/>
      </c>
      <c r="AB1311" t="str">
        <f t="shared" si="604"/>
        <v/>
      </c>
      <c r="AC1311" t="str">
        <f t="shared" si="605"/>
        <v/>
      </c>
      <c r="AD1311" t="str">
        <f t="shared" si="606"/>
        <v/>
      </c>
      <c r="AE1311" t="str">
        <f t="shared" si="607"/>
        <v/>
      </c>
      <c r="AF1311" t="str">
        <f t="shared" si="608"/>
        <v/>
      </c>
    </row>
    <row r="1312" spans="4:32" ht="14.4" hidden="1">
      <c r="D1312" t="str">
        <f t="shared" si="583"/>
        <v/>
      </c>
      <c r="E1312" t="str">
        <f t="shared" si="584"/>
        <v/>
      </c>
      <c r="F1312" t="str">
        <f t="shared" si="585"/>
        <v/>
      </c>
      <c r="G1312" t="str">
        <f t="shared" si="581"/>
        <v/>
      </c>
      <c r="I1312" t="str">
        <f t="shared" si="586"/>
        <v/>
      </c>
      <c r="J1312" t="str">
        <f t="shared" si="587"/>
        <v/>
      </c>
      <c r="K1312" t="str">
        <f t="shared" si="588"/>
        <v/>
      </c>
      <c r="L1312" t="str">
        <f t="shared" si="589"/>
        <v/>
      </c>
      <c r="M1312" t="str">
        <f t="shared" si="590"/>
        <v/>
      </c>
      <c r="N1312" t="str">
        <f t="shared" si="591"/>
        <v/>
      </c>
      <c r="O1312" t="str">
        <f t="shared" si="592"/>
        <v/>
      </c>
      <c r="P1312" t="str">
        <f t="shared" si="593"/>
        <v/>
      </c>
      <c r="Q1312" t="str">
        <f t="shared" si="594"/>
        <v/>
      </c>
      <c r="R1312" t="str">
        <f t="shared" si="595"/>
        <v/>
      </c>
      <c r="S1312" t="str">
        <f t="shared" si="596"/>
        <v/>
      </c>
      <c r="T1312" t="str">
        <f t="shared" si="597"/>
        <v/>
      </c>
      <c r="U1312" t="str">
        <f t="shared" si="598"/>
        <v/>
      </c>
      <c r="V1312" t="str">
        <f t="shared" si="599"/>
        <v/>
      </c>
      <c r="W1312" t="str">
        <f t="shared" si="600"/>
        <v/>
      </c>
      <c r="X1312" t="str">
        <f t="shared" si="601"/>
        <v/>
      </c>
      <c r="Y1312" t="str">
        <f t="shared" si="602"/>
        <v/>
      </c>
      <c r="Z1312" t="str">
        <f t="shared" si="582"/>
        <v/>
      </c>
      <c r="AA1312" t="str">
        <f t="shared" si="603"/>
        <v/>
      </c>
      <c r="AB1312" t="str">
        <f t="shared" si="604"/>
        <v/>
      </c>
      <c r="AC1312" t="str">
        <f t="shared" si="605"/>
        <v/>
      </c>
      <c r="AD1312" t="str">
        <f t="shared" si="606"/>
        <v/>
      </c>
      <c r="AE1312" t="str">
        <f t="shared" si="607"/>
        <v/>
      </c>
      <c r="AF1312" t="str">
        <f t="shared" si="608"/>
        <v/>
      </c>
    </row>
    <row r="1313" spans="4:32" ht="14.4" hidden="1">
      <c r="D1313" t="str">
        <f t="shared" si="583"/>
        <v/>
      </c>
      <c r="E1313" t="str">
        <f t="shared" si="584"/>
        <v/>
      </c>
      <c r="F1313" t="str">
        <f t="shared" si="585"/>
        <v/>
      </c>
      <c r="G1313" t="str">
        <f t="shared" si="581"/>
        <v/>
      </c>
      <c r="I1313" t="str">
        <f t="shared" si="586"/>
        <v/>
      </c>
      <c r="J1313" t="str">
        <f t="shared" si="587"/>
        <v/>
      </c>
      <c r="K1313" t="str">
        <f t="shared" si="588"/>
        <v/>
      </c>
      <c r="L1313" t="str">
        <f t="shared" si="589"/>
        <v/>
      </c>
      <c r="M1313" t="str">
        <f t="shared" si="590"/>
        <v/>
      </c>
      <c r="N1313" t="str">
        <f t="shared" si="591"/>
        <v/>
      </c>
      <c r="O1313" t="str">
        <f t="shared" si="592"/>
        <v/>
      </c>
      <c r="P1313" t="str">
        <f t="shared" si="593"/>
        <v/>
      </c>
      <c r="Q1313" t="str">
        <f t="shared" si="594"/>
        <v/>
      </c>
      <c r="R1313" t="str">
        <f t="shared" si="595"/>
        <v/>
      </c>
      <c r="S1313" t="str">
        <f t="shared" si="596"/>
        <v/>
      </c>
      <c r="T1313" t="str">
        <f t="shared" si="597"/>
        <v/>
      </c>
      <c r="U1313" t="str">
        <f t="shared" si="598"/>
        <v/>
      </c>
      <c r="V1313" t="str">
        <f t="shared" si="599"/>
        <v/>
      </c>
      <c r="W1313" t="str">
        <f t="shared" si="600"/>
        <v/>
      </c>
      <c r="X1313" t="str">
        <f t="shared" si="601"/>
        <v/>
      </c>
      <c r="Y1313" t="str">
        <f t="shared" si="602"/>
        <v/>
      </c>
      <c r="Z1313" t="str">
        <f t="shared" si="582"/>
        <v/>
      </c>
      <c r="AA1313" t="str">
        <f t="shared" si="603"/>
        <v/>
      </c>
      <c r="AB1313" t="str">
        <f t="shared" si="604"/>
        <v/>
      </c>
      <c r="AC1313" t="str">
        <f t="shared" si="605"/>
        <v/>
      </c>
      <c r="AD1313" t="str">
        <f t="shared" si="606"/>
        <v/>
      </c>
      <c r="AE1313" t="str">
        <f t="shared" si="607"/>
        <v/>
      </c>
      <c r="AF1313" t="str">
        <f t="shared" si="608"/>
        <v/>
      </c>
    </row>
    <row r="1314" spans="4:32" ht="14.4" hidden="1">
      <c r="D1314" t="str">
        <f t="shared" si="583"/>
        <v/>
      </c>
      <c r="E1314" t="str">
        <f t="shared" si="584"/>
        <v/>
      </c>
      <c r="F1314" t="str">
        <f t="shared" si="585"/>
        <v/>
      </c>
      <c r="G1314" t="str">
        <f t="shared" ref="G1314:G1377" si="609">IF(ISBLANK(A1314),"",IF(ISNUMBER(SEARCH("Windows 11 Home",BR1314)),"Windows 11 Home",IF(ISNUMBER(SEARCH("Windows 11 Pro",BR1314)),"Windows 11 Pro",IF(ISNUMBER(SEARCH("Chrome",AM1314)),"ChromeOS",""))))</f>
        <v/>
      </c>
      <c r="I1314" t="str">
        <f t="shared" si="586"/>
        <v/>
      </c>
      <c r="J1314" t="str">
        <f t="shared" si="587"/>
        <v/>
      </c>
      <c r="K1314" t="str">
        <f t="shared" si="588"/>
        <v/>
      </c>
      <c r="L1314" t="str">
        <f t="shared" si="589"/>
        <v/>
      </c>
      <c r="M1314" t="str">
        <f t="shared" si="590"/>
        <v/>
      </c>
      <c r="N1314" t="str">
        <f t="shared" si="591"/>
        <v/>
      </c>
      <c r="O1314" t="str">
        <f t="shared" si="592"/>
        <v/>
      </c>
      <c r="P1314" t="str">
        <f t="shared" si="593"/>
        <v/>
      </c>
      <c r="Q1314" t="str">
        <f t="shared" si="594"/>
        <v/>
      </c>
      <c r="R1314" t="str">
        <f t="shared" si="595"/>
        <v/>
      </c>
      <c r="S1314" t="str">
        <f t="shared" si="596"/>
        <v/>
      </c>
      <c r="T1314" t="str">
        <f t="shared" si="597"/>
        <v/>
      </c>
      <c r="U1314" t="str">
        <f t="shared" si="598"/>
        <v/>
      </c>
      <c r="V1314" t="str">
        <f t="shared" si="599"/>
        <v/>
      </c>
      <c r="W1314" t="str">
        <f t="shared" si="600"/>
        <v/>
      </c>
      <c r="X1314" t="str">
        <f t="shared" si="601"/>
        <v/>
      </c>
      <c r="Y1314" t="str">
        <f t="shared" si="602"/>
        <v/>
      </c>
      <c r="Z1314" t="str">
        <f t="shared" si="582"/>
        <v/>
      </c>
      <c r="AA1314" t="str">
        <f t="shared" si="603"/>
        <v/>
      </c>
      <c r="AB1314" t="str">
        <f t="shared" si="604"/>
        <v/>
      </c>
      <c r="AC1314" t="str">
        <f t="shared" si="605"/>
        <v/>
      </c>
      <c r="AD1314" t="str">
        <f t="shared" si="606"/>
        <v/>
      </c>
      <c r="AE1314" t="str">
        <f t="shared" si="607"/>
        <v/>
      </c>
      <c r="AF1314" t="str">
        <f t="shared" si="608"/>
        <v/>
      </c>
    </row>
    <row r="1315" spans="4:32" ht="14.4" hidden="1">
      <c r="D1315" t="str">
        <f t="shared" si="583"/>
        <v/>
      </c>
      <c r="E1315" t="str">
        <f t="shared" si="584"/>
        <v/>
      </c>
      <c r="F1315" t="str">
        <f t="shared" si="585"/>
        <v/>
      </c>
      <c r="G1315" t="str">
        <f t="shared" si="609"/>
        <v/>
      </c>
      <c r="I1315" t="str">
        <f t="shared" si="586"/>
        <v/>
      </c>
      <c r="J1315" t="str">
        <f t="shared" si="587"/>
        <v/>
      </c>
      <c r="K1315" t="str">
        <f t="shared" si="588"/>
        <v/>
      </c>
      <c r="L1315" t="str">
        <f t="shared" si="589"/>
        <v/>
      </c>
      <c r="M1315" t="str">
        <f t="shared" si="590"/>
        <v/>
      </c>
      <c r="N1315" t="str">
        <f t="shared" si="591"/>
        <v/>
      </c>
      <c r="O1315" t="str">
        <f t="shared" si="592"/>
        <v/>
      </c>
      <c r="P1315" t="str">
        <f t="shared" si="593"/>
        <v/>
      </c>
      <c r="Q1315" t="str">
        <f t="shared" si="594"/>
        <v/>
      </c>
      <c r="R1315" t="str">
        <f t="shared" si="595"/>
        <v/>
      </c>
      <c r="S1315" t="str">
        <f t="shared" si="596"/>
        <v/>
      </c>
      <c r="T1315" t="str">
        <f t="shared" si="597"/>
        <v/>
      </c>
      <c r="U1315" t="str">
        <f t="shared" si="598"/>
        <v/>
      </c>
      <c r="V1315" t="str">
        <f t="shared" si="599"/>
        <v/>
      </c>
      <c r="W1315" t="str">
        <f t="shared" si="600"/>
        <v/>
      </c>
      <c r="X1315" t="str">
        <f t="shared" si="601"/>
        <v/>
      </c>
      <c r="Y1315" t="str">
        <f t="shared" si="602"/>
        <v/>
      </c>
      <c r="Z1315" t="str">
        <f t="shared" si="582"/>
        <v/>
      </c>
      <c r="AA1315" t="str">
        <f t="shared" si="603"/>
        <v/>
      </c>
      <c r="AB1315" t="str">
        <f t="shared" si="604"/>
        <v/>
      </c>
      <c r="AC1315" t="str">
        <f t="shared" si="605"/>
        <v/>
      </c>
      <c r="AD1315" t="str">
        <f t="shared" si="606"/>
        <v/>
      </c>
      <c r="AE1315" t="str">
        <f t="shared" si="607"/>
        <v/>
      </c>
      <c r="AF1315" t="str">
        <f t="shared" si="608"/>
        <v/>
      </c>
    </row>
    <row r="1316" spans="4:32" ht="14.4" hidden="1">
      <c r="D1316" t="str">
        <f t="shared" si="583"/>
        <v/>
      </c>
      <c r="E1316" t="str">
        <f t="shared" si="584"/>
        <v/>
      </c>
      <c r="F1316" t="str">
        <f t="shared" si="585"/>
        <v/>
      </c>
      <c r="G1316" t="str">
        <f t="shared" si="609"/>
        <v/>
      </c>
      <c r="I1316" t="str">
        <f t="shared" si="586"/>
        <v/>
      </c>
      <c r="J1316" t="str">
        <f t="shared" si="587"/>
        <v/>
      </c>
      <c r="K1316" t="str">
        <f t="shared" si="588"/>
        <v/>
      </c>
      <c r="L1316" t="str">
        <f t="shared" si="589"/>
        <v/>
      </c>
      <c r="M1316" t="str">
        <f t="shared" si="590"/>
        <v/>
      </c>
      <c r="N1316" t="str">
        <f t="shared" si="591"/>
        <v/>
      </c>
      <c r="O1316" t="str">
        <f t="shared" si="592"/>
        <v/>
      </c>
      <c r="P1316" t="str">
        <f t="shared" si="593"/>
        <v/>
      </c>
      <c r="Q1316" t="str">
        <f t="shared" si="594"/>
        <v/>
      </c>
      <c r="R1316" t="str">
        <f t="shared" si="595"/>
        <v/>
      </c>
      <c r="S1316" t="str">
        <f t="shared" si="596"/>
        <v/>
      </c>
      <c r="T1316" t="str">
        <f t="shared" si="597"/>
        <v/>
      </c>
      <c r="U1316" t="str">
        <f t="shared" si="598"/>
        <v/>
      </c>
      <c r="V1316" t="str">
        <f t="shared" si="599"/>
        <v/>
      </c>
      <c r="W1316" t="str">
        <f t="shared" si="600"/>
        <v/>
      </c>
      <c r="X1316" t="str">
        <f t="shared" si="601"/>
        <v/>
      </c>
      <c r="Y1316" t="str">
        <f t="shared" si="602"/>
        <v/>
      </c>
      <c r="Z1316" t="str">
        <f t="shared" si="582"/>
        <v/>
      </c>
      <c r="AA1316" t="str">
        <f t="shared" si="603"/>
        <v/>
      </c>
      <c r="AB1316" t="str">
        <f t="shared" si="604"/>
        <v/>
      </c>
      <c r="AC1316" t="str">
        <f t="shared" si="605"/>
        <v/>
      </c>
      <c r="AD1316" t="str">
        <f t="shared" si="606"/>
        <v/>
      </c>
      <c r="AE1316" t="str">
        <f t="shared" si="607"/>
        <v/>
      </c>
      <c r="AF1316" t="str">
        <f t="shared" si="608"/>
        <v/>
      </c>
    </row>
    <row r="1317" spans="4:32" ht="14.4" hidden="1">
      <c r="D1317" t="str">
        <f t="shared" si="583"/>
        <v/>
      </c>
      <c r="E1317" t="str">
        <f t="shared" si="584"/>
        <v/>
      </c>
      <c r="F1317" t="str">
        <f t="shared" si="585"/>
        <v/>
      </c>
      <c r="G1317" t="str">
        <f t="shared" si="609"/>
        <v/>
      </c>
      <c r="I1317" t="str">
        <f t="shared" si="586"/>
        <v/>
      </c>
      <c r="J1317" t="str">
        <f t="shared" si="587"/>
        <v/>
      </c>
      <c r="K1317" t="str">
        <f t="shared" si="588"/>
        <v/>
      </c>
      <c r="L1317" t="str">
        <f t="shared" si="589"/>
        <v/>
      </c>
      <c r="M1317" t="str">
        <f t="shared" si="590"/>
        <v/>
      </c>
      <c r="N1317" t="str">
        <f t="shared" si="591"/>
        <v/>
      </c>
      <c r="O1317" t="str">
        <f t="shared" si="592"/>
        <v/>
      </c>
      <c r="P1317" t="str">
        <f t="shared" si="593"/>
        <v/>
      </c>
      <c r="Q1317" t="str">
        <f t="shared" si="594"/>
        <v/>
      </c>
      <c r="R1317" t="str">
        <f t="shared" si="595"/>
        <v/>
      </c>
      <c r="S1317" t="str">
        <f t="shared" si="596"/>
        <v/>
      </c>
      <c r="T1317" t="str">
        <f t="shared" si="597"/>
        <v/>
      </c>
      <c r="U1317" t="str">
        <f t="shared" si="598"/>
        <v/>
      </c>
      <c r="V1317" t="str">
        <f t="shared" si="599"/>
        <v/>
      </c>
      <c r="W1317" t="str">
        <f t="shared" si="600"/>
        <v/>
      </c>
      <c r="X1317" t="str">
        <f t="shared" si="601"/>
        <v/>
      </c>
      <c r="Y1317" t="str">
        <f t="shared" si="602"/>
        <v/>
      </c>
      <c r="Z1317" t="str">
        <f t="shared" si="582"/>
        <v/>
      </c>
      <c r="AA1317" t="str">
        <f t="shared" si="603"/>
        <v/>
      </c>
      <c r="AB1317" t="str">
        <f t="shared" si="604"/>
        <v/>
      </c>
      <c r="AC1317" t="str">
        <f t="shared" si="605"/>
        <v/>
      </c>
      <c r="AD1317" t="str">
        <f t="shared" si="606"/>
        <v/>
      </c>
      <c r="AE1317" t="str">
        <f t="shared" si="607"/>
        <v/>
      </c>
      <c r="AF1317" t="str">
        <f t="shared" si="608"/>
        <v/>
      </c>
    </row>
    <row r="1318" spans="4:32" ht="14.4" hidden="1">
      <c r="D1318" t="str">
        <f t="shared" si="583"/>
        <v/>
      </c>
      <c r="E1318" t="str">
        <f t="shared" si="584"/>
        <v/>
      </c>
      <c r="F1318" t="str">
        <f t="shared" si="585"/>
        <v/>
      </c>
      <c r="G1318" t="str">
        <f t="shared" si="609"/>
        <v/>
      </c>
      <c r="I1318" t="str">
        <f t="shared" si="586"/>
        <v/>
      </c>
      <c r="J1318" t="str">
        <f t="shared" si="587"/>
        <v/>
      </c>
      <c r="K1318" t="str">
        <f t="shared" si="588"/>
        <v/>
      </c>
      <c r="L1318" t="str">
        <f t="shared" si="589"/>
        <v/>
      </c>
      <c r="M1318" t="str">
        <f t="shared" si="590"/>
        <v/>
      </c>
      <c r="N1318" t="str">
        <f t="shared" si="591"/>
        <v/>
      </c>
      <c r="O1318" t="str">
        <f t="shared" si="592"/>
        <v/>
      </c>
      <c r="P1318" t="str">
        <f t="shared" si="593"/>
        <v/>
      </c>
      <c r="Q1318" t="str">
        <f t="shared" si="594"/>
        <v/>
      </c>
      <c r="R1318" t="str">
        <f t="shared" si="595"/>
        <v/>
      </c>
      <c r="S1318" t="str">
        <f t="shared" si="596"/>
        <v/>
      </c>
      <c r="T1318" t="str">
        <f t="shared" si="597"/>
        <v/>
      </c>
      <c r="U1318" t="str">
        <f t="shared" si="598"/>
        <v/>
      </c>
      <c r="V1318" t="str">
        <f t="shared" si="599"/>
        <v/>
      </c>
      <c r="W1318" t="str">
        <f t="shared" si="600"/>
        <v/>
      </c>
      <c r="X1318" t="str">
        <f t="shared" si="601"/>
        <v/>
      </c>
      <c r="Y1318" t="str">
        <f t="shared" si="602"/>
        <v/>
      </c>
      <c r="Z1318" t="str">
        <f t="shared" si="582"/>
        <v/>
      </c>
      <c r="AA1318" t="str">
        <f t="shared" si="603"/>
        <v/>
      </c>
      <c r="AB1318" t="str">
        <f t="shared" si="604"/>
        <v/>
      </c>
      <c r="AC1318" t="str">
        <f t="shared" si="605"/>
        <v/>
      </c>
      <c r="AD1318" t="str">
        <f t="shared" si="606"/>
        <v/>
      </c>
      <c r="AE1318" t="str">
        <f t="shared" si="607"/>
        <v/>
      </c>
      <c r="AF1318" t="str">
        <f t="shared" si="608"/>
        <v/>
      </c>
    </row>
    <row r="1319" spans="4:32" ht="14.4" hidden="1">
      <c r="D1319" t="str">
        <f t="shared" si="583"/>
        <v/>
      </c>
      <c r="E1319" t="str">
        <f t="shared" si="584"/>
        <v/>
      </c>
      <c r="F1319" t="str">
        <f t="shared" si="585"/>
        <v/>
      </c>
      <c r="G1319" t="str">
        <f t="shared" si="609"/>
        <v/>
      </c>
      <c r="I1319" t="str">
        <f t="shared" si="586"/>
        <v/>
      </c>
      <c r="J1319" t="str">
        <f t="shared" si="587"/>
        <v/>
      </c>
      <c r="K1319" t="str">
        <f t="shared" si="588"/>
        <v/>
      </c>
      <c r="L1319" t="str">
        <f t="shared" si="589"/>
        <v/>
      </c>
      <c r="M1319" t="str">
        <f t="shared" si="590"/>
        <v/>
      </c>
      <c r="N1319" t="str">
        <f t="shared" si="591"/>
        <v/>
      </c>
      <c r="O1319" t="str">
        <f t="shared" si="592"/>
        <v/>
      </c>
      <c r="P1319" t="str">
        <f t="shared" si="593"/>
        <v/>
      </c>
      <c r="Q1319" t="str">
        <f t="shared" si="594"/>
        <v/>
      </c>
      <c r="R1319" t="str">
        <f t="shared" si="595"/>
        <v/>
      </c>
      <c r="S1319" t="str">
        <f t="shared" si="596"/>
        <v/>
      </c>
      <c r="T1319" t="str">
        <f t="shared" si="597"/>
        <v/>
      </c>
      <c r="U1319" t="str">
        <f t="shared" si="598"/>
        <v/>
      </c>
      <c r="V1319" t="str">
        <f t="shared" si="599"/>
        <v/>
      </c>
      <c r="W1319" t="str">
        <f t="shared" si="600"/>
        <v/>
      </c>
      <c r="X1319" t="str">
        <f t="shared" si="601"/>
        <v/>
      </c>
      <c r="Y1319" t="str">
        <f t="shared" si="602"/>
        <v/>
      </c>
      <c r="Z1319" t="str">
        <f t="shared" si="582"/>
        <v/>
      </c>
      <c r="AA1319" t="str">
        <f t="shared" si="603"/>
        <v/>
      </c>
      <c r="AB1319" t="str">
        <f t="shared" si="604"/>
        <v/>
      </c>
      <c r="AC1319" t="str">
        <f t="shared" si="605"/>
        <v/>
      </c>
      <c r="AD1319" t="str">
        <f t="shared" si="606"/>
        <v/>
      </c>
      <c r="AE1319" t="str">
        <f t="shared" si="607"/>
        <v/>
      </c>
      <c r="AF1319" t="str">
        <f t="shared" si="608"/>
        <v/>
      </c>
    </row>
    <row r="1320" spans="4:32" ht="14.4" hidden="1">
      <c r="D1320" t="str">
        <f t="shared" si="583"/>
        <v/>
      </c>
      <c r="E1320" t="str">
        <f t="shared" si="584"/>
        <v/>
      </c>
      <c r="F1320" t="str">
        <f t="shared" si="585"/>
        <v/>
      </c>
      <c r="G1320" t="str">
        <f t="shared" si="609"/>
        <v/>
      </c>
      <c r="I1320" t="str">
        <f t="shared" si="586"/>
        <v/>
      </c>
      <c r="J1320" t="str">
        <f t="shared" si="587"/>
        <v/>
      </c>
      <c r="K1320" t="str">
        <f t="shared" si="588"/>
        <v/>
      </c>
      <c r="L1320" t="str">
        <f t="shared" si="589"/>
        <v/>
      </c>
      <c r="M1320" t="str">
        <f t="shared" si="590"/>
        <v/>
      </c>
      <c r="N1320" t="str">
        <f t="shared" si="591"/>
        <v/>
      </c>
      <c r="O1320" t="str">
        <f t="shared" si="592"/>
        <v/>
      </c>
      <c r="P1320" t="str">
        <f t="shared" si="593"/>
        <v/>
      </c>
      <c r="Q1320" t="str">
        <f t="shared" si="594"/>
        <v/>
      </c>
      <c r="R1320" t="str">
        <f t="shared" si="595"/>
        <v/>
      </c>
      <c r="S1320" t="str">
        <f t="shared" si="596"/>
        <v/>
      </c>
      <c r="T1320" t="str">
        <f t="shared" si="597"/>
        <v/>
      </c>
      <c r="U1320" t="str">
        <f t="shared" si="598"/>
        <v/>
      </c>
      <c r="V1320" t="str">
        <f t="shared" si="599"/>
        <v/>
      </c>
      <c r="W1320" t="str">
        <f t="shared" si="600"/>
        <v/>
      </c>
      <c r="X1320" t="str">
        <f t="shared" si="601"/>
        <v/>
      </c>
      <c r="Y1320" t="str">
        <f t="shared" si="602"/>
        <v/>
      </c>
      <c r="Z1320" t="str">
        <f t="shared" si="582"/>
        <v/>
      </c>
      <c r="AA1320" t="str">
        <f t="shared" si="603"/>
        <v/>
      </c>
      <c r="AB1320" t="str">
        <f t="shared" si="604"/>
        <v/>
      </c>
      <c r="AC1320" t="str">
        <f t="shared" si="605"/>
        <v/>
      </c>
      <c r="AD1320" t="str">
        <f t="shared" si="606"/>
        <v/>
      </c>
      <c r="AE1320" t="str">
        <f t="shared" si="607"/>
        <v/>
      </c>
      <c r="AF1320" t="str">
        <f t="shared" si="608"/>
        <v/>
      </c>
    </row>
    <row r="1321" spans="4:32" ht="14.4" hidden="1">
      <c r="D1321" t="str">
        <f t="shared" si="583"/>
        <v/>
      </c>
      <c r="E1321" t="str">
        <f t="shared" si="584"/>
        <v/>
      </c>
      <c r="F1321" t="str">
        <f t="shared" si="585"/>
        <v/>
      </c>
      <c r="G1321" t="str">
        <f t="shared" si="609"/>
        <v/>
      </c>
      <c r="I1321" t="str">
        <f t="shared" si="586"/>
        <v/>
      </c>
      <c r="J1321" t="str">
        <f t="shared" si="587"/>
        <v/>
      </c>
      <c r="K1321" t="str">
        <f t="shared" si="588"/>
        <v/>
      </c>
      <c r="L1321" t="str">
        <f t="shared" si="589"/>
        <v/>
      </c>
      <c r="M1321" t="str">
        <f t="shared" si="590"/>
        <v/>
      </c>
      <c r="N1321" t="str">
        <f t="shared" si="591"/>
        <v/>
      </c>
      <c r="O1321" t="str">
        <f t="shared" si="592"/>
        <v/>
      </c>
      <c r="P1321" t="str">
        <f t="shared" si="593"/>
        <v/>
      </c>
      <c r="Q1321" t="str">
        <f t="shared" si="594"/>
        <v/>
      </c>
      <c r="R1321" t="str">
        <f t="shared" si="595"/>
        <v/>
      </c>
      <c r="S1321" t="str">
        <f t="shared" si="596"/>
        <v/>
      </c>
      <c r="T1321" t="str">
        <f t="shared" si="597"/>
        <v/>
      </c>
      <c r="U1321" t="str">
        <f t="shared" si="598"/>
        <v/>
      </c>
      <c r="V1321" t="str">
        <f t="shared" si="599"/>
        <v/>
      </c>
      <c r="W1321" t="str">
        <f t="shared" si="600"/>
        <v/>
      </c>
      <c r="X1321" t="str">
        <f t="shared" si="601"/>
        <v/>
      </c>
      <c r="Y1321" t="str">
        <f t="shared" si="602"/>
        <v/>
      </c>
      <c r="Z1321" t="str">
        <f t="shared" si="582"/>
        <v/>
      </c>
      <c r="AA1321" t="str">
        <f t="shared" si="603"/>
        <v/>
      </c>
      <c r="AB1321" t="str">
        <f t="shared" si="604"/>
        <v/>
      </c>
      <c r="AC1321" t="str">
        <f t="shared" si="605"/>
        <v/>
      </c>
      <c r="AD1321" t="str">
        <f t="shared" si="606"/>
        <v/>
      </c>
      <c r="AE1321" t="str">
        <f t="shared" si="607"/>
        <v/>
      </c>
      <c r="AF1321" t="str">
        <f t="shared" si="608"/>
        <v/>
      </c>
    </row>
    <row r="1322" spans="4:32" ht="14.4" hidden="1">
      <c r="D1322" t="str">
        <f t="shared" si="583"/>
        <v/>
      </c>
      <c r="E1322" t="str">
        <f t="shared" si="584"/>
        <v/>
      </c>
      <c r="F1322" t="str">
        <f t="shared" si="585"/>
        <v/>
      </c>
      <c r="G1322" t="str">
        <f t="shared" si="609"/>
        <v/>
      </c>
      <c r="I1322" t="str">
        <f t="shared" si="586"/>
        <v/>
      </c>
      <c r="J1322" t="str">
        <f t="shared" si="587"/>
        <v/>
      </c>
      <c r="K1322" t="str">
        <f t="shared" si="588"/>
        <v/>
      </c>
      <c r="L1322" t="str">
        <f t="shared" si="589"/>
        <v/>
      </c>
      <c r="M1322" t="str">
        <f t="shared" si="590"/>
        <v/>
      </c>
      <c r="N1322" t="str">
        <f t="shared" si="591"/>
        <v/>
      </c>
      <c r="O1322" t="str">
        <f t="shared" si="592"/>
        <v/>
      </c>
      <c r="P1322" t="str">
        <f t="shared" si="593"/>
        <v/>
      </c>
      <c r="Q1322" t="str">
        <f t="shared" si="594"/>
        <v/>
      </c>
      <c r="R1322" t="str">
        <f t="shared" si="595"/>
        <v/>
      </c>
      <c r="S1322" t="str">
        <f t="shared" si="596"/>
        <v/>
      </c>
      <c r="T1322" t="str">
        <f t="shared" si="597"/>
        <v/>
      </c>
      <c r="U1322" t="str">
        <f t="shared" si="598"/>
        <v/>
      </c>
      <c r="V1322" t="str">
        <f t="shared" si="599"/>
        <v/>
      </c>
      <c r="W1322" t="str">
        <f t="shared" si="600"/>
        <v/>
      </c>
      <c r="X1322" t="str">
        <f t="shared" si="601"/>
        <v/>
      </c>
      <c r="Y1322" t="str">
        <f t="shared" si="602"/>
        <v/>
      </c>
      <c r="Z1322" t="str">
        <f t="shared" si="582"/>
        <v/>
      </c>
      <c r="AA1322" t="str">
        <f t="shared" si="603"/>
        <v/>
      </c>
      <c r="AB1322" t="str">
        <f t="shared" si="604"/>
        <v/>
      </c>
      <c r="AC1322" t="str">
        <f t="shared" si="605"/>
        <v/>
      </c>
      <c r="AD1322" t="str">
        <f t="shared" si="606"/>
        <v/>
      </c>
      <c r="AE1322" t="str">
        <f t="shared" si="607"/>
        <v/>
      </c>
      <c r="AF1322" t="str">
        <f t="shared" si="608"/>
        <v/>
      </c>
    </row>
    <row r="1323" spans="4:32" ht="14.4" hidden="1">
      <c r="D1323" t="str">
        <f t="shared" si="583"/>
        <v/>
      </c>
      <c r="E1323" t="str">
        <f t="shared" si="584"/>
        <v/>
      </c>
      <c r="F1323" t="str">
        <f t="shared" si="585"/>
        <v/>
      </c>
      <c r="G1323" t="str">
        <f t="shared" si="609"/>
        <v/>
      </c>
      <c r="I1323" t="str">
        <f t="shared" si="586"/>
        <v/>
      </c>
      <c r="J1323" t="str">
        <f t="shared" si="587"/>
        <v/>
      </c>
      <c r="K1323" t="str">
        <f t="shared" si="588"/>
        <v/>
      </c>
      <c r="L1323" t="str">
        <f t="shared" si="589"/>
        <v/>
      </c>
      <c r="M1323" t="str">
        <f t="shared" si="590"/>
        <v/>
      </c>
      <c r="N1323" t="str">
        <f t="shared" si="591"/>
        <v/>
      </c>
      <c r="O1323" t="str">
        <f t="shared" si="592"/>
        <v/>
      </c>
      <c r="P1323" t="str">
        <f t="shared" si="593"/>
        <v/>
      </c>
      <c r="Q1323" t="str">
        <f t="shared" si="594"/>
        <v/>
      </c>
      <c r="R1323" t="str">
        <f t="shared" si="595"/>
        <v/>
      </c>
      <c r="S1323" t="str">
        <f t="shared" si="596"/>
        <v/>
      </c>
      <c r="T1323" t="str">
        <f t="shared" si="597"/>
        <v/>
      </c>
      <c r="U1323" t="str">
        <f t="shared" si="598"/>
        <v/>
      </c>
      <c r="V1323" t="str">
        <f t="shared" si="599"/>
        <v/>
      </c>
      <c r="W1323" t="str">
        <f t="shared" si="600"/>
        <v/>
      </c>
      <c r="X1323" t="str">
        <f t="shared" si="601"/>
        <v/>
      </c>
      <c r="Y1323" t="str">
        <f t="shared" si="602"/>
        <v/>
      </c>
      <c r="Z1323" t="str">
        <f t="shared" si="582"/>
        <v/>
      </c>
      <c r="AA1323" t="str">
        <f t="shared" si="603"/>
        <v/>
      </c>
      <c r="AB1323" t="str">
        <f t="shared" si="604"/>
        <v/>
      </c>
      <c r="AC1323" t="str">
        <f t="shared" si="605"/>
        <v/>
      </c>
      <c r="AD1323" t="str">
        <f t="shared" si="606"/>
        <v/>
      </c>
      <c r="AE1323" t="str">
        <f t="shared" si="607"/>
        <v/>
      </c>
      <c r="AF1323" t="str">
        <f t="shared" si="608"/>
        <v/>
      </c>
    </row>
    <row r="1324" spans="4:32" ht="14.4" hidden="1">
      <c r="D1324" t="str">
        <f t="shared" si="583"/>
        <v/>
      </c>
      <c r="E1324" t="str">
        <f t="shared" si="584"/>
        <v/>
      </c>
      <c r="F1324" t="str">
        <f t="shared" si="585"/>
        <v/>
      </c>
      <c r="G1324" t="str">
        <f t="shared" si="609"/>
        <v/>
      </c>
      <c r="I1324" t="str">
        <f t="shared" si="586"/>
        <v/>
      </c>
      <c r="J1324" t="str">
        <f t="shared" si="587"/>
        <v/>
      </c>
      <c r="K1324" t="str">
        <f t="shared" si="588"/>
        <v/>
      </c>
      <c r="L1324" t="str">
        <f t="shared" si="589"/>
        <v/>
      </c>
      <c r="M1324" t="str">
        <f t="shared" si="590"/>
        <v/>
      </c>
      <c r="N1324" t="str">
        <f t="shared" si="591"/>
        <v/>
      </c>
      <c r="O1324" t="str">
        <f t="shared" si="592"/>
        <v/>
      </c>
      <c r="P1324" t="str">
        <f t="shared" si="593"/>
        <v/>
      </c>
      <c r="Q1324" t="str">
        <f t="shared" si="594"/>
        <v/>
      </c>
      <c r="R1324" t="str">
        <f t="shared" si="595"/>
        <v/>
      </c>
      <c r="S1324" t="str">
        <f t="shared" si="596"/>
        <v/>
      </c>
      <c r="T1324" t="str">
        <f t="shared" si="597"/>
        <v/>
      </c>
      <c r="U1324" t="str">
        <f t="shared" si="598"/>
        <v/>
      </c>
      <c r="V1324" t="str">
        <f t="shared" si="599"/>
        <v/>
      </c>
      <c r="W1324" t="str">
        <f t="shared" si="600"/>
        <v/>
      </c>
      <c r="X1324" t="str">
        <f t="shared" si="601"/>
        <v/>
      </c>
      <c r="Y1324" t="str">
        <f t="shared" si="602"/>
        <v/>
      </c>
      <c r="Z1324" t="str">
        <f t="shared" si="582"/>
        <v/>
      </c>
      <c r="AA1324" t="str">
        <f t="shared" si="603"/>
        <v/>
      </c>
      <c r="AB1324" t="str">
        <f t="shared" si="604"/>
        <v/>
      </c>
      <c r="AC1324" t="str">
        <f t="shared" si="605"/>
        <v/>
      </c>
      <c r="AD1324" t="str">
        <f t="shared" si="606"/>
        <v/>
      </c>
      <c r="AE1324" t="str">
        <f t="shared" si="607"/>
        <v/>
      </c>
      <c r="AF1324" t="str">
        <f t="shared" si="608"/>
        <v/>
      </c>
    </row>
    <row r="1325" spans="4:32" ht="14.4" hidden="1">
      <c r="D1325" t="str">
        <f t="shared" si="583"/>
        <v/>
      </c>
      <c r="E1325" t="str">
        <f t="shared" si="584"/>
        <v/>
      </c>
      <c r="F1325" t="str">
        <f t="shared" si="585"/>
        <v/>
      </c>
      <c r="G1325" t="str">
        <f t="shared" si="609"/>
        <v/>
      </c>
      <c r="I1325" t="str">
        <f t="shared" si="586"/>
        <v/>
      </c>
      <c r="J1325" t="str">
        <f t="shared" si="587"/>
        <v/>
      </c>
      <c r="K1325" t="str">
        <f t="shared" si="588"/>
        <v/>
      </c>
      <c r="L1325" t="str">
        <f t="shared" si="589"/>
        <v/>
      </c>
      <c r="M1325" t="str">
        <f t="shared" si="590"/>
        <v/>
      </c>
      <c r="N1325" t="str">
        <f t="shared" si="591"/>
        <v/>
      </c>
      <c r="O1325" t="str">
        <f t="shared" si="592"/>
        <v/>
      </c>
      <c r="P1325" t="str">
        <f t="shared" si="593"/>
        <v/>
      </c>
      <c r="Q1325" t="str">
        <f t="shared" si="594"/>
        <v/>
      </c>
      <c r="R1325" t="str">
        <f t="shared" si="595"/>
        <v/>
      </c>
      <c r="S1325" t="str">
        <f t="shared" si="596"/>
        <v/>
      </c>
      <c r="T1325" t="str">
        <f t="shared" si="597"/>
        <v/>
      </c>
      <c r="U1325" t="str">
        <f t="shared" si="598"/>
        <v/>
      </c>
      <c r="V1325" t="str">
        <f t="shared" si="599"/>
        <v/>
      </c>
      <c r="W1325" t="str">
        <f t="shared" si="600"/>
        <v/>
      </c>
      <c r="X1325" t="str">
        <f t="shared" si="601"/>
        <v/>
      </c>
      <c r="Y1325" t="str">
        <f t="shared" si="602"/>
        <v/>
      </c>
      <c r="Z1325" t="str">
        <f t="shared" si="582"/>
        <v/>
      </c>
      <c r="AA1325" t="str">
        <f t="shared" si="603"/>
        <v/>
      </c>
      <c r="AB1325" t="str">
        <f t="shared" si="604"/>
        <v/>
      </c>
      <c r="AC1325" t="str">
        <f t="shared" si="605"/>
        <v/>
      </c>
      <c r="AD1325" t="str">
        <f t="shared" si="606"/>
        <v/>
      </c>
      <c r="AE1325" t="str">
        <f t="shared" si="607"/>
        <v/>
      </c>
      <c r="AF1325" t="str">
        <f t="shared" si="608"/>
        <v/>
      </c>
    </row>
    <row r="1326" spans="4:32" ht="14.4" hidden="1">
      <c r="D1326" t="str">
        <f t="shared" si="583"/>
        <v/>
      </c>
      <c r="E1326" t="str">
        <f t="shared" si="584"/>
        <v/>
      </c>
      <c r="F1326" t="str">
        <f t="shared" si="585"/>
        <v/>
      </c>
      <c r="G1326" t="str">
        <f t="shared" si="609"/>
        <v/>
      </c>
      <c r="I1326" t="str">
        <f t="shared" si="586"/>
        <v/>
      </c>
      <c r="J1326" t="str">
        <f t="shared" si="587"/>
        <v/>
      </c>
      <c r="K1326" t="str">
        <f t="shared" si="588"/>
        <v/>
      </c>
      <c r="L1326" t="str">
        <f t="shared" si="589"/>
        <v/>
      </c>
      <c r="M1326" t="str">
        <f t="shared" si="590"/>
        <v/>
      </c>
      <c r="N1326" t="str">
        <f t="shared" si="591"/>
        <v/>
      </c>
      <c r="O1326" t="str">
        <f t="shared" si="592"/>
        <v/>
      </c>
      <c r="P1326" t="str">
        <f t="shared" si="593"/>
        <v/>
      </c>
      <c r="Q1326" t="str">
        <f t="shared" si="594"/>
        <v/>
      </c>
      <c r="R1326" t="str">
        <f t="shared" si="595"/>
        <v/>
      </c>
      <c r="S1326" t="str">
        <f t="shared" si="596"/>
        <v/>
      </c>
      <c r="T1326" t="str">
        <f t="shared" si="597"/>
        <v/>
      </c>
      <c r="U1326" t="str">
        <f t="shared" si="598"/>
        <v/>
      </c>
      <c r="V1326" t="str">
        <f t="shared" si="599"/>
        <v/>
      </c>
      <c r="W1326" t="str">
        <f t="shared" si="600"/>
        <v/>
      </c>
      <c r="X1326" t="str">
        <f t="shared" si="601"/>
        <v/>
      </c>
      <c r="Y1326" t="str">
        <f t="shared" si="602"/>
        <v/>
      </c>
      <c r="Z1326" t="str">
        <f t="shared" si="582"/>
        <v/>
      </c>
      <c r="AA1326" t="str">
        <f t="shared" si="603"/>
        <v/>
      </c>
      <c r="AB1326" t="str">
        <f t="shared" si="604"/>
        <v/>
      </c>
      <c r="AC1326" t="str">
        <f t="shared" si="605"/>
        <v/>
      </c>
      <c r="AD1326" t="str">
        <f t="shared" si="606"/>
        <v/>
      </c>
      <c r="AE1326" t="str">
        <f t="shared" si="607"/>
        <v/>
      </c>
      <c r="AF1326" t="str">
        <f t="shared" si="608"/>
        <v/>
      </c>
    </row>
    <row r="1327" spans="4:32" ht="14.4" hidden="1">
      <c r="D1327" t="str">
        <f t="shared" si="583"/>
        <v/>
      </c>
      <c r="E1327" t="str">
        <f t="shared" si="584"/>
        <v/>
      </c>
      <c r="F1327" t="str">
        <f t="shared" si="585"/>
        <v/>
      </c>
      <c r="G1327" t="str">
        <f t="shared" si="609"/>
        <v/>
      </c>
      <c r="I1327" t="str">
        <f t="shared" si="586"/>
        <v/>
      </c>
      <c r="J1327" t="str">
        <f t="shared" si="587"/>
        <v/>
      </c>
      <c r="K1327" t="str">
        <f t="shared" si="588"/>
        <v/>
      </c>
      <c r="L1327" t="str">
        <f t="shared" si="589"/>
        <v/>
      </c>
      <c r="M1327" t="str">
        <f t="shared" si="590"/>
        <v/>
      </c>
      <c r="N1327" t="str">
        <f t="shared" si="591"/>
        <v/>
      </c>
      <c r="O1327" t="str">
        <f t="shared" si="592"/>
        <v/>
      </c>
      <c r="P1327" t="str">
        <f t="shared" si="593"/>
        <v/>
      </c>
      <c r="Q1327" t="str">
        <f t="shared" si="594"/>
        <v/>
      </c>
      <c r="R1327" t="str">
        <f t="shared" si="595"/>
        <v/>
      </c>
      <c r="S1327" t="str">
        <f t="shared" si="596"/>
        <v/>
      </c>
      <c r="T1327" t="str">
        <f t="shared" si="597"/>
        <v/>
      </c>
      <c r="U1327" t="str">
        <f t="shared" si="598"/>
        <v/>
      </c>
      <c r="V1327" t="str">
        <f t="shared" si="599"/>
        <v/>
      </c>
      <c r="W1327" t="str">
        <f t="shared" si="600"/>
        <v/>
      </c>
      <c r="X1327" t="str">
        <f t="shared" si="601"/>
        <v/>
      </c>
      <c r="Y1327" t="str">
        <f t="shared" si="602"/>
        <v/>
      </c>
      <c r="Z1327" t="str">
        <f t="shared" si="582"/>
        <v/>
      </c>
      <c r="AA1327" t="str">
        <f t="shared" si="603"/>
        <v/>
      </c>
      <c r="AB1327" t="str">
        <f t="shared" si="604"/>
        <v/>
      </c>
      <c r="AC1327" t="str">
        <f t="shared" si="605"/>
        <v/>
      </c>
      <c r="AD1327" t="str">
        <f t="shared" si="606"/>
        <v/>
      </c>
      <c r="AE1327" t="str">
        <f t="shared" si="607"/>
        <v/>
      </c>
      <c r="AF1327" t="str">
        <f t="shared" si="608"/>
        <v/>
      </c>
    </row>
    <row r="1328" spans="4:32" ht="14.4" hidden="1">
      <c r="D1328" t="str">
        <f t="shared" si="583"/>
        <v/>
      </c>
      <c r="E1328" t="str">
        <f t="shared" si="584"/>
        <v/>
      </c>
      <c r="F1328" t="str">
        <f t="shared" si="585"/>
        <v/>
      </c>
      <c r="G1328" t="str">
        <f t="shared" si="609"/>
        <v/>
      </c>
      <c r="I1328" t="str">
        <f t="shared" si="586"/>
        <v/>
      </c>
      <c r="J1328" t="str">
        <f t="shared" si="587"/>
        <v/>
      </c>
      <c r="K1328" t="str">
        <f t="shared" si="588"/>
        <v/>
      </c>
      <c r="L1328" t="str">
        <f t="shared" si="589"/>
        <v/>
      </c>
      <c r="M1328" t="str">
        <f t="shared" si="590"/>
        <v/>
      </c>
      <c r="N1328" t="str">
        <f t="shared" si="591"/>
        <v/>
      </c>
      <c r="O1328" t="str">
        <f t="shared" si="592"/>
        <v/>
      </c>
      <c r="P1328" t="str">
        <f t="shared" si="593"/>
        <v/>
      </c>
      <c r="Q1328" t="str">
        <f t="shared" si="594"/>
        <v/>
      </c>
      <c r="R1328" t="str">
        <f t="shared" si="595"/>
        <v/>
      </c>
      <c r="S1328" t="str">
        <f t="shared" si="596"/>
        <v/>
      </c>
      <c r="T1328" t="str">
        <f t="shared" si="597"/>
        <v/>
      </c>
      <c r="U1328" t="str">
        <f t="shared" si="598"/>
        <v/>
      </c>
      <c r="V1328" t="str">
        <f t="shared" si="599"/>
        <v/>
      </c>
      <c r="W1328" t="str">
        <f t="shared" si="600"/>
        <v/>
      </c>
      <c r="X1328" t="str">
        <f t="shared" si="601"/>
        <v/>
      </c>
      <c r="Y1328" t="str">
        <f t="shared" si="602"/>
        <v/>
      </c>
      <c r="Z1328" t="str">
        <f t="shared" si="582"/>
        <v/>
      </c>
      <c r="AA1328" t="str">
        <f t="shared" si="603"/>
        <v/>
      </c>
      <c r="AB1328" t="str">
        <f t="shared" si="604"/>
        <v/>
      </c>
      <c r="AC1328" t="str">
        <f t="shared" si="605"/>
        <v/>
      </c>
      <c r="AD1328" t="str">
        <f t="shared" si="606"/>
        <v/>
      </c>
      <c r="AE1328" t="str">
        <f t="shared" si="607"/>
        <v/>
      </c>
      <c r="AF1328" t="str">
        <f t="shared" si="608"/>
        <v/>
      </c>
    </row>
    <row r="1329" spans="4:32" ht="14.4" hidden="1">
      <c r="D1329" t="str">
        <f t="shared" si="583"/>
        <v/>
      </c>
      <c r="E1329" t="str">
        <f t="shared" si="584"/>
        <v/>
      </c>
      <c r="F1329" t="str">
        <f t="shared" si="585"/>
        <v/>
      </c>
      <c r="G1329" t="str">
        <f t="shared" si="609"/>
        <v/>
      </c>
      <c r="I1329" t="str">
        <f t="shared" si="586"/>
        <v/>
      </c>
      <c r="J1329" t="str">
        <f t="shared" si="587"/>
        <v/>
      </c>
      <c r="K1329" t="str">
        <f t="shared" si="588"/>
        <v/>
      </c>
      <c r="L1329" t="str">
        <f t="shared" si="589"/>
        <v/>
      </c>
      <c r="M1329" t="str">
        <f t="shared" si="590"/>
        <v/>
      </c>
      <c r="N1329" t="str">
        <f t="shared" si="591"/>
        <v/>
      </c>
      <c r="O1329" t="str">
        <f t="shared" si="592"/>
        <v/>
      </c>
      <c r="P1329" t="str">
        <f t="shared" si="593"/>
        <v/>
      </c>
      <c r="Q1329" t="str">
        <f t="shared" si="594"/>
        <v/>
      </c>
      <c r="R1329" t="str">
        <f t="shared" si="595"/>
        <v/>
      </c>
      <c r="S1329" t="str">
        <f t="shared" si="596"/>
        <v/>
      </c>
      <c r="T1329" t="str">
        <f t="shared" si="597"/>
        <v/>
      </c>
      <c r="U1329" t="str">
        <f t="shared" si="598"/>
        <v/>
      </c>
      <c r="V1329" t="str">
        <f t="shared" si="599"/>
        <v/>
      </c>
      <c r="W1329" t="str">
        <f t="shared" si="600"/>
        <v/>
      </c>
      <c r="X1329" t="str">
        <f t="shared" si="601"/>
        <v/>
      </c>
      <c r="Y1329" t="str">
        <f t="shared" si="602"/>
        <v/>
      </c>
      <c r="Z1329" t="str">
        <f t="shared" si="582"/>
        <v/>
      </c>
      <c r="AA1329" t="str">
        <f t="shared" si="603"/>
        <v/>
      </c>
      <c r="AB1329" t="str">
        <f t="shared" si="604"/>
        <v/>
      </c>
      <c r="AC1329" t="str">
        <f t="shared" si="605"/>
        <v/>
      </c>
      <c r="AD1329" t="str">
        <f t="shared" si="606"/>
        <v/>
      </c>
      <c r="AE1329" t="str">
        <f t="shared" si="607"/>
        <v/>
      </c>
      <c r="AF1329" t="str">
        <f t="shared" si="608"/>
        <v/>
      </c>
    </row>
    <row r="1330" spans="4:32" ht="14.4" hidden="1">
      <c r="D1330" t="str">
        <f t="shared" si="583"/>
        <v/>
      </c>
      <c r="E1330" t="str">
        <f t="shared" si="584"/>
        <v/>
      </c>
      <c r="F1330" t="str">
        <f t="shared" si="585"/>
        <v/>
      </c>
      <c r="G1330" t="str">
        <f t="shared" si="609"/>
        <v/>
      </c>
      <c r="I1330" t="str">
        <f t="shared" si="586"/>
        <v/>
      </c>
      <c r="J1330" t="str">
        <f t="shared" si="587"/>
        <v/>
      </c>
      <c r="K1330" t="str">
        <f t="shared" si="588"/>
        <v/>
      </c>
      <c r="L1330" t="str">
        <f t="shared" si="589"/>
        <v/>
      </c>
      <c r="M1330" t="str">
        <f t="shared" si="590"/>
        <v/>
      </c>
      <c r="N1330" t="str">
        <f t="shared" si="591"/>
        <v/>
      </c>
      <c r="O1330" t="str">
        <f t="shared" si="592"/>
        <v/>
      </c>
      <c r="P1330" t="str">
        <f t="shared" si="593"/>
        <v/>
      </c>
      <c r="Q1330" t="str">
        <f t="shared" si="594"/>
        <v/>
      </c>
      <c r="R1330" t="str">
        <f t="shared" si="595"/>
        <v/>
      </c>
      <c r="S1330" t="str">
        <f t="shared" si="596"/>
        <v/>
      </c>
      <c r="T1330" t="str">
        <f t="shared" si="597"/>
        <v/>
      </c>
      <c r="U1330" t="str">
        <f t="shared" si="598"/>
        <v/>
      </c>
      <c r="V1330" t="str">
        <f t="shared" si="599"/>
        <v/>
      </c>
      <c r="W1330" t="str">
        <f t="shared" si="600"/>
        <v/>
      </c>
      <c r="X1330" t="str">
        <f t="shared" si="601"/>
        <v/>
      </c>
      <c r="Y1330" t="str">
        <f t="shared" si="602"/>
        <v/>
      </c>
      <c r="Z1330" t="str">
        <f t="shared" si="582"/>
        <v/>
      </c>
      <c r="AA1330" t="str">
        <f t="shared" si="603"/>
        <v/>
      </c>
      <c r="AB1330" t="str">
        <f t="shared" si="604"/>
        <v/>
      </c>
      <c r="AC1330" t="str">
        <f t="shared" si="605"/>
        <v/>
      </c>
      <c r="AD1330" t="str">
        <f t="shared" si="606"/>
        <v/>
      </c>
      <c r="AE1330" t="str">
        <f t="shared" si="607"/>
        <v/>
      </c>
      <c r="AF1330" t="str">
        <f t="shared" si="608"/>
        <v/>
      </c>
    </row>
    <row r="1331" spans="4:32" ht="14.4" hidden="1">
      <c r="D1331" t="str">
        <f t="shared" si="583"/>
        <v/>
      </c>
      <c r="E1331" t="str">
        <f t="shared" si="584"/>
        <v/>
      </c>
      <c r="F1331" t="str">
        <f t="shared" si="585"/>
        <v/>
      </c>
      <c r="G1331" t="str">
        <f t="shared" si="609"/>
        <v/>
      </c>
      <c r="I1331" t="str">
        <f t="shared" si="586"/>
        <v/>
      </c>
      <c r="J1331" t="str">
        <f t="shared" si="587"/>
        <v/>
      </c>
      <c r="K1331" t="str">
        <f t="shared" si="588"/>
        <v/>
      </c>
      <c r="L1331" t="str">
        <f t="shared" si="589"/>
        <v/>
      </c>
      <c r="M1331" t="str">
        <f t="shared" si="590"/>
        <v/>
      </c>
      <c r="N1331" t="str">
        <f t="shared" si="591"/>
        <v/>
      </c>
      <c r="O1331" t="str">
        <f t="shared" si="592"/>
        <v/>
      </c>
      <c r="P1331" t="str">
        <f t="shared" si="593"/>
        <v/>
      </c>
      <c r="Q1331" t="str">
        <f t="shared" si="594"/>
        <v/>
      </c>
      <c r="R1331" t="str">
        <f t="shared" si="595"/>
        <v/>
      </c>
      <c r="S1331" t="str">
        <f t="shared" si="596"/>
        <v/>
      </c>
      <c r="T1331" t="str">
        <f t="shared" si="597"/>
        <v/>
      </c>
      <c r="U1331" t="str">
        <f t="shared" si="598"/>
        <v/>
      </c>
      <c r="V1331" t="str">
        <f t="shared" si="599"/>
        <v/>
      </c>
      <c r="W1331" t="str">
        <f t="shared" si="600"/>
        <v/>
      </c>
      <c r="X1331" t="str">
        <f t="shared" si="601"/>
        <v/>
      </c>
      <c r="Y1331" t="str">
        <f t="shared" si="602"/>
        <v/>
      </c>
      <c r="Z1331" t="str">
        <f t="shared" si="582"/>
        <v/>
      </c>
      <c r="AA1331" t="str">
        <f t="shared" si="603"/>
        <v/>
      </c>
      <c r="AB1331" t="str">
        <f t="shared" si="604"/>
        <v/>
      </c>
      <c r="AC1331" t="str">
        <f t="shared" si="605"/>
        <v/>
      </c>
      <c r="AD1331" t="str">
        <f t="shared" si="606"/>
        <v/>
      </c>
      <c r="AE1331" t="str">
        <f t="shared" si="607"/>
        <v/>
      </c>
      <c r="AF1331" t="str">
        <f t="shared" si="608"/>
        <v/>
      </c>
    </row>
    <row r="1332" spans="4:32" ht="14.4" hidden="1">
      <c r="D1332" t="str">
        <f t="shared" si="583"/>
        <v/>
      </c>
      <c r="E1332" t="str">
        <f t="shared" si="584"/>
        <v/>
      </c>
      <c r="F1332" t="str">
        <f t="shared" si="585"/>
        <v/>
      </c>
      <c r="G1332" t="str">
        <f t="shared" si="609"/>
        <v/>
      </c>
      <c r="I1332" t="str">
        <f t="shared" si="586"/>
        <v/>
      </c>
      <c r="J1332" t="str">
        <f t="shared" si="587"/>
        <v/>
      </c>
      <c r="K1332" t="str">
        <f t="shared" si="588"/>
        <v/>
      </c>
      <c r="L1332" t="str">
        <f t="shared" si="589"/>
        <v/>
      </c>
      <c r="M1332" t="str">
        <f t="shared" si="590"/>
        <v/>
      </c>
      <c r="N1332" t="str">
        <f t="shared" si="591"/>
        <v/>
      </c>
      <c r="O1332" t="str">
        <f t="shared" si="592"/>
        <v/>
      </c>
      <c r="P1332" t="str">
        <f t="shared" si="593"/>
        <v/>
      </c>
      <c r="Q1332" t="str">
        <f t="shared" si="594"/>
        <v/>
      </c>
      <c r="R1332" t="str">
        <f t="shared" si="595"/>
        <v/>
      </c>
      <c r="S1332" t="str">
        <f t="shared" si="596"/>
        <v/>
      </c>
      <c r="T1332" t="str">
        <f t="shared" si="597"/>
        <v/>
      </c>
      <c r="U1332" t="str">
        <f t="shared" si="598"/>
        <v/>
      </c>
      <c r="V1332" t="str">
        <f t="shared" si="599"/>
        <v/>
      </c>
      <c r="W1332" t="str">
        <f t="shared" si="600"/>
        <v/>
      </c>
      <c r="X1332" t="str">
        <f t="shared" si="601"/>
        <v/>
      </c>
      <c r="Y1332" t="str">
        <f t="shared" si="602"/>
        <v/>
      </c>
      <c r="Z1332" t="str">
        <f t="shared" si="582"/>
        <v/>
      </c>
      <c r="AA1332" t="str">
        <f t="shared" si="603"/>
        <v/>
      </c>
      <c r="AB1332" t="str">
        <f t="shared" si="604"/>
        <v/>
      </c>
      <c r="AC1332" t="str">
        <f t="shared" si="605"/>
        <v/>
      </c>
      <c r="AD1332" t="str">
        <f t="shared" si="606"/>
        <v/>
      </c>
      <c r="AE1332" t="str">
        <f t="shared" si="607"/>
        <v/>
      </c>
      <c r="AF1332" t="str">
        <f t="shared" si="608"/>
        <v/>
      </c>
    </row>
    <row r="1333" spans="4:32" ht="14.4" hidden="1">
      <c r="D1333" t="str">
        <f t="shared" si="583"/>
        <v/>
      </c>
      <c r="E1333" t="str">
        <f t="shared" si="584"/>
        <v/>
      </c>
      <c r="F1333" t="str">
        <f t="shared" si="585"/>
        <v/>
      </c>
      <c r="G1333" t="str">
        <f t="shared" si="609"/>
        <v/>
      </c>
      <c r="I1333" t="str">
        <f t="shared" si="586"/>
        <v/>
      </c>
      <c r="J1333" t="str">
        <f t="shared" si="587"/>
        <v/>
      </c>
      <c r="K1333" t="str">
        <f t="shared" si="588"/>
        <v/>
      </c>
      <c r="L1333" t="str">
        <f t="shared" si="589"/>
        <v/>
      </c>
      <c r="M1333" t="str">
        <f t="shared" si="590"/>
        <v/>
      </c>
      <c r="N1333" t="str">
        <f t="shared" si="591"/>
        <v/>
      </c>
      <c r="O1333" t="str">
        <f t="shared" si="592"/>
        <v/>
      </c>
      <c r="P1333" t="str">
        <f t="shared" si="593"/>
        <v/>
      </c>
      <c r="Q1333" t="str">
        <f t="shared" si="594"/>
        <v/>
      </c>
      <c r="R1333" t="str">
        <f t="shared" si="595"/>
        <v/>
      </c>
      <c r="S1333" t="str">
        <f t="shared" si="596"/>
        <v/>
      </c>
      <c r="T1333" t="str">
        <f t="shared" si="597"/>
        <v/>
      </c>
      <c r="U1333" t="str">
        <f t="shared" si="598"/>
        <v/>
      </c>
      <c r="V1333" t="str">
        <f t="shared" si="599"/>
        <v/>
      </c>
      <c r="W1333" t="str">
        <f t="shared" si="600"/>
        <v/>
      </c>
      <c r="X1333" t="str">
        <f t="shared" si="601"/>
        <v/>
      </c>
      <c r="Y1333" t="str">
        <f t="shared" si="602"/>
        <v/>
      </c>
      <c r="Z1333" t="str">
        <f t="shared" ref="Z1333:Z1396" si="610">IF(ISBLANK(A1333), "", BR1333)</f>
        <v/>
      </c>
      <c r="AA1333" t="str">
        <f t="shared" si="603"/>
        <v/>
      </c>
      <c r="AB1333" t="str">
        <f t="shared" si="604"/>
        <v/>
      </c>
      <c r="AC1333" t="str">
        <f t="shared" si="605"/>
        <v/>
      </c>
      <c r="AD1333" t="str">
        <f t="shared" si="606"/>
        <v/>
      </c>
      <c r="AE1333" t="str">
        <f t="shared" si="607"/>
        <v/>
      </c>
      <c r="AF1333" t="str">
        <f t="shared" si="608"/>
        <v/>
      </c>
    </row>
    <row r="1334" spans="4:32" ht="14.4" hidden="1">
      <c r="D1334" t="str">
        <f t="shared" si="583"/>
        <v/>
      </c>
      <c r="E1334" t="str">
        <f t="shared" si="584"/>
        <v/>
      </c>
      <c r="F1334" t="str">
        <f t="shared" si="585"/>
        <v/>
      </c>
      <c r="G1334" t="str">
        <f t="shared" si="609"/>
        <v/>
      </c>
      <c r="I1334" t="str">
        <f t="shared" si="586"/>
        <v/>
      </c>
      <c r="J1334" t="str">
        <f t="shared" si="587"/>
        <v/>
      </c>
      <c r="K1334" t="str">
        <f t="shared" si="588"/>
        <v/>
      </c>
      <c r="L1334" t="str">
        <f t="shared" si="589"/>
        <v/>
      </c>
      <c r="M1334" t="str">
        <f t="shared" si="590"/>
        <v/>
      </c>
      <c r="N1334" t="str">
        <f t="shared" si="591"/>
        <v/>
      </c>
      <c r="O1334" t="str">
        <f t="shared" si="592"/>
        <v/>
      </c>
      <c r="P1334" t="str">
        <f t="shared" si="593"/>
        <v/>
      </c>
      <c r="Q1334" t="str">
        <f t="shared" si="594"/>
        <v/>
      </c>
      <c r="R1334" t="str">
        <f t="shared" si="595"/>
        <v/>
      </c>
      <c r="S1334" t="str">
        <f t="shared" si="596"/>
        <v/>
      </c>
      <c r="T1334" t="str">
        <f t="shared" si="597"/>
        <v/>
      </c>
      <c r="U1334" t="str">
        <f t="shared" si="598"/>
        <v/>
      </c>
      <c r="V1334" t="str">
        <f t="shared" si="599"/>
        <v/>
      </c>
      <c r="W1334" t="str">
        <f t="shared" si="600"/>
        <v/>
      </c>
      <c r="X1334" t="str">
        <f t="shared" si="601"/>
        <v/>
      </c>
      <c r="Y1334" t="str">
        <f t="shared" si="602"/>
        <v/>
      </c>
      <c r="Z1334" t="str">
        <f t="shared" si="610"/>
        <v/>
      </c>
      <c r="AA1334" t="str">
        <f t="shared" si="603"/>
        <v/>
      </c>
      <c r="AB1334" t="str">
        <f t="shared" si="604"/>
        <v/>
      </c>
      <c r="AC1334" t="str">
        <f t="shared" si="605"/>
        <v/>
      </c>
      <c r="AD1334" t="str">
        <f t="shared" si="606"/>
        <v/>
      </c>
      <c r="AE1334" t="str">
        <f t="shared" si="607"/>
        <v/>
      </c>
      <c r="AF1334" t="str">
        <f t="shared" si="608"/>
        <v/>
      </c>
    </row>
    <row r="1335" spans="4:32" ht="14.4" hidden="1">
      <c r="D1335" t="str">
        <f t="shared" si="583"/>
        <v/>
      </c>
      <c r="E1335" t="str">
        <f t="shared" si="584"/>
        <v/>
      </c>
      <c r="F1335" t="str">
        <f t="shared" si="585"/>
        <v/>
      </c>
      <c r="G1335" t="str">
        <f t="shared" si="609"/>
        <v/>
      </c>
      <c r="I1335" t="str">
        <f t="shared" si="586"/>
        <v/>
      </c>
      <c r="J1335" t="str">
        <f t="shared" si="587"/>
        <v/>
      </c>
      <c r="K1335" t="str">
        <f t="shared" si="588"/>
        <v/>
      </c>
      <c r="L1335" t="str">
        <f t="shared" si="589"/>
        <v/>
      </c>
      <c r="M1335" t="str">
        <f t="shared" si="590"/>
        <v/>
      </c>
      <c r="N1335" t="str">
        <f t="shared" si="591"/>
        <v/>
      </c>
      <c r="O1335" t="str">
        <f t="shared" si="592"/>
        <v/>
      </c>
      <c r="P1335" t="str">
        <f t="shared" si="593"/>
        <v/>
      </c>
      <c r="Q1335" t="str">
        <f t="shared" si="594"/>
        <v/>
      </c>
      <c r="R1335" t="str">
        <f t="shared" si="595"/>
        <v/>
      </c>
      <c r="S1335" t="str">
        <f t="shared" si="596"/>
        <v/>
      </c>
      <c r="T1335" t="str">
        <f t="shared" si="597"/>
        <v/>
      </c>
      <c r="U1335" t="str">
        <f t="shared" si="598"/>
        <v/>
      </c>
      <c r="V1335" t="str">
        <f t="shared" si="599"/>
        <v/>
      </c>
      <c r="W1335" t="str">
        <f t="shared" si="600"/>
        <v/>
      </c>
      <c r="X1335" t="str">
        <f t="shared" si="601"/>
        <v/>
      </c>
      <c r="Y1335" t="str">
        <f t="shared" si="602"/>
        <v/>
      </c>
      <c r="Z1335" t="str">
        <f t="shared" si="610"/>
        <v/>
      </c>
      <c r="AA1335" t="str">
        <f t="shared" si="603"/>
        <v/>
      </c>
      <c r="AB1335" t="str">
        <f t="shared" si="604"/>
        <v/>
      </c>
      <c r="AC1335" t="str">
        <f t="shared" si="605"/>
        <v/>
      </c>
      <c r="AD1335" t="str">
        <f t="shared" si="606"/>
        <v/>
      </c>
      <c r="AE1335" t="str">
        <f t="shared" si="607"/>
        <v/>
      </c>
      <c r="AF1335" t="str">
        <f t="shared" si="608"/>
        <v/>
      </c>
    </row>
    <row r="1336" spans="4:32" ht="14.4" hidden="1">
      <c r="D1336" t="str">
        <f t="shared" si="583"/>
        <v/>
      </c>
      <c r="E1336" t="str">
        <f t="shared" si="584"/>
        <v/>
      </c>
      <c r="F1336" t="str">
        <f t="shared" si="585"/>
        <v/>
      </c>
      <c r="G1336" t="str">
        <f t="shared" si="609"/>
        <v/>
      </c>
      <c r="I1336" t="str">
        <f t="shared" si="586"/>
        <v/>
      </c>
      <c r="J1336" t="str">
        <f t="shared" si="587"/>
        <v/>
      </c>
      <c r="K1336" t="str">
        <f t="shared" si="588"/>
        <v/>
      </c>
      <c r="L1336" t="str">
        <f t="shared" si="589"/>
        <v/>
      </c>
      <c r="M1336" t="str">
        <f t="shared" si="590"/>
        <v/>
      </c>
      <c r="N1336" t="str">
        <f t="shared" si="591"/>
        <v/>
      </c>
      <c r="O1336" t="str">
        <f t="shared" si="592"/>
        <v/>
      </c>
      <c r="P1336" t="str">
        <f t="shared" si="593"/>
        <v/>
      </c>
      <c r="Q1336" t="str">
        <f t="shared" si="594"/>
        <v/>
      </c>
      <c r="R1336" t="str">
        <f t="shared" si="595"/>
        <v/>
      </c>
      <c r="S1336" t="str">
        <f t="shared" si="596"/>
        <v/>
      </c>
      <c r="T1336" t="str">
        <f t="shared" si="597"/>
        <v/>
      </c>
      <c r="U1336" t="str">
        <f t="shared" si="598"/>
        <v/>
      </c>
      <c r="V1336" t="str">
        <f t="shared" si="599"/>
        <v/>
      </c>
      <c r="W1336" t="str">
        <f t="shared" si="600"/>
        <v/>
      </c>
      <c r="X1336" t="str">
        <f t="shared" si="601"/>
        <v/>
      </c>
      <c r="Y1336" t="str">
        <f t="shared" si="602"/>
        <v/>
      </c>
      <c r="Z1336" t="str">
        <f t="shared" si="610"/>
        <v/>
      </c>
      <c r="AA1336" t="str">
        <f t="shared" si="603"/>
        <v/>
      </c>
      <c r="AB1336" t="str">
        <f t="shared" si="604"/>
        <v/>
      </c>
      <c r="AC1336" t="str">
        <f t="shared" si="605"/>
        <v/>
      </c>
      <c r="AD1336" t="str">
        <f t="shared" si="606"/>
        <v/>
      </c>
      <c r="AE1336" t="str">
        <f t="shared" si="607"/>
        <v/>
      </c>
      <c r="AF1336" t="str">
        <f t="shared" si="608"/>
        <v/>
      </c>
    </row>
    <row r="1337" spans="4:32" ht="14.4" hidden="1">
      <c r="D1337" t="str">
        <f t="shared" si="583"/>
        <v/>
      </c>
      <c r="E1337" t="str">
        <f t="shared" si="584"/>
        <v/>
      </c>
      <c r="F1337" t="str">
        <f t="shared" si="585"/>
        <v/>
      </c>
      <c r="G1337" t="str">
        <f t="shared" si="609"/>
        <v/>
      </c>
      <c r="I1337" t="str">
        <f t="shared" si="586"/>
        <v/>
      </c>
      <c r="J1337" t="str">
        <f t="shared" si="587"/>
        <v/>
      </c>
      <c r="K1337" t="str">
        <f t="shared" si="588"/>
        <v/>
      </c>
      <c r="L1337" t="str">
        <f t="shared" si="589"/>
        <v/>
      </c>
      <c r="M1337" t="str">
        <f t="shared" si="590"/>
        <v/>
      </c>
      <c r="N1337" t="str">
        <f t="shared" si="591"/>
        <v/>
      </c>
      <c r="O1337" t="str">
        <f t="shared" si="592"/>
        <v/>
      </c>
      <c r="P1337" t="str">
        <f t="shared" si="593"/>
        <v/>
      </c>
      <c r="Q1337" t="str">
        <f t="shared" si="594"/>
        <v/>
      </c>
      <c r="R1337" t="str">
        <f t="shared" si="595"/>
        <v/>
      </c>
      <c r="S1337" t="str">
        <f t="shared" si="596"/>
        <v/>
      </c>
      <c r="T1337" t="str">
        <f t="shared" si="597"/>
        <v/>
      </c>
      <c r="U1337" t="str">
        <f t="shared" si="598"/>
        <v/>
      </c>
      <c r="V1337" t="str">
        <f t="shared" si="599"/>
        <v/>
      </c>
      <c r="W1337" t="str">
        <f t="shared" si="600"/>
        <v/>
      </c>
      <c r="X1337" t="str">
        <f t="shared" si="601"/>
        <v/>
      </c>
      <c r="Y1337" t="str">
        <f t="shared" si="602"/>
        <v/>
      </c>
      <c r="Z1337" t="str">
        <f t="shared" si="610"/>
        <v/>
      </c>
      <c r="AA1337" t="str">
        <f t="shared" si="603"/>
        <v/>
      </c>
      <c r="AB1337" t="str">
        <f t="shared" si="604"/>
        <v/>
      </c>
      <c r="AC1337" t="str">
        <f t="shared" si="605"/>
        <v/>
      </c>
      <c r="AD1337" t="str">
        <f t="shared" si="606"/>
        <v/>
      </c>
      <c r="AE1337" t="str">
        <f t="shared" si="607"/>
        <v/>
      </c>
      <c r="AF1337" t="str">
        <f t="shared" si="608"/>
        <v/>
      </c>
    </row>
    <row r="1338" spans="4:32" ht="14.4" hidden="1">
      <c r="D1338" t="str">
        <f t="shared" si="583"/>
        <v/>
      </c>
      <c r="E1338" t="str">
        <f t="shared" si="584"/>
        <v/>
      </c>
      <c r="F1338" t="str">
        <f t="shared" si="585"/>
        <v/>
      </c>
      <c r="G1338" t="str">
        <f t="shared" si="609"/>
        <v/>
      </c>
      <c r="I1338" t="str">
        <f t="shared" si="586"/>
        <v/>
      </c>
      <c r="J1338" t="str">
        <f t="shared" si="587"/>
        <v/>
      </c>
      <c r="K1338" t="str">
        <f t="shared" si="588"/>
        <v/>
      </c>
      <c r="L1338" t="str">
        <f t="shared" si="589"/>
        <v/>
      </c>
      <c r="M1338" t="str">
        <f t="shared" si="590"/>
        <v/>
      </c>
      <c r="N1338" t="str">
        <f t="shared" si="591"/>
        <v/>
      </c>
      <c r="O1338" t="str">
        <f t="shared" si="592"/>
        <v/>
      </c>
      <c r="P1338" t="str">
        <f t="shared" si="593"/>
        <v/>
      </c>
      <c r="Q1338" t="str">
        <f t="shared" si="594"/>
        <v/>
      </c>
      <c r="R1338" t="str">
        <f t="shared" si="595"/>
        <v/>
      </c>
      <c r="S1338" t="str">
        <f t="shared" si="596"/>
        <v/>
      </c>
      <c r="T1338" t="str">
        <f t="shared" si="597"/>
        <v/>
      </c>
      <c r="U1338" t="str">
        <f t="shared" si="598"/>
        <v/>
      </c>
      <c r="V1338" t="str">
        <f t="shared" si="599"/>
        <v/>
      </c>
      <c r="W1338" t="str">
        <f t="shared" si="600"/>
        <v/>
      </c>
      <c r="X1338" t="str">
        <f t="shared" si="601"/>
        <v/>
      </c>
      <c r="Y1338" t="str">
        <f t="shared" si="602"/>
        <v/>
      </c>
      <c r="Z1338" t="str">
        <f t="shared" si="610"/>
        <v/>
      </c>
      <c r="AA1338" t="str">
        <f t="shared" si="603"/>
        <v/>
      </c>
      <c r="AB1338" t="str">
        <f t="shared" si="604"/>
        <v/>
      </c>
      <c r="AC1338" t="str">
        <f t="shared" si="605"/>
        <v/>
      </c>
      <c r="AD1338" t="str">
        <f t="shared" si="606"/>
        <v/>
      </c>
      <c r="AE1338" t="str">
        <f t="shared" si="607"/>
        <v/>
      </c>
      <c r="AF1338" t="str">
        <f t="shared" si="608"/>
        <v/>
      </c>
    </row>
    <row r="1339" spans="4:32" ht="14.4" hidden="1">
      <c r="D1339" t="str">
        <f t="shared" si="583"/>
        <v/>
      </c>
      <c r="E1339" t="str">
        <f t="shared" si="584"/>
        <v/>
      </c>
      <c r="F1339" t="str">
        <f t="shared" si="585"/>
        <v/>
      </c>
      <c r="G1339" t="str">
        <f t="shared" si="609"/>
        <v/>
      </c>
      <c r="I1339" t="str">
        <f t="shared" si="586"/>
        <v/>
      </c>
      <c r="J1339" t="str">
        <f t="shared" si="587"/>
        <v/>
      </c>
      <c r="K1339" t="str">
        <f t="shared" si="588"/>
        <v/>
      </c>
      <c r="L1339" t="str">
        <f t="shared" si="589"/>
        <v/>
      </c>
      <c r="M1339" t="str">
        <f t="shared" si="590"/>
        <v/>
      </c>
      <c r="N1339" t="str">
        <f t="shared" si="591"/>
        <v/>
      </c>
      <c r="O1339" t="str">
        <f t="shared" si="592"/>
        <v/>
      </c>
      <c r="P1339" t="str">
        <f t="shared" si="593"/>
        <v/>
      </c>
      <c r="Q1339" t="str">
        <f t="shared" si="594"/>
        <v/>
      </c>
      <c r="R1339" t="str">
        <f t="shared" si="595"/>
        <v/>
      </c>
      <c r="S1339" t="str">
        <f t="shared" si="596"/>
        <v/>
      </c>
      <c r="T1339" t="str">
        <f t="shared" si="597"/>
        <v/>
      </c>
      <c r="U1339" t="str">
        <f t="shared" si="598"/>
        <v/>
      </c>
      <c r="V1339" t="str">
        <f t="shared" si="599"/>
        <v/>
      </c>
      <c r="W1339" t="str">
        <f t="shared" si="600"/>
        <v/>
      </c>
      <c r="X1339" t="str">
        <f t="shared" si="601"/>
        <v/>
      </c>
      <c r="Y1339" t="str">
        <f t="shared" si="602"/>
        <v/>
      </c>
      <c r="Z1339" t="str">
        <f t="shared" si="610"/>
        <v/>
      </c>
      <c r="AA1339" t="str">
        <f t="shared" si="603"/>
        <v/>
      </c>
      <c r="AB1339" t="str">
        <f t="shared" si="604"/>
        <v/>
      </c>
      <c r="AC1339" t="str">
        <f t="shared" si="605"/>
        <v/>
      </c>
      <c r="AD1339" t="str">
        <f t="shared" si="606"/>
        <v/>
      </c>
      <c r="AE1339" t="str">
        <f t="shared" si="607"/>
        <v/>
      </c>
      <c r="AF1339" t="str">
        <f t="shared" si="608"/>
        <v/>
      </c>
    </row>
    <row r="1340" spans="4:32" ht="14.4" hidden="1">
      <c r="D1340" t="str">
        <f t="shared" si="583"/>
        <v/>
      </c>
      <c r="E1340" t="str">
        <f t="shared" si="584"/>
        <v/>
      </c>
      <c r="F1340" t="str">
        <f t="shared" si="585"/>
        <v/>
      </c>
      <c r="G1340" t="str">
        <f t="shared" si="609"/>
        <v/>
      </c>
      <c r="I1340" t="str">
        <f t="shared" si="586"/>
        <v/>
      </c>
      <c r="J1340" t="str">
        <f t="shared" si="587"/>
        <v/>
      </c>
      <c r="K1340" t="str">
        <f t="shared" si="588"/>
        <v/>
      </c>
      <c r="L1340" t="str">
        <f t="shared" si="589"/>
        <v/>
      </c>
      <c r="M1340" t="str">
        <f t="shared" si="590"/>
        <v/>
      </c>
      <c r="N1340" t="str">
        <f t="shared" si="591"/>
        <v/>
      </c>
      <c r="O1340" t="str">
        <f t="shared" si="592"/>
        <v/>
      </c>
      <c r="P1340" t="str">
        <f t="shared" si="593"/>
        <v/>
      </c>
      <c r="Q1340" t="str">
        <f t="shared" si="594"/>
        <v/>
      </c>
      <c r="R1340" t="str">
        <f t="shared" si="595"/>
        <v/>
      </c>
      <c r="S1340" t="str">
        <f t="shared" si="596"/>
        <v/>
      </c>
      <c r="T1340" t="str">
        <f t="shared" si="597"/>
        <v/>
      </c>
      <c r="U1340" t="str">
        <f t="shared" si="598"/>
        <v/>
      </c>
      <c r="V1340" t="str">
        <f t="shared" si="599"/>
        <v/>
      </c>
      <c r="W1340" t="str">
        <f t="shared" si="600"/>
        <v/>
      </c>
      <c r="X1340" t="str">
        <f t="shared" si="601"/>
        <v/>
      </c>
      <c r="Y1340" t="str">
        <f t="shared" si="602"/>
        <v/>
      </c>
      <c r="Z1340" t="str">
        <f t="shared" si="610"/>
        <v/>
      </c>
      <c r="AA1340" t="str">
        <f t="shared" si="603"/>
        <v/>
      </c>
      <c r="AB1340" t="str">
        <f t="shared" si="604"/>
        <v/>
      </c>
      <c r="AC1340" t="str">
        <f t="shared" si="605"/>
        <v/>
      </c>
      <c r="AD1340" t="str">
        <f t="shared" si="606"/>
        <v/>
      </c>
      <c r="AE1340" t="str">
        <f t="shared" si="607"/>
        <v/>
      </c>
      <c r="AF1340" t="str">
        <f t="shared" si="608"/>
        <v/>
      </c>
    </row>
    <row r="1341" spans="4:32" ht="14.4" hidden="1">
      <c r="D1341" t="str">
        <f t="shared" si="583"/>
        <v/>
      </c>
      <c r="E1341" t="str">
        <f t="shared" si="584"/>
        <v/>
      </c>
      <c r="F1341" t="str">
        <f t="shared" si="585"/>
        <v/>
      </c>
      <c r="G1341" t="str">
        <f t="shared" si="609"/>
        <v/>
      </c>
      <c r="I1341" t="str">
        <f t="shared" si="586"/>
        <v/>
      </c>
      <c r="J1341" t="str">
        <f t="shared" si="587"/>
        <v/>
      </c>
      <c r="K1341" t="str">
        <f t="shared" si="588"/>
        <v/>
      </c>
      <c r="L1341" t="str">
        <f t="shared" si="589"/>
        <v/>
      </c>
      <c r="M1341" t="str">
        <f t="shared" si="590"/>
        <v/>
      </c>
      <c r="N1341" t="str">
        <f t="shared" si="591"/>
        <v/>
      </c>
      <c r="O1341" t="str">
        <f t="shared" si="592"/>
        <v/>
      </c>
      <c r="P1341" t="str">
        <f t="shared" si="593"/>
        <v/>
      </c>
      <c r="Q1341" t="str">
        <f t="shared" si="594"/>
        <v/>
      </c>
      <c r="R1341" t="str">
        <f t="shared" si="595"/>
        <v/>
      </c>
      <c r="S1341" t="str">
        <f t="shared" si="596"/>
        <v/>
      </c>
      <c r="T1341" t="str">
        <f t="shared" si="597"/>
        <v/>
      </c>
      <c r="U1341" t="str">
        <f t="shared" si="598"/>
        <v/>
      </c>
      <c r="V1341" t="str">
        <f t="shared" si="599"/>
        <v/>
      </c>
      <c r="W1341" t="str">
        <f t="shared" si="600"/>
        <v/>
      </c>
      <c r="X1341" t="str">
        <f t="shared" si="601"/>
        <v/>
      </c>
      <c r="Y1341" t="str">
        <f t="shared" si="602"/>
        <v/>
      </c>
      <c r="Z1341" t="str">
        <f t="shared" si="610"/>
        <v/>
      </c>
      <c r="AA1341" t="str">
        <f t="shared" si="603"/>
        <v/>
      </c>
      <c r="AB1341" t="str">
        <f t="shared" si="604"/>
        <v/>
      </c>
      <c r="AC1341" t="str">
        <f t="shared" si="605"/>
        <v/>
      </c>
      <c r="AD1341" t="str">
        <f t="shared" si="606"/>
        <v/>
      </c>
      <c r="AE1341" t="str">
        <f t="shared" si="607"/>
        <v/>
      </c>
      <c r="AF1341" t="str">
        <f t="shared" si="608"/>
        <v/>
      </c>
    </row>
    <row r="1342" spans="4:32" ht="14.4" hidden="1">
      <c r="D1342" t="str">
        <f t="shared" si="583"/>
        <v/>
      </c>
      <c r="E1342" t="str">
        <f t="shared" si="584"/>
        <v/>
      </c>
      <c r="F1342" t="str">
        <f t="shared" si="585"/>
        <v/>
      </c>
      <c r="G1342" t="str">
        <f t="shared" si="609"/>
        <v/>
      </c>
      <c r="I1342" t="str">
        <f t="shared" si="586"/>
        <v/>
      </c>
      <c r="J1342" t="str">
        <f t="shared" si="587"/>
        <v/>
      </c>
      <c r="K1342" t="str">
        <f t="shared" si="588"/>
        <v/>
      </c>
      <c r="L1342" t="str">
        <f t="shared" si="589"/>
        <v/>
      </c>
      <c r="M1342" t="str">
        <f t="shared" si="590"/>
        <v/>
      </c>
      <c r="N1342" t="str">
        <f t="shared" si="591"/>
        <v/>
      </c>
      <c r="O1342" t="str">
        <f t="shared" si="592"/>
        <v/>
      </c>
      <c r="P1342" t="str">
        <f t="shared" si="593"/>
        <v/>
      </c>
      <c r="Q1342" t="str">
        <f t="shared" si="594"/>
        <v/>
      </c>
      <c r="R1342" t="str">
        <f t="shared" si="595"/>
        <v/>
      </c>
      <c r="S1342" t="str">
        <f t="shared" si="596"/>
        <v/>
      </c>
      <c r="T1342" t="str">
        <f t="shared" si="597"/>
        <v/>
      </c>
      <c r="U1342" t="str">
        <f t="shared" si="598"/>
        <v/>
      </c>
      <c r="V1342" t="str">
        <f t="shared" si="599"/>
        <v/>
      </c>
      <c r="W1342" t="str">
        <f t="shared" si="600"/>
        <v/>
      </c>
      <c r="X1342" t="str">
        <f t="shared" si="601"/>
        <v/>
      </c>
      <c r="Y1342" t="str">
        <f t="shared" si="602"/>
        <v/>
      </c>
      <c r="Z1342" t="str">
        <f t="shared" si="610"/>
        <v/>
      </c>
      <c r="AA1342" t="str">
        <f t="shared" si="603"/>
        <v/>
      </c>
      <c r="AB1342" t="str">
        <f t="shared" si="604"/>
        <v/>
      </c>
      <c r="AC1342" t="str">
        <f t="shared" si="605"/>
        <v/>
      </c>
      <c r="AD1342" t="str">
        <f t="shared" si="606"/>
        <v/>
      </c>
      <c r="AE1342" t="str">
        <f t="shared" si="607"/>
        <v/>
      </c>
      <c r="AF1342" t="str">
        <f t="shared" si="608"/>
        <v/>
      </c>
    </row>
    <row r="1343" spans="4:32" ht="14.4" hidden="1">
      <c r="D1343" t="str">
        <f t="shared" si="583"/>
        <v/>
      </c>
      <c r="E1343" t="str">
        <f t="shared" si="584"/>
        <v/>
      </c>
      <c r="F1343" t="str">
        <f t="shared" si="585"/>
        <v/>
      </c>
      <c r="G1343" t="str">
        <f t="shared" si="609"/>
        <v/>
      </c>
      <c r="I1343" t="str">
        <f t="shared" si="586"/>
        <v/>
      </c>
      <c r="J1343" t="str">
        <f t="shared" si="587"/>
        <v/>
      </c>
      <c r="K1343" t="str">
        <f t="shared" si="588"/>
        <v/>
      </c>
      <c r="L1343" t="str">
        <f t="shared" si="589"/>
        <v/>
      </c>
      <c r="M1343" t="str">
        <f t="shared" si="590"/>
        <v/>
      </c>
      <c r="N1343" t="str">
        <f t="shared" si="591"/>
        <v/>
      </c>
      <c r="O1343" t="str">
        <f t="shared" si="592"/>
        <v/>
      </c>
      <c r="P1343" t="str">
        <f t="shared" si="593"/>
        <v/>
      </c>
      <c r="Q1343" t="str">
        <f t="shared" si="594"/>
        <v/>
      </c>
      <c r="R1343" t="str">
        <f t="shared" si="595"/>
        <v/>
      </c>
      <c r="S1343" t="str">
        <f t="shared" si="596"/>
        <v/>
      </c>
      <c r="T1343" t="str">
        <f t="shared" si="597"/>
        <v/>
      </c>
      <c r="U1343" t="str">
        <f t="shared" si="598"/>
        <v/>
      </c>
      <c r="V1343" t="str">
        <f t="shared" si="599"/>
        <v/>
      </c>
      <c r="W1343" t="str">
        <f t="shared" si="600"/>
        <v/>
      </c>
      <c r="X1343" t="str">
        <f t="shared" si="601"/>
        <v/>
      </c>
      <c r="Y1343" t="str">
        <f t="shared" si="602"/>
        <v/>
      </c>
      <c r="Z1343" t="str">
        <f t="shared" si="610"/>
        <v/>
      </c>
      <c r="AA1343" t="str">
        <f t="shared" si="603"/>
        <v/>
      </c>
      <c r="AB1343" t="str">
        <f t="shared" si="604"/>
        <v/>
      </c>
      <c r="AC1343" t="str">
        <f t="shared" si="605"/>
        <v/>
      </c>
      <c r="AD1343" t="str">
        <f t="shared" si="606"/>
        <v/>
      </c>
      <c r="AE1343" t="str">
        <f t="shared" si="607"/>
        <v/>
      </c>
      <c r="AF1343" t="str">
        <f t="shared" si="608"/>
        <v/>
      </c>
    </row>
    <row r="1344" spans="4:32" ht="14.4" hidden="1">
      <c r="D1344" t="str">
        <f t="shared" si="583"/>
        <v/>
      </c>
      <c r="E1344" t="str">
        <f t="shared" si="584"/>
        <v/>
      </c>
      <c r="F1344" t="str">
        <f t="shared" si="585"/>
        <v/>
      </c>
      <c r="G1344" t="str">
        <f t="shared" si="609"/>
        <v/>
      </c>
      <c r="I1344" t="str">
        <f t="shared" si="586"/>
        <v/>
      </c>
      <c r="J1344" t="str">
        <f t="shared" si="587"/>
        <v/>
      </c>
      <c r="K1344" t="str">
        <f t="shared" si="588"/>
        <v/>
      </c>
      <c r="L1344" t="str">
        <f t="shared" si="589"/>
        <v/>
      </c>
      <c r="M1344" t="str">
        <f t="shared" si="590"/>
        <v/>
      </c>
      <c r="N1344" t="str">
        <f t="shared" si="591"/>
        <v/>
      </c>
      <c r="O1344" t="str">
        <f t="shared" si="592"/>
        <v/>
      </c>
      <c r="P1344" t="str">
        <f t="shared" si="593"/>
        <v/>
      </c>
      <c r="Q1344" t="str">
        <f t="shared" si="594"/>
        <v/>
      </c>
      <c r="R1344" t="str">
        <f t="shared" si="595"/>
        <v/>
      </c>
      <c r="S1344" t="str">
        <f t="shared" si="596"/>
        <v/>
      </c>
      <c r="T1344" t="str">
        <f t="shared" si="597"/>
        <v/>
      </c>
      <c r="U1344" t="str">
        <f t="shared" si="598"/>
        <v/>
      </c>
      <c r="V1344" t="str">
        <f t="shared" si="599"/>
        <v/>
      </c>
      <c r="W1344" t="str">
        <f t="shared" si="600"/>
        <v/>
      </c>
      <c r="X1344" t="str">
        <f t="shared" si="601"/>
        <v/>
      </c>
      <c r="Y1344" t="str">
        <f t="shared" si="602"/>
        <v/>
      </c>
      <c r="Z1344" t="str">
        <f t="shared" si="610"/>
        <v/>
      </c>
      <c r="AA1344" t="str">
        <f t="shared" si="603"/>
        <v/>
      </c>
      <c r="AB1344" t="str">
        <f t="shared" si="604"/>
        <v/>
      </c>
      <c r="AC1344" t="str">
        <f t="shared" si="605"/>
        <v/>
      </c>
      <c r="AD1344" t="str">
        <f t="shared" si="606"/>
        <v/>
      </c>
      <c r="AE1344" t="str">
        <f t="shared" si="607"/>
        <v/>
      </c>
      <c r="AF1344" t="str">
        <f t="shared" si="608"/>
        <v/>
      </c>
    </row>
    <row r="1345" spans="4:32" ht="14.4" hidden="1">
      <c r="D1345" t="str">
        <f t="shared" si="583"/>
        <v/>
      </c>
      <c r="E1345" t="str">
        <f t="shared" si="584"/>
        <v/>
      </c>
      <c r="F1345" t="str">
        <f t="shared" si="585"/>
        <v/>
      </c>
      <c r="G1345" t="str">
        <f t="shared" si="609"/>
        <v/>
      </c>
      <c r="I1345" t="str">
        <f t="shared" si="586"/>
        <v/>
      </c>
      <c r="J1345" t="str">
        <f t="shared" si="587"/>
        <v/>
      </c>
      <c r="K1345" t="str">
        <f t="shared" si="588"/>
        <v/>
      </c>
      <c r="L1345" t="str">
        <f t="shared" si="589"/>
        <v/>
      </c>
      <c r="M1345" t="str">
        <f t="shared" si="590"/>
        <v/>
      </c>
      <c r="N1345" t="str">
        <f t="shared" si="591"/>
        <v/>
      </c>
      <c r="O1345" t="str">
        <f t="shared" si="592"/>
        <v/>
      </c>
      <c r="P1345" t="str">
        <f t="shared" si="593"/>
        <v/>
      </c>
      <c r="Q1345" t="str">
        <f t="shared" si="594"/>
        <v/>
      </c>
      <c r="R1345" t="str">
        <f t="shared" si="595"/>
        <v/>
      </c>
      <c r="S1345" t="str">
        <f t="shared" si="596"/>
        <v/>
      </c>
      <c r="T1345" t="str">
        <f t="shared" si="597"/>
        <v/>
      </c>
      <c r="U1345" t="str">
        <f t="shared" si="598"/>
        <v/>
      </c>
      <c r="V1345" t="str">
        <f t="shared" si="599"/>
        <v/>
      </c>
      <c r="W1345" t="str">
        <f t="shared" si="600"/>
        <v/>
      </c>
      <c r="X1345" t="str">
        <f t="shared" si="601"/>
        <v/>
      </c>
      <c r="Y1345" t="str">
        <f t="shared" si="602"/>
        <v/>
      </c>
      <c r="Z1345" t="str">
        <f t="shared" si="610"/>
        <v/>
      </c>
      <c r="AA1345" t="str">
        <f t="shared" si="603"/>
        <v/>
      </c>
      <c r="AB1345" t="str">
        <f t="shared" si="604"/>
        <v/>
      </c>
      <c r="AC1345" t="str">
        <f t="shared" si="605"/>
        <v/>
      </c>
      <c r="AD1345" t="str">
        <f t="shared" si="606"/>
        <v/>
      </c>
      <c r="AE1345" t="str">
        <f t="shared" si="607"/>
        <v/>
      </c>
      <c r="AF1345" t="str">
        <f t="shared" si="608"/>
        <v/>
      </c>
    </row>
    <row r="1346" spans="4:32" ht="14.4" hidden="1">
      <c r="D1346" t="str">
        <f t="shared" ref="D1346:D1409" si="611">IF(ISBLANK(A1346),"",B1346&amp;" ("&amp;Y1346&amp;"/"&amp;L1346&amp;"/"&amp;M1346&amp;AA1346&amp;"/"&amp;Z1346&amp;"/"&amp;AF1346&amp;")")</f>
        <v/>
      </c>
      <c r="E1346" t="str">
        <f t="shared" ref="E1346:E1409" si="612">IF(
  ISBLANK(A1346),
  "",
  TRIM(SUBSTITUTE(
    SUBSTITUTE(
      V1346,
      MID(V1346, FIND("(", V1346), FIND(")", V1346) - FIND("(", V1346) + 1),
      ""
    ),
    "Processor", ""
  ))
)</f>
        <v/>
      </c>
      <c r="F1346" t="str">
        <f t="shared" ref="F1346:F1409" si="613">IF(ISBLANK(A1346), "", BF1346)</f>
        <v/>
      </c>
      <c r="G1346" t="str">
        <f t="shared" si="609"/>
        <v/>
      </c>
      <c r="I1346" t="str">
        <f t="shared" ref="I1346:I1409" si="614">IF(ISBLANK(A1346), "", SUBSTITUTE(AO1346, "-inch", """"))</f>
        <v/>
      </c>
      <c r="J1346" t="str">
        <f t="shared" ref="J1346:J1409" si="615">IF(ISBLANK(A1346), "", AP1346)</f>
        <v/>
      </c>
      <c r="K1346" t="str">
        <f t="shared" ref="K1346:K1409" si="616">IF(ISBLANK(A1346), "", AR1346)</f>
        <v/>
      </c>
      <c r="L1346" t="str">
        <f t="shared" ref="L1346:L1409" si="617">IF(
  ISBLANK(A1346),
  "",
  MID(AB1346, FIND("GB", AB1346) - 2, 4)
)</f>
        <v/>
      </c>
      <c r="M1346" t="str">
        <f t="shared" ref="M1346:M1409" si="618">IF(ISBLANK(A1346),"",LEFT(AC1346,FIND(" ",AC1346)-1))</f>
        <v/>
      </c>
      <c r="N1346" t="str">
        <f t="shared" ref="N1346:N1409" si="619">IF(
  AND(LEN(TRIM(AD1346))=0, LEN(TRIM(AE1346))=0),
  "",
  IF(LEN(TRIM(AD1346))&gt;0, "Side:" &amp; CHAR(10) &amp; AD1346 &amp; CHAR(10) &amp; CHAR(10), "") &amp;
  IF(LEN(TRIM(AE1346))&gt;0, "Back:" &amp; CHAR(10) &amp; AE1346, "")
)</f>
        <v/>
      </c>
      <c r="O1346" t="str">
        <f t="shared" ref="O1346:O1409" si="620">IF(ISBLANK(A1346), "", _xlfn.TEXTBEFORE(BX1346, " ("))</f>
        <v/>
      </c>
      <c r="P1346" t="str">
        <f t="shared" ref="P1346:P1409" si="621">IF(ISBLANK(A1346), "", TRIM(_xlfn.TEXTBEFORE(BW1346, " (")))</f>
        <v/>
      </c>
      <c r="Q1346" t="str">
        <f t="shared" ref="Q1346:Q1409" si="622">IF(ISBLANK(A1346), "", BJ1346)</f>
        <v/>
      </c>
      <c r="R1346" t="str">
        <f t="shared" ref="R1346:R1409" si="623">IF(ISBLANK(A1346), "", CD1346)</f>
        <v/>
      </c>
      <c r="S1346" t="str">
        <f t="shared" ref="S1346:S1409" si="624">IF(ISBLANK(A1346),"","No Battery")</f>
        <v/>
      </c>
      <c r="T1346" t="str">
        <f t="shared" ref="T1346:T1409" si="625">IF(ISBLANK(A1346), "", IFERROR(_xlfn.TEXTBEFORE(BT1346, ", Output:"), "Not Found"))</f>
        <v/>
      </c>
      <c r="U1346" t="str">
        <f t="shared" ref="U1346:U1409" si="626">IF(ISBLANK(A1346), "", IF(BY1346 = "N/A", "", BY1346))</f>
        <v/>
      </c>
      <c r="V1346" t="str">
        <f t="shared" ref="V1346:V1409" si="627">IF(ISBLANK(A1346), "", BC1346)</f>
        <v/>
      </c>
      <c r="W1346" t="str">
        <f t="shared" ref="W1346:W1409" si="628">IF(
  ISBLANK(A1346),
  "",
  LEFT(V1346, SEARCH("processor", LOWER(V1346)) - 1) &amp;
  MID(V1346, SEARCH("processor", LOWER(V1346)) + 10, FIND(" ", MID(V1346, SEARCH("processor", LOWER(V1346)) + 10, 20)) - 1)
)</f>
        <v/>
      </c>
      <c r="X1346" t="str">
        <f t="shared" ref="X1346:X1409" si="629">IF(
  ISBLANK(A1346),
  "",
  IFERROR(
    IF(
      ISNUMBER(SEARCH("Core™ i", E1346)),
      _xlfn.TEXTBEFORE(_xlfn.TEXTAFTER(E1346, "Core™ "), " "),
      IF(ISNUMBER(SEARCH("Core™ Ultra 7", E1346)), "U7",
      IF(ISNUMBER(SEARCH("Core™ Ultra 5", E1346)), "U5",
      IF(ISNUMBER(SEARCH("Core™ Ultra 3", E1346)), "U3",
      IF(ISNUMBER(SEARCH("Core™ 7", E1346)), "Core 7",
      IF(ISNUMBER(SEARCH("Core™ 5", E1346)), "Core 5",
      IF(ISNUMBER(SEARCH("Core™ 3", E1346)), "Core 3",
      IF(ISNUMBER(SEARCH("Ryzen™ 7", E1346)), "R7",
      IF(ISNUMBER(SEARCH("Ryzen™ 5", E1346)), "R5",
      IF(ISNUMBER(SEARCH("Ryzen™ 3", E1346)), "R3",
      W1346
    )))))))))),
    E1346
  )
)</f>
        <v/>
      </c>
      <c r="Y1346" t="str">
        <f t="shared" ref="Y1346:Y1409" si="630">IF(ISBLANK(A1346), "",
  IF(OR(X1346="U3", X1346="U5", X1346="U7", X1346="Core 3", X1346="Core 5", X1346="Core 7"),
    X1346 &amp; " " &amp; TRIM(RIGHT(W1346, LEN(W1346) - FIND("♦", SUBSTITUTE(W1346, " ", "♦", LEN(W1346) - LEN(SUBSTITUTE(W1346, " ", "")))))),
    IF(OR(X1346="R3", X1346="R5", X1346="R7"),
      X1346 &amp; " " &amp; TRIM(MID(
        W1346,
        FIND("♦", SUBSTITUTE(W1346, " ", "♦", LEN(W1346) - LEN(SUBSTITUTE(W1346, " ", "")) - 1)) + 1,
        FIND("♦", SUBSTITUTE(W1346, " ", "♦", LEN(W1346) - LEN(SUBSTITUTE(W1346, " ", "")))) - FIND("♦", SUBSTITUTE(W1346, " ", "♦", LEN(W1346) - LEN(SUBSTITUTE(W1346, " ", "")) - 1)) - 1
      )),
      X1346
    )
  )
)</f>
        <v/>
      </c>
      <c r="Z1346" t="str">
        <f t="shared" si="610"/>
        <v/>
      </c>
      <c r="AA1346" t="str">
        <f t="shared" ref="AA1346:AA1409" si="631">IF(
  ISBLANK(F1346),
  "",
  IF(
    ISNUMBER(SEARCH("RTX", F1346)),
    "/" &amp; LEFT(MID(F1346, SEARCH("RTX", F1346), 15),
               IFERROR(SEARCH(" ", MID(F1346, SEARCH("RTX", F1346), 15), 6) - 1, 15)),
    ""
  )
)</f>
        <v/>
      </c>
      <c r="AB1346" t="str">
        <f t="shared" ref="AB1346:AB1409" si="632">IF(ISBLANK(A1346), "", BH1346)</f>
        <v/>
      </c>
      <c r="AC1346" t="str">
        <f t="shared" ref="AC1346:AC1409" si="633">IF(ISBLANK(A1346), "", BI1346)</f>
        <v/>
      </c>
      <c r="AD1346" t="str">
        <f t="shared" ref="AD1346:AD1409" si="634">IF(ISBLANK(A1346), "", BU1346)</f>
        <v/>
      </c>
      <c r="AE1346" t="str">
        <f t="shared" ref="AE1346:AE1409" si="635">IF(ISBLANK(A1346), "", BV1346)</f>
        <v/>
      </c>
      <c r="AF1346" t="str">
        <f t="shared" ref="AF1346:AF1409" si="636">IF(ISBLANK(A1346),"",IFERROR(_xlfn.TEXTBEFORE(A1346, "-"), A1346))</f>
        <v/>
      </c>
    </row>
    <row r="1347" spans="4:32" ht="14.4" hidden="1">
      <c r="D1347" t="str">
        <f t="shared" si="611"/>
        <v/>
      </c>
      <c r="E1347" t="str">
        <f t="shared" si="612"/>
        <v/>
      </c>
      <c r="F1347" t="str">
        <f t="shared" si="613"/>
        <v/>
      </c>
      <c r="G1347" t="str">
        <f t="shared" si="609"/>
        <v/>
      </c>
      <c r="I1347" t="str">
        <f t="shared" si="614"/>
        <v/>
      </c>
      <c r="J1347" t="str">
        <f t="shared" si="615"/>
        <v/>
      </c>
      <c r="K1347" t="str">
        <f t="shared" si="616"/>
        <v/>
      </c>
      <c r="L1347" t="str">
        <f t="shared" si="617"/>
        <v/>
      </c>
      <c r="M1347" t="str">
        <f t="shared" si="618"/>
        <v/>
      </c>
      <c r="N1347" t="str">
        <f t="shared" si="619"/>
        <v/>
      </c>
      <c r="O1347" t="str">
        <f t="shared" si="620"/>
        <v/>
      </c>
      <c r="P1347" t="str">
        <f t="shared" si="621"/>
        <v/>
      </c>
      <c r="Q1347" t="str">
        <f t="shared" si="622"/>
        <v/>
      </c>
      <c r="R1347" t="str">
        <f t="shared" si="623"/>
        <v/>
      </c>
      <c r="S1347" t="str">
        <f t="shared" si="624"/>
        <v/>
      </c>
      <c r="T1347" t="str">
        <f t="shared" si="625"/>
        <v/>
      </c>
      <c r="U1347" t="str">
        <f t="shared" si="626"/>
        <v/>
      </c>
      <c r="V1347" t="str">
        <f t="shared" si="627"/>
        <v/>
      </c>
      <c r="W1347" t="str">
        <f t="shared" si="628"/>
        <v/>
      </c>
      <c r="X1347" t="str">
        <f t="shared" si="629"/>
        <v/>
      </c>
      <c r="Y1347" t="str">
        <f t="shared" si="630"/>
        <v/>
      </c>
      <c r="Z1347" t="str">
        <f t="shared" si="610"/>
        <v/>
      </c>
      <c r="AA1347" t="str">
        <f t="shared" si="631"/>
        <v/>
      </c>
      <c r="AB1347" t="str">
        <f t="shared" si="632"/>
        <v/>
      </c>
      <c r="AC1347" t="str">
        <f t="shared" si="633"/>
        <v/>
      </c>
      <c r="AD1347" t="str">
        <f t="shared" si="634"/>
        <v/>
      </c>
      <c r="AE1347" t="str">
        <f t="shared" si="635"/>
        <v/>
      </c>
      <c r="AF1347" t="str">
        <f t="shared" si="636"/>
        <v/>
      </c>
    </row>
    <row r="1348" spans="4:32" ht="14.4" hidden="1">
      <c r="D1348" t="str">
        <f t="shared" si="611"/>
        <v/>
      </c>
      <c r="E1348" t="str">
        <f t="shared" si="612"/>
        <v/>
      </c>
      <c r="F1348" t="str">
        <f t="shared" si="613"/>
        <v/>
      </c>
      <c r="G1348" t="str">
        <f t="shared" si="609"/>
        <v/>
      </c>
      <c r="I1348" t="str">
        <f t="shared" si="614"/>
        <v/>
      </c>
      <c r="J1348" t="str">
        <f t="shared" si="615"/>
        <v/>
      </c>
      <c r="K1348" t="str">
        <f t="shared" si="616"/>
        <v/>
      </c>
      <c r="L1348" t="str">
        <f t="shared" si="617"/>
        <v/>
      </c>
      <c r="M1348" t="str">
        <f t="shared" si="618"/>
        <v/>
      </c>
      <c r="N1348" t="str">
        <f t="shared" si="619"/>
        <v/>
      </c>
      <c r="O1348" t="str">
        <f t="shared" si="620"/>
        <v/>
      </c>
      <c r="P1348" t="str">
        <f t="shared" si="621"/>
        <v/>
      </c>
      <c r="Q1348" t="str">
        <f t="shared" si="622"/>
        <v/>
      </c>
      <c r="R1348" t="str">
        <f t="shared" si="623"/>
        <v/>
      </c>
      <c r="S1348" t="str">
        <f t="shared" si="624"/>
        <v/>
      </c>
      <c r="T1348" t="str">
        <f t="shared" si="625"/>
        <v/>
      </c>
      <c r="U1348" t="str">
        <f t="shared" si="626"/>
        <v/>
      </c>
      <c r="V1348" t="str">
        <f t="shared" si="627"/>
        <v/>
      </c>
      <c r="W1348" t="str">
        <f t="shared" si="628"/>
        <v/>
      </c>
      <c r="X1348" t="str">
        <f t="shared" si="629"/>
        <v/>
      </c>
      <c r="Y1348" t="str">
        <f t="shared" si="630"/>
        <v/>
      </c>
      <c r="Z1348" t="str">
        <f t="shared" si="610"/>
        <v/>
      </c>
      <c r="AA1348" t="str">
        <f t="shared" si="631"/>
        <v/>
      </c>
      <c r="AB1348" t="str">
        <f t="shared" si="632"/>
        <v/>
      </c>
      <c r="AC1348" t="str">
        <f t="shared" si="633"/>
        <v/>
      </c>
      <c r="AD1348" t="str">
        <f t="shared" si="634"/>
        <v/>
      </c>
      <c r="AE1348" t="str">
        <f t="shared" si="635"/>
        <v/>
      </c>
      <c r="AF1348" t="str">
        <f t="shared" si="636"/>
        <v/>
      </c>
    </row>
    <row r="1349" spans="4:32" ht="14.4" hidden="1">
      <c r="D1349" t="str">
        <f t="shared" si="611"/>
        <v/>
      </c>
      <c r="E1349" t="str">
        <f t="shared" si="612"/>
        <v/>
      </c>
      <c r="F1349" t="str">
        <f t="shared" si="613"/>
        <v/>
      </c>
      <c r="G1349" t="str">
        <f t="shared" si="609"/>
        <v/>
      </c>
      <c r="I1349" t="str">
        <f t="shared" si="614"/>
        <v/>
      </c>
      <c r="J1349" t="str">
        <f t="shared" si="615"/>
        <v/>
      </c>
      <c r="K1349" t="str">
        <f t="shared" si="616"/>
        <v/>
      </c>
      <c r="L1349" t="str">
        <f t="shared" si="617"/>
        <v/>
      </c>
      <c r="M1349" t="str">
        <f t="shared" si="618"/>
        <v/>
      </c>
      <c r="N1349" t="str">
        <f t="shared" si="619"/>
        <v/>
      </c>
      <c r="O1349" t="str">
        <f t="shared" si="620"/>
        <v/>
      </c>
      <c r="P1349" t="str">
        <f t="shared" si="621"/>
        <v/>
      </c>
      <c r="Q1349" t="str">
        <f t="shared" si="622"/>
        <v/>
      </c>
      <c r="R1349" t="str">
        <f t="shared" si="623"/>
        <v/>
      </c>
      <c r="S1349" t="str">
        <f t="shared" si="624"/>
        <v/>
      </c>
      <c r="T1349" t="str">
        <f t="shared" si="625"/>
        <v/>
      </c>
      <c r="U1349" t="str">
        <f t="shared" si="626"/>
        <v/>
      </c>
      <c r="V1349" t="str">
        <f t="shared" si="627"/>
        <v/>
      </c>
      <c r="W1349" t="str">
        <f t="shared" si="628"/>
        <v/>
      </c>
      <c r="X1349" t="str">
        <f t="shared" si="629"/>
        <v/>
      </c>
      <c r="Y1349" t="str">
        <f t="shared" si="630"/>
        <v/>
      </c>
      <c r="Z1349" t="str">
        <f t="shared" si="610"/>
        <v/>
      </c>
      <c r="AA1349" t="str">
        <f t="shared" si="631"/>
        <v/>
      </c>
      <c r="AB1349" t="str">
        <f t="shared" si="632"/>
        <v/>
      </c>
      <c r="AC1349" t="str">
        <f t="shared" si="633"/>
        <v/>
      </c>
      <c r="AD1349" t="str">
        <f t="shared" si="634"/>
        <v/>
      </c>
      <c r="AE1349" t="str">
        <f t="shared" si="635"/>
        <v/>
      </c>
      <c r="AF1349" t="str">
        <f t="shared" si="636"/>
        <v/>
      </c>
    </row>
    <row r="1350" spans="4:32" ht="14.4" hidden="1">
      <c r="D1350" t="str">
        <f t="shared" si="611"/>
        <v/>
      </c>
      <c r="E1350" t="str">
        <f t="shared" si="612"/>
        <v/>
      </c>
      <c r="F1350" t="str">
        <f t="shared" si="613"/>
        <v/>
      </c>
      <c r="G1350" t="str">
        <f t="shared" si="609"/>
        <v/>
      </c>
      <c r="I1350" t="str">
        <f t="shared" si="614"/>
        <v/>
      </c>
      <c r="J1350" t="str">
        <f t="shared" si="615"/>
        <v/>
      </c>
      <c r="K1350" t="str">
        <f t="shared" si="616"/>
        <v/>
      </c>
      <c r="L1350" t="str">
        <f t="shared" si="617"/>
        <v/>
      </c>
      <c r="M1350" t="str">
        <f t="shared" si="618"/>
        <v/>
      </c>
      <c r="N1350" t="str">
        <f t="shared" si="619"/>
        <v/>
      </c>
      <c r="O1350" t="str">
        <f t="shared" si="620"/>
        <v/>
      </c>
      <c r="P1350" t="str">
        <f t="shared" si="621"/>
        <v/>
      </c>
      <c r="Q1350" t="str">
        <f t="shared" si="622"/>
        <v/>
      </c>
      <c r="R1350" t="str">
        <f t="shared" si="623"/>
        <v/>
      </c>
      <c r="S1350" t="str">
        <f t="shared" si="624"/>
        <v/>
      </c>
      <c r="T1350" t="str">
        <f t="shared" si="625"/>
        <v/>
      </c>
      <c r="U1350" t="str">
        <f t="shared" si="626"/>
        <v/>
      </c>
      <c r="V1350" t="str">
        <f t="shared" si="627"/>
        <v/>
      </c>
      <c r="W1350" t="str">
        <f t="shared" si="628"/>
        <v/>
      </c>
      <c r="X1350" t="str">
        <f t="shared" si="629"/>
        <v/>
      </c>
      <c r="Y1350" t="str">
        <f t="shared" si="630"/>
        <v/>
      </c>
      <c r="Z1350" t="str">
        <f t="shared" si="610"/>
        <v/>
      </c>
      <c r="AA1350" t="str">
        <f t="shared" si="631"/>
        <v/>
      </c>
      <c r="AB1350" t="str">
        <f t="shared" si="632"/>
        <v/>
      </c>
      <c r="AC1350" t="str">
        <f t="shared" si="633"/>
        <v/>
      </c>
      <c r="AD1350" t="str">
        <f t="shared" si="634"/>
        <v/>
      </c>
      <c r="AE1350" t="str">
        <f t="shared" si="635"/>
        <v/>
      </c>
      <c r="AF1350" t="str">
        <f t="shared" si="636"/>
        <v/>
      </c>
    </row>
    <row r="1351" spans="4:32" ht="14.4" hidden="1">
      <c r="D1351" t="str">
        <f t="shared" si="611"/>
        <v/>
      </c>
      <c r="E1351" t="str">
        <f t="shared" si="612"/>
        <v/>
      </c>
      <c r="F1351" t="str">
        <f t="shared" si="613"/>
        <v/>
      </c>
      <c r="G1351" t="str">
        <f t="shared" si="609"/>
        <v/>
      </c>
      <c r="I1351" t="str">
        <f t="shared" si="614"/>
        <v/>
      </c>
      <c r="J1351" t="str">
        <f t="shared" si="615"/>
        <v/>
      </c>
      <c r="K1351" t="str">
        <f t="shared" si="616"/>
        <v/>
      </c>
      <c r="L1351" t="str">
        <f t="shared" si="617"/>
        <v/>
      </c>
      <c r="M1351" t="str">
        <f t="shared" si="618"/>
        <v/>
      </c>
      <c r="N1351" t="str">
        <f t="shared" si="619"/>
        <v/>
      </c>
      <c r="O1351" t="str">
        <f t="shared" si="620"/>
        <v/>
      </c>
      <c r="P1351" t="str">
        <f t="shared" si="621"/>
        <v/>
      </c>
      <c r="Q1351" t="str">
        <f t="shared" si="622"/>
        <v/>
      </c>
      <c r="R1351" t="str">
        <f t="shared" si="623"/>
        <v/>
      </c>
      <c r="S1351" t="str">
        <f t="shared" si="624"/>
        <v/>
      </c>
      <c r="T1351" t="str">
        <f t="shared" si="625"/>
        <v/>
      </c>
      <c r="U1351" t="str">
        <f t="shared" si="626"/>
        <v/>
      </c>
      <c r="V1351" t="str">
        <f t="shared" si="627"/>
        <v/>
      </c>
      <c r="W1351" t="str">
        <f t="shared" si="628"/>
        <v/>
      </c>
      <c r="X1351" t="str">
        <f t="shared" si="629"/>
        <v/>
      </c>
      <c r="Y1351" t="str">
        <f t="shared" si="630"/>
        <v/>
      </c>
      <c r="Z1351" t="str">
        <f t="shared" si="610"/>
        <v/>
      </c>
      <c r="AA1351" t="str">
        <f t="shared" si="631"/>
        <v/>
      </c>
      <c r="AB1351" t="str">
        <f t="shared" si="632"/>
        <v/>
      </c>
      <c r="AC1351" t="str">
        <f t="shared" si="633"/>
        <v/>
      </c>
      <c r="AD1351" t="str">
        <f t="shared" si="634"/>
        <v/>
      </c>
      <c r="AE1351" t="str">
        <f t="shared" si="635"/>
        <v/>
      </c>
      <c r="AF1351" t="str">
        <f t="shared" si="636"/>
        <v/>
      </c>
    </row>
    <row r="1352" spans="4:32" ht="14.4" hidden="1">
      <c r="D1352" t="str">
        <f t="shared" si="611"/>
        <v/>
      </c>
      <c r="E1352" t="str">
        <f t="shared" si="612"/>
        <v/>
      </c>
      <c r="F1352" t="str">
        <f t="shared" si="613"/>
        <v/>
      </c>
      <c r="G1352" t="str">
        <f t="shared" si="609"/>
        <v/>
      </c>
      <c r="I1352" t="str">
        <f t="shared" si="614"/>
        <v/>
      </c>
      <c r="J1352" t="str">
        <f t="shared" si="615"/>
        <v/>
      </c>
      <c r="K1352" t="str">
        <f t="shared" si="616"/>
        <v/>
      </c>
      <c r="L1352" t="str">
        <f t="shared" si="617"/>
        <v/>
      </c>
      <c r="M1352" t="str">
        <f t="shared" si="618"/>
        <v/>
      </c>
      <c r="N1352" t="str">
        <f t="shared" si="619"/>
        <v/>
      </c>
      <c r="O1352" t="str">
        <f t="shared" si="620"/>
        <v/>
      </c>
      <c r="P1352" t="str">
        <f t="shared" si="621"/>
        <v/>
      </c>
      <c r="Q1352" t="str">
        <f t="shared" si="622"/>
        <v/>
      </c>
      <c r="R1352" t="str">
        <f t="shared" si="623"/>
        <v/>
      </c>
      <c r="S1352" t="str">
        <f t="shared" si="624"/>
        <v/>
      </c>
      <c r="T1352" t="str">
        <f t="shared" si="625"/>
        <v/>
      </c>
      <c r="U1352" t="str">
        <f t="shared" si="626"/>
        <v/>
      </c>
      <c r="V1352" t="str">
        <f t="shared" si="627"/>
        <v/>
      </c>
      <c r="W1352" t="str">
        <f t="shared" si="628"/>
        <v/>
      </c>
      <c r="X1352" t="str">
        <f t="shared" si="629"/>
        <v/>
      </c>
      <c r="Y1352" t="str">
        <f t="shared" si="630"/>
        <v/>
      </c>
      <c r="Z1352" t="str">
        <f t="shared" si="610"/>
        <v/>
      </c>
      <c r="AA1352" t="str">
        <f t="shared" si="631"/>
        <v/>
      </c>
      <c r="AB1352" t="str">
        <f t="shared" si="632"/>
        <v/>
      </c>
      <c r="AC1352" t="str">
        <f t="shared" si="633"/>
        <v/>
      </c>
      <c r="AD1352" t="str">
        <f t="shared" si="634"/>
        <v/>
      </c>
      <c r="AE1352" t="str">
        <f t="shared" si="635"/>
        <v/>
      </c>
      <c r="AF1352" t="str">
        <f t="shared" si="636"/>
        <v/>
      </c>
    </row>
    <row r="1353" spans="4:32" ht="14.4" hidden="1">
      <c r="D1353" t="str">
        <f t="shared" si="611"/>
        <v/>
      </c>
      <c r="E1353" t="str">
        <f t="shared" si="612"/>
        <v/>
      </c>
      <c r="F1353" t="str">
        <f t="shared" si="613"/>
        <v/>
      </c>
      <c r="G1353" t="str">
        <f t="shared" si="609"/>
        <v/>
      </c>
      <c r="I1353" t="str">
        <f t="shared" si="614"/>
        <v/>
      </c>
      <c r="J1353" t="str">
        <f t="shared" si="615"/>
        <v/>
      </c>
      <c r="K1353" t="str">
        <f t="shared" si="616"/>
        <v/>
      </c>
      <c r="L1353" t="str">
        <f t="shared" si="617"/>
        <v/>
      </c>
      <c r="M1353" t="str">
        <f t="shared" si="618"/>
        <v/>
      </c>
      <c r="N1353" t="str">
        <f t="shared" si="619"/>
        <v/>
      </c>
      <c r="O1353" t="str">
        <f t="shared" si="620"/>
        <v/>
      </c>
      <c r="P1353" t="str">
        <f t="shared" si="621"/>
        <v/>
      </c>
      <c r="Q1353" t="str">
        <f t="shared" si="622"/>
        <v/>
      </c>
      <c r="R1353" t="str">
        <f t="shared" si="623"/>
        <v/>
      </c>
      <c r="S1353" t="str">
        <f t="shared" si="624"/>
        <v/>
      </c>
      <c r="T1353" t="str">
        <f t="shared" si="625"/>
        <v/>
      </c>
      <c r="U1353" t="str">
        <f t="shared" si="626"/>
        <v/>
      </c>
      <c r="V1353" t="str">
        <f t="shared" si="627"/>
        <v/>
      </c>
      <c r="W1353" t="str">
        <f t="shared" si="628"/>
        <v/>
      </c>
      <c r="X1353" t="str">
        <f t="shared" si="629"/>
        <v/>
      </c>
      <c r="Y1353" t="str">
        <f t="shared" si="630"/>
        <v/>
      </c>
      <c r="Z1353" t="str">
        <f t="shared" si="610"/>
        <v/>
      </c>
      <c r="AA1353" t="str">
        <f t="shared" si="631"/>
        <v/>
      </c>
      <c r="AB1353" t="str">
        <f t="shared" si="632"/>
        <v/>
      </c>
      <c r="AC1353" t="str">
        <f t="shared" si="633"/>
        <v/>
      </c>
      <c r="AD1353" t="str">
        <f t="shared" si="634"/>
        <v/>
      </c>
      <c r="AE1353" t="str">
        <f t="shared" si="635"/>
        <v/>
      </c>
      <c r="AF1353" t="str">
        <f t="shared" si="636"/>
        <v/>
      </c>
    </row>
    <row r="1354" spans="4:32" ht="14.4" hidden="1">
      <c r="D1354" t="str">
        <f t="shared" si="611"/>
        <v/>
      </c>
      <c r="E1354" t="str">
        <f t="shared" si="612"/>
        <v/>
      </c>
      <c r="F1354" t="str">
        <f t="shared" si="613"/>
        <v/>
      </c>
      <c r="G1354" t="str">
        <f t="shared" si="609"/>
        <v/>
      </c>
      <c r="I1354" t="str">
        <f t="shared" si="614"/>
        <v/>
      </c>
      <c r="J1354" t="str">
        <f t="shared" si="615"/>
        <v/>
      </c>
      <c r="K1354" t="str">
        <f t="shared" si="616"/>
        <v/>
      </c>
      <c r="L1354" t="str">
        <f t="shared" si="617"/>
        <v/>
      </c>
      <c r="M1354" t="str">
        <f t="shared" si="618"/>
        <v/>
      </c>
      <c r="N1354" t="str">
        <f t="shared" si="619"/>
        <v/>
      </c>
      <c r="O1354" t="str">
        <f t="shared" si="620"/>
        <v/>
      </c>
      <c r="P1354" t="str">
        <f t="shared" si="621"/>
        <v/>
      </c>
      <c r="Q1354" t="str">
        <f t="shared" si="622"/>
        <v/>
      </c>
      <c r="R1354" t="str">
        <f t="shared" si="623"/>
        <v/>
      </c>
      <c r="S1354" t="str">
        <f t="shared" si="624"/>
        <v/>
      </c>
      <c r="T1354" t="str">
        <f t="shared" si="625"/>
        <v/>
      </c>
      <c r="U1354" t="str">
        <f t="shared" si="626"/>
        <v/>
      </c>
      <c r="V1354" t="str">
        <f t="shared" si="627"/>
        <v/>
      </c>
      <c r="W1354" t="str">
        <f t="shared" si="628"/>
        <v/>
      </c>
      <c r="X1354" t="str">
        <f t="shared" si="629"/>
        <v/>
      </c>
      <c r="Y1354" t="str">
        <f t="shared" si="630"/>
        <v/>
      </c>
      <c r="Z1354" t="str">
        <f t="shared" si="610"/>
        <v/>
      </c>
      <c r="AA1354" t="str">
        <f t="shared" si="631"/>
        <v/>
      </c>
      <c r="AB1354" t="str">
        <f t="shared" si="632"/>
        <v/>
      </c>
      <c r="AC1354" t="str">
        <f t="shared" si="633"/>
        <v/>
      </c>
      <c r="AD1354" t="str">
        <f t="shared" si="634"/>
        <v/>
      </c>
      <c r="AE1354" t="str">
        <f t="shared" si="635"/>
        <v/>
      </c>
      <c r="AF1354" t="str">
        <f t="shared" si="636"/>
        <v/>
      </c>
    </row>
    <row r="1355" spans="4:32" ht="14.4" hidden="1">
      <c r="D1355" t="str">
        <f t="shared" si="611"/>
        <v/>
      </c>
      <c r="E1355" t="str">
        <f t="shared" si="612"/>
        <v/>
      </c>
      <c r="F1355" t="str">
        <f t="shared" si="613"/>
        <v/>
      </c>
      <c r="G1355" t="str">
        <f t="shared" si="609"/>
        <v/>
      </c>
      <c r="I1355" t="str">
        <f t="shared" si="614"/>
        <v/>
      </c>
      <c r="J1355" t="str">
        <f t="shared" si="615"/>
        <v/>
      </c>
      <c r="K1355" t="str">
        <f t="shared" si="616"/>
        <v/>
      </c>
      <c r="L1355" t="str">
        <f t="shared" si="617"/>
        <v/>
      </c>
      <c r="M1355" t="str">
        <f t="shared" si="618"/>
        <v/>
      </c>
      <c r="N1355" t="str">
        <f t="shared" si="619"/>
        <v/>
      </c>
      <c r="O1355" t="str">
        <f t="shared" si="620"/>
        <v/>
      </c>
      <c r="P1355" t="str">
        <f t="shared" si="621"/>
        <v/>
      </c>
      <c r="Q1355" t="str">
        <f t="shared" si="622"/>
        <v/>
      </c>
      <c r="R1355" t="str">
        <f t="shared" si="623"/>
        <v/>
      </c>
      <c r="S1355" t="str">
        <f t="shared" si="624"/>
        <v/>
      </c>
      <c r="T1355" t="str">
        <f t="shared" si="625"/>
        <v/>
      </c>
      <c r="U1355" t="str">
        <f t="shared" si="626"/>
        <v/>
      </c>
      <c r="V1355" t="str">
        <f t="shared" si="627"/>
        <v/>
      </c>
      <c r="W1355" t="str">
        <f t="shared" si="628"/>
        <v/>
      </c>
      <c r="X1355" t="str">
        <f t="shared" si="629"/>
        <v/>
      </c>
      <c r="Y1355" t="str">
        <f t="shared" si="630"/>
        <v/>
      </c>
      <c r="Z1355" t="str">
        <f t="shared" si="610"/>
        <v/>
      </c>
      <c r="AA1355" t="str">
        <f t="shared" si="631"/>
        <v/>
      </c>
      <c r="AB1355" t="str">
        <f t="shared" si="632"/>
        <v/>
      </c>
      <c r="AC1355" t="str">
        <f t="shared" si="633"/>
        <v/>
      </c>
      <c r="AD1355" t="str">
        <f t="shared" si="634"/>
        <v/>
      </c>
      <c r="AE1355" t="str">
        <f t="shared" si="635"/>
        <v/>
      </c>
      <c r="AF1355" t="str">
        <f t="shared" si="636"/>
        <v/>
      </c>
    </row>
    <row r="1356" spans="4:32" ht="14.4" hidden="1">
      <c r="D1356" t="str">
        <f t="shared" si="611"/>
        <v/>
      </c>
      <c r="E1356" t="str">
        <f t="shared" si="612"/>
        <v/>
      </c>
      <c r="F1356" t="str">
        <f t="shared" si="613"/>
        <v/>
      </c>
      <c r="G1356" t="str">
        <f t="shared" si="609"/>
        <v/>
      </c>
      <c r="I1356" t="str">
        <f t="shared" si="614"/>
        <v/>
      </c>
      <c r="J1356" t="str">
        <f t="shared" si="615"/>
        <v/>
      </c>
      <c r="K1356" t="str">
        <f t="shared" si="616"/>
        <v/>
      </c>
      <c r="L1356" t="str">
        <f t="shared" si="617"/>
        <v/>
      </c>
      <c r="M1356" t="str">
        <f t="shared" si="618"/>
        <v/>
      </c>
      <c r="N1356" t="str">
        <f t="shared" si="619"/>
        <v/>
      </c>
      <c r="O1356" t="str">
        <f t="shared" si="620"/>
        <v/>
      </c>
      <c r="P1356" t="str">
        <f t="shared" si="621"/>
        <v/>
      </c>
      <c r="Q1356" t="str">
        <f t="shared" si="622"/>
        <v/>
      </c>
      <c r="R1356" t="str">
        <f t="shared" si="623"/>
        <v/>
      </c>
      <c r="S1356" t="str">
        <f t="shared" si="624"/>
        <v/>
      </c>
      <c r="T1356" t="str">
        <f t="shared" si="625"/>
        <v/>
      </c>
      <c r="U1356" t="str">
        <f t="shared" si="626"/>
        <v/>
      </c>
      <c r="V1356" t="str">
        <f t="shared" si="627"/>
        <v/>
      </c>
      <c r="W1356" t="str">
        <f t="shared" si="628"/>
        <v/>
      </c>
      <c r="X1356" t="str">
        <f t="shared" si="629"/>
        <v/>
      </c>
      <c r="Y1356" t="str">
        <f t="shared" si="630"/>
        <v/>
      </c>
      <c r="Z1356" t="str">
        <f t="shared" si="610"/>
        <v/>
      </c>
      <c r="AA1356" t="str">
        <f t="shared" si="631"/>
        <v/>
      </c>
      <c r="AB1356" t="str">
        <f t="shared" si="632"/>
        <v/>
      </c>
      <c r="AC1356" t="str">
        <f t="shared" si="633"/>
        <v/>
      </c>
      <c r="AD1356" t="str">
        <f t="shared" si="634"/>
        <v/>
      </c>
      <c r="AE1356" t="str">
        <f t="shared" si="635"/>
        <v/>
      </c>
      <c r="AF1356" t="str">
        <f t="shared" si="636"/>
        <v/>
      </c>
    </row>
    <row r="1357" spans="4:32" ht="14.4" hidden="1">
      <c r="D1357" t="str">
        <f t="shared" si="611"/>
        <v/>
      </c>
      <c r="E1357" t="str">
        <f t="shared" si="612"/>
        <v/>
      </c>
      <c r="F1357" t="str">
        <f t="shared" si="613"/>
        <v/>
      </c>
      <c r="G1357" t="str">
        <f t="shared" si="609"/>
        <v/>
      </c>
      <c r="I1357" t="str">
        <f t="shared" si="614"/>
        <v/>
      </c>
      <c r="J1357" t="str">
        <f t="shared" si="615"/>
        <v/>
      </c>
      <c r="K1357" t="str">
        <f t="shared" si="616"/>
        <v/>
      </c>
      <c r="L1357" t="str">
        <f t="shared" si="617"/>
        <v/>
      </c>
      <c r="M1357" t="str">
        <f t="shared" si="618"/>
        <v/>
      </c>
      <c r="N1357" t="str">
        <f t="shared" si="619"/>
        <v/>
      </c>
      <c r="O1357" t="str">
        <f t="shared" si="620"/>
        <v/>
      </c>
      <c r="P1357" t="str">
        <f t="shared" si="621"/>
        <v/>
      </c>
      <c r="Q1357" t="str">
        <f t="shared" si="622"/>
        <v/>
      </c>
      <c r="R1357" t="str">
        <f t="shared" si="623"/>
        <v/>
      </c>
      <c r="S1357" t="str">
        <f t="shared" si="624"/>
        <v/>
      </c>
      <c r="T1357" t="str">
        <f t="shared" si="625"/>
        <v/>
      </c>
      <c r="U1357" t="str">
        <f t="shared" si="626"/>
        <v/>
      </c>
      <c r="V1357" t="str">
        <f t="shared" si="627"/>
        <v/>
      </c>
      <c r="W1357" t="str">
        <f t="shared" si="628"/>
        <v/>
      </c>
      <c r="X1357" t="str">
        <f t="shared" si="629"/>
        <v/>
      </c>
      <c r="Y1357" t="str">
        <f t="shared" si="630"/>
        <v/>
      </c>
      <c r="Z1357" t="str">
        <f t="shared" si="610"/>
        <v/>
      </c>
      <c r="AA1357" t="str">
        <f t="shared" si="631"/>
        <v/>
      </c>
      <c r="AB1357" t="str">
        <f t="shared" si="632"/>
        <v/>
      </c>
      <c r="AC1357" t="str">
        <f t="shared" si="633"/>
        <v/>
      </c>
      <c r="AD1357" t="str">
        <f t="shared" si="634"/>
        <v/>
      </c>
      <c r="AE1357" t="str">
        <f t="shared" si="635"/>
        <v/>
      </c>
      <c r="AF1357" t="str">
        <f t="shared" si="636"/>
        <v/>
      </c>
    </row>
    <row r="1358" spans="4:32" ht="14.4" hidden="1">
      <c r="D1358" t="str">
        <f t="shared" si="611"/>
        <v/>
      </c>
      <c r="E1358" t="str">
        <f t="shared" si="612"/>
        <v/>
      </c>
      <c r="F1358" t="str">
        <f t="shared" si="613"/>
        <v/>
      </c>
      <c r="G1358" t="str">
        <f t="shared" si="609"/>
        <v/>
      </c>
      <c r="I1358" t="str">
        <f t="shared" si="614"/>
        <v/>
      </c>
      <c r="J1358" t="str">
        <f t="shared" si="615"/>
        <v/>
      </c>
      <c r="K1358" t="str">
        <f t="shared" si="616"/>
        <v/>
      </c>
      <c r="L1358" t="str">
        <f t="shared" si="617"/>
        <v/>
      </c>
      <c r="M1358" t="str">
        <f t="shared" si="618"/>
        <v/>
      </c>
      <c r="N1358" t="str">
        <f t="shared" si="619"/>
        <v/>
      </c>
      <c r="O1358" t="str">
        <f t="shared" si="620"/>
        <v/>
      </c>
      <c r="P1358" t="str">
        <f t="shared" si="621"/>
        <v/>
      </c>
      <c r="Q1358" t="str">
        <f t="shared" si="622"/>
        <v/>
      </c>
      <c r="R1358" t="str">
        <f t="shared" si="623"/>
        <v/>
      </c>
      <c r="S1358" t="str">
        <f t="shared" si="624"/>
        <v/>
      </c>
      <c r="T1358" t="str">
        <f t="shared" si="625"/>
        <v/>
      </c>
      <c r="U1358" t="str">
        <f t="shared" si="626"/>
        <v/>
      </c>
      <c r="V1358" t="str">
        <f t="shared" si="627"/>
        <v/>
      </c>
      <c r="W1358" t="str">
        <f t="shared" si="628"/>
        <v/>
      </c>
      <c r="X1358" t="str">
        <f t="shared" si="629"/>
        <v/>
      </c>
      <c r="Y1358" t="str">
        <f t="shared" si="630"/>
        <v/>
      </c>
      <c r="Z1358" t="str">
        <f t="shared" si="610"/>
        <v/>
      </c>
      <c r="AA1358" t="str">
        <f t="shared" si="631"/>
        <v/>
      </c>
      <c r="AB1358" t="str">
        <f t="shared" si="632"/>
        <v/>
      </c>
      <c r="AC1358" t="str">
        <f t="shared" si="633"/>
        <v/>
      </c>
      <c r="AD1358" t="str">
        <f t="shared" si="634"/>
        <v/>
      </c>
      <c r="AE1358" t="str">
        <f t="shared" si="635"/>
        <v/>
      </c>
      <c r="AF1358" t="str">
        <f t="shared" si="636"/>
        <v/>
      </c>
    </row>
    <row r="1359" spans="4:32" ht="14.4" hidden="1">
      <c r="D1359" t="str">
        <f t="shared" si="611"/>
        <v/>
      </c>
      <c r="E1359" t="str">
        <f t="shared" si="612"/>
        <v/>
      </c>
      <c r="F1359" t="str">
        <f t="shared" si="613"/>
        <v/>
      </c>
      <c r="G1359" t="str">
        <f t="shared" si="609"/>
        <v/>
      </c>
      <c r="I1359" t="str">
        <f t="shared" si="614"/>
        <v/>
      </c>
      <c r="J1359" t="str">
        <f t="shared" si="615"/>
        <v/>
      </c>
      <c r="K1359" t="str">
        <f t="shared" si="616"/>
        <v/>
      </c>
      <c r="L1359" t="str">
        <f t="shared" si="617"/>
        <v/>
      </c>
      <c r="M1359" t="str">
        <f t="shared" si="618"/>
        <v/>
      </c>
      <c r="N1359" t="str">
        <f t="shared" si="619"/>
        <v/>
      </c>
      <c r="O1359" t="str">
        <f t="shared" si="620"/>
        <v/>
      </c>
      <c r="P1359" t="str">
        <f t="shared" si="621"/>
        <v/>
      </c>
      <c r="Q1359" t="str">
        <f t="shared" si="622"/>
        <v/>
      </c>
      <c r="R1359" t="str">
        <f t="shared" si="623"/>
        <v/>
      </c>
      <c r="S1359" t="str">
        <f t="shared" si="624"/>
        <v/>
      </c>
      <c r="T1359" t="str">
        <f t="shared" si="625"/>
        <v/>
      </c>
      <c r="U1359" t="str">
        <f t="shared" si="626"/>
        <v/>
      </c>
      <c r="V1359" t="str">
        <f t="shared" si="627"/>
        <v/>
      </c>
      <c r="W1359" t="str">
        <f t="shared" si="628"/>
        <v/>
      </c>
      <c r="X1359" t="str">
        <f t="shared" si="629"/>
        <v/>
      </c>
      <c r="Y1359" t="str">
        <f t="shared" si="630"/>
        <v/>
      </c>
      <c r="Z1359" t="str">
        <f t="shared" si="610"/>
        <v/>
      </c>
      <c r="AA1359" t="str">
        <f t="shared" si="631"/>
        <v/>
      </c>
      <c r="AB1359" t="str">
        <f t="shared" si="632"/>
        <v/>
      </c>
      <c r="AC1359" t="str">
        <f t="shared" si="633"/>
        <v/>
      </c>
      <c r="AD1359" t="str">
        <f t="shared" si="634"/>
        <v/>
      </c>
      <c r="AE1359" t="str">
        <f t="shared" si="635"/>
        <v/>
      </c>
      <c r="AF1359" t="str">
        <f t="shared" si="636"/>
        <v/>
      </c>
    </row>
    <row r="1360" spans="4:32" ht="14.4" hidden="1">
      <c r="D1360" t="str">
        <f t="shared" si="611"/>
        <v/>
      </c>
      <c r="E1360" t="str">
        <f t="shared" si="612"/>
        <v/>
      </c>
      <c r="F1360" t="str">
        <f t="shared" si="613"/>
        <v/>
      </c>
      <c r="G1360" t="str">
        <f t="shared" si="609"/>
        <v/>
      </c>
      <c r="I1360" t="str">
        <f t="shared" si="614"/>
        <v/>
      </c>
      <c r="J1360" t="str">
        <f t="shared" si="615"/>
        <v/>
      </c>
      <c r="K1360" t="str">
        <f t="shared" si="616"/>
        <v/>
      </c>
      <c r="L1360" t="str">
        <f t="shared" si="617"/>
        <v/>
      </c>
      <c r="M1360" t="str">
        <f t="shared" si="618"/>
        <v/>
      </c>
      <c r="N1360" t="str">
        <f t="shared" si="619"/>
        <v/>
      </c>
      <c r="O1360" t="str">
        <f t="shared" si="620"/>
        <v/>
      </c>
      <c r="P1360" t="str">
        <f t="shared" si="621"/>
        <v/>
      </c>
      <c r="Q1360" t="str">
        <f t="shared" si="622"/>
        <v/>
      </c>
      <c r="R1360" t="str">
        <f t="shared" si="623"/>
        <v/>
      </c>
      <c r="S1360" t="str">
        <f t="shared" si="624"/>
        <v/>
      </c>
      <c r="T1360" t="str">
        <f t="shared" si="625"/>
        <v/>
      </c>
      <c r="U1360" t="str">
        <f t="shared" si="626"/>
        <v/>
      </c>
      <c r="V1360" t="str">
        <f t="shared" si="627"/>
        <v/>
      </c>
      <c r="W1360" t="str">
        <f t="shared" si="628"/>
        <v/>
      </c>
      <c r="X1360" t="str">
        <f t="shared" si="629"/>
        <v/>
      </c>
      <c r="Y1360" t="str">
        <f t="shared" si="630"/>
        <v/>
      </c>
      <c r="Z1360" t="str">
        <f t="shared" si="610"/>
        <v/>
      </c>
      <c r="AA1360" t="str">
        <f t="shared" si="631"/>
        <v/>
      </c>
      <c r="AB1360" t="str">
        <f t="shared" si="632"/>
        <v/>
      </c>
      <c r="AC1360" t="str">
        <f t="shared" si="633"/>
        <v/>
      </c>
      <c r="AD1360" t="str">
        <f t="shared" si="634"/>
        <v/>
      </c>
      <c r="AE1360" t="str">
        <f t="shared" si="635"/>
        <v/>
      </c>
      <c r="AF1360" t="str">
        <f t="shared" si="636"/>
        <v/>
      </c>
    </row>
    <row r="1361" spans="4:32" ht="14.4" hidden="1">
      <c r="D1361" t="str">
        <f t="shared" si="611"/>
        <v/>
      </c>
      <c r="E1361" t="str">
        <f t="shared" si="612"/>
        <v/>
      </c>
      <c r="F1361" t="str">
        <f t="shared" si="613"/>
        <v/>
      </c>
      <c r="G1361" t="str">
        <f t="shared" si="609"/>
        <v/>
      </c>
      <c r="I1361" t="str">
        <f t="shared" si="614"/>
        <v/>
      </c>
      <c r="J1361" t="str">
        <f t="shared" si="615"/>
        <v/>
      </c>
      <c r="K1361" t="str">
        <f t="shared" si="616"/>
        <v/>
      </c>
      <c r="L1361" t="str">
        <f t="shared" si="617"/>
        <v/>
      </c>
      <c r="M1361" t="str">
        <f t="shared" si="618"/>
        <v/>
      </c>
      <c r="N1361" t="str">
        <f t="shared" si="619"/>
        <v/>
      </c>
      <c r="O1361" t="str">
        <f t="shared" si="620"/>
        <v/>
      </c>
      <c r="P1361" t="str">
        <f t="shared" si="621"/>
        <v/>
      </c>
      <c r="Q1361" t="str">
        <f t="shared" si="622"/>
        <v/>
      </c>
      <c r="R1361" t="str">
        <f t="shared" si="623"/>
        <v/>
      </c>
      <c r="S1361" t="str">
        <f t="shared" si="624"/>
        <v/>
      </c>
      <c r="T1361" t="str">
        <f t="shared" si="625"/>
        <v/>
      </c>
      <c r="U1361" t="str">
        <f t="shared" si="626"/>
        <v/>
      </c>
      <c r="V1361" t="str">
        <f t="shared" si="627"/>
        <v/>
      </c>
      <c r="W1361" t="str">
        <f t="shared" si="628"/>
        <v/>
      </c>
      <c r="X1361" t="str">
        <f t="shared" si="629"/>
        <v/>
      </c>
      <c r="Y1361" t="str">
        <f t="shared" si="630"/>
        <v/>
      </c>
      <c r="Z1361" t="str">
        <f t="shared" si="610"/>
        <v/>
      </c>
      <c r="AA1361" t="str">
        <f t="shared" si="631"/>
        <v/>
      </c>
      <c r="AB1361" t="str">
        <f t="shared" si="632"/>
        <v/>
      </c>
      <c r="AC1361" t="str">
        <f t="shared" si="633"/>
        <v/>
      </c>
      <c r="AD1361" t="str">
        <f t="shared" si="634"/>
        <v/>
      </c>
      <c r="AE1361" t="str">
        <f t="shared" si="635"/>
        <v/>
      </c>
      <c r="AF1361" t="str">
        <f t="shared" si="636"/>
        <v/>
      </c>
    </row>
    <row r="1362" spans="4:32" ht="14.4" hidden="1">
      <c r="D1362" t="str">
        <f t="shared" si="611"/>
        <v/>
      </c>
      <c r="E1362" t="str">
        <f t="shared" si="612"/>
        <v/>
      </c>
      <c r="F1362" t="str">
        <f t="shared" si="613"/>
        <v/>
      </c>
      <c r="G1362" t="str">
        <f t="shared" si="609"/>
        <v/>
      </c>
      <c r="I1362" t="str">
        <f t="shared" si="614"/>
        <v/>
      </c>
      <c r="J1362" t="str">
        <f t="shared" si="615"/>
        <v/>
      </c>
      <c r="K1362" t="str">
        <f t="shared" si="616"/>
        <v/>
      </c>
      <c r="L1362" t="str">
        <f t="shared" si="617"/>
        <v/>
      </c>
      <c r="M1362" t="str">
        <f t="shared" si="618"/>
        <v/>
      </c>
      <c r="N1362" t="str">
        <f t="shared" si="619"/>
        <v/>
      </c>
      <c r="O1362" t="str">
        <f t="shared" si="620"/>
        <v/>
      </c>
      <c r="P1362" t="str">
        <f t="shared" si="621"/>
        <v/>
      </c>
      <c r="Q1362" t="str">
        <f t="shared" si="622"/>
        <v/>
      </c>
      <c r="R1362" t="str">
        <f t="shared" si="623"/>
        <v/>
      </c>
      <c r="S1362" t="str">
        <f t="shared" si="624"/>
        <v/>
      </c>
      <c r="T1362" t="str">
        <f t="shared" si="625"/>
        <v/>
      </c>
      <c r="U1362" t="str">
        <f t="shared" si="626"/>
        <v/>
      </c>
      <c r="V1362" t="str">
        <f t="shared" si="627"/>
        <v/>
      </c>
      <c r="W1362" t="str">
        <f t="shared" si="628"/>
        <v/>
      </c>
      <c r="X1362" t="str">
        <f t="shared" si="629"/>
        <v/>
      </c>
      <c r="Y1362" t="str">
        <f t="shared" si="630"/>
        <v/>
      </c>
      <c r="Z1362" t="str">
        <f t="shared" si="610"/>
        <v/>
      </c>
      <c r="AA1362" t="str">
        <f t="shared" si="631"/>
        <v/>
      </c>
      <c r="AB1362" t="str">
        <f t="shared" si="632"/>
        <v/>
      </c>
      <c r="AC1362" t="str">
        <f t="shared" si="633"/>
        <v/>
      </c>
      <c r="AD1362" t="str">
        <f t="shared" si="634"/>
        <v/>
      </c>
      <c r="AE1362" t="str">
        <f t="shared" si="635"/>
        <v/>
      </c>
      <c r="AF1362" t="str">
        <f t="shared" si="636"/>
        <v/>
      </c>
    </row>
    <row r="1363" spans="4:32" ht="14.4" hidden="1">
      <c r="D1363" t="str">
        <f t="shared" si="611"/>
        <v/>
      </c>
      <c r="E1363" t="str">
        <f t="shared" si="612"/>
        <v/>
      </c>
      <c r="F1363" t="str">
        <f t="shared" si="613"/>
        <v/>
      </c>
      <c r="G1363" t="str">
        <f t="shared" si="609"/>
        <v/>
      </c>
      <c r="I1363" t="str">
        <f t="shared" si="614"/>
        <v/>
      </c>
      <c r="J1363" t="str">
        <f t="shared" si="615"/>
        <v/>
      </c>
      <c r="K1363" t="str">
        <f t="shared" si="616"/>
        <v/>
      </c>
      <c r="L1363" t="str">
        <f t="shared" si="617"/>
        <v/>
      </c>
      <c r="M1363" t="str">
        <f t="shared" si="618"/>
        <v/>
      </c>
      <c r="N1363" t="str">
        <f t="shared" si="619"/>
        <v/>
      </c>
      <c r="O1363" t="str">
        <f t="shared" si="620"/>
        <v/>
      </c>
      <c r="P1363" t="str">
        <f t="shared" si="621"/>
        <v/>
      </c>
      <c r="Q1363" t="str">
        <f t="shared" si="622"/>
        <v/>
      </c>
      <c r="R1363" t="str">
        <f t="shared" si="623"/>
        <v/>
      </c>
      <c r="S1363" t="str">
        <f t="shared" si="624"/>
        <v/>
      </c>
      <c r="T1363" t="str">
        <f t="shared" si="625"/>
        <v/>
      </c>
      <c r="U1363" t="str">
        <f t="shared" si="626"/>
        <v/>
      </c>
      <c r="V1363" t="str">
        <f t="shared" si="627"/>
        <v/>
      </c>
      <c r="W1363" t="str">
        <f t="shared" si="628"/>
        <v/>
      </c>
      <c r="X1363" t="str">
        <f t="shared" si="629"/>
        <v/>
      </c>
      <c r="Y1363" t="str">
        <f t="shared" si="630"/>
        <v/>
      </c>
      <c r="Z1363" t="str">
        <f t="shared" si="610"/>
        <v/>
      </c>
      <c r="AA1363" t="str">
        <f t="shared" si="631"/>
        <v/>
      </c>
      <c r="AB1363" t="str">
        <f t="shared" si="632"/>
        <v/>
      </c>
      <c r="AC1363" t="str">
        <f t="shared" si="633"/>
        <v/>
      </c>
      <c r="AD1363" t="str">
        <f t="shared" si="634"/>
        <v/>
      </c>
      <c r="AE1363" t="str">
        <f t="shared" si="635"/>
        <v/>
      </c>
      <c r="AF1363" t="str">
        <f t="shared" si="636"/>
        <v/>
      </c>
    </row>
    <row r="1364" spans="4:32" ht="14.4" hidden="1">
      <c r="D1364" t="str">
        <f t="shared" si="611"/>
        <v/>
      </c>
      <c r="E1364" t="str">
        <f t="shared" si="612"/>
        <v/>
      </c>
      <c r="F1364" t="str">
        <f t="shared" si="613"/>
        <v/>
      </c>
      <c r="G1364" t="str">
        <f t="shared" si="609"/>
        <v/>
      </c>
      <c r="I1364" t="str">
        <f t="shared" si="614"/>
        <v/>
      </c>
      <c r="J1364" t="str">
        <f t="shared" si="615"/>
        <v/>
      </c>
      <c r="K1364" t="str">
        <f t="shared" si="616"/>
        <v/>
      </c>
      <c r="L1364" t="str">
        <f t="shared" si="617"/>
        <v/>
      </c>
      <c r="M1364" t="str">
        <f t="shared" si="618"/>
        <v/>
      </c>
      <c r="N1364" t="str">
        <f t="shared" si="619"/>
        <v/>
      </c>
      <c r="O1364" t="str">
        <f t="shared" si="620"/>
        <v/>
      </c>
      <c r="P1364" t="str">
        <f t="shared" si="621"/>
        <v/>
      </c>
      <c r="Q1364" t="str">
        <f t="shared" si="622"/>
        <v/>
      </c>
      <c r="R1364" t="str">
        <f t="shared" si="623"/>
        <v/>
      </c>
      <c r="S1364" t="str">
        <f t="shared" si="624"/>
        <v/>
      </c>
      <c r="T1364" t="str">
        <f t="shared" si="625"/>
        <v/>
      </c>
      <c r="U1364" t="str">
        <f t="shared" si="626"/>
        <v/>
      </c>
      <c r="V1364" t="str">
        <f t="shared" si="627"/>
        <v/>
      </c>
      <c r="W1364" t="str">
        <f t="shared" si="628"/>
        <v/>
      </c>
      <c r="X1364" t="str">
        <f t="shared" si="629"/>
        <v/>
      </c>
      <c r="Y1364" t="str">
        <f t="shared" si="630"/>
        <v/>
      </c>
      <c r="Z1364" t="str">
        <f t="shared" si="610"/>
        <v/>
      </c>
      <c r="AA1364" t="str">
        <f t="shared" si="631"/>
        <v/>
      </c>
      <c r="AB1364" t="str">
        <f t="shared" si="632"/>
        <v/>
      </c>
      <c r="AC1364" t="str">
        <f t="shared" si="633"/>
        <v/>
      </c>
      <c r="AD1364" t="str">
        <f t="shared" si="634"/>
        <v/>
      </c>
      <c r="AE1364" t="str">
        <f t="shared" si="635"/>
        <v/>
      </c>
      <c r="AF1364" t="str">
        <f t="shared" si="636"/>
        <v/>
      </c>
    </row>
    <row r="1365" spans="4:32" ht="14.4" hidden="1">
      <c r="D1365" t="str">
        <f t="shared" si="611"/>
        <v/>
      </c>
      <c r="E1365" t="str">
        <f t="shared" si="612"/>
        <v/>
      </c>
      <c r="F1365" t="str">
        <f t="shared" si="613"/>
        <v/>
      </c>
      <c r="G1365" t="str">
        <f t="shared" si="609"/>
        <v/>
      </c>
      <c r="I1365" t="str">
        <f t="shared" si="614"/>
        <v/>
      </c>
      <c r="J1365" t="str">
        <f t="shared" si="615"/>
        <v/>
      </c>
      <c r="K1365" t="str">
        <f t="shared" si="616"/>
        <v/>
      </c>
      <c r="L1365" t="str">
        <f t="shared" si="617"/>
        <v/>
      </c>
      <c r="M1365" t="str">
        <f t="shared" si="618"/>
        <v/>
      </c>
      <c r="N1365" t="str">
        <f t="shared" si="619"/>
        <v/>
      </c>
      <c r="O1365" t="str">
        <f t="shared" si="620"/>
        <v/>
      </c>
      <c r="P1365" t="str">
        <f t="shared" si="621"/>
        <v/>
      </c>
      <c r="Q1365" t="str">
        <f t="shared" si="622"/>
        <v/>
      </c>
      <c r="R1365" t="str">
        <f t="shared" si="623"/>
        <v/>
      </c>
      <c r="S1365" t="str">
        <f t="shared" si="624"/>
        <v/>
      </c>
      <c r="T1365" t="str">
        <f t="shared" si="625"/>
        <v/>
      </c>
      <c r="U1365" t="str">
        <f t="shared" si="626"/>
        <v/>
      </c>
      <c r="V1365" t="str">
        <f t="shared" si="627"/>
        <v/>
      </c>
      <c r="W1365" t="str">
        <f t="shared" si="628"/>
        <v/>
      </c>
      <c r="X1365" t="str">
        <f t="shared" si="629"/>
        <v/>
      </c>
      <c r="Y1365" t="str">
        <f t="shared" si="630"/>
        <v/>
      </c>
      <c r="Z1365" t="str">
        <f t="shared" si="610"/>
        <v/>
      </c>
      <c r="AA1365" t="str">
        <f t="shared" si="631"/>
        <v/>
      </c>
      <c r="AB1365" t="str">
        <f t="shared" si="632"/>
        <v/>
      </c>
      <c r="AC1365" t="str">
        <f t="shared" si="633"/>
        <v/>
      </c>
      <c r="AD1365" t="str">
        <f t="shared" si="634"/>
        <v/>
      </c>
      <c r="AE1365" t="str">
        <f t="shared" si="635"/>
        <v/>
      </c>
      <c r="AF1365" t="str">
        <f t="shared" si="636"/>
        <v/>
      </c>
    </row>
    <row r="1366" spans="4:32" ht="14.4" hidden="1">
      <c r="D1366" t="str">
        <f t="shared" si="611"/>
        <v/>
      </c>
      <c r="E1366" t="str">
        <f t="shared" si="612"/>
        <v/>
      </c>
      <c r="F1366" t="str">
        <f t="shared" si="613"/>
        <v/>
      </c>
      <c r="G1366" t="str">
        <f t="shared" si="609"/>
        <v/>
      </c>
      <c r="I1366" t="str">
        <f t="shared" si="614"/>
        <v/>
      </c>
      <c r="J1366" t="str">
        <f t="shared" si="615"/>
        <v/>
      </c>
      <c r="K1366" t="str">
        <f t="shared" si="616"/>
        <v/>
      </c>
      <c r="L1366" t="str">
        <f t="shared" si="617"/>
        <v/>
      </c>
      <c r="M1366" t="str">
        <f t="shared" si="618"/>
        <v/>
      </c>
      <c r="N1366" t="str">
        <f t="shared" si="619"/>
        <v/>
      </c>
      <c r="O1366" t="str">
        <f t="shared" si="620"/>
        <v/>
      </c>
      <c r="P1366" t="str">
        <f t="shared" si="621"/>
        <v/>
      </c>
      <c r="Q1366" t="str">
        <f t="shared" si="622"/>
        <v/>
      </c>
      <c r="R1366" t="str">
        <f t="shared" si="623"/>
        <v/>
      </c>
      <c r="S1366" t="str">
        <f t="shared" si="624"/>
        <v/>
      </c>
      <c r="T1366" t="str">
        <f t="shared" si="625"/>
        <v/>
      </c>
      <c r="U1366" t="str">
        <f t="shared" si="626"/>
        <v/>
      </c>
      <c r="V1366" t="str">
        <f t="shared" si="627"/>
        <v/>
      </c>
      <c r="W1366" t="str">
        <f t="shared" si="628"/>
        <v/>
      </c>
      <c r="X1366" t="str">
        <f t="shared" si="629"/>
        <v/>
      </c>
      <c r="Y1366" t="str">
        <f t="shared" si="630"/>
        <v/>
      </c>
      <c r="Z1366" t="str">
        <f t="shared" si="610"/>
        <v/>
      </c>
      <c r="AA1366" t="str">
        <f t="shared" si="631"/>
        <v/>
      </c>
      <c r="AB1366" t="str">
        <f t="shared" si="632"/>
        <v/>
      </c>
      <c r="AC1366" t="str">
        <f t="shared" si="633"/>
        <v/>
      </c>
      <c r="AD1366" t="str">
        <f t="shared" si="634"/>
        <v/>
      </c>
      <c r="AE1366" t="str">
        <f t="shared" si="635"/>
        <v/>
      </c>
      <c r="AF1366" t="str">
        <f t="shared" si="636"/>
        <v/>
      </c>
    </row>
    <row r="1367" spans="4:32" ht="14.4" hidden="1">
      <c r="D1367" t="str">
        <f t="shared" si="611"/>
        <v/>
      </c>
      <c r="E1367" t="str">
        <f t="shared" si="612"/>
        <v/>
      </c>
      <c r="F1367" t="str">
        <f t="shared" si="613"/>
        <v/>
      </c>
      <c r="G1367" t="str">
        <f t="shared" si="609"/>
        <v/>
      </c>
      <c r="I1367" t="str">
        <f t="shared" si="614"/>
        <v/>
      </c>
      <c r="J1367" t="str">
        <f t="shared" si="615"/>
        <v/>
      </c>
      <c r="K1367" t="str">
        <f t="shared" si="616"/>
        <v/>
      </c>
      <c r="L1367" t="str">
        <f t="shared" si="617"/>
        <v/>
      </c>
      <c r="M1367" t="str">
        <f t="shared" si="618"/>
        <v/>
      </c>
      <c r="N1367" t="str">
        <f t="shared" si="619"/>
        <v/>
      </c>
      <c r="O1367" t="str">
        <f t="shared" si="620"/>
        <v/>
      </c>
      <c r="P1367" t="str">
        <f t="shared" si="621"/>
        <v/>
      </c>
      <c r="Q1367" t="str">
        <f t="shared" si="622"/>
        <v/>
      </c>
      <c r="R1367" t="str">
        <f t="shared" si="623"/>
        <v/>
      </c>
      <c r="S1367" t="str">
        <f t="shared" si="624"/>
        <v/>
      </c>
      <c r="T1367" t="str">
        <f t="shared" si="625"/>
        <v/>
      </c>
      <c r="U1367" t="str">
        <f t="shared" si="626"/>
        <v/>
      </c>
      <c r="V1367" t="str">
        <f t="shared" si="627"/>
        <v/>
      </c>
      <c r="W1367" t="str">
        <f t="shared" si="628"/>
        <v/>
      </c>
      <c r="X1367" t="str">
        <f t="shared" si="629"/>
        <v/>
      </c>
      <c r="Y1367" t="str">
        <f t="shared" si="630"/>
        <v/>
      </c>
      <c r="Z1367" t="str">
        <f t="shared" si="610"/>
        <v/>
      </c>
      <c r="AA1367" t="str">
        <f t="shared" si="631"/>
        <v/>
      </c>
      <c r="AB1367" t="str">
        <f t="shared" si="632"/>
        <v/>
      </c>
      <c r="AC1367" t="str">
        <f t="shared" si="633"/>
        <v/>
      </c>
      <c r="AD1367" t="str">
        <f t="shared" si="634"/>
        <v/>
      </c>
      <c r="AE1367" t="str">
        <f t="shared" si="635"/>
        <v/>
      </c>
      <c r="AF1367" t="str">
        <f t="shared" si="636"/>
        <v/>
      </c>
    </row>
    <row r="1368" spans="4:32" ht="14.4" hidden="1">
      <c r="D1368" t="str">
        <f t="shared" si="611"/>
        <v/>
      </c>
      <c r="E1368" t="str">
        <f t="shared" si="612"/>
        <v/>
      </c>
      <c r="F1368" t="str">
        <f t="shared" si="613"/>
        <v/>
      </c>
      <c r="G1368" t="str">
        <f t="shared" si="609"/>
        <v/>
      </c>
      <c r="I1368" t="str">
        <f t="shared" si="614"/>
        <v/>
      </c>
      <c r="J1368" t="str">
        <f t="shared" si="615"/>
        <v/>
      </c>
      <c r="K1368" t="str">
        <f t="shared" si="616"/>
        <v/>
      </c>
      <c r="L1368" t="str">
        <f t="shared" si="617"/>
        <v/>
      </c>
      <c r="M1368" t="str">
        <f t="shared" si="618"/>
        <v/>
      </c>
      <c r="N1368" t="str">
        <f t="shared" si="619"/>
        <v/>
      </c>
      <c r="O1368" t="str">
        <f t="shared" si="620"/>
        <v/>
      </c>
      <c r="P1368" t="str">
        <f t="shared" si="621"/>
        <v/>
      </c>
      <c r="Q1368" t="str">
        <f t="shared" si="622"/>
        <v/>
      </c>
      <c r="R1368" t="str">
        <f t="shared" si="623"/>
        <v/>
      </c>
      <c r="S1368" t="str">
        <f t="shared" si="624"/>
        <v/>
      </c>
      <c r="T1368" t="str">
        <f t="shared" si="625"/>
        <v/>
      </c>
      <c r="U1368" t="str">
        <f t="shared" si="626"/>
        <v/>
      </c>
      <c r="V1368" t="str">
        <f t="shared" si="627"/>
        <v/>
      </c>
      <c r="W1368" t="str">
        <f t="shared" si="628"/>
        <v/>
      </c>
      <c r="X1368" t="str">
        <f t="shared" si="629"/>
        <v/>
      </c>
      <c r="Y1368" t="str">
        <f t="shared" si="630"/>
        <v/>
      </c>
      <c r="Z1368" t="str">
        <f t="shared" si="610"/>
        <v/>
      </c>
      <c r="AA1368" t="str">
        <f t="shared" si="631"/>
        <v/>
      </c>
      <c r="AB1368" t="str">
        <f t="shared" si="632"/>
        <v/>
      </c>
      <c r="AC1368" t="str">
        <f t="shared" si="633"/>
        <v/>
      </c>
      <c r="AD1368" t="str">
        <f t="shared" si="634"/>
        <v/>
      </c>
      <c r="AE1368" t="str">
        <f t="shared" si="635"/>
        <v/>
      </c>
      <c r="AF1368" t="str">
        <f t="shared" si="636"/>
        <v/>
      </c>
    </row>
    <row r="1369" spans="4:32" ht="14.4" hidden="1">
      <c r="D1369" t="str">
        <f t="shared" si="611"/>
        <v/>
      </c>
      <c r="E1369" t="str">
        <f t="shared" si="612"/>
        <v/>
      </c>
      <c r="F1369" t="str">
        <f t="shared" si="613"/>
        <v/>
      </c>
      <c r="G1369" t="str">
        <f t="shared" si="609"/>
        <v/>
      </c>
      <c r="I1369" t="str">
        <f t="shared" si="614"/>
        <v/>
      </c>
      <c r="J1369" t="str">
        <f t="shared" si="615"/>
        <v/>
      </c>
      <c r="K1369" t="str">
        <f t="shared" si="616"/>
        <v/>
      </c>
      <c r="L1369" t="str">
        <f t="shared" si="617"/>
        <v/>
      </c>
      <c r="M1369" t="str">
        <f t="shared" si="618"/>
        <v/>
      </c>
      <c r="N1369" t="str">
        <f t="shared" si="619"/>
        <v/>
      </c>
      <c r="O1369" t="str">
        <f t="shared" si="620"/>
        <v/>
      </c>
      <c r="P1369" t="str">
        <f t="shared" si="621"/>
        <v/>
      </c>
      <c r="Q1369" t="str">
        <f t="shared" si="622"/>
        <v/>
      </c>
      <c r="R1369" t="str">
        <f t="shared" si="623"/>
        <v/>
      </c>
      <c r="S1369" t="str">
        <f t="shared" si="624"/>
        <v/>
      </c>
      <c r="T1369" t="str">
        <f t="shared" si="625"/>
        <v/>
      </c>
      <c r="U1369" t="str">
        <f t="shared" si="626"/>
        <v/>
      </c>
      <c r="V1369" t="str">
        <f t="shared" si="627"/>
        <v/>
      </c>
      <c r="W1369" t="str">
        <f t="shared" si="628"/>
        <v/>
      </c>
      <c r="X1369" t="str">
        <f t="shared" si="629"/>
        <v/>
      </c>
      <c r="Y1369" t="str">
        <f t="shared" si="630"/>
        <v/>
      </c>
      <c r="Z1369" t="str">
        <f t="shared" si="610"/>
        <v/>
      </c>
      <c r="AA1369" t="str">
        <f t="shared" si="631"/>
        <v/>
      </c>
      <c r="AB1369" t="str">
        <f t="shared" si="632"/>
        <v/>
      </c>
      <c r="AC1369" t="str">
        <f t="shared" si="633"/>
        <v/>
      </c>
      <c r="AD1369" t="str">
        <f t="shared" si="634"/>
        <v/>
      </c>
      <c r="AE1369" t="str">
        <f t="shared" si="635"/>
        <v/>
      </c>
      <c r="AF1369" t="str">
        <f t="shared" si="636"/>
        <v/>
      </c>
    </row>
    <row r="1370" spans="4:32" ht="14.4" hidden="1">
      <c r="D1370" t="str">
        <f t="shared" si="611"/>
        <v/>
      </c>
      <c r="E1370" t="str">
        <f t="shared" si="612"/>
        <v/>
      </c>
      <c r="F1370" t="str">
        <f t="shared" si="613"/>
        <v/>
      </c>
      <c r="G1370" t="str">
        <f t="shared" si="609"/>
        <v/>
      </c>
      <c r="I1370" t="str">
        <f t="shared" si="614"/>
        <v/>
      </c>
      <c r="J1370" t="str">
        <f t="shared" si="615"/>
        <v/>
      </c>
      <c r="K1370" t="str">
        <f t="shared" si="616"/>
        <v/>
      </c>
      <c r="L1370" t="str">
        <f t="shared" si="617"/>
        <v/>
      </c>
      <c r="M1370" t="str">
        <f t="shared" si="618"/>
        <v/>
      </c>
      <c r="N1370" t="str">
        <f t="shared" si="619"/>
        <v/>
      </c>
      <c r="O1370" t="str">
        <f t="shared" si="620"/>
        <v/>
      </c>
      <c r="P1370" t="str">
        <f t="shared" si="621"/>
        <v/>
      </c>
      <c r="Q1370" t="str">
        <f t="shared" si="622"/>
        <v/>
      </c>
      <c r="R1370" t="str">
        <f t="shared" si="623"/>
        <v/>
      </c>
      <c r="S1370" t="str">
        <f t="shared" si="624"/>
        <v/>
      </c>
      <c r="T1370" t="str">
        <f t="shared" si="625"/>
        <v/>
      </c>
      <c r="U1370" t="str">
        <f t="shared" si="626"/>
        <v/>
      </c>
      <c r="V1370" t="str">
        <f t="shared" si="627"/>
        <v/>
      </c>
      <c r="W1370" t="str">
        <f t="shared" si="628"/>
        <v/>
      </c>
      <c r="X1370" t="str">
        <f t="shared" si="629"/>
        <v/>
      </c>
      <c r="Y1370" t="str">
        <f t="shared" si="630"/>
        <v/>
      </c>
      <c r="Z1370" t="str">
        <f t="shared" si="610"/>
        <v/>
      </c>
      <c r="AA1370" t="str">
        <f t="shared" si="631"/>
        <v/>
      </c>
      <c r="AB1370" t="str">
        <f t="shared" si="632"/>
        <v/>
      </c>
      <c r="AC1370" t="str">
        <f t="shared" si="633"/>
        <v/>
      </c>
      <c r="AD1370" t="str">
        <f t="shared" si="634"/>
        <v/>
      </c>
      <c r="AE1370" t="str">
        <f t="shared" si="635"/>
        <v/>
      </c>
      <c r="AF1370" t="str">
        <f t="shared" si="636"/>
        <v/>
      </c>
    </row>
    <row r="1371" spans="4:32" ht="14.4" hidden="1">
      <c r="D1371" t="str">
        <f t="shared" si="611"/>
        <v/>
      </c>
      <c r="E1371" t="str">
        <f t="shared" si="612"/>
        <v/>
      </c>
      <c r="F1371" t="str">
        <f t="shared" si="613"/>
        <v/>
      </c>
      <c r="G1371" t="str">
        <f t="shared" si="609"/>
        <v/>
      </c>
      <c r="I1371" t="str">
        <f t="shared" si="614"/>
        <v/>
      </c>
      <c r="J1371" t="str">
        <f t="shared" si="615"/>
        <v/>
      </c>
      <c r="K1371" t="str">
        <f t="shared" si="616"/>
        <v/>
      </c>
      <c r="L1371" t="str">
        <f t="shared" si="617"/>
        <v/>
      </c>
      <c r="M1371" t="str">
        <f t="shared" si="618"/>
        <v/>
      </c>
      <c r="N1371" t="str">
        <f t="shared" si="619"/>
        <v/>
      </c>
      <c r="O1371" t="str">
        <f t="shared" si="620"/>
        <v/>
      </c>
      <c r="P1371" t="str">
        <f t="shared" si="621"/>
        <v/>
      </c>
      <c r="Q1371" t="str">
        <f t="shared" si="622"/>
        <v/>
      </c>
      <c r="R1371" t="str">
        <f t="shared" si="623"/>
        <v/>
      </c>
      <c r="S1371" t="str">
        <f t="shared" si="624"/>
        <v/>
      </c>
      <c r="T1371" t="str">
        <f t="shared" si="625"/>
        <v/>
      </c>
      <c r="U1371" t="str">
        <f t="shared" si="626"/>
        <v/>
      </c>
      <c r="V1371" t="str">
        <f t="shared" si="627"/>
        <v/>
      </c>
      <c r="W1371" t="str">
        <f t="shared" si="628"/>
        <v/>
      </c>
      <c r="X1371" t="str">
        <f t="shared" si="629"/>
        <v/>
      </c>
      <c r="Y1371" t="str">
        <f t="shared" si="630"/>
        <v/>
      </c>
      <c r="Z1371" t="str">
        <f t="shared" si="610"/>
        <v/>
      </c>
      <c r="AA1371" t="str">
        <f t="shared" si="631"/>
        <v/>
      </c>
      <c r="AB1371" t="str">
        <f t="shared" si="632"/>
        <v/>
      </c>
      <c r="AC1371" t="str">
        <f t="shared" si="633"/>
        <v/>
      </c>
      <c r="AD1371" t="str">
        <f t="shared" si="634"/>
        <v/>
      </c>
      <c r="AE1371" t="str">
        <f t="shared" si="635"/>
        <v/>
      </c>
      <c r="AF1371" t="str">
        <f t="shared" si="636"/>
        <v/>
      </c>
    </row>
    <row r="1372" spans="4:32" ht="14.4" hidden="1">
      <c r="D1372" t="str">
        <f t="shared" si="611"/>
        <v/>
      </c>
      <c r="E1372" t="str">
        <f t="shared" si="612"/>
        <v/>
      </c>
      <c r="F1372" t="str">
        <f t="shared" si="613"/>
        <v/>
      </c>
      <c r="G1372" t="str">
        <f t="shared" si="609"/>
        <v/>
      </c>
      <c r="I1372" t="str">
        <f t="shared" si="614"/>
        <v/>
      </c>
      <c r="J1372" t="str">
        <f t="shared" si="615"/>
        <v/>
      </c>
      <c r="K1372" t="str">
        <f t="shared" si="616"/>
        <v/>
      </c>
      <c r="L1372" t="str">
        <f t="shared" si="617"/>
        <v/>
      </c>
      <c r="M1372" t="str">
        <f t="shared" si="618"/>
        <v/>
      </c>
      <c r="N1372" t="str">
        <f t="shared" si="619"/>
        <v/>
      </c>
      <c r="O1372" t="str">
        <f t="shared" si="620"/>
        <v/>
      </c>
      <c r="P1372" t="str">
        <f t="shared" si="621"/>
        <v/>
      </c>
      <c r="Q1372" t="str">
        <f t="shared" si="622"/>
        <v/>
      </c>
      <c r="R1372" t="str">
        <f t="shared" si="623"/>
        <v/>
      </c>
      <c r="S1372" t="str">
        <f t="shared" si="624"/>
        <v/>
      </c>
      <c r="T1372" t="str">
        <f t="shared" si="625"/>
        <v/>
      </c>
      <c r="U1372" t="str">
        <f t="shared" si="626"/>
        <v/>
      </c>
      <c r="V1372" t="str">
        <f t="shared" si="627"/>
        <v/>
      </c>
      <c r="W1372" t="str">
        <f t="shared" si="628"/>
        <v/>
      </c>
      <c r="X1372" t="str">
        <f t="shared" si="629"/>
        <v/>
      </c>
      <c r="Y1372" t="str">
        <f t="shared" si="630"/>
        <v/>
      </c>
      <c r="Z1372" t="str">
        <f t="shared" si="610"/>
        <v/>
      </c>
      <c r="AA1372" t="str">
        <f t="shared" si="631"/>
        <v/>
      </c>
      <c r="AB1372" t="str">
        <f t="shared" si="632"/>
        <v/>
      </c>
      <c r="AC1372" t="str">
        <f t="shared" si="633"/>
        <v/>
      </c>
      <c r="AD1372" t="str">
        <f t="shared" si="634"/>
        <v/>
      </c>
      <c r="AE1372" t="str">
        <f t="shared" si="635"/>
        <v/>
      </c>
      <c r="AF1372" t="str">
        <f t="shared" si="636"/>
        <v/>
      </c>
    </row>
    <row r="1373" spans="4:32" ht="14.4" hidden="1">
      <c r="D1373" t="str">
        <f t="shared" si="611"/>
        <v/>
      </c>
      <c r="E1373" t="str">
        <f t="shared" si="612"/>
        <v/>
      </c>
      <c r="F1373" t="str">
        <f t="shared" si="613"/>
        <v/>
      </c>
      <c r="G1373" t="str">
        <f t="shared" si="609"/>
        <v/>
      </c>
      <c r="I1373" t="str">
        <f t="shared" si="614"/>
        <v/>
      </c>
      <c r="J1373" t="str">
        <f t="shared" si="615"/>
        <v/>
      </c>
      <c r="K1373" t="str">
        <f t="shared" si="616"/>
        <v/>
      </c>
      <c r="L1373" t="str">
        <f t="shared" si="617"/>
        <v/>
      </c>
      <c r="M1373" t="str">
        <f t="shared" si="618"/>
        <v/>
      </c>
      <c r="N1373" t="str">
        <f t="shared" si="619"/>
        <v/>
      </c>
      <c r="O1373" t="str">
        <f t="shared" si="620"/>
        <v/>
      </c>
      <c r="P1373" t="str">
        <f t="shared" si="621"/>
        <v/>
      </c>
      <c r="Q1373" t="str">
        <f t="shared" si="622"/>
        <v/>
      </c>
      <c r="R1373" t="str">
        <f t="shared" si="623"/>
        <v/>
      </c>
      <c r="S1373" t="str">
        <f t="shared" si="624"/>
        <v/>
      </c>
      <c r="T1373" t="str">
        <f t="shared" si="625"/>
        <v/>
      </c>
      <c r="U1373" t="str">
        <f t="shared" si="626"/>
        <v/>
      </c>
      <c r="V1373" t="str">
        <f t="shared" si="627"/>
        <v/>
      </c>
      <c r="W1373" t="str">
        <f t="shared" si="628"/>
        <v/>
      </c>
      <c r="X1373" t="str">
        <f t="shared" si="629"/>
        <v/>
      </c>
      <c r="Y1373" t="str">
        <f t="shared" si="630"/>
        <v/>
      </c>
      <c r="Z1373" t="str">
        <f t="shared" si="610"/>
        <v/>
      </c>
      <c r="AA1373" t="str">
        <f t="shared" si="631"/>
        <v/>
      </c>
      <c r="AB1373" t="str">
        <f t="shared" si="632"/>
        <v/>
      </c>
      <c r="AC1373" t="str">
        <f t="shared" si="633"/>
        <v/>
      </c>
      <c r="AD1373" t="str">
        <f t="shared" si="634"/>
        <v/>
      </c>
      <c r="AE1373" t="str">
        <f t="shared" si="635"/>
        <v/>
      </c>
      <c r="AF1373" t="str">
        <f t="shared" si="636"/>
        <v/>
      </c>
    </row>
    <row r="1374" spans="4:32" ht="14.4" hidden="1">
      <c r="D1374" t="str">
        <f t="shared" si="611"/>
        <v/>
      </c>
      <c r="E1374" t="str">
        <f t="shared" si="612"/>
        <v/>
      </c>
      <c r="F1374" t="str">
        <f t="shared" si="613"/>
        <v/>
      </c>
      <c r="G1374" t="str">
        <f t="shared" si="609"/>
        <v/>
      </c>
      <c r="I1374" t="str">
        <f t="shared" si="614"/>
        <v/>
      </c>
      <c r="J1374" t="str">
        <f t="shared" si="615"/>
        <v/>
      </c>
      <c r="K1374" t="str">
        <f t="shared" si="616"/>
        <v/>
      </c>
      <c r="L1374" t="str">
        <f t="shared" si="617"/>
        <v/>
      </c>
      <c r="M1374" t="str">
        <f t="shared" si="618"/>
        <v/>
      </c>
      <c r="N1374" t="str">
        <f t="shared" si="619"/>
        <v/>
      </c>
      <c r="O1374" t="str">
        <f t="shared" si="620"/>
        <v/>
      </c>
      <c r="P1374" t="str">
        <f t="shared" si="621"/>
        <v/>
      </c>
      <c r="Q1374" t="str">
        <f t="shared" si="622"/>
        <v/>
      </c>
      <c r="R1374" t="str">
        <f t="shared" si="623"/>
        <v/>
      </c>
      <c r="S1374" t="str">
        <f t="shared" si="624"/>
        <v/>
      </c>
      <c r="T1374" t="str">
        <f t="shared" si="625"/>
        <v/>
      </c>
      <c r="U1374" t="str">
        <f t="shared" si="626"/>
        <v/>
      </c>
      <c r="V1374" t="str">
        <f t="shared" si="627"/>
        <v/>
      </c>
      <c r="W1374" t="str">
        <f t="shared" si="628"/>
        <v/>
      </c>
      <c r="X1374" t="str">
        <f t="shared" si="629"/>
        <v/>
      </c>
      <c r="Y1374" t="str">
        <f t="shared" si="630"/>
        <v/>
      </c>
      <c r="Z1374" t="str">
        <f t="shared" si="610"/>
        <v/>
      </c>
      <c r="AA1374" t="str">
        <f t="shared" si="631"/>
        <v/>
      </c>
      <c r="AB1374" t="str">
        <f t="shared" si="632"/>
        <v/>
      </c>
      <c r="AC1374" t="str">
        <f t="shared" si="633"/>
        <v/>
      </c>
      <c r="AD1374" t="str">
        <f t="shared" si="634"/>
        <v/>
      </c>
      <c r="AE1374" t="str">
        <f t="shared" si="635"/>
        <v/>
      </c>
      <c r="AF1374" t="str">
        <f t="shared" si="636"/>
        <v/>
      </c>
    </row>
    <row r="1375" spans="4:32" ht="14.4" hidden="1">
      <c r="D1375" t="str">
        <f t="shared" si="611"/>
        <v/>
      </c>
      <c r="E1375" t="str">
        <f t="shared" si="612"/>
        <v/>
      </c>
      <c r="F1375" t="str">
        <f t="shared" si="613"/>
        <v/>
      </c>
      <c r="G1375" t="str">
        <f t="shared" si="609"/>
        <v/>
      </c>
      <c r="I1375" t="str">
        <f t="shared" si="614"/>
        <v/>
      </c>
      <c r="J1375" t="str">
        <f t="shared" si="615"/>
        <v/>
      </c>
      <c r="K1375" t="str">
        <f t="shared" si="616"/>
        <v/>
      </c>
      <c r="L1375" t="str">
        <f t="shared" si="617"/>
        <v/>
      </c>
      <c r="M1375" t="str">
        <f t="shared" si="618"/>
        <v/>
      </c>
      <c r="N1375" t="str">
        <f t="shared" si="619"/>
        <v/>
      </c>
      <c r="O1375" t="str">
        <f t="shared" si="620"/>
        <v/>
      </c>
      <c r="P1375" t="str">
        <f t="shared" si="621"/>
        <v/>
      </c>
      <c r="Q1375" t="str">
        <f t="shared" si="622"/>
        <v/>
      </c>
      <c r="R1375" t="str">
        <f t="shared" si="623"/>
        <v/>
      </c>
      <c r="S1375" t="str">
        <f t="shared" si="624"/>
        <v/>
      </c>
      <c r="T1375" t="str">
        <f t="shared" si="625"/>
        <v/>
      </c>
      <c r="U1375" t="str">
        <f t="shared" si="626"/>
        <v/>
      </c>
      <c r="V1375" t="str">
        <f t="shared" si="627"/>
        <v/>
      </c>
      <c r="W1375" t="str">
        <f t="shared" si="628"/>
        <v/>
      </c>
      <c r="X1375" t="str">
        <f t="shared" si="629"/>
        <v/>
      </c>
      <c r="Y1375" t="str">
        <f t="shared" si="630"/>
        <v/>
      </c>
      <c r="Z1375" t="str">
        <f t="shared" si="610"/>
        <v/>
      </c>
      <c r="AA1375" t="str">
        <f t="shared" si="631"/>
        <v/>
      </c>
      <c r="AB1375" t="str">
        <f t="shared" si="632"/>
        <v/>
      </c>
      <c r="AC1375" t="str">
        <f t="shared" si="633"/>
        <v/>
      </c>
      <c r="AD1375" t="str">
        <f t="shared" si="634"/>
        <v/>
      </c>
      <c r="AE1375" t="str">
        <f t="shared" si="635"/>
        <v/>
      </c>
      <c r="AF1375" t="str">
        <f t="shared" si="636"/>
        <v/>
      </c>
    </row>
    <row r="1376" spans="4:32" ht="14.4" hidden="1">
      <c r="D1376" t="str">
        <f t="shared" si="611"/>
        <v/>
      </c>
      <c r="E1376" t="str">
        <f t="shared" si="612"/>
        <v/>
      </c>
      <c r="F1376" t="str">
        <f t="shared" si="613"/>
        <v/>
      </c>
      <c r="G1376" t="str">
        <f t="shared" si="609"/>
        <v/>
      </c>
      <c r="I1376" t="str">
        <f t="shared" si="614"/>
        <v/>
      </c>
      <c r="J1376" t="str">
        <f t="shared" si="615"/>
        <v/>
      </c>
      <c r="K1376" t="str">
        <f t="shared" si="616"/>
        <v/>
      </c>
      <c r="L1376" t="str">
        <f t="shared" si="617"/>
        <v/>
      </c>
      <c r="M1376" t="str">
        <f t="shared" si="618"/>
        <v/>
      </c>
      <c r="N1376" t="str">
        <f t="shared" si="619"/>
        <v/>
      </c>
      <c r="O1376" t="str">
        <f t="shared" si="620"/>
        <v/>
      </c>
      <c r="P1376" t="str">
        <f t="shared" si="621"/>
        <v/>
      </c>
      <c r="Q1376" t="str">
        <f t="shared" si="622"/>
        <v/>
      </c>
      <c r="R1376" t="str">
        <f t="shared" si="623"/>
        <v/>
      </c>
      <c r="S1376" t="str">
        <f t="shared" si="624"/>
        <v/>
      </c>
      <c r="T1376" t="str">
        <f t="shared" si="625"/>
        <v/>
      </c>
      <c r="U1376" t="str">
        <f t="shared" si="626"/>
        <v/>
      </c>
      <c r="V1376" t="str">
        <f t="shared" si="627"/>
        <v/>
      </c>
      <c r="W1376" t="str">
        <f t="shared" si="628"/>
        <v/>
      </c>
      <c r="X1376" t="str">
        <f t="shared" si="629"/>
        <v/>
      </c>
      <c r="Y1376" t="str">
        <f t="shared" si="630"/>
        <v/>
      </c>
      <c r="Z1376" t="str">
        <f t="shared" si="610"/>
        <v/>
      </c>
      <c r="AA1376" t="str">
        <f t="shared" si="631"/>
        <v/>
      </c>
      <c r="AB1376" t="str">
        <f t="shared" si="632"/>
        <v/>
      </c>
      <c r="AC1376" t="str">
        <f t="shared" si="633"/>
        <v/>
      </c>
      <c r="AD1376" t="str">
        <f t="shared" si="634"/>
        <v/>
      </c>
      <c r="AE1376" t="str">
        <f t="shared" si="635"/>
        <v/>
      </c>
      <c r="AF1376" t="str">
        <f t="shared" si="636"/>
        <v/>
      </c>
    </row>
    <row r="1377" spans="4:32" ht="14.4" hidden="1">
      <c r="D1377" t="str">
        <f t="shared" si="611"/>
        <v/>
      </c>
      <c r="E1377" t="str">
        <f t="shared" si="612"/>
        <v/>
      </c>
      <c r="F1377" t="str">
        <f t="shared" si="613"/>
        <v/>
      </c>
      <c r="G1377" t="str">
        <f t="shared" si="609"/>
        <v/>
      </c>
      <c r="I1377" t="str">
        <f t="shared" si="614"/>
        <v/>
      </c>
      <c r="J1377" t="str">
        <f t="shared" si="615"/>
        <v/>
      </c>
      <c r="K1377" t="str">
        <f t="shared" si="616"/>
        <v/>
      </c>
      <c r="L1377" t="str">
        <f t="shared" si="617"/>
        <v/>
      </c>
      <c r="M1377" t="str">
        <f t="shared" si="618"/>
        <v/>
      </c>
      <c r="N1377" t="str">
        <f t="shared" si="619"/>
        <v/>
      </c>
      <c r="O1377" t="str">
        <f t="shared" si="620"/>
        <v/>
      </c>
      <c r="P1377" t="str">
        <f t="shared" si="621"/>
        <v/>
      </c>
      <c r="Q1377" t="str">
        <f t="shared" si="622"/>
        <v/>
      </c>
      <c r="R1377" t="str">
        <f t="shared" si="623"/>
        <v/>
      </c>
      <c r="S1377" t="str">
        <f t="shared" si="624"/>
        <v/>
      </c>
      <c r="T1377" t="str">
        <f t="shared" si="625"/>
        <v/>
      </c>
      <c r="U1377" t="str">
        <f t="shared" si="626"/>
        <v/>
      </c>
      <c r="V1377" t="str">
        <f t="shared" si="627"/>
        <v/>
      </c>
      <c r="W1377" t="str">
        <f t="shared" si="628"/>
        <v/>
      </c>
      <c r="X1377" t="str">
        <f t="shared" si="629"/>
        <v/>
      </c>
      <c r="Y1377" t="str">
        <f t="shared" si="630"/>
        <v/>
      </c>
      <c r="Z1377" t="str">
        <f t="shared" si="610"/>
        <v/>
      </c>
      <c r="AA1377" t="str">
        <f t="shared" si="631"/>
        <v/>
      </c>
      <c r="AB1377" t="str">
        <f t="shared" si="632"/>
        <v/>
      </c>
      <c r="AC1377" t="str">
        <f t="shared" si="633"/>
        <v/>
      </c>
      <c r="AD1377" t="str">
        <f t="shared" si="634"/>
        <v/>
      </c>
      <c r="AE1377" t="str">
        <f t="shared" si="635"/>
        <v/>
      </c>
      <c r="AF1377" t="str">
        <f t="shared" si="636"/>
        <v/>
      </c>
    </row>
    <row r="1378" spans="4:32" ht="14.4" hidden="1">
      <c r="D1378" t="str">
        <f t="shared" si="611"/>
        <v/>
      </c>
      <c r="E1378" t="str">
        <f t="shared" si="612"/>
        <v/>
      </c>
      <c r="F1378" t="str">
        <f t="shared" si="613"/>
        <v/>
      </c>
      <c r="G1378" t="str">
        <f t="shared" ref="G1378:G1441" si="637">IF(ISBLANK(A1378),"",IF(ISNUMBER(SEARCH("Windows 11 Home",BR1378)),"Windows 11 Home",IF(ISNUMBER(SEARCH("Windows 11 Pro",BR1378)),"Windows 11 Pro",IF(ISNUMBER(SEARCH("Chrome",AM1378)),"ChromeOS",""))))</f>
        <v/>
      </c>
      <c r="I1378" t="str">
        <f t="shared" si="614"/>
        <v/>
      </c>
      <c r="J1378" t="str">
        <f t="shared" si="615"/>
        <v/>
      </c>
      <c r="K1378" t="str">
        <f t="shared" si="616"/>
        <v/>
      </c>
      <c r="L1378" t="str">
        <f t="shared" si="617"/>
        <v/>
      </c>
      <c r="M1378" t="str">
        <f t="shared" si="618"/>
        <v/>
      </c>
      <c r="N1378" t="str">
        <f t="shared" si="619"/>
        <v/>
      </c>
      <c r="O1378" t="str">
        <f t="shared" si="620"/>
        <v/>
      </c>
      <c r="P1378" t="str">
        <f t="shared" si="621"/>
        <v/>
      </c>
      <c r="Q1378" t="str">
        <f t="shared" si="622"/>
        <v/>
      </c>
      <c r="R1378" t="str">
        <f t="shared" si="623"/>
        <v/>
      </c>
      <c r="S1378" t="str">
        <f t="shared" si="624"/>
        <v/>
      </c>
      <c r="T1378" t="str">
        <f t="shared" si="625"/>
        <v/>
      </c>
      <c r="U1378" t="str">
        <f t="shared" si="626"/>
        <v/>
      </c>
      <c r="V1378" t="str">
        <f t="shared" si="627"/>
        <v/>
      </c>
      <c r="W1378" t="str">
        <f t="shared" si="628"/>
        <v/>
      </c>
      <c r="X1378" t="str">
        <f t="shared" si="629"/>
        <v/>
      </c>
      <c r="Y1378" t="str">
        <f t="shared" si="630"/>
        <v/>
      </c>
      <c r="Z1378" t="str">
        <f t="shared" si="610"/>
        <v/>
      </c>
      <c r="AA1378" t="str">
        <f t="shared" si="631"/>
        <v/>
      </c>
      <c r="AB1378" t="str">
        <f t="shared" si="632"/>
        <v/>
      </c>
      <c r="AC1378" t="str">
        <f t="shared" si="633"/>
        <v/>
      </c>
      <c r="AD1378" t="str">
        <f t="shared" si="634"/>
        <v/>
      </c>
      <c r="AE1378" t="str">
        <f t="shared" si="635"/>
        <v/>
      </c>
      <c r="AF1378" t="str">
        <f t="shared" si="636"/>
        <v/>
      </c>
    </row>
    <row r="1379" spans="4:32" ht="14.4" hidden="1">
      <c r="D1379" t="str">
        <f t="shared" si="611"/>
        <v/>
      </c>
      <c r="E1379" t="str">
        <f t="shared" si="612"/>
        <v/>
      </c>
      <c r="F1379" t="str">
        <f t="shared" si="613"/>
        <v/>
      </c>
      <c r="G1379" t="str">
        <f t="shared" si="637"/>
        <v/>
      </c>
      <c r="I1379" t="str">
        <f t="shared" si="614"/>
        <v/>
      </c>
      <c r="J1379" t="str">
        <f t="shared" si="615"/>
        <v/>
      </c>
      <c r="K1379" t="str">
        <f t="shared" si="616"/>
        <v/>
      </c>
      <c r="L1379" t="str">
        <f t="shared" si="617"/>
        <v/>
      </c>
      <c r="M1379" t="str">
        <f t="shared" si="618"/>
        <v/>
      </c>
      <c r="N1379" t="str">
        <f t="shared" si="619"/>
        <v/>
      </c>
      <c r="O1379" t="str">
        <f t="shared" si="620"/>
        <v/>
      </c>
      <c r="P1379" t="str">
        <f t="shared" si="621"/>
        <v/>
      </c>
      <c r="Q1379" t="str">
        <f t="shared" si="622"/>
        <v/>
      </c>
      <c r="R1379" t="str">
        <f t="shared" si="623"/>
        <v/>
      </c>
      <c r="S1379" t="str">
        <f t="shared" si="624"/>
        <v/>
      </c>
      <c r="T1379" t="str">
        <f t="shared" si="625"/>
        <v/>
      </c>
      <c r="U1379" t="str">
        <f t="shared" si="626"/>
        <v/>
      </c>
      <c r="V1379" t="str">
        <f t="shared" si="627"/>
        <v/>
      </c>
      <c r="W1379" t="str">
        <f t="shared" si="628"/>
        <v/>
      </c>
      <c r="X1379" t="str">
        <f t="shared" si="629"/>
        <v/>
      </c>
      <c r="Y1379" t="str">
        <f t="shared" si="630"/>
        <v/>
      </c>
      <c r="Z1379" t="str">
        <f t="shared" si="610"/>
        <v/>
      </c>
      <c r="AA1379" t="str">
        <f t="shared" si="631"/>
        <v/>
      </c>
      <c r="AB1379" t="str">
        <f t="shared" si="632"/>
        <v/>
      </c>
      <c r="AC1379" t="str">
        <f t="shared" si="633"/>
        <v/>
      </c>
      <c r="AD1379" t="str">
        <f t="shared" si="634"/>
        <v/>
      </c>
      <c r="AE1379" t="str">
        <f t="shared" si="635"/>
        <v/>
      </c>
      <c r="AF1379" t="str">
        <f t="shared" si="636"/>
        <v/>
      </c>
    </row>
    <row r="1380" spans="4:32" ht="14.4" hidden="1">
      <c r="D1380" t="str">
        <f t="shared" si="611"/>
        <v/>
      </c>
      <c r="E1380" t="str">
        <f t="shared" si="612"/>
        <v/>
      </c>
      <c r="F1380" t="str">
        <f t="shared" si="613"/>
        <v/>
      </c>
      <c r="G1380" t="str">
        <f t="shared" si="637"/>
        <v/>
      </c>
      <c r="I1380" t="str">
        <f t="shared" si="614"/>
        <v/>
      </c>
      <c r="J1380" t="str">
        <f t="shared" si="615"/>
        <v/>
      </c>
      <c r="K1380" t="str">
        <f t="shared" si="616"/>
        <v/>
      </c>
      <c r="L1380" t="str">
        <f t="shared" si="617"/>
        <v/>
      </c>
      <c r="M1380" t="str">
        <f t="shared" si="618"/>
        <v/>
      </c>
      <c r="N1380" t="str">
        <f t="shared" si="619"/>
        <v/>
      </c>
      <c r="O1380" t="str">
        <f t="shared" si="620"/>
        <v/>
      </c>
      <c r="P1380" t="str">
        <f t="shared" si="621"/>
        <v/>
      </c>
      <c r="Q1380" t="str">
        <f t="shared" si="622"/>
        <v/>
      </c>
      <c r="R1380" t="str">
        <f t="shared" si="623"/>
        <v/>
      </c>
      <c r="S1380" t="str">
        <f t="shared" si="624"/>
        <v/>
      </c>
      <c r="T1380" t="str">
        <f t="shared" si="625"/>
        <v/>
      </c>
      <c r="U1380" t="str">
        <f t="shared" si="626"/>
        <v/>
      </c>
      <c r="V1380" t="str">
        <f t="shared" si="627"/>
        <v/>
      </c>
      <c r="W1380" t="str">
        <f t="shared" si="628"/>
        <v/>
      </c>
      <c r="X1380" t="str">
        <f t="shared" si="629"/>
        <v/>
      </c>
      <c r="Y1380" t="str">
        <f t="shared" si="630"/>
        <v/>
      </c>
      <c r="Z1380" t="str">
        <f t="shared" si="610"/>
        <v/>
      </c>
      <c r="AA1380" t="str">
        <f t="shared" si="631"/>
        <v/>
      </c>
      <c r="AB1380" t="str">
        <f t="shared" si="632"/>
        <v/>
      </c>
      <c r="AC1380" t="str">
        <f t="shared" si="633"/>
        <v/>
      </c>
      <c r="AD1380" t="str">
        <f t="shared" si="634"/>
        <v/>
      </c>
      <c r="AE1380" t="str">
        <f t="shared" si="635"/>
        <v/>
      </c>
      <c r="AF1380" t="str">
        <f t="shared" si="636"/>
        <v/>
      </c>
    </row>
    <row r="1381" spans="4:32" ht="14.4" hidden="1">
      <c r="D1381" t="str">
        <f t="shared" si="611"/>
        <v/>
      </c>
      <c r="E1381" t="str">
        <f t="shared" si="612"/>
        <v/>
      </c>
      <c r="F1381" t="str">
        <f t="shared" si="613"/>
        <v/>
      </c>
      <c r="G1381" t="str">
        <f t="shared" si="637"/>
        <v/>
      </c>
      <c r="I1381" t="str">
        <f t="shared" si="614"/>
        <v/>
      </c>
      <c r="J1381" t="str">
        <f t="shared" si="615"/>
        <v/>
      </c>
      <c r="K1381" t="str">
        <f t="shared" si="616"/>
        <v/>
      </c>
      <c r="L1381" t="str">
        <f t="shared" si="617"/>
        <v/>
      </c>
      <c r="M1381" t="str">
        <f t="shared" si="618"/>
        <v/>
      </c>
      <c r="N1381" t="str">
        <f t="shared" si="619"/>
        <v/>
      </c>
      <c r="O1381" t="str">
        <f t="shared" si="620"/>
        <v/>
      </c>
      <c r="P1381" t="str">
        <f t="shared" si="621"/>
        <v/>
      </c>
      <c r="Q1381" t="str">
        <f t="shared" si="622"/>
        <v/>
      </c>
      <c r="R1381" t="str">
        <f t="shared" si="623"/>
        <v/>
      </c>
      <c r="S1381" t="str">
        <f t="shared" si="624"/>
        <v/>
      </c>
      <c r="T1381" t="str">
        <f t="shared" si="625"/>
        <v/>
      </c>
      <c r="U1381" t="str">
        <f t="shared" si="626"/>
        <v/>
      </c>
      <c r="V1381" t="str">
        <f t="shared" si="627"/>
        <v/>
      </c>
      <c r="W1381" t="str">
        <f t="shared" si="628"/>
        <v/>
      </c>
      <c r="X1381" t="str">
        <f t="shared" si="629"/>
        <v/>
      </c>
      <c r="Y1381" t="str">
        <f t="shared" si="630"/>
        <v/>
      </c>
      <c r="Z1381" t="str">
        <f t="shared" si="610"/>
        <v/>
      </c>
      <c r="AA1381" t="str">
        <f t="shared" si="631"/>
        <v/>
      </c>
      <c r="AB1381" t="str">
        <f t="shared" si="632"/>
        <v/>
      </c>
      <c r="AC1381" t="str">
        <f t="shared" si="633"/>
        <v/>
      </c>
      <c r="AD1381" t="str">
        <f t="shared" si="634"/>
        <v/>
      </c>
      <c r="AE1381" t="str">
        <f t="shared" si="635"/>
        <v/>
      </c>
      <c r="AF1381" t="str">
        <f t="shared" si="636"/>
        <v/>
      </c>
    </row>
    <row r="1382" spans="4:32" ht="14.4" hidden="1">
      <c r="D1382" t="str">
        <f t="shared" si="611"/>
        <v/>
      </c>
      <c r="E1382" t="str">
        <f t="shared" si="612"/>
        <v/>
      </c>
      <c r="F1382" t="str">
        <f t="shared" si="613"/>
        <v/>
      </c>
      <c r="G1382" t="str">
        <f t="shared" si="637"/>
        <v/>
      </c>
      <c r="I1382" t="str">
        <f t="shared" si="614"/>
        <v/>
      </c>
      <c r="J1382" t="str">
        <f t="shared" si="615"/>
        <v/>
      </c>
      <c r="K1382" t="str">
        <f t="shared" si="616"/>
        <v/>
      </c>
      <c r="L1382" t="str">
        <f t="shared" si="617"/>
        <v/>
      </c>
      <c r="M1382" t="str">
        <f t="shared" si="618"/>
        <v/>
      </c>
      <c r="N1382" t="str">
        <f t="shared" si="619"/>
        <v/>
      </c>
      <c r="O1382" t="str">
        <f t="shared" si="620"/>
        <v/>
      </c>
      <c r="P1382" t="str">
        <f t="shared" si="621"/>
        <v/>
      </c>
      <c r="Q1382" t="str">
        <f t="shared" si="622"/>
        <v/>
      </c>
      <c r="R1382" t="str">
        <f t="shared" si="623"/>
        <v/>
      </c>
      <c r="S1382" t="str">
        <f t="shared" si="624"/>
        <v/>
      </c>
      <c r="T1382" t="str">
        <f t="shared" si="625"/>
        <v/>
      </c>
      <c r="U1382" t="str">
        <f t="shared" si="626"/>
        <v/>
      </c>
      <c r="V1382" t="str">
        <f t="shared" si="627"/>
        <v/>
      </c>
      <c r="W1382" t="str">
        <f t="shared" si="628"/>
        <v/>
      </c>
      <c r="X1382" t="str">
        <f t="shared" si="629"/>
        <v/>
      </c>
      <c r="Y1382" t="str">
        <f t="shared" si="630"/>
        <v/>
      </c>
      <c r="Z1382" t="str">
        <f t="shared" si="610"/>
        <v/>
      </c>
      <c r="AA1382" t="str">
        <f t="shared" si="631"/>
        <v/>
      </c>
      <c r="AB1382" t="str">
        <f t="shared" si="632"/>
        <v/>
      </c>
      <c r="AC1382" t="str">
        <f t="shared" si="633"/>
        <v/>
      </c>
      <c r="AD1382" t="str">
        <f t="shared" si="634"/>
        <v/>
      </c>
      <c r="AE1382" t="str">
        <f t="shared" si="635"/>
        <v/>
      </c>
      <c r="AF1382" t="str">
        <f t="shared" si="636"/>
        <v/>
      </c>
    </row>
    <row r="1383" spans="4:32" ht="14.4" hidden="1">
      <c r="D1383" t="str">
        <f t="shared" si="611"/>
        <v/>
      </c>
      <c r="E1383" t="str">
        <f t="shared" si="612"/>
        <v/>
      </c>
      <c r="F1383" t="str">
        <f t="shared" si="613"/>
        <v/>
      </c>
      <c r="G1383" t="str">
        <f t="shared" si="637"/>
        <v/>
      </c>
      <c r="I1383" t="str">
        <f t="shared" si="614"/>
        <v/>
      </c>
      <c r="J1383" t="str">
        <f t="shared" si="615"/>
        <v/>
      </c>
      <c r="K1383" t="str">
        <f t="shared" si="616"/>
        <v/>
      </c>
      <c r="L1383" t="str">
        <f t="shared" si="617"/>
        <v/>
      </c>
      <c r="M1383" t="str">
        <f t="shared" si="618"/>
        <v/>
      </c>
      <c r="N1383" t="str">
        <f t="shared" si="619"/>
        <v/>
      </c>
      <c r="O1383" t="str">
        <f t="shared" si="620"/>
        <v/>
      </c>
      <c r="P1383" t="str">
        <f t="shared" si="621"/>
        <v/>
      </c>
      <c r="Q1383" t="str">
        <f t="shared" si="622"/>
        <v/>
      </c>
      <c r="R1383" t="str">
        <f t="shared" si="623"/>
        <v/>
      </c>
      <c r="S1383" t="str">
        <f t="shared" si="624"/>
        <v/>
      </c>
      <c r="T1383" t="str">
        <f t="shared" si="625"/>
        <v/>
      </c>
      <c r="U1383" t="str">
        <f t="shared" si="626"/>
        <v/>
      </c>
      <c r="V1383" t="str">
        <f t="shared" si="627"/>
        <v/>
      </c>
      <c r="W1383" t="str">
        <f t="shared" si="628"/>
        <v/>
      </c>
      <c r="X1383" t="str">
        <f t="shared" si="629"/>
        <v/>
      </c>
      <c r="Y1383" t="str">
        <f t="shared" si="630"/>
        <v/>
      </c>
      <c r="Z1383" t="str">
        <f t="shared" si="610"/>
        <v/>
      </c>
      <c r="AA1383" t="str">
        <f t="shared" si="631"/>
        <v/>
      </c>
      <c r="AB1383" t="str">
        <f t="shared" si="632"/>
        <v/>
      </c>
      <c r="AC1383" t="str">
        <f t="shared" si="633"/>
        <v/>
      </c>
      <c r="AD1383" t="str">
        <f t="shared" si="634"/>
        <v/>
      </c>
      <c r="AE1383" t="str">
        <f t="shared" si="635"/>
        <v/>
      </c>
      <c r="AF1383" t="str">
        <f t="shared" si="636"/>
        <v/>
      </c>
    </row>
    <row r="1384" spans="4:32" ht="14.4" hidden="1">
      <c r="D1384" t="str">
        <f t="shared" si="611"/>
        <v/>
      </c>
      <c r="E1384" t="str">
        <f t="shared" si="612"/>
        <v/>
      </c>
      <c r="F1384" t="str">
        <f t="shared" si="613"/>
        <v/>
      </c>
      <c r="G1384" t="str">
        <f t="shared" si="637"/>
        <v/>
      </c>
      <c r="I1384" t="str">
        <f t="shared" si="614"/>
        <v/>
      </c>
      <c r="J1384" t="str">
        <f t="shared" si="615"/>
        <v/>
      </c>
      <c r="K1384" t="str">
        <f t="shared" si="616"/>
        <v/>
      </c>
      <c r="L1384" t="str">
        <f t="shared" si="617"/>
        <v/>
      </c>
      <c r="M1384" t="str">
        <f t="shared" si="618"/>
        <v/>
      </c>
      <c r="N1384" t="str">
        <f t="shared" si="619"/>
        <v/>
      </c>
      <c r="O1384" t="str">
        <f t="shared" si="620"/>
        <v/>
      </c>
      <c r="P1384" t="str">
        <f t="shared" si="621"/>
        <v/>
      </c>
      <c r="Q1384" t="str">
        <f t="shared" si="622"/>
        <v/>
      </c>
      <c r="R1384" t="str">
        <f t="shared" si="623"/>
        <v/>
      </c>
      <c r="S1384" t="str">
        <f t="shared" si="624"/>
        <v/>
      </c>
      <c r="T1384" t="str">
        <f t="shared" si="625"/>
        <v/>
      </c>
      <c r="U1384" t="str">
        <f t="shared" si="626"/>
        <v/>
      </c>
      <c r="V1384" t="str">
        <f t="shared" si="627"/>
        <v/>
      </c>
      <c r="W1384" t="str">
        <f t="shared" si="628"/>
        <v/>
      </c>
      <c r="X1384" t="str">
        <f t="shared" si="629"/>
        <v/>
      </c>
      <c r="Y1384" t="str">
        <f t="shared" si="630"/>
        <v/>
      </c>
      <c r="Z1384" t="str">
        <f t="shared" si="610"/>
        <v/>
      </c>
      <c r="AA1384" t="str">
        <f t="shared" si="631"/>
        <v/>
      </c>
      <c r="AB1384" t="str">
        <f t="shared" si="632"/>
        <v/>
      </c>
      <c r="AC1384" t="str">
        <f t="shared" si="633"/>
        <v/>
      </c>
      <c r="AD1384" t="str">
        <f t="shared" si="634"/>
        <v/>
      </c>
      <c r="AE1384" t="str">
        <f t="shared" si="635"/>
        <v/>
      </c>
      <c r="AF1384" t="str">
        <f t="shared" si="636"/>
        <v/>
      </c>
    </row>
    <row r="1385" spans="4:32" ht="14.4" hidden="1">
      <c r="D1385" t="str">
        <f t="shared" si="611"/>
        <v/>
      </c>
      <c r="E1385" t="str">
        <f t="shared" si="612"/>
        <v/>
      </c>
      <c r="F1385" t="str">
        <f t="shared" si="613"/>
        <v/>
      </c>
      <c r="G1385" t="str">
        <f t="shared" si="637"/>
        <v/>
      </c>
      <c r="I1385" t="str">
        <f t="shared" si="614"/>
        <v/>
      </c>
      <c r="J1385" t="str">
        <f t="shared" si="615"/>
        <v/>
      </c>
      <c r="K1385" t="str">
        <f t="shared" si="616"/>
        <v/>
      </c>
      <c r="L1385" t="str">
        <f t="shared" si="617"/>
        <v/>
      </c>
      <c r="M1385" t="str">
        <f t="shared" si="618"/>
        <v/>
      </c>
      <c r="N1385" t="str">
        <f t="shared" si="619"/>
        <v/>
      </c>
      <c r="O1385" t="str">
        <f t="shared" si="620"/>
        <v/>
      </c>
      <c r="P1385" t="str">
        <f t="shared" si="621"/>
        <v/>
      </c>
      <c r="Q1385" t="str">
        <f t="shared" si="622"/>
        <v/>
      </c>
      <c r="R1385" t="str">
        <f t="shared" si="623"/>
        <v/>
      </c>
      <c r="S1385" t="str">
        <f t="shared" si="624"/>
        <v/>
      </c>
      <c r="T1385" t="str">
        <f t="shared" si="625"/>
        <v/>
      </c>
      <c r="U1385" t="str">
        <f t="shared" si="626"/>
        <v/>
      </c>
      <c r="V1385" t="str">
        <f t="shared" si="627"/>
        <v/>
      </c>
      <c r="W1385" t="str">
        <f t="shared" si="628"/>
        <v/>
      </c>
      <c r="X1385" t="str">
        <f t="shared" si="629"/>
        <v/>
      </c>
      <c r="Y1385" t="str">
        <f t="shared" si="630"/>
        <v/>
      </c>
      <c r="Z1385" t="str">
        <f t="shared" si="610"/>
        <v/>
      </c>
      <c r="AA1385" t="str">
        <f t="shared" si="631"/>
        <v/>
      </c>
      <c r="AB1385" t="str">
        <f t="shared" si="632"/>
        <v/>
      </c>
      <c r="AC1385" t="str">
        <f t="shared" si="633"/>
        <v/>
      </c>
      <c r="AD1385" t="str">
        <f t="shared" si="634"/>
        <v/>
      </c>
      <c r="AE1385" t="str">
        <f t="shared" si="635"/>
        <v/>
      </c>
      <c r="AF1385" t="str">
        <f t="shared" si="636"/>
        <v/>
      </c>
    </row>
    <row r="1386" spans="4:32" ht="14.4" hidden="1">
      <c r="D1386" t="str">
        <f t="shared" si="611"/>
        <v/>
      </c>
      <c r="E1386" t="str">
        <f t="shared" si="612"/>
        <v/>
      </c>
      <c r="F1386" t="str">
        <f t="shared" si="613"/>
        <v/>
      </c>
      <c r="G1386" t="str">
        <f t="shared" si="637"/>
        <v/>
      </c>
      <c r="I1386" t="str">
        <f t="shared" si="614"/>
        <v/>
      </c>
      <c r="J1386" t="str">
        <f t="shared" si="615"/>
        <v/>
      </c>
      <c r="K1386" t="str">
        <f t="shared" si="616"/>
        <v/>
      </c>
      <c r="L1386" t="str">
        <f t="shared" si="617"/>
        <v/>
      </c>
      <c r="M1386" t="str">
        <f t="shared" si="618"/>
        <v/>
      </c>
      <c r="N1386" t="str">
        <f t="shared" si="619"/>
        <v/>
      </c>
      <c r="O1386" t="str">
        <f t="shared" si="620"/>
        <v/>
      </c>
      <c r="P1386" t="str">
        <f t="shared" si="621"/>
        <v/>
      </c>
      <c r="Q1386" t="str">
        <f t="shared" si="622"/>
        <v/>
      </c>
      <c r="R1386" t="str">
        <f t="shared" si="623"/>
        <v/>
      </c>
      <c r="S1386" t="str">
        <f t="shared" si="624"/>
        <v/>
      </c>
      <c r="T1386" t="str">
        <f t="shared" si="625"/>
        <v/>
      </c>
      <c r="U1386" t="str">
        <f t="shared" si="626"/>
        <v/>
      </c>
      <c r="V1386" t="str">
        <f t="shared" si="627"/>
        <v/>
      </c>
      <c r="W1386" t="str">
        <f t="shared" si="628"/>
        <v/>
      </c>
      <c r="X1386" t="str">
        <f t="shared" si="629"/>
        <v/>
      </c>
      <c r="Y1386" t="str">
        <f t="shared" si="630"/>
        <v/>
      </c>
      <c r="Z1386" t="str">
        <f t="shared" si="610"/>
        <v/>
      </c>
      <c r="AA1386" t="str">
        <f t="shared" si="631"/>
        <v/>
      </c>
      <c r="AB1386" t="str">
        <f t="shared" si="632"/>
        <v/>
      </c>
      <c r="AC1386" t="str">
        <f t="shared" si="633"/>
        <v/>
      </c>
      <c r="AD1386" t="str">
        <f t="shared" si="634"/>
        <v/>
      </c>
      <c r="AE1386" t="str">
        <f t="shared" si="635"/>
        <v/>
      </c>
      <c r="AF1386" t="str">
        <f t="shared" si="636"/>
        <v/>
      </c>
    </row>
    <row r="1387" spans="4:32" ht="14.4" hidden="1">
      <c r="D1387" t="str">
        <f t="shared" si="611"/>
        <v/>
      </c>
      <c r="E1387" t="str">
        <f t="shared" si="612"/>
        <v/>
      </c>
      <c r="F1387" t="str">
        <f t="shared" si="613"/>
        <v/>
      </c>
      <c r="G1387" t="str">
        <f t="shared" si="637"/>
        <v/>
      </c>
      <c r="I1387" t="str">
        <f t="shared" si="614"/>
        <v/>
      </c>
      <c r="J1387" t="str">
        <f t="shared" si="615"/>
        <v/>
      </c>
      <c r="K1387" t="str">
        <f t="shared" si="616"/>
        <v/>
      </c>
      <c r="L1387" t="str">
        <f t="shared" si="617"/>
        <v/>
      </c>
      <c r="M1387" t="str">
        <f t="shared" si="618"/>
        <v/>
      </c>
      <c r="N1387" t="str">
        <f t="shared" si="619"/>
        <v/>
      </c>
      <c r="O1387" t="str">
        <f t="shared" si="620"/>
        <v/>
      </c>
      <c r="P1387" t="str">
        <f t="shared" si="621"/>
        <v/>
      </c>
      <c r="Q1387" t="str">
        <f t="shared" si="622"/>
        <v/>
      </c>
      <c r="R1387" t="str">
        <f t="shared" si="623"/>
        <v/>
      </c>
      <c r="S1387" t="str">
        <f t="shared" si="624"/>
        <v/>
      </c>
      <c r="T1387" t="str">
        <f t="shared" si="625"/>
        <v/>
      </c>
      <c r="U1387" t="str">
        <f t="shared" si="626"/>
        <v/>
      </c>
      <c r="V1387" t="str">
        <f t="shared" si="627"/>
        <v/>
      </c>
      <c r="W1387" t="str">
        <f t="shared" si="628"/>
        <v/>
      </c>
      <c r="X1387" t="str">
        <f t="shared" si="629"/>
        <v/>
      </c>
      <c r="Y1387" t="str">
        <f t="shared" si="630"/>
        <v/>
      </c>
      <c r="Z1387" t="str">
        <f t="shared" si="610"/>
        <v/>
      </c>
      <c r="AA1387" t="str">
        <f t="shared" si="631"/>
        <v/>
      </c>
      <c r="AB1387" t="str">
        <f t="shared" si="632"/>
        <v/>
      </c>
      <c r="AC1387" t="str">
        <f t="shared" si="633"/>
        <v/>
      </c>
      <c r="AD1387" t="str">
        <f t="shared" si="634"/>
        <v/>
      </c>
      <c r="AE1387" t="str">
        <f t="shared" si="635"/>
        <v/>
      </c>
      <c r="AF1387" t="str">
        <f t="shared" si="636"/>
        <v/>
      </c>
    </row>
    <row r="1388" spans="4:32" ht="14.4" hidden="1">
      <c r="D1388" t="str">
        <f t="shared" si="611"/>
        <v/>
      </c>
      <c r="E1388" t="str">
        <f t="shared" si="612"/>
        <v/>
      </c>
      <c r="F1388" t="str">
        <f t="shared" si="613"/>
        <v/>
      </c>
      <c r="G1388" t="str">
        <f t="shared" si="637"/>
        <v/>
      </c>
      <c r="I1388" t="str">
        <f t="shared" si="614"/>
        <v/>
      </c>
      <c r="J1388" t="str">
        <f t="shared" si="615"/>
        <v/>
      </c>
      <c r="K1388" t="str">
        <f t="shared" si="616"/>
        <v/>
      </c>
      <c r="L1388" t="str">
        <f t="shared" si="617"/>
        <v/>
      </c>
      <c r="M1388" t="str">
        <f t="shared" si="618"/>
        <v/>
      </c>
      <c r="N1388" t="str">
        <f t="shared" si="619"/>
        <v/>
      </c>
      <c r="O1388" t="str">
        <f t="shared" si="620"/>
        <v/>
      </c>
      <c r="P1388" t="str">
        <f t="shared" si="621"/>
        <v/>
      </c>
      <c r="Q1388" t="str">
        <f t="shared" si="622"/>
        <v/>
      </c>
      <c r="R1388" t="str">
        <f t="shared" si="623"/>
        <v/>
      </c>
      <c r="S1388" t="str">
        <f t="shared" si="624"/>
        <v/>
      </c>
      <c r="T1388" t="str">
        <f t="shared" si="625"/>
        <v/>
      </c>
      <c r="U1388" t="str">
        <f t="shared" si="626"/>
        <v/>
      </c>
      <c r="V1388" t="str">
        <f t="shared" si="627"/>
        <v/>
      </c>
      <c r="W1388" t="str">
        <f t="shared" si="628"/>
        <v/>
      </c>
      <c r="X1388" t="str">
        <f t="shared" si="629"/>
        <v/>
      </c>
      <c r="Y1388" t="str">
        <f t="shared" si="630"/>
        <v/>
      </c>
      <c r="Z1388" t="str">
        <f t="shared" si="610"/>
        <v/>
      </c>
      <c r="AA1388" t="str">
        <f t="shared" si="631"/>
        <v/>
      </c>
      <c r="AB1388" t="str">
        <f t="shared" si="632"/>
        <v/>
      </c>
      <c r="AC1388" t="str">
        <f t="shared" si="633"/>
        <v/>
      </c>
      <c r="AD1388" t="str">
        <f t="shared" si="634"/>
        <v/>
      </c>
      <c r="AE1388" t="str">
        <f t="shared" si="635"/>
        <v/>
      </c>
      <c r="AF1388" t="str">
        <f t="shared" si="636"/>
        <v/>
      </c>
    </row>
    <row r="1389" spans="4:32" ht="14.4" hidden="1">
      <c r="D1389" t="str">
        <f t="shared" si="611"/>
        <v/>
      </c>
      <c r="E1389" t="str">
        <f t="shared" si="612"/>
        <v/>
      </c>
      <c r="F1389" t="str">
        <f t="shared" si="613"/>
        <v/>
      </c>
      <c r="G1389" t="str">
        <f t="shared" si="637"/>
        <v/>
      </c>
      <c r="I1389" t="str">
        <f t="shared" si="614"/>
        <v/>
      </c>
      <c r="J1389" t="str">
        <f t="shared" si="615"/>
        <v/>
      </c>
      <c r="K1389" t="str">
        <f t="shared" si="616"/>
        <v/>
      </c>
      <c r="L1389" t="str">
        <f t="shared" si="617"/>
        <v/>
      </c>
      <c r="M1389" t="str">
        <f t="shared" si="618"/>
        <v/>
      </c>
      <c r="N1389" t="str">
        <f t="shared" si="619"/>
        <v/>
      </c>
      <c r="O1389" t="str">
        <f t="shared" si="620"/>
        <v/>
      </c>
      <c r="P1389" t="str">
        <f t="shared" si="621"/>
        <v/>
      </c>
      <c r="Q1389" t="str">
        <f t="shared" si="622"/>
        <v/>
      </c>
      <c r="R1389" t="str">
        <f t="shared" si="623"/>
        <v/>
      </c>
      <c r="S1389" t="str">
        <f t="shared" si="624"/>
        <v/>
      </c>
      <c r="T1389" t="str">
        <f t="shared" si="625"/>
        <v/>
      </c>
      <c r="U1389" t="str">
        <f t="shared" si="626"/>
        <v/>
      </c>
      <c r="V1389" t="str">
        <f t="shared" si="627"/>
        <v/>
      </c>
      <c r="W1389" t="str">
        <f t="shared" si="628"/>
        <v/>
      </c>
      <c r="X1389" t="str">
        <f t="shared" si="629"/>
        <v/>
      </c>
      <c r="Y1389" t="str">
        <f t="shared" si="630"/>
        <v/>
      </c>
      <c r="Z1389" t="str">
        <f t="shared" si="610"/>
        <v/>
      </c>
      <c r="AA1389" t="str">
        <f t="shared" si="631"/>
        <v/>
      </c>
      <c r="AB1389" t="str">
        <f t="shared" si="632"/>
        <v/>
      </c>
      <c r="AC1389" t="str">
        <f t="shared" si="633"/>
        <v/>
      </c>
      <c r="AD1389" t="str">
        <f t="shared" si="634"/>
        <v/>
      </c>
      <c r="AE1389" t="str">
        <f t="shared" si="635"/>
        <v/>
      </c>
      <c r="AF1389" t="str">
        <f t="shared" si="636"/>
        <v/>
      </c>
    </row>
    <row r="1390" spans="4:32" ht="14.4" hidden="1">
      <c r="D1390" t="str">
        <f t="shared" si="611"/>
        <v/>
      </c>
      <c r="E1390" t="str">
        <f t="shared" si="612"/>
        <v/>
      </c>
      <c r="F1390" t="str">
        <f t="shared" si="613"/>
        <v/>
      </c>
      <c r="G1390" t="str">
        <f t="shared" si="637"/>
        <v/>
      </c>
      <c r="I1390" t="str">
        <f t="shared" si="614"/>
        <v/>
      </c>
      <c r="J1390" t="str">
        <f t="shared" si="615"/>
        <v/>
      </c>
      <c r="K1390" t="str">
        <f t="shared" si="616"/>
        <v/>
      </c>
      <c r="L1390" t="str">
        <f t="shared" si="617"/>
        <v/>
      </c>
      <c r="M1390" t="str">
        <f t="shared" si="618"/>
        <v/>
      </c>
      <c r="N1390" t="str">
        <f t="shared" si="619"/>
        <v/>
      </c>
      <c r="O1390" t="str">
        <f t="shared" si="620"/>
        <v/>
      </c>
      <c r="P1390" t="str">
        <f t="shared" si="621"/>
        <v/>
      </c>
      <c r="Q1390" t="str">
        <f t="shared" si="622"/>
        <v/>
      </c>
      <c r="R1390" t="str">
        <f t="shared" si="623"/>
        <v/>
      </c>
      <c r="S1390" t="str">
        <f t="shared" si="624"/>
        <v/>
      </c>
      <c r="T1390" t="str">
        <f t="shared" si="625"/>
        <v/>
      </c>
      <c r="U1390" t="str">
        <f t="shared" si="626"/>
        <v/>
      </c>
      <c r="V1390" t="str">
        <f t="shared" si="627"/>
        <v/>
      </c>
      <c r="W1390" t="str">
        <f t="shared" si="628"/>
        <v/>
      </c>
      <c r="X1390" t="str">
        <f t="shared" si="629"/>
        <v/>
      </c>
      <c r="Y1390" t="str">
        <f t="shared" si="630"/>
        <v/>
      </c>
      <c r="Z1390" t="str">
        <f t="shared" si="610"/>
        <v/>
      </c>
      <c r="AA1390" t="str">
        <f t="shared" si="631"/>
        <v/>
      </c>
      <c r="AB1390" t="str">
        <f t="shared" si="632"/>
        <v/>
      </c>
      <c r="AC1390" t="str">
        <f t="shared" si="633"/>
        <v/>
      </c>
      <c r="AD1390" t="str">
        <f t="shared" si="634"/>
        <v/>
      </c>
      <c r="AE1390" t="str">
        <f t="shared" si="635"/>
        <v/>
      </c>
      <c r="AF1390" t="str">
        <f t="shared" si="636"/>
        <v/>
      </c>
    </row>
    <row r="1391" spans="4:32" ht="14.4" hidden="1">
      <c r="D1391" t="str">
        <f t="shared" si="611"/>
        <v/>
      </c>
      <c r="E1391" t="str">
        <f t="shared" si="612"/>
        <v/>
      </c>
      <c r="F1391" t="str">
        <f t="shared" si="613"/>
        <v/>
      </c>
      <c r="G1391" t="str">
        <f t="shared" si="637"/>
        <v/>
      </c>
      <c r="I1391" t="str">
        <f t="shared" si="614"/>
        <v/>
      </c>
      <c r="J1391" t="str">
        <f t="shared" si="615"/>
        <v/>
      </c>
      <c r="K1391" t="str">
        <f t="shared" si="616"/>
        <v/>
      </c>
      <c r="L1391" t="str">
        <f t="shared" si="617"/>
        <v/>
      </c>
      <c r="M1391" t="str">
        <f t="shared" si="618"/>
        <v/>
      </c>
      <c r="N1391" t="str">
        <f t="shared" si="619"/>
        <v/>
      </c>
      <c r="O1391" t="str">
        <f t="shared" si="620"/>
        <v/>
      </c>
      <c r="P1391" t="str">
        <f t="shared" si="621"/>
        <v/>
      </c>
      <c r="Q1391" t="str">
        <f t="shared" si="622"/>
        <v/>
      </c>
      <c r="R1391" t="str">
        <f t="shared" si="623"/>
        <v/>
      </c>
      <c r="S1391" t="str">
        <f t="shared" si="624"/>
        <v/>
      </c>
      <c r="T1391" t="str">
        <f t="shared" si="625"/>
        <v/>
      </c>
      <c r="U1391" t="str">
        <f t="shared" si="626"/>
        <v/>
      </c>
      <c r="V1391" t="str">
        <f t="shared" si="627"/>
        <v/>
      </c>
      <c r="W1391" t="str">
        <f t="shared" si="628"/>
        <v/>
      </c>
      <c r="X1391" t="str">
        <f t="shared" si="629"/>
        <v/>
      </c>
      <c r="Y1391" t="str">
        <f t="shared" si="630"/>
        <v/>
      </c>
      <c r="Z1391" t="str">
        <f t="shared" si="610"/>
        <v/>
      </c>
      <c r="AA1391" t="str">
        <f t="shared" si="631"/>
        <v/>
      </c>
      <c r="AB1391" t="str">
        <f t="shared" si="632"/>
        <v/>
      </c>
      <c r="AC1391" t="str">
        <f t="shared" si="633"/>
        <v/>
      </c>
      <c r="AD1391" t="str">
        <f t="shared" si="634"/>
        <v/>
      </c>
      <c r="AE1391" t="str">
        <f t="shared" si="635"/>
        <v/>
      </c>
      <c r="AF1391" t="str">
        <f t="shared" si="636"/>
        <v/>
      </c>
    </row>
    <row r="1392" spans="4:32" ht="14.4" hidden="1">
      <c r="D1392" t="str">
        <f t="shared" si="611"/>
        <v/>
      </c>
      <c r="E1392" t="str">
        <f t="shared" si="612"/>
        <v/>
      </c>
      <c r="F1392" t="str">
        <f t="shared" si="613"/>
        <v/>
      </c>
      <c r="G1392" t="str">
        <f t="shared" si="637"/>
        <v/>
      </c>
      <c r="I1392" t="str">
        <f t="shared" si="614"/>
        <v/>
      </c>
      <c r="J1392" t="str">
        <f t="shared" si="615"/>
        <v/>
      </c>
      <c r="K1392" t="str">
        <f t="shared" si="616"/>
        <v/>
      </c>
      <c r="L1392" t="str">
        <f t="shared" si="617"/>
        <v/>
      </c>
      <c r="M1392" t="str">
        <f t="shared" si="618"/>
        <v/>
      </c>
      <c r="N1392" t="str">
        <f t="shared" si="619"/>
        <v/>
      </c>
      <c r="O1392" t="str">
        <f t="shared" si="620"/>
        <v/>
      </c>
      <c r="P1392" t="str">
        <f t="shared" si="621"/>
        <v/>
      </c>
      <c r="Q1392" t="str">
        <f t="shared" si="622"/>
        <v/>
      </c>
      <c r="R1392" t="str">
        <f t="shared" si="623"/>
        <v/>
      </c>
      <c r="S1392" t="str">
        <f t="shared" si="624"/>
        <v/>
      </c>
      <c r="T1392" t="str">
        <f t="shared" si="625"/>
        <v/>
      </c>
      <c r="U1392" t="str">
        <f t="shared" si="626"/>
        <v/>
      </c>
      <c r="V1392" t="str">
        <f t="shared" si="627"/>
        <v/>
      </c>
      <c r="W1392" t="str">
        <f t="shared" si="628"/>
        <v/>
      </c>
      <c r="X1392" t="str">
        <f t="shared" si="629"/>
        <v/>
      </c>
      <c r="Y1392" t="str">
        <f t="shared" si="630"/>
        <v/>
      </c>
      <c r="Z1392" t="str">
        <f t="shared" si="610"/>
        <v/>
      </c>
      <c r="AA1392" t="str">
        <f t="shared" si="631"/>
        <v/>
      </c>
      <c r="AB1392" t="str">
        <f t="shared" si="632"/>
        <v/>
      </c>
      <c r="AC1392" t="str">
        <f t="shared" si="633"/>
        <v/>
      </c>
      <c r="AD1392" t="str">
        <f t="shared" si="634"/>
        <v/>
      </c>
      <c r="AE1392" t="str">
        <f t="shared" si="635"/>
        <v/>
      </c>
      <c r="AF1392" t="str">
        <f t="shared" si="636"/>
        <v/>
      </c>
    </row>
    <row r="1393" spans="4:32" ht="14.4" hidden="1">
      <c r="D1393" t="str">
        <f t="shared" si="611"/>
        <v/>
      </c>
      <c r="E1393" t="str">
        <f t="shared" si="612"/>
        <v/>
      </c>
      <c r="F1393" t="str">
        <f t="shared" si="613"/>
        <v/>
      </c>
      <c r="G1393" t="str">
        <f t="shared" si="637"/>
        <v/>
      </c>
      <c r="I1393" t="str">
        <f t="shared" si="614"/>
        <v/>
      </c>
      <c r="J1393" t="str">
        <f t="shared" si="615"/>
        <v/>
      </c>
      <c r="K1393" t="str">
        <f t="shared" si="616"/>
        <v/>
      </c>
      <c r="L1393" t="str">
        <f t="shared" si="617"/>
        <v/>
      </c>
      <c r="M1393" t="str">
        <f t="shared" si="618"/>
        <v/>
      </c>
      <c r="N1393" t="str">
        <f t="shared" si="619"/>
        <v/>
      </c>
      <c r="O1393" t="str">
        <f t="shared" si="620"/>
        <v/>
      </c>
      <c r="P1393" t="str">
        <f t="shared" si="621"/>
        <v/>
      </c>
      <c r="Q1393" t="str">
        <f t="shared" si="622"/>
        <v/>
      </c>
      <c r="R1393" t="str">
        <f t="shared" si="623"/>
        <v/>
      </c>
      <c r="S1393" t="str">
        <f t="shared" si="624"/>
        <v/>
      </c>
      <c r="T1393" t="str">
        <f t="shared" si="625"/>
        <v/>
      </c>
      <c r="U1393" t="str">
        <f t="shared" si="626"/>
        <v/>
      </c>
      <c r="V1393" t="str">
        <f t="shared" si="627"/>
        <v/>
      </c>
      <c r="W1393" t="str">
        <f t="shared" si="628"/>
        <v/>
      </c>
      <c r="X1393" t="str">
        <f t="shared" si="629"/>
        <v/>
      </c>
      <c r="Y1393" t="str">
        <f t="shared" si="630"/>
        <v/>
      </c>
      <c r="Z1393" t="str">
        <f t="shared" si="610"/>
        <v/>
      </c>
      <c r="AA1393" t="str">
        <f t="shared" si="631"/>
        <v/>
      </c>
      <c r="AB1393" t="str">
        <f t="shared" si="632"/>
        <v/>
      </c>
      <c r="AC1393" t="str">
        <f t="shared" si="633"/>
        <v/>
      </c>
      <c r="AD1393" t="str">
        <f t="shared" si="634"/>
        <v/>
      </c>
      <c r="AE1393" t="str">
        <f t="shared" si="635"/>
        <v/>
      </c>
      <c r="AF1393" t="str">
        <f t="shared" si="636"/>
        <v/>
      </c>
    </row>
    <row r="1394" spans="4:32" ht="14.4" hidden="1">
      <c r="D1394" t="str">
        <f t="shared" si="611"/>
        <v/>
      </c>
      <c r="E1394" t="str">
        <f t="shared" si="612"/>
        <v/>
      </c>
      <c r="F1394" t="str">
        <f t="shared" si="613"/>
        <v/>
      </c>
      <c r="G1394" t="str">
        <f t="shared" si="637"/>
        <v/>
      </c>
      <c r="I1394" t="str">
        <f t="shared" si="614"/>
        <v/>
      </c>
      <c r="J1394" t="str">
        <f t="shared" si="615"/>
        <v/>
      </c>
      <c r="K1394" t="str">
        <f t="shared" si="616"/>
        <v/>
      </c>
      <c r="L1394" t="str">
        <f t="shared" si="617"/>
        <v/>
      </c>
      <c r="M1394" t="str">
        <f t="shared" si="618"/>
        <v/>
      </c>
      <c r="N1394" t="str">
        <f t="shared" si="619"/>
        <v/>
      </c>
      <c r="O1394" t="str">
        <f t="shared" si="620"/>
        <v/>
      </c>
      <c r="P1394" t="str">
        <f t="shared" si="621"/>
        <v/>
      </c>
      <c r="Q1394" t="str">
        <f t="shared" si="622"/>
        <v/>
      </c>
      <c r="R1394" t="str">
        <f t="shared" si="623"/>
        <v/>
      </c>
      <c r="S1394" t="str">
        <f t="shared" si="624"/>
        <v/>
      </c>
      <c r="T1394" t="str">
        <f t="shared" si="625"/>
        <v/>
      </c>
      <c r="U1394" t="str">
        <f t="shared" si="626"/>
        <v/>
      </c>
      <c r="V1394" t="str">
        <f t="shared" si="627"/>
        <v/>
      </c>
      <c r="W1394" t="str">
        <f t="shared" si="628"/>
        <v/>
      </c>
      <c r="X1394" t="str">
        <f t="shared" si="629"/>
        <v/>
      </c>
      <c r="Y1394" t="str">
        <f t="shared" si="630"/>
        <v/>
      </c>
      <c r="Z1394" t="str">
        <f t="shared" si="610"/>
        <v/>
      </c>
      <c r="AA1394" t="str">
        <f t="shared" si="631"/>
        <v/>
      </c>
      <c r="AB1394" t="str">
        <f t="shared" si="632"/>
        <v/>
      </c>
      <c r="AC1394" t="str">
        <f t="shared" si="633"/>
        <v/>
      </c>
      <c r="AD1394" t="str">
        <f t="shared" si="634"/>
        <v/>
      </c>
      <c r="AE1394" t="str">
        <f t="shared" si="635"/>
        <v/>
      </c>
      <c r="AF1394" t="str">
        <f t="shared" si="636"/>
        <v/>
      </c>
    </row>
    <row r="1395" spans="4:32" ht="14.4" hidden="1">
      <c r="D1395" t="str">
        <f t="shared" si="611"/>
        <v/>
      </c>
      <c r="E1395" t="str">
        <f t="shared" si="612"/>
        <v/>
      </c>
      <c r="F1395" t="str">
        <f t="shared" si="613"/>
        <v/>
      </c>
      <c r="G1395" t="str">
        <f t="shared" si="637"/>
        <v/>
      </c>
      <c r="I1395" t="str">
        <f t="shared" si="614"/>
        <v/>
      </c>
      <c r="J1395" t="str">
        <f t="shared" si="615"/>
        <v/>
      </c>
      <c r="K1395" t="str">
        <f t="shared" si="616"/>
        <v/>
      </c>
      <c r="L1395" t="str">
        <f t="shared" si="617"/>
        <v/>
      </c>
      <c r="M1395" t="str">
        <f t="shared" si="618"/>
        <v/>
      </c>
      <c r="N1395" t="str">
        <f t="shared" si="619"/>
        <v/>
      </c>
      <c r="O1395" t="str">
        <f t="shared" si="620"/>
        <v/>
      </c>
      <c r="P1395" t="str">
        <f t="shared" si="621"/>
        <v/>
      </c>
      <c r="Q1395" t="str">
        <f t="shared" si="622"/>
        <v/>
      </c>
      <c r="R1395" t="str">
        <f t="shared" si="623"/>
        <v/>
      </c>
      <c r="S1395" t="str">
        <f t="shared" si="624"/>
        <v/>
      </c>
      <c r="T1395" t="str">
        <f t="shared" si="625"/>
        <v/>
      </c>
      <c r="U1395" t="str">
        <f t="shared" si="626"/>
        <v/>
      </c>
      <c r="V1395" t="str">
        <f t="shared" si="627"/>
        <v/>
      </c>
      <c r="W1395" t="str">
        <f t="shared" si="628"/>
        <v/>
      </c>
      <c r="X1395" t="str">
        <f t="shared" si="629"/>
        <v/>
      </c>
      <c r="Y1395" t="str">
        <f t="shared" si="630"/>
        <v/>
      </c>
      <c r="Z1395" t="str">
        <f t="shared" si="610"/>
        <v/>
      </c>
      <c r="AA1395" t="str">
        <f t="shared" si="631"/>
        <v/>
      </c>
      <c r="AB1395" t="str">
        <f t="shared" si="632"/>
        <v/>
      </c>
      <c r="AC1395" t="str">
        <f t="shared" si="633"/>
        <v/>
      </c>
      <c r="AD1395" t="str">
        <f t="shared" si="634"/>
        <v/>
      </c>
      <c r="AE1395" t="str">
        <f t="shared" si="635"/>
        <v/>
      </c>
      <c r="AF1395" t="str">
        <f t="shared" si="636"/>
        <v/>
      </c>
    </row>
    <row r="1396" spans="4:32" ht="14.4" hidden="1">
      <c r="D1396" t="str">
        <f t="shared" si="611"/>
        <v/>
      </c>
      <c r="E1396" t="str">
        <f t="shared" si="612"/>
        <v/>
      </c>
      <c r="F1396" t="str">
        <f t="shared" si="613"/>
        <v/>
      </c>
      <c r="G1396" t="str">
        <f t="shared" si="637"/>
        <v/>
      </c>
      <c r="I1396" t="str">
        <f t="shared" si="614"/>
        <v/>
      </c>
      <c r="J1396" t="str">
        <f t="shared" si="615"/>
        <v/>
      </c>
      <c r="K1396" t="str">
        <f t="shared" si="616"/>
        <v/>
      </c>
      <c r="L1396" t="str">
        <f t="shared" si="617"/>
        <v/>
      </c>
      <c r="M1396" t="str">
        <f t="shared" si="618"/>
        <v/>
      </c>
      <c r="N1396" t="str">
        <f t="shared" si="619"/>
        <v/>
      </c>
      <c r="O1396" t="str">
        <f t="shared" si="620"/>
        <v/>
      </c>
      <c r="P1396" t="str">
        <f t="shared" si="621"/>
        <v/>
      </c>
      <c r="Q1396" t="str">
        <f t="shared" si="622"/>
        <v/>
      </c>
      <c r="R1396" t="str">
        <f t="shared" si="623"/>
        <v/>
      </c>
      <c r="S1396" t="str">
        <f t="shared" si="624"/>
        <v/>
      </c>
      <c r="T1396" t="str">
        <f t="shared" si="625"/>
        <v/>
      </c>
      <c r="U1396" t="str">
        <f t="shared" si="626"/>
        <v/>
      </c>
      <c r="V1396" t="str">
        <f t="shared" si="627"/>
        <v/>
      </c>
      <c r="W1396" t="str">
        <f t="shared" si="628"/>
        <v/>
      </c>
      <c r="X1396" t="str">
        <f t="shared" si="629"/>
        <v/>
      </c>
      <c r="Y1396" t="str">
        <f t="shared" si="630"/>
        <v/>
      </c>
      <c r="Z1396" t="str">
        <f t="shared" si="610"/>
        <v/>
      </c>
      <c r="AA1396" t="str">
        <f t="shared" si="631"/>
        <v/>
      </c>
      <c r="AB1396" t="str">
        <f t="shared" si="632"/>
        <v/>
      </c>
      <c r="AC1396" t="str">
        <f t="shared" si="633"/>
        <v/>
      </c>
      <c r="AD1396" t="str">
        <f t="shared" si="634"/>
        <v/>
      </c>
      <c r="AE1396" t="str">
        <f t="shared" si="635"/>
        <v/>
      </c>
      <c r="AF1396" t="str">
        <f t="shared" si="636"/>
        <v/>
      </c>
    </row>
    <row r="1397" spans="4:32" ht="14.4" hidden="1">
      <c r="D1397" t="str">
        <f t="shared" si="611"/>
        <v/>
      </c>
      <c r="E1397" t="str">
        <f t="shared" si="612"/>
        <v/>
      </c>
      <c r="F1397" t="str">
        <f t="shared" si="613"/>
        <v/>
      </c>
      <c r="G1397" t="str">
        <f t="shared" si="637"/>
        <v/>
      </c>
      <c r="I1397" t="str">
        <f t="shared" si="614"/>
        <v/>
      </c>
      <c r="J1397" t="str">
        <f t="shared" si="615"/>
        <v/>
      </c>
      <c r="K1397" t="str">
        <f t="shared" si="616"/>
        <v/>
      </c>
      <c r="L1397" t="str">
        <f t="shared" si="617"/>
        <v/>
      </c>
      <c r="M1397" t="str">
        <f t="shared" si="618"/>
        <v/>
      </c>
      <c r="N1397" t="str">
        <f t="shared" si="619"/>
        <v/>
      </c>
      <c r="O1397" t="str">
        <f t="shared" si="620"/>
        <v/>
      </c>
      <c r="P1397" t="str">
        <f t="shared" si="621"/>
        <v/>
      </c>
      <c r="Q1397" t="str">
        <f t="shared" si="622"/>
        <v/>
      </c>
      <c r="R1397" t="str">
        <f t="shared" si="623"/>
        <v/>
      </c>
      <c r="S1397" t="str">
        <f t="shared" si="624"/>
        <v/>
      </c>
      <c r="T1397" t="str">
        <f t="shared" si="625"/>
        <v/>
      </c>
      <c r="U1397" t="str">
        <f t="shared" si="626"/>
        <v/>
      </c>
      <c r="V1397" t="str">
        <f t="shared" si="627"/>
        <v/>
      </c>
      <c r="W1397" t="str">
        <f t="shared" si="628"/>
        <v/>
      </c>
      <c r="X1397" t="str">
        <f t="shared" si="629"/>
        <v/>
      </c>
      <c r="Y1397" t="str">
        <f t="shared" si="630"/>
        <v/>
      </c>
      <c r="Z1397" t="str">
        <f t="shared" ref="Z1397:Z1460" si="638">IF(ISBLANK(A1397), "", BR1397)</f>
        <v/>
      </c>
      <c r="AA1397" t="str">
        <f t="shared" si="631"/>
        <v/>
      </c>
      <c r="AB1397" t="str">
        <f t="shared" si="632"/>
        <v/>
      </c>
      <c r="AC1397" t="str">
        <f t="shared" si="633"/>
        <v/>
      </c>
      <c r="AD1397" t="str">
        <f t="shared" si="634"/>
        <v/>
      </c>
      <c r="AE1397" t="str">
        <f t="shared" si="635"/>
        <v/>
      </c>
      <c r="AF1397" t="str">
        <f t="shared" si="636"/>
        <v/>
      </c>
    </row>
    <row r="1398" spans="4:32" ht="14.4" hidden="1">
      <c r="D1398" t="str">
        <f t="shared" si="611"/>
        <v/>
      </c>
      <c r="E1398" t="str">
        <f t="shared" si="612"/>
        <v/>
      </c>
      <c r="F1398" t="str">
        <f t="shared" si="613"/>
        <v/>
      </c>
      <c r="G1398" t="str">
        <f t="shared" si="637"/>
        <v/>
      </c>
      <c r="I1398" t="str">
        <f t="shared" si="614"/>
        <v/>
      </c>
      <c r="J1398" t="str">
        <f t="shared" si="615"/>
        <v/>
      </c>
      <c r="K1398" t="str">
        <f t="shared" si="616"/>
        <v/>
      </c>
      <c r="L1398" t="str">
        <f t="shared" si="617"/>
        <v/>
      </c>
      <c r="M1398" t="str">
        <f t="shared" si="618"/>
        <v/>
      </c>
      <c r="N1398" t="str">
        <f t="shared" si="619"/>
        <v/>
      </c>
      <c r="O1398" t="str">
        <f t="shared" si="620"/>
        <v/>
      </c>
      <c r="P1398" t="str">
        <f t="shared" si="621"/>
        <v/>
      </c>
      <c r="Q1398" t="str">
        <f t="shared" si="622"/>
        <v/>
      </c>
      <c r="R1398" t="str">
        <f t="shared" si="623"/>
        <v/>
      </c>
      <c r="S1398" t="str">
        <f t="shared" si="624"/>
        <v/>
      </c>
      <c r="T1398" t="str">
        <f t="shared" si="625"/>
        <v/>
      </c>
      <c r="U1398" t="str">
        <f t="shared" si="626"/>
        <v/>
      </c>
      <c r="V1398" t="str">
        <f t="shared" si="627"/>
        <v/>
      </c>
      <c r="W1398" t="str">
        <f t="shared" si="628"/>
        <v/>
      </c>
      <c r="X1398" t="str">
        <f t="shared" si="629"/>
        <v/>
      </c>
      <c r="Y1398" t="str">
        <f t="shared" si="630"/>
        <v/>
      </c>
      <c r="Z1398" t="str">
        <f t="shared" si="638"/>
        <v/>
      </c>
      <c r="AA1398" t="str">
        <f t="shared" si="631"/>
        <v/>
      </c>
      <c r="AB1398" t="str">
        <f t="shared" si="632"/>
        <v/>
      </c>
      <c r="AC1398" t="str">
        <f t="shared" si="633"/>
        <v/>
      </c>
      <c r="AD1398" t="str">
        <f t="shared" si="634"/>
        <v/>
      </c>
      <c r="AE1398" t="str">
        <f t="shared" si="635"/>
        <v/>
      </c>
      <c r="AF1398" t="str">
        <f t="shared" si="636"/>
        <v/>
      </c>
    </row>
    <row r="1399" spans="4:32" ht="14.4" hidden="1">
      <c r="D1399" t="str">
        <f t="shared" si="611"/>
        <v/>
      </c>
      <c r="E1399" t="str">
        <f t="shared" si="612"/>
        <v/>
      </c>
      <c r="F1399" t="str">
        <f t="shared" si="613"/>
        <v/>
      </c>
      <c r="G1399" t="str">
        <f t="shared" si="637"/>
        <v/>
      </c>
      <c r="I1399" t="str">
        <f t="shared" si="614"/>
        <v/>
      </c>
      <c r="J1399" t="str">
        <f t="shared" si="615"/>
        <v/>
      </c>
      <c r="K1399" t="str">
        <f t="shared" si="616"/>
        <v/>
      </c>
      <c r="L1399" t="str">
        <f t="shared" si="617"/>
        <v/>
      </c>
      <c r="M1399" t="str">
        <f t="shared" si="618"/>
        <v/>
      </c>
      <c r="N1399" t="str">
        <f t="shared" si="619"/>
        <v/>
      </c>
      <c r="O1399" t="str">
        <f t="shared" si="620"/>
        <v/>
      </c>
      <c r="P1399" t="str">
        <f t="shared" si="621"/>
        <v/>
      </c>
      <c r="Q1399" t="str">
        <f t="shared" si="622"/>
        <v/>
      </c>
      <c r="R1399" t="str">
        <f t="shared" si="623"/>
        <v/>
      </c>
      <c r="S1399" t="str">
        <f t="shared" si="624"/>
        <v/>
      </c>
      <c r="T1399" t="str">
        <f t="shared" si="625"/>
        <v/>
      </c>
      <c r="U1399" t="str">
        <f t="shared" si="626"/>
        <v/>
      </c>
      <c r="V1399" t="str">
        <f t="shared" si="627"/>
        <v/>
      </c>
      <c r="W1399" t="str">
        <f t="shared" si="628"/>
        <v/>
      </c>
      <c r="X1399" t="str">
        <f t="shared" si="629"/>
        <v/>
      </c>
      <c r="Y1399" t="str">
        <f t="shared" si="630"/>
        <v/>
      </c>
      <c r="Z1399" t="str">
        <f t="shared" si="638"/>
        <v/>
      </c>
      <c r="AA1399" t="str">
        <f t="shared" si="631"/>
        <v/>
      </c>
      <c r="AB1399" t="str">
        <f t="shared" si="632"/>
        <v/>
      </c>
      <c r="AC1399" t="str">
        <f t="shared" si="633"/>
        <v/>
      </c>
      <c r="AD1399" t="str">
        <f t="shared" si="634"/>
        <v/>
      </c>
      <c r="AE1399" t="str">
        <f t="shared" si="635"/>
        <v/>
      </c>
      <c r="AF1399" t="str">
        <f t="shared" si="636"/>
        <v/>
      </c>
    </row>
    <row r="1400" spans="4:32" ht="14.4" hidden="1">
      <c r="D1400" t="str">
        <f t="shared" si="611"/>
        <v/>
      </c>
      <c r="E1400" t="str">
        <f t="shared" si="612"/>
        <v/>
      </c>
      <c r="F1400" t="str">
        <f t="shared" si="613"/>
        <v/>
      </c>
      <c r="G1400" t="str">
        <f t="shared" si="637"/>
        <v/>
      </c>
      <c r="I1400" t="str">
        <f t="shared" si="614"/>
        <v/>
      </c>
      <c r="J1400" t="str">
        <f t="shared" si="615"/>
        <v/>
      </c>
      <c r="K1400" t="str">
        <f t="shared" si="616"/>
        <v/>
      </c>
      <c r="L1400" t="str">
        <f t="shared" si="617"/>
        <v/>
      </c>
      <c r="M1400" t="str">
        <f t="shared" si="618"/>
        <v/>
      </c>
      <c r="N1400" t="str">
        <f t="shared" si="619"/>
        <v/>
      </c>
      <c r="O1400" t="str">
        <f t="shared" si="620"/>
        <v/>
      </c>
      <c r="P1400" t="str">
        <f t="shared" si="621"/>
        <v/>
      </c>
      <c r="Q1400" t="str">
        <f t="shared" si="622"/>
        <v/>
      </c>
      <c r="R1400" t="str">
        <f t="shared" si="623"/>
        <v/>
      </c>
      <c r="S1400" t="str">
        <f t="shared" si="624"/>
        <v/>
      </c>
      <c r="T1400" t="str">
        <f t="shared" si="625"/>
        <v/>
      </c>
      <c r="U1400" t="str">
        <f t="shared" si="626"/>
        <v/>
      </c>
      <c r="V1400" t="str">
        <f t="shared" si="627"/>
        <v/>
      </c>
      <c r="W1400" t="str">
        <f t="shared" si="628"/>
        <v/>
      </c>
      <c r="X1400" t="str">
        <f t="shared" si="629"/>
        <v/>
      </c>
      <c r="Y1400" t="str">
        <f t="shared" si="630"/>
        <v/>
      </c>
      <c r="Z1400" t="str">
        <f t="shared" si="638"/>
        <v/>
      </c>
      <c r="AA1400" t="str">
        <f t="shared" si="631"/>
        <v/>
      </c>
      <c r="AB1400" t="str">
        <f t="shared" si="632"/>
        <v/>
      </c>
      <c r="AC1400" t="str">
        <f t="shared" si="633"/>
        <v/>
      </c>
      <c r="AD1400" t="str">
        <f t="shared" si="634"/>
        <v/>
      </c>
      <c r="AE1400" t="str">
        <f t="shared" si="635"/>
        <v/>
      </c>
      <c r="AF1400" t="str">
        <f t="shared" si="636"/>
        <v/>
      </c>
    </row>
    <row r="1401" spans="4:32" ht="14.4" hidden="1">
      <c r="D1401" t="str">
        <f t="shared" si="611"/>
        <v/>
      </c>
      <c r="E1401" t="str">
        <f t="shared" si="612"/>
        <v/>
      </c>
      <c r="F1401" t="str">
        <f t="shared" si="613"/>
        <v/>
      </c>
      <c r="G1401" t="str">
        <f t="shared" si="637"/>
        <v/>
      </c>
      <c r="I1401" t="str">
        <f t="shared" si="614"/>
        <v/>
      </c>
      <c r="J1401" t="str">
        <f t="shared" si="615"/>
        <v/>
      </c>
      <c r="K1401" t="str">
        <f t="shared" si="616"/>
        <v/>
      </c>
      <c r="L1401" t="str">
        <f t="shared" si="617"/>
        <v/>
      </c>
      <c r="M1401" t="str">
        <f t="shared" si="618"/>
        <v/>
      </c>
      <c r="N1401" t="str">
        <f t="shared" si="619"/>
        <v/>
      </c>
      <c r="O1401" t="str">
        <f t="shared" si="620"/>
        <v/>
      </c>
      <c r="P1401" t="str">
        <f t="shared" si="621"/>
        <v/>
      </c>
      <c r="Q1401" t="str">
        <f t="shared" si="622"/>
        <v/>
      </c>
      <c r="R1401" t="str">
        <f t="shared" si="623"/>
        <v/>
      </c>
      <c r="S1401" t="str">
        <f t="shared" si="624"/>
        <v/>
      </c>
      <c r="T1401" t="str">
        <f t="shared" si="625"/>
        <v/>
      </c>
      <c r="U1401" t="str">
        <f t="shared" si="626"/>
        <v/>
      </c>
      <c r="V1401" t="str">
        <f t="shared" si="627"/>
        <v/>
      </c>
      <c r="W1401" t="str">
        <f t="shared" si="628"/>
        <v/>
      </c>
      <c r="X1401" t="str">
        <f t="shared" si="629"/>
        <v/>
      </c>
      <c r="Y1401" t="str">
        <f t="shared" si="630"/>
        <v/>
      </c>
      <c r="Z1401" t="str">
        <f t="shared" si="638"/>
        <v/>
      </c>
      <c r="AA1401" t="str">
        <f t="shared" si="631"/>
        <v/>
      </c>
      <c r="AB1401" t="str">
        <f t="shared" si="632"/>
        <v/>
      </c>
      <c r="AC1401" t="str">
        <f t="shared" si="633"/>
        <v/>
      </c>
      <c r="AD1401" t="str">
        <f t="shared" si="634"/>
        <v/>
      </c>
      <c r="AE1401" t="str">
        <f t="shared" si="635"/>
        <v/>
      </c>
      <c r="AF1401" t="str">
        <f t="shared" si="636"/>
        <v/>
      </c>
    </row>
    <row r="1402" spans="4:32" ht="14.4" hidden="1">
      <c r="D1402" t="str">
        <f t="shared" si="611"/>
        <v/>
      </c>
      <c r="E1402" t="str">
        <f t="shared" si="612"/>
        <v/>
      </c>
      <c r="F1402" t="str">
        <f t="shared" si="613"/>
        <v/>
      </c>
      <c r="G1402" t="str">
        <f t="shared" si="637"/>
        <v/>
      </c>
      <c r="I1402" t="str">
        <f t="shared" si="614"/>
        <v/>
      </c>
      <c r="J1402" t="str">
        <f t="shared" si="615"/>
        <v/>
      </c>
      <c r="K1402" t="str">
        <f t="shared" si="616"/>
        <v/>
      </c>
      <c r="L1402" t="str">
        <f t="shared" si="617"/>
        <v/>
      </c>
      <c r="M1402" t="str">
        <f t="shared" si="618"/>
        <v/>
      </c>
      <c r="N1402" t="str">
        <f t="shared" si="619"/>
        <v/>
      </c>
      <c r="O1402" t="str">
        <f t="shared" si="620"/>
        <v/>
      </c>
      <c r="P1402" t="str">
        <f t="shared" si="621"/>
        <v/>
      </c>
      <c r="Q1402" t="str">
        <f t="shared" si="622"/>
        <v/>
      </c>
      <c r="R1402" t="str">
        <f t="shared" si="623"/>
        <v/>
      </c>
      <c r="S1402" t="str">
        <f t="shared" si="624"/>
        <v/>
      </c>
      <c r="T1402" t="str">
        <f t="shared" si="625"/>
        <v/>
      </c>
      <c r="U1402" t="str">
        <f t="shared" si="626"/>
        <v/>
      </c>
      <c r="V1402" t="str">
        <f t="shared" si="627"/>
        <v/>
      </c>
      <c r="W1402" t="str">
        <f t="shared" si="628"/>
        <v/>
      </c>
      <c r="X1402" t="str">
        <f t="shared" si="629"/>
        <v/>
      </c>
      <c r="Y1402" t="str">
        <f t="shared" si="630"/>
        <v/>
      </c>
      <c r="Z1402" t="str">
        <f t="shared" si="638"/>
        <v/>
      </c>
      <c r="AA1402" t="str">
        <f t="shared" si="631"/>
        <v/>
      </c>
      <c r="AB1402" t="str">
        <f t="shared" si="632"/>
        <v/>
      </c>
      <c r="AC1402" t="str">
        <f t="shared" si="633"/>
        <v/>
      </c>
      <c r="AD1402" t="str">
        <f t="shared" si="634"/>
        <v/>
      </c>
      <c r="AE1402" t="str">
        <f t="shared" si="635"/>
        <v/>
      </c>
      <c r="AF1402" t="str">
        <f t="shared" si="636"/>
        <v/>
      </c>
    </row>
    <row r="1403" spans="4:32" ht="14.4" hidden="1">
      <c r="D1403" t="str">
        <f t="shared" si="611"/>
        <v/>
      </c>
      <c r="E1403" t="str">
        <f t="shared" si="612"/>
        <v/>
      </c>
      <c r="F1403" t="str">
        <f t="shared" si="613"/>
        <v/>
      </c>
      <c r="G1403" t="str">
        <f t="shared" si="637"/>
        <v/>
      </c>
      <c r="I1403" t="str">
        <f t="shared" si="614"/>
        <v/>
      </c>
      <c r="J1403" t="str">
        <f t="shared" si="615"/>
        <v/>
      </c>
      <c r="K1403" t="str">
        <f t="shared" si="616"/>
        <v/>
      </c>
      <c r="L1403" t="str">
        <f t="shared" si="617"/>
        <v/>
      </c>
      <c r="M1403" t="str">
        <f t="shared" si="618"/>
        <v/>
      </c>
      <c r="N1403" t="str">
        <f t="shared" si="619"/>
        <v/>
      </c>
      <c r="O1403" t="str">
        <f t="shared" si="620"/>
        <v/>
      </c>
      <c r="P1403" t="str">
        <f t="shared" si="621"/>
        <v/>
      </c>
      <c r="Q1403" t="str">
        <f t="shared" si="622"/>
        <v/>
      </c>
      <c r="R1403" t="str">
        <f t="shared" si="623"/>
        <v/>
      </c>
      <c r="S1403" t="str">
        <f t="shared" si="624"/>
        <v/>
      </c>
      <c r="T1403" t="str">
        <f t="shared" si="625"/>
        <v/>
      </c>
      <c r="U1403" t="str">
        <f t="shared" si="626"/>
        <v/>
      </c>
      <c r="V1403" t="str">
        <f t="shared" si="627"/>
        <v/>
      </c>
      <c r="W1403" t="str">
        <f t="shared" si="628"/>
        <v/>
      </c>
      <c r="X1403" t="str">
        <f t="shared" si="629"/>
        <v/>
      </c>
      <c r="Y1403" t="str">
        <f t="shared" si="630"/>
        <v/>
      </c>
      <c r="Z1403" t="str">
        <f t="shared" si="638"/>
        <v/>
      </c>
      <c r="AA1403" t="str">
        <f t="shared" si="631"/>
        <v/>
      </c>
      <c r="AB1403" t="str">
        <f t="shared" si="632"/>
        <v/>
      </c>
      <c r="AC1403" t="str">
        <f t="shared" si="633"/>
        <v/>
      </c>
      <c r="AD1403" t="str">
        <f t="shared" si="634"/>
        <v/>
      </c>
      <c r="AE1403" t="str">
        <f t="shared" si="635"/>
        <v/>
      </c>
      <c r="AF1403" t="str">
        <f t="shared" si="636"/>
        <v/>
      </c>
    </row>
    <row r="1404" spans="4:32" ht="14.4" hidden="1">
      <c r="D1404" t="str">
        <f t="shared" si="611"/>
        <v/>
      </c>
      <c r="E1404" t="str">
        <f t="shared" si="612"/>
        <v/>
      </c>
      <c r="F1404" t="str">
        <f t="shared" si="613"/>
        <v/>
      </c>
      <c r="G1404" t="str">
        <f t="shared" si="637"/>
        <v/>
      </c>
      <c r="I1404" t="str">
        <f t="shared" si="614"/>
        <v/>
      </c>
      <c r="J1404" t="str">
        <f t="shared" si="615"/>
        <v/>
      </c>
      <c r="K1404" t="str">
        <f t="shared" si="616"/>
        <v/>
      </c>
      <c r="L1404" t="str">
        <f t="shared" si="617"/>
        <v/>
      </c>
      <c r="M1404" t="str">
        <f t="shared" si="618"/>
        <v/>
      </c>
      <c r="N1404" t="str">
        <f t="shared" si="619"/>
        <v/>
      </c>
      <c r="O1404" t="str">
        <f t="shared" si="620"/>
        <v/>
      </c>
      <c r="P1404" t="str">
        <f t="shared" si="621"/>
        <v/>
      </c>
      <c r="Q1404" t="str">
        <f t="shared" si="622"/>
        <v/>
      </c>
      <c r="R1404" t="str">
        <f t="shared" si="623"/>
        <v/>
      </c>
      <c r="S1404" t="str">
        <f t="shared" si="624"/>
        <v/>
      </c>
      <c r="T1404" t="str">
        <f t="shared" si="625"/>
        <v/>
      </c>
      <c r="U1404" t="str">
        <f t="shared" si="626"/>
        <v/>
      </c>
      <c r="V1404" t="str">
        <f t="shared" si="627"/>
        <v/>
      </c>
      <c r="W1404" t="str">
        <f t="shared" si="628"/>
        <v/>
      </c>
      <c r="X1404" t="str">
        <f t="shared" si="629"/>
        <v/>
      </c>
      <c r="Y1404" t="str">
        <f t="shared" si="630"/>
        <v/>
      </c>
      <c r="Z1404" t="str">
        <f t="shared" si="638"/>
        <v/>
      </c>
      <c r="AA1404" t="str">
        <f t="shared" si="631"/>
        <v/>
      </c>
      <c r="AB1404" t="str">
        <f t="shared" si="632"/>
        <v/>
      </c>
      <c r="AC1404" t="str">
        <f t="shared" si="633"/>
        <v/>
      </c>
      <c r="AD1404" t="str">
        <f t="shared" si="634"/>
        <v/>
      </c>
      <c r="AE1404" t="str">
        <f t="shared" si="635"/>
        <v/>
      </c>
      <c r="AF1404" t="str">
        <f t="shared" si="636"/>
        <v/>
      </c>
    </row>
    <row r="1405" spans="4:32" ht="14.4" hidden="1">
      <c r="D1405" t="str">
        <f t="shared" si="611"/>
        <v/>
      </c>
      <c r="E1405" t="str">
        <f t="shared" si="612"/>
        <v/>
      </c>
      <c r="F1405" t="str">
        <f t="shared" si="613"/>
        <v/>
      </c>
      <c r="G1405" t="str">
        <f t="shared" si="637"/>
        <v/>
      </c>
      <c r="I1405" t="str">
        <f t="shared" si="614"/>
        <v/>
      </c>
      <c r="J1405" t="str">
        <f t="shared" si="615"/>
        <v/>
      </c>
      <c r="K1405" t="str">
        <f t="shared" si="616"/>
        <v/>
      </c>
      <c r="L1405" t="str">
        <f t="shared" si="617"/>
        <v/>
      </c>
      <c r="M1405" t="str">
        <f t="shared" si="618"/>
        <v/>
      </c>
      <c r="N1405" t="str">
        <f t="shared" si="619"/>
        <v/>
      </c>
      <c r="O1405" t="str">
        <f t="shared" si="620"/>
        <v/>
      </c>
      <c r="P1405" t="str">
        <f t="shared" si="621"/>
        <v/>
      </c>
      <c r="Q1405" t="str">
        <f t="shared" si="622"/>
        <v/>
      </c>
      <c r="R1405" t="str">
        <f t="shared" si="623"/>
        <v/>
      </c>
      <c r="S1405" t="str">
        <f t="shared" si="624"/>
        <v/>
      </c>
      <c r="T1405" t="str">
        <f t="shared" si="625"/>
        <v/>
      </c>
      <c r="U1405" t="str">
        <f t="shared" si="626"/>
        <v/>
      </c>
      <c r="V1405" t="str">
        <f t="shared" si="627"/>
        <v/>
      </c>
      <c r="W1405" t="str">
        <f t="shared" si="628"/>
        <v/>
      </c>
      <c r="X1405" t="str">
        <f t="shared" si="629"/>
        <v/>
      </c>
      <c r="Y1405" t="str">
        <f t="shared" si="630"/>
        <v/>
      </c>
      <c r="Z1405" t="str">
        <f t="shared" si="638"/>
        <v/>
      </c>
      <c r="AA1405" t="str">
        <f t="shared" si="631"/>
        <v/>
      </c>
      <c r="AB1405" t="str">
        <f t="shared" si="632"/>
        <v/>
      </c>
      <c r="AC1405" t="str">
        <f t="shared" si="633"/>
        <v/>
      </c>
      <c r="AD1405" t="str">
        <f t="shared" si="634"/>
        <v/>
      </c>
      <c r="AE1405" t="str">
        <f t="shared" si="635"/>
        <v/>
      </c>
      <c r="AF1405" t="str">
        <f t="shared" si="636"/>
        <v/>
      </c>
    </row>
    <row r="1406" spans="4:32" ht="14.4" hidden="1">
      <c r="D1406" t="str">
        <f t="shared" si="611"/>
        <v/>
      </c>
      <c r="E1406" t="str">
        <f t="shared" si="612"/>
        <v/>
      </c>
      <c r="F1406" t="str">
        <f t="shared" si="613"/>
        <v/>
      </c>
      <c r="G1406" t="str">
        <f t="shared" si="637"/>
        <v/>
      </c>
      <c r="I1406" t="str">
        <f t="shared" si="614"/>
        <v/>
      </c>
      <c r="J1406" t="str">
        <f t="shared" si="615"/>
        <v/>
      </c>
      <c r="K1406" t="str">
        <f t="shared" si="616"/>
        <v/>
      </c>
      <c r="L1406" t="str">
        <f t="shared" si="617"/>
        <v/>
      </c>
      <c r="M1406" t="str">
        <f t="shared" si="618"/>
        <v/>
      </c>
      <c r="N1406" t="str">
        <f t="shared" si="619"/>
        <v/>
      </c>
      <c r="O1406" t="str">
        <f t="shared" si="620"/>
        <v/>
      </c>
      <c r="P1406" t="str">
        <f t="shared" si="621"/>
        <v/>
      </c>
      <c r="Q1406" t="str">
        <f t="shared" si="622"/>
        <v/>
      </c>
      <c r="R1406" t="str">
        <f t="shared" si="623"/>
        <v/>
      </c>
      <c r="S1406" t="str">
        <f t="shared" si="624"/>
        <v/>
      </c>
      <c r="T1406" t="str">
        <f t="shared" si="625"/>
        <v/>
      </c>
      <c r="U1406" t="str">
        <f t="shared" si="626"/>
        <v/>
      </c>
      <c r="V1406" t="str">
        <f t="shared" si="627"/>
        <v/>
      </c>
      <c r="W1406" t="str">
        <f t="shared" si="628"/>
        <v/>
      </c>
      <c r="X1406" t="str">
        <f t="shared" si="629"/>
        <v/>
      </c>
      <c r="Y1406" t="str">
        <f t="shared" si="630"/>
        <v/>
      </c>
      <c r="Z1406" t="str">
        <f t="shared" si="638"/>
        <v/>
      </c>
      <c r="AA1406" t="str">
        <f t="shared" si="631"/>
        <v/>
      </c>
      <c r="AB1406" t="str">
        <f t="shared" si="632"/>
        <v/>
      </c>
      <c r="AC1406" t="str">
        <f t="shared" si="633"/>
        <v/>
      </c>
      <c r="AD1406" t="str">
        <f t="shared" si="634"/>
        <v/>
      </c>
      <c r="AE1406" t="str">
        <f t="shared" si="635"/>
        <v/>
      </c>
      <c r="AF1406" t="str">
        <f t="shared" si="636"/>
        <v/>
      </c>
    </row>
    <row r="1407" spans="4:32" ht="14.4" hidden="1">
      <c r="D1407" t="str">
        <f t="shared" si="611"/>
        <v/>
      </c>
      <c r="E1407" t="str">
        <f t="shared" si="612"/>
        <v/>
      </c>
      <c r="F1407" t="str">
        <f t="shared" si="613"/>
        <v/>
      </c>
      <c r="G1407" t="str">
        <f t="shared" si="637"/>
        <v/>
      </c>
      <c r="I1407" t="str">
        <f t="shared" si="614"/>
        <v/>
      </c>
      <c r="J1407" t="str">
        <f t="shared" si="615"/>
        <v/>
      </c>
      <c r="K1407" t="str">
        <f t="shared" si="616"/>
        <v/>
      </c>
      <c r="L1407" t="str">
        <f t="shared" si="617"/>
        <v/>
      </c>
      <c r="M1407" t="str">
        <f t="shared" si="618"/>
        <v/>
      </c>
      <c r="N1407" t="str">
        <f t="shared" si="619"/>
        <v/>
      </c>
      <c r="O1407" t="str">
        <f t="shared" si="620"/>
        <v/>
      </c>
      <c r="P1407" t="str">
        <f t="shared" si="621"/>
        <v/>
      </c>
      <c r="Q1407" t="str">
        <f t="shared" si="622"/>
        <v/>
      </c>
      <c r="R1407" t="str">
        <f t="shared" si="623"/>
        <v/>
      </c>
      <c r="S1407" t="str">
        <f t="shared" si="624"/>
        <v/>
      </c>
      <c r="T1407" t="str">
        <f t="shared" si="625"/>
        <v/>
      </c>
      <c r="U1407" t="str">
        <f t="shared" si="626"/>
        <v/>
      </c>
      <c r="V1407" t="str">
        <f t="shared" si="627"/>
        <v/>
      </c>
      <c r="W1407" t="str">
        <f t="shared" si="628"/>
        <v/>
      </c>
      <c r="X1407" t="str">
        <f t="shared" si="629"/>
        <v/>
      </c>
      <c r="Y1407" t="str">
        <f t="shared" si="630"/>
        <v/>
      </c>
      <c r="Z1407" t="str">
        <f t="shared" si="638"/>
        <v/>
      </c>
      <c r="AA1407" t="str">
        <f t="shared" si="631"/>
        <v/>
      </c>
      <c r="AB1407" t="str">
        <f t="shared" si="632"/>
        <v/>
      </c>
      <c r="AC1407" t="str">
        <f t="shared" si="633"/>
        <v/>
      </c>
      <c r="AD1407" t="str">
        <f t="shared" si="634"/>
        <v/>
      </c>
      <c r="AE1407" t="str">
        <f t="shared" si="635"/>
        <v/>
      </c>
      <c r="AF1407" t="str">
        <f t="shared" si="636"/>
        <v/>
      </c>
    </row>
    <row r="1408" spans="4:32" ht="14.4" hidden="1">
      <c r="D1408" t="str">
        <f t="shared" si="611"/>
        <v/>
      </c>
      <c r="E1408" t="str">
        <f t="shared" si="612"/>
        <v/>
      </c>
      <c r="F1408" t="str">
        <f t="shared" si="613"/>
        <v/>
      </c>
      <c r="G1408" t="str">
        <f t="shared" si="637"/>
        <v/>
      </c>
      <c r="I1408" t="str">
        <f t="shared" si="614"/>
        <v/>
      </c>
      <c r="J1408" t="str">
        <f t="shared" si="615"/>
        <v/>
      </c>
      <c r="K1408" t="str">
        <f t="shared" si="616"/>
        <v/>
      </c>
      <c r="L1408" t="str">
        <f t="shared" si="617"/>
        <v/>
      </c>
      <c r="M1408" t="str">
        <f t="shared" si="618"/>
        <v/>
      </c>
      <c r="N1408" t="str">
        <f t="shared" si="619"/>
        <v/>
      </c>
      <c r="O1408" t="str">
        <f t="shared" si="620"/>
        <v/>
      </c>
      <c r="P1408" t="str">
        <f t="shared" si="621"/>
        <v/>
      </c>
      <c r="Q1408" t="str">
        <f t="shared" si="622"/>
        <v/>
      </c>
      <c r="R1408" t="str">
        <f t="shared" si="623"/>
        <v/>
      </c>
      <c r="S1408" t="str">
        <f t="shared" si="624"/>
        <v/>
      </c>
      <c r="T1408" t="str">
        <f t="shared" si="625"/>
        <v/>
      </c>
      <c r="U1408" t="str">
        <f t="shared" si="626"/>
        <v/>
      </c>
      <c r="V1408" t="str">
        <f t="shared" si="627"/>
        <v/>
      </c>
      <c r="W1408" t="str">
        <f t="shared" si="628"/>
        <v/>
      </c>
      <c r="X1408" t="str">
        <f t="shared" si="629"/>
        <v/>
      </c>
      <c r="Y1408" t="str">
        <f t="shared" si="630"/>
        <v/>
      </c>
      <c r="Z1408" t="str">
        <f t="shared" si="638"/>
        <v/>
      </c>
      <c r="AA1408" t="str">
        <f t="shared" si="631"/>
        <v/>
      </c>
      <c r="AB1408" t="str">
        <f t="shared" si="632"/>
        <v/>
      </c>
      <c r="AC1408" t="str">
        <f t="shared" si="633"/>
        <v/>
      </c>
      <c r="AD1408" t="str">
        <f t="shared" si="634"/>
        <v/>
      </c>
      <c r="AE1408" t="str">
        <f t="shared" si="635"/>
        <v/>
      </c>
      <c r="AF1408" t="str">
        <f t="shared" si="636"/>
        <v/>
      </c>
    </row>
    <row r="1409" spans="4:32" ht="14.4" hidden="1">
      <c r="D1409" t="str">
        <f t="shared" si="611"/>
        <v/>
      </c>
      <c r="E1409" t="str">
        <f t="shared" si="612"/>
        <v/>
      </c>
      <c r="F1409" t="str">
        <f t="shared" si="613"/>
        <v/>
      </c>
      <c r="G1409" t="str">
        <f t="shared" si="637"/>
        <v/>
      </c>
      <c r="I1409" t="str">
        <f t="shared" si="614"/>
        <v/>
      </c>
      <c r="J1409" t="str">
        <f t="shared" si="615"/>
        <v/>
      </c>
      <c r="K1409" t="str">
        <f t="shared" si="616"/>
        <v/>
      </c>
      <c r="L1409" t="str">
        <f t="shared" si="617"/>
        <v/>
      </c>
      <c r="M1409" t="str">
        <f t="shared" si="618"/>
        <v/>
      </c>
      <c r="N1409" t="str">
        <f t="shared" si="619"/>
        <v/>
      </c>
      <c r="O1409" t="str">
        <f t="shared" si="620"/>
        <v/>
      </c>
      <c r="P1409" t="str">
        <f t="shared" si="621"/>
        <v/>
      </c>
      <c r="Q1409" t="str">
        <f t="shared" si="622"/>
        <v/>
      </c>
      <c r="R1409" t="str">
        <f t="shared" si="623"/>
        <v/>
      </c>
      <c r="S1409" t="str">
        <f t="shared" si="624"/>
        <v/>
      </c>
      <c r="T1409" t="str">
        <f t="shared" si="625"/>
        <v/>
      </c>
      <c r="U1409" t="str">
        <f t="shared" si="626"/>
        <v/>
      </c>
      <c r="V1409" t="str">
        <f t="shared" si="627"/>
        <v/>
      </c>
      <c r="W1409" t="str">
        <f t="shared" si="628"/>
        <v/>
      </c>
      <c r="X1409" t="str">
        <f t="shared" si="629"/>
        <v/>
      </c>
      <c r="Y1409" t="str">
        <f t="shared" si="630"/>
        <v/>
      </c>
      <c r="Z1409" t="str">
        <f t="shared" si="638"/>
        <v/>
      </c>
      <c r="AA1409" t="str">
        <f t="shared" si="631"/>
        <v/>
      </c>
      <c r="AB1409" t="str">
        <f t="shared" si="632"/>
        <v/>
      </c>
      <c r="AC1409" t="str">
        <f t="shared" si="633"/>
        <v/>
      </c>
      <c r="AD1409" t="str">
        <f t="shared" si="634"/>
        <v/>
      </c>
      <c r="AE1409" t="str">
        <f t="shared" si="635"/>
        <v/>
      </c>
      <c r="AF1409" t="str">
        <f t="shared" si="636"/>
        <v/>
      </c>
    </row>
    <row r="1410" spans="4:32" ht="14.4" hidden="1">
      <c r="D1410" t="str">
        <f t="shared" ref="D1410:D1473" si="639">IF(ISBLANK(A1410),"",B1410&amp;" ("&amp;Y1410&amp;"/"&amp;L1410&amp;"/"&amp;M1410&amp;AA1410&amp;"/"&amp;Z1410&amp;"/"&amp;AF1410&amp;")")</f>
        <v/>
      </c>
      <c r="E1410" t="str">
        <f t="shared" ref="E1410:E1473" si="640">IF(
  ISBLANK(A1410),
  "",
  TRIM(SUBSTITUTE(
    SUBSTITUTE(
      V1410,
      MID(V1410, FIND("(", V1410), FIND(")", V1410) - FIND("(", V1410) + 1),
      ""
    ),
    "Processor", ""
  ))
)</f>
        <v/>
      </c>
      <c r="F1410" t="str">
        <f t="shared" ref="F1410:F1473" si="641">IF(ISBLANK(A1410), "", BF1410)</f>
        <v/>
      </c>
      <c r="G1410" t="str">
        <f t="shared" si="637"/>
        <v/>
      </c>
      <c r="I1410" t="str">
        <f t="shared" ref="I1410:I1473" si="642">IF(ISBLANK(A1410), "", SUBSTITUTE(AO1410, "-inch", """"))</f>
        <v/>
      </c>
      <c r="J1410" t="str">
        <f t="shared" ref="J1410:J1473" si="643">IF(ISBLANK(A1410), "", AP1410)</f>
        <v/>
      </c>
      <c r="K1410" t="str">
        <f t="shared" ref="K1410:K1473" si="644">IF(ISBLANK(A1410), "", AR1410)</f>
        <v/>
      </c>
      <c r="L1410" t="str">
        <f t="shared" ref="L1410:L1473" si="645">IF(
  ISBLANK(A1410),
  "",
  MID(AB1410, FIND("GB", AB1410) - 2, 4)
)</f>
        <v/>
      </c>
      <c r="M1410" t="str">
        <f t="shared" ref="M1410:M1473" si="646">IF(ISBLANK(A1410),"",LEFT(AC1410,FIND(" ",AC1410)-1))</f>
        <v/>
      </c>
      <c r="N1410" t="str">
        <f t="shared" ref="N1410:N1473" si="647">IF(
  AND(LEN(TRIM(AD1410))=0, LEN(TRIM(AE1410))=0),
  "",
  IF(LEN(TRIM(AD1410))&gt;0, "Side:" &amp; CHAR(10) &amp; AD1410 &amp; CHAR(10) &amp; CHAR(10), "") &amp;
  IF(LEN(TRIM(AE1410))&gt;0, "Back:" &amp; CHAR(10) &amp; AE1410, "")
)</f>
        <v/>
      </c>
      <c r="O1410" t="str">
        <f t="shared" ref="O1410:O1473" si="648">IF(ISBLANK(A1410), "", _xlfn.TEXTBEFORE(BX1410, " ("))</f>
        <v/>
      </c>
      <c r="P1410" t="str">
        <f t="shared" ref="P1410:P1473" si="649">IF(ISBLANK(A1410), "", TRIM(_xlfn.TEXTBEFORE(BW1410, " (")))</f>
        <v/>
      </c>
      <c r="Q1410" t="str">
        <f t="shared" ref="Q1410:Q1473" si="650">IF(ISBLANK(A1410), "", BJ1410)</f>
        <v/>
      </c>
      <c r="R1410" t="str">
        <f t="shared" ref="R1410:R1473" si="651">IF(ISBLANK(A1410), "", CD1410)</f>
        <v/>
      </c>
      <c r="S1410" t="str">
        <f t="shared" ref="S1410:S1473" si="652">IF(ISBLANK(A1410),"","No Battery")</f>
        <v/>
      </c>
      <c r="T1410" t="str">
        <f t="shared" ref="T1410:T1473" si="653">IF(ISBLANK(A1410), "", IFERROR(_xlfn.TEXTBEFORE(BT1410, ", Output:"), "Not Found"))</f>
        <v/>
      </c>
      <c r="U1410" t="str">
        <f t="shared" ref="U1410:U1473" si="654">IF(ISBLANK(A1410), "", IF(BY1410 = "N/A", "", BY1410))</f>
        <v/>
      </c>
      <c r="V1410" t="str">
        <f t="shared" ref="V1410:V1473" si="655">IF(ISBLANK(A1410), "", BC1410)</f>
        <v/>
      </c>
      <c r="W1410" t="str">
        <f t="shared" ref="W1410:W1473" si="656">IF(
  ISBLANK(A1410),
  "",
  LEFT(V1410, SEARCH("processor", LOWER(V1410)) - 1) &amp;
  MID(V1410, SEARCH("processor", LOWER(V1410)) + 10, FIND(" ", MID(V1410, SEARCH("processor", LOWER(V1410)) + 10, 20)) - 1)
)</f>
        <v/>
      </c>
      <c r="X1410" t="str">
        <f t="shared" ref="X1410:X1473" si="657">IF(
  ISBLANK(A1410),
  "",
  IFERROR(
    IF(
      ISNUMBER(SEARCH("Core™ i", E1410)),
      _xlfn.TEXTBEFORE(_xlfn.TEXTAFTER(E1410, "Core™ "), " "),
      IF(ISNUMBER(SEARCH("Core™ Ultra 7", E1410)), "U7",
      IF(ISNUMBER(SEARCH("Core™ Ultra 5", E1410)), "U5",
      IF(ISNUMBER(SEARCH("Core™ Ultra 3", E1410)), "U3",
      IF(ISNUMBER(SEARCH("Core™ 7", E1410)), "Core 7",
      IF(ISNUMBER(SEARCH("Core™ 5", E1410)), "Core 5",
      IF(ISNUMBER(SEARCH("Core™ 3", E1410)), "Core 3",
      IF(ISNUMBER(SEARCH("Ryzen™ 7", E1410)), "R7",
      IF(ISNUMBER(SEARCH("Ryzen™ 5", E1410)), "R5",
      IF(ISNUMBER(SEARCH("Ryzen™ 3", E1410)), "R3",
      W1410
    )))))))))),
    E1410
  )
)</f>
        <v/>
      </c>
      <c r="Y1410" t="str">
        <f t="shared" ref="Y1410:Y1473" si="658">IF(ISBLANK(A1410), "",
  IF(OR(X1410="U3", X1410="U5", X1410="U7", X1410="Core 3", X1410="Core 5", X1410="Core 7"),
    X1410 &amp; " " &amp; TRIM(RIGHT(W1410, LEN(W1410) - FIND("♦", SUBSTITUTE(W1410, " ", "♦", LEN(W1410) - LEN(SUBSTITUTE(W1410, " ", "")))))),
    IF(OR(X1410="R3", X1410="R5", X1410="R7"),
      X1410 &amp; " " &amp; TRIM(MID(
        W1410,
        FIND("♦", SUBSTITUTE(W1410, " ", "♦", LEN(W1410) - LEN(SUBSTITUTE(W1410, " ", "")) - 1)) + 1,
        FIND("♦", SUBSTITUTE(W1410, " ", "♦", LEN(W1410) - LEN(SUBSTITUTE(W1410, " ", "")))) - FIND("♦", SUBSTITUTE(W1410, " ", "♦", LEN(W1410) - LEN(SUBSTITUTE(W1410, " ", "")) - 1)) - 1
      )),
      X1410
    )
  )
)</f>
        <v/>
      </c>
      <c r="Z1410" t="str">
        <f t="shared" si="638"/>
        <v/>
      </c>
      <c r="AA1410" t="str">
        <f t="shared" ref="AA1410:AA1473" si="659">IF(
  ISBLANK(F1410),
  "",
  IF(
    ISNUMBER(SEARCH("RTX", F1410)),
    "/" &amp; LEFT(MID(F1410, SEARCH("RTX", F1410), 15),
               IFERROR(SEARCH(" ", MID(F1410, SEARCH("RTX", F1410), 15), 6) - 1, 15)),
    ""
  )
)</f>
        <v/>
      </c>
      <c r="AB1410" t="str">
        <f t="shared" ref="AB1410:AB1473" si="660">IF(ISBLANK(A1410), "", BH1410)</f>
        <v/>
      </c>
      <c r="AC1410" t="str">
        <f t="shared" ref="AC1410:AC1473" si="661">IF(ISBLANK(A1410), "", BI1410)</f>
        <v/>
      </c>
      <c r="AD1410" t="str">
        <f t="shared" ref="AD1410:AD1473" si="662">IF(ISBLANK(A1410), "", BU1410)</f>
        <v/>
      </c>
      <c r="AE1410" t="str">
        <f t="shared" ref="AE1410:AE1473" si="663">IF(ISBLANK(A1410), "", BV1410)</f>
        <v/>
      </c>
      <c r="AF1410" t="str">
        <f t="shared" ref="AF1410:AF1473" si="664">IF(ISBLANK(A1410),"",IFERROR(_xlfn.TEXTBEFORE(A1410, "-"), A1410))</f>
        <v/>
      </c>
    </row>
    <row r="1411" spans="4:32" ht="14.4" hidden="1">
      <c r="D1411" t="str">
        <f t="shared" si="639"/>
        <v/>
      </c>
      <c r="E1411" t="str">
        <f t="shared" si="640"/>
        <v/>
      </c>
      <c r="F1411" t="str">
        <f t="shared" si="641"/>
        <v/>
      </c>
      <c r="G1411" t="str">
        <f t="shared" si="637"/>
        <v/>
      </c>
      <c r="I1411" t="str">
        <f t="shared" si="642"/>
        <v/>
      </c>
      <c r="J1411" t="str">
        <f t="shared" si="643"/>
        <v/>
      </c>
      <c r="K1411" t="str">
        <f t="shared" si="644"/>
        <v/>
      </c>
      <c r="L1411" t="str">
        <f t="shared" si="645"/>
        <v/>
      </c>
      <c r="M1411" t="str">
        <f t="shared" si="646"/>
        <v/>
      </c>
      <c r="N1411" t="str">
        <f t="shared" si="647"/>
        <v/>
      </c>
      <c r="O1411" t="str">
        <f t="shared" si="648"/>
        <v/>
      </c>
      <c r="P1411" t="str">
        <f t="shared" si="649"/>
        <v/>
      </c>
      <c r="Q1411" t="str">
        <f t="shared" si="650"/>
        <v/>
      </c>
      <c r="R1411" t="str">
        <f t="shared" si="651"/>
        <v/>
      </c>
      <c r="S1411" t="str">
        <f t="shared" si="652"/>
        <v/>
      </c>
      <c r="T1411" t="str">
        <f t="shared" si="653"/>
        <v/>
      </c>
      <c r="U1411" t="str">
        <f t="shared" si="654"/>
        <v/>
      </c>
      <c r="V1411" t="str">
        <f t="shared" si="655"/>
        <v/>
      </c>
      <c r="W1411" t="str">
        <f t="shared" si="656"/>
        <v/>
      </c>
      <c r="X1411" t="str">
        <f t="shared" si="657"/>
        <v/>
      </c>
      <c r="Y1411" t="str">
        <f t="shared" si="658"/>
        <v/>
      </c>
      <c r="Z1411" t="str">
        <f t="shared" si="638"/>
        <v/>
      </c>
      <c r="AA1411" t="str">
        <f t="shared" si="659"/>
        <v/>
      </c>
      <c r="AB1411" t="str">
        <f t="shared" si="660"/>
        <v/>
      </c>
      <c r="AC1411" t="str">
        <f t="shared" si="661"/>
        <v/>
      </c>
      <c r="AD1411" t="str">
        <f t="shared" si="662"/>
        <v/>
      </c>
      <c r="AE1411" t="str">
        <f t="shared" si="663"/>
        <v/>
      </c>
      <c r="AF1411" t="str">
        <f t="shared" si="664"/>
        <v/>
      </c>
    </row>
    <row r="1412" spans="4:32" ht="14.4" hidden="1">
      <c r="D1412" t="str">
        <f t="shared" si="639"/>
        <v/>
      </c>
      <c r="E1412" t="str">
        <f t="shared" si="640"/>
        <v/>
      </c>
      <c r="F1412" t="str">
        <f t="shared" si="641"/>
        <v/>
      </c>
      <c r="G1412" t="str">
        <f t="shared" si="637"/>
        <v/>
      </c>
      <c r="I1412" t="str">
        <f t="shared" si="642"/>
        <v/>
      </c>
      <c r="J1412" t="str">
        <f t="shared" si="643"/>
        <v/>
      </c>
      <c r="K1412" t="str">
        <f t="shared" si="644"/>
        <v/>
      </c>
      <c r="L1412" t="str">
        <f t="shared" si="645"/>
        <v/>
      </c>
      <c r="M1412" t="str">
        <f t="shared" si="646"/>
        <v/>
      </c>
      <c r="N1412" t="str">
        <f t="shared" si="647"/>
        <v/>
      </c>
      <c r="O1412" t="str">
        <f t="shared" si="648"/>
        <v/>
      </c>
      <c r="P1412" t="str">
        <f t="shared" si="649"/>
        <v/>
      </c>
      <c r="Q1412" t="str">
        <f t="shared" si="650"/>
        <v/>
      </c>
      <c r="R1412" t="str">
        <f t="shared" si="651"/>
        <v/>
      </c>
      <c r="S1412" t="str">
        <f t="shared" si="652"/>
        <v/>
      </c>
      <c r="T1412" t="str">
        <f t="shared" si="653"/>
        <v/>
      </c>
      <c r="U1412" t="str">
        <f t="shared" si="654"/>
        <v/>
      </c>
      <c r="V1412" t="str">
        <f t="shared" si="655"/>
        <v/>
      </c>
      <c r="W1412" t="str">
        <f t="shared" si="656"/>
        <v/>
      </c>
      <c r="X1412" t="str">
        <f t="shared" si="657"/>
        <v/>
      </c>
      <c r="Y1412" t="str">
        <f t="shared" si="658"/>
        <v/>
      </c>
      <c r="Z1412" t="str">
        <f t="shared" si="638"/>
        <v/>
      </c>
      <c r="AA1412" t="str">
        <f t="shared" si="659"/>
        <v/>
      </c>
      <c r="AB1412" t="str">
        <f t="shared" si="660"/>
        <v/>
      </c>
      <c r="AC1412" t="str">
        <f t="shared" si="661"/>
        <v/>
      </c>
      <c r="AD1412" t="str">
        <f t="shared" si="662"/>
        <v/>
      </c>
      <c r="AE1412" t="str">
        <f t="shared" si="663"/>
        <v/>
      </c>
      <c r="AF1412" t="str">
        <f t="shared" si="664"/>
        <v/>
      </c>
    </row>
    <row r="1413" spans="4:32" ht="14.4" hidden="1">
      <c r="D1413" t="str">
        <f t="shared" si="639"/>
        <v/>
      </c>
      <c r="E1413" t="str">
        <f t="shared" si="640"/>
        <v/>
      </c>
      <c r="F1413" t="str">
        <f t="shared" si="641"/>
        <v/>
      </c>
      <c r="G1413" t="str">
        <f t="shared" si="637"/>
        <v/>
      </c>
      <c r="I1413" t="str">
        <f t="shared" si="642"/>
        <v/>
      </c>
      <c r="J1413" t="str">
        <f t="shared" si="643"/>
        <v/>
      </c>
      <c r="K1413" t="str">
        <f t="shared" si="644"/>
        <v/>
      </c>
      <c r="L1413" t="str">
        <f t="shared" si="645"/>
        <v/>
      </c>
      <c r="M1413" t="str">
        <f t="shared" si="646"/>
        <v/>
      </c>
      <c r="N1413" t="str">
        <f t="shared" si="647"/>
        <v/>
      </c>
      <c r="O1413" t="str">
        <f t="shared" si="648"/>
        <v/>
      </c>
      <c r="P1413" t="str">
        <f t="shared" si="649"/>
        <v/>
      </c>
      <c r="Q1413" t="str">
        <f t="shared" si="650"/>
        <v/>
      </c>
      <c r="R1413" t="str">
        <f t="shared" si="651"/>
        <v/>
      </c>
      <c r="S1413" t="str">
        <f t="shared" si="652"/>
        <v/>
      </c>
      <c r="T1413" t="str">
        <f t="shared" si="653"/>
        <v/>
      </c>
      <c r="U1413" t="str">
        <f t="shared" si="654"/>
        <v/>
      </c>
      <c r="V1413" t="str">
        <f t="shared" si="655"/>
        <v/>
      </c>
      <c r="W1413" t="str">
        <f t="shared" si="656"/>
        <v/>
      </c>
      <c r="X1413" t="str">
        <f t="shared" si="657"/>
        <v/>
      </c>
      <c r="Y1413" t="str">
        <f t="shared" si="658"/>
        <v/>
      </c>
      <c r="Z1413" t="str">
        <f t="shared" si="638"/>
        <v/>
      </c>
      <c r="AA1413" t="str">
        <f t="shared" si="659"/>
        <v/>
      </c>
      <c r="AB1413" t="str">
        <f t="shared" si="660"/>
        <v/>
      </c>
      <c r="AC1413" t="str">
        <f t="shared" si="661"/>
        <v/>
      </c>
      <c r="AD1413" t="str">
        <f t="shared" si="662"/>
        <v/>
      </c>
      <c r="AE1413" t="str">
        <f t="shared" si="663"/>
        <v/>
      </c>
      <c r="AF1413" t="str">
        <f t="shared" si="664"/>
        <v/>
      </c>
    </row>
    <row r="1414" spans="4:32" ht="14.4" hidden="1">
      <c r="D1414" t="str">
        <f t="shared" si="639"/>
        <v/>
      </c>
      <c r="E1414" t="str">
        <f t="shared" si="640"/>
        <v/>
      </c>
      <c r="F1414" t="str">
        <f t="shared" si="641"/>
        <v/>
      </c>
      <c r="G1414" t="str">
        <f t="shared" si="637"/>
        <v/>
      </c>
      <c r="I1414" t="str">
        <f t="shared" si="642"/>
        <v/>
      </c>
      <c r="J1414" t="str">
        <f t="shared" si="643"/>
        <v/>
      </c>
      <c r="K1414" t="str">
        <f t="shared" si="644"/>
        <v/>
      </c>
      <c r="L1414" t="str">
        <f t="shared" si="645"/>
        <v/>
      </c>
      <c r="M1414" t="str">
        <f t="shared" si="646"/>
        <v/>
      </c>
      <c r="N1414" t="str">
        <f t="shared" si="647"/>
        <v/>
      </c>
      <c r="O1414" t="str">
        <f t="shared" si="648"/>
        <v/>
      </c>
      <c r="P1414" t="str">
        <f t="shared" si="649"/>
        <v/>
      </c>
      <c r="Q1414" t="str">
        <f t="shared" si="650"/>
        <v/>
      </c>
      <c r="R1414" t="str">
        <f t="shared" si="651"/>
        <v/>
      </c>
      <c r="S1414" t="str">
        <f t="shared" si="652"/>
        <v/>
      </c>
      <c r="T1414" t="str">
        <f t="shared" si="653"/>
        <v/>
      </c>
      <c r="U1414" t="str">
        <f t="shared" si="654"/>
        <v/>
      </c>
      <c r="V1414" t="str">
        <f t="shared" si="655"/>
        <v/>
      </c>
      <c r="W1414" t="str">
        <f t="shared" si="656"/>
        <v/>
      </c>
      <c r="X1414" t="str">
        <f t="shared" si="657"/>
        <v/>
      </c>
      <c r="Y1414" t="str">
        <f t="shared" si="658"/>
        <v/>
      </c>
      <c r="Z1414" t="str">
        <f t="shared" si="638"/>
        <v/>
      </c>
      <c r="AA1414" t="str">
        <f t="shared" si="659"/>
        <v/>
      </c>
      <c r="AB1414" t="str">
        <f t="shared" si="660"/>
        <v/>
      </c>
      <c r="AC1414" t="str">
        <f t="shared" si="661"/>
        <v/>
      </c>
      <c r="AD1414" t="str">
        <f t="shared" si="662"/>
        <v/>
      </c>
      <c r="AE1414" t="str">
        <f t="shared" si="663"/>
        <v/>
      </c>
      <c r="AF1414" t="str">
        <f t="shared" si="664"/>
        <v/>
      </c>
    </row>
    <row r="1415" spans="4:32" ht="14.4" hidden="1">
      <c r="D1415" t="str">
        <f t="shared" si="639"/>
        <v/>
      </c>
      <c r="E1415" t="str">
        <f t="shared" si="640"/>
        <v/>
      </c>
      <c r="F1415" t="str">
        <f t="shared" si="641"/>
        <v/>
      </c>
      <c r="G1415" t="str">
        <f t="shared" si="637"/>
        <v/>
      </c>
      <c r="I1415" t="str">
        <f t="shared" si="642"/>
        <v/>
      </c>
      <c r="J1415" t="str">
        <f t="shared" si="643"/>
        <v/>
      </c>
      <c r="K1415" t="str">
        <f t="shared" si="644"/>
        <v/>
      </c>
      <c r="L1415" t="str">
        <f t="shared" si="645"/>
        <v/>
      </c>
      <c r="M1415" t="str">
        <f t="shared" si="646"/>
        <v/>
      </c>
      <c r="N1415" t="str">
        <f t="shared" si="647"/>
        <v/>
      </c>
      <c r="O1415" t="str">
        <f t="shared" si="648"/>
        <v/>
      </c>
      <c r="P1415" t="str">
        <f t="shared" si="649"/>
        <v/>
      </c>
      <c r="Q1415" t="str">
        <f t="shared" si="650"/>
        <v/>
      </c>
      <c r="R1415" t="str">
        <f t="shared" si="651"/>
        <v/>
      </c>
      <c r="S1415" t="str">
        <f t="shared" si="652"/>
        <v/>
      </c>
      <c r="T1415" t="str">
        <f t="shared" si="653"/>
        <v/>
      </c>
      <c r="U1415" t="str">
        <f t="shared" si="654"/>
        <v/>
      </c>
      <c r="V1415" t="str">
        <f t="shared" si="655"/>
        <v/>
      </c>
      <c r="W1415" t="str">
        <f t="shared" si="656"/>
        <v/>
      </c>
      <c r="X1415" t="str">
        <f t="shared" si="657"/>
        <v/>
      </c>
      <c r="Y1415" t="str">
        <f t="shared" si="658"/>
        <v/>
      </c>
      <c r="Z1415" t="str">
        <f t="shared" si="638"/>
        <v/>
      </c>
      <c r="AA1415" t="str">
        <f t="shared" si="659"/>
        <v/>
      </c>
      <c r="AB1415" t="str">
        <f t="shared" si="660"/>
        <v/>
      </c>
      <c r="AC1415" t="str">
        <f t="shared" si="661"/>
        <v/>
      </c>
      <c r="AD1415" t="str">
        <f t="shared" si="662"/>
        <v/>
      </c>
      <c r="AE1415" t="str">
        <f t="shared" si="663"/>
        <v/>
      </c>
      <c r="AF1415" t="str">
        <f t="shared" si="664"/>
        <v/>
      </c>
    </row>
    <row r="1416" spans="4:32" ht="14.4" hidden="1">
      <c r="D1416" t="str">
        <f t="shared" si="639"/>
        <v/>
      </c>
      <c r="E1416" t="str">
        <f t="shared" si="640"/>
        <v/>
      </c>
      <c r="F1416" t="str">
        <f t="shared" si="641"/>
        <v/>
      </c>
      <c r="G1416" t="str">
        <f t="shared" si="637"/>
        <v/>
      </c>
      <c r="I1416" t="str">
        <f t="shared" si="642"/>
        <v/>
      </c>
      <c r="J1416" t="str">
        <f t="shared" si="643"/>
        <v/>
      </c>
      <c r="K1416" t="str">
        <f t="shared" si="644"/>
        <v/>
      </c>
      <c r="L1416" t="str">
        <f t="shared" si="645"/>
        <v/>
      </c>
      <c r="M1416" t="str">
        <f t="shared" si="646"/>
        <v/>
      </c>
      <c r="N1416" t="str">
        <f t="shared" si="647"/>
        <v/>
      </c>
      <c r="O1416" t="str">
        <f t="shared" si="648"/>
        <v/>
      </c>
      <c r="P1416" t="str">
        <f t="shared" si="649"/>
        <v/>
      </c>
      <c r="Q1416" t="str">
        <f t="shared" si="650"/>
        <v/>
      </c>
      <c r="R1416" t="str">
        <f t="shared" si="651"/>
        <v/>
      </c>
      <c r="S1416" t="str">
        <f t="shared" si="652"/>
        <v/>
      </c>
      <c r="T1416" t="str">
        <f t="shared" si="653"/>
        <v/>
      </c>
      <c r="U1416" t="str">
        <f t="shared" si="654"/>
        <v/>
      </c>
      <c r="V1416" t="str">
        <f t="shared" si="655"/>
        <v/>
      </c>
      <c r="W1416" t="str">
        <f t="shared" si="656"/>
        <v/>
      </c>
      <c r="X1416" t="str">
        <f t="shared" si="657"/>
        <v/>
      </c>
      <c r="Y1416" t="str">
        <f t="shared" si="658"/>
        <v/>
      </c>
      <c r="Z1416" t="str">
        <f t="shared" si="638"/>
        <v/>
      </c>
      <c r="AA1416" t="str">
        <f t="shared" si="659"/>
        <v/>
      </c>
      <c r="AB1416" t="str">
        <f t="shared" si="660"/>
        <v/>
      </c>
      <c r="AC1416" t="str">
        <f t="shared" si="661"/>
        <v/>
      </c>
      <c r="AD1416" t="str">
        <f t="shared" si="662"/>
        <v/>
      </c>
      <c r="AE1416" t="str">
        <f t="shared" si="663"/>
        <v/>
      </c>
      <c r="AF1416" t="str">
        <f t="shared" si="664"/>
        <v/>
      </c>
    </row>
    <row r="1417" spans="4:32" ht="14.4" hidden="1">
      <c r="D1417" t="str">
        <f t="shared" si="639"/>
        <v/>
      </c>
      <c r="E1417" t="str">
        <f t="shared" si="640"/>
        <v/>
      </c>
      <c r="F1417" t="str">
        <f t="shared" si="641"/>
        <v/>
      </c>
      <c r="G1417" t="str">
        <f t="shared" si="637"/>
        <v/>
      </c>
      <c r="I1417" t="str">
        <f t="shared" si="642"/>
        <v/>
      </c>
      <c r="J1417" t="str">
        <f t="shared" si="643"/>
        <v/>
      </c>
      <c r="K1417" t="str">
        <f t="shared" si="644"/>
        <v/>
      </c>
      <c r="L1417" t="str">
        <f t="shared" si="645"/>
        <v/>
      </c>
      <c r="M1417" t="str">
        <f t="shared" si="646"/>
        <v/>
      </c>
      <c r="N1417" t="str">
        <f t="shared" si="647"/>
        <v/>
      </c>
      <c r="O1417" t="str">
        <f t="shared" si="648"/>
        <v/>
      </c>
      <c r="P1417" t="str">
        <f t="shared" si="649"/>
        <v/>
      </c>
      <c r="Q1417" t="str">
        <f t="shared" si="650"/>
        <v/>
      </c>
      <c r="R1417" t="str">
        <f t="shared" si="651"/>
        <v/>
      </c>
      <c r="S1417" t="str">
        <f t="shared" si="652"/>
        <v/>
      </c>
      <c r="T1417" t="str">
        <f t="shared" si="653"/>
        <v/>
      </c>
      <c r="U1417" t="str">
        <f t="shared" si="654"/>
        <v/>
      </c>
      <c r="V1417" t="str">
        <f t="shared" si="655"/>
        <v/>
      </c>
      <c r="W1417" t="str">
        <f t="shared" si="656"/>
        <v/>
      </c>
      <c r="X1417" t="str">
        <f t="shared" si="657"/>
        <v/>
      </c>
      <c r="Y1417" t="str">
        <f t="shared" si="658"/>
        <v/>
      </c>
      <c r="Z1417" t="str">
        <f t="shared" si="638"/>
        <v/>
      </c>
      <c r="AA1417" t="str">
        <f t="shared" si="659"/>
        <v/>
      </c>
      <c r="AB1417" t="str">
        <f t="shared" si="660"/>
        <v/>
      </c>
      <c r="AC1417" t="str">
        <f t="shared" si="661"/>
        <v/>
      </c>
      <c r="AD1417" t="str">
        <f t="shared" si="662"/>
        <v/>
      </c>
      <c r="AE1417" t="str">
        <f t="shared" si="663"/>
        <v/>
      </c>
      <c r="AF1417" t="str">
        <f t="shared" si="664"/>
        <v/>
      </c>
    </row>
    <row r="1418" spans="4:32" ht="14.4" hidden="1">
      <c r="D1418" t="str">
        <f t="shared" si="639"/>
        <v/>
      </c>
      <c r="E1418" t="str">
        <f t="shared" si="640"/>
        <v/>
      </c>
      <c r="F1418" t="str">
        <f t="shared" si="641"/>
        <v/>
      </c>
      <c r="G1418" t="str">
        <f t="shared" si="637"/>
        <v/>
      </c>
      <c r="I1418" t="str">
        <f t="shared" si="642"/>
        <v/>
      </c>
      <c r="J1418" t="str">
        <f t="shared" si="643"/>
        <v/>
      </c>
      <c r="K1418" t="str">
        <f t="shared" si="644"/>
        <v/>
      </c>
      <c r="L1418" t="str">
        <f t="shared" si="645"/>
        <v/>
      </c>
      <c r="M1418" t="str">
        <f t="shared" si="646"/>
        <v/>
      </c>
      <c r="N1418" t="str">
        <f t="shared" si="647"/>
        <v/>
      </c>
      <c r="O1418" t="str">
        <f t="shared" si="648"/>
        <v/>
      </c>
      <c r="P1418" t="str">
        <f t="shared" si="649"/>
        <v/>
      </c>
      <c r="Q1418" t="str">
        <f t="shared" si="650"/>
        <v/>
      </c>
      <c r="R1418" t="str">
        <f t="shared" si="651"/>
        <v/>
      </c>
      <c r="S1418" t="str">
        <f t="shared" si="652"/>
        <v/>
      </c>
      <c r="T1418" t="str">
        <f t="shared" si="653"/>
        <v/>
      </c>
      <c r="U1418" t="str">
        <f t="shared" si="654"/>
        <v/>
      </c>
      <c r="V1418" t="str">
        <f t="shared" si="655"/>
        <v/>
      </c>
      <c r="W1418" t="str">
        <f t="shared" si="656"/>
        <v/>
      </c>
      <c r="X1418" t="str">
        <f t="shared" si="657"/>
        <v/>
      </c>
      <c r="Y1418" t="str">
        <f t="shared" si="658"/>
        <v/>
      </c>
      <c r="Z1418" t="str">
        <f t="shared" si="638"/>
        <v/>
      </c>
      <c r="AA1418" t="str">
        <f t="shared" si="659"/>
        <v/>
      </c>
      <c r="AB1418" t="str">
        <f t="shared" si="660"/>
        <v/>
      </c>
      <c r="AC1418" t="str">
        <f t="shared" si="661"/>
        <v/>
      </c>
      <c r="AD1418" t="str">
        <f t="shared" si="662"/>
        <v/>
      </c>
      <c r="AE1418" t="str">
        <f t="shared" si="663"/>
        <v/>
      </c>
      <c r="AF1418" t="str">
        <f t="shared" si="664"/>
        <v/>
      </c>
    </row>
    <row r="1419" spans="4:32" ht="14.4" hidden="1">
      <c r="D1419" t="str">
        <f t="shared" si="639"/>
        <v/>
      </c>
      <c r="E1419" t="str">
        <f t="shared" si="640"/>
        <v/>
      </c>
      <c r="F1419" t="str">
        <f t="shared" si="641"/>
        <v/>
      </c>
      <c r="G1419" t="str">
        <f t="shared" si="637"/>
        <v/>
      </c>
      <c r="I1419" t="str">
        <f t="shared" si="642"/>
        <v/>
      </c>
      <c r="J1419" t="str">
        <f t="shared" si="643"/>
        <v/>
      </c>
      <c r="K1419" t="str">
        <f t="shared" si="644"/>
        <v/>
      </c>
      <c r="L1419" t="str">
        <f t="shared" si="645"/>
        <v/>
      </c>
      <c r="M1419" t="str">
        <f t="shared" si="646"/>
        <v/>
      </c>
      <c r="N1419" t="str">
        <f t="shared" si="647"/>
        <v/>
      </c>
      <c r="O1419" t="str">
        <f t="shared" si="648"/>
        <v/>
      </c>
      <c r="P1419" t="str">
        <f t="shared" si="649"/>
        <v/>
      </c>
      <c r="Q1419" t="str">
        <f t="shared" si="650"/>
        <v/>
      </c>
      <c r="R1419" t="str">
        <f t="shared" si="651"/>
        <v/>
      </c>
      <c r="S1419" t="str">
        <f t="shared" si="652"/>
        <v/>
      </c>
      <c r="T1419" t="str">
        <f t="shared" si="653"/>
        <v/>
      </c>
      <c r="U1419" t="str">
        <f t="shared" si="654"/>
        <v/>
      </c>
      <c r="V1419" t="str">
        <f t="shared" si="655"/>
        <v/>
      </c>
      <c r="W1419" t="str">
        <f t="shared" si="656"/>
        <v/>
      </c>
      <c r="X1419" t="str">
        <f t="shared" si="657"/>
        <v/>
      </c>
      <c r="Y1419" t="str">
        <f t="shared" si="658"/>
        <v/>
      </c>
      <c r="Z1419" t="str">
        <f t="shared" si="638"/>
        <v/>
      </c>
      <c r="AA1419" t="str">
        <f t="shared" si="659"/>
        <v/>
      </c>
      <c r="AB1419" t="str">
        <f t="shared" si="660"/>
        <v/>
      </c>
      <c r="AC1419" t="str">
        <f t="shared" si="661"/>
        <v/>
      </c>
      <c r="AD1419" t="str">
        <f t="shared" si="662"/>
        <v/>
      </c>
      <c r="AE1419" t="str">
        <f t="shared" si="663"/>
        <v/>
      </c>
      <c r="AF1419" t="str">
        <f t="shared" si="664"/>
        <v/>
      </c>
    </row>
    <row r="1420" spans="4:32" ht="14.4" hidden="1">
      <c r="D1420" t="str">
        <f t="shared" si="639"/>
        <v/>
      </c>
      <c r="E1420" t="str">
        <f t="shared" si="640"/>
        <v/>
      </c>
      <c r="F1420" t="str">
        <f t="shared" si="641"/>
        <v/>
      </c>
      <c r="G1420" t="str">
        <f t="shared" si="637"/>
        <v/>
      </c>
      <c r="I1420" t="str">
        <f t="shared" si="642"/>
        <v/>
      </c>
      <c r="J1420" t="str">
        <f t="shared" si="643"/>
        <v/>
      </c>
      <c r="K1420" t="str">
        <f t="shared" si="644"/>
        <v/>
      </c>
      <c r="L1420" t="str">
        <f t="shared" si="645"/>
        <v/>
      </c>
      <c r="M1420" t="str">
        <f t="shared" si="646"/>
        <v/>
      </c>
      <c r="N1420" t="str">
        <f t="shared" si="647"/>
        <v/>
      </c>
      <c r="O1420" t="str">
        <f t="shared" si="648"/>
        <v/>
      </c>
      <c r="P1420" t="str">
        <f t="shared" si="649"/>
        <v/>
      </c>
      <c r="Q1420" t="str">
        <f t="shared" si="650"/>
        <v/>
      </c>
      <c r="R1420" t="str">
        <f t="shared" si="651"/>
        <v/>
      </c>
      <c r="S1420" t="str">
        <f t="shared" si="652"/>
        <v/>
      </c>
      <c r="T1420" t="str">
        <f t="shared" si="653"/>
        <v/>
      </c>
      <c r="U1420" t="str">
        <f t="shared" si="654"/>
        <v/>
      </c>
      <c r="V1420" t="str">
        <f t="shared" si="655"/>
        <v/>
      </c>
      <c r="W1420" t="str">
        <f t="shared" si="656"/>
        <v/>
      </c>
      <c r="X1420" t="str">
        <f t="shared" si="657"/>
        <v/>
      </c>
      <c r="Y1420" t="str">
        <f t="shared" si="658"/>
        <v/>
      </c>
      <c r="Z1420" t="str">
        <f t="shared" si="638"/>
        <v/>
      </c>
      <c r="AA1420" t="str">
        <f t="shared" si="659"/>
        <v/>
      </c>
      <c r="AB1420" t="str">
        <f t="shared" si="660"/>
        <v/>
      </c>
      <c r="AC1420" t="str">
        <f t="shared" si="661"/>
        <v/>
      </c>
      <c r="AD1420" t="str">
        <f t="shared" si="662"/>
        <v/>
      </c>
      <c r="AE1420" t="str">
        <f t="shared" si="663"/>
        <v/>
      </c>
      <c r="AF1420" t="str">
        <f t="shared" si="664"/>
        <v/>
      </c>
    </row>
    <row r="1421" spans="4:32" ht="14.4" hidden="1">
      <c r="D1421" t="str">
        <f t="shared" si="639"/>
        <v/>
      </c>
      <c r="E1421" t="str">
        <f t="shared" si="640"/>
        <v/>
      </c>
      <c r="F1421" t="str">
        <f t="shared" si="641"/>
        <v/>
      </c>
      <c r="G1421" t="str">
        <f t="shared" si="637"/>
        <v/>
      </c>
      <c r="I1421" t="str">
        <f t="shared" si="642"/>
        <v/>
      </c>
      <c r="J1421" t="str">
        <f t="shared" si="643"/>
        <v/>
      </c>
      <c r="K1421" t="str">
        <f t="shared" si="644"/>
        <v/>
      </c>
      <c r="L1421" t="str">
        <f t="shared" si="645"/>
        <v/>
      </c>
      <c r="M1421" t="str">
        <f t="shared" si="646"/>
        <v/>
      </c>
      <c r="N1421" t="str">
        <f t="shared" si="647"/>
        <v/>
      </c>
      <c r="O1421" t="str">
        <f t="shared" si="648"/>
        <v/>
      </c>
      <c r="P1421" t="str">
        <f t="shared" si="649"/>
        <v/>
      </c>
      <c r="Q1421" t="str">
        <f t="shared" si="650"/>
        <v/>
      </c>
      <c r="R1421" t="str">
        <f t="shared" si="651"/>
        <v/>
      </c>
      <c r="S1421" t="str">
        <f t="shared" si="652"/>
        <v/>
      </c>
      <c r="T1421" t="str">
        <f t="shared" si="653"/>
        <v/>
      </c>
      <c r="U1421" t="str">
        <f t="shared" si="654"/>
        <v/>
      </c>
      <c r="V1421" t="str">
        <f t="shared" si="655"/>
        <v/>
      </c>
      <c r="W1421" t="str">
        <f t="shared" si="656"/>
        <v/>
      </c>
      <c r="X1421" t="str">
        <f t="shared" si="657"/>
        <v/>
      </c>
      <c r="Y1421" t="str">
        <f t="shared" si="658"/>
        <v/>
      </c>
      <c r="Z1421" t="str">
        <f t="shared" si="638"/>
        <v/>
      </c>
      <c r="AA1421" t="str">
        <f t="shared" si="659"/>
        <v/>
      </c>
      <c r="AB1421" t="str">
        <f t="shared" si="660"/>
        <v/>
      </c>
      <c r="AC1421" t="str">
        <f t="shared" si="661"/>
        <v/>
      </c>
      <c r="AD1421" t="str">
        <f t="shared" si="662"/>
        <v/>
      </c>
      <c r="AE1421" t="str">
        <f t="shared" si="663"/>
        <v/>
      </c>
      <c r="AF1421" t="str">
        <f t="shared" si="664"/>
        <v/>
      </c>
    </row>
    <row r="1422" spans="4:32" ht="14.4" hidden="1">
      <c r="D1422" t="str">
        <f t="shared" si="639"/>
        <v/>
      </c>
      <c r="E1422" t="str">
        <f t="shared" si="640"/>
        <v/>
      </c>
      <c r="F1422" t="str">
        <f t="shared" si="641"/>
        <v/>
      </c>
      <c r="G1422" t="str">
        <f t="shared" si="637"/>
        <v/>
      </c>
      <c r="I1422" t="str">
        <f t="shared" si="642"/>
        <v/>
      </c>
      <c r="J1422" t="str">
        <f t="shared" si="643"/>
        <v/>
      </c>
      <c r="K1422" t="str">
        <f t="shared" si="644"/>
        <v/>
      </c>
      <c r="L1422" t="str">
        <f t="shared" si="645"/>
        <v/>
      </c>
      <c r="M1422" t="str">
        <f t="shared" si="646"/>
        <v/>
      </c>
      <c r="N1422" t="str">
        <f t="shared" si="647"/>
        <v/>
      </c>
      <c r="O1422" t="str">
        <f t="shared" si="648"/>
        <v/>
      </c>
      <c r="P1422" t="str">
        <f t="shared" si="649"/>
        <v/>
      </c>
      <c r="Q1422" t="str">
        <f t="shared" si="650"/>
        <v/>
      </c>
      <c r="R1422" t="str">
        <f t="shared" si="651"/>
        <v/>
      </c>
      <c r="S1422" t="str">
        <f t="shared" si="652"/>
        <v/>
      </c>
      <c r="T1422" t="str">
        <f t="shared" si="653"/>
        <v/>
      </c>
      <c r="U1422" t="str">
        <f t="shared" si="654"/>
        <v/>
      </c>
      <c r="V1422" t="str">
        <f t="shared" si="655"/>
        <v/>
      </c>
      <c r="W1422" t="str">
        <f t="shared" si="656"/>
        <v/>
      </c>
      <c r="X1422" t="str">
        <f t="shared" si="657"/>
        <v/>
      </c>
      <c r="Y1422" t="str">
        <f t="shared" si="658"/>
        <v/>
      </c>
      <c r="Z1422" t="str">
        <f t="shared" si="638"/>
        <v/>
      </c>
      <c r="AA1422" t="str">
        <f t="shared" si="659"/>
        <v/>
      </c>
      <c r="AB1422" t="str">
        <f t="shared" si="660"/>
        <v/>
      </c>
      <c r="AC1422" t="str">
        <f t="shared" si="661"/>
        <v/>
      </c>
      <c r="AD1422" t="str">
        <f t="shared" si="662"/>
        <v/>
      </c>
      <c r="AE1422" t="str">
        <f t="shared" si="663"/>
        <v/>
      </c>
      <c r="AF1422" t="str">
        <f t="shared" si="664"/>
        <v/>
      </c>
    </row>
    <row r="1423" spans="4:32" ht="14.4" hidden="1">
      <c r="D1423" t="str">
        <f t="shared" si="639"/>
        <v/>
      </c>
      <c r="E1423" t="str">
        <f t="shared" si="640"/>
        <v/>
      </c>
      <c r="F1423" t="str">
        <f t="shared" si="641"/>
        <v/>
      </c>
      <c r="G1423" t="str">
        <f t="shared" si="637"/>
        <v/>
      </c>
      <c r="I1423" t="str">
        <f t="shared" si="642"/>
        <v/>
      </c>
      <c r="J1423" t="str">
        <f t="shared" si="643"/>
        <v/>
      </c>
      <c r="K1423" t="str">
        <f t="shared" si="644"/>
        <v/>
      </c>
      <c r="L1423" t="str">
        <f t="shared" si="645"/>
        <v/>
      </c>
      <c r="M1423" t="str">
        <f t="shared" si="646"/>
        <v/>
      </c>
      <c r="N1423" t="str">
        <f t="shared" si="647"/>
        <v/>
      </c>
      <c r="O1423" t="str">
        <f t="shared" si="648"/>
        <v/>
      </c>
      <c r="P1423" t="str">
        <f t="shared" si="649"/>
        <v/>
      </c>
      <c r="Q1423" t="str">
        <f t="shared" si="650"/>
        <v/>
      </c>
      <c r="R1423" t="str">
        <f t="shared" si="651"/>
        <v/>
      </c>
      <c r="S1423" t="str">
        <f t="shared" si="652"/>
        <v/>
      </c>
      <c r="T1423" t="str">
        <f t="shared" si="653"/>
        <v/>
      </c>
      <c r="U1423" t="str">
        <f t="shared" si="654"/>
        <v/>
      </c>
      <c r="V1423" t="str">
        <f t="shared" si="655"/>
        <v/>
      </c>
      <c r="W1423" t="str">
        <f t="shared" si="656"/>
        <v/>
      </c>
      <c r="X1423" t="str">
        <f t="shared" si="657"/>
        <v/>
      </c>
      <c r="Y1423" t="str">
        <f t="shared" si="658"/>
        <v/>
      </c>
      <c r="Z1423" t="str">
        <f t="shared" si="638"/>
        <v/>
      </c>
      <c r="AA1423" t="str">
        <f t="shared" si="659"/>
        <v/>
      </c>
      <c r="AB1423" t="str">
        <f t="shared" si="660"/>
        <v/>
      </c>
      <c r="AC1423" t="str">
        <f t="shared" si="661"/>
        <v/>
      </c>
      <c r="AD1423" t="str">
        <f t="shared" si="662"/>
        <v/>
      </c>
      <c r="AE1423" t="str">
        <f t="shared" si="663"/>
        <v/>
      </c>
      <c r="AF1423" t="str">
        <f t="shared" si="664"/>
        <v/>
      </c>
    </row>
    <row r="1424" spans="4:32" ht="14.4" hidden="1">
      <c r="D1424" t="str">
        <f t="shared" si="639"/>
        <v/>
      </c>
      <c r="E1424" t="str">
        <f t="shared" si="640"/>
        <v/>
      </c>
      <c r="F1424" t="str">
        <f t="shared" si="641"/>
        <v/>
      </c>
      <c r="G1424" t="str">
        <f t="shared" si="637"/>
        <v/>
      </c>
      <c r="I1424" t="str">
        <f t="shared" si="642"/>
        <v/>
      </c>
      <c r="J1424" t="str">
        <f t="shared" si="643"/>
        <v/>
      </c>
      <c r="K1424" t="str">
        <f t="shared" si="644"/>
        <v/>
      </c>
      <c r="L1424" t="str">
        <f t="shared" si="645"/>
        <v/>
      </c>
      <c r="M1424" t="str">
        <f t="shared" si="646"/>
        <v/>
      </c>
      <c r="N1424" t="str">
        <f t="shared" si="647"/>
        <v/>
      </c>
      <c r="O1424" t="str">
        <f t="shared" si="648"/>
        <v/>
      </c>
      <c r="P1424" t="str">
        <f t="shared" si="649"/>
        <v/>
      </c>
      <c r="Q1424" t="str">
        <f t="shared" si="650"/>
        <v/>
      </c>
      <c r="R1424" t="str">
        <f t="shared" si="651"/>
        <v/>
      </c>
      <c r="S1424" t="str">
        <f t="shared" si="652"/>
        <v/>
      </c>
      <c r="T1424" t="str">
        <f t="shared" si="653"/>
        <v/>
      </c>
      <c r="U1424" t="str">
        <f t="shared" si="654"/>
        <v/>
      </c>
      <c r="V1424" t="str">
        <f t="shared" si="655"/>
        <v/>
      </c>
      <c r="W1424" t="str">
        <f t="shared" si="656"/>
        <v/>
      </c>
      <c r="X1424" t="str">
        <f t="shared" si="657"/>
        <v/>
      </c>
      <c r="Y1424" t="str">
        <f t="shared" si="658"/>
        <v/>
      </c>
      <c r="Z1424" t="str">
        <f t="shared" si="638"/>
        <v/>
      </c>
      <c r="AA1424" t="str">
        <f t="shared" si="659"/>
        <v/>
      </c>
      <c r="AB1424" t="str">
        <f t="shared" si="660"/>
        <v/>
      </c>
      <c r="AC1424" t="str">
        <f t="shared" si="661"/>
        <v/>
      </c>
      <c r="AD1424" t="str">
        <f t="shared" si="662"/>
        <v/>
      </c>
      <c r="AE1424" t="str">
        <f t="shared" si="663"/>
        <v/>
      </c>
      <c r="AF1424" t="str">
        <f t="shared" si="664"/>
        <v/>
      </c>
    </row>
    <row r="1425" spans="4:32" ht="14.4" hidden="1">
      <c r="D1425" t="str">
        <f t="shared" si="639"/>
        <v/>
      </c>
      <c r="E1425" t="str">
        <f t="shared" si="640"/>
        <v/>
      </c>
      <c r="F1425" t="str">
        <f t="shared" si="641"/>
        <v/>
      </c>
      <c r="G1425" t="str">
        <f t="shared" si="637"/>
        <v/>
      </c>
      <c r="I1425" t="str">
        <f t="shared" si="642"/>
        <v/>
      </c>
      <c r="J1425" t="str">
        <f t="shared" si="643"/>
        <v/>
      </c>
      <c r="K1425" t="str">
        <f t="shared" si="644"/>
        <v/>
      </c>
      <c r="L1425" t="str">
        <f t="shared" si="645"/>
        <v/>
      </c>
      <c r="M1425" t="str">
        <f t="shared" si="646"/>
        <v/>
      </c>
      <c r="N1425" t="str">
        <f t="shared" si="647"/>
        <v/>
      </c>
      <c r="O1425" t="str">
        <f t="shared" si="648"/>
        <v/>
      </c>
      <c r="P1425" t="str">
        <f t="shared" si="649"/>
        <v/>
      </c>
      <c r="Q1425" t="str">
        <f t="shared" si="650"/>
        <v/>
      </c>
      <c r="R1425" t="str">
        <f t="shared" si="651"/>
        <v/>
      </c>
      <c r="S1425" t="str">
        <f t="shared" si="652"/>
        <v/>
      </c>
      <c r="T1425" t="str">
        <f t="shared" si="653"/>
        <v/>
      </c>
      <c r="U1425" t="str">
        <f t="shared" si="654"/>
        <v/>
      </c>
      <c r="V1425" t="str">
        <f t="shared" si="655"/>
        <v/>
      </c>
      <c r="W1425" t="str">
        <f t="shared" si="656"/>
        <v/>
      </c>
      <c r="X1425" t="str">
        <f t="shared" si="657"/>
        <v/>
      </c>
      <c r="Y1425" t="str">
        <f t="shared" si="658"/>
        <v/>
      </c>
      <c r="Z1425" t="str">
        <f t="shared" si="638"/>
        <v/>
      </c>
      <c r="AA1425" t="str">
        <f t="shared" si="659"/>
        <v/>
      </c>
      <c r="AB1425" t="str">
        <f t="shared" si="660"/>
        <v/>
      </c>
      <c r="AC1425" t="str">
        <f t="shared" si="661"/>
        <v/>
      </c>
      <c r="AD1425" t="str">
        <f t="shared" si="662"/>
        <v/>
      </c>
      <c r="AE1425" t="str">
        <f t="shared" si="663"/>
        <v/>
      </c>
      <c r="AF1425" t="str">
        <f t="shared" si="664"/>
        <v/>
      </c>
    </row>
    <row r="1426" spans="4:32" ht="14.4" hidden="1">
      <c r="D1426" t="str">
        <f t="shared" si="639"/>
        <v/>
      </c>
      <c r="E1426" t="str">
        <f t="shared" si="640"/>
        <v/>
      </c>
      <c r="F1426" t="str">
        <f t="shared" si="641"/>
        <v/>
      </c>
      <c r="G1426" t="str">
        <f t="shared" si="637"/>
        <v/>
      </c>
      <c r="I1426" t="str">
        <f t="shared" si="642"/>
        <v/>
      </c>
      <c r="J1426" t="str">
        <f t="shared" si="643"/>
        <v/>
      </c>
      <c r="K1426" t="str">
        <f t="shared" si="644"/>
        <v/>
      </c>
      <c r="L1426" t="str">
        <f t="shared" si="645"/>
        <v/>
      </c>
      <c r="M1426" t="str">
        <f t="shared" si="646"/>
        <v/>
      </c>
      <c r="N1426" t="str">
        <f t="shared" si="647"/>
        <v/>
      </c>
      <c r="O1426" t="str">
        <f t="shared" si="648"/>
        <v/>
      </c>
      <c r="P1426" t="str">
        <f t="shared" si="649"/>
        <v/>
      </c>
      <c r="Q1426" t="str">
        <f t="shared" si="650"/>
        <v/>
      </c>
      <c r="R1426" t="str">
        <f t="shared" si="651"/>
        <v/>
      </c>
      <c r="S1426" t="str">
        <f t="shared" si="652"/>
        <v/>
      </c>
      <c r="T1426" t="str">
        <f t="shared" si="653"/>
        <v/>
      </c>
      <c r="U1426" t="str">
        <f t="shared" si="654"/>
        <v/>
      </c>
      <c r="V1426" t="str">
        <f t="shared" si="655"/>
        <v/>
      </c>
      <c r="W1426" t="str">
        <f t="shared" si="656"/>
        <v/>
      </c>
      <c r="X1426" t="str">
        <f t="shared" si="657"/>
        <v/>
      </c>
      <c r="Y1426" t="str">
        <f t="shared" si="658"/>
        <v/>
      </c>
      <c r="Z1426" t="str">
        <f t="shared" si="638"/>
        <v/>
      </c>
      <c r="AA1426" t="str">
        <f t="shared" si="659"/>
        <v/>
      </c>
      <c r="AB1426" t="str">
        <f t="shared" si="660"/>
        <v/>
      </c>
      <c r="AC1426" t="str">
        <f t="shared" si="661"/>
        <v/>
      </c>
      <c r="AD1426" t="str">
        <f t="shared" si="662"/>
        <v/>
      </c>
      <c r="AE1426" t="str">
        <f t="shared" si="663"/>
        <v/>
      </c>
      <c r="AF1426" t="str">
        <f t="shared" si="664"/>
        <v/>
      </c>
    </row>
    <row r="1427" spans="4:32" ht="14.4" hidden="1">
      <c r="D1427" t="str">
        <f t="shared" si="639"/>
        <v/>
      </c>
      <c r="E1427" t="str">
        <f t="shared" si="640"/>
        <v/>
      </c>
      <c r="F1427" t="str">
        <f t="shared" si="641"/>
        <v/>
      </c>
      <c r="G1427" t="str">
        <f t="shared" si="637"/>
        <v/>
      </c>
      <c r="I1427" t="str">
        <f t="shared" si="642"/>
        <v/>
      </c>
      <c r="J1427" t="str">
        <f t="shared" si="643"/>
        <v/>
      </c>
      <c r="K1427" t="str">
        <f t="shared" si="644"/>
        <v/>
      </c>
      <c r="L1427" t="str">
        <f t="shared" si="645"/>
        <v/>
      </c>
      <c r="M1427" t="str">
        <f t="shared" si="646"/>
        <v/>
      </c>
      <c r="N1427" t="str">
        <f t="shared" si="647"/>
        <v/>
      </c>
      <c r="O1427" t="str">
        <f t="shared" si="648"/>
        <v/>
      </c>
      <c r="P1427" t="str">
        <f t="shared" si="649"/>
        <v/>
      </c>
      <c r="Q1427" t="str">
        <f t="shared" si="650"/>
        <v/>
      </c>
      <c r="R1427" t="str">
        <f t="shared" si="651"/>
        <v/>
      </c>
      <c r="S1427" t="str">
        <f t="shared" si="652"/>
        <v/>
      </c>
      <c r="T1427" t="str">
        <f t="shared" si="653"/>
        <v/>
      </c>
      <c r="U1427" t="str">
        <f t="shared" si="654"/>
        <v/>
      </c>
      <c r="V1427" t="str">
        <f t="shared" si="655"/>
        <v/>
      </c>
      <c r="W1427" t="str">
        <f t="shared" si="656"/>
        <v/>
      </c>
      <c r="X1427" t="str">
        <f t="shared" si="657"/>
        <v/>
      </c>
      <c r="Y1427" t="str">
        <f t="shared" si="658"/>
        <v/>
      </c>
      <c r="Z1427" t="str">
        <f t="shared" si="638"/>
        <v/>
      </c>
      <c r="AA1427" t="str">
        <f t="shared" si="659"/>
        <v/>
      </c>
      <c r="AB1427" t="str">
        <f t="shared" si="660"/>
        <v/>
      </c>
      <c r="AC1427" t="str">
        <f t="shared" si="661"/>
        <v/>
      </c>
      <c r="AD1427" t="str">
        <f t="shared" si="662"/>
        <v/>
      </c>
      <c r="AE1427" t="str">
        <f t="shared" si="663"/>
        <v/>
      </c>
      <c r="AF1427" t="str">
        <f t="shared" si="664"/>
        <v/>
      </c>
    </row>
    <row r="1428" spans="4:32" ht="14.4" hidden="1">
      <c r="D1428" t="str">
        <f t="shared" si="639"/>
        <v/>
      </c>
      <c r="E1428" t="str">
        <f t="shared" si="640"/>
        <v/>
      </c>
      <c r="F1428" t="str">
        <f t="shared" si="641"/>
        <v/>
      </c>
      <c r="G1428" t="str">
        <f t="shared" si="637"/>
        <v/>
      </c>
      <c r="I1428" t="str">
        <f t="shared" si="642"/>
        <v/>
      </c>
      <c r="J1428" t="str">
        <f t="shared" si="643"/>
        <v/>
      </c>
      <c r="K1428" t="str">
        <f t="shared" si="644"/>
        <v/>
      </c>
      <c r="L1428" t="str">
        <f t="shared" si="645"/>
        <v/>
      </c>
      <c r="M1428" t="str">
        <f t="shared" si="646"/>
        <v/>
      </c>
      <c r="N1428" t="str">
        <f t="shared" si="647"/>
        <v/>
      </c>
      <c r="O1428" t="str">
        <f t="shared" si="648"/>
        <v/>
      </c>
      <c r="P1428" t="str">
        <f t="shared" si="649"/>
        <v/>
      </c>
      <c r="Q1428" t="str">
        <f t="shared" si="650"/>
        <v/>
      </c>
      <c r="R1428" t="str">
        <f t="shared" si="651"/>
        <v/>
      </c>
      <c r="S1428" t="str">
        <f t="shared" si="652"/>
        <v/>
      </c>
      <c r="T1428" t="str">
        <f t="shared" si="653"/>
        <v/>
      </c>
      <c r="U1428" t="str">
        <f t="shared" si="654"/>
        <v/>
      </c>
      <c r="V1428" t="str">
        <f t="shared" si="655"/>
        <v/>
      </c>
      <c r="W1428" t="str">
        <f t="shared" si="656"/>
        <v/>
      </c>
      <c r="X1428" t="str">
        <f t="shared" si="657"/>
        <v/>
      </c>
      <c r="Y1428" t="str">
        <f t="shared" si="658"/>
        <v/>
      </c>
      <c r="Z1428" t="str">
        <f t="shared" si="638"/>
        <v/>
      </c>
      <c r="AA1428" t="str">
        <f t="shared" si="659"/>
        <v/>
      </c>
      <c r="AB1428" t="str">
        <f t="shared" si="660"/>
        <v/>
      </c>
      <c r="AC1428" t="str">
        <f t="shared" si="661"/>
        <v/>
      </c>
      <c r="AD1428" t="str">
        <f t="shared" si="662"/>
        <v/>
      </c>
      <c r="AE1428" t="str">
        <f t="shared" si="663"/>
        <v/>
      </c>
      <c r="AF1428" t="str">
        <f t="shared" si="664"/>
        <v/>
      </c>
    </row>
    <row r="1429" spans="4:32" ht="14.4" hidden="1">
      <c r="D1429" t="str">
        <f t="shared" si="639"/>
        <v/>
      </c>
      <c r="E1429" t="str">
        <f t="shared" si="640"/>
        <v/>
      </c>
      <c r="F1429" t="str">
        <f t="shared" si="641"/>
        <v/>
      </c>
      <c r="G1429" t="str">
        <f t="shared" si="637"/>
        <v/>
      </c>
      <c r="I1429" t="str">
        <f t="shared" si="642"/>
        <v/>
      </c>
      <c r="J1429" t="str">
        <f t="shared" si="643"/>
        <v/>
      </c>
      <c r="K1429" t="str">
        <f t="shared" si="644"/>
        <v/>
      </c>
      <c r="L1429" t="str">
        <f t="shared" si="645"/>
        <v/>
      </c>
      <c r="M1429" t="str">
        <f t="shared" si="646"/>
        <v/>
      </c>
      <c r="N1429" t="str">
        <f t="shared" si="647"/>
        <v/>
      </c>
      <c r="O1429" t="str">
        <f t="shared" si="648"/>
        <v/>
      </c>
      <c r="P1429" t="str">
        <f t="shared" si="649"/>
        <v/>
      </c>
      <c r="Q1429" t="str">
        <f t="shared" si="650"/>
        <v/>
      </c>
      <c r="R1429" t="str">
        <f t="shared" si="651"/>
        <v/>
      </c>
      <c r="S1429" t="str">
        <f t="shared" si="652"/>
        <v/>
      </c>
      <c r="T1429" t="str">
        <f t="shared" si="653"/>
        <v/>
      </c>
      <c r="U1429" t="str">
        <f t="shared" si="654"/>
        <v/>
      </c>
      <c r="V1429" t="str">
        <f t="shared" si="655"/>
        <v/>
      </c>
      <c r="W1429" t="str">
        <f t="shared" si="656"/>
        <v/>
      </c>
      <c r="X1429" t="str">
        <f t="shared" si="657"/>
        <v/>
      </c>
      <c r="Y1429" t="str">
        <f t="shared" si="658"/>
        <v/>
      </c>
      <c r="Z1429" t="str">
        <f t="shared" si="638"/>
        <v/>
      </c>
      <c r="AA1429" t="str">
        <f t="shared" si="659"/>
        <v/>
      </c>
      <c r="AB1429" t="str">
        <f t="shared" si="660"/>
        <v/>
      </c>
      <c r="AC1429" t="str">
        <f t="shared" si="661"/>
        <v/>
      </c>
      <c r="AD1429" t="str">
        <f t="shared" si="662"/>
        <v/>
      </c>
      <c r="AE1429" t="str">
        <f t="shared" si="663"/>
        <v/>
      </c>
      <c r="AF1429" t="str">
        <f t="shared" si="664"/>
        <v/>
      </c>
    </row>
    <row r="1430" spans="4:32" ht="14.4" hidden="1">
      <c r="D1430" t="str">
        <f t="shared" si="639"/>
        <v/>
      </c>
      <c r="E1430" t="str">
        <f t="shared" si="640"/>
        <v/>
      </c>
      <c r="F1430" t="str">
        <f t="shared" si="641"/>
        <v/>
      </c>
      <c r="G1430" t="str">
        <f t="shared" si="637"/>
        <v/>
      </c>
      <c r="I1430" t="str">
        <f t="shared" si="642"/>
        <v/>
      </c>
      <c r="J1430" t="str">
        <f t="shared" si="643"/>
        <v/>
      </c>
      <c r="K1430" t="str">
        <f t="shared" si="644"/>
        <v/>
      </c>
      <c r="L1430" t="str">
        <f t="shared" si="645"/>
        <v/>
      </c>
      <c r="M1430" t="str">
        <f t="shared" si="646"/>
        <v/>
      </c>
      <c r="N1430" t="str">
        <f t="shared" si="647"/>
        <v/>
      </c>
      <c r="O1430" t="str">
        <f t="shared" si="648"/>
        <v/>
      </c>
      <c r="P1430" t="str">
        <f t="shared" si="649"/>
        <v/>
      </c>
      <c r="Q1430" t="str">
        <f t="shared" si="650"/>
        <v/>
      </c>
      <c r="R1430" t="str">
        <f t="shared" si="651"/>
        <v/>
      </c>
      <c r="S1430" t="str">
        <f t="shared" si="652"/>
        <v/>
      </c>
      <c r="T1430" t="str">
        <f t="shared" si="653"/>
        <v/>
      </c>
      <c r="U1430" t="str">
        <f t="shared" si="654"/>
        <v/>
      </c>
      <c r="V1430" t="str">
        <f t="shared" si="655"/>
        <v/>
      </c>
      <c r="W1430" t="str">
        <f t="shared" si="656"/>
        <v/>
      </c>
      <c r="X1430" t="str">
        <f t="shared" si="657"/>
        <v/>
      </c>
      <c r="Y1430" t="str">
        <f t="shared" si="658"/>
        <v/>
      </c>
      <c r="Z1430" t="str">
        <f t="shared" si="638"/>
        <v/>
      </c>
      <c r="AA1430" t="str">
        <f t="shared" si="659"/>
        <v/>
      </c>
      <c r="AB1430" t="str">
        <f t="shared" si="660"/>
        <v/>
      </c>
      <c r="AC1430" t="str">
        <f t="shared" si="661"/>
        <v/>
      </c>
      <c r="AD1430" t="str">
        <f t="shared" si="662"/>
        <v/>
      </c>
      <c r="AE1430" t="str">
        <f t="shared" si="663"/>
        <v/>
      </c>
      <c r="AF1430" t="str">
        <f t="shared" si="664"/>
        <v/>
      </c>
    </row>
    <row r="1431" spans="4:32" ht="14.4" hidden="1">
      <c r="D1431" t="str">
        <f t="shared" si="639"/>
        <v/>
      </c>
      <c r="E1431" t="str">
        <f t="shared" si="640"/>
        <v/>
      </c>
      <c r="F1431" t="str">
        <f t="shared" si="641"/>
        <v/>
      </c>
      <c r="G1431" t="str">
        <f t="shared" si="637"/>
        <v/>
      </c>
      <c r="I1431" t="str">
        <f t="shared" si="642"/>
        <v/>
      </c>
      <c r="J1431" t="str">
        <f t="shared" si="643"/>
        <v/>
      </c>
      <c r="K1431" t="str">
        <f t="shared" si="644"/>
        <v/>
      </c>
      <c r="L1431" t="str">
        <f t="shared" si="645"/>
        <v/>
      </c>
      <c r="M1431" t="str">
        <f t="shared" si="646"/>
        <v/>
      </c>
      <c r="N1431" t="str">
        <f t="shared" si="647"/>
        <v/>
      </c>
      <c r="O1431" t="str">
        <f t="shared" si="648"/>
        <v/>
      </c>
      <c r="P1431" t="str">
        <f t="shared" si="649"/>
        <v/>
      </c>
      <c r="Q1431" t="str">
        <f t="shared" si="650"/>
        <v/>
      </c>
      <c r="R1431" t="str">
        <f t="shared" si="651"/>
        <v/>
      </c>
      <c r="S1431" t="str">
        <f t="shared" si="652"/>
        <v/>
      </c>
      <c r="T1431" t="str">
        <f t="shared" si="653"/>
        <v/>
      </c>
      <c r="U1431" t="str">
        <f t="shared" si="654"/>
        <v/>
      </c>
      <c r="V1431" t="str">
        <f t="shared" si="655"/>
        <v/>
      </c>
      <c r="W1431" t="str">
        <f t="shared" si="656"/>
        <v/>
      </c>
      <c r="X1431" t="str">
        <f t="shared" si="657"/>
        <v/>
      </c>
      <c r="Y1431" t="str">
        <f t="shared" si="658"/>
        <v/>
      </c>
      <c r="Z1431" t="str">
        <f t="shared" si="638"/>
        <v/>
      </c>
      <c r="AA1431" t="str">
        <f t="shared" si="659"/>
        <v/>
      </c>
      <c r="AB1431" t="str">
        <f t="shared" si="660"/>
        <v/>
      </c>
      <c r="AC1431" t="str">
        <f t="shared" si="661"/>
        <v/>
      </c>
      <c r="AD1431" t="str">
        <f t="shared" si="662"/>
        <v/>
      </c>
      <c r="AE1431" t="str">
        <f t="shared" si="663"/>
        <v/>
      </c>
      <c r="AF1431" t="str">
        <f t="shared" si="664"/>
        <v/>
      </c>
    </row>
    <row r="1432" spans="4:32" ht="14.4" hidden="1">
      <c r="D1432" t="str">
        <f t="shared" si="639"/>
        <v/>
      </c>
      <c r="E1432" t="str">
        <f t="shared" si="640"/>
        <v/>
      </c>
      <c r="F1432" t="str">
        <f t="shared" si="641"/>
        <v/>
      </c>
      <c r="G1432" t="str">
        <f t="shared" si="637"/>
        <v/>
      </c>
      <c r="I1432" t="str">
        <f t="shared" si="642"/>
        <v/>
      </c>
      <c r="J1432" t="str">
        <f t="shared" si="643"/>
        <v/>
      </c>
      <c r="K1432" t="str">
        <f t="shared" si="644"/>
        <v/>
      </c>
      <c r="L1432" t="str">
        <f t="shared" si="645"/>
        <v/>
      </c>
      <c r="M1432" t="str">
        <f t="shared" si="646"/>
        <v/>
      </c>
      <c r="N1432" t="str">
        <f t="shared" si="647"/>
        <v/>
      </c>
      <c r="O1432" t="str">
        <f t="shared" si="648"/>
        <v/>
      </c>
      <c r="P1432" t="str">
        <f t="shared" si="649"/>
        <v/>
      </c>
      <c r="Q1432" t="str">
        <f t="shared" si="650"/>
        <v/>
      </c>
      <c r="R1432" t="str">
        <f t="shared" si="651"/>
        <v/>
      </c>
      <c r="S1432" t="str">
        <f t="shared" si="652"/>
        <v/>
      </c>
      <c r="T1432" t="str">
        <f t="shared" si="653"/>
        <v/>
      </c>
      <c r="U1432" t="str">
        <f t="shared" si="654"/>
        <v/>
      </c>
      <c r="V1432" t="str">
        <f t="shared" si="655"/>
        <v/>
      </c>
      <c r="W1432" t="str">
        <f t="shared" si="656"/>
        <v/>
      </c>
      <c r="X1432" t="str">
        <f t="shared" si="657"/>
        <v/>
      </c>
      <c r="Y1432" t="str">
        <f t="shared" si="658"/>
        <v/>
      </c>
      <c r="Z1432" t="str">
        <f t="shared" si="638"/>
        <v/>
      </c>
      <c r="AA1432" t="str">
        <f t="shared" si="659"/>
        <v/>
      </c>
      <c r="AB1432" t="str">
        <f t="shared" si="660"/>
        <v/>
      </c>
      <c r="AC1432" t="str">
        <f t="shared" si="661"/>
        <v/>
      </c>
      <c r="AD1432" t="str">
        <f t="shared" si="662"/>
        <v/>
      </c>
      <c r="AE1432" t="str">
        <f t="shared" si="663"/>
        <v/>
      </c>
      <c r="AF1432" t="str">
        <f t="shared" si="664"/>
        <v/>
      </c>
    </row>
    <row r="1433" spans="4:32" ht="14.4" hidden="1">
      <c r="D1433" t="str">
        <f t="shared" si="639"/>
        <v/>
      </c>
      <c r="E1433" t="str">
        <f t="shared" si="640"/>
        <v/>
      </c>
      <c r="F1433" t="str">
        <f t="shared" si="641"/>
        <v/>
      </c>
      <c r="G1433" t="str">
        <f t="shared" si="637"/>
        <v/>
      </c>
      <c r="I1433" t="str">
        <f t="shared" si="642"/>
        <v/>
      </c>
      <c r="J1433" t="str">
        <f t="shared" si="643"/>
        <v/>
      </c>
      <c r="K1433" t="str">
        <f t="shared" si="644"/>
        <v/>
      </c>
      <c r="L1433" t="str">
        <f t="shared" si="645"/>
        <v/>
      </c>
      <c r="M1433" t="str">
        <f t="shared" si="646"/>
        <v/>
      </c>
      <c r="N1433" t="str">
        <f t="shared" si="647"/>
        <v/>
      </c>
      <c r="O1433" t="str">
        <f t="shared" si="648"/>
        <v/>
      </c>
      <c r="P1433" t="str">
        <f t="shared" si="649"/>
        <v/>
      </c>
      <c r="Q1433" t="str">
        <f t="shared" si="650"/>
        <v/>
      </c>
      <c r="R1433" t="str">
        <f t="shared" si="651"/>
        <v/>
      </c>
      <c r="S1433" t="str">
        <f t="shared" si="652"/>
        <v/>
      </c>
      <c r="T1433" t="str">
        <f t="shared" si="653"/>
        <v/>
      </c>
      <c r="U1433" t="str">
        <f t="shared" si="654"/>
        <v/>
      </c>
      <c r="V1433" t="str">
        <f t="shared" si="655"/>
        <v/>
      </c>
      <c r="W1433" t="str">
        <f t="shared" si="656"/>
        <v/>
      </c>
      <c r="X1433" t="str">
        <f t="shared" si="657"/>
        <v/>
      </c>
      <c r="Y1433" t="str">
        <f t="shared" si="658"/>
        <v/>
      </c>
      <c r="Z1433" t="str">
        <f t="shared" si="638"/>
        <v/>
      </c>
      <c r="AA1433" t="str">
        <f t="shared" si="659"/>
        <v/>
      </c>
      <c r="AB1433" t="str">
        <f t="shared" si="660"/>
        <v/>
      </c>
      <c r="AC1433" t="str">
        <f t="shared" si="661"/>
        <v/>
      </c>
      <c r="AD1433" t="str">
        <f t="shared" si="662"/>
        <v/>
      </c>
      <c r="AE1433" t="str">
        <f t="shared" si="663"/>
        <v/>
      </c>
      <c r="AF1433" t="str">
        <f t="shared" si="664"/>
        <v/>
      </c>
    </row>
    <row r="1434" spans="4:32" ht="14.4" hidden="1">
      <c r="D1434" t="str">
        <f t="shared" si="639"/>
        <v/>
      </c>
      <c r="E1434" t="str">
        <f t="shared" si="640"/>
        <v/>
      </c>
      <c r="F1434" t="str">
        <f t="shared" si="641"/>
        <v/>
      </c>
      <c r="G1434" t="str">
        <f t="shared" si="637"/>
        <v/>
      </c>
      <c r="I1434" t="str">
        <f t="shared" si="642"/>
        <v/>
      </c>
      <c r="J1434" t="str">
        <f t="shared" si="643"/>
        <v/>
      </c>
      <c r="K1434" t="str">
        <f t="shared" si="644"/>
        <v/>
      </c>
      <c r="L1434" t="str">
        <f t="shared" si="645"/>
        <v/>
      </c>
      <c r="M1434" t="str">
        <f t="shared" si="646"/>
        <v/>
      </c>
      <c r="N1434" t="str">
        <f t="shared" si="647"/>
        <v/>
      </c>
      <c r="O1434" t="str">
        <f t="shared" si="648"/>
        <v/>
      </c>
      <c r="P1434" t="str">
        <f t="shared" si="649"/>
        <v/>
      </c>
      <c r="Q1434" t="str">
        <f t="shared" si="650"/>
        <v/>
      </c>
      <c r="R1434" t="str">
        <f t="shared" si="651"/>
        <v/>
      </c>
      <c r="S1434" t="str">
        <f t="shared" si="652"/>
        <v/>
      </c>
      <c r="T1434" t="str">
        <f t="shared" si="653"/>
        <v/>
      </c>
      <c r="U1434" t="str">
        <f t="shared" si="654"/>
        <v/>
      </c>
      <c r="V1434" t="str">
        <f t="shared" si="655"/>
        <v/>
      </c>
      <c r="W1434" t="str">
        <f t="shared" si="656"/>
        <v/>
      </c>
      <c r="X1434" t="str">
        <f t="shared" si="657"/>
        <v/>
      </c>
      <c r="Y1434" t="str">
        <f t="shared" si="658"/>
        <v/>
      </c>
      <c r="Z1434" t="str">
        <f t="shared" si="638"/>
        <v/>
      </c>
      <c r="AA1434" t="str">
        <f t="shared" si="659"/>
        <v/>
      </c>
      <c r="AB1434" t="str">
        <f t="shared" si="660"/>
        <v/>
      </c>
      <c r="AC1434" t="str">
        <f t="shared" si="661"/>
        <v/>
      </c>
      <c r="AD1434" t="str">
        <f t="shared" si="662"/>
        <v/>
      </c>
      <c r="AE1434" t="str">
        <f t="shared" si="663"/>
        <v/>
      </c>
      <c r="AF1434" t="str">
        <f t="shared" si="664"/>
        <v/>
      </c>
    </row>
    <row r="1435" spans="4:32" ht="14.4" hidden="1">
      <c r="D1435" t="str">
        <f t="shared" si="639"/>
        <v/>
      </c>
      <c r="E1435" t="str">
        <f t="shared" si="640"/>
        <v/>
      </c>
      <c r="F1435" t="str">
        <f t="shared" si="641"/>
        <v/>
      </c>
      <c r="G1435" t="str">
        <f t="shared" si="637"/>
        <v/>
      </c>
      <c r="I1435" t="str">
        <f t="shared" si="642"/>
        <v/>
      </c>
      <c r="J1435" t="str">
        <f t="shared" si="643"/>
        <v/>
      </c>
      <c r="K1435" t="str">
        <f t="shared" si="644"/>
        <v/>
      </c>
      <c r="L1435" t="str">
        <f t="shared" si="645"/>
        <v/>
      </c>
      <c r="M1435" t="str">
        <f t="shared" si="646"/>
        <v/>
      </c>
      <c r="N1435" t="str">
        <f t="shared" si="647"/>
        <v/>
      </c>
      <c r="O1435" t="str">
        <f t="shared" si="648"/>
        <v/>
      </c>
      <c r="P1435" t="str">
        <f t="shared" si="649"/>
        <v/>
      </c>
      <c r="Q1435" t="str">
        <f t="shared" si="650"/>
        <v/>
      </c>
      <c r="R1435" t="str">
        <f t="shared" si="651"/>
        <v/>
      </c>
      <c r="S1435" t="str">
        <f t="shared" si="652"/>
        <v/>
      </c>
      <c r="T1435" t="str">
        <f t="shared" si="653"/>
        <v/>
      </c>
      <c r="U1435" t="str">
        <f t="shared" si="654"/>
        <v/>
      </c>
      <c r="V1435" t="str">
        <f t="shared" si="655"/>
        <v/>
      </c>
      <c r="W1435" t="str">
        <f t="shared" si="656"/>
        <v/>
      </c>
      <c r="X1435" t="str">
        <f t="shared" si="657"/>
        <v/>
      </c>
      <c r="Y1435" t="str">
        <f t="shared" si="658"/>
        <v/>
      </c>
      <c r="Z1435" t="str">
        <f t="shared" si="638"/>
        <v/>
      </c>
      <c r="AA1435" t="str">
        <f t="shared" si="659"/>
        <v/>
      </c>
      <c r="AB1435" t="str">
        <f t="shared" si="660"/>
        <v/>
      </c>
      <c r="AC1435" t="str">
        <f t="shared" si="661"/>
        <v/>
      </c>
      <c r="AD1435" t="str">
        <f t="shared" si="662"/>
        <v/>
      </c>
      <c r="AE1435" t="str">
        <f t="shared" si="663"/>
        <v/>
      </c>
      <c r="AF1435" t="str">
        <f t="shared" si="664"/>
        <v/>
      </c>
    </row>
    <row r="1436" spans="4:32" ht="14.4" hidden="1">
      <c r="D1436" t="str">
        <f t="shared" si="639"/>
        <v/>
      </c>
      <c r="E1436" t="str">
        <f t="shared" si="640"/>
        <v/>
      </c>
      <c r="F1436" t="str">
        <f t="shared" si="641"/>
        <v/>
      </c>
      <c r="G1436" t="str">
        <f t="shared" si="637"/>
        <v/>
      </c>
      <c r="I1436" t="str">
        <f t="shared" si="642"/>
        <v/>
      </c>
      <c r="J1436" t="str">
        <f t="shared" si="643"/>
        <v/>
      </c>
      <c r="K1436" t="str">
        <f t="shared" si="644"/>
        <v/>
      </c>
      <c r="L1436" t="str">
        <f t="shared" si="645"/>
        <v/>
      </c>
      <c r="M1436" t="str">
        <f t="shared" si="646"/>
        <v/>
      </c>
      <c r="N1436" t="str">
        <f t="shared" si="647"/>
        <v/>
      </c>
      <c r="O1436" t="str">
        <f t="shared" si="648"/>
        <v/>
      </c>
      <c r="P1436" t="str">
        <f t="shared" si="649"/>
        <v/>
      </c>
      <c r="Q1436" t="str">
        <f t="shared" si="650"/>
        <v/>
      </c>
      <c r="R1436" t="str">
        <f t="shared" si="651"/>
        <v/>
      </c>
      <c r="S1436" t="str">
        <f t="shared" si="652"/>
        <v/>
      </c>
      <c r="T1436" t="str">
        <f t="shared" si="653"/>
        <v/>
      </c>
      <c r="U1436" t="str">
        <f t="shared" si="654"/>
        <v/>
      </c>
      <c r="V1436" t="str">
        <f t="shared" si="655"/>
        <v/>
      </c>
      <c r="W1436" t="str">
        <f t="shared" si="656"/>
        <v/>
      </c>
      <c r="X1436" t="str">
        <f t="shared" si="657"/>
        <v/>
      </c>
      <c r="Y1436" t="str">
        <f t="shared" si="658"/>
        <v/>
      </c>
      <c r="Z1436" t="str">
        <f t="shared" si="638"/>
        <v/>
      </c>
      <c r="AA1436" t="str">
        <f t="shared" si="659"/>
        <v/>
      </c>
      <c r="AB1436" t="str">
        <f t="shared" si="660"/>
        <v/>
      </c>
      <c r="AC1436" t="str">
        <f t="shared" si="661"/>
        <v/>
      </c>
      <c r="AD1436" t="str">
        <f t="shared" si="662"/>
        <v/>
      </c>
      <c r="AE1436" t="str">
        <f t="shared" si="663"/>
        <v/>
      </c>
      <c r="AF1436" t="str">
        <f t="shared" si="664"/>
        <v/>
      </c>
    </row>
    <row r="1437" spans="4:32" ht="14.4" hidden="1">
      <c r="D1437" t="str">
        <f t="shared" si="639"/>
        <v/>
      </c>
      <c r="E1437" t="str">
        <f t="shared" si="640"/>
        <v/>
      </c>
      <c r="F1437" t="str">
        <f t="shared" si="641"/>
        <v/>
      </c>
      <c r="G1437" t="str">
        <f t="shared" si="637"/>
        <v/>
      </c>
      <c r="I1437" t="str">
        <f t="shared" si="642"/>
        <v/>
      </c>
      <c r="J1437" t="str">
        <f t="shared" si="643"/>
        <v/>
      </c>
      <c r="K1437" t="str">
        <f t="shared" si="644"/>
        <v/>
      </c>
      <c r="L1437" t="str">
        <f t="shared" si="645"/>
        <v/>
      </c>
      <c r="M1437" t="str">
        <f t="shared" si="646"/>
        <v/>
      </c>
      <c r="N1437" t="str">
        <f t="shared" si="647"/>
        <v/>
      </c>
      <c r="O1437" t="str">
        <f t="shared" si="648"/>
        <v/>
      </c>
      <c r="P1437" t="str">
        <f t="shared" si="649"/>
        <v/>
      </c>
      <c r="Q1437" t="str">
        <f t="shared" si="650"/>
        <v/>
      </c>
      <c r="R1437" t="str">
        <f t="shared" si="651"/>
        <v/>
      </c>
      <c r="S1437" t="str">
        <f t="shared" si="652"/>
        <v/>
      </c>
      <c r="T1437" t="str">
        <f t="shared" si="653"/>
        <v/>
      </c>
      <c r="U1437" t="str">
        <f t="shared" si="654"/>
        <v/>
      </c>
      <c r="V1437" t="str">
        <f t="shared" si="655"/>
        <v/>
      </c>
      <c r="W1437" t="str">
        <f t="shared" si="656"/>
        <v/>
      </c>
      <c r="X1437" t="str">
        <f t="shared" si="657"/>
        <v/>
      </c>
      <c r="Y1437" t="str">
        <f t="shared" si="658"/>
        <v/>
      </c>
      <c r="Z1437" t="str">
        <f t="shared" si="638"/>
        <v/>
      </c>
      <c r="AA1437" t="str">
        <f t="shared" si="659"/>
        <v/>
      </c>
      <c r="AB1437" t="str">
        <f t="shared" si="660"/>
        <v/>
      </c>
      <c r="AC1437" t="str">
        <f t="shared" si="661"/>
        <v/>
      </c>
      <c r="AD1437" t="str">
        <f t="shared" si="662"/>
        <v/>
      </c>
      <c r="AE1437" t="str">
        <f t="shared" si="663"/>
        <v/>
      </c>
      <c r="AF1437" t="str">
        <f t="shared" si="664"/>
        <v/>
      </c>
    </row>
    <row r="1438" spans="4:32" ht="14.4" hidden="1">
      <c r="D1438" t="str">
        <f t="shared" si="639"/>
        <v/>
      </c>
      <c r="E1438" t="str">
        <f t="shared" si="640"/>
        <v/>
      </c>
      <c r="F1438" t="str">
        <f t="shared" si="641"/>
        <v/>
      </c>
      <c r="G1438" t="str">
        <f t="shared" si="637"/>
        <v/>
      </c>
      <c r="I1438" t="str">
        <f t="shared" si="642"/>
        <v/>
      </c>
      <c r="J1438" t="str">
        <f t="shared" si="643"/>
        <v/>
      </c>
      <c r="K1438" t="str">
        <f t="shared" si="644"/>
        <v/>
      </c>
      <c r="L1438" t="str">
        <f t="shared" si="645"/>
        <v/>
      </c>
      <c r="M1438" t="str">
        <f t="shared" si="646"/>
        <v/>
      </c>
      <c r="N1438" t="str">
        <f t="shared" si="647"/>
        <v/>
      </c>
      <c r="O1438" t="str">
        <f t="shared" si="648"/>
        <v/>
      </c>
      <c r="P1438" t="str">
        <f t="shared" si="649"/>
        <v/>
      </c>
      <c r="Q1438" t="str">
        <f t="shared" si="650"/>
        <v/>
      </c>
      <c r="R1438" t="str">
        <f t="shared" si="651"/>
        <v/>
      </c>
      <c r="S1438" t="str">
        <f t="shared" si="652"/>
        <v/>
      </c>
      <c r="T1438" t="str">
        <f t="shared" si="653"/>
        <v/>
      </c>
      <c r="U1438" t="str">
        <f t="shared" si="654"/>
        <v/>
      </c>
      <c r="V1438" t="str">
        <f t="shared" si="655"/>
        <v/>
      </c>
      <c r="W1438" t="str">
        <f t="shared" si="656"/>
        <v/>
      </c>
      <c r="X1438" t="str">
        <f t="shared" si="657"/>
        <v/>
      </c>
      <c r="Y1438" t="str">
        <f t="shared" si="658"/>
        <v/>
      </c>
      <c r="Z1438" t="str">
        <f t="shared" si="638"/>
        <v/>
      </c>
      <c r="AA1438" t="str">
        <f t="shared" si="659"/>
        <v/>
      </c>
      <c r="AB1438" t="str">
        <f t="shared" si="660"/>
        <v/>
      </c>
      <c r="AC1438" t="str">
        <f t="shared" si="661"/>
        <v/>
      </c>
      <c r="AD1438" t="str">
        <f t="shared" si="662"/>
        <v/>
      </c>
      <c r="AE1438" t="str">
        <f t="shared" si="663"/>
        <v/>
      </c>
      <c r="AF1438" t="str">
        <f t="shared" si="664"/>
        <v/>
      </c>
    </row>
    <row r="1439" spans="4:32" ht="14.4" hidden="1">
      <c r="D1439" t="str">
        <f t="shared" si="639"/>
        <v/>
      </c>
      <c r="E1439" t="str">
        <f t="shared" si="640"/>
        <v/>
      </c>
      <c r="F1439" t="str">
        <f t="shared" si="641"/>
        <v/>
      </c>
      <c r="G1439" t="str">
        <f t="shared" si="637"/>
        <v/>
      </c>
      <c r="I1439" t="str">
        <f t="shared" si="642"/>
        <v/>
      </c>
      <c r="J1439" t="str">
        <f t="shared" si="643"/>
        <v/>
      </c>
      <c r="K1439" t="str">
        <f t="shared" si="644"/>
        <v/>
      </c>
      <c r="L1439" t="str">
        <f t="shared" si="645"/>
        <v/>
      </c>
      <c r="M1439" t="str">
        <f t="shared" si="646"/>
        <v/>
      </c>
      <c r="N1439" t="str">
        <f t="shared" si="647"/>
        <v/>
      </c>
      <c r="O1439" t="str">
        <f t="shared" si="648"/>
        <v/>
      </c>
      <c r="P1439" t="str">
        <f t="shared" si="649"/>
        <v/>
      </c>
      <c r="Q1439" t="str">
        <f t="shared" si="650"/>
        <v/>
      </c>
      <c r="R1439" t="str">
        <f t="shared" si="651"/>
        <v/>
      </c>
      <c r="S1439" t="str">
        <f t="shared" si="652"/>
        <v/>
      </c>
      <c r="T1439" t="str">
        <f t="shared" si="653"/>
        <v/>
      </c>
      <c r="U1439" t="str">
        <f t="shared" si="654"/>
        <v/>
      </c>
      <c r="V1439" t="str">
        <f t="shared" si="655"/>
        <v/>
      </c>
      <c r="W1439" t="str">
        <f t="shared" si="656"/>
        <v/>
      </c>
      <c r="X1439" t="str">
        <f t="shared" si="657"/>
        <v/>
      </c>
      <c r="Y1439" t="str">
        <f t="shared" si="658"/>
        <v/>
      </c>
      <c r="Z1439" t="str">
        <f t="shared" si="638"/>
        <v/>
      </c>
      <c r="AA1439" t="str">
        <f t="shared" si="659"/>
        <v/>
      </c>
      <c r="AB1439" t="str">
        <f t="shared" si="660"/>
        <v/>
      </c>
      <c r="AC1439" t="str">
        <f t="shared" si="661"/>
        <v/>
      </c>
      <c r="AD1439" t="str">
        <f t="shared" si="662"/>
        <v/>
      </c>
      <c r="AE1439" t="str">
        <f t="shared" si="663"/>
        <v/>
      </c>
      <c r="AF1439" t="str">
        <f t="shared" si="664"/>
        <v/>
      </c>
    </row>
    <row r="1440" spans="4:32" ht="14.4" hidden="1">
      <c r="D1440" t="str">
        <f t="shared" si="639"/>
        <v/>
      </c>
      <c r="E1440" t="str">
        <f t="shared" si="640"/>
        <v/>
      </c>
      <c r="F1440" t="str">
        <f t="shared" si="641"/>
        <v/>
      </c>
      <c r="G1440" t="str">
        <f t="shared" si="637"/>
        <v/>
      </c>
      <c r="I1440" t="str">
        <f t="shared" si="642"/>
        <v/>
      </c>
      <c r="J1440" t="str">
        <f t="shared" si="643"/>
        <v/>
      </c>
      <c r="K1440" t="str">
        <f t="shared" si="644"/>
        <v/>
      </c>
      <c r="L1440" t="str">
        <f t="shared" si="645"/>
        <v/>
      </c>
      <c r="M1440" t="str">
        <f t="shared" si="646"/>
        <v/>
      </c>
      <c r="N1440" t="str">
        <f t="shared" si="647"/>
        <v/>
      </c>
      <c r="O1440" t="str">
        <f t="shared" si="648"/>
        <v/>
      </c>
      <c r="P1440" t="str">
        <f t="shared" si="649"/>
        <v/>
      </c>
      <c r="Q1440" t="str">
        <f t="shared" si="650"/>
        <v/>
      </c>
      <c r="R1440" t="str">
        <f t="shared" si="651"/>
        <v/>
      </c>
      <c r="S1440" t="str">
        <f t="shared" si="652"/>
        <v/>
      </c>
      <c r="T1440" t="str">
        <f t="shared" si="653"/>
        <v/>
      </c>
      <c r="U1440" t="str">
        <f t="shared" si="654"/>
        <v/>
      </c>
      <c r="V1440" t="str">
        <f t="shared" si="655"/>
        <v/>
      </c>
      <c r="W1440" t="str">
        <f t="shared" si="656"/>
        <v/>
      </c>
      <c r="X1440" t="str">
        <f t="shared" si="657"/>
        <v/>
      </c>
      <c r="Y1440" t="str">
        <f t="shared" si="658"/>
        <v/>
      </c>
      <c r="Z1440" t="str">
        <f t="shared" si="638"/>
        <v/>
      </c>
      <c r="AA1440" t="str">
        <f t="shared" si="659"/>
        <v/>
      </c>
      <c r="AB1440" t="str">
        <f t="shared" si="660"/>
        <v/>
      </c>
      <c r="AC1440" t="str">
        <f t="shared" si="661"/>
        <v/>
      </c>
      <c r="AD1440" t="str">
        <f t="shared" si="662"/>
        <v/>
      </c>
      <c r="AE1440" t="str">
        <f t="shared" si="663"/>
        <v/>
      </c>
      <c r="AF1440" t="str">
        <f t="shared" si="664"/>
        <v/>
      </c>
    </row>
    <row r="1441" spans="4:32" ht="14.4" hidden="1">
      <c r="D1441" t="str">
        <f t="shared" si="639"/>
        <v/>
      </c>
      <c r="E1441" t="str">
        <f t="shared" si="640"/>
        <v/>
      </c>
      <c r="F1441" t="str">
        <f t="shared" si="641"/>
        <v/>
      </c>
      <c r="G1441" t="str">
        <f t="shared" si="637"/>
        <v/>
      </c>
      <c r="I1441" t="str">
        <f t="shared" si="642"/>
        <v/>
      </c>
      <c r="J1441" t="str">
        <f t="shared" si="643"/>
        <v/>
      </c>
      <c r="K1441" t="str">
        <f t="shared" si="644"/>
        <v/>
      </c>
      <c r="L1441" t="str">
        <f t="shared" si="645"/>
        <v/>
      </c>
      <c r="M1441" t="str">
        <f t="shared" si="646"/>
        <v/>
      </c>
      <c r="N1441" t="str">
        <f t="shared" si="647"/>
        <v/>
      </c>
      <c r="O1441" t="str">
        <f t="shared" si="648"/>
        <v/>
      </c>
      <c r="P1441" t="str">
        <f t="shared" si="649"/>
        <v/>
      </c>
      <c r="Q1441" t="str">
        <f t="shared" si="650"/>
        <v/>
      </c>
      <c r="R1441" t="str">
        <f t="shared" si="651"/>
        <v/>
      </c>
      <c r="S1441" t="str">
        <f t="shared" si="652"/>
        <v/>
      </c>
      <c r="T1441" t="str">
        <f t="shared" si="653"/>
        <v/>
      </c>
      <c r="U1441" t="str">
        <f t="shared" si="654"/>
        <v/>
      </c>
      <c r="V1441" t="str">
        <f t="shared" si="655"/>
        <v/>
      </c>
      <c r="W1441" t="str">
        <f t="shared" si="656"/>
        <v/>
      </c>
      <c r="X1441" t="str">
        <f t="shared" si="657"/>
        <v/>
      </c>
      <c r="Y1441" t="str">
        <f t="shared" si="658"/>
        <v/>
      </c>
      <c r="Z1441" t="str">
        <f t="shared" si="638"/>
        <v/>
      </c>
      <c r="AA1441" t="str">
        <f t="shared" si="659"/>
        <v/>
      </c>
      <c r="AB1441" t="str">
        <f t="shared" si="660"/>
        <v/>
      </c>
      <c r="AC1441" t="str">
        <f t="shared" si="661"/>
        <v/>
      </c>
      <c r="AD1441" t="str">
        <f t="shared" si="662"/>
        <v/>
      </c>
      <c r="AE1441" t="str">
        <f t="shared" si="663"/>
        <v/>
      </c>
      <c r="AF1441" t="str">
        <f t="shared" si="664"/>
        <v/>
      </c>
    </row>
    <row r="1442" spans="4:32" ht="14.4" hidden="1">
      <c r="D1442" t="str">
        <f t="shared" si="639"/>
        <v/>
      </c>
      <c r="E1442" t="str">
        <f t="shared" si="640"/>
        <v/>
      </c>
      <c r="F1442" t="str">
        <f t="shared" si="641"/>
        <v/>
      </c>
      <c r="G1442" t="str">
        <f t="shared" ref="G1442:G1505" si="665">IF(ISBLANK(A1442),"",IF(ISNUMBER(SEARCH("Windows 11 Home",BR1442)),"Windows 11 Home",IF(ISNUMBER(SEARCH("Windows 11 Pro",BR1442)),"Windows 11 Pro",IF(ISNUMBER(SEARCH("Chrome",AM1442)),"ChromeOS",""))))</f>
        <v/>
      </c>
      <c r="I1442" t="str">
        <f t="shared" si="642"/>
        <v/>
      </c>
      <c r="J1442" t="str">
        <f t="shared" si="643"/>
        <v/>
      </c>
      <c r="K1442" t="str">
        <f t="shared" si="644"/>
        <v/>
      </c>
      <c r="L1442" t="str">
        <f t="shared" si="645"/>
        <v/>
      </c>
      <c r="M1442" t="str">
        <f t="shared" si="646"/>
        <v/>
      </c>
      <c r="N1442" t="str">
        <f t="shared" si="647"/>
        <v/>
      </c>
      <c r="O1442" t="str">
        <f t="shared" si="648"/>
        <v/>
      </c>
      <c r="P1442" t="str">
        <f t="shared" si="649"/>
        <v/>
      </c>
      <c r="Q1442" t="str">
        <f t="shared" si="650"/>
        <v/>
      </c>
      <c r="R1442" t="str">
        <f t="shared" si="651"/>
        <v/>
      </c>
      <c r="S1442" t="str">
        <f t="shared" si="652"/>
        <v/>
      </c>
      <c r="T1442" t="str">
        <f t="shared" si="653"/>
        <v/>
      </c>
      <c r="U1442" t="str">
        <f t="shared" si="654"/>
        <v/>
      </c>
      <c r="V1442" t="str">
        <f t="shared" si="655"/>
        <v/>
      </c>
      <c r="W1442" t="str">
        <f t="shared" si="656"/>
        <v/>
      </c>
      <c r="X1442" t="str">
        <f t="shared" si="657"/>
        <v/>
      </c>
      <c r="Y1442" t="str">
        <f t="shared" si="658"/>
        <v/>
      </c>
      <c r="Z1442" t="str">
        <f t="shared" si="638"/>
        <v/>
      </c>
      <c r="AA1442" t="str">
        <f t="shared" si="659"/>
        <v/>
      </c>
      <c r="AB1442" t="str">
        <f t="shared" si="660"/>
        <v/>
      </c>
      <c r="AC1442" t="str">
        <f t="shared" si="661"/>
        <v/>
      </c>
      <c r="AD1442" t="str">
        <f t="shared" si="662"/>
        <v/>
      </c>
      <c r="AE1442" t="str">
        <f t="shared" si="663"/>
        <v/>
      </c>
      <c r="AF1442" t="str">
        <f t="shared" si="664"/>
        <v/>
      </c>
    </row>
    <row r="1443" spans="4:32" ht="14.4" hidden="1">
      <c r="D1443" t="str">
        <f t="shared" si="639"/>
        <v/>
      </c>
      <c r="E1443" t="str">
        <f t="shared" si="640"/>
        <v/>
      </c>
      <c r="F1443" t="str">
        <f t="shared" si="641"/>
        <v/>
      </c>
      <c r="G1443" t="str">
        <f t="shared" si="665"/>
        <v/>
      </c>
      <c r="I1443" t="str">
        <f t="shared" si="642"/>
        <v/>
      </c>
      <c r="J1443" t="str">
        <f t="shared" si="643"/>
        <v/>
      </c>
      <c r="K1443" t="str">
        <f t="shared" si="644"/>
        <v/>
      </c>
      <c r="L1443" t="str">
        <f t="shared" si="645"/>
        <v/>
      </c>
      <c r="M1443" t="str">
        <f t="shared" si="646"/>
        <v/>
      </c>
      <c r="N1443" t="str">
        <f t="shared" si="647"/>
        <v/>
      </c>
      <c r="O1443" t="str">
        <f t="shared" si="648"/>
        <v/>
      </c>
      <c r="P1443" t="str">
        <f t="shared" si="649"/>
        <v/>
      </c>
      <c r="Q1443" t="str">
        <f t="shared" si="650"/>
        <v/>
      </c>
      <c r="R1443" t="str">
        <f t="shared" si="651"/>
        <v/>
      </c>
      <c r="S1443" t="str">
        <f t="shared" si="652"/>
        <v/>
      </c>
      <c r="T1443" t="str">
        <f t="shared" si="653"/>
        <v/>
      </c>
      <c r="U1443" t="str">
        <f t="shared" si="654"/>
        <v/>
      </c>
      <c r="V1443" t="str">
        <f t="shared" si="655"/>
        <v/>
      </c>
      <c r="W1443" t="str">
        <f t="shared" si="656"/>
        <v/>
      </c>
      <c r="X1443" t="str">
        <f t="shared" si="657"/>
        <v/>
      </c>
      <c r="Y1443" t="str">
        <f t="shared" si="658"/>
        <v/>
      </c>
      <c r="Z1443" t="str">
        <f t="shared" si="638"/>
        <v/>
      </c>
      <c r="AA1443" t="str">
        <f t="shared" si="659"/>
        <v/>
      </c>
      <c r="AB1443" t="str">
        <f t="shared" si="660"/>
        <v/>
      </c>
      <c r="AC1443" t="str">
        <f t="shared" si="661"/>
        <v/>
      </c>
      <c r="AD1443" t="str">
        <f t="shared" si="662"/>
        <v/>
      </c>
      <c r="AE1443" t="str">
        <f t="shared" si="663"/>
        <v/>
      </c>
      <c r="AF1443" t="str">
        <f t="shared" si="664"/>
        <v/>
      </c>
    </row>
    <row r="1444" spans="4:32" ht="14.4" hidden="1">
      <c r="D1444" t="str">
        <f t="shared" si="639"/>
        <v/>
      </c>
      <c r="E1444" t="str">
        <f t="shared" si="640"/>
        <v/>
      </c>
      <c r="F1444" t="str">
        <f t="shared" si="641"/>
        <v/>
      </c>
      <c r="G1444" t="str">
        <f t="shared" si="665"/>
        <v/>
      </c>
      <c r="I1444" t="str">
        <f t="shared" si="642"/>
        <v/>
      </c>
      <c r="J1444" t="str">
        <f t="shared" si="643"/>
        <v/>
      </c>
      <c r="K1444" t="str">
        <f t="shared" si="644"/>
        <v/>
      </c>
      <c r="L1444" t="str">
        <f t="shared" si="645"/>
        <v/>
      </c>
      <c r="M1444" t="str">
        <f t="shared" si="646"/>
        <v/>
      </c>
      <c r="N1444" t="str">
        <f t="shared" si="647"/>
        <v/>
      </c>
      <c r="O1444" t="str">
        <f t="shared" si="648"/>
        <v/>
      </c>
      <c r="P1444" t="str">
        <f t="shared" si="649"/>
        <v/>
      </c>
      <c r="Q1444" t="str">
        <f t="shared" si="650"/>
        <v/>
      </c>
      <c r="R1444" t="str">
        <f t="shared" si="651"/>
        <v/>
      </c>
      <c r="S1444" t="str">
        <f t="shared" si="652"/>
        <v/>
      </c>
      <c r="T1444" t="str">
        <f t="shared" si="653"/>
        <v/>
      </c>
      <c r="U1444" t="str">
        <f t="shared" si="654"/>
        <v/>
      </c>
      <c r="V1444" t="str">
        <f t="shared" si="655"/>
        <v/>
      </c>
      <c r="W1444" t="str">
        <f t="shared" si="656"/>
        <v/>
      </c>
      <c r="X1444" t="str">
        <f t="shared" si="657"/>
        <v/>
      </c>
      <c r="Y1444" t="str">
        <f t="shared" si="658"/>
        <v/>
      </c>
      <c r="Z1444" t="str">
        <f t="shared" si="638"/>
        <v/>
      </c>
      <c r="AA1444" t="str">
        <f t="shared" si="659"/>
        <v/>
      </c>
      <c r="AB1444" t="str">
        <f t="shared" si="660"/>
        <v/>
      </c>
      <c r="AC1444" t="str">
        <f t="shared" si="661"/>
        <v/>
      </c>
      <c r="AD1444" t="str">
        <f t="shared" si="662"/>
        <v/>
      </c>
      <c r="AE1444" t="str">
        <f t="shared" si="663"/>
        <v/>
      </c>
      <c r="AF1444" t="str">
        <f t="shared" si="664"/>
        <v/>
      </c>
    </row>
    <row r="1445" spans="4:32" ht="14.4" hidden="1">
      <c r="D1445" t="str">
        <f t="shared" si="639"/>
        <v/>
      </c>
      <c r="E1445" t="str">
        <f t="shared" si="640"/>
        <v/>
      </c>
      <c r="F1445" t="str">
        <f t="shared" si="641"/>
        <v/>
      </c>
      <c r="G1445" t="str">
        <f t="shared" si="665"/>
        <v/>
      </c>
      <c r="I1445" t="str">
        <f t="shared" si="642"/>
        <v/>
      </c>
      <c r="J1445" t="str">
        <f t="shared" si="643"/>
        <v/>
      </c>
      <c r="K1445" t="str">
        <f t="shared" si="644"/>
        <v/>
      </c>
      <c r="L1445" t="str">
        <f t="shared" si="645"/>
        <v/>
      </c>
      <c r="M1445" t="str">
        <f t="shared" si="646"/>
        <v/>
      </c>
      <c r="N1445" t="str">
        <f t="shared" si="647"/>
        <v/>
      </c>
      <c r="O1445" t="str">
        <f t="shared" si="648"/>
        <v/>
      </c>
      <c r="P1445" t="str">
        <f t="shared" si="649"/>
        <v/>
      </c>
      <c r="Q1445" t="str">
        <f t="shared" si="650"/>
        <v/>
      </c>
      <c r="R1445" t="str">
        <f t="shared" si="651"/>
        <v/>
      </c>
      <c r="S1445" t="str">
        <f t="shared" si="652"/>
        <v/>
      </c>
      <c r="T1445" t="str">
        <f t="shared" si="653"/>
        <v/>
      </c>
      <c r="U1445" t="str">
        <f t="shared" si="654"/>
        <v/>
      </c>
      <c r="V1445" t="str">
        <f t="shared" si="655"/>
        <v/>
      </c>
      <c r="W1445" t="str">
        <f t="shared" si="656"/>
        <v/>
      </c>
      <c r="X1445" t="str">
        <f t="shared" si="657"/>
        <v/>
      </c>
      <c r="Y1445" t="str">
        <f t="shared" si="658"/>
        <v/>
      </c>
      <c r="Z1445" t="str">
        <f t="shared" si="638"/>
        <v/>
      </c>
      <c r="AA1445" t="str">
        <f t="shared" si="659"/>
        <v/>
      </c>
      <c r="AB1445" t="str">
        <f t="shared" si="660"/>
        <v/>
      </c>
      <c r="AC1445" t="str">
        <f t="shared" si="661"/>
        <v/>
      </c>
      <c r="AD1445" t="str">
        <f t="shared" si="662"/>
        <v/>
      </c>
      <c r="AE1445" t="str">
        <f t="shared" si="663"/>
        <v/>
      </c>
      <c r="AF1445" t="str">
        <f t="shared" si="664"/>
        <v/>
      </c>
    </row>
    <row r="1446" spans="4:32" ht="14.4" hidden="1">
      <c r="D1446" t="str">
        <f t="shared" si="639"/>
        <v/>
      </c>
      <c r="E1446" t="str">
        <f t="shared" si="640"/>
        <v/>
      </c>
      <c r="F1446" t="str">
        <f t="shared" si="641"/>
        <v/>
      </c>
      <c r="G1446" t="str">
        <f t="shared" si="665"/>
        <v/>
      </c>
      <c r="I1446" t="str">
        <f t="shared" si="642"/>
        <v/>
      </c>
      <c r="J1446" t="str">
        <f t="shared" si="643"/>
        <v/>
      </c>
      <c r="K1446" t="str">
        <f t="shared" si="644"/>
        <v/>
      </c>
      <c r="L1446" t="str">
        <f t="shared" si="645"/>
        <v/>
      </c>
      <c r="M1446" t="str">
        <f t="shared" si="646"/>
        <v/>
      </c>
      <c r="N1446" t="str">
        <f t="shared" si="647"/>
        <v/>
      </c>
      <c r="O1446" t="str">
        <f t="shared" si="648"/>
        <v/>
      </c>
      <c r="P1446" t="str">
        <f t="shared" si="649"/>
        <v/>
      </c>
      <c r="Q1446" t="str">
        <f t="shared" si="650"/>
        <v/>
      </c>
      <c r="R1446" t="str">
        <f t="shared" si="651"/>
        <v/>
      </c>
      <c r="S1446" t="str">
        <f t="shared" si="652"/>
        <v/>
      </c>
      <c r="T1446" t="str">
        <f t="shared" si="653"/>
        <v/>
      </c>
      <c r="U1446" t="str">
        <f t="shared" si="654"/>
        <v/>
      </c>
      <c r="V1446" t="str">
        <f t="shared" si="655"/>
        <v/>
      </c>
      <c r="W1446" t="str">
        <f t="shared" si="656"/>
        <v/>
      </c>
      <c r="X1446" t="str">
        <f t="shared" si="657"/>
        <v/>
      </c>
      <c r="Y1446" t="str">
        <f t="shared" si="658"/>
        <v/>
      </c>
      <c r="Z1446" t="str">
        <f t="shared" si="638"/>
        <v/>
      </c>
      <c r="AA1446" t="str">
        <f t="shared" si="659"/>
        <v/>
      </c>
      <c r="AB1446" t="str">
        <f t="shared" si="660"/>
        <v/>
      </c>
      <c r="AC1446" t="str">
        <f t="shared" si="661"/>
        <v/>
      </c>
      <c r="AD1446" t="str">
        <f t="shared" si="662"/>
        <v/>
      </c>
      <c r="AE1446" t="str">
        <f t="shared" si="663"/>
        <v/>
      </c>
      <c r="AF1446" t="str">
        <f t="shared" si="664"/>
        <v/>
      </c>
    </row>
    <row r="1447" spans="4:32" ht="14.4" hidden="1">
      <c r="D1447" t="str">
        <f t="shared" si="639"/>
        <v/>
      </c>
      <c r="E1447" t="str">
        <f t="shared" si="640"/>
        <v/>
      </c>
      <c r="F1447" t="str">
        <f t="shared" si="641"/>
        <v/>
      </c>
      <c r="G1447" t="str">
        <f t="shared" si="665"/>
        <v/>
      </c>
      <c r="I1447" t="str">
        <f t="shared" si="642"/>
        <v/>
      </c>
      <c r="J1447" t="str">
        <f t="shared" si="643"/>
        <v/>
      </c>
      <c r="K1447" t="str">
        <f t="shared" si="644"/>
        <v/>
      </c>
      <c r="L1447" t="str">
        <f t="shared" si="645"/>
        <v/>
      </c>
      <c r="M1447" t="str">
        <f t="shared" si="646"/>
        <v/>
      </c>
      <c r="N1447" t="str">
        <f t="shared" si="647"/>
        <v/>
      </c>
      <c r="O1447" t="str">
        <f t="shared" si="648"/>
        <v/>
      </c>
      <c r="P1447" t="str">
        <f t="shared" si="649"/>
        <v/>
      </c>
      <c r="Q1447" t="str">
        <f t="shared" si="650"/>
        <v/>
      </c>
      <c r="R1447" t="str">
        <f t="shared" si="651"/>
        <v/>
      </c>
      <c r="S1447" t="str">
        <f t="shared" si="652"/>
        <v/>
      </c>
      <c r="T1447" t="str">
        <f t="shared" si="653"/>
        <v/>
      </c>
      <c r="U1447" t="str">
        <f t="shared" si="654"/>
        <v/>
      </c>
      <c r="V1447" t="str">
        <f t="shared" si="655"/>
        <v/>
      </c>
      <c r="W1447" t="str">
        <f t="shared" si="656"/>
        <v/>
      </c>
      <c r="X1447" t="str">
        <f t="shared" si="657"/>
        <v/>
      </c>
      <c r="Y1447" t="str">
        <f t="shared" si="658"/>
        <v/>
      </c>
      <c r="Z1447" t="str">
        <f t="shared" si="638"/>
        <v/>
      </c>
      <c r="AA1447" t="str">
        <f t="shared" si="659"/>
        <v/>
      </c>
      <c r="AB1447" t="str">
        <f t="shared" si="660"/>
        <v/>
      </c>
      <c r="AC1447" t="str">
        <f t="shared" si="661"/>
        <v/>
      </c>
      <c r="AD1447" t="str">
        <f t="shared" si="662"/>
        <v/>
      </c>
      <c r="AE1447" t="str">
        <f t="shared" si="663"/>
        <v/>
      </c>
      <c r="AF1447" t="str">
        <f t="shared" si="664"/>
        <v/>
      </c>
    </row>
    <row r="1448" spans="4:32" ht="14.4" hidden="1">
      <c r="D1448" t="str">
        <f t="shared" si="639"/>
        <v/>
      </c>
      <c r="E1448" t="str">
        <f t="shared" si="640"/>
        <v/>
      </c>
      <c r="F1448" t="str">
        <f t="shared" si="641"/>
        <v/>
      </c>
      <c r="G1448" t="str">
        <f t="shared" si="665"/>
        <v/>
      </c>
      <c r="I1448" t="str">
        <f t="shared" si="642"/>
        <v/>
      </c>
      <c r="J1448" t="str">
        <f t="shared" si="643"/>
        <v/>
      </c>
      <c r="K1448" t="str">
        <f t="shared" si="644"/>
        <v/>
      </c>
      <c r="L1448" t="str">
        <f t="shared" si="645"/>
        <v/>
      </c>
      <c r="M1448" t="str">
        <f t="shared" si="646"/>
        <v/>
      </c>
      <c r="N1448" t="str">
        <f t="shared" si="647"/>
        <v/>
      </c>
      <c r="O1448" t="str">
        <f t="shared" si="648"/>
        <v/>
      </c>
      <c r="P1448" t="str">
        <f t="shared" si="649"/>
        <v/>
      </c>
      <c r="Q1448" t="str">
        <f t="shared" si="650"/>
        <v/>
      </c>
      <c r="R1448" t="str">
        <f t="shared" si="651"/>
        <v/>
      </c>
      <c r="S1448" t="str">
        <f t="shared" si="652"/>
        <v/>
      </c>
      <c r="T1448" t="str">
        <f t="shared" si="653"/>
        <v/>
      </c>
      <c r="U1448" t="str">
        <f t="shared" si="654"/>
        <v/>
      </c>
      <c r="V1448" t="str">
        <f t="shared" si="655"/>
        <v/>
      </c>
      <c r="W1448" t="str">
        <f t="shared" si="656"/>
        <v/>
      </c>
      <c r="X1448" t="str">
        <f t="shared" si="657"/>
        <v/>
      </c>
      <c r="Y1448" t="str">
        <f t="shared" si="658"/>
        <v/>
      </c>
      <c r="Z1448" t="str">
        <f t="shared" si="638"/>
        <v/>
      </c>
      <c r="AA1448" t="str">
        <f t="shared" si="659"/>
        <v/>
      </c>
      <c r="AB1448" t="str">
        <f t="shared" si="660"/>
        <v/>
      </c>
      <c r="AC1448" t="str">
        <f t="shared" si="661"/>
        <v/>
      </c>
      <c r="AD1448" t="str">
        <f t="shared" si="662"/>
        <v/>
      </c>
      <c r="AE1448" t="str">
        <f t="shared" si="663"/>
        <v/>
      </c>
      <c r="AF1448" t="str">
        <f t="shared" si="664"/>
        <v/>
      </c>
    </row>
    <row r="1449" spans="4:32" ht="14.4" hidden="1">
      <c r="D1449" t="str">
        <f t="shared" si="639"/>
        <v/>
      </c>
      <c r="E1449" t="str">
        <f t="shared" si="640"/>
        <v/>
      </c>
      <c r="F1449" t="str">
        <f t="shared" si="641"/>
        <v/>
      </c>
      <c r="G1449" t="str">
        <f t="shared" si="665"/>
        <v/>
      </c>
      <c r="I1449" t="str">
        <f t="shared" si="642"/>
        <v/>
      </c>
      <c r="J1449" t="str">
        <f t="shared" si="643"/>
        <v/>
      </c>
      <c r="K1449" t="str">
        <f t="shared" si="644"/>
        <v/>
      </c>
      <c r="L1449" t="str">
        <f t="shared" si="645"/>
        <v/>
      </c>
      <c r="M1449" t="str">
        <f t="shared" si="646"/>
        <v/>
      </c>
      <c r="N1449" t="str">
        <f t="shared" si="647"/>
        <v/>
      </c>
      <c r="O1449" t="str">
        <f t="shared" si="648"/>
        <v/>
      </c>
      <c r="P1449" t="str">
        <f t="shared" si="649"/>
        <v/>
      </c>
      <c r="Q1449" t="str">
        <f t="shared" si="650"/>
        <v/>
      </c>
      <c r="R1449" t="str">
        <f t="shared" si="651"/>
        <v/>
      </c>
      <c r="S1449" t="str">
        <f t="shared" si="652"/>
        <v/>
      </c>
      <c r="T1449" t="str">
        <f t="shared" si="653"/>
        <v/>
      </c>
      <c r="U1449" t="str">
        <f t="shared" si="654"/>
        <v/>
      </c>
      <c r="V1449" t="str">
        <f t="shared" si="655"/>
        <v/>
      </c>
      <c r="W1449" t="str">
        <f t="shared" si="656"/>
        <v/>
      </c>
      <c r="X1449" t="str">
        <f t="shared" si="657"/>
        <v/>
      </c>
      <c r="Y1449" t="str">
        <f t="shared" si="658"/>
        <v/>
      </c>
      <c r="Z1449" t="str">
        <f t="shared" si="638"/>
        <v/>
      </c>
      <c r="AA1449" t="str">
        <f t="shared" si="659"/>
        <v/>
      </c>
      <c r="AB1449" t="str">
        <f t="shared" si="660"/>
        <v/>
      </c>
      <c r="AC1449" t="str">
        <f t="shared" si="661"/>
        <v/>
      </c>
      <c r="AD1449" t="str">
        <f t="shared" si="662"/>
        <v/>
      </c>
      <c r="AE1449" t="str">
        <f t="shared" si="663"/>
        <v/>
      </c>
      <c r="AF1449" t="str">
        <f t="shared" si="664"/>
        <v/>
      </c>
    </row>
    <row r="1450" spans="4:32" ht="14.4" hidden="1">
      <c r="D1450" t="str">
        <f t="shared" si="639"/>
        <v/>
      </c>
      <c r="E1450" t="str">
        <f t="shared" si="640"/>
        <v/>
      </c>
      <c r="F1450" t="str">
        <f t="shared" si="641"/>
        <v/>
      </c>
      <c r="G1450" t="str">
        <f t="shared" si="665"/>
        <v/>
      </c>
      <c r="I1450" t="str">
        <f t="shared" si="642"/>
        <v/>
      </c>
      <c r="J1450" t="str">
        <f t="shared" si="643"/>
        <v/>
      </c>
      <c r="K1450" t="str">
        <f t="shared" si="644"/>
        <v/>
      </c>
      <c r="L1450" t="str">
        <f t="shared" si="645"/>
        <v/>
      </c>
      <c r="M1450" t="str">
        <f t="shared" si="646"/>
        <v/>
      </c>
      <c r="N1450" t="str">
        <f t="shared" si="647"/>
        <v/>
      </c>
      <c r="O1450" t="str">
        <f t="shared" si="648"/>
        <v/>
      </c>
      <c r="P1450" t="str">
        <f t="shared" si="649"/>
        <v/>
      </c>
      <c r="Q1450" t="str">
        <f t="shared" si="650"/>
        <v/>
      </c>
      <c r="R1450" t="str">
        <f t="shared" si="651"/>
        <v/>
      </c>
      <c r="S1450" t="str">
        <f t="shared" si="652"/>
        <v/>
      </c>
      <c r="T1450" t="str">
        <f t="shared" si="653"/>
        <v/>
      </c>
      <c r="U1450" t="str">
        <f t="shared" si="654"/>
        <v/>
      </c>
      <c r="V1450" t="str">
        <f t="shared" si="655"/>
        <v/>
      </c>
      <c r="W1450" t="str">
        <f t="shared" si="656"/>
        <v/>
      </c>
      <c r="X1450" t="str">
        <f t="shared" si="657"/>
        <v/>
      </c>
      <c r="Y1450" t="str">
        <f t="shared" si="658"/>
        <v/>
      </c>
      <c r="Z1450" t="str">
        <f t="shared" si="638"/>
        <v/>
      </c>
      <c r="AA1450" t="str">
        <f t="shared" si="659"/>
        <v/>
      </c>
      <c r="AB1450" t="str">
        <f t="shared" si="660"/>
        <v/>
      </c>
      <c r="AC1450" t="str">
        <f t="shared" si="661"/>
        <v/>
      </c>
      <c r="AD1450" t="str">
        <f t="shared" si="662"/>
        <v/>
      </c>
      <c r="AE1450" t="str">
        <f t="shared" si="663"/>
        <v/>
      </c>
      <c r="AF1450" t="str">
        <f t="shared" si="664"/>
        <v/>
      </c>
    </row>
    <row r="1451" spans="4:32" ht="14.4" hidden="1">
      <c r="D1451" t="str">
        <f t="shared" si="639"/>
        <v/>
      </c>
      <c r="E1451" t="str">
        <f t="shared" si="640"/>
        <v/>
      </c>
      <c r="F1451" t="str">
        <f t="shared" si="641"/>
        <v/>
      </c>
      <c r="G1451" t="str">
        <f t="shared" si="665"/>
        <v/>
      </c>
      <c r="I1451" t="str">
        <f t="shared" si="642"/>
        <v/>
      </c>
      <c r="J1451" t="str">
        <f t="shared" si="643"/>
        <v/>
      </c>
      <c r="K1451" t="str">
        <f t="shared" si="644"/>
        <v/>
      </c>
      <c r="L1451" t="str">
        <f t="shared" si="645"/>
        <v/>
      </c>
      <c r="M1451" t="str">
        <f t="shared" si="646"/>
        <v/>
      </c>
      <c r="N1451" t="str">
        <f t="shared" si="647"/>
        <v/>
      </c>
      <c r="O1451" t="str">
        <f t="shared" si="648"/>
        <v/>
      </c>
      <c r="P1451" t="str">
        <f t="shared" si="649"/>
        <v/>
      </c>
      <c r="Q1451" t="str">
        <f t="shared" si="650"/>
        <v/>
      </c>
      <c r="R1451" t="str">
        <f t="shared" si="651"/>
        <v/>
      </c>
      <c r="S1451" t="str">
        <f t="shared" si="652"/>
        <v/>
      </c>
      <c r="T1451" t="str">
        <f t="shared" si="653"/>
        <v/>
      </c>
      <c r="U1451" t="str">
        <f t="shared" si="654"/>
        <v/>
      </c>
      <c r="V1451" t="str">
        <f t="shared" si="655"/>
        <v/>
      </c>
      <c r="W1451" t="str">
        <f t="shared" si="656"/>
        <v/>
      </c>
      <c r="X1451" t="str">
        <f t="shared" si="657"/>
        <v/>
      </c>
      <c r="Y1451" t="str">
        <f t="shared" si="658"/>
        <v/>
      </c>
      <c r="Z1451" t="str">
        <f t="shared" si="638"/>
        <v/>
      </c>
      <c r="AA1451" t="str">
        <f t="shared" si="659"/>
        <v/>
      </c>
      <c r="AB1451" t="str">
        <f t="shared" si="660"/>
        <v/>
      </c>
      <c r="AC1451" t="str">
        <f t="shared" si="661"/>
        <v/>
      </c>
      <c r="AD1451" t="str">
        <f t="shared" si="662"/>
        <v/>
      </c>
      <c r="AE1451" t="str">
        <f t="shared" si="663"/>
        <v/>
      </c>
      <c r="AF1451" t="str">
        <f t="shared" si="664"/>
        <v/>
      </c>
    </row>
    <row r="1452" spans="4:32" ht="14.4" hidden="1">
      <c r="D1452" t="str">
        <f t="shared" si="639"/>
        <v/>
      </c>
      <c r="E1452" t="str">
        <f t="shared" si="640"/>
        <v/>
      </c>
      <c r="F1452" t="str">
        <f t="shared" si="641"/>
        <v/>
      </c>
      <c r="G1452" t="str">
        <f t="shared" si="665"/>
        <v/>
      </c>
      <c r="I1452" t="str">
        <f t="shared" si="642"/>
        <v/>
      </c>
      <c r="J1452" t="str">
        <f t="shared" si="643"/>
        <v/>
      </c>
      <c r="K1452" t="str">
        <f t="shared" si="644"/>
        <v/>
      </c>
      <c r="L1452" t="str">
        <f t="shared" si="645"/>
        <v/>
      </c>
      <c r="M1452" t="str">
        <f t="shared" si="646"/>
        <v/>
      </c>
      <c r="N1452" t="str">
        <f t="shared" si="647"/>
        <v/>
      </c>
      <c r="O1452" t="str">
        <f t="shared" si="648"/>
        <v/>
      </c>
      <c r="P1452" t="str">
        <f t="shared" si="649"/>
        <v/>
      </c>
      <c r="Q1452" t="str">
        <f t="shared" si="650"/>
        <v/>
      </c>
      <c r="R1452" t="str">
        <f t="shared" si="651"/>
        <v/>
      </c>
      <c r="S1452" t="str">
        <f t="shared" si="652"/>
        <v/>
      </c>
      <c r="T1452" t="str">
        <f t="shared" si="653"/>
        <v/>
      </c>
      <c r="U1452" t="str">
        <f t="shared" si="654"/>
        <v/>
      </c>
      <c r="V1452" t="str">
        <f t="shared" si="655"/>
        <v/>
      </c>
      <c r="W1452" t="str">
        <f t="shared" si="656"/>
        <v/>
      </c>
      <c r="X1452" t="str">
        <f t="shared" si="657"/>
        <v/>
      </c>
      <c r="Y1452" t="str">
        <f t="shared" si="658"/>
        <v/>
      </c>
      <c r="Z1452" t="str">
        <f t="shared" si="638"/>
        <v/>
      </c>
      <c r="AA1452" t="str">
        <f t="shared" si="659"/>
        <v/>
      </c>
      <c r="AB1452" t="str">
        <f t="shared" si="660"/>
        <v/>
      </c>
      <c r="AC1452" t="str">
        <f t="shared" si="661"/>
        <v/>
      </c>
      <c r="AD1452" t="str">
        <f t="shared" si="662"/>
        <v/>
      </c>
      <c r="AE1452" t="str">
        <f t="shared" si="663"/>
        <v/>
      </c>
      <c r="AF1452" t="str">
        <f t="shared" si="664"/>
        <v/>
      </c>
    </row>
    <row r="1453" spans="4:32" ht="14.4" hidden="1">
      <c r="D1453" t="str">
        <f t="shared" si="639"/>
        <v/>
      </c>
      <c r="E1453" t="str">
        <f t="shared" si="640"/>
        <v/>
      </c>
      <c r="F1453" t="str">
        <f t="shared" si="641"/>
        <v/>
      </c>
      <c r="G1453" t="str">
        <f t="shared" si="665"/>
        <v/>
      </c>
      <c r="I1453" t="str">
        <f t="shared" si="642"/>
        <v/>
      </c>
      <c r="J1453" t="str">
        <f t="shared" si="643"/>
        <v/>
      </c>
      <c r="K1453" t="str">
        <f t="shared" si="644"/>
        <v/>
      </c>
      <c r="L1453" t="str">
        <f t="shared" si="645"/>
        <v/>
      </c>
      <c r="M1453" t="str">
        <f t="shared" si="646"/>
        <v/>
      </c>
      <c r="N1453" t="str">
        <f t="shared" si="647"/>
        <v/>
      </c>
      <c r="O1453" t="str">
        <f t="shared" si="648"/>
        <v/>
      </c>
      <c r="P1453" t="str">
        <f t="shared" si="649"/>
        <v/>
      </c>
      <c r="Q1453" t="str">
        <f t="shared" si="650"/>
        <v/>
      </c>
      <c r="R1453" t="str">
        <f t="shared" si="651"/>
        <v/>
      </c>
      <c r="S1453" t="str">
        <f t="shared" si="652"/>
        <v/>
      </c>
      <c r="T1453" t="str">
        <f t="shared" si="653"/>
        <v/>
      </c>
      <c r="U1453" t="str">
        <f t="shared" si="654"/>
        <v/>
      </c>
      <c r="V1453" t="str">
        <f t="shared" si="655"/>
        <v/>
      </c>
      <c r="W1453" t="str">
        <f t="shared" si="656"/>
        <v/>
      </c>
      <c r="X1453" t="str">
        <f t="shared" si="657"/>
        <v/>
      </c>
      <c r="Y1453" t="str">
        <f t="shared" si="658"/>
        <v/>
      </c>
      <c r="Z1453" t="str">
        <f t="shared" si="638"/>
        <v/>
      </c>
      <c r="AA1453" t="str">
        <f t="shared" si="659"/>
        <v/>
      </c>
      <c r="AB1453" t="str">
        <f t="shared" si="660"/>
        <v/>
      </c>
      <c r="AC1453" t="str">
        <f t="shared" si="661"/>
        <v/>
      </c>
      <c r="AD1453" t="str">
        <f t="shared" si="662"/>
        <v/>
      </c>
      <c r="AE1453" t="str">
        <f t="shared" si="663"/>
        <v/>
      </c>
      <c r="AF1453" t="str">
        <f t="shared" si="664"/>
        <v/>
      </c>
    </row>
    <row r="1454" spans="4:32" ht="14.4" hidden="1">
      <c r="D1454" t="str">
        <f t="shared" si="639"/>
        <v/>
      </c>
      <c r="E1454" t="str">
        <f t="shared" si="640"/>
        <v/>
      </c>
      <c r="F1454" t="str">
        <f t="shared" si="641"/>
        <v/>
      </c>
      <c r="G1454" t="str">
        <f t="shared" si="665"/>
        <v/>
      </c>
      <c r="I1454" t="str">
        <f t="shared" si="642"/>
        <v/>
      </c>
      <c r="J1454" t="str">
        <f t="shared" si="643"/>
        <v/>
      </c>
      <c r="K1454" t="str">
        <f t="shared" si="644"/>
        <v/>
      </c>
      <c r="L1454" t="str">
        <f t="shared" si="645"/>
        <v/>
      </c>
      <c r="M1454" t="str">
        <f t="shared" si="646"/>
        <v/>
      </c>
      <c r="N1454" t="str">
        <f t="shared" si="647"/>
        <v/>
      </c>
      <c r="O1454" t="str">
        <f t="shared" si="648"/>
        <v/>
      </c>
      <c r="P1454" t="str">
        <f t="shared" si="649"/>
        <v/>
      </c>
      <c r="Q1454" t="str">
        <f t="shared" si="650"/>
        <v/>
      </c>
      <c r="R1454" t="str">
        <f t="shared" si="651"/>
        <v/>
      </c>
      <c r="S1454" t="str">
        <f t="shared" si="652"/>
        <v/>
      </c>
      <c r="T1454" t="str">
        <f t="shared" si="653"/>
        <v/>
      </c>
      <c r="U1454" t="str">
        <f t="shared" si="654"/>
        <v/>
      </c>
      <c r="V1454" t="str">
        <f t="shared" si="655"/>
        <v/>
      </c>
      <c r="W1454" t="str">
        <f t="shared" si="656"/>
        <v/>
      </c>
      <c r="X1454" t="str">
        <f t="shared" si="657"/>
        <v/>
      </c>
      <c r="Y1454" t="str">
        <f t="shared" si="658"/>
        <v/>
      </c>
      <c r="Z1454" t="str">
        <f t="shared" si="638"/>
        <v/>
      </c>
      <c r="AA1454" t="str">
        <f t="shared" si="659"/>
        <v/>
      </c>
      <c r="AB1454" t="str">
        <f t="shared" si="660"/>
        <v/>
      </c>
      <c r="AC1454" t="str">
        <f t="shared" si="661"/>
        <v/>
      </c>
      <c r="AD1454" t="str">
        <f t="shared" si="662"/>
        <v/>
      </c>
      <c r="AE1454" t="str">
        <f t="shared" si="663"/>
        <v/>
      </c>
      <c r="AF1454" t="str">
        <f t="shared" si="664"/>
        <v/>
      </c>
    </row>
    <row r="1455" spans="4:32" ht="14.4" hidden="1">
      <c r="D1455" t="str">
        <f t="shared" si="639"/>
        <v/>
      </c>
      <c r="E1455" t="str">
        <f t="shared" si="640"/>
        <v/>
      </c>
      <c r="F1455" t="str">
        <f t="shared" si="641"/>
        <v/>
      </c>
      <c r="G1455" t="str">
        <f t="shared" si="665"/>
        <v/>
      </c>
      <c r="I1455" t="str">
        <f t="shared" si="642"/>
        <v/>
      </c>
      <c r="J1455" t="str">
        <f t="shared" si="643"/>
        <v/>
      </c>
      <c r="K1455" t="str">
        <f t="shared" si="644"/>
        <v/>
      </c>
      <c r="L1455" t="str">
        <f t="shared" si="645"/>
        <v/>
      </c>
      <c r="M1455" t="str">
        <f t="shared" si="646"/>
        <v/>
      </c>
      <c r="N1455" t="str">
        <f t="shared" si="647"/>
        <v/>
      </c>
      <c r="O1455" t="str">
        <f t="shared" si="648"/>
        <v/>
      </c>
      <c r="P1455" t="str">
        <f t="shared" si="649"/>
        <v/>
      </c>
      <c r="Q1455" t="str">
        <f t="shared" si="650"/>
        <v/>
      </c>
      <c r="R1455" t="str">
        <f t="shared" si="651"/>
        <v/>
      </c>
      <c r="S1455" t="str">
        <f t="shared" si="652"/>
        <v/>
      </c>
      <c r="T1455" t="str">
        <f t="shared" si="653"/>
        <v/>
      </c>
      <c r="U1455" t="str">
        <f t="shared" si="654"/>
        <v/>
      </c>
      <c r="V1455" t="str">
        <f t="shared" si="655"/>
        <v/>
      </c>
      <c r="W1455" t="str">
        <f t="shared" si="656"/>
        <v/>
      </c>
      <c r="X1455" t="str">
        <f t="shared" si="657"/>
        <v/>
      </c>
      <c r="Y1455" t="str">
        <f t="shared" si="658"/>
        <v/>
      </c>
      <c r="Z1455" t="str">
        <f t="shared" si="638"/>
        <v/>
      </c>
      <c r="AA1455" t="str">
        <f t="shared" si="659"/>
        <v/>
      </c>
      <c r="AB1455" t="str">
        <f t="shared" si="660"/>
        <v/>
      </c>
      <c r="AC1455" t="str">
        <f t="shared" si="661"/>
        <v/>
      </c>
      <c r="AD1455" t="str">
        <f t="shared" si="662"/>
        <v/>
      </c>
      <c r="AE1455" t="str">
        <f t="shared" si="663"/>
        <v/>
      </c>
      <c r="AF1455" t="str">
        <f t="shared" si="664"/>
        <v/>
      </c>
    </row>
    <row r="1456" spans="4:32" ht="14.4" hidden="1">
      <c r="D1456" t="str">
        <f t="shared" si="639"/>
        <v/>
      </c>
      <c r="E1456" t="str">
        <f t="shared" si="640"/>
        <v/>
      </c>
      <c r="F1456" t="str">
        <f t="shared" si="641"/>
        <v/>
      </c>
      <c r="G1456" t="str">
        <f t="shared" si="665"/>
        <v/>
      </c>
      <c r="I1456" t="str">
        <f t="shared" si="642"/>
        <v/>
      </c>
      <c r="J1456" t="str">
        <f t="shared" si="643"/>
        <v/>
      </c>
      <c r="K1456" t="str">
        <f t="shared" si="644"/>
        <v/>
      </c>
      <c r="L1456" t="str">
        <f t="shared" si="645"/>
        <v/>
      </c>
      <c r="M1456" t="str">
        <f t="shared" si="646"/>
        <v/>
      </c>
      <c r="N1456" t="str">
        <f t="shared" si="647"/>
        <v/>
      </c>
      <c r="O1456" t="str">
        <f t="shared" si="648"/>
        <v/>
      </c>
      <c r="P1456" t="str">
        <f t="shared" si="649"/>
        <v/>
      </c>
      <c r="Q1456" t="str">
        <f t="shared" si="650"/>
        <v/>
      </c>
      <c r="R1456" t="str">
        <f t="shared" si="651"/>
        <v/>
      </c>
      <c r="S1456" t="str">
        <f t="shared" si="652"/>
        <v/>
      </c>
      <c r="T1456" t="str">
        <f t="shared" si="653"/>
        <v/>
      </c>
      <c r="U1456" t="str">
        <f t="shared" si="654"/>
        <v/>
      </c>
      <c r="V1456" t="str">
        <f t="shared" si="655"/>
        <v/>
      </c>
      <c r="W1456" t="str">
        <f t="shared" si="656"/>
        <v/>
      </c>
      <c r="X1456" t="str">
        <f t="shared" si="657"/>
        <v/>
      </c>
      <c r="Y1456" t="str">
        <f t="shared" si="658"/>
        <v/>
      </c>
      <c r="Z1456" t="str">
        <f t="shared" si="638"/>
        <v/>
      </c>
      <c r="AA1456" t="str">
        <f t="shared" si="659"/>
        <v/>
      </c>
      <c r="AB1456" t="str">
        <f t="shared" si="660"/>
        <v/>
      </c>
      <c r="AC1456" t="str">
        <f t="shared" si="661"/>
        <v/>
      </c>
      <c r="AD1456" t="str">
        <f t="shared" si="662"/>
        <v/>
      </c>
      <c r="AE1456" t="str">
        <f t="shared" si="663"/>
        <v/>
      </c>
      <c r="AF1456" t="str">
        <f t="shared" si="664"/>
        <v/>
      </c>
    </row>
    <row r="1457" spans="4:32" ht="14.4" hidden="1">
      <c r="D1457" t="str">
        <f t="shared" si="639"/>
        <v/>
      </c>
      <c r="E1457" t="str">
        <f t="shared" si="640"/>
        <v/>
      </c>
      <c r="F1457" t="str">
        <f t="shared" si="641"/>
        <v/>
      </c>
      <c r="G1457" t="str">
        <f t="shared" si="665"/>
        <v/>
      </c>
      <c r="I1457" t="str">
        <f t="shared" si="642"/>
        <v/>
      </c>
      <c r="J1457" t="str">
        <f t="shared" si="643"/>
        <v/>
      </c>
      <c r="K1457" t="str">
        <f t="shared" si="644"/>
        <v/>
      </c>
      <c r="L1457" t="str">
        <f t="shared" si="645"/>
        <v/>
      </c>
      <c r="M1457" t="str">
        <f t="shared" si="646"/>
        <v/>
      </c>
      <c r="N1457" t="str">
        <f t="shared" si="647"/>
        <v/>
      </c>
      <c r="O1457" t="str">
        <f t="shared" si="648"/>
        <v/>
      </c>
      <c r="P1457" t="str">
        <f t="shared" si="649"/>
        <v/>
      </c>
      <c r="Q1457" t="str">
        <f t="shared" si="650"/>
        <v/>
      </c>
      <c r="R1457" t="str">
        <f t="shared" si="651"/>
        <v/>
      </c>
      <c r="S1457" t="str">
        <f t="shared" si="652"/>
        <v/>
      </c>
      <c r="T1457" t="str">
        <f t="shared" si="653"/>
        <v/>
      </c>
      <c r="U1457" t="str">
        <f t="shared" si="654"/>
        <v/>
      </c>
      <c r="V1457" t="str">
        <f t="shared" si="655"/>
        <v/>
      </c>
      <c r="W1457" t="str">
        <f t="shared" si="656"/>
        <v/>
      </c>
      <c r="X1457" t="str">
        <f t="shared" si="657"/>
        <v/>
      </c>
      <c r="Y1457" t="str">
        <f t="shared" si="658"/>
        <v/>
      </c>
      <c r="Z1457" t="str">
        <f t="shared" si="638"/>
        <v/>
      </c>
      <c r="AA1457" t="str">
        <f t="shared" si="659"/>
        <v/>
      </c>
      <c r="AB1457" t="str">
        <f t="shared" si="660"/>
        <v/>
      </c>
      <c r="AC1457" t="str">
        <f t="shared" si="661"/>
        <v/>
      </c>
      <c r="AD1457" t="str">
        <f t="shared" si="662"/>
        <v/>
      </c>
      <c r="AE1457" t="str">
        <f t="shared" si="663"/>
        <v/>
      </c>
      <c r="AF1457" t="str">
        <f t="shared" si="664"/>
        <v/>
      </c>
    </row>
    <row r="1458" spans="4:32" ht="14.4" hidden="1">
      <c r="D1458" t="str">
        <f t="shared" si="639"/>
        <v/>
      </c>
      <c r="E1458" t="str">
        <f t="shared" si="640"/>
        <v/>
      </c>
      <c r="F1458" t="str">
        <f t="shared" si="641"/>
        <v/>
      </c>
      <c r="G1458" t="str">
        <f t="shared" si="665"/>
        <v/>
      </c>
      <c r="I1458" t="str">
        <f t="shared" si="642"/>
        <v/>
      </c>
      <c r="J1458" t="str">
        <f t="shared" si="643"/>
        <v/>
      </c>
      <c r="K1458" t="str">
        <f t="shared" si="644"/>
        <v/>
      </c>
      <c r="L1458" t="str">
        <f t="shared" si="645"/>
        <v/>
      </c>
      <c r="M1458" t="str">
        <f t="shared" si="646"/>
        <v/>
      </c>
      <c r="N1458" t="str">
        <f t="shared" si="647"/>
        <v/>
      </c>
      <c r="O1458" t="str">
        <f t="shared" si="648"/>
        <v/>
      </c>
      <c r="P1458" t="str">
        <f t="shared" si="649"/>
        <v/>
      </c>
      <c r="Q1458" t="str">
        <f t="shared" si="650"/>
        <v/>
      </c>
      <c r="R1458" t="str">
        <f t="shared" si="651"/>
        <v/>
      </c>
      <c r="S1458" t="str">
        <f t="shared" si="652"/>
        <v/>
      </c>
      <c r="T1458" t="str">
        <f t="shared" si="653"/>
        <v/>
      </c>
      <c r="U1458" t="str">
        <f t="shared" si="654"/>
        <v/>
      </c>
      <c r="V1458" t="str">
        <f t="shared" si="655"/>
        <v/>
      </c>
      <c r="W1458" t="str">
        <f t="shared" si="656"/>
        <v/>
      </c>
      <c r="X1458" t="str">
        <f t="shared" si="657"/>
        <v/>
      </c>
      <c r="Y1458" t="str">
        <f t="shared" si="658"/>
        <v/>
      </c>
      <c r="Z1458" t="str">
        <f t="shared" si="638"/>
        <v/>
      </c>
      <c r="AA1458" t="str">
        <f t="shared" si="659"/>
        <v/>
      </c>
      <c r="AB1458" t="str">
        <f t="shared" si="660"/>
        <v/>
      </c>
      <c r="AC1458" t="str">
        <f t="shared" si="661"/>
        <v/>
      </c>
      <c r="AD1458" t="str">
        <f t="shared" si="662"/>
        <v/>
      </c>
      <c r="AE1458" t="str">
        <f t="shared" si="663"/>
        <v/>
      </c>
      <c r="AF1458" t="str">
        <f t="shared" si="664"/>
        <v/>
      </c>
    </row>
    <row r="1459" spans="4:32" ht="14.4" hidden="1">
      <c r="D1459" t="str">
        <f t="shared" si="639"/>
        <v/>
      </c>
      <c r="E1459" t="str">
        <f t="shared" si="640"/>
        <v/>
      </c>
      <c r="F1459" t="str">
        <f t="shared" si="641"/>
        <v/>
      </c>
      <c r="G1459" t="str">
        <f t="shared" si="665"/>
        <v/>
      </c>
      <c r="I1459" t="str">
        <f t="shared" si="642"/>
        <v/>
      </c>
      <c r="J1459" t="str">
        <f t="shared" si="643"/>
        <v/>
      </c>
      <c r="K1459" t="str">
        <f t="shared" si="644"/>
        <v/>
      </c>
      <c r="L1459" t="str">
        <f t="shared" si="645"/>
        <v/>
      </c>
      <c r="M1459" t="str">
        <f t="shared" si="646"/>
        <v/>
      </c>
      <c r="N1459" t="str">
        <f t="shared" si="647"/>
        <v/>
      </c>
      <c r="O1459" t="str">
        <f t="shared" si="648"/>
        <v/>
      </c>
      <c r="P1459" t="str">
        <f t="shared" si="649"/>
        <v/>
      </c>
      <c r="Q1459" t="str">
        <f t="shared" si="650"/>
        <v/>
      </c>
      <c r="R1459" t="str">
        <f t="shared" si="651"/>
        <v/>
      </c>
      <c r="S1459" t="str">
        <f t="shared" si="652"/>
        <v/>
      </c>
      <c r="T1459" t="str">
        <f t="shared" si="653"/>
        <v/>
      </c>
      <c r="U1459" t="str">
        <f t="shared" si="654"/>
        <v/>
      </c>
      <c r="V1459" t="str">
        <f t="shared" si="655"/>
        <v/>
      </c>
      <c r="W1459" t="str">
        <f t="shared" si="656"/>
        <v/>
      </c>
      <c r="X1459" t="str">
        <f t="shared" si="657"/>
        <v/>
      </c>
      <c r="Y1459" t="str">
        <f t="shared" si="658"/>
        <v/>
      </c>
      <c r="Z1459" t="str">
        <f t="shared" si="638"/>
        <v/>
      </c>
      <c r="AA1459" t="str">
        <f t="shared" si="659"/>
        <v/>
      </c>
      <c r="AB1459" t="str">
        <f t="shared" si="660"/>
        <v/>
      </c>
      <c r="AC1459" t="str">
        <f t="shared" si="661"/>
        <v/>
      </c>
      <c r="AD1459" t="str">
        <f t="shared" si="662"/>
        <v/>
      </c>
      <c r="AE1459" t="str">
        <f t="shared" si="663"/>
        <v/>
      </c>
      <c r="AF1459" t="str">
        <f t="shared" si="664"/>
        <v/>
      </c>
    </row>
    <row r="1460" spans="4:32" ht="14.4" hidden="1">
      <c r="D1460" t="str">
        <f t="shared" si="639"/>
        <v/>
      </c>
      <c r="E1460" t="str">
        <f t="shared" si="640"/>
        <v/>
      </c>
      <c r="F1460" t="str">
        <f t="shared" si="641"/>
        <v/>
      </c>
      <c r="G1460" t="str">
        <f t="shared" si="665"/>
        <v/>
      </c>
      <c r="I1460" t="str">
        <f t="shared" si="642"/>
        <v/>
      </c>
      <c r="J1460" t="str">
        <f t="shared" si="643"/>
        <v/>
      </c>
      <c r="K1460" t="str">
        <f t="shared" si="644"/>
        <v/>
      </c>
      <c r="L1460" t="str">
        <f t="shared" si="645"/>
        <v/>
      </c>
      <c r="M1460" t="str">
        <f t="shared" si="646"/>
        <v/>
      </c>
      <c r="N1460" t="str">
        <f t="shared" si="647"/>
        <v/>
      </c>
      <c r="O1460" t="str">
        <f t="shared" si="648"/>
        <v/>
      </c>
      <c r="P1460" t="str">
        <f t="shared" si="649"/>
        <v/>
      </c>
      <c r="Q1460" t="str">
        <f t="shared" si="650"/>
        <v/>
      </c>
      <c r="R1460" t="str">
        <f t="shared" si="651"/>
        <v/>
      </c>
      <c r="S1460" t="str">
        <f t="shared" si="652"/>
        <v/>
      </c>
      <c r="T1460" t="str">
        <f t="shared" si="653"/>
        <v/>
      </c>
      <c r="U1460" t="str">
        <f t="shared" si="654"/>
        <v/>
      </c>
      <c r="V1460" t="str">
        <f t="shared" si="655"/>
        <v/>
      </c>
      <c r="W1460" t="str">
        <f t="shared" si="656"/>
        <v/>
      </c>
      <c r="X1460" t="str">
        <f t="shared" si="657"/>
        <v/>
      </c>
      <c r="Y1460" t="str">
        <f t="shared" si="658"/>
        <v/>
      </c>
      <c r="Z1460" t="str">
        <f t="shared" si="638"/>
        <v/>
      </c>
      <c r="AA1460" t="str">
        <f t="shared" si="659"/>
        <v/>
      </c>
      <c r="AB1460" t="str">
        <f t="shared" si="660"/>
        <v/>
      </c>
      <c r="AC1460" t="str">
        <f t="shared" si="661"/>
        <v/>
      </c>
      <c r="AD1460" t="str">
        <f t="shared" si="662"/>
        <v/>
      </c>
      <c r="AE1460" t="str">
        <f t="shared" si="663"/>
        <v/>
      </c>
      <c r="AF1460" t="str">
        <f t="shared" si="664"/>
        <v/>
      </c>
    </row>
    <row r="1461" spans="4:32" ht="14.4" hidden="1">
      <c r="D1461" t="str">
        <f t="shared" si="639"/>
        <v/>
      </c>
      <c r="E1461" t="str">
        <f t="shared" si="640"/>
        <v/>
      </c>
      <c r="F1461" t="str">
        <f t="shared" si="641"/>
        <v/>
      </c>
      <c r="G1461" t="str">
        <f t="shared" si="665"/>
        <v/>
      </c>
      <c r="I1461" t="str">
        <f t="shared" si="642"/>
        <v/>
      </c>
      <c r="J1461" t="str">
        <f t="shared" si="643"/>
        <v/>
      </c>
      <c r="K1461" t="str">
        <f t="shared" si="644"/>
        <v/>
      </c>
      <c r="L1461" t="str">
        <f t="shared" si="645"/>
        <v/>
      </c>
      <c r="M1461" t="str">
        <f t="shared" si="646"/>
        <v/>
      </c>
      <c r="N1461" t="str">
        <f t="shared" si="647"/>
        <v/>
      </c>
      <c r="O1461" t="str">
        <f t="shared" si="648"/>
        <v/>
      </c>
      <c r="P1461" t="str">
        <f t="shared" si="649"/>
        <v/>
      </c>
      <c r="Q1461" t="str">
        <f t="shared" si="650"/>
        <v/>
      </c>
      <c r="R1461" t="str">
        <f t="shared" si="651"/>
        <v/>
      </c>
      <c r="S1461" t="str">
        <f t="shared" si="652"/>
        <v/>
      </c>
      <c r="T1461" t="str">
        <f t="shared" si="653"/>
        <v/>
      </c>
      <c r="U1461" t="str">
        <f t="shared" si="654"/>
        <v/>
      </c>
      <c r="V1461" t="str">
        <f t="shared" si="655"/>
        <v/>
      </c>
      <c r="W1461" t="str">
        <f t="shared" si="656"/>
        <v/>
      </c>
      <c r="X1461" t="str">
        <f t="shared" si="657"/>
        <v/>
      </c>
      <c r="Y1461" t="str">
        <f t="shared" si="658"/>
        <v/>
      </c>
      <c r="Z1461" t="str">
        <f t="shared" ref="Z1461:Z1524" si="666">IF(ISBLANK(A1461), "", BR1461)</f>
        <v/>
      </c>
      <c r="AA1461" t="str">
        <f t="shared" si="659"/>
        <v/>
      </c>
      <c r="AB1461" t="str">
        <f t="shared" si="660"/>
        <v/>
      </c>
      <c r="AC1461" t="str">
        <f t="shared" si="661"/>
        <v/>
      </c>
      <c r="AD1461" t="str">
        <f t="shared" si="662"/>
        <v/>
      </c>
      <c r="AE1461" t="str">
        <f t="shared" si="663"/>
        <v/>
      </c>
      <c r="AF1461" t="str">
        <f t="shared" si="664"/>
        <v/>
      </c>
    </row>
    <row r="1462" spans="4:32" ht="14.4" hidden="1">
      <c r="D1462" t="str">
        <f t="shared" si="639"/>
        <v/>
      </c>
      <c r="E1462" t="str">
        <f t="shared" si="640"/>
        <v/>
      </c>
      <c r="F1462" t="str">
        <f t="shared" si="641"/>
        <v/>
      </c>
      <c r="G1462" t="str">
        <f t="shared" si="665"/>
        <v/>
      </c>
      <c r="I1462" t="str">
        <f t="shared" si="642"/>
        <v/>
      </c>
      <c r="J1462" t="str">
        <f t="shared" si="643"/>
        <v/>
      </c>
      <c r="K1462" t="str">
        <f t="shared" si="644"/>
        <v/>
      </c>
      <c r="L1462" t="str">
        <f t="shared" si="645"/>
        <v/>
      </c>
      <c r="M1462" t="str">
        <f t="shared" si="646"/>
        <v/>
      </c>
      <c r="N1462" t="str">
        <f t="shared" si="647"/>
        <v/>
      </c>
      <c r="O1462" t="str">
        <f t="shared" si="648"/>
        <v/>
      </c>
      <c r="P1462" t="str">
        <f t="shared" si="649"/>
        <v/>
      </c>
      <c r="Q1462" t="str">
        <f t="shared" si="650"/>
        <v/>
      </c>
      <c r="R1462" t="str">
        <f t="shared" si="651"/>
        <v/>
      </c>
      <c r="S1462" t="str">
        <f t="shared" si="652"/>
        <v/>
      </c>
      <c r="T1462" t="str">
        <f t="shared" si="653"/>
        <v/>
      </c>
      <c r="U1462" t="str">
        <f t="shared" si="654"/>
        <v/>
      </c>
      <c r="V1462" t="str">
        <f t="shared" si="655"/>
        <v/>
      </c>
      <c r="W1462" t="str">
        <f t="shared" si="656"/>
        <v/>
      </c>
      <c r="X1462" t="str">
        <f t="shared" si="657"/>
        <v/>
      </c>
      <c r="Y1462" t="str">
        <f t="shared" si="658"/>
        <v/>
      </c>
      <c r="Z1462" t="str">
        <f t="shared" si="666"/>
        <v/>
      </c>
      <c r="AA1462" t="str">
        <f t="shared" si="659"/>
        <v/>
      </c>
      <c r="AB1462" t="str">
        <f t="shared" si="660"/>
        <v/>
      </c>
      <c r="AC1462" t="str">
        <f t="shared" si="661"/>
        <v/>
      </c>
      <c r="AD1462" t="str">
        <f t="shared" si="662"/>
        <v/>
      </c>
      <c r="AE1462" t="str">
        <f t="shared" si="663"/>
        <v/>
      </c>
      <c r="AF1462" t="str">
        <f t="shared" si="664"/>
        <v/>
      </c>
    </row>
    <row r="1463" spans="4:32" ht="14.4" hidden="1">
      <c r="D1463" t="str">
        <f t="shared" si="639"/>
        <v/>
      </c>
      <c r="E1463" t="str">
        <f t="shared" si="640"/>
        <v/>
      </c>
      <c r="F1463" t="str">
        <f t="shared" si="641"/>
        <v/>
      </c>
      <c r="G1463" t="str">
        <f t="shared" si="665"/>
        <v/>
      </c>
      <c r="I1463" t="str">
        <f t="shared" si="642"/>
        <v/>
      </c>
      <c r="J1463" t="str">
        <f t="shared" si="643"/>
        <v/>
      </c>
      <c r="K1463" t="str">
        <f t="shared" si="644"/>
        <v/>
      </c>
      <c r="L1463" t="str">
        <f t="shared" si="645"/>
        <v/>
      </c>
      <c r="M1463" t="str">
        <f t="shared" si="646"/>
        <v/>
      </c>
      <c r="N1463" t="str">
        <f t="shared" si="647"/>
        <v/>
      </c>
      <c r="O1463" t="str">
        <f t="shared" si="648"/>
        <v/>
      </c>
      <c r="P1463" t="str">
        <f t="shared" si="649"/>
        <v/>
      </c>
      <c r="Q1463" t="str">
        <f t="shared" si="650"/>
        <v/>
      </c>
      <c r="R1463" t="str">
        <f t="shared" si="651"/>
        <v/>
      </c>
      <c r="S1463" t="str">
        <f t="shared" si="652"/>
        <v/>
      </c>
      <c r="T1463" t="str">
        <f t="shared" si="653"/>
        <v/>
      </c>
      <c r="U1463" t="str">
        <f t="shared" si="654"/>
        <v/>
      </c>
      <c r="V1463" t="str">
        <f t="shared" si="655"/>
        <v/>
      </c>
      <c r="W1463" t="str">
        <f t="shared" si="656"/>
        <v/>
      </c>
      <c r="X1463" t="str">
        <f t="shared" si="657"/>
        <v/>
      </c>
      <c r="Y1463" t="str">
        <f t="shared" si="658"/>
        <v/>
      </c>
      <c r="Z1463" t="str">
        <f t="shared" si="666"/>
        <v/>
      </c>
      <c r="AA1463" t="str">
        <f t="shared" si="659"/>
        <v/>
      </c>
      <c r="AB1463" t="str">
        <f t="shared" si="660"/>
        <v/>
      </c>
      <c r="AC1463" t="str">
        <f t="shared" si="661"/>
        <v/>
      </c>
      <c r="AD1463" t="str">
        <f t="shared" si="662"/>
        <v/>
      </c>
      <c r="AE1463" t="str">
        <f t="shared" si="663"/>
        <v/>
      </c>
      <c r="AF1463" t="str">
        <f t="shared" si="664"/>
        <v/>
      </c>
    </row>
    <row r="1464" spans="4:32" ht="14.4" hidden="1">
      <c r="D1464" t="str">
        <f t="shared" si="639"/>
        <v/>
      </c>
      <c r="E1464" t="str">
        <f t="shared" si="640"/>
        <v/>
      </c>
      <c r="F1464" t="str">
        <f t="shared" si="641"/>
        <v/>
      </c>
      <c r="G1464" t="str">
        <f t="shared" si="665"/>
        <v/>
      </c>
      <c r="I1464" t="str">
        <f t="shared" si="642"/>
        <v/>
      </c>
      <c r="J1464" t="str">
        <f t="shared" si="643"/>
        <v/>
      </c>
      <c r="K1464" t="str">
        <f t="shared" si="644"/>
        <v/>
      </c>
      <c r="L1464" t="str">
        <f t="shared" si="645"/>
        <v/>
      </c>
      <c r="M1464" t="str">
        <f t="shared" si="646"/>
        <v/>
      </c>
      <c r="N1464" t="str">
        <f t="shared" si="647"/>
        <v/>
      </c>
      <c r="O1464" t="str">
        <f t="shared" si="648"/>
        <v/>
      </c>
      <c r="P1464" t="str">
        <f t="shared" si="649"/>
        <v/>
      </c>
      <c r="Q1464" t="str">
        <f t="shared" si="650"/>
        <v/>
      </c>
      <c r="R1464" t="str">
        <f t="shared" si="651"/>
        <v/>
      </c>
      <c r="S1464" t="str">
        <f t="shared" si="652"/>
        <v/>
      </c>
      <c r="T1464" t="str">
        <f t="shared" si="653"/>
        <v/>
      </c>
      <c r="U1464" t="str">
        <f t="shared" si="654"/>
        <v/>
      </c>
      <c r="V1464" t="str">
        <f t="shared" si="655"/>
        <v/>
      </c>
      <c r="W1464" t="str">
        <f t="shared" si="656"/>
        <v/>
      </c>
      <c r="X1464" t="str">
        <f t="shared" si="657"/>
        <v/>
      </c>
      <c r="Y1464" t="str">
        <f t="shared" si="658"/>
        <v/>
      </c>
      <c r="Z1464" t="str">
        <f t="shared" si="666"/>
        <v/>
      </c>
      <c r="AA1464" t="str">
        <f t="shared" si="659"/>
        <v/>
      </c>
      <c r="AB1464" t="str">
        <f t="shared" si="660"/>
        <v/>
      </c>
      <c r="AC1464" t="str">
        <f t="shared" si="661"/>
        <v/>
      </c>
      <c r="AD1464" t="str">
        <f t="shared" si="662"/>
        <v/>
      </c>
      <c r="AE1464" t="str">
        <f t="shared" si="663"/>
        <v/>
      </c>
      <c r="AF1464" t="str">
        <f t="shared" si="664"/>
        <v/>
      </c>
    </row>
    <row r="1465" spans="4:32" ht="14.4" hidden="1">
      <c r="D1465" t="str">
        <f t="shared" si="639"/>
        <v/>
      </c>
      <c r="E1465" t="str">
        <f t="shared" si="640"/>
        <v/>
      </c>
      <c r="F1465" t="str">
        <f t="shared" si="641"/>
        <v/>
      </c>
      <c r="G1465" t="str">
        <f t="shared" si="665"/>
        <v/>
      </c>
      <c r="I1465" t="str">
        <f t="shared" si="642"/>
        <v/>
      </c>
      <c r="J1465" t="str">
        <f t="shared" si="643"/>
        <v/>
      </c>
      <c r="K1465" t="str">
        <f t="shared" si="644"/>
        <v/>
      </c>
      <c r="L1465" t="str">
        <f t="shared" si="645"/>
        <v/>
      </c>
      <c r="M1465" t="str">
        <f t="shared" si="646"/>
        <v/>
      </c>
      <c r="N1465" t="str">
        <f t="shared" si="647"/>
        <v/>
      </c>
      <c r="O1465" t="str">
        <f t="shared" si="648"/>
        <v/>
      </c>
      <c r="P1465" t="str">
        <f t="shared" si="649"/>
        <v/>
      </c>
      <c r="Q1465" t="str">
        <f t="shared" si="650"/>
        <v/>
      </c>
      <c r="R1465" t="str">
        <f t="shared" si="651"/>
        <v/>
      </c>
      <c r="S1465" t="str">
        <f t="shared" si="652"/>
        <v/>
      </c>
      <c r="T1465" t="str">
        <f t="shared" si="653"/>
        <v/>
      </c>
      <c r="U1465" t="str">
        <f t="shared" si="654"/>
        <v/>
      </c>
      <c r="V1465" t="str">
        <f t="shared" si="655"/>
        <v/>
      </c>
      <c r="W1465" t="str">
        <f t="shared" si="656"/>
        <v/>
      </c>
      <c r="X1465" t="str">
        <f t="shared" si="657"/>
        <v/>
      </c>
      <c r="Y1465" t="str">
        <f t="shared" si="658"/>
        <v/>
      </c>
      <c r="Z1465" t="str">
        <f t="shared" si="666"/>
        <v/>
      </c>
      <c r="AA1465" t="str">
        <f t="shared" si="659"/>
        <v/>
      </c>
      <c r="AB1465" t="str">
        <f t="shared" si="660"/>
        <v/>
      </c>
      <c r="AC1465" t="str">
        <f t="shared" si="661"/>
        <v/>
      </c>
      <c r="AD1465" t="str">
        <f t="shared" si="662"/>
        <v/>
      </c>
      <c r="AE1465" t="str">
        <f t="shared" si="663"/>
        <v/>
      </c>
      <c r="AF1465" t="str">
        <f t="shared" si="664"/>
        <v/>
      </c>
    </row>
    <row r="1466" spans="4:32" ht="14.4" hidden="1">
      <c r="D1466" t="str">
        <f t="shared" si="639"/>
        <v/>
      </c>
      <c r="E1466" t="str">
        <f t="shared" si="640"/>
        <v/>
      </c>
      <c r="F1466" t="str">
        <f t="shared" si="641"/>
        <v/>
      </c>
      <c r="G1466" t="str">
        <f t="shared" si="665"/>
        <v/>
      </c>
      <c r="I1466" t="str">
        <f t="shared" si="642"/>
        <v/>
      </c>
      <c r="J1466" t="str">
        <f t="shared" si="643"/>
        <v/>
      </c>
      <c r="K1466" t="str">
        <f t="shared" si="644"/>
        <v/>
      </c>
      <c r="L1466" t="str">
        <f t="shared" si="645"/>
        <v/>
      </c>
      <c r="M1466" t="str">
        <f t="shared" si="646"/>
        <v/>
      </c>
      <c r="N1466" t="str">
        <f t="shared" si="647"/>
        <v/>
      </c>
      <c r="O1466" t="str">
        <f t="shared" si="648"/>
        <v/>
      </c>
      <c r="P1466" t="str">
        <f t="shared" si="649"/>
        <v/>
      </c>
      <c r="Q1466" t="str">
        <f t="shared" si="650"/>
        <v/>
      </c>
      <c r="R1466" t="str">
        <f t="shared" si="651"/>
        <v/>
      </c>
      <c r="S1466" t="str">
        <f t="shared" si="652"/>
        <v/>
      </c>
      <c r="T1466" t="str">
        <f t="shared" si="653"/>
        <v/>
      </c>
      <c r="U1466" t="str">
        <f t="shared" si="654"/>
        <v/>
      </c>
      <c r="V1466" t="str">
        <f t="shared" si="655"/>
        <v/>
      </c>
      <c r="W1466" t="str">
        <f t="shared" si="656"/>
        <v/>
      </c>
      <c r="X1466" t="str">
        <f t="shared" si="657"/>
        <v/>
      </c>
      <c r="Y1466" t="str">
        <f t="shared" si="658"/>
        <v/>
      </c>
      <c r="Z1466" t="str">
        <f t="shared" si="666"/>
        <v/>
      </c>
      <c r="AA1466" t="str">
        <f t="shared" si="659"/>
        <v/>
      </c>
      <c r="AB1466" t="str">
        <f t="shared" si="660"/>
        <v/>
      </c>
      <c r="AC1466" t="str">
        <f t="shared" si="661"/>
        <v/>
      </c>
      <c r="AD1466" t="str">
        <f t="shared" si="662"/>
        <v/>
      </c>
      <c r="AE1466" t="str">
        <f t="shared" si="663"/>
        <v/>
      </c>
      <c r="AF1466" t="str">
        <f t="shared" si="664"/>
        <v/>
      </c>
    </row>
    <row r="1467" spans="4:32" ht="14.4" hidden="1">
      <c r="D1467" t="str">
        <f t="shared" si="639"/>
        <v/>
      </c>
      <c r="E1467" t="str">
        <f t="shared" si="640"/>
        <v/>
      </c>
      <c r="F1467" t="str">
        <f t="shared" si="641"/>
        <v/>
      </c>
      <c r="G1467" t="str">
        <f t="shared" si="665"/>
        <v/>
      </c>
      <c r="I1467" t="str">
        <f t="shared" si="642"/>
        <v/>
      </c>
      <c r="J1467" t="str">
        <f t="shared" si="643"/>
        <v/>
      </c>
      <c r="K1467" t="str">
        <f t="shared" si="644"/>
        <v/>
      </c>
      <c r="L1467" t="str">
        <f t="shared" si="645"/>
        <v/>
      </c>
      <c r="M1467" t="str">
        <f t="shared" si="646"/>
        <v/>
      </c>
      <c r="N1467" t="str">
        <f t="shared" si="647"/>
        <v/>
      </c>
      <c r="O1467" t="str">
        <f t="shared" si="648"/>
        <v/>
      </c>
      <c r="P1467" t="str">
        <f t="shared" si="649"/>
        <v/>
      </c>
      <c r="Q1467" t="str">
        <f t="shared" si="650"/>
        <v/>
      </c>
      <c r="R1467" t="str">
        <f t="shared" si="651"/>
        <v/>
      </c>
      <c r="S1467" t="str">
        <f t="shared" si="652"/>
        <v/>
      </c>
      <c r="T1467" t="str">
        <f t="shared" si="653"/>
        <v/>
      </c>
      <c r="U1467" t="str">
        <f t="shared" si="654"/>
        <v/>
      </c>
      <c r="V1467" t="str">
        <f t="shared" si="655"/>
        <v/>
      </c>
      <c r="W1467" t="str">
        <f t="shared" si="656"/>
        <v/>
      </c>
      <c r="X1467" t="str">
        <f t="shared" si="657"/>
        <v/>
      </c>
      <c r="Y1467" t="str">
        <f t="shared" si="658"/>
        <v/>
      </c>
      <c r="Z1467" t="str">
        <f t="shared" si="666"/>
        <v/>
      </c>
      <c r="AA1467" t="str">
        <f t="shared" si="659"/>
        <v/>
      </c>
      <c r="AB1467" t="str">
        <f t="shared" si="660"/>
        <v/>
      </c>
      <c r="AC1467" t="str">
        <f t="shared" si="661"/>
        <v/>
      </c>
      <c r="AD1467" t="str">
        <f t="shared" si="662"/>
        <v/>
      </c>
      <c r="AE1467" t="str">
        <f t="shared" si="663"/>
        <v/>
      </c>
      <c r="AF1467" t="str">
        <f t="shared" si="664"/>
        <v/>
      </c>
    </row>
    <row r="1468" spans="4:32" ht="14.4" hidden="1">
      <c r="D1468" t="str">
        <f t="shared" si="639"/>
        <v/>
      </c>
      <c r="E1468" t="str">
        <f t="shared" si="640"/>
        <v/>
      </c>
      <c r="F1468" t="str">
        <f t="shared" si="641"/>
        <v/>
      </c>
      <c r="G1468" t="str">
        <f t="shared" si="665"/>
        <v/>
      </c>
      <c r="I1468" t="str">
        <f t="shared" si="642"/>
        <v/>
      </c>
      <c r="J1468" t="str">
        <f t="shared" si="643"/>
        <v/>
      </c>
      <c r="K1468" t="str">
        <f t="shared" si="644"/>
        <v/>
      </c>
      <c r="L1468" t="str">
        <f t="shared" si="645"/>
        <v/>
      </c>
      <c r="M1468" t="str">
        <f t="shared" si="646"/>
        <v/>
      </c>
      <c r="N1468" t="str">
        <f t="shared" si="647"/>
        <v/>
      </c>
      <c r="O1468" t="str">
        <f t="shared" si="648"/>
        <v/>
      </c>
      <c r="P1468" t="str">
        <f t="shared" si="649"/>
        <v/>
      </c>
      <c r="Q1468" t="str">
        <f t="shared" si="650"/>
        <v/>
      </c>
      <c r="R1468" t="str">
        <f t="shared" si="651"/>
        <v/>
      </c>
      <c r="S1468" t="str">
        <f t="shared" si="652"/>
        <v/>
      </c>
      <c r="T1468" t="str">
        <f t="shared" si="653"/>
        <v/>
      </c>
      <c r="U1468" t="str">
        <f t="shared" si="654"/>
        <v/>
      </c>
      <c r="V1468" t="str">
        <f t="shared" si="655"/>
        <v/>
      </c>
      <c r="W1468" t="str">
        <f t="shared" si="656"/>
        <v/>
      </c>
      <c r="X1468" t="str">
        <f t="shared" si="657"/>
        <v/>
      </c>
      <c r="Y1468" t="str">
        <f t="shared" si="658"/>
        <v/>
      </c>
      <c r="Z1468" t="str">
        <f t="shared" si="666"/>
        <v/>
      </c>
      <c r="AA1468" t="str">
        <f t="shared" si="659"/>
        <v/>
      </c>
      <c r="AB1468" t="str">
        <f t="shared" si="660"/>
        <v/>
      </c>
      <c r="AC1468" t="str">
        <f t="shared" si="661"/>
        <v/>
      </c>
      <c r="AD1468" t="str">
        <f t="shared" si="662"/>
        <v/>
      </c>
      <c r="AE1468" t="str">
        <f t="shared" si="663"/>
        <v/>
      </c>
      <c r="AF1468" t="str">
        <f t="shared" si="664"/>
        <v/>
      </c>
    </row>
    <row r="1469" spans="4:32" ht="14.4" hidden="1">
      <c r="D1469" t="str">
        <f t="shared" si="639"/>
        <v/>
      </c>
      <c r="E1469" t="str">
        <f t="shared" si="640"/>
        <v/>
      </c>
      <c r="F1469" t="str">
        <f t="shared" si="641"/>
        <v/>
      </c>
      <c r="G1469" t="str">
        <f t="shared" si="665"/>
        <v/>
      </c>
      <c r="I1469" t="str">
        <f t="shared" si="642"/>
        <v/>
      </c>
      <c r="J1469" t="str">
        <f t="shared" si="643"/>
        <v/>
      </c>
      <c r="K1469" t="str">
        <f t="shared" si="644"/>
        <v/>
      </c>
      <c r="L1469" t="str">
        <f t="shared" si="645"/>
        <v/>
      </c>
      <c r="M1469" t="str">
        <f t="shared" si="646"/>
        <v/>
      </c>
      <c r="N1469" t="str">
        <f t="shared" si="647"/>
        <v/>
      </c>
      <c r="O1469" t="str">
        <f t="shared" si="648"/>
        <v/>
      </c>
      <c r="P1469" t="str">
        <f t="shared" si="649"/>
        <v/>
      </c>
      <c r="Q1469" t="str">
        <f t="shared" si="650"/>
        <v/>
      </c>
      <c r="R1469" t="str">
        <f t="shared" si="651"/>
        <v/>
      </c>
      <c r="S1469" t="str">
        <f t="shared" si="652"/>
        <v/>
      </c>
      <c r="T1469" t="str">
        <f t="shared" si="653"/>
        <v/>
      </c>
      <c r="U1469" t="str">
        <f t="shared" si="654"/>
        <v/>
      </c>
      <c r="V1469" t="str">
        <f t="shared" si="655"/>
        <v/>
      </c>
      <c r="W1469" t="str">
        <f t="shared" si="656"/>
        <v/>
      </c>
      <c r="X1469" t="str">
        <f t="shared" si="657"/>
        <v/>
      </c>
      <c r="Y1469" t="str">
        <f t="shared" si="658"/>
        <v/>
      </c>
      <c r="Z1469" t="str">
        <f t="shared" si="666"/>
        <v/>
      </c>
      <c r="AA1469" t="str">
        <f t="shared" si="659"/>
        <v/>
      </c>
      <c r="AB1469" t="str">
        <f t="shared" si="660"/>
        <v/>
      </c>
      <c r="AC1469" t="str">
        <f t="shared" si="661"/>
        <v/>
      </c>
      <c r="AD1469" t="str">
        <f t="shared" si="662"/>
        <v/>
      </c>
      <c r="AE1469" t="str">
        <f t="shared" si="663"/>
        <v/>
      </c>
      <c r="AF1469" t="str">
        <f t="shared" si="664"/>
        <v/>
      </c>
    </row>
    <row r="1470" spans="4:32" ht="14.4" hidden="1">
      <c r="D1470" t="str">
        <f t="shared" si="639"/>
        <v/>
      </c>
      <c r="E1470" t="str">
        <f t="shared" si="640"/>
        <v/>
      </c>
      <c r="F1470" t="str">
        <f t="shared" si="641"/>
        <v/>
      </c>
      <c r="G1470" t="str">
        <f t="shared" si="665"/>
        <v/>
      </c>
      <c r="I1470" t="str">
        <f t="shared" si="642"/>
        <v/>
      </c>
      <c r="J1470" t="str">
        <f t="shared" si="643"/>
        <v/>
      </c>
      <c r="K1470" t="str">
        <f t="shared" si="644"/>
        <v/>
      </c>
      <c r="L1470" t="str">
        <f t="shared" si="645"/>
        <v/>
      </c>
      <c r="M1470" t="str">
        <f t="shared" si="646"/>
        <v/>
      </c>
      <c r="N1470" t="str">
        <f t="shared" si="647"/>
        <v/>
      </c>
      <c r="O1470" t="str">
        <f t="shared" si="648"/>
        <v/>
      </c>
      <c r="P1470" t="str">
        <f t="shared" si="649"/>
        <v/>
      </c>
      <c r="Q1470" t="str">
        <f t="shared" si="650"/>
        <v/>
      </c>
      <c r="R1470" t="str">
        <f t="shared" si="651"/>
        <v/>
      </c>
      <c r="S1470" t="str">
        <f t="shared" si="652"/>
        <v/>
      </c>
      <c r="T1470" t="str">
        <f t="shared" si="653"/>
        <v/>
      </c>
      <c r="U1470" t="str">
        <f t="shared" si="654"/>
        <v/>
      </c>
      <c r="V1470" t="str">
        <f t="shared" si="655"/>
        <v/>
      </c>
      <c r="W1470" t="str">
        <f t="shared" si="656"/>
        <v/>
      </c>
      <c r="X1470" t="str">
        <f t="shared" si="657"/>
        <v/>
      </c>
      <c r="Y1470" t="str">
        <f t="shared" si="658"/>
        <v/>
      </c>
      <c r="Z1470" t="str">
        <f t="shared" si="666"/>
        <v/>
      </c>
      <c r="AA1470" t="str">
        <f t="shared" si="659"/>
        <v/>
      </c>
      <c r="AB1470" t="str">
        <f t="shared" si="660"/>
        <v/>
      </c>
      <c r="AC1470" t="str">
        <f t="shared" si="661"/>
        <v/>
      </c>
      <c r="AD1470" t="str">
        <f t="shared" si="662"/>
        <v/>
      </c>
      <c r="AE1470" t="str">
        <f t="shared" si="663"/>
        <v/>
      </c>
      <c r="AF1470" t="str">
        <f t="shared" si="664"/>
        <v/>
      </c>
    </row>
    <row r="1471" spans="4:32" ht="14.4" hidden="1">
      <c r="D1471" t="str">
        <f t="shared" si="639"/>
        <v/>
      </c>
      <c r="E1471" t="str">
        <f t="shared" si="640"/>
        <v/>
      </c>
      <c r="F1471" t="str">
        <f t="shared" si="641"/>
        <v/>
      </c>
      <c r="G1471" t="str">
        <f t="shared" si="665"/>
        <v/>
      </c>
      <c r="I1471" t="str">
        <f t="shared" si="642"/>
        <v/>
      </c>
      <c r="J1471" t="str">
        <f t="shared" si="643"/>
        <v/>
      </c>
      <c r="K1471" t="str">
        <f t="shared" si="644"/>
        <v/>
      </c>
      <c r="L1471" t="str">
        <f t="shared" si="645"/>
        <v/>
      </c>
      <c r="M1471" t="str">
        <f t="shared" si="646"/>
        <v/>
      </c>
      <c r="N1471" t="str">
        <f t="shared" si="647"/>
        <v/>
      </c>
      <c r="O1471" t="str">
        <f t="shared" si="648"/>
        <v/>
      </c>
      <c r="P1471" t="str">
        <f t="shared" si="649"/>
        <v/>
      </c>
      <c r="Q1471" t="str">
        <f t="shared" si="650"/>
        <v/>
      </c>
      <c r="R1471" t="str">
        <f t="shared" si="651"/>
        <v/>
      </c>
      <c r="S1471" t="str">
        <f t="shared" si="652"/>
        <v/>
      </c>
      <c r="T1471" t="str">
        <f t="shared" si="653"/>
        <v/>
      </c>
      <c r="U1471" t="str">
        <f t="shared" si="654"/>
        <v/>
      </c>
      <c r="V1471" t="str">
        <f t="shared" si="655"/>
        <v/>
      </c>
      <c r="W1471" t="str">
        <f t="shared" si="656"/>
        <v/>
      </c>
      <c r="X1471" t="str">
        <f t="shared" si="657"/>
        <v/>
      </c>
      <c r="Y1471" t="str">
        <f t="shared" si="658"/>
        <v/>
      </c>
      <c r="Z1471" t="str">
        <f t="shared" si="666"/>
        <v/>
      </c>
      <c r="AA1471" t="str">
        <f t="shared" si="659"/>
        <v/>
      </c>
      <c r="AB1471" t="str">
        <f t="shared" si="660"/>
        <v/>
      </c>
      <c r="AC1471" t="str">
        <f t="shared" si="661"/>
        <v/>
      </c>
      <c r="AD1471" t="str">
        <f t="shared" si="662"/>
        <v/>
      </c>
      <c r="AE1471" t="str">
        <f t="shared" si="663"/>
        <v/>
      </c>
      <c r="AF1471" t="str">
        <f t="shared" si="664"/>
        <v/>
      </c>
    </row>
    <row r="1472" spans="4:32" ht="14.4" hidden="1">
      <c r="D1472" t="str">
        <f t="shared" si="639"/>
        <v/>
      </c>
      <c r="E1472" t="str">
        <f t="shared" si="640"/>
        <v/>
      </c>
      <c r="F1472" t="str">
        <f t="shared" si="641"/>
        <v/>
      </c>
      <c r="G1472" t="str">
        <f t="shared" si="665"/>
        <v/>
      </c>
      <c r="I1472" t="str">
        <f t="shared" si="642"/>
        <v/>
      </c>
      <c r="J1472" t="str">
        <f t="shared" si="643"/>
        <v/>
      </c>
      <c r="K1472" t="str">
        <f t="shared" si="644"/>
        <v/>
      </c>
      <c r="L1472" t="str">
        <f t="shared" si="645"/>
        <v/>
      </c>
      <c r="M1472" t="str">
        <f t="shared" si="646"/>
        <v/>
      </c>
      <c r="N1472" t="str">
        <f t="shared" si="647"/>
        <v/>
      </c>
      <c r="O1472" t="str">
        <f t="shared" si="648"/>
        <v/>
      </c>
      <c r="P1472" t="str">
        <f t="shared" si="649"/>
        <v/>
      </c>
      <c r="Q1472" t="str">
        <f t="shared" si="650"/>
        <v/>
      </c>
      <c r="R1472" t="str">
        <f t="shared" si="651"/>
        <v/>
      </c>
      <c r="S1472" t="str">
        <f t="shared" si="652"/>
        <v/>
      </c>
      <c r="T1472" t="str">
        <f t="shared" si="653"/>
        <v/>
      </c>
      <c r="U1472" t="str">
        <f t="shared" si="654"/>
        <v/>
      </c>
      <c r="V1472" t="str">
        <f t="shared" si="655"/>
        <v/>
      </c>
      <c r="W1472" t="str">
        <f t="shared" si="656"/>
        <v/>
      </c>
      <c r="X1472" t="str">
        <f t="shared" si="657"/>
        <v/>
      </c>
      <c r="Y1472" t="str">
        <f t="shared" si="658"/>
        <v/>
      </c>
      <c r="Z1472" t="str">
        <f t="shared" si="666"/>
        <v/>
      </c>
      <c r="AA1472" t="str">
        <f t="shared" si="659"/>
        <v/>
      </c>
      <c r="AB1472" t="str">
        <f t="shared" si="660"/>
        <v/>
      </c>
      <c r="AC1472" t="str">
        <f t="shared" si="661"/>
        <v/>
      </c>
      <c r="AD1472" t="str">
        <f t="shared" si="662"/>
        <v/>
      </c>
      <c r="AE1472" t="str">
        <f t="shared" si="663"/>
        <v/>
      </c>
      <c r="AF1472" t="str">
        <f t="shared" si="664"/>
        <v/>
      </c>
    </row>
    <row r="1473" spans="4:32" ht="14.4" hidden="1">
      <c r="D1473" t="str">
        <f t="shared" si="639"/>
        <v/>
      </c>
      <c r="E1473" t="str">
        <f t="shared" si="640"/>
        <v/>
      </c>
      <c r="F1473" t="str">
        <f t="shared" si="641"/>
        <v/>
      </c>
      <c r="G1473" t="str">
        <f t="shared" si="665"/>
        <v/>
      </c>
      <c r="I1473" t="str">
        <f t="shared" si="642"/>
        <v/>
      </c>
      <c r="J1473" t="str">
        <f t="shared" si="643"/>
        <v/>
      </c>
      <c r="K1473" t="str">
        <f t="shared" si="644"/>
        <v/>
      </c>
      <c r="L1473" t="str">
        <f t="shared" si="645"/>
        <v/>
      </c>
      <c r="M1473" t="str">
        <f t="shared" si="646"/>
        <v/>
      </c>
      <c r="N1473" t="str">
        <f t="shared" si="647"/>
        <v/>
      </c>
      <c r="O1473" t="str">
        <f t="shared" si="648"/>
        <v/>
      </c>
      <c r="P1473" t="str">
        <f t="shared" si="649"/>
        <v/>
      </c>
      <c r="Q1473" t="str">
        <f t="shared" si="650"/>
        <v/>
      </c>
      <c r="R1473" t="str">
        <f t="shared" si="651"/>
        <v/>
      </c>
      <c r="S1473" t="str">
        <f t="shared" si="652"/>
        <v/>
      </c>
      <c r="T1473" t="str">
        <f t="shared" si="653"/>
        <v/>
      </c>
      <c r="U1473" t="str">
        <f t="shared" si="654"/>
        <v/>
      </c>
      <c r="V1473" t="str">
        <f t="shared" si="655"/>
        <v/>
      </c>
      <c r="W1473" t="str">
        <f t="shared" si="656"/>
        <v/>
      </c>
      <c r="X1473" t="str">
        <f t="shared" si="657"/>
        <v/>
      </c>
      <c r="Y1473" t="str">
        <f t="shared" si="658"/>
        <v/>
      </c>
      <c r="Z1473" t="str">
        <f t="shared" si="666"/>
        <v/>
      </c>
      <c r="AA1473" t="str">
        <f t="shared" si="659"/>
        <v/>
      </c>
      <c r="AB1473" t="str">
        <f t="shared" si="660"/>
        <v/>
      </c>
      <c r="AC1473" t="str">
        <f t="shared" si="661"/>
        <v/>
      </c>
      <c r="AD1473" t="str">
        <f t="shared" si="662"/>
        <v/>
      </c>
      <c r="AE1473" t="str">
        <f t="shared" si="663"/>
        <v/>
      </c>
      <c r="AF1473" t="str">
        <f t="shared" si="664"/>
        <v/>
      </c>
    </row>
    <row r="1474" spans="4:32" ht="14.4" hidden="1">
      <c r="D1474" t="str">
        <f t="shared" ref="D1474:D1537" si="667">IF(ISBLANK(A1474),"",B1474&amp;" ("&amp;Y1474&amp;"/"&amp;L1474&amp;"/"&amp;M1474&amp;AA1474&amp;"/"&amp;Z1474&amp;"/"&amp;AF1474&amp;")")</f>
        <v/>
      </c>
      <c r="E1474" t="str">
        <f t="shared" ref="E1474:E1537" si="668">IF(
  ISBLANK(A1474),
  "",
  TRIM(SUBSTITUTE(
    SUBSTITUTE(
      V1474,
      MID(V1474, FIND("(", V1474), FIND(")", V1474) - FIND("(", V1474) + 1),
      ""
    ),
    "Processor", ""
  ))
)</f>
        <v/>
      </c>
      <c r="F1474" t="str">
        <f t="shared" ref="F1474:F1537" si="669">IF(ISBLANK(A1474), "", BF1474)</f>
        <v/>
      </c>
      <c r="G1474" t="str">
        <f t="shared" si="665"/>
        <v/>
      </c>
      <c r="I1474" t="str">
        <f t="shared" ref="I1474:I1537" si="670">IF(ISBLANK(A1474), "", SUBSTITUTE(AO1474, "-inch", """"))</f>
        <v/>
      </c>
      <c r="J1474" t="str">
        <f t="shared" ref="J1474:J1537" si="671">IF(ISBLANK(A1474), "", AP1474)</f>
        <v/>
      </c>
      <c r="K1474" t="str">
        <f t="shared" ref="K1474:K1537" si="672">IF(ISBLANK(A1474), "", AR1474)</f>
        <v/>
      </c>
      <c r="L1474" t="str">
        <f t="shared" ref="L1474:L1537" si="673">IF(
  ISBLANK(A1474),
  "",
  MID(AB1474, FIND("GB", AB1474) - 2, 4)
)</f>
        <v/>
      </c>
      <c r="M1474" t="str">
        <f t="shared" ref="M1474:M1537" si="674">IF(ISBLANK(A1474),"",LEFT(AC1474,FIND(" ",AC1474)-1))</f>
        <v/>
      </c>
      <c r="N1474" t="str">
        <f t="shared" ref="N1474:N1537" si="675">IF(
  AND(LEN(TRIM(AD1474))=0, LEN(TRIM(AE1474))=0),
  "",
  IF(LEN(TRIM(AD1474))&gt;0, "Side:" &amp; CHAR(10) &amp; AD1474 &amp; CHAR(10) &amp; CHAR(10), "") &amp;
  IF(LEN(TRIM(AE1474))&gt;0, "Back:" &amp; CHAR(10) &amp; AE1474, "")
)</f>
        <v/>
      </c>
      <c r="O1474" t="str">
        <f t="shared" ref="O1474:O1537" si="676">IF(ISBLANK(A1474), "", _xlfn.TEXTBEFORE(BX1474, " ("))</f>
        <v/>
      </c>
      <c r="P1474" t="str">
        <f t="shared" ref="P1474:P1537" si="677">IF(ISBLANK(A1474), "", TRIM(_xlfn.TEXTBEFORE(BW1474, " (")))</f>
        <v/>
      </c>
      <c r="Q1474" t="str">
        <f t="shared" ref="Q1474:Q1537" si="678">IF(ISBLANK(A1474), "", BJ1474)</f>
        <v/>
      </c>
      <c r="R1474" t="str">
        <f t="shared" ref="R1474:R1537" si="679">IF(ISBLANK(A1474), "", CD1474)</f>
        <v/>
      </c>
      <c r="S1474" t="str">
        <f t="shared" ref="S1474:S1537" si="680">IF(ISBLANK(A1474),"","No Battery")</f>
        <v/>
      </c>
      <c r="T1474" t="str">
        <f t="shared" ref="T1474:T1537" si="681">IF(ISBLANK(A1474), "", IFERROR(_xlfn.TEXTBEFORE(BT1474, ", Output:"), "Not Found"))</f>
        <v/>
      </c>
      <c r="U1474" t="str">
        <f t="shared" ref="U1474:U1537" si="682">IF(ISBLANK(A1474), "", IF(BY1474 = "N/A", "", BY1474))</f>
        <v/>
      </c>
      <c r="V1474" t="str">
        <f t="shared" ref="V1474:V1537" si="683">IF(ISBLANK(A1474), "", BC1474)</f>
        <v/>
      </c>
      <c r="W1474" t="str">
        <f t="shared" ref="W1474:W1537" si="684">IF(
  ISBLANK(A1474),
  "",
  LEFT(V1474, SEARCH("processor", LOWER(V1474)) - 1) &amp;
  MID(V1474, SEARCH("processor", LOWER(V1474)) + 10, FIND(" ", MID(V1474, SEARCH("processor", LOWER(V1474)) + 10, 20)) - 1)
)</f>
        <v/>
      </c>
      <c r="X1474" t="str">
        <f t="shared" ref="X1474:X1537" si="685">IF(
  ISBLANK(A1474),
  "",
  IFERROR(
    IF(
      ISNUMBER(SEARCH("Core™ i", E1474)),
      _xlfn.TEXTBEFORE(_xlfn.TEXTAFTER(E1474, "Core™ "), " "),
      IF(ISNUMBER(SEARCH("Core™ Ultra 7", E1474)), "U7",
      IF(ISNUMBER(SEARCH("Core™ Ultra 5", E1474)), "U5",
      IF(ISNUMBER(SEARCH("Core™ Ultra 3", E1474)), "U3",
      IF(ISNUMBER(SEARCH("Core™ 7", E1474)), "Core 7",
      IF(ISNUMBER(SEARCH("Core™ 5", E1474)), "Core 5",
      IF(ISNUMBER(SEARCH("Core™ 3", E1474)), "Core 3",
      IF(ISNUMBER(SEARCH("Ryzen™ 7", E1474)), "R7",
      IF(ISNUMBER(SEARCH("Ryzen™ 5", E1474)), "R5",
      IF(ISNUMBER(SEARCH("Ryzen™ 3", E1474)), "R3",
      W1474
    )))))))))),
    E1474
  )
)</f>
        <v/>
      </c>
      <c r="Y1474" t="str">
        <f t="shared" ref="Y1474:Y1537" si="686">IF(ISBLANK(A1474), "",
  IF(OR(X1474="U3", X1474="U5", X1474="U7", X1474="Core 3", X1474="Core 5", X1474="Core 7"),
    X1474 &amp; " " &amp; TRIM(RIGHT(W1474, LEN(W1474) - FIND("♦", SUBSTITUTE(W1474, " ", "♦", LEN(W1474) - LEN(SUBSTITUTE(W1474, " ", "")))))),
    IF(OR(X1474="R3", X1474="R5", X1474="R7"),
      X1474 &amp; " " &amp; TRIM(MID(
        W1474,
        FIND("♦", SUBSTITUTE(W1474, " ", "♦", LEN(W1474) - LEN(SUBSTITUTE(W1474, " ", "")) - 1)) + 1,
        FIND("♦", SUBSTITUTE(W1474, " ", "♦", LEN(W1474) - LEN(SUBSTITUTE(W1474, " ", "")))) - FIND("♦", SUBSTITUTE(W1474, " ", "♦", LEN(W1474) - LEN(SUBSTITUTE(W1474, " ", "")) - 1)) - 1
      )),
      X1474
    )
  )
)</f>
        <v/>
      </c>
      <c r="Z1474" t="str">
        <f t="shared" si="666"/>
        <v/>
      </c>
      <c r="AA1474" t="str">
        <f t="shared" ref="AA1474:AA1537" si="687">IF(
  ISBLANK(F1474),
  "",
  IF(
    ISNUMBER(SEARCH("RTX", F1474)),
    "/" &amp; LEFT(MID(F1474, SEARCH("RTX", F1474), 15),
               IFERROR(SEARCH(" ", MID(F1474, SEARCH("RTX", F1474), 15), 6) - 1, 15)),
    ""
  )
)</f>
        <v/>
      </c>
      <c r="AB1474" t="str">
        <f t="shared" ref="AB1474:AB1537" si="688">IF(ISBLANK(A1474), "", BH1474)</f>
        <v/>
      </c>
      <c r="AC1474" t="str">
        <f t="shared" ref="AC1474:AC1537" si="689">IF(ISBLANK(A1474), "", BI1474)</f>
        <v/>
      </c>
      <c r="AD1474" t="str">
        <f t="shared" ref="AD1474:AD1537" si="690">IF(ISBLANK(A1474), "", BU1474)</f>
        <v/>
      </c>
      <c r="AE1474" t="str">
        <f t="shared" ref="AE1474:AE1537" si="691">IF(ISBLANK(A1474), "", BV1474)</f>
        <v/>
      </c>
      <c r="AF1474" t="str">
        <f t="shared" ref="AF1474:AF1537" si="692">IF(ISBLANK(A1474),"",IFERROR(_xlfn.TEXTBEFORE(A1474, "-"), A1474))</f>
        <v/>
      </c>
    </row>
    <row r="1475" spans="4:32" ht="14.4" hidden="1">
      <c r="D1475" t="str">
        <f t="shared" si="667"/>
        <v/>
      </c>
      <c r="E1475" t="str">
        <f t="shared" si="668"/>
        <v/>
      </c>
      <c r="F1475" t="str">
        <f t="shared" si="669"/>
        <v/>
      </c>
      <c r="G1475" t="str">
        <f t="shared" si="665"/>
        <v/>
      </c>
      <c r="I1475" t="str">
        <f t="shared" si="670"/>
        <v/>
      </c>
      <c r="J1475" t="str">
        <f t="shared" si="671"/>
        <v/>
      </c>
      <c r="K1475" t="str">
        <f t="shared" si="672"/>
        <v/>
      </c>
      <c r="L1475" t="str">
        <f t="shared" si="673"/>
        <v/>
      </c>
      <c r="M1475" t="str">
        <f t="shared" si="674"/>
        <v/>
      </c>
      <c r="N1475" t="str">
        <f t="shared" si="675"/>
        <v/>
      </c>
      <c r="O1475" t="str">
        <f t="shared" si="676"/>
        <v/>
      </c>
      <c r="P1475" t="str">
        <f t="shared" si="677"/>
        <v/>
      </c>
      <c r="Q1475" t="str">
        <f t="shared" si="678"/>
        <v/>
      </c>
      <c r="R1475" t="str">
        <f t="shared" si="679"/>
        <v/>
      </c>
      <c r="S1475" t="str">
        <f t="shared" si="680"/>
        <v/>
      </c>
      <c r="T1475" t="str">
        <f t="shared" si="681"/>
        <v/>
      </c>
      <c r="U1475" t="str">
        <f t="shared" si="682"/>
        <v/>
      </c>
      <c r="V1475" t="str">
        <f t="shared" si="683"/>
        <v/>
      </c>
      <c r="W1475" t="str">
        <f t="shared" si="684"/>
        <v/>
      </c>
      <c r="X1475" t="str">
        <f t="shared" si="685"/>
        <v/>
      </c>
      <c r="Y1475" t="str">
        <f t="shared" si="686"/>
        <v/>
      </c>
      <c r="Z1475" t="str">
        <f t="shared" si="666"/>
        <v/>
      </c>
      <c r="AA1475" t="str">
        <f t="shared" si="687"/>
        <v/>
      </c>
      <c r="AB1475" t="str">
        <f t="shared" si="688"/>
        <v/>
      </c>
      <c r="AC1475" t="str">
        <f t="shared" si="689"/>
        <v/>
      </c>
      <c r="AD1475" t="str">
        <f t="shared" si="690"/>
        <v/>
      </c>
      <c r="AE1475" t="str">
        <f t="shared" si="691"/>
        <v/>
      </c>
      <c r="AF1475" t="str">
        <f t="shared" si="692"/>
        <v/>
      </c>
    </row>
    <row r="1476" spans="4:32" ht="14.4" hidden="1">
      <c r="D1476" t="str">
        <f t="shared" si="667"/>
        <v/>
      </c>
      <c r="E1476" t="str">
        <f t="shared" si="668"/>
        <v/>
      </c>
      <c r="F1476" t="str">
        <f t="shared" si="669"/>
        <v/>
      </c>
      <c r="G1476" t="str">
        <f t="shared" si="665"/>
        <v/>
      </c>
      <c r="I1476" t="str">
        <f t="shared" si="670"/>
        <v/>
      </c>
      <c r="J1476" t="str">
        <f t="shared" si="671"/>
        <v/>
      </c>
      <c r="K1476" t="str">
        <f t="shared" si="672"/>
        <v/>
      </c>
      <c r="L1476" t="str">
        <f t="shared" si="673"/>
        <v/>
      </c>
      <c r="M1476" t="str">
        <f t="shared" si="674"/>
        <v/>
      </c>
      <c r="N1476" t="str">
        <f t="shared" si="675"/>
        <v/>
      </c>
      <c r="O1476" t="str">
        <f t="shared" si="676"/>
        <v/>
      </c>
      <c r="P1476" t="str">
        <f t="shared" si="677"/>
        <v/>
      </c>
      <c r="Q1476" t="str">
        <f t="shared" si="678"/>
        <v/>
      </c>
      <c r="R1476" t="str">
        <f t="shared" si="679"/>
        <v/>
      </c>
      <c r="S1476" t="str">
        <f t="shared" si="680"/>
        <v/>
      </c>
      <c r="T1476" t="str">
        <f t="shared" si="681"/>
        <v/>
      </c>
      <c r="U1476" t="str">
        <f t="shared" si="682"/>
        <v/>
      </c>
      <c r="V1476" t="str">
        <f t="shared" si="683"/>
        <v/>
      </c>
      <c r="W1476" t="str">
        <f t="shared" si="684"/>
        <v/>
      </c>
      <c r="X1476" t="str">
        <f t="shared" si="685"/>
        <v/>
      </c>
      <c r="Y1476" t="str">
        <f t="shared" si="686"/>
        <v/>
      </c>
      <c r="Z1476" t="str">
        <f t="shared" si="666"/>
        <v/>
      </c>
      <c r="AA1476" t="str">
        <f t="shared" si="687"/>
        <v/>
      </c>
      <c r="AB1476" t="str">
        <f t="shared" si="688"/>
        <v/>
      </c>
      <c r="AC1476" t="str">
        <f t="shared" si="689"/>
        <v/>
      </c>
      <c r="AD1476" t="str">
        <f t="shared" si="690"/>
        <v/>
      </c>
      <c r="AE1476" t="str">
        <f t="shared" si="691"/>
        <v/>
      </c>
      <c r="AF1476" t="str">
        <f t="shared" si="692"/>
        <v/>
      </c>
    </row>
    <row r="1477" spans="4:32" ht="14.4" hidden="1">
      <c r="D1477" t="str">
        <f t="shared" si="667"/>
        <v/>
      </c>
      <c r="E1477" t="str">
        <f t="shared" si="668"/>
        <v/>
      </c>
      <c r="F1477" t="str">
        <f t="shared" si="669"/>
        <v/>
      </c>
      <c r="G1477" t="str">
        <f t="shared" si="665"/>
        <v/>
      </c>
      <c r="I1477" t="str">
        <f t="shared" si="670"/>
        <v/>
      </c>
      <c r="J1477" t="str">
        <f t="shared" si="671"/>
        <v/>
      </c>
      <c r="K1477" t="str">
        <f t="shared" si="672"/>
        <v/>
      </c>
      <c r="L1477" t="str">
        <f t="shared" si="673"/>
        <v/>
      </c>
      <c r="M1477" t="str">
        <f t="shared" si="674"/>
        <v/>
      </c>
      <c r="N1477" t="str">
        <f t="shared" si="675"/>
        <v/>
      </c>
      <c r="O1477" t="str">
        <f t="shared" si="676"/>
        <v/>
      </c>
      <c r="P1477" t="str">
        <f t="shared" si="677"/>
        <v/>
      </c>
      <c r="Q1477" t="str">
        <f t="shared" si="678"/>
        <v/>
      </c>
      <c r="R1477" t="str">
        <f t="shared" si="679"/>
        <v/>
      </c>
      <c r="S1477" t="str">
        <f t="shared" si="680"/>
        <v/>
      </c>
      <c r="T1477" t="str">
        <f t="shared" si="681"/>
        <v/>
      </c>
      <c r="U1477" t="str">
        <f t="shared" si="682"/>
        <v/>
      </c>
      <c r="V1477" t="str">
        <f t="shared" si="683"/>
        <v/>
      </c>
      <c r="W1477" t="str">
        <f t="shared" si="684"/>
        <v/>
      </c>
      <c r="X1477" t="str">
        <f t="shared" si="685"/>
        <v/>
      </c>
      <c r="Y1477" t="str">
        <f t="shared" si="686"/>
        <v/>
      </c>
      <c r="Z1477" t="str">
        <f t="shared" si="666"/>
        <v/>
      </c>
      <c r="AA1477" t="str">
        <f t="shared" si="687"/>
        <v/>
      </c>
      <c r="AB1477" t="str">
        <f t="shared" si="688"/>
        <v/>
      </c>
      <c r="AC1477" t="str">
        <f t="shared" si="689"/>
        <v/>
      </c>
      <c r="AD1477" t="str">
        <f t="shared" si="690"/>
        <v/>
      </c>
      <c r="AE1477" t="str">
        <f t="shared" si="691"/>
        <v/>
      </c>
      <c r="AF1477" t="str">
        <f t="shared" si="692"/>
        <v/>
      </c>
    </row>
    <row r="1478" spans="4:32" ht="14.4" hidden="1">
      <c r="D1478" t="str">
        <f t="shared" si="667"/>
        <v/>
      </c>
      <c r="E1478" t="str">
        <f t="shared" si="668"/>
        <v/>
      </c>
      <c r="F1478" t="str">
        <f t="shared" si="669"/>
        <v/>
      </c>
      <c r="G1478" t="str">
        <f t="shared" si="665"/>
        <v/>
      </c>
      <c r="I1478" t="str">
        <f t="shared" si="670"/>
        <v/>
      </c>
      <c r="J1478" t="str">
        <f t="shared" si="671"/>
        <v/>
      </c>
      <c r="K1478" t="str">
        <f t="shared" si="672"/>
        <v/>
      </c>
      <c r="L1478" t="str">
        <f t="shared" si="673"/>
        <v/>
      </c>
      <c r="M1478" t="str">
        <f t="shared" si="674"/>
        <v/>
      </c>
      <c r="N1478" t="str">
        <f t="shared" si="675"/>
        <v/>
      </c>
      <c r="O1478" t="str">
        <f t="shared" si="676"/>
        <v/>
      </c>
      <c r="P1478" t="str">
        <f t="shared" si="677"/>
        <v/>
      </c>
      <c r="Q1478" t="str">
        <f t="shared" si="678"/>
        <v/>
      </c>
      <c r="R1478" t="str">
        <f t="shared" si="679"/>
        <v/>
      </c>
      <c r="S1478" t="str">
        <f t="shared" si="680"/>
        <v/>
      </c>
      <c r="T1478" t="str">
        <f t="shared" si="681"/>
        <v/>
      </c>
      <c r="U1478" t="str">
        <f t="shared" si="682"/>
        <v/>
      </c>
      <c r="V1478" t="str">
        <f t="shared" si="683"/>
        <v/>
      </c>
      <c r="W1478" t="str">
        <f t="shared" si="684"/>
        <v/>
      </c>
      <c r="X1478" t="str">
        <f t="shared" si="685"/>
        <v/>
      </c>
      <c r="Y1478" t="str">
        <f t="shared" si="686"/>
        <v/>
      </c>
      <c r="Z1478" t="str">
        <f t="shared" si="666"/>
        <v/>
      </c>
      <c r="AA1478" t="str">
        <f t="shared" si="687"/>
        <v/>
      </c>
      <c r="AB1478" t="str">
        <f t="shared" si="688"/>
        <v/>
      </c>
      <c r="AC1478" t="str">
        <f t="shared" si="689"/>
        <v/>
      </c>
      <c r="AD1478" t="str">
        <f t="shared" si="690"/>
        <v/>
      </c>
      <c r="AE1478" t="str">
        <f t="shared" si="691"/>
        <v/>
      </c>
      <c r="AF1478" t="str">
        <f t="shared" si="692"/>
        <v/>
      </c>
    </row>
    <row r="1479" spans="4:32" ht="14.4" hidden="1">
      <c r="D1479" t="str">
        <f t="shared" si="667"/>
        <v/>
      </c>
      <c r="E1479" t="str">
        <f t="shared" si="668"/>
        <v/>
      </c>
      <c r="F1479" t="str">
        <f t="shared" si="669"/>
        <v/>
      </c>
      <c r="G1479" t="str">
        <f t="shared" si="665"/>
        <v/>
      </c>
      <c r="I1479" t="str">
        <f t="shared" si="670"/>
        <v/>
      </c>
      <c r="J1479" t="str">
        <f t="shared" si="671"/>
        <v/>
      </c>
      <c r="K1479" t="str">
        <f t="shared" si="672"/>
        <v/>
      </c>
      <c r="L1479" t="str">
        <f t="shared" si="673"/>
        <v/>
      </c>
      <c r="M1479" t="str">
        <f t="shared" si="674"/>
        <v/>
      </c>
      <c r="N1479" t="str">
        <f t="shared" si="675"/>
        <v/>
      </c>
      <c r="O1479" t="str">
        <f t="shared" si="676"/>
        <v/>
      </c>
      <c r="P1479" t="str">
        <f t="shared" si="677"/>
        <v/>
      </c>
      <c r="Q1479" t="str">
        <f t="shared" si="678"/>
        <v/>
      </c>
      <c r="R1479" t="str">
        <f t="shared" si="679"/>
        <v/>
      </c>
      <c r="S1479" t="str">
        <f t="shared" si="680"/>
        <v/>
      </c>
      <c r="T1479" t="str">
        <f t="shared" si="681"/>
        <v/>
      </c>
      <c r="U1479" t="str">
        <f t="shared" si="682"/>
        <v/>
      </c>
      <c r="V1479" t="str">
        <f t="shared" si="683"/>
        <v/>
      </c>
      <c r="W1479" t="str">
        <f t="shared" si="684"/>
        <v/>
      </c>
      <c r="X1479" t="str">
        <f t="shared" si="685"/>
        <v/>
      </c>
      <c r="Y1479" t="str">
        <f t="shared" si="686"/>
        <v/>
      </c>
      <c r="Z1479" t="str">
        <f t="shared" si="666"/>
        <v/>
      </c>
      <c r="AA1479" t="str">
        <f t="shared" si="687"/>
        <v/>
      </c>
      <c r="AB1479" t="str">
        <f t="shared" si="688"/>
        <v/>
      </c>
      <c r="AC1479" t="str">
        <f t="shared" si="689"/>
        <v/>
      </c>
      <c r="AD1479" t="str">
        <f t="shared" si="690"/>
        <v/>
      </c>
      <c r="AE1479" t="str">
        <f t="shared" si="691"/>
        <v/>
      </c>
      <c r="AF1479" t="str">
        <f t="shared" si="692"/>
        <v/>
      </c>
    </row>
    <row r="1480" spans="4:32" ht="14.4" hidden="1">
      <c r="D1480" t="str">
        <f t="shared" si="667"/>
        <v/>
      </c>
      <c r="E1480" t="str">
        <f t="shared" si="668"/>
        <v/>
      </c>
      <c r="F1480" t="str">
        <f t="shared" si="669"/>
        <v/>
      </c>
      <c r="G1480" t="str">
        <f t="shared" si="665"/>
        <v/>
      </c>
      <c r="I1480" t="str">
        <f t="shared" si="670"/>
        <v/>
      </c>
      <c r="J1480" t="str">
        <f t="shared" si="671"/>
        <v/>
      </c>
      <c r="K1480" t="str">
        <f t="shared" si="672"/>
        <v/>
      </c>
      <c r="L1480" t="str">
        <f t="shared" si="673"/>
        <v/>
      </c>
      <c r="M1480" t="str">
        <f t="shared" si="674"/>
        <v/>
      </c>
      <c r="N1480" t="str">
        <f t="shared" si="675"/>
        <v/>
      </c>
      <c r="O1480" t="str">
        <f t="shared" si="676"/>
        <v/>
      </c>
      <c r="P1480" t="str">
        <f t="shared" si="677"/>
        <v/>
      </c>
      <c r="Q1480" t="str">
        <f t="shared" si="678"/>
        <v/>
      </c>
      <c r="R1480" t="str">
        <f t="shared" si="679"/>
        <v/>
      </c>
      <c r="S1480" t="str">
        <f t="shared" si="680"/>
        <v/>
      </c>
      <c r="T1480" t="str">
        <f t="shared" si="681"/>
        <v/>
      </c>
      <c r="U1480" t="str">
        <f t="shared" si="682"/>
        <v/>
      </c>
      <c r="V1480" t="str">
        <f t="shared" si="683"/>
        <v/>
      </c>
      <c r="W1480" t="str">
        <f t="shared" si="684"/>
        <v/>
      </c>
      <c r="X1480" t="str">
        <f t="shared" si="685"/>
        <v/>
      </c>
      <c r="Y1480" t="str">
        <f t="shared" si="686"/>
        <v/>
      </c>
      <c r="Z1480" t="str">
        <f t="shared" si="666"/>
        <v/>
      </c>
      <c r="AA1480" t="str">
        <f t="shared" si="687"/>
        <v/>
      </c>
      <c r="AB1480" t="str">
        <f t="shared" si="688"/>
        <v/>
      </c>
      <c r="AC1480" t="str">
        <f t="shared" si="689"/>
        <v/>
      </c>
      <c r="AD1480" t="str">
        <f t="shared" si="690"/>
        <v/>
      </c>
      <c r="AE1480" t="str">
        <f t="shared" si="691"/>
        <v/>
      </c>
      <c r="AF1480" t="str">
        <f t="shared" si="692"/>
        <v/>
      </c>
    </row>
    <row r="1481" spans="4:32" ht="14.4" hidden="1">
      <c r="D1481" t="str">
        <f t="shared" si="667"/>
        <v/>
      </c>
      <c r="E1481" t="str">
        <f t="shared" si="668"/>
        <v/>
      </c>
      <c r="F1481" t="str">
        <f t="shared" si="669"/>
        <v/>
      </c>
      <c r="G1481" t="str">
        <f t="shared" si="665"/>
        <v/>
      </c>
      <c r="I1481" t="str">
        <f t="shared" si="670"/>
        <v/>
      </c>
      <c r="J1481" t="str">
        <f t="shared" si="671"/>
        <v/>
      </c>
      <c r="K1481" t="str">
        <f t="shared" si="672"/>
        <v/>
      </c>
      <c r="L1481" t="str">
        <f t="shared" si="673"/>
        <v/>
      </c>
      <c r="M1481" t="str">
        <f t="shared" si="674"/>
        <v/>
      </c>
      <c r="N1481" t="str">
        <f t="shared" si="675"/>
        <v/>
      </c>
      <c r="O1481" t="str">
        <f t="shared" si="676"/>
        <v/>
      </c>
      <c r="P1481" t="str">
        <f t="shared" si="677"/>
        <v/>
      </c>
      <c r="Q1481" t="str">
        <f t="shared" si="678"/>
        <v/>
      </c>
      <c r="R1481" t="str">
        <f t="shared" si="679"/>
        <v/>
      </c>
      <c r="S1481" t="str">
        <f t="shared" si="680"/>
        <v/>
      </c>
      <c r="T1481" t="str">
        <f t="shared" si="681"/>
        <v/>
      </c>
      <c r="U1481" t="str">
        <f t="shared" si="682"/>
        <v/>
      </c>
      <c r="V1481" t="str">
        <f t="shared" si="683"/>
        <v/>
      </c>
      <c r="W1481" t="str">
        <f t="shared" si="684"/>
        <v/>
      </c>
      <c r="X1481" t="str">
        <f t="shared" si="685"/>
        <v/>
      </c>
      <c r="Y1481" t="str">
        <f t="shared" si="686"/>
        <v/>
      </c>
      <c r="Z1481" t="str">
        <f t="shared" si="666"/>
        <v/>
      </c>
      <c r="AA1481" t="str">
        <f t="shared" si="687"/>
        <v/>
      </c>
      <c r="AB1481" t="str">
        <f t="shared" si="688"/>
        <v/>
      </c>
      <c r="AC1481" t="str">
        <f t="shared" si="689"/>
        <v/>
      </c>
      <c r="AD1481" t="str">
        <f t="shared" si="690"/>
        <v/>
      </c>
      <c r="AE1481" t="str">
        <f t="shared" si="691"/>
        <v/>
      </c>
      <c r="AF1481" t="str">
        <f t="shared" si="692"/>
        <v/>
      </c>
    </row>
    <row r="1482" spans="4:32" ht="14.4" hidden="1">
      <c r="D1482" t="str">
        <f t="shared" si="667"/>
        <v/>
      </c>
      <c r="E1482" t="str">
        <f t="shared" si="668"/>
        <v/>
      </c>
      <c r="F1482" t="str">
        <f t="shared" si="669"/>
        <v/>
      </c>
      <c r="G1482" t="str">
        <f t="shared" si="665"/>
        <v/>
      </c>
      <c r="I1482" t="str">
        <f t="shared" si="670"/>
        <v/>
      </c>
      <c r="J1482" t="str">
        <f t="shared" si="671"/>
        <v/>
      </c>
      <c r="K1482" t="str">
        <f t="shared" si="672"/>
        <v/>
      </c>
      <c r="L1482" t="str">
        <f t="shared" si="673"/>
        <v/>
      </c>
      <c r="M1482" t="str">
        <f t="shared" si="674"/>
        <v/>
      </c>
      <c r="N1482" t="str">
        <f t="shared" si="675"/>
        <v/>
      </c>
      <c r="O1482" t="str">
        <f t="shared" si="676"/>
        <v/>
      </c>
      <c r="P1482" t="str">
        <f t="shared" si="677"/>
        <v/>
      </c>
      <c r="Q1482" t="str">
        <f t="shared" si="678"/>
        <v/>
      </c>
      <c r="R1482" t="str">
        <f t="shared" si="679"/>
        <v/>
      </c>
      <c r="S1482" t="str">
        <f t="shared" si="680"/>
        <v/>
      </c>
      <c r="T1482" t="str">
        <f t="shared" si="681"/>
        <v/>
      </c>
      <c r="U1482" t="str">
        <f t="shared" si="682"/>
        <v/>
      </c>
      <c r="V1482" t="str">
        <f t="shared" si="683"/>
        <v/>
      </c>
      <c r="W1482" t="str">
        <f t="shared" si="684"/>
        <v/>
      </c>
      <c r="X1482" t="str">
        <f t="shared" si="685"/>
        <v/>
      </c>
      <c r="Y1482" t="str">
        <f t="shared" si="686"/>
        <v/>
      </c>
      <c r="Z1482" t="str">
        <f t="shared" si="666"/>
        <v/>
      </c>
      <c r="AA1482" t="str">
        <f t="shared" si="687"/>
        <v/>
      </c>
      <c r="AB1482" t="str">
        <f t="shared" si="688"/>
        <v/>
      </c>
      <c r="AC1482" t="str">
        <f t="shared" si="689"/>
        <v/>
      </c>
      <c r="AD1482" t="str">
        <f t="shared" si="690"/>
        <v/>
      </c>
      <c r="AE1482" t="str">
        <f t="shared" si="691"/>
        <v/>
      </c>
      <c r="AF1482" t="str">
        <f t="shared" si="692"/>
        <v/>
      </c>
    </row>
    <row r="1483" spans="4:32" ht="14.4" hidden="1">
      <c r="D1483" t="str">
        <f t="shared" si="667"/>
        <v/>
      </c>
      <c r="E1483" t="str">
        <f t="shared" si="668"/>
        <v/>
      </c>
      <c r="F1483" t="str">
        <f t="shared" si="669"/>
        <v/>
      </c>
      <c r="G1483" t="str">
        <f t="shared" si="665"/>
        <v/>
      </c>
      <c r="I1483" t="str">
        <f t="shared" si="670"/>
        <v/>
      </c>
      <c r="J1483" t="str">
        <f t="shared" si="671"/>
        <v/>
      </c>
      <c r="K1483" t="str">
        <f t="shared" si="672"/>
        <v/>
      </c>
      <c r="L1483" t="str">
        <f t="shared" si="673"/>
        <v/>
      </c>
      <c r="M1483" t="str">
        <f t="shared" si="674"/>
        <v/>
      </c>
      <c r="N1483" t="str">
        <f t="shared" si="675"/>
        <v/>
      </c>
      <c r="O1483" t="str">
        <f t="shared" si="676"/>
        <v/>
      </c>
      <c r="P1483" t="str">
        <f t="shared" si="677"/>
        <v/>
      </c>
      <c r="Q1483" t="str">
        <f t="shared" si="678"/>
        <v/>
      </c>
      <c r="R1483" t="str">
        <f t="shared" si="679"/>
        <v/>
      </c>
      <c r="S1483" t="str">
        <f t="shared" si="680"/>
        <v/>
      </c>
      <c r="T1483" t="str">
        <f t="shared" si="681"/>
        <v/>
      </c>
      <c r="U1483" t="str">
        <f t="shared" si="682"/>
        <v/>
      </c>
      <c r="V1483" t="str">
        <f t="shared" si="683"/>
        <v/>
      </c>
      <c r="W1483" t="str">
        <f t="shared" si="684"/>
        <v/>
      </c>
      <c r="X1483" t="str">
        <f t="shared" si="685"/>
        <v/>
      </c>
      <c r="Y1483" t="str">
        <f t="shared" si="686"/>
        <v/>
      </c>
      <c r="Z1483" t="str">
        <f t="shared" si="666"/>
        <v/>
      </c>
      <c r="AA1483" t="str">
        <f t="shared" si="687"/>
        <v/>
      </c>
      <c r="AB1483" t="str">
        <f t="shared" si="688"/>
        <v/>
      </c>
      <c r="AC1483" t="str">
        <f t="shared" si="689"/>
        <v/>
      </c>
      <c r="AD1483" t="str">
        <f t="shared" si="690"/>
        <v/>
      </c>
      <c r="AE1483" t="str">
        <f t="shared" si="691"/>
        <v/>
      </c>
      <c r="AF1483" t="str">
        <f t="shared" si="692"/>
        <v/>
      </c>
    </row>
    <row r="1484" spans="4:32" ht="14.4" hidden="1">
      <c r="D1484" t="str">
        <f t="shared" si="667"/>
        <v/>
      </c>
      <c r="E1484" t="str">
        <f t="shared" si="668"/>
        <v/>
      </c>
      <c r="F1484" t="str">
        <f t="shared" si="669"/>
        <v/>
      </c>
      <c r="G1484" t="str">
        <f t="shared" si="665"/>
        <v/>
      </c>
      <c r="I1484" t="str">
        <f t="shared" si="670"/>
        <v/>
      </c>
      <c r="J1484" t="str">
        <f t="shared" si="671"/>
        <v/>
      </c>
      <c r="K1484" t="str">
        <f t="shared" si="672"/>
        <v/>
      </c>
      <c r="L1484" t="str">
        <f t="shared" si="673"/>
        <v/>
      </c>
      <c r="M1484" t="str">
        <f t="shared" si="674"/>
        <v/>
      </c>
      <c r="N1484" t="str">
        <f t="shared" si="675"/>
        <v/>
      </c>
      <c r="O1484" t="str">
        <f t="shared" si="676"/>
        <v/>
      </c>
      <c r="P1484" t="str">
        <f t="shared" si="677"/>
        <v/>
      </c>
      <c r="Q1484" t="str">
        <f t="shared" si="678"/>
        <v/>
      </c>
      <c r="R1484" t="str">
        <f t="shared" si="679"/>
        <v/>
      </c>
      <c r="S1484" t="str">
        <f t="shared" si="680"/>
        <v/>
      </c>
      <c r="T1484" t="str">
        <f t="shared" si="681"/>
        <v/>
      </c>
      <c r="U1484" t="str">
        <f t="shared" si="682"/>
        <v/>
      </c>
      <c r="V1484" t="str">
        <f t="shared" si="683"/>
        <v/>
      </c>
      <c r="W1484" t="str">
        <f t="shared" si="684"/>
        <v/>
      </c>
      <c r="X1484" t="str">
        <f t="shared" si="685"/>
        <v/>
      </c>
      <c r="Y1484" t="str">
        <f t="shared" si="686"/>
        <v/>
      </c>
      <c r="Z1484" t="str">
        <f t="shared" si="666"/>
        <v/>
      </c>
      <c r="AA1484" t="str">
        <f t="shared" si="687"/>
        <v/>
      </c>
      <c r="AB1484" t="str">
        <f t="shared" si="688"/>
        <v/>
      </c>
      <c r="AC1484" t="str">
        <f t="shared" si="689"/>
        <v/>
      </c>
      <c r="AD1484" t="str">
        <f t="shared" si="690"/>
        <v/>
      </c>
      <c r="AE1484" t="str">
        <f t="shared" si="691"/>
        <v/>
      </c>
      <c r="AF1484" t="str">
        <f t="shared" si="692"/>
        <v/>
      </c>
    </row>
    <row r="1485" spans="4:32" ht="14.4" hidden="1">
      <c r="D1485" t="str">
        <f t="shared" si="667"/>
        <v/>
      </c>
      <c r="E1485" t="str">
        <f t="shared" si="668"/>
        <v/>
      </c>
      <c r="F1485" t="str">
        <f t="shared" si="669"/>
        <v/>
      </c>
      <c r="G1485" t="str">
        <f t="shared" si="665"/>
        <v/>
      </c>
      <c r="I1485" t="str">
        <f t="shared" si="670"/>
        <v/>
      </c>
      <c r="J1485" t="str">
        <f t="shared" si="671"/>
        <v/>
      </c>
      <c r="K1485" t="str">
        <f t="shared" si="672"/>
        <v/>
      </c>
      <c r="L1485" t="str">
        <f t="shared" si="673"/>
        <v/>
      </c>
      <c r="M1485" t="str">
        <f t="shared" si="674"/>
        <v/>
      </c>
      <c r="N1485" t="str">
        <f t="shared" si="675"/>
        <v/>
      </c>
      <c r="O1485" t="str">
        <f t="shared" si="676"/>
        <v/>
      </c>
      <c r="P1485" t="str">
        <f t="shared" si="677"/>
        <v/>
      </c>
      <c r="Q1485" t="str">
        <f t="shared" si="678"/>
        <v/>
      </c>
      <c r="R1485" t="str">
        <f t="shared" si="679"/>
        <v/>
      </c>
      <c r="S1485" t="str">
        <f t="shared" si="680"/>
        <v/>
      </c>
      <c r="T1485" t="str">
        <f t="shared" si="681"/>
        <v/>
      </c>
      <c r="U1485" t="str">
        <f t="shared" si="682"/>
        <v/>
      </c>
      <c r="V1485" t="str">
        <f t="shared" si="683"/>
        <v/>
      </c>
      <c r="W1485" t="str">
        <f t="shared" si="684"/>
        <v/>
      </c>
      <c r="X1485" t="str">
        <f t="shared" si="685"/>
        <v/>
      </c>
      <c r="Y1485" t="str">
        <f t="shared" si="686"/>
        <v/>
      </c>
      <c r="Z1485" t="str">
        <f t="shared" si="666"/>
        <v/>
      </c>
      <c r="AA1485" t="str">
        <f t="shared" si="687"/>
        <v/>
      </c>
      <c r="AB1485" t="str">
        <f t="shared" si="688"/>
        <v/>
      </c>
      <c r="AC1485" t="str">
        <f t="shared" si="689"/>
        <v/>
      </c>
      <c r="AD1485" t="str">
        <f t="shared" si="690"/>
        <v/>
      </c>
      <c r="AE1485" t="str">
        <f t="shared" si="691"/>
        <v/>
      </c>
      <c r="AF1485" t="str">
        <f t="shared" si="692"/>
        <v/>
      </c>
    </row>
    <row r="1486" spans="4:32" ht="14.4" hidden="1">
      <c r="D1486" t="str">
        <f t="shared" si="667"/>
        <v/>
      </c>
      <c r="E1486" t="str">
        <f t="shared" si="668"/>
        <v/>
      </c>
      <c r="F1486" t="str">
        <f t="shared" si="669"/>
        <v/>
      </c>
      <c r="G1486" t="str">
        <f t="shared" si="665"/>
        <v/>
      </c>
      <c r="I1486" t="str">
        <f t="shared" si="670"/>
        <v/>
      </c>
      <c r="J1486" t="str">
        <f t="shared" si="671"/>
        <v/>
      </c>
      <c r="K1486" t="str">
        <f t="shared" si="672"/>
        <v/>
      </c>
      <c r="L1486" t="str">
        <f t="shared" si="673"/>
        <v/>
      </c>
      <c r="M1486" t="str">
        <f t="shared" si="674"/>
        <v/>
      </c>
      <c r="N1486" t="str">
        <f t="shared" si="675"/>
        <v/>
      </c>
      <c r="O1486" t="str">
        <f t="shared" si="676"/>
        <v/>
      </c>
      <c r="P1486" t="str">
        <f t="shared" si="677"/>
        <v/>
      </c>
      <c r="Q1486" t="str">
        <f t="shared" si="678"/>
        <v/>
      </c>
      <c r="R1486" t="str">
        <f t="shared" si="679"/>
        <v/>
      </c>
      <c r="S1486" t="str">
        <f t="shared" si="680"/>
        <v/>
      </c>
      <c r="T1486" t="str">
        <f t="shared" si="681"/>
        <v/>
      </c>
      <c r="U1486" t="str">
        <f t="shared" si="682"/>
        <v/>
      </c>
      <c r="V1486" t="str">
        <f t="shared" si="683"/>
        <v/>
      </c>
      <c r="W1486" t="str">
        <f t="shared" si="684"/>
        <v/>
      </c>
      <c r="X1486" t="str">
        <f t="shared" si="685"/>
        <v/>
      </c>
      <c r="Y1486" t="str">
        <f t="shared" si="686"/>
        <v/>
      </c>
      <c r="Z1486" t="str">
        <f t="shared" si="666"/>
        <v/>
      </c>
      <c r="AA1486" t="str">
        <f t="shared" si="687"/>
        <v/>
      </c>
      <c r="AB1486" t="str">
        <f t="shared" si="688"/>
        <v/>
      </c>
      <c r="AC1486" t="str">
        <f t="shared" si="689"/>
        <v/>
      </c>
      <c r="AD1486" t="str">
        <f t="shared" si="690"/>
        <v/>
      </c>
      <c r="AE1486" t="str">
        <f t="shared" si="691"/>
        <v/>
      </c>
      <c r="AF1486" t="str">
        <f t="shared" si="692"/>
        <v/>
      </c>
    </row>
    <row r="1487" spans="4:32" ht="14.4" hidden="1">
      <c r="D1487" t="str">
        <f t="shared" si="667"/>
        <v/>
      </c>
      <c r="E1487" t="str">
        <f t="shared" si="668"/>
        <v/>
      </c>
      <c r="F1487" t="str">
        <f t="shared" si="669"/>
        <v/>
      </c>
      <c r="G1487" t="str">
        <f t="shared" si="665"/>
        <v/>
      </c>
      <c r="I1487" t="str">
        <f t="shared" si="670"/>
        <v/>
      </c>
      <c r="J1487" t="str">
        <f t="shared" si="671"/>
        <v/>
      </c>
      <c r="K1487" t="str">
        <f t="shared" si="672"/>
        <v/>
      </c>
      <c r="L1487" t="str">
        <f t="shared" si="673"/>
        <v/>
      </c>
      <c r="M1487" t="str">
        <f t="shared" si="674"/>
        <v/>
      </c>
      <c r="N1487" t="str">
        <f t="shared" si="675"/>
        <v/>
      </c>
      <c r="O1487" t="str">
        <f t="shared" si="676"/>
        <v/>
      </c>
      <c r="P1487" t="str">
        <f t="shared" si="677"/>
        <v/>
      </c>
      <c r="Q1487" t="str">
        <f t="shared" si="678"/>
        <v/>
      </c>
      <c r="R1487" t="str">
        <f t="shared" si="679"/>
        <v/>
      </c>
      <c r="S1487" t="str">
        <f t="shared" si="680"/>
        <v/>
      </c>
      <c r="T1487" t="str">
        <f t="shared" si="681"/>
        <v/>
      </c>
      <c r="U1487" t="str">
        <f t="shared" si="682"/>
        <v/>
      </c>
      <c r="V1487" t="str">
        <f t="shared" si="683"/>
        <v/>
      </c>
      <c r="W1487" t="str">
        <f t="shared" si="684"/>
        <v/>
      </c>
      <c r="X1487" t="str">
        <f t="shared" si="685"/>
        <v/>
      </c>
      <c r="Y1487" t="str">
        <f t="shared" si="686"/>
        <v/>
      </c>
      <c r="Z1487" t="str">
        <f t="shared" si="666"/>
        <v/>
      </c>
      <c r="AA1487" t="str">
        <f t="shared" si="687"/>
        <v/>
      </c>
      <c r="AB1487" t="str">
        <f t="shared" si="688"/>
        <v/>
      </c>
      <c r="AC1487" t="str">
        <f t="shared" si="689"/>
        <v/>
      </c>
      <c r="AD1487" t="str">
        <f t="shared" si="690"/>
        <v/>
      </c>
      <c r="AE1487" t="str">
        <f t="shared" si="691"/>
        <v/>
      </c>
      <c r="AF1487" t="str">
        <f t="shared" si="692"/>
        <v/>
      </c>
    </row>
    <row r="1488" spans="4:32" ht="14.4" hidden="1">
      <c r="D1488" t="str">
        <f t="shared" si="667"/>
        <v/>
      </c>
      <c r="E1488" t="str">
        <f t="shared" si="668"/>
        <v/>
      </c>
      <c r="F1488" t="str">
        <f t="shared" si="669"/>
        <v/>
      </c>
      <c r="G1488" t="str">
        <f t="shared" si="665"/>
        <v/>
      </c>
      <c r="I1488" t="str">
        <f t="shared" si="670"/>
        <v/>
      </c>
      <c r="J1488" t="str">
        <f t="shared" si="671"/>
        <v/>
      </c>
      <c r="K1488" t="str">
        <f t="shared" si="672"/>
        <v/>
      </c>
      <c r="L1488" t="str">
        <f t="shared" si="673"/>
        <v/>
      </c>
      <c r="M1488" t="str">
        <f t="shared" si="674"/>
        <v/>
      </c>
      <c r="N1488" t="str">
        <f t="shared" si="675"/>
        <v/>
      </c>
      <c r="O1488" t="str">
        <f t="shared" si="676"/>
        <v/>
      </c>
      <c r="P1488" t="str">
        <f t="shared" si="677"/>
        <v/>
      </c>
      <c r="Q1488" t="str">
        <f t="shared" si="678"/>
        <v/>
      </c>
      <c r="R1488" t="str">
        <f t="shared" si="679"/>
        <v/>
      </c>
      <c r="S1488" t="str">
        <f t="shared" si="680"/>
        <v/>
      </c>
      <c r="T1488" t="str">
        <f t="shared" si="681"/>
        <v/>
      </c>
      <c r="U1488" t="str">
        <f t="shared" si="682"/>
        <v/>
      </c>
      <c r="V1488" t="str">
        <f t="shared" si="683"/>
        <v/>
      </c>
      <c r="W1488" t="str">
        <f t="shared" si="684"/>
        <v/>
      </c>
      <c r="X1488" t="str">
        <f t="shared" si="685"/>
        <v/>
      </c>
      <c r="Y1488" t="str">
        <f t="shared" si="686"/>
        <v/>
      </c>
      <c r="Z1488" t="str">
        <f t="shared" si="666"/>
        <v/>
      </c>
      <c r="AA1488" t="str">
        <f t="shared" si="687"/>
        <v/>
      </c>
      <c r="AB1488" t="str">
        <f t="shared" si="688"/>
        <v/>
      </c>
      <c r="AC1488" t="str">
        <f t="shared" si="689"/>
        <v/>
      </c>
      <c r="AD1488" t="str">
        <f t="shared" si="690"/>
        <v/>
      </c>
      <c r="AE1488" t="str">
        <f t="shared" si="691"/>
        <v/>
      </c>
      <c r="AF1488" t="str">
        <f t="shared" si="692"/>
        <v/>
      </c>
    </row>
    <row r="1489" spans="4:32" ht="14.4" hidden="1">
      <c r="D1489" t="str">
        <f t="shared" si="667"/>
        <v/>
      </c>
      <c r="E1489" t="str">
        <f t="shared" si="668"/>
        <v/>
      </c>
      <c r="F1489" t="str">
        <f t="shared" si="669"/>
        <v/>
      </c>
      <c r="G1489" t="str">
        <f t="shared" si="665"/>
        <v/>
      </c>
      <c r="I1489" t="str">
        <f t="shared" si="670"/>
        <v/>
      </c>
      <c r="J1489" t="str">
        <f t="shared" si="671"/>
        <v/>
      </c>
      <c r="K1489" t="str">
        <f t="shared" si="672"/>
        <v/>
      </c>
      <c r="L1489" t="str">
        <f t="shared" si="673"/>
        <v/>
      </c>
      <c r="M1489" t="str">
        <f t="shared" si="674"/>
        <v/>
      </c>
      <c r="N1489" t="str">
        <f t="shared" si="675"/>
        <v/>
      </c>
      <c r="O1489" t="str">
        <f t="shared" si="676"/>
        <v/>
      </c>
      <c r="P1489" t="str">
        <f t="shared" si="677"/>
        <v/>
      </c>
      <c r="Q1489" t="str">
        <f t="shared" si="678"/>
        <v/>
      </c>
      <c r="R1489" t="str">
        <f t="shared" si="679"/>
        <v/>
      </c>
      <c r="S1489" t="str">
        <f t="shared" si="680"/>
        <v/>
      </c>
      <c r="T1489" t="str">
        <f t="shared" si="681"/>
        <v/>
      </c>
      <c r="U1489" t="str">
        <f t="shared" si="682"/>
        <v/>
      </c>
      <c r="V1489" t="str">
        <f t="shared" si="683"/>
        <v/>
      </c>
      <c r="W1489" t="str">
        <f t="shared" si="684"/>
        <v/>
      </c>
      <c r="X1489" t="str">
        <f t="shared" si="685"/>
        <v/>
      </c>
      <c r="Y1489" t="str">
        <f t="shared" si="686"/>
        <v/>
      </c>
      <c r="Z1489" t="str">
        <f t="shared" si="666"/>
        <v/>
      </c>
      <c r="AA1489" t="str">
        <f t="shared" si="687"/>
        <v/>
      </c>
      <c r="AB1489" t="str">
        <f t="shared" si="688"/>
        <v/>
      </c>
      <c r="AC1489" t="str">
        <f t="shared" si="689"/>
        <v/>
      </c>
      <c r="AD1489" t="str">
        <f t="shared" si="690"/>
        <v/>
      </c>
      <c r="AE1489" t="str">
        <f t="shared" si="691"/>
        <v/>
      </c>
      <c r="AF1489" t="str">
        <f t="shared" si="692"/>
        <v/>
      </c>
    </row>
    <row r="1490" spans="4:32" ht="14.4" hidden="1">
      <c r="D1490" t="str">
        <f t="shared" si="667"/>
        <v/>
      </c>
      <c r="E1490" t="str">
        <f t="shared" si="668"/>
        <v/>
      </c>
      <c r="F1490" t="str">
        <f t="shared" si="669"/>
        <v/>
      </c>
      <c r="G1490" t="str">
        <f t="shared" si="665"/>
        <v/>
      </c>
      <c r="I1490" t="str">
        <f t="shared" si="670"/>
        <v/>
      </c>
      <c r="J1490" t="str">
        <f t="shared" si="671"/>
        <v/>
      </c>
      <c r="K1490" t="str">
        <f t="shared" si="672"/>
        <v/>
      </c>
      <c r="L1490" t="str">
        <f t="shared" si="673"/>
        <v/>
      </c>
      <c r="M1490" t="str">
        <f t="shared" si="674"/>
        <v/>
      </c>
      <c r="N1490" t="str">
        <f t="shared" si="675"/>
        <v/>
      </c>
      <c r="O1490" t="str">
        <f t="shared" si="676"/>
        <v/>
      </c>
      <c r="P1490" t="str">
        <f t="shared" si="677"/>
        <v/>
      </c>
      <c r="Q1490" t="str">
        <f t="shared" si="678"/>
        <v/>
      </c>
      <c r="R1490" t="str">
        <f t="shared" si="679"/>
        <v/>
      </c>
      <c r="S1490" t="str">
        <f t="shared" si="680"/>
        <v/>
      </c>
      <c r="T1490" t="str">
        <f t="shared" si="681"/>
        <v/>
      </c>
      <c r="U1490" t="str">
        <f t="shared" si="682"/>
        <v/>
      </c>
      <c r="V1490" t="str">
        <f t="shared" si="683"/>
        <v/>
      </c>
      <c r="W1490" t="str">
        <f t="shared" si="684"/>
        <v/>
      </c>
      <c r="X1490" t="str">
        <f t="shared" si="685"/>
        <v/>
      </c>
      <c r="Y1490" t="str">
        <f t="shared" si="686"/>
        <v/>
      </c>
      <c r="Z1490" t="str">
        <f t="shared" si="666"/>
        <v/>
      </c>
      <c r="AA1490" t="str">
        <f t="shared" si="687"/>
        <v/>
      </c>
      <c r="AB1490" t="str">
        <f t="shared" si="688"/>
        <v/>
      </c>
      <c r="AC1490" t="str">
        <f t="shared" si="689"/>
        <v/>
      </c>
      <c r="AD1490" t="str">
        <f t="shared" si="690"/>
        <v/>
      </c>
      <c r="AE1490" t="str">
        <f t="shared" si="691"/>
        <v/>
      </c>
      <c r="AF1490" t="str">
        <f t="shared" si="692"/>
        <v/>
      </c>
    </row>
    <row r="1491" spans="4:32" ht="14.4" hidden="1">
      <c r="D1491" t="str">
        <f t="shared" si="667"/>
        <v/>
      </c>
      <c r="E1491" t="str">
        <f t="shared" si="668"/>
        <v/>
      </c>
      <c r="F1491" t="str">
        <f t="shared" si="669"/>
        <v/>
      </c>
      <c r="G1491" t="str">
        <f t="shared" si="665"/>
        <v/>
      </c>
      <c r="I1491" t="str">
        <f t="shared" si="670"/>
        <v/>
      </c>
      <c r="J1491" t="str">
        <f t="shared" si="671"/>
        <v/>
      </c>
      <c r="K1491" t="str">
        <f t="shared" si="672"/>
        <v/>
      </c>
      <c r="L1491" t="str">
        <f t="shared" si="673"/>
        <v/>
      </c>
      <c r="M1491" t="str">
        <f t="shared" si="674"/>
        <v/>
      </c>
      <c r="N1491" t="str">
        <f t="shared" si="675"/>
        <v/>
      </c>
      <c r="O1491" t="str">
        <f t="shared" si="676"/>
        <v/>
      </c>
      <c r="P1491" t="str">
        <f t="shared" si="677"/>
        <v/>
      </c>
      <c r="Q1491" t="str">
        <f t="shared" si="678"/>
        <v/>
      </c>
      <c r="R1491" t="str">
        <f t="shared" si="679"/>
        <v/>
      </c>
      <c r="S1491" t="str">
        <f t="shared" si="680"/>
        <v/>
      </c>
      <c r="T1491" t="str">
        <f t="shared" si="681"/>
        <v/>
      </c>
      <c r="U1491" t="str">
        <f t="shared" si="682"/>
        <v/>
      </c>
      <c r="V1491" t="str">
        <f t="shared" si="683"/>
        <v/>
      </c>
      <c r="W1491" t="str">
        <f t="shared" si="684"/>
        <v/>
      </c>
      <c r="X1491" t="str">
        <f t="shared" si="685"/>
        <v/>
      </c>
      <c r="Y1491" t="str">
        <f t="shared" si="686"/>
        <v/>
      </c>
      <c r="Z1491" t="str">
        <f t="shared" si="666"/>
        <v/>
      </c>
      <c r="AA1491" t="str">
        <f t="shared" si="687"/>
        <v/>
      </c>
      <c r="AB1491" t="str">
        <f t="shared" si="688"/>
        <v/>
      </c>
      <c r="AC1491" t="str">
        <f t="shared" si="689"/>
        <v/>
      </c>
      <c r="AD1491" t="str">
        <f t="shared" si="690"/>
        <v/>
      </c>
      <c r="AE1491" t="str">
        <f t="shared" si="691"/>
        <v/>
      </c>
      <c r="AF1491" t="str">
        <f t="shared" si="692"/>
        <v/>
      </c>
    </row>
    <row r="1492" spans="4:32" ht="14.4" hidden="1">
      <c r="D1492" t="str">
        <f t="shared" si="667"/>
        <v/>
      </c>
      <c r="E1492" t="str">
        <f t="shared" si="668"/>
        <v/>
      </c>
      <c r="F1492" t="str">
        <f t="shared" si="669"/>
        <v/>
      </c>
      <c r="G1492" t="str">
        <f t="shared" si="665"/>
        <v/>
      </c>
      <c r="I1492" t="str">
        <f t="shared" si="670"/>
        <v/>
      </c>
      <c r="J1492" t="str">
        <f t="shared" si="671"/>
        <v/>
      </c>
      <c r="K1492" t="str">
        <f t="shared" si="672"/>
        <v/>
      </c>
      <c r="L1492" t="str">
        <f t="shared" si="673"/>
        <v/>
      </c>
      <c r="M1492" t="str">
        <f t="shared" si="674"/>
        <v/>
      </c>
      <c r="N1492" t="str">
        <f t="shared" si="675"/>
        <v/>
      </c>
      <c r="O1492" t="str">
        <f t="shared" si="676"/>
        <v/>
      </c>
      <c r="P1492" t="str">
        <f t="shared" si="677"/>
        <v/>
      </c>
      <c r="Q1492" t="str">
        <f t="shared" si="678"/>
        <v/>
      </c>
      <c r="R1492" t="str">
        <f t="shared" si="679"/>
        <v/>
      </c>
      <c r="S1492" t="str">
        <f t="shared" si="680"/>
        <v/>
      </c>
      <c r="T1492" t="str">
        <f t="shared" si="681"/>
        <v/>
      </c>
      <c r="U1492" t="str">
        <f t="shared" si="682"/>
        <v/>
      </c>
      <c r="V1492" t="str">
        <f t="shared" si="683"/>
        <v/>
      </c>
      <c r="W1492" t="str">
        <f t="shared" si="684"/>
        <v/>
      </c>
      <c r="X1492" t="str">
        <f t="shared" si="685"/>
        <v/>
      </c>
      <c r="Y1492" t="str">
        <f t="shared" si="686"/>
        <v/>
      </c>
      <c r="Z1492" t="str">
        <f t="shared" si="666"/>
        <v/>
      </c>
      <c r="AA1492" t="str">
        <f t="shared" si="687"/>
        <v/>
      </c>
      <c r="AB1492" t="str">
        <f t="shared" si="688"/>
        <v/>
      </c>
      <c r="AC1492" t="str">
        <f t="shared" si="689"/>
        <v/>
      </c>
      <c r="AD1492" t="str">
        <f t="shared" si="690"/>
        <v/>
      </c>
      <c r="AE1492" t="str">
        <f t="shared" si="691"/>
        <v/>
      </c>
      <c r="AF1492" t="str">
        <f t="shared" si="692"/>
        <v/>
      </c>
    </row>
    <row r="1493" spans="4:32" ht="14.4" hidden="1">
      <c r="D1493" t="str">
        <f t="shared" si="667"/>
        <v/>
      </c>
      <c r="E1493" t="str">
        <f t="shared" si="668"/>
        <v/>
      </c>
      <c r="F1493" t="str">
        <f t="shared" si="669"/>
        <v/>
      </c>
      <c r="G1493" t="str">
        <f t="shared" si="665"/>
        <v/>
      </c>
      <c r="I1493" t="str">
        <f t="shared" si="670"/>
        <v/>
      </c>
      <c r="J1493" t="str">
        <f t="shared" si="671"/>
        <v/>
      </c>
      <c r="K1493" t="str">
        <f t="shared" si="672"/>
        <v/>
      </c>
      <c r="L1493" t="str">
        <f t="shared" si="673"/>
        <v/>
      </c>
      <c r="M1493" t="str">
        <f t="shared" si="674"/>
        <v/>
      </c>
      <c r="N1493" t="str">
        <f t="shared" si="675"/>
        <v/>
      </c>
      <c r="O1493" t="str">
        <f t="shared" si="676"/>
        <v/>
      </c>
      <c r="P1493" t="str">
        <f t="shared" si="677"/>
        <v/>
      </c>
      <c r="Q1493" t="str">
        <f t="shared" si="678"/>
        <v/>
      </c>
      <c r="R1493" t="str">
        <f t="shared" si="679"/>
        <v/>
      </c>
      <c r="S1493" t="str">
        <f t="shared" si="680"/>
        <v/>
      </c>
      <c r="T1493" t="str">
        <f t="shared" si="681"/>
        <v/>
      </c>
      <c r="U1493" t="str">
        <f t="shared" si="682"/>
        <v/>
      </c>
      <c r="V1493" t="str">
        <f t="shared" si="683"/>
        <v/>
      </c>
      <c r="W1493" t="str">
        <f t="shared" si="684"/>
        <v/>
      </c>
      <c r="X1493" t="str">
        <f t="shared" si="685"/>
        <v/>
      </c>
      <c r="Y1493" t="str">
        <f t="shared" si="686"/>
        <v/>
      </c>
      <c r="Z1493" t="str">
        <f t="shared" si="666"/>
        <v/>
      </c>
      <c r="AA1493" t="str">
        <f t="shared" si="687"/>
        <v/>
      </c>
      <c r="AB1493" t="str">
        <f t="shared" si="688"/>
        <v/>
      </c>
      <c r="AC1493" t="str">
        <f t="shared" si="689"/>
        <v/>
      </c>
      <c r="AD1493" t="str">
        <f t="shared" si="690"/>
        <v/>
      </c>
      <c r="AE1493" t="str">
        <f t="shared" si="691"/>
        <v/>
      </c>
      <c r="AF1493" t="str">
        <f t="shared" si="692"/>
        <v/>
      </c>
    </row>
    <row r="1494" spans="4:32" ht="14.4" hidden="1">
      <c r="D1494" t="str">
        <f t="shared" si="667"/>
        <v/>
      </c>
      <c r="E1494" t="str">
        <f t="shared" si="668"/>
        <v/>
      </c>
      <c r="F1494" t="str">
        <f t="shared" si="669"/>
        <v/>
      </c>
      <c r="G1494" t="str">
        <f t="shared" si="665"/>
        <v/>
      </c>
      <c r="I1494" t="str">
        <f t="shared" si="670"/>
        <v/>
      </c>
      <c r="J1494" t="str">
        <f t="shared" si="671"/>
        <v/>
      </c>
      <c r="K1494" t="str">
        <f t="shared" si="672"/>
        <v/>
      </c>
      <c r="L1494" t="str">
        <f t="shared" si="673"/>
        <v/>
      </c>
      <c r="M1494" t="str">
        <f t="shared" si="674"/>
        <v/>
      </c>
      <c r="N1494" t="str">
        <f t="shared" si="675"/>
        <v/>
      </c>
      <c r="O1494" t="str">
        <f t="shared" si="676"/>
        <v/>
      </c>
      <c r="P1494" t="str">
        <f t="shared" si="677"/>
        <v/>
      </c>
      <c r="Q1494" t="str">
        <f t="shared" si="678"/>
        <v/>
      </c>
      <c r="R1494" t="str">
        <f t="shared" si="679"/>
        <v/>
      </c>
      <c r="S1494" t="str">
        <f t="shared" si="680"/>
        <v/>
      </c>
      <c r="T1494" t="str">
        <f t="shared" si="681"/>
        <v/>
      </c>
      <c r="U1494" t="str">
        <f t="shared" si="682"/>
        <v/>
      </c>
      <c r="V1494" t="str">
        <f t="shared" si="683"/>
        <v/>
      </c>
      <c r="W1494" t="str">
        <f t="shared" si="684"/>
        <v/>
      </c>
      <c r="X1494" t="str">
        <f t="shared" si="685"/>
        <v/>
      </c>
      <c r="Y1494" t="str">
        <f t="shared" si="686"/>
        <v/>
      </c>
      <c r="Z1494" t="str">
        <f t="shared" si="666"/>
        <v/>
      </c>
      <c r="AA1494" t="str">
        <f t="shared" si="687"/>
        <v/>
      </c>
      <c r="AB1494" t="str">
        <f t="shared" si="688"/>
        <v/>
      </c>
      <c r="AC1494" t="str">
        <f t="shared" si="689"/>
        <v/>
      </c>
      <c r="AD1494" t="str">
        <f t="shared" si="690"/>
        <v/>
      </c>
      <c r="AE1494" t="str">
        <f t="shared" si="691"/>
        <v/>
      </c>
      <c r="AF1494" t="str">
        <f t="shared" si="692"/>
        <v/>
      </c>
    </row>
    <row r="1495" spans="4:32" ht="14.4" hidden="1">
      <c r="D1495" t="str">
        <f t="shared" si="667"/>
        <v/>
      </c>
      <c r="E1495" t="str">
        <f t="shared" si="668"/>
        <v/>
      </c>
      <c r="F1495" t="str">
        <f t="shared" si="669"/>
        <v/>
      </c>
      <c r="G1495" t="str">
        <f t="shared" si="665"/>
        <v/>
      </c>
      <c r="I1495" t="str">
        <f t="shared" si="670"/>
        <v/>
      </c>
      <c r="J1495" t="str">
        <f t="shared" si="671"/>
        <v/>
      </c>
      <c r="K1495" t="str">
        <f t="shared" si="672"/>
        <v/>
      </c>
      <c r="L1495" t="str">
        <f t="shared" si="673"/>
        <v/>
      </c>
      <c r="M1495" t="str">
        <f t="shared" si="674"/>
        <v/>
      </c>
      <c r="N1495" t="str">
        <f t="shared" si="675"/>
        <v/>
      </c>
      <c r="O1495" t="str">
        <f t="shared" si="676"/>
        <v/>
      </c>
      <c r="P1495" t="str">
        <f t="shared" si="677"/>
        <v/>
      </c>
      <c r="Q1495" t="str">
        <f t="shared" si="678"/>
        <v/>
      </c>
      <c r="R1495" t="str">
        <f t="shared" si="679"/>
        <v/>
      </c>
      <c r="S1495" t="str">
        <f t="shared" si="680"/>
        <v/>
      </c>
      <c r="T1495" t="str">
        <f t="shared" si="681"/>
        <v/>
      </c>
      <c r="U1495" t="str">
        <f t="shared" si="682"/>
        <v/>
      </c>
      <c r="V1495" t="str">
        <f t="shared" si="683"/>
        <v/>
      </c>
      <c r="W1495" t="str">
        <f t="shared" si="684"/>
        <v/>
      </c>
      <c r="X1495" t="str">
        <f t="shared" si="685"/>
        <v/>
      </c>
      <c r="Y1495" t="str">
        <f t="shared" si="686"/>
        <v/>
      </c>
      <c r="Z1495" t="str">
        <f t="shared" si="666"/>
        <v/>
      </c>
      <c r="AA1495" t="str">
        <f t="shared" si="687"/>
        <v/>
      </c>
      <c r="AB1495" t="str">
        <f t="shared" si="688"/>
        <v/>
      </c>
      <c r="AC1495" t="str">
        <f t="shared" si="689"/>
        <v/>
      </c>
      <c r="AD1495" t="str">
        <f t="shared" si="690"/>
        <v/>
      </c>
      <c r="AE1495" t="str">
        <f t="shared" si="691"/>
        <v/>
      </c>
      <c r="AF1495" t="str">
        <f t="shared" si="692"/>
        <v/>
      </c>
    </row>
    <row r="1496" spans="4:32" ht="14.4" hidden="1">
      <c r="D1496" t="str">
        <f t="shared" si="667"/>
        <v/>
      </c>
      <c r="E1496" t="str">
        <f t="shared" si="668"/>
        <v/>
      </c>
      <c r="F1496" t="str">
        <f t="shared" si="669"/>
        <v/>
      </c>
      <c r="G1496" t="str">
        <f t="shared" si="665"/>
        <v/>
      </c>
      <c r="I1496" t="str">
        <f t="shared" si="670"/>
        <v/>
      </c>
      <c r="J1496" t="str">
        <f t="shared" si="671"/>
        <v/>
      </c>
      <c r="K1496" t="str">
        <f t="shared" si="672"/>
        <v/>
      </c>
      <c r="L1496" t="str">
        <f t="shared" si="673"/>
        <v/>
      </c>
      <c r="M1496" t="str">
        <f t="shared" si="674"/>
        <v/>
      </c>
      <c r="N1496" t="str">
        <f t="shared" si="675"/>
        <v/>
      </c>
      <c r="O1496" t="str">
        <f t="shared" si="676"/>
        <v/>
      </c>
      <c r="P1496" t="str">
        <f t="shared" si="677"/>
        <v/>
      </c>
      <c r="Q1496" t="str">
        <f t="shared" si="678"/>
        <v/>
      </c>
      <c r="R1496" t="str">
        <f t="shared" si="679"/>
        <v/>
      </c>
      <c r="S1496" t="str">
        <f t="shared" si="680"/>
        <v/>
      </c>
      <c r="T1496" t="str">
        <f t="shared" si="681"/>
        <v/>
      </c>
      <c r="U1496" t="str">
        <f t="shared" si="682"/>
        <v/>
      </c>
      <c r="V1496" t="str">
        <f t="shared" si="683"/>
        <v/>
      </c>
      <c r="W1496" t="str">
        <f t="shared" si="684"/>
        <v/>
      </c>
      <c r="X1496" t="str">
        <f t="shared" si="685"/>
        <v/>
      </c>
      <c r="Y1496" t="str">
        <f t="shared" si="686"/>
        <v/>
      </c>
      <c r="Z1496" t="str">
        <f t="shared" si="666"/>
        <v/>
      </c>
      <c r="AA1496" t="str">
        <f t="shared" si="687"/>
        <v/>
      </c>
      <c r="AB1496" t="str">
        <f t="shared" si="688"/>
        <v/>
      </c>
      <c r="AC1496" t="str">
        <f t="shared" si="689"/>
        <v/>
      </c>
      <c r="AD1496" t="str">
        <f t="shared" si="690"/>
        <v/>
      </c>
      <c r="AE1496" t="str">
        <f t="shared" si="691"/>
        <v/>
      </c>
      <c r="AF1496" t="str">
        <f t="shared" si="692"/>
        <v/>
      </c>
    </row>
    <row r="1497" spans="4:32" ht="14.4" hidden="1">
      <c r="D1497" t="str">
        <f t="shared" si="667"/>
        <v/>
      </c>
      <c r="E1497" t="str">
        <f t="shared" si="668"/>
        <v/>
      </c>
      <c r="F1497" t="str">
        <f t="shared" si="669"/>
        <v/>
      </c>
      <c r="G1497" t="str">
        <f t="shared" si="665"/>
        <v/>
      </c>
      <c r="I1497" t="str">
        <f t="shared" si="670"/>
        <v/>
      </c>
      <c r="J1497" t="str">
        <f t="shared" si="671"/>
        <v/>
      </c>
      <c r="K1497" t="str">
        <f t="shared" si="672"/>
        <v/>
      </c>
      <c r="L1497" t="str">
        <f t="shared" si="673"/>
        <v/>
      </c>
      <c r="M1497" t="str">
        <f t="shared" si="674"/>
        <v/>
      </c>
      <c r="N1497" t="str">
        <f t="shared" si="675"/>
        <v/>
      </c>
      <c r="O1497" t="str">
        <f t="shared" si="676"/>
        <v/>
      </c>
      <c r="P1497" t="str">
        <f t="shared" si="677"/>
        <v/>
      </c>
      <c r="Q1497" t="str">
        <f t="shared" si="678"/>
        <v/>
      </c>
      <c r="R1497" t="str">
        <f t="shared" si="679"/>
        <v/>
      </c>
      <c r="S1497" t="str">
        <f t="shared" si="680"/>
        <v/>
      </c>
      <c r="T1497" t="str">
        <f t="shared" si="681"/>
        <v/>
      </c>
      <c r="U1497" t="str">
        <f t="shared" si="682"/>
        <v/>
      </c>
      <c r="V1497" t="str">
        <f t="shared" si="683"/>
        <v/>
      </c>
      <c r="W1497" t="str">
        <f t="shared" si="684"/>
        <v/>
      </c>
      <c r="X1497" t="str">
        <f t="shared" si="685"/>
        <v/>
      </c>
      <c r="Y1497" t="str">
        <f t="shared" si="686"/>
        <v/>
      </c>
      <c r="Z1497" t="str">
        <f t="shared" si="666"/>
        <v/>
      </c>
      <c r="AA1497" t="str">
        <f t="shared" si="687"/>
        <v/>
      </c>
      <c r="AB1497" t="str">
        <f t="shared" si="688"/>
        <v/>
      </c>
      <c r="AC1497" t="str">
        <f t="shared" si="689"/>
        <v/>
      </c>
      <c r="AD1497" t="str">
        <f t="shared" si="690"/>
        <v/>
      </c>
      <c r="AE1497" t="str">
        <f t="shared" si="691"/>
        <v/>
      </c>
      <c r="AF1497" t="str">
        <f t="shared" si="692"/>
        <v/>
      </c>
    </row>
    <row r="1498" spans="4:32" ht="14.4" hidden="1">
      <c r="D1498" t="str">
        <f t="shared" si="667"/>
        <v/>
      </c>
      <c r="E1498" t="str">
        <f t="shared" si="668"/>
        <v/>
      </c>
      <c r="F1498" t="str">
        <f t="shared" si="669"/>
        <v/>
      </c>
      <c r="G1498" t="str">
        <f t="shared" si="665"/>
        <v/>
      </c>
      <c r="I1498" t="str">
        <f t="shared" si="670"/>
        <v/>
      </c>
      <c r="J1498" t="str">
        <f t="shared" si="671"/>
        <v/>
      </c>
      <c r="K1498" t="str">
        <f t="shared" si="672"/>
        <v/>
      </c>
      <c r="L1498" t="str">
        <f t="shared" si="673"/>
        <v/>
      </c>
      <c r="M1498" t="str">
        <f t="shared" si="674"/>
        <v/>
      </c>
      <c r="N1498" t="str">
        <f t="shared" si="675"/>
        <v/>
      </c>
      <c r="O1498" t="str">
        <f t="shared" si="676"/>
        <v/>
      </c>
      <c r="P1498" t="str">
        <f t="shared" si="677"/>
        <v/>
      </c>
      <c r="Q1498" t="str">
        <f t="shared" si="678"/>
        <v/>
      </c>
      <c r="R1498" t="str">
        <f t="shared" si="679"/>
        <v/>
      </c>
      <c r="S1498" t="str">
        <f t="shared" si="680"/>
        <v/>
      </c>
      <c r="T1498" t="str">
        <f t="shared" si="681"/>
        <v/>
      </c>
      <c r="U1498" t="str">
        <f t="shared" si="682"/>
        <v/>
      </c>
      <c r="V1498" t="str">
        <f t="shared" si="683"/>
        <v/>
      </c>
      <c r="W1498" t="str">
        <f t="shared" si="684"/>
        <v/>
      </c>
      <c r="X1498" t="str">
        <f t="shared" si="685"/>
        <v/>
      </c>
      <c r="Y1498" t="str">
        <f t="shared" si="686"/>
        <v/>
      </c>
      <c r="Z1498" t="str">
        <f t="shared" si="666"/>
        <v/>
      </c>
      <c r="AA1498" t="str">
        <f t="shared" si="687"/>
        <v/>
      </c>
      <c r="AB1498" t="str">
        <f t="shared" si="688"/>
        <v/>
      </c>
      <c r="AC1498" t="str">
        <f t="shared" si="689"/>
        <v/>
      </c>
      <c r="AD1498" t="str">
        <f t="shared" si="690"/>
        <v/>
      </c>
      <c r="AE1498" t="str">
        <f t="shared" si="691"/>
        <v/>
      </c>
      <c r="AF1498" t="str">
        <f t="shared" si="692"/>
        <v/>
      </c>
    </row>
    <row r="1499" spans="4:32" ht="14.4" hidden="1">
      <c r="D1499" t="str">
        <f t="shared" si="667"/>
        <v/>
      </c>
      <c r="E1499" t="str">
        <f t="shared" si="668"/>
        <v/>
      </c>
      <c r="F1499" t="str">
        <f t="shared" si="669"/>
        <v/>
      </c>
      <c r="G1499" t="str">
        <f t="shared" si="665"/>
        <v/>
      </c>
      <c r="I1499" t="str">
        <f t="shared" si="670"/>
        <v/>
      </c>
      <c r="J1499" t="str">
        <f t="shared" si="671"/>
        <v/>
      </c>
      <c r="K1499" t="str">
        <f t="shared" si="672"/>
        <v/>
      </c>
      <c r="L1499" t="str">
        <f t="shared" si="673"/>
        <v/>
      </c>
      <c r="M1499" t="str">
        <f t="shared" si="674"/>
        <v/>
      </c>
      <c r="N1499" t="str">
        <f t="shared" si="675"/>
        <v/>
      </c>
      <c r="O1499" t="str">
        <f t="shared" si="676"/>
        <v/>
      </c>
      <c r="P1499" t="str">
        <f t="shared" si="677"/>
        <v/>
      </c>
      <c r="Q1499" t="str">
        <f t="shared" si="678"/>
        <v/>
      </c>
      <c r="R1499" t="str">
        <f t="shared" si="679"/>
        <v/>
      </c>
      <c r="S1499" t="str">
        <f t="shared" si="680"/>
        <v/>
      </c>
      <c r="T1499" t="str">
        <f t="shared" si="681"/>
        <v/>
      </c>
      <c r="U1499" t="str">
        <f t="shared" si="682"/>
        <v/>
      </c>
      <c r="V1499" t="str">
        <f t="shared" si="683"/>
        <v/>
      </c>
      <c r="W1499" t="str">
        <f t="shared" si="684"/>
        <v/>
      </c>
      <c r="X1499" t="str">
        <f t="shared" si="685"/>
        <v/>
      </c>
      <c r="Y1499" t="str">
        <f t="shared" si="686"/>
        <v/>
      </c>
      <c r="Z1499" t="str">
        <f t="shared" si="666"/>
        <v/>
      </c>
      <c r="AA1499" t="str">
        <f t="shared" si="687"/>
        <v/>
      </c>
      <c r="AB1499" t="str">
        <f t="shared" si="688"/>
        <v/>
      </c>
      <c r="AC1499" t="str">
        <f t="shared" si="689"/>
        <v/>
      </c>
      <c r="AD1499" t="str">
        <f t="shared" si="690"/>
        <v/>
      </c>
      <c r="AE1499" t="str">
        <f t="shared" si="691"/>
        <v/>
      </c>
      <c r="AF1499" t="str">
        <f t="shared" si="692"/>
        <v/>
      </c>
    </row>
    <row r="1500" spans="4:32" ht="14.4" hidden="1">
      <c r="D1500" t="str">
        <f t="shared" si="667"/>
        <v/>
      </c>
      <c r="E1500" t="str">
        <f t="shared" si="668"/>
        <v/>
      </c>
      <c r="F1500" t="str">
        <f t="shared" si="669"/>
        <v/>
      </c>
      <c r="G1500" t="str">
        <f t="shared" si="665"/>
        <v/>
      </c>
      <c r="I1500" t="str">
        <f t="shared" si="670"/>
        <v/>
      </c>
      <c r="J1500" t="str">
        <f t="shared" si="671"/>
        <v/>
      </c>
      <c r="K1500" t="str">
        <f t="shared" si="672"/>
        <v/>
      </c>
      <c r="L1500" t="str">
        <f t="shared" si="673"/>
        <v/>
      </c>
      <c r="M1500" t="str">
        <f t="shared" si="674"/>
        <v/>
      </c>
      <c r="N1500" t="str">
        <f t="shared" si="675"/>
        <v/>
      </c>
      <c r="O1500" t="str">
        <f t="shared" si="676"/>
        <v/>
      </c>
      <c r="P1500" t="str">
        <f t="shared" si="677"/>
        <v/>
      </c>
      <c r="Q1500" t="str">
        <f t="shared" si="678"/>
        <v/>
      </c>
      <c r="R1500" t="str">
        <f t="shared" si="679"/>
        <v/>
      </c>
      <c r="S1500" t="str">
        <f t="shared" si="680"/>
        <v/>
      </c>
      <c r="T1500" t="str">
        <f t="shared" si="681"/>
        <v/>
      </c>
      <c r="U1500" t="str">
        <f t="shared" si="682"/>
        <v/>
      </c>
      <c r="V1500" t="str">
        <f t="shared" si="683"/>
        <v/>
      </c>
      <c r="W1500" t="str">
        <f t="shared" si="684"/>
        <v/>
      </c>
      <c r="X1500" t="str">
        <f t="shared" si="685"/>
        <v/>
      </c>
      <c r="Y1500" t="str">
        <f t="shared" si="686"/>
        <v/>
      </c>
      <c r="Z1500" t="str">
        <f t="shared" si="666"/>
        <v/>
      </c>
      <c r="AA1500" t="str">
        <f t="shared" si="687"/>
        <v/>
      </c>
      <c r="AB1500" t="str">
        <f t="shared" si="688"/>
        <v/>
      </c>
      <c r="AC1500" t="str">
        <f t="shared" si="689"/>
        <v/>
      </c>
      <c r="AD1500" t="str">
        <f t="shared" si="690"/>
        <v/>
      </c>
      <c r="AE1500" t="str">
        <f t="shared" si="691"/>
        <v/>
      </c>
      <c r="AF1500" t="str">
        <f t="shared" si="692"/>
        <v/>
      </c>
    </row>
    <row r="1501" spans="4:32" ht="14.4" hidden="1">
      <c r="D1501" t="str">
        <f t="shared" si="667"/>
        <v/>
      </c>
      <c r="E1501" t="str">
        <f t="shared" si="668"/>
        <v/>
      </c>
      <c r="F1501" t="str">
        <f t="shared" si="669"/>
        <v/>
      </c>
      <c r="G1501" t="str">
        <f t="shared" si="665"/>
        <v/>
      </c>
      <c r="I1501" t="str">
        <f t="shared" si="670"/>
        <v/>
      </c>
      <c r="J1501" t="str">
        <f t="shared" si="671"/>
        <v/>
      </c>
      <c r="K1501" t="str">
        <f t="shared" si="672"/>
        <v/>
      </c>
      <c r="L1501" t="str">
        <f t="shared" si="673"/>
        <v/>
      </c>
      <c r="M1501" t="str">
        <f t="shared" si="674"/>
        <v/>
      </c>
      <c r="N1501" t="str">
        <f t="shared" si="675"/>
        <v/>
      </c>
      <c r="O1501" t="str">
        <f t="shared" si="676"/>
        <v/>
      </c>
      <c r="P1501" t="str">
        <f t="shared" si="677"/>
        <v/>
      </c>
      <c r="Q1501" t="str">
        <f t="shared" si="678"/>
        <v/>
      </c>
      <c r="R1501" t="str">
        <f t="shared" si="679"/>
        <v/>
      </c>
      <c r="S1501" t="str">
        <f t="shared" si="680"/>
        <v/>
      </c>
      <c r="T1501" t="str">
        <f t="shared" si="681"/>
        <v/>
      </c>
      <c r="U1501" t="str">
        <f t="shared" si="682"/>
        <v/>
      </c>
      <c r="V1501" t="str">
        <f t="shared" si="683"/>
        <v/>
      </c>
      <c r="W1501" t="str">
        <f t="shared" si="684"/>
        <v/>
      </c>
      <c r="X1501" t="str">
        <f t="shared" si="685"/>
        <v/>
      </c>
      <c r="Y1501" t="str">
        <f t="shared" si="686"/>
        <v/>
      </c>
      <c r="Z1501" t="str">
        <f t="shared" si="666"/>
        <v/>
      </c>
      <c r="AA1501" t="str">
        <f t="shared" si="687"/>
        <v/>
      </c>
      <c r="AB1501" t="str">
        <f t="shared" si="688"/>
        <v/>
      </c>
      <c r="AC1501" t="str">
        <f t="shared" si="689"/>
        <v/>
      </c>
      <c r="AD1501" t="str">
        <f t="shared" si="690"/>
        <v/>
      </c>
      <c r="AE1501" t="str">
        <f t="shared" si="691"/>
        <v/>
      </c>
      <c r="AF1501" t="str">
        <f t="shared" si="692"/>
        <v/>
      </c>
    </row>
    <row r="1502" spans="4:32" ht="14.4" hidden="1">
      <c r="D1502" t="str">
        <f t="shared" si="667"/>
        <v/>
      </c>
      <c r="E1502" t="str">
        <f t="shared" si="668"/>
        <v/>
      </c>
      <c r="F1502" t="str">
        <f t="shared" si="669"/>
        <v/>
      </c>
      <c r="G1502" t="str">
        <f t="shared" si="665"/>
        <v/>
      </c>
      <c r="I1502" t="str">
        <f t="shared" si="670"/>
        <v/>
      </c>
      <c r="J1502" t="str">
        <f t="shared" si="671"/>
        <v/>
      </c>
      <c r="K1502" t="str">
        <f t="shared" si="672"/>
        <v/>
      </c>
      <c r="L1502" t="str">
        <f t="shared" si="673"/>
        <v/>
      </c>
      <c r="M1502" t="str">
        <f t="shared" si="674"/>
        <v/>
      </c>
      <c r="N1502" t="str">
        <f t="shared" si="675"/>
        <v/>
      </c>
      <c r="O1502" t="str">
        <f t="shared" si="676"/>
        <v/>
      </c>
      <c r="P1502" t="str">
        <f t="shared" si="677"/>
        <v/>
      </c>
      <c r="Q1502" t="str">
        <f t="shared" si="678"/>
        <v/>
      </c>
      <c r="R1502" t="str">
        <f t="shared" si="679"/>
        <v/>
      </c>
      <c r="S1502" t="str">
        <f t="shared" si="680"/>
        <v/>
      </c>
      <c r="T1502" t="str">
        <f t="shared" si="681"/>
        <v/>
      </c>
      <c r="U1502" t="str">
        <f t="shared" si="682"/>
        <v/>
      </c>
      <c r="V1502" t="str">
        <f t="shared" si="683"/>
        <v/>
      </c>
      <c r="W1502" t="str">
        <f t="shared" si="684"/>
        <v/>
      </c>
      <c r="X1502" t="str">
        <f t="shared" si="685"/>
        <v/>
      </c>
      <c r="Y1502" t="str">
        <f t="shared" si="686"/>
        <v/>
      </c>
      <c r="Z1502" t="str">
        <f t="shared" si="666"/>
        <v/>
      </c>
      <c r="AA1502" t="str">
        <f t="shared" si="687"/>
        <v/>
      </c>
      <c r="AB1502" t="str">
        <f t="shared" si="688"/>
        <v/>
      </c>
      <c r="AC1502" t="str">
        <f t="shared" si="689"/>
        <v/>
      </c>
      <c r="AD1502" t="str">
        <f t="shared" si="690"/>
        <v/>
      </c>
      <c r="AE1502" t="str">
        <f t="shared" si="691"/>
        <v/>
      </c>
      <c r="AF1502" t="str">
        <f t="shared" si="692"/>
        <v/>
      </c>
    </row>
    <row r="1503" spans="4:32" ht="14.4" hidden="1">
      <c r="D1503" t="str">
        <f t="shared" si="667"/>
        <v/>
      </c>
      <c r="E1503" t="str">
        <f t="shared" si="668"/>
        <v/>
      </c>
      <c r="F1503" t="str">
        <f t="shared" si="669"/>
        <v/>
      </c>
      <c r="G1503" t="str">
        <f t="shared" si="665"/>
        <v/>
      </c>
      <c r="I1503" t="str">
        <f t="shared" si="670"/>
        <v/>
      </c>
      <c r="J1503" t="str">
        <f t="shared" si="671"/>
        <v/>
      </c>
      <c r="K1503" t="str">
        <f t="shared" si="672"/>
        <v/>
      </c>
      <c r="L1503" t="str">
        <f t="shared" si="673"/>
        <v/>
      </c>
      <c r="M1503" t="str">
        <f t="shared" si="674"/>
        <v/>
      </c>
      <c r="N1503" t="str">
        <f t="shared" si="675"/>
        <v/>
      </c>
      <c r="O1503" t="str">
        <f t="shared" si="676"/>
        <v/>
      </c>
      <c r="P1503" t="str">
        <f t="shared" si="677"/>
        <v/>
      </c>
      <c r="Q1503" t="str">
        <f t="shared" si="678"/>
        <v/>
      </c>
      <c r="R1503" t="str">
        <f t="shared" si="679"/>
        <v/>
      </c>
      <c r="S1503" t="str">
        <f t="shared" si="680"/>
        <v/>
      </c>
      <c r="T1503" t="str">
        <f t="shared" si="681"/>
        <v/>
      </c>
      <c r="U1503" t="str">
        <f t="shared" si="682"/>
        <v/>
      </c>
      <c r="V1503" t="str">
        <f t="shared" si="683"/>
        <v/>
      </c>
      <c r="W1503" t="str">
        <f t="shared" si="684"/>
        <v/>
      </c>
      <c r="X1503" t="str">
        <f t="shared" si="685"/>
        <v/>
      </c>
      <c r="Y1503" t="str">
        <f t="shared" si="686"/>
        <v/>
      </c>
      <c r="Z1503" t="str">
        <f t="shared" si="666"/>
        <v/>
      </c>
      <c r="AA1503" t="str">
        <f t="shared" si="687"/>
        <v/>
      </c>
      <c r="AB1503" t="str">
        <f t="shared" si="688"/>
        <v/>
      </c>
      <c r="AC1503" t="str">
        <f t="shared" si="689"/>
        <v/>
      </c>
      <c r="AD1503" t="str">
        <f t="shared" si="690"/>
        <v/>
      </c>
      <c r="AE1503" t="str">
        <f t="shared" si="691"/>
        <v/>
      </c>
      <c r="AF1503" t="str">
        <f t="shared" si="692"/>
        <v/>
      </c>
    </row>
    <row r="1504" spans="4:32" ht="14.4" hidden="1">
      <c r="D1504" t="str">
        <f t="shared" si="667"/>
        <v/>
      </c>
      <c r="E1504" t="str">
        <f t="shared" si="668"/>
        <v/>
      </c>
      <c r="F1504" t="str">
        <f t="shared" si="669"/>
        <v/>
      </c>
      <c r="G1504" t="str">
        <f t="shared" si="665"/>
        <v/>
      </c>
      <c r="I1504" t="str">
        <f t="shared" si="670"/>
        <v/>
      </c>
      <c r="J1504" t="str">
        <f t="shared" si="671"/>
        <v/>
      </c>
      <c r="K1504" t="str">
        <f t="shared" si="672"/>
        <v/>
      </c>
      <c r="L1504" t="str">
        <f t="shared" si="673"/>
        <v/>
      </c>
      <c r="M1504" t="str">
        <f t="shared" si="674"/>
        <v/>
      </c>
      <c r="N1504" t="str">
        <f t="shared" si="675"/>
        <v/>
      </c>
      <c r="O1504" t="str">
        <f t="shared" si="676"/>
        <v/>
      </c>
      <c r="P1504" t="str">
        <f t="shared" si="677"/>
        <v/>
      </c>
      <c r="Q1504" t="str">
        <f t="shared" si="678"/>
        <v/>
      </c>
      <c r="R1504" t="str">
        <f t="shared" si="679"/>
        <v/>
      </c>
      <c r="S1504" t="str">
        <f t="shared" si="680"/>
        <v/>
      </c>
      <c r="T1504" t="str">
        <f t="shared" si="681"/>
        <v/>
      </c>
      <c r="U1504" t="str">
        <f t="shared" si="682"/>
        <v/>
      </c>
      <c r="V1504" t="str">
        <f t="shared" si="683"/>
        <v/>
      </c>
      <c r="W1504" t="str">
        <f t="shared" si="684"/>
        <v/>
      </c>
      <c r="X1504" t="str">
        <f t="shared" si="685"/>
        <v/>
      </c>
      <c r="Y1504" t="str">
        <f t="shared" si="686"/>
        <v/>
      </c>
      <c r="Z1504" t="str">
        <f t="shared" si="666"/>
        <v/>
      </c>
      <c r="AA1504" t="str">
        <f t="shared" si="687"/>
        <v/>
      </c>
      <c r="AB1504" t="str">
        <f t="shared" si="688"/>
        <v/>
      </c>
      <c r="AC1504" t="str">
        <f t="shared" si="689"/>
        <v/>
      </c>
      <c r="AD1504" t="str">
        <f t="shared" si="690"/>
        <v/>
      </c>
      <c r="AE1504" t="str">
        <f t="shared" si="691"/>
        <v/>
      </c>
      <c r="AF1504" t="str">
        <f t="shared" si="692"/>
        <v/>
      </c>
    </row>
    <row r="1505" spans="4:32" ht="14.4" hidden="1">
      <c r="D1505" t="str">
        <f t="shared" si="667"/>
        <v/>
      </c>
      <c r="E1505" t="str">
        <f t="shared" si="668"/>
        <v/>
      </c>
      <c r="F1505" t="str">
        <f t="shared" si="669"/>
        <v/>
      </c>
      <c r="G1505" t="str">
        <f t="shared" si="665"/>
        <v/>
      </c>
      <c r="I1505" t="str">
        <f t="shared" si="670"/>
        <v/>
      </c>
      <c r="J1505" t="str">
        <f t="shared" si="671"/>
        <v/>
      </c>
      <c r="K1505" t="str">
        <f t="shared" si="672"/>
        <v/>
      </c>
      <c r="L1505" t="str">
        <f t="shared" si="673"/>
        <v/>
      </c>
      <c r="M1505" t="str">
        <f t="shared" si="674"/>
        <v/>
      </c>
      <c r="N1505" t="str">
        <f t="shared" si="675"/>
        <v/>
      </c>
      <c r="O1505" t="str">
        <f t="shared" si="676"/>
        <v/>
      </c>
      <c r="P1505" t="str">
        <f t="shared" si="677"/>
        <v/>
      </c>
      <c r="Q1505" t="str">
        <f t="shared" si="678"/>
        <v/>
      </c>
      <c r="R1505" t="str">
        <f t="shared" si="679"/>
        <v/>
      </c>
      <c r="S1505" t="str">
        <f t="shared" si="680"/>
        <v/>
      </c>
      <c r="T1505" t="str">
        <f t="shared" si="681"/>
        <v/>
      </c>
      <c r="U1505" t="str">
        <f t="shared" si="682"/>
        <v/>
      </c>
      <c r="V1505" t="str">
        <f t="shared" si="683"/>
        <v/>
      </c>
      <c r="W1505" t="str">
        <f t="shared" si="684"/>
        <v/>
      </c>
      <c r="X1505" t="str">
        <f t="shared" si="685"/>
        <v/>
      </c>
      <c r="Y1505" t="str">
        <f t="shared" si="686"/>
        <v/>
      </c>
      <c r="Z1505" t="str">
        <f t="shared" si="666"/>
        <v/>
      </c>
      <c r="AA1505" t="str">
        <f t="shared" si="687"/>
        <v/>
      </c>
      <c r="AB1505" t="str">
        <f t="shared" si="688"/>
        <v/>
      </c>
      <c r="AC1505" t="str">
        <f t="shared" si="689"/>
        <v/>
      </c>
      <c r="AD1505" t="str">
        <f t="shared" si="690"/>
        <v/>
      </c>
      <c r="AE1505" t="str">
        <f t="shared" si="691"/>
        <v/>
      </c>
      <c r="AF1505" t="str">
        <f t="shared" si="692"/>
        <v/>
      </c>
    </row>
    <row r="1506" spans="4:32" ht="14.4" hidden="1">
      <c r="D1506" t="str">
        <f t="shared" si="667"/>
        <v/>
      </c>
      <c r="E1506" t="str">
        <f t="shared" si="668"/>
        <v/>
      </c>
      <c r="F1506" t="str">
        <f t="shared" si="669"/>
        <v/>
      </c>
      <c r="G1506" t="str">
        <f t="shared" ref="G1506:G1569" si="693">IF(ISBLANK(A1506),"",IF(ISNUMBER(SEARCH("Windows 11 Home",BR1506)),"Windows 11 Home",IF(ISNUMBER(SEARCH("Windows 11 Pro",BR1506)),"Windows 11 Pro",IF(ISNUMBER(SEARCH("Chrome",AM1506)),"ChromeOS",""))))</f>
        <v/>
      </c>
      <c r="I1506" t="str">
        <f t="shared" si="670"/>
        <v/>
      </c>
      <c r="J1506" t="str">
        <f t="shared" si="671"/>
        <v/>
      </c>
      <c r="K1506" t="str">
        <f t="shared" si="672"/>
        <v/>
      </c>
      <c r="L1506" t="str">
        <f t="shared" si="673"/>
        <v/>
      </c>
      <c r="M1506" t="str">
        <f t="shared" si="674"/>
        <v/>
      </c>
      <c r="N1506" t="str">
        <f t="shared" si="675"/>
        <v/>
      </c>
      <c r="O1506" t="str">
        <f t="shared" si="676"/>
        <v/>
      </c>
      <c r="P1506" t="str">
        <f t="shared" si="677"/>
        <v/>
      </c>
      <c r="Q1506" t="str">
        <f t="shared" si="678"/>
        <v/>
      </c>
      <c r="R1506" t="str">
        <f t="shared" si="679"/>
        <v/>
      </c>
      <c r="S1506" t="str">
        <f t="shared" si="680"/>
        <v/>
      </c>
      <c r="T1506" t="str">
        <f t="shared" si="681"/>
        <v/>
      </c>
      <c r="U1506" t="str">
        <f t="shared" si="682"/>
        <v/>
      </c>
      <c r="V1506" t="str">
        <f t="shared" si="683"/>
        <v/>
      </c>
      <c r="W1506" t="str">
        <f t="shared" si="684"/>
        <v/>
      </c>
      <c r="X1506" t="str">
        <f t="shared" si="685"/>
        <v/>
      </c>
      <c r="Y1506" t="str">
        <f t="shared" si="686"/>
        <v/>
      </c>
      <c r="Z1506" t="str">
        <f t="shared" si="666"/>
        <v/>
      </c>
      <c r="AA1506" t="str">
        <f t="shared" si="687"/>
        <v/>
      </c>
      <c r="AB1506" t="str">
        <f t="shared" si="688"/>
        <v/>
      </c>
      <c r="AC1506" t="str">
        <f t="shared" si="689"/>
        <v/>
      </c>
      <c r="AD1506" t="str">
        <f t="shared" si="690"/>
        <v/>
      </c>
      <c r="AE1506" t="str">
        <f t="shared" si="691"/>
        <v/>
      </c>
      <c r="AF1506" t="str">
        <f t="shared" si="692"/>
        <v/>
      </c>
    </row>
    <row r="1507" spans="4:32" ht="14.4" hidden="1">
      <c r="D1507" t="str">
        <f t="shared" si="667"/>
        <v/>
      </c>
      <c r="E1507" t="str">
        <f t="shared" si="668"/>
        <v/>
      </c>
      <c r="F1507" t="str">
        <f t="shared" si="669"/>
        <v/>
      </c>
      <c r="G1507" t="str">
        <f t="shared" si="693"/>
        <v/>
      </c>
      <c r="I1507" t="str">
        <f t="shared" si="670"/>
        <v/>
      </c>
      <c r="J1507" t="str">
        <f t="shared" si="671"/>
        <v/>
      </c>
      <c r="K1507" t="str">
        <f t="shared" si="672"/>
        <v/>
      </c>
      <c r="L1507" t="str">
        <f t="shared" si="673"/>
        <v/>
      </c>
      <c r="M1507" t="str">
        <f t="shared" si="674"/>
        <v/>
      </c>
      <c r="N1507" t="str">
        <f t="shared" si="675"/>
        <v/>
      </c>
      <c r="O1507" t="str">
        <f t="shared" si="676"/>
        <v/>
      </c>
      <c r="P1507" t="str">
        <f t="shared" si="677"/>
        <v/>
      </c>
      <c r="Q1507" t="str">
        <f t="shared" si="678"/>
        <v/>
      </c>
      <c r="R1507" t="str">
        <f t="shared" si="679"/>
        <v/>
      </c>
      <c r="S1507" t="str">
        <f t="shared" si="680"/>
        <v/>
      </c>
      <c r="T1507" t="str">
        <f t="shared" si="681"/>
        <v/>
      </c>
      <c r="U1507" t="str">
        <f t="shared" si="682"/>
        <v/>
      </c>
      <c r="V1507" t="str">
        <f t="shared" si="683"/>
        <v/>
      </c>
      <c r="W1507" t="str">
        <f t="shared" si="684"/>
        <v/>
      </c>
      <c r="X1507" t="str">
        <f t="shared" si="685"/>
        <v/>
      </c>
      <c r="Y1507" t="str">
        <f t="shared" si="686"/>
        <v/>
      </c>
      <c r="Z1507" t="str">
        <f t="shared" si="666"/>
        <v/>
      </c>
      <c r="AA1507" t="str">
        <f t="shared" si="687"/>
        <v/>
      </c>
      <c r="AB1507" t="str">
        <f t="shared" si="688"/>
        <v/>
      </c>
      <c r="AC1507" t="str">
        <f t="shared" si="689"/>
        <v/>
      </c>
      <c r="AD1507" t="str">
        <f t="shared" si="690"/>
        <v/>
      </c>
      <c r="AE1507" t="str">
        <f t="shared" si="691"/>
        <v/>
      </c>
      <c r="AF1507" t="str">
        <f t="shared" si="692"/>
        <v/>
      </c>
    </row>
    <row r="1508" spans="4:32" ht="14.4" hidden="1">
      <c r="D1508" t="str">
        <f t="shared" si="667"/>
        <v/>
      </c>
      <c r="E1508" t="str">
        <f t="shared" si="668"/>
        <v/>
      </c>
      <c r="F1508" t="str">
        <f t="shared" si="669"/>
        <v/>
      </c>
      <c r="G1508" t="str">
        <f t="shared" si="693"/>
        <v/>
      </c>
      <c r="I1508" t="str">
        <f t="shared" si="670"/>
        <v/>
      </c>
      <c r="J1508" t="str">
        <f t="shared" si="671"/>
        <v/>
      </c>
      <c r="K1508" t="str">
        <f t="shared" si="672"/>
        <v/>
      </c>
      <c r="L1508" t="str">
        <f t="shared" si="673"/>
        <v/>
      </c>
      <c r="M1508" t="str">
        <f t="shared" si="674"/>
        <v/>
      </c>
      <c r="N1508" t="str">
        <f t="shared" si="675"/>
        <v/>
      </c>
      <c r="O1508" t="str">
        <f t="shared" si="676"/>
        <v/>
      </c>
      <c r="P1508" t="str">
        <f t="shared" si="677"/>
        <v/>
      </c>
      <c r="Q1508" t="str">
        <f t="shared" si="678"/>
        <v/>
      </c>
      <c r="R1508" t="str">
        <f t="shared" si="679"/>
        <v/>
      </c>
      <c r="S1508" t="str">
        <f t="shared" si="680"/>
        <v/>
      </c>
      <c r="T1508" t="str">
        <f t="shared" si="681"/>
        <v/>
      </c>
      <c r="U1508" t="str">
        <f t="shared" si="682"/>
        <v/>
      </c>
      <c r="V1508" t="str">
        <f t="shared" si="683"/>
        <v/>
      </c>
      <c r="W1508" t="str">
        <f t="shared" si="684"/>
        <v/>
      </c>
      <c r="X1508" t="str">
        <f t="shared" si="685"/>
        <v/>
      </c>
      <c r="Y1508" t="str">
        <f t="shared" si="686"/>
        <v/>
      </c>
      <c r="Z1508" t="str">
        <f t="shared" si="666"/>
        <v/>
      </c>
      <c r="AA1508" t="str">
        <f t="shared" si="687"/>
        <v/>
      </c>
      <c r="AB1508" t="str">
        <f t="shared" si="688"/>
        <v/>
      </c>
      <c r="AC1508" t="str">
        <f t="shared" si="689"/>
        <v/>
      </c>
      <c r="AD1508" t="str">
        <f t="shared" si="690"/>
        <v/>
      </c>
      <c r="AE1508" t="str">
        <f t="shared" si="691"/>
        <v/>
      </c>
      <c r="AF1508" t="str">
        <f t="shared" si="692"/>
        <v/>
      </c>
    </row>
    <row r="1509" spans="4:32" ht="14.4" hidden="1">
      <c r="D1509" t="str">
        <f t="shared" si="667"/>
        <v/>
      </c>
      <c r="E1509" t="str">
        <f t="shared" si="668"/>
        <v/>
      </c>
      <c r="F1509" t="str">
        <f t="shared" si="669"/>
        <v/>
      </c>
      <c r="G1509" t="str">
        <f t="shared" si="693"/>
        <v/>
      </c>
      <c r="I1509" t="str">
        <f t="shared" si="670"/>
        <v/>
      </c>
      <c r="J1509" t="str">
        <f t="shared" si="671"/>
        <v/>
      </c>
      <c r="K1509" t="str">
        <f t="shared" si="672"/>
        <v/>
      </c>
      <c r="L1509" t="str">
        <f t="shared" si="673"/>
        <v/>
      </c>
      <c r="M1509" t="str">
        <f t="shared" si="674"/>
        <v/>
      </c>
      <c r="N1509" t="str">
        <f t="shared" si="675"/>
        <v/>
      </c>
      <c r="O1509" t="str">
        <f t="shared" si="676"/>
        <v/>
      </c>
      <c r="P1509" t="str">
        <f t="shared" si="677"/>
        <v/>
      </c>
      <c r="Q1509" t="str">
        <f t="shared" si="678"/>
        <v/>
      </c>
      <c r="R1509" t="str">
        <f t="shared" si="679"/>
        <v/>
      </c>
      <c r="S1509" t="str">
        <f t="shared" si="680"/>
        <v/>
      </c>
      <c r="T1509" t="str">
        <f t="shared" si="681"/>
        <v/>
      </c>
      <c r="U1509" t="str">
        <f t="shared" si="682"/>
        <v/>
      </c>
      <c r="V1509" t="str">
        <f t="shared" si="683"/>
        <v/>
      </c>
      <c r="W1509" t="str">
        <f t="shared" si="684"/>
        <v/>
      </c>
      <c r="X1509" t="str">
        <f t="shared" si="685"/>
        <v/>
      </c>
      <c r="Y1509" t="str">
        <f t="shared" si="686"/>
        <v/>
      </c>
      <c r="Z1509" t="str">
        <f t="shared" si="666"/>
        <v/>
      </c>
      <c r="AA1509" t="str">
        <f t="shared" si="687"/>
        <v/>
      </c>
      <c r="AB1509" t="str">
        <f t="shared" si="688"/>
        <v/>
      </c>
      <c r="AC1509" t="str">
        <f t="shared" si="689"/>
        <v/>
      </c>
      <c r="AD1509" t="str">
        <f t="shared" si="690"/>
        <v/>
      </c>
      <c r="AE1509" t="str">
        <f t="shared" si="691"/>
        <v/>
      </c>
      <c r="AF1509" t="str">
        <f t="shared" si="692"/>
        <v/>
      </c>
    </row>
    <row r="1510" spans="4:32" ht="14.4" hidden="1">
      <c r="D1510" t="str">
        <f t="shared" si="667"/>
        <v/>
      </c>
      <c r="E1510" t="str">
        <f t="shared" si="668"/>
        <v/>
      </c>
      <c r="F1510" t="str">
        <f t="shared" si="669"/>
        <v/>
      </c>
      <c r="G1510" t="str">
        <f t="shared" si="693"/>
        <v/>
      </c>
      <c r="I1510" t="str">
        <f t="shared" si="670"/>
        <v/>
      </c>
      <c r="J1510" t="str">
        <f t="shared" si="671"/>
        <v/>
      </c>
      <c r="K1510" t="str">
        <f t="shared" si="672"/>
        <v/>
      </c>
      <c r="L1510" t="str">
        <f t="shared" si="673"/>
        <v/>
      </c>
      <c r="M1510" t="str">
        <f t="shared" si="674"/>
        <v/>
      </c>
      <c r="N1510" t="str">
        <f t="shared" si="675"/>
        <v/>
      </c>
      <c r="O1510" t="str">
        <f t="shared" si="676"/>
        <v/>
      </c>
      <c r="P1510" t="str">
        <f t="shared" si="677"/>
        <v/>
      </c>
      <c r="Q1510" t="str">
        <f t="shared" si="678"/>
        <v/>
      </c>
      <c r="R1510" t="str">
        <f t="shared" si="679"/>
        <v/>
      </c>
      <c r="S1510" t="str">
        <f t="shared" si="680"/>
        <v/>
      </c>
      <c r="T1510" t="str">
        <f t="shared" si="681"/>
        <v/>
      </c>
      <c r="U1510" t="str">
        <f t="shared" si="682"/>
        <v/>
      </c>
      <c r="V1510" t="str">
        <f t="shared" si="683"/>
        <v/>
      </c>
      <c r="W1510" t="str">
        <f t="shared" si="684"/>
        <v/>
      </c>
      <c r="X1510" t="str">
        <f t="shared" si="685"/>
        <v/>
      </c>
      <c r="Y1510" t="str">
        <f t="shared" si="686"/>
        <v/>
      </c>
      <c r="Z1510" t="str">
        <f t="shared" si="666"/>
        <v/>
      </c>
      <c r="AA1510" t="str">
        <f t="shared" si="687"/>
        <v/>
      </c>
      <c r="AB1510" t="str">
        <f t="shared" si="688"/>
        <v/>
      </c>
      <c r="AC1510" t="str">
        <f t="shared" si="689"/>
        <v/>
      </c>
      <c r="AD1510" t="str">
        <f t="shared" si="690"/>
        <v/>
      </c>
      <c r="AE1510" t="str">
        <f t="shared" si="691"/>
        <v/>
      </c>
      <c r="AF1510" t="str">
        <f t="shared" si="692"/>
        <v/>
      </c>
    </row>
    <row r="1511" spans="4:32" ht="14.4" hidden="1">
      <c r="D1511" t="str">
        <f t="shared" si="667"/>
        <v/>
      </c>
      <c r="E1511" t="str">
        <f t="shared" si="668"/>
        <v/>
      </c>
      <c r="F1511" t="str">
        <f t="shared" si="669"/>
        <v/>
      </c>
      <c r="G1511" t="str">
        <f t="shared" si="693"/>
        <v/>
      </c>
      <c r="I1511" t="str">
        <f t="shared" si="670"/>
        <v/>
      </c>
      <c r="J1511" t="str">
        <f t="shared" si="671"/>
        <v/>
      </c>
      <c r="K1511" t="str">
        <f t="shared" si="672"/>
        <v/>
      </c>
      <c r="L1511" t="str">
        <f t="shared" si="673"/>
        <v/>
      </c>
      <c r="M1511" t="str">
        <f t="shared" si="674"/>
        <v/>
      </c>
      <c r="N1511" t="str">
        <f t="shared" si="675"/>
        <v/>
      </c>
      <c r="O1511" t="str">
        <f t="shared" si="676"/>
        <v/>
      </c>
      <c r="P1511" t="str">
        <f t="shared" si="677"/>
        <v/>
      </c>
      <c r="Q1511" t="str">
        <f t="shared" si="678"/>
        <v/>
      </c>
      <c r="R1511" t="str">
        <f t="shared" si="679"/>
        <v/>
      </c>
      <c r="S1511" t="str">
        <f t="shared" si="680"/>
        <v/>
      </c>
      <c r="T1511" t="str">
        <f t="shared" si="681"/>
        <v/>
      </c>
      <c r="U1511" t="str">
        <f t="shared" si="682"/>
        <v/>
      </c>
      <c r="V1511" t="str">
        <f t="shared" si="683"/>
        <v/>
      </c>
      <c r="W1511" t="str">
        <f t="shared" si="684"/>
        <v/>
      </c>
      <c r="X1511" t="str">
        <f t="shared" si="685"/>
        <v/>
      </c>
      <c r="Y1511" t="str">
        <f t="shared" si="686"/>
        <v/>
      </c>
      <c r="Z1511" t="str">
        <f t="shared" si="666"/>
        <v/>
      </c>
      <c r="AA1511" t="str">
        <f t="shared" si="687"/>
        <v/>
      </c>
      <c r="AB1511" t="str">
        <f t="shared" si="688"/>
        <v/>
      </c>
      <c r="AC1511" t="str">
        <f t="shared" si="689"/>
        <v/>
      </c>
      <c r="AD1511" t="str">
        <f t="shared" si="690"/>
        <v/>
      </c>
      <c r="AE1511" t="str">
        <f t="shared" si="691"/>
        <v/>
      </c>
      <c r="AF1511" t="str">
        <f t="shared" si="692"/>
        <v/>
      </c>
    </row>
    <row r="1512" spans="4:32" ht="14.4" hidden="1">
      <c r="D1512" t="str">
        <f t="shared" si="667"/>
        <v/>
      </c>
      <c r="E1512" t="str">
        <f t="shared" si="668"/>
        <v/>
      </c>
      <c r="F1512" t="str">
        <f t="shared" si="669"/>
        <v/>
      </c>
      <c r="G1512" t="str">
        <f t="shared" si="693"/>
        <v/>
      </c>
      <c r="I1512" t="str">
        <f t="shared" si="670"/>
        <v/>
      </c>
      <c r="J1512" t="str">
        <f t="shared" si="671"/>
        <v/>
      </c>
      <c r="K1512" t="str">
        <f t="shared" si="672"/>
        <v/>
      </c>
      <c r="L1512" t="str">
        <f t="shared" si="673"/>
        <v/>
      </c>
      <c r="M1512" t="str">
        <f t="shared" si="674"/>
        <v/>
      </c>
      <c r="N1512" t="str">
        <f t="shared" si="675"/>
        <v/>
      </c>
      <c r="O1512" t="str">
        <f t="shared" si="676"/>
        <v/>
      </c>
      <c r="P1512" t="str">
        <f t="shared" si="677"/>
        <v/>
      </c>
      <c r="Q1512" t="str">
        <f t="shared" si="678"/>
        <v/>
      </c>
      <c r="R1512" t="str">
        <f t="shared" si="679"/>
        <v/>
      </c>
      <c r="S1512" t="str">
        <f t="shared" si="680"/>
        <v/>
      </c>
      <c r="T1512" t="str">
        <f t="shared" si="681"/>
        <v/>
      </c>
      <c r="U1512" t="str">
        <f t="shared" si="682"/>
        <v/>
      </c>
      <c r="V1512" t="str">
        <f t="shared" si="683"/>
        <v/>
      </c>
      <c r="W1512" t="str">
        <f t="shared" si="684"/>
        <v/>
      </c>
      <c r="X1512" t="str">
        <f t="shared" si="685"/>
        <v/>
      </c>
      <c r="Y1512" t="str">
        <f t="shared" si="686"/>
        <v/>
      </c>
      <c r="Z1512" t="str">
        <f t="shared" si="666"/>
        <v/>
      </c>
      <c r="AA1512" t="str">
        <f t="shared" si="687"/>
        <v/>
      </c>
      <c r="AB1512" t="str">
        <f t="shared" si="688"/>
        <v/>
      </c>
      <c r="AC1512" t="str">
        <f t="shared" si="689"/>
        <v/>
      </c>
      <c r="AD1512" t="str">
        <f t="shared" si="690"/>
        <v/>
      </c>
      <c r="AE1512" t="str">
        <f t="shared" si="691"/>
        <v/>
      </c>
      <c r="AF1512" t="str">
        <f t="shared" si="692"/>
        <v/>
      </c>
    </row>
    <row r="1513" spans="4:32" ht="14.4" hidden="1">
      <c r="D1513" t="str">
        <f t="shared" si="667"/>
        <v/>
      </c>
      <c r="E1513" t="str">
        <f t="shared" si="668"/>
        <v/>
      </c>
      <c r="F1513" t="str">
        <f t="shared" si="669"/>
        <v/>
      </c>
      <c r="G1513" t="str">
        <f t="shared" si="693"/>
        <v/>
      </c>
      <c r="I1513" t="str">
        <f t="shared" si="670"/>
        <v/>
      </c>
      <c r="J1513" t="str">
        <f t="shared" si="671"/>
        <v/>
      </c>
      <c r="K1513" t="str">
        <f t="shared" si="672"/>
        <v/>
      </c>
      <c r="L1513" t="str">
        <f t="shared" si="673"/>
        <v/>
      </c>
      <c r="M1513" t="str">
        <f t="shared" si="674"/>
        <v/>
      </c>
      <c r="N1513" t="str">
        <f t="shared" si="675"/>
        <v/>
      </c>
      <c r="O1513" t="str">
        <f t="shared" si="676"/>
        <v/>
      </c>
      <c r="P1513" t="str">
        <f t="shared" si="677"/>
        <v/>
      </c>
      <c r="Q1513" t="str">
        <f t="shared" si="678"/>
        <v/>
      </c>
      <c r="R1513" t="str">
        <f t="shared" si="679"/>
        <v/>
      </c>
      <c r="S1513" t="str">
        <f t="shared" si="680"/>
        <v/>
      </c>
      <c r="T1513" t="str">
        <f t="shared" si="681"/>
        <v/>
      </c>
      <c r="U1513" t="str">
        <f t="shared" si="682"/>
        <v/>
      </c>
      <c r="V1513" t="str">
        <f t="shared" si="683"/>
        <v/>
      </c>
      <c r="W1513" t="str">
        <f t="shared" si="684"/>
        <v/>
      </c>
      <c r="X1513" t="str">
        <f t="shared" si="685"/>
        <v/>
      </c>
      <c r="Y1513" t="str">
        <f t="shared" si="686"/>
        <v/>
      </c>
      <c r="Z1513" t="str">
        <f t="shared" si="666"/>
        <v/>
      </c>
      <c r="AA1513" t="str">
        <f t="shared" si="687"/>
        <v/>
      </c>
      <c r="AB1513" t="str">
        <f t="shared" si="688"/>
        <v/>
      </c>
      <c r="AC1513" t="str">
        <f t="shared" si="689"/>
        <v/>
      </c>
      <c r="AD1513" t="str">
        <f t="shared" si="690"/>
        <v/>
      </c>
      <c r="AE1513" t="str">
        <f t="shared" si="691"/>
        <v/>
      </c>
      <c r="AF1513" t="str">
        <f t="shared" si="692"/>
        <v/>
      </c>
    </row>
    <row r="1514" spans="4:32" ht="14.4" hidden="1">
      <c r="D1514" t="str">
        <f t="shared" si="667"/>
        <v/>
      </c>
      <c r="E1514" t="str">
        <f t="shared" si="668"/>
        <v/>
      </c>
      <c r="F1514" t="str">
        <f t="shared" si="669"/>
        <v/>
      </c>
      <c r="G1514" t="str">
        <f t="shared" si="693"/>
        <v/>
      </c>
      <c r="I1514" t="str">
        <f t="shared" si="670"/>
        <v/>
      </c>
      <c r="J1514" t="str">
        <f t="shared" si="671"/>
        <v/>
      </c>
      <c r="K1514" t="str">
        <f t="shared" si="672"/>
        <v/>
      </c>
      <c r="L1514" t="str">
        <f t="shared" si="673"/>
        <v/>
      </c>
      <c r="M1514" t="str">
        <f t="shared" si="674"/>
        <v/>
      </c>
      <c r="N1514" t="str">
        <f t="shared" si="675"/>
        <v/>
      </c>
      <c r="O1514" t="str">
        <f t="shared" si="676"/>
        <v/>
      </c>
      <c r="P1514" t="str">
        <f t="shared" si="677"/>
        <v/>
      </c>
      <c r="Q1514" t="str">
        <f t="shared" si="678"/>
        <v/>
      </c>
      <c r="R1514" t="str">
        <f t="shared" si="679"/>
        <v/>
      </c>
      <c r="S1514" t="str">
        <f t="shared" si="680"/>
        <v/>
      </c>
      <c r="T1514" t="str">
        <f t="shared" si="681"/>
        <v/>
      </c>
      <c r="U1514" t="str">
        <f t="shared" si="682"/>
        <v/>
      </c>
      <c r="V1514" t="str">
        <f t="shared" si="683"/>
        <v/>
      </c>
      <c r="W1514" t="str">
        <f t="shared" si="684"/>
        <v/>
      </c>
      <c r="X1514" t="str">
        <f t="shared" si="685"/>
        <v/>
      </c>
      <c r="Y1514" t="str">
        <f t="shared" si="686"/>
        <v/>
      </c>
      <c r="Z1514" t="str">
        <f t="shared" si="666"/>
        <v/>
      </c>
      <c r="AA1514" t="str">
        <f t="shared" si="687"/>
        <v/>
      </c>
      <c r="AB1514" t="str">
        <f t="shared" si="688"/>
        <v/>
      </c>
      <c r="AC1514" t="str">
        <f t="shared" si="689"/>
        <v/>
      </c>
      <c r="AD1514" t="str">
        <f t="shared" si="690"/>
        <v/>
      </c>
      <c r="AE1514" t="str">
        <f t="shared" si="691"/>
        <v/>
      </c>
      <c r="AF1514" t="str">
        <f t="shared" si="692"/>
        <v/>
      </c>
    </row>
    <row r="1515" spans="4:32" ht="14.4" hidden="1">
      <c r="D1515" t="str">
        <f t="shared" si="667"/>
        <v/>
      </c>
      <c r="E1515" t="str">
        <f t="shared" si="668"/>
        <v/>
      </c>
      <c r="F1515" t="str">
        <f t="shared" si="669"/>
        <v/>
      </c>
      <c r="G1515" t="str">
        <f t="shared" si="693"/>
        <v/>
      </c>
      <c r="I1515" t="str">
        <f t="shared" si="670"/>
        <v/>
      </c>
      <c r="J1515" t="str">
        <f t="shared" si="671"/>
        <v/>
      </c>
      <c r="K1515" t="str">
        <f t="shared" si="672"/>
        <v/>
      </c>
      <c r="L1515" t="str">
        <f t="shared" si="673"/>
        <v/>
      </c>
      <c r="M1515" t="str">
        <f t="shared" si="674"/>
        <v/>
      </c>
      <c r="N1515" t="str">
        <f t="shared" si="675"/>
        <v/>
      </c>
      <c r="O1515" t="str">
        <f t="shared" si="676"/>
        <v/>
      </c>
      <c r="P1515" t="str">
        <f t="shared" si="677"/>
        <v/>
      </c>
      <c r="Q1515" t="str">
        <f t="shared" si="678"/>
        <v/>
      </c>
      <c r="R1515" t="str">
        <f t="shared" si="679"/>
        <v/>
      </c>
      <c r="S1515" t="str">
        <f t="shared" si="680"/>
        <v/>
      </c>
      <c r="T1515" t="str">
        <f t="shared" si="681"/>
        <v/>
      </c>
      <c r="U1515" t="str">
        <f t="shared" si="682"/>
        <v/>
      </c>
      <c r="V1515" t="str">
        <f t="shared" si="683"/>
        <v/>
      </c>
      <c r="W1515" t="str">
        <f t="shared" si="684"/>
        <v/>
      </c>
      <c r="X1515" t="str">
        <f t="shared" si="685"/>
        <v/>
      </c>
      <c r="Y1515" t="str">
        <f t="shared" si="686"/>
        <v/>
      </c>
      <c r="Z1515" t="str">
        <f t="shared" si="666"/>
        <v/>
      </c>
      <c r="AA1515" t="str">
        <f t="shared" si="687"/>
        <v/>
      </c>
      <c r="AB1515" t="str">
        <f t="shared" si="688"/>
        <v/>
      </c>
      <c r="AC1515" t="str">
        <f t="shared" si="689"/>
        <v/>
      </c>
      <c r="AD1515" t="str">
        <f t="shared" si="690"/>
        <v/>
      </c>
      <c r="AE1515" t="str">
        <f t="shared" si="691"/>
        <v/>
      </c>
      <c r="AF1515" t="str">
        <f t="shared" si="692"/>
        <v/>
      </c>
    </row>
    <row r="1516" spans="4:32" ht="14.4" hidden="1">
      <c r="D1516" t="str">
        <f t="shared" si="667"/>
        <v/>
      </c>
      <c r="E1516" t="str">
        <f t="shared" si="668"/>
        <v/>
      </c>
      <c r="F1516" t="str">
        <f t="shared" si="669"/>
        <v/>
      </c>
      <c r="G1516" t="str">
        <f t="shared" si="693"/>
        <v/>
      </c>
      <c r="I1516" t="str">
        <f t="shared" si="670"/>
        <v/>
      </c>
      <c r="J1516" t="str">
        <f t="shared" si="671"/>
        <v/>
      </c>
      <c r="K1516" t="str">
        <f t="shared" si="672"/>
        <v/>
      </c>
      <c r="L1516" t="str">
        <f t="shared" si="673"/>
        <v/>
      </c>
      <c r="M1516" t="str">
        <f t="shared" si="674"/>
        <v/>
      </c>
      <c r="N1516" t="str">
        <f t="shared" si="675"/>
        <v/>
      </c>
      <c r="O1516" t="str">
        <f t="shared" si="676"/>
        <v/>
      </c>
      <c r="P1516" t="str">
        <f t="shared" si="677"/>
        <v/>
      </c>
      <c r="Q1516" t="str">
        <f t="shared" si="678"/>
        <v/>
      </c>
      <c r="R1516" t="str">
        <f t="shared" si="679"/>
        <v/>
      </c>
      <c r="S1516" t="str">
        <f t="shared" si="680"/>
        <v/>
      </c>
      <c r="T1516" t="str">
        <f t="shared" si="681"/>
        <v/>
      </c>
      <c r="U1516" t="str">
        <f t="shared" si="682"/>
        <v/>
      </c>
      <c r="V1516" t="str">
        <f t="shared" si="683"/>
        <v/>
      </c>
      <c r="W1516" t="str">
        <f t="shared" si="684"/>
        <v/>
      </c>
      <c r="X1516" t="str">
        <f t="shared" si="685"/>
        <v/>
      </c>
      <c r="Y1516" t="str">
        <f t="shared" si="686"/>
        <v/>
      </c>
      <c r="Z1516" t="str">
        <f t="shared" si="666"/>
        <v/>
      </c>
      <c r="AA1516" t="str">
        <f t="shared" si="687"/>
        <v/>
      </c>
      <c r="AB1516" t="str">
        <f t="shared" si="688"/>
        <v/>
      </c>
      <c r="AC1516" t="str">
        <f t="shared" si="689"/>
        <v/>
      </c>
      <c r="AD1516" t="str">
        <f t="shared" si="690"/>
        <v/>
      </c>
      <c r="AE1516" t="str">
        <f t="shared" si="691"/>
        <v/>
      </c>
      <c r="AF1516" t="str">
        <f t="shared" si="692"/>
        <v/>
      </c>
    </row>
    <row r="1517" spans="4:32" ht="14.4" hidden="1">
      <c r="D1517" t="str">
        <f t="shared" si="667"/>
        <v/>
      </c>
      <c r="E1517" t="str">
        <f t="shared" si="668"/>
        <v/>
      </c>
      <c r="F1517" t="str">
        <f t="shared" si="669"/>
        <v/>
      </c>
      <c r="G1517" t="str">
        <f t="shared" si="693"/>
        <v/>
      </c>
      <c r="I1517" t="str">
        <f t="shared" si="670"/>
        <v/>
      </c>
      <c r="J1517" t="str">
        <f t="shared" si="671"/>
        <v/>
      </c>
      <c r="K1517" t="str">
        <f t="shared" si="672"/>
        <v/>
      </c>
      <c r="L1517" t="str">
        <f t="shared" si="673"/>
        <v/>
      </c>
      <c r="M1517" t="str">
        <f t="shared" si="674"/>
        <v/>
      </c>
      <c r="N1517" t="str">
        <f t="shared" si="675"/>
        <v/>
      </c>
      <c r="O1517" t="str">
        <f t="shared" si="676"/>
        <v/>
      </c>
      <c r="P1517" t="str">
        <f t="shared" si="677"/>
        <v/>
      </c>
      <c r="Q1517" t="str">
        <f t="shared" si="678"/>
        <v/>
      </c>
      <c r="R1517" t="str">
        <f t="shared" si="679"/>
        <v/>
      </c>
      <c r="S1517" t="str">
        <f t="shared" si="680"/>
        <v/>
      </c>
      <c r="T1517" t="str">
        <f t="shared" si="681"/>
        <v/>
      </c>
      <c r="U1517" t="str">
        <f t="shared" si="682"/>
        <v/>
      </c>
      <c r="V1517" t="str">
        <f t="shared" si="683"/>
        <v/>
      </c>
      <c r="W1517" t="str">
        <f t="shared" si="684"/>
        <v/>
      </c>
      <c r="X1517" t="str">
        <f t="shared" si="685"/>
        <v/>
      </c>
      <c r="Y1517" t="str">
        <f t="shared" si="686"/>
        <v/>
      </c>
      <c r="Z1517" t="str">
        <f t="shared" si="666"/>
        <v/>
      </c>
      <c r="AA1517" t="str">
        <f t="shared" si="687"/>
        <v/>
      </c>
      <c r="AB1517" t="str">
        <f t="shared" si="688"/>
        <v/>
      </c>
      <c r="AC1517" t="str">
        <f t="shared" si="689"/>
        <v/>
      </c>
      <c r="AD1517" t="str">
        <f t="shared" si="690"/>
        <v/>
      </c>
      <c r="AE1517" t="str">
        <f t="shared" si="691"/>
        <v/>
      </c>
      <c r="AF1517" t="str">
        <f t="shared" si="692"/>
        <v/>
      </c>
    </row>
    <row r="1518" spans="4:32" ht="14.4" hidden="1">
      <c r="D1518" t="str">
        <f t="shared" si="667"/>
        <v/>
      </c>
      <c r="E1518" t="str">
        <f t="shared" si="668"/>
        <v/>
      </c>
      <c r="F1518" t="str">
        <f t="shared" si="669"/>
        <v/>
      </c>
      <c r="G1518" t="str">
        <f t="shared" si="693"/>
        <v/>
      </c>
      <c r="I1518" t="str">
        <f t="shared" si="670"/>
        <v/>
      </c>
      <c r="J1518" t="str">
        <f t="shared" si="671"/>
        <v/>
      </c>
      <c r="K1518" t="str">
        <f t="shared" si="672"/>
        <v/>
      </c>
      <c r="L1518" t="str">
        <f t="shared" si="673"/>
        <v/>
      </c>
      <c r="M1518" t="str">
        <f t="shared" si="674"/>
        <v/>
      </c>
      <c r="N1518" t="str">
        <f t="shared" si="675"/>
        <v/>
      </c>
      <c r="O1518" t="str">
        <f t="shared" si="676"/>
        <v/>
      </c>
      <c r="P1518" t="str">
        <f t="shared" si="677"/>
        <v/>
      </c>
      <c r="Q1518" t="str">
        <f t="shared" si="678"/>
        <v/>
      </c>
      <c r="R1518" t="str">
        <f t="shared" si="679"/>
        <v/>
      </c>
      <c r="S1518" t="str">
        <f t="shared" si="680"/>
        <v/>
      </c>
      <c r="T1518" t="str">
        <f t="shared" si="681"/>
        <v/>
      </c>
      <c r="U1518" t="str">
        <f t="shared" si="682"/>
        <v/>
      </c>
      <c r="V1518" t="str">
        <f t="shared" si="683"/>
        <v/>
      </c>
      <c r="W1518" t="str">
        <f t="shared" si="684"/>
        <v/>
      </c>
      <c r="X1518" t="str">
        <f t="shared" si="685"/>
        <v/>
      </c>
      <c r="Y1518" t="str">
        <f t="shared" si="686"/>
        <v/>
      </c>
      <c r="Z1518" t="str">
        <f t="shared" si="666"/>
        <v/>
      </c>
      <c r="AA1518" t="str">
        <f t="shared" si="687"/>
        <v/>
      </c>
      <c r="AB1518" t="str">
        <f t="shared" si="688"/>
        <v/>
      </c>
      <c r="AC1518" t="str">
        <f t="shared" si="689"/>
        <v/>
      </c>
      <c r="AD1518" t="str">
        <f t="shared" si="690"/>
        <v/>
      </c>
      <c r="AE1518" t="str">
        <f t="shared" si="691"/>
        <v/>
      </c>
      <c r="AF1518" t="str">
        <f t="shared" si="692"/>
        <v/>
      </c>
    </row>
    <row r="1519" spans="4:32" ht="14.4" hidden="1">
      <c r="D1519" t="str">
        <f t="shared" si="667"/>
        <v/>
      </c>
      <c r="E1519" t="str">
        <f t="shared" si="668"/>
        <v/>
      </c>
      <c r="F1519" t="str">
        <f t="shared" si="669"/>
        <v/>
      </c>
      <c r="G1519" t="str">
        <f t="shared" si="693"/>
        <v/>
      </c>
      <c r="I1519" t="str">
        <f t="shared" si="670"/>
        <v/>
      </c>
      <c r="J1519" t="str">
        <f t="shared" si="671"/>
        <v/>
      </c>
      <c r="K1519" t="str">
        <f t="shared" si="672"/>
        <v/>
      </c>
      <c r="L1519" t="str">
        <f t="shared" si="673"/>
        <v/>
      </c>
      <c r="M1519" t="str">
        <f t="shared" si="674"/>
        <v/>
      </c>
      <c r="N1519" t="str">
        <f t="shared" si="675"/>
        <v/>
      </c>
      <c r="O1519" t="str">
        <f t="shared" si="676"/>
        <v/>
      </c>
      <c r="P1519" t="str">
        <f t="shared" si="677"/>
        <v/>
      </c>
      <c r="Q1519" t="str">
        <f t="shared" si="678"/>
        <v/>
      </c>
      <c r="R1519" t="str">
        <f t="shared" si="679"/>
        <v/>
      </c>
      <c r="S1519" t="str">
        <f t="shared" si="680"/>
        <v/>
      </c>
      <c r="T1519" t="str">
        <f t="shared" si="681"/>
        <v/>
      </c>
      <c r="U1519" t="str">
        <f t="shared" si="682"/>
        <v/>
      </c>
      <c r="V1519" t="str">
        <f t="shared" si="683"/>
        <v/>
      </c>
      <c r="W1519" t="str">
        <f t="shared" si="684"/>
        <v/>
      </c>
      <c r="X1519" t="str">
        <f t="shared" si="685"/>
        <v/>
      </c>
      <c r="Y1519" t="str">
        <f t="shared" si="686"/>
        <v/>
      </c>
      <c r="Z1519" t="str">
        <f t="shared" si="666"/>
        <v/>
      </c>
      <c r="AA1519" t="str">
        <f t="shared" si="687"/>
        <v/>
      </c>
      <c r="AB1519" t="str">
        <f t="shared" si="688"/>
        <v/>
      </c>
      <c r="AC1519" t="str">
        <f t="shared" si="689"/>
        <v/>
      </c>
      <c r="AD1519" t="str">
        <f t="shared" si="690"/>
        <v/>
      </c>
      <c r="AE1519" t="str">
        <f t="shared" si="691"/>
        <v/>
      </c>
      <c r="AF1519" t="str">
        <f t="shared" si="692"/>
        <v/>
      </c>
    </row>
    <row r="1520" spans="4:32" ht="14.4" hidden="1">
      <c r="D1520" t="str">
        <f t="shared" si="667"/>
        <v/>
      </c>
      <c r="E1520" t="str">
        <f t="shared" si="668"/>
        <v/>
      </c>
      <c r="F1520" t="str">
        <f t="shared" si="669"/>
        <v/>
      </c>
      <c r="G1520" t="str">
        <f t="shared" si="693"/>
        <v/>
      </c>
      <c r="I1520" t="str">
        <f t="shared" si="670"/>
        <v/>
      </c>
      <c r="J1520" t="str">
        <f t="shared" si="671"/>
        <v/>
      </c>
      <c r="K1520" t="str">
        <f t="shared" si="672"/>
        <v/>
      </c>
      <c r="L1520" t="str">
        <f t="shared" si="673"/>
        <v/>
      </c>
      <c r="M1520" t="str">
        <f t="shared" si="674"/>
        <v/>
      </c>
      <c r="N1520" t="str">
        <f t="shared" si="675"/>
        <v/>
      </c>
      <c r="O1520" t="str">
        <f t="shared" si="676"/>
        <v/>
      </c>
      <c r="P1520" t="str">
        <f t="shared" si="677"/>
        <v/>
      </c>
      <c r="Q1520" t="str">
        <f t="shared" si="678"/>
        <v/>
      </c>
      <c r="R1520" t="str">
        <f t="shared" si="679"/>
        <v/>
      </c>
      <c r="S1520" t="str">
        <f t="shared" si="680"/>
        <v/>
      </c>
      <c r="T1520" t="str">
        <f t="shared" si="681"/>
        <v/>
      </c>
      <c r="U1520" t="str">
        <f t="shared" si="682"/>
        <v/>
      </c>
      <c r="V1520" t="str">
        <f t="shared" si="683"/>
        <v/>
      </c>
      <c r="W1520" t="str">
        <f t="shared" si="684"/>
        <v/>
      </c>
      <c r="X1520" t="str">
        <f t="shared" si="685"/>
        <v/>
      </c>
      <c r="Y1520" t="str">
        <f t="shared" si="686"/>
        <v/>
      </c>
      <c r="Z1520" t="str">
        <f t="shared" si="666"/>
        <v/>
      </c>
      <c r="AA1520" t="str">
        <f t="shared" si="687"/>
        <v/>
      </c>
      <c r="AB1520" t="str">
        <f t="shared" si="688"/>
        <v/>
      </c>
      <c r="AC1520" t="str">
        <f t="shared" si="689"/>
        <v/>
      </c>
      <c r="AD1520" t="str">
        <f t="shared" si="690"/>
        <v/>
      </c>
      <c r="AE1520" t="str">
        <f t="shared" si="691"/>
        <v/>
      </c>
      <c r="AF1520" t="str">
        <f t="shared" si="692"/>
        <v/>
      </c>
    </row>
    <row r="1521" spans="4:32" ht="14.4" hidden="1">
      <c r="D1521" t="str">
        <f t="shared" si="667"/>
        <v/>
      </c>
      <c r="E1521" t="str">
        <f t="shared" si="668"/>
        <v/>
      </c>
      <c r="F1521" t="str">
        <f t="shared" si="669"/>
        <v/>
      </c>
      <c r="G1521" t="str">
        <f t="shared" si="693"/>
        <v/>
      </c>
      <c r="I1521" t="str">
        <f t="shared" si="670"/>
        <v/>
      </c>
      <c r="J1521" t="str">
        <f t="shared" si="671"/>
        <v/>
      </c>
      <c r="K1521" t="str">
        <f t="shared" si="672"/>
        <v/>
      </c>
      <c r="L1521" t="str">
        <f t="shared" si="673"/>
        <v/>
      </c>
      <c r="M1521" t="str">
        <f t="shared" si="674"/>
        <v/>
      </c>
      <c r="N1521" t="str">
        <f t="shared" si="675"/>
        <v/>
      </c>
      <c r="O1521" t="str">
        <f t="shared" si="676"/>
        <v/>
      </c>
      <c r="P1521" t="str">
        <f t="shared" si="677"/>
        <v/>
      </c>
      <c r="Q1521" t="str">
        <f t="shared" si="678"/>
        <v/>
      </c>
      <c r="R1521" t="str">
        <f t="shared" si="679"/>
        <v/>
      </c>
      <c r="S1521" t="str">
        <f t="shared" si="680"/>
        <v/>
      </c>
      <c r="T1521" t="str">
        <f t="shared" si="681"/>
        <v/>
      </c>
      <c r="U1521" t="str">
        <f t="shared" si="682"/>
        <v/>
      </c>
      <c r="V1521" t="str">
        <f t="shared" si="683"/>
        <v/>
      </c>
      <c r="W1521" t="str">
        <f t="shared" si="684"/>
        <v/>
      </c>
      <c r="X1521" t="str">
        <f t="shared" si="685"/>
        <v/>
      </c>
      <c r="Y1521" t="str">
        <f t="shared" si="686"/>
        <v/>
      </c>
      <c r="Z1521" t="str">
        <f t="shared" si="666"/>
        <v/>
      </c>
      <c r="AA1521" t="str">
        <f t="shared" si="687"/>
        <v/>
      </c>
      <c r="AB1521" t="str">
        <f t="shared" si="688"/>
        <v/>
      </c>
      <c r="AC1521" t="str">
        <f t="shared" si="689"/>
        <v/>
      </c>
      <c r="AD1521" t="str">
        <f t="shared" si="690"/>
        <v/>
      </c>
      <c r="AE1521" t="str">
        <f t="shared" si="691"/>
        <v/>
      </c>
      <c r="AF1521" t="str">
        <f t="shared" si="692"/>
        <v/>
      </c>
    </row>
    <row r="1522" spans="4:32" ht="14.4" hidden="1">
      <c r="D1522" t="str">
        <f t="shared" si="667"/>
        <v/>
      </c>
      <c r="E1522" t="str">
        <f t="shared" si="668"/>
        <v/>
      </c>
      <c r="F1522" t="str">
        <f t="shared" si="669"/>
        <v/>
      </c>
      <c r="G1522" t="str">
        <f t="shared" si="693"/>
        <v/>
      </c>
      <c r="I1522" t="str">
        <f t="shared" si="670"/>
        <v/>
      </c>
      <c r="J1522" t="str">
        <f t="shared" si="671"/>
        <v/>
      </c>
      <c r="K1522" t="str">
        <f t="shared" si="672"/>
        <v/>
      </c>
      <c r="L1522" t="str">
        <f t="shared" si="673"/>
        <v/>
      </c>
      <c r="M1522" t="str">
        <f t="shared" si="674"/>
        <v/>
      </c>
      <c r="N1522" t="str">
        <f t="shared" si="675"/>
        <v/>
      </c>
      <c r="O1522" t="str">
        <f t="shared" si="676"/>
        <v/>
      </c>
      <c r="P1522" t="str">
        <f t="shared" si="677"/>
        <v/>
      </c>
      <c r="Q1522" t="str">
        <f t="shared" si="678"/>
        <v/>
      </c>
      <c r="R1522" t="str">
        <f t="shared" si="679"/>
        <v/>
      </c>
      <c r="S1522" t="str">
        <f t="shared" si="680"/>
        <v/>
      </c>
      <c r="T1522" t="str">
        <f t="shared" si="681"/>
        <v/>
      </c>
      <c r="U1522" t="str">
        <f t="shared" si="682"/>
        <v/>
      </c>
      <c r="V1522" t="str">
        <f t="shared" si="683"/>
        <v/>
      </c>
      <c r="W1522" t="str">
        <f t="shared" si="684"/>
        <v/>
      </c>
      <c r="X1522" t="str">
        <f t="shared" si="685"/>
        <v/>
      </c>
      <c r="Y1522" t="str">
        <f t="shared" si="686"/>
        <v/>
      </c>
      <c r="Z1522" t="str">
        <f t="shared" si="666"/>
        <v/>
      </c>
      <c r="AA1522" t="str">
        <f t="shared" si="687"/>
        <v/>
      </c>
      <c r="AB1522" t="str">
        <f t="shared" si="688"/>
        <v/>
      </c>
      <c r="AC1522" t="str">
        <f t="shared" si="689"/>
        <v/>
      </c>
      <c r="AD1522" t="str">
        <f t="shared" si="690"/>
        <v/>
      </c>
      <c r="AE1522" t="str">
        <f t="shared" si="691"/>
        <v/>
      </c>
      <c r="AF1522" t="str">
        <f t="shared" si="692"/>
        <v/>
      </c>
    </row>
    <row r="1523" spans="4:32" ht="14.4" hidden="1">
      <c r="D1523" t="str">
        <f t="shared" si="667"/>
        <v/>
      </c>
      <c r="E1523" t="str">
        <f t="shared" si="668"/>
        <v/>
      </c>
      <c r="F1523" t="str">
        <f t="shared" si="669"/>
        <v/>
      </c>
      <c r="G1523" t="str">
        <f t="shared" si="693"/>
        <v/>
      </c>
      <c r="I1523" t="str">
        <f t="shared" si="670"/>
        <v/>
      </c>
      <c r="J1523" t="str">
        <f t="shared" si="671"/>
        <v/>
      </c>
      <c r="K1523" t="str">
        <f t="shared" si="672"/>
        <v/>
      </c>
      <c r="L1523" t="str">
        <f t="shared" si="673"/>
        <v/>
      </c>
      <c r="M1523" t="str">
        <f t="shared" si="674"/>
        <v/>
      </c>
      <c r="N1523" t="str">
        <f t="shared" si="675"/>
        <v/>
      </c>
      <c r="O1523" t="str">
        <f t="shared" si="676"/>
        <v/>
      </c>
      <c r="P1523" t="str">
        <f t="shared" si="677"/>
        <v/>
      </c>
      <c r="Q1523" t="str">
        <f t="shared" si="678"/>
        <v/>
      </c>
      <c r="R1523" t="str">
        <f t="shared" si="679"/>
        <v/>
      </c>
      <c r="S1523" t="str">
        <f t="shared" si="680"/>
        <v/>
      </c>
      <c r="T1523" t="str">
        <f t="shared" si="681"/>
        <v/>
      </c>
      <c r="U1523" t="str">
        <f t="shared" si="682"/>
        <v/>
      </c>
      <c r="V1523" t="str">
        <f t="shared" si="683"/>
        <v/>
      </c>
      <c r="W1523" t="str">
        <f t="shared" si="684"/>
        <v/>
      </c>
      <c r="X1523" t="str">
        <f t="shared" si="685"/>
        <v/>
      </c>
      <c r="Y1523" t="str">
        <f t="shared" si="686"/>
        <v/>
      </c>
      <c r="Z1523" t="str">
        <f t="shared" si="666"/>
        <v/>
      </c>
      <c r="AA1523" t="str">
        <f t="shared" si="687"/>
        <v/>
      </c>
      <c r="AB1523" t="str">
        <f t="shared" si="688"/>
        <v/>
      </c>
      <c r="AC1523" t="str">
        <f t="shared" si="689"/>
        <v/>
      </c>
      <c r="AD1523" t="str">
        <f t="shared" si="690"/>
        <v/>
      </c>
      <c r="AE1523" t="str">
        <f t="shared" si="691"/>
        <v/>
      </c>
      <c r="AF1523" t="str">
        <f t="shared" si="692"/>
        <v/>
      </c>
    </row>
    <row r="1524" spans="4:32" ht="14.4" hidden="1">
      <c r="D1524" t="str">
        <f t="shared" si="667"/>
        <v/>
      </c>
      <c r="E1524" t="str">
        <f t="shared" si="668"/>
        <v/>
      </c>
      <c r="F1524" t="str">
        <f t="shared" si="669"/>
        <v/>
      </c>
      <c r="G1524" t="str">
        <f t="shared" si="693"/>
        <v/>
      </c>
      <c r="I1524" t="str">
        <f t="shared" si="670"/>
        <v/>
      </c>
      <c r="J1524" t="str">
        <f t="shared" si="671"/>
        <v/>
      </c>
      <c r="K1524" t="str">
        <f t="shared" si="672"/>
        <v/>
      </c>
      <c r="L1524" t="str">
        <f t="shared" si="673"/>
        <v/>
      </c>
      <c r="M1524" t="str">
        <f t="shared" si="674"/>
        <v/>
      </c>
      <c r="N1524" t="str">
        <f t="shared" si="675"/>
        <v/>
      </c>
      <c r="O1524" t="str">
        <f t="shared" si="676"/>
        <v/>
      </c>
      <c r="P1524" t="str">
        <f t="shared" si="677"/>
        <v/>
      </c>
      <c r="Q1524" t="str">
        <f t="shared" si="678"/>
        <v/>
      </c>
      <c r="R1524" t="str">
        <f t="shared" si="679"/>
        <v/>
      </c>
      <c r="S1524" t="str">
        <f t="shared" si="680"/>
        <v/>
      </c>
      <c r="T1524" t="str">
        <f t="shared" si="681"/>
        <v/>
      </c>
      <c r="U1524" t="str">
        <f t="shared" si="682"/>
        <v/>
      </c>
      <c r="V1524" t="str">
        <f t="shared" si="683"/>
        <v/>
      </c>
      <c r="W1524" t="str">
        <f t="shared" si="684"/>
        <v/>
      </c>
      <c r="X1524" t="str">
        <f t="shared" si="685"/>
        <v/>
      </c>
      <c r="Y1524" t="str">
        <f t="shared" si="686"/>
        <v/>
      </c>
      <c r="Z1524" t="str">
        <f t="shared" si="666"/>
        <v/>
      </c>
      <c r="AA1524" t="str">
        <f t="shared" si="687"/>
        <v/>
      </c>
      <c r="AB1524" t="str">
        <f t="shared" si="688"/>
        <v/>
      </c>
      <c r="AC1524" t="str">
        <f t="shared" si="689"/>
        <v/>
      </c>
      <c r="AD1524" t="str">
        <f t="shared" si="690"/>
        <v/>
      </c>
      <c r="AE1524" t="str">
        <f t="shared" si="691"/>
        <v/>
      </c>
      <c r="AF1524" t="str">
        <f t="shared" si="692"/>
        <v/>
      </c>
    </row>
    <row r="1525" spans="4:32" ht="14.4" hidden="1">
      <c r="D1525" t="str">
        <f t="shared" si="667"/>
        <v/>
      </c>
      <c r="E1525" t="str">
        <f t="shared" si="668"/>
        <v/>
      </c>
      <c r="F1525" t="str">
        <f t="shared" si="669"/>
        <v/>
      </c>
      <c r="G1525" t="str">
        <f t="shared" si="693"/>
        <v/>
      </c>
      <c r="I1525" t="str">
        <f t="shared" si="670"/>
        <v/>
      </c>
      <c r="J1525" t="str">
        <f t="shared" si="671"/>
        <v/>
      </c>
      <c r="K1525" t="str">
        <f t="shared" si="672"/>
        <v/>
      </c>
      <c r="L1525" t="str">
        <f t="shared" si="673"/>
        <v/>
      </c>
      <c r="M1525" t="str">
        <f t="shared" si="674"/>
        <v/>
      </c>
      <c r="N1525" t="str">
        <f t="shared" si="675"/>
        <v/>
      </c>
      <c r="O1525" t="str">
        <f t="shared" si="676"/>
        <v/>
      </c>
      <c r="P1525" t="str">
        <f t="shared" si="677"/>
        <v/>
      </c>
      <c r="Q1525" t="str">
        <f t="shared" si="678"/>
        <v/>
      </c>
      <c r="R1525" t="str">
        <f t="shared" si="679"/>
        <v/>
      </c>
      <c r="S1525" t="str">
        <f t="shared" si="680"/>
        <v/>
      </c>
      <c r="T1525" t="str">
        <f t="shared" si="681"/>
        <v/>
      </c>
      <c r="U1525" t="str">
        <f t="shared" si="682"/>
        <v/>
      </c>
      <c r="V1525" t="str">
        <f t="shared" si="683"/>
        <v/>
      </c>
      <c r="W1525" t="str">
        <f t="shared" si="684"/>
        <v/>
      </c>
      <c r="X1525" t="str">
        <f t="shared" si="685"/>
        <v/>
      </c>
      <c r="Y1525" t="str">
        <f t="shared" si="686"/>
        <v/>
      </c>
      <c r="Z1525" t="str">
        <f t="shared" ref="Z1525:Z1588" si="694">IF(ISBLANK(A1525), "", BR1525)</f>
        <v/>
      </c>
      <c r="AA1525" t="str">
        <f t="shared" si="687"/>
        <v/>
      </c>
      <c r="AB1525" t="str">
        <f t="shared" si="688"/>
        <v/>
      </c>
      <c r="AC1525" t="str">
        <f t="shared" si="689"/>
        <v/>
      </c>
      <c r="AD1525" t="str">
        <f t="shared" si="690"/>
        <v/>
      </c>
      <c r="AE1525" t="str">
        <f t="shared" si="691"/>
        <v/>
      </c>
      <c r="AF1525" t="str">
        <f t="shared" si="692"/>
        <v/>
      </c>
    </row>
    <row r="1526" spans="4:32" ht="14.4" hidden="1">
      <c r="D1526" t="str">
        <f t="shared" si="667"/>
        <v/>
      </c>
      <c r="E1526" t="str">
        <f t="shared" si="668"/>
        <v/>
      </c>
      <c r="F1526" t="str">
        <f t="shared" si="669"/>
        <v/>
      </c>
      <c r="G1526" t="str">
        <f t="shared" si="693"/>
        <v/>
      </c>
      <c r="I1526" t="str">
        <f t="shared" si="670"/>
        <v/>
      </c>
      <c r="J1526" t="str">
        <f t="shared" si="671"/>
        <v/>
      </c>
      <c r="K1526" t="str">
        <f t="shared" si="672"/>
        <v/>
      </c>
      <c r="L1526" t="str">
        <f t="shared" si="673"/>
        <v/>
      </c>
      <c r="M1526" t="str">
        <f t="shared" si="674"/>
        <v/>
      </c>
      <c r="N1526" t="str">
        <f t="shared" si="675"/>
        <v/>
      </c>
      <c r="O1526" t="str">
        <f t="shared" si="676"/>
        <v/>
      </c>
      <c r="P1526" t="str">
        <f t="shared" si="677"/>
        <v/>
      </c>
      <c r="Q1526" t="str">
        <f t="shared" si="678"/>
        <v/>
      </c>
      <c r="R1526" t="str">
        <f t="shared" si="679"/>
        <v/>
      </c>
      <c r="S1526" t="str">
        <f t="shared" si="680"/>
        <v/>
      </c>
      <c r="T1526" t="str">
        <f t="shared" si="681"/>
        <v/>
      </c>
      <c r="U1526" t="str">
        <f t="shared" si="682"/>
        <v/>
      </c>
      <c r="V1526" t="str">
        <f t="shared" si="683"/>
        <v/>
      </c>
      <c r="W1526" t="str">
        <f t="shared" si="684"/>
        <v/>
      </c>
      <c r="X1526" t="str">
        <f t="shared" si="685"/>
        <v/>
      </c>
      <c r="Y1526" t="str">
        <f t="shared" si="686"/>
        <v/>
      </c>
      <c r="Z1526" t="str">
        <f t="shared" si="694"/>
        <v/>
      </c>
      <c r="AA1526" t="str">
        <f t="shared" si="687"/>
        <v/>
      </c>
      <c r="AB1526" t="str">
        <f t="shared" si="688"/>
        <v/>
      </c>
      <c r="AC1526" t="str">
        <f t="shared" si="689"/>
        <v/>
      </c>
      <c r="AD1526" t="str">
        <f t="shared" si="690"/>
        <v/>
      </c>
      <c r="AE1526" t="str">
        <f t="shared" si="691"/>
        <v/>
      </c>
      <c r="AF1526" t="str">
        <f t="shared" si="692"/>
        <v/>
      </c>
    </row>
    <row r="1527" spans="4:32" ht="14.4" hidden="1">
      <c r="D1527" t="str">
        <f t="shared" si="667"/>
        <v/>
      </c>
      <c r="E1527" t="str">
        <f t="shared" si="668"/>
        <v/>
      </c>
      <c r="F1527" t="str">
        <f t="shared" si="669"/>
        <v/>
      </c>
      <c r="G1527" t="str">
        <f t="shared" si="693"/>
        <v/>
      </c>
      <c r="I1527" t="str">
        <f t="shared" si="670"/>
        <v/>
      </c>
      <c r="J1527" t="str">
        <f t="shared" si="671"/>
        <v/>
      </c>
      <c r="K1527" t="str">
        <f t="shared" si="672"/>
        <v/>
      </c>
      <c r="L1527" t="str">
        <f t="shared" si="673"/>
        <v/>
      </c>
      <c r="M1527" t="str">
        <f t="shared" si="674"/>
        <v/>
      </c>
      <c r="N1527" t="str">
        <f t="shared" si="675"/>
        <v/>
      </c>
      <c r="O1527" t="str">
        <f t="shared" si="676"/>
        <v/>
      </c>
      <c r="P1527" t="str">
        <f t="shared" si="677"/>
        <v/>
      </c>
      <c r="Q1527" t="str">
        <f t="shared" si="678"/>
        <v/>
      </c>
      <c r="R1527" t="str">
        <f t="shared" si="679"/>
        <v/>
      </c>
      <c r="S1527" t="str">
        <f t="shared" si="680"/>
        <v/>
      </c>
      <c r="T1527" t="str">
        <f t="shared" si="681"/>
        <v/>
      </c>
      <c r="U1527" t="str">
        <f t="shared" si="682"/>
        <v/>
      </c>
      <c r="V1527" t="str">
        <f t="shared" si="683"/>
        <v/>
      </c>
      <c r="W1527" t="str">
        <f t="shared" si="684"/>
        <v/>
      </c>
      <c r="X1527" t="str">
        <f t="shared" si="685"/>
        <v/>
      </c>
      <c r="Y1527" t="str">
        <f t="shared" si="686"/>
        <v/>
      </c>
      <c r="Z1527" t="str">
        <f t="shared" si="694"/>
        <v/>
      </c>
      <c r="AA1527" t="str">
        <f t="shared" si="687"/>
        <v/>
      </c>
      <c r="AB1527" t="str">
        <f t="shared" si="688"/>
        <v/>
      </c>
      <c r="AC1527" t="str">
        <f t="shared" si="689"/>
        <v/>
      </c>
      <c r="AD1527" t="str">
        <f t="shared" si="690"/>
        <v/>
      </c>
      <c r="AE1527" t="str">
        <f t="shared" si="691"/>
        <v/>
      </c>
      <c r="AF1527" t="str">
        <f t="shared" si="692"/>
        <v/>
      </c>
    </row>
    <row r="1528" spans="4:32" ht="14.4" hidden="1">
      <c r="D1528" t="str">
        <f t="shared" si="667"/>
        <v/>
      </c>
      <c r="E1528" t="str">
        <f t="shared" si="668"/>
        <v/>
      </c>
      <c r="F1528" t="str">
        <f t="shared" si="669"/>
        <v/>
      </c>
      <c r="G1528" t="str">
        <f t="shared" si="693"/>
        <v/>
      </c>
      <c r="I1528" t="str">
        <f t="shared" si="670"/>
        <v/>
      </c>
      <c r="J1528" t="str">
        <f t="shared" si="671"/>
        <v/>
      </c>
      <c r="K1528" t="str">
        <f t="shared" si="672"/>
        <v/>
      </c>
      <c r="L1528" t="str">
        <f t="shared" si="673"/>
        <v/>
      </c>
      <c r="M1528" t="str">
        <f t="shared" si="674"/>
        <v/>
      </c>
      <c r="N1528" t="str">
        <f t="shared" si="675"/>
        <v/>
      </c>
      <c r="O1528" t="str">
        <f t="shared" si="676"/>
        <v/>
      </c>
      <c r="P1528" t="str">
        <f t="shared" si="677"/>
        <v/>
      </c>
      <c r="Q1528" t="str">
        <f t="shared" si="678"/>
        <v/>
      </c>
      <c r="R1528" t="str">
        <f t="shared" si="679"/>
        <v/>
      </c>
      <c r="S1528" t="str">
        <f t="shared" si="680"/>
        <v/>
      </c>
      <c r="T1528" t="str">
        <f t="shared" si="681"/>
        <v/>
      </c>
      <c r="U1528" t="str">
        <f t="shared" si="682"/>
        <v/>
      </c>
      <c r="V1528" t="str">
        <f t="shared" si="683"/>
        <v/>
      </c>
      <c r="W1528" t="str">
        <f t="shared" si="684"/>
        <v/>
      </c>
      <c r="X1528" t="str">
        <f t="shared" si="685"/>
        <v/>
      </c>
      <c r="Y1528" t="str">
        <f t="shared" si="686"/>
        <v/>
      </c>
      <c r="Z1528" t="str">
        <f t="shared" si="694"/>
        <v/>
      </c>
      <c r="AA1528" t="str">
        <f t="shared" si="687"/>
        <v/>
      </c>
      <c r="AB1528" t="str">
        <f t="shared" si="688"/>
        <v/>
      </c>
      <c r="AC1528" t="str">
        <f t="shared" si="689"/>
        <v/>
      </c>
      <c r="AD1528" t="str">
        <f t="shared" si="690"/>
        <v/>
      </c>
      <c r="AE1528" t="str">
        <f t="shared" si="691"/>
        <v/>
      </c>
      <c r="AF1528" t="str">
        <f t="shared" si="692"/>
        <v/>
      </c>
    </row>
    <row r="1529" spans="4:32" ht="14.4" hidden="1">
      <c r="D1529" t="str">
        <f t="shared" si="667"/>
        <v/>
      </c>
      <c r="E1529" t="str">
        <f t="shared" si="668"/>
        <v/>
      </c>
      <c r="F1529" t="str">
        <f t="shared" si="669"/>
        <v/>
      </c>
      <c r="G1529" t="str">
        <f t="shared" si="693"/>
        <v/>
      </c>
      <c r="I1529" t="str">
        <f t="shared" si="670"/>
        <v/>
      </c>
      <c r="J1529" t="str">
        <f t="shared" si="671"/>
        <v/>
      </c>
      <c r="K1529" t="str">
        <f t="shared" si="672"/>
        <v/>
      </c>
      <c r="L1529" t="str">
        <f t="shared" si="673"/>
        <v/>
      </c>
      <c r="M1529" t="str">
        <f t="shared" si="674"/>
        <v/>
      </c>
      <c r="N1529" t="str">
        <f t="shared" si="675"/>
        <v/>
      </c>
      <c r="O1529" t="str">
        <f t="shared" si="676"/>
        <v/>
      </c>
      <c r="P1529" t="str">
        <f t="shared" si="677"/>
        <v/>
      </c>
      <c r="Q1529" t="str">
        <f t="shared" si="678"/>
        <v/>
      </c>
      <c r="R1529" t="str">
        <f t="shared" si="679"/>
        <v/>
      </c>
      <c r="S1529" t="str">
        <f t="shared" si="680"/>
        <v/>
      </c>
      <c r="T1529" t="str">
        <f t="shared" si="681"/>
        <v/>
      </c>
      <c r="U1529" t="str">
        <f t="shared" si="682"/>
        <v/>
      </c>
      <c r="V1529" t="str">
        <f t="shared" si="683"/>
        <v/>
      </c>
      <c r="W1529" t="str">
        <f t="shared" si="684"/>
        <v/>
      </c>
      <c r="X1529" t="str">
        <f t="shared" si="685"/>
        <v/>
      </c>
      <c r="Y1529" t="str">
        <f t="shared" si="686"/>
        <v/>
      </c>
      <c r="Z1529" t="str">
        <f t="shared" si="694"/>
        <v/>
      </c>
      <c r="AA1529" t="str">
        <f t="shared" si="687"/>
        <v/>
      </c>
      <c r="AB1529" t="str">
        <f t="shared" si="688"/>
        <v/>
      </c>
      <c r="AC1529" t="str">
        <f t="shared" si="689"/>
        <v/>
      </c>
      <c r="AD1529" t="str">
        <f t="shared" si="690"/>
        <v/>
      </c>
      <c r="AE1529" t="str">
        <f t="shared" si="691"/>
        <v/>
      </c>
      <c r="AF1529" t="str">
        <f t="shared" si="692"/>
        <v/>
      </c>
    </row>
    <row r="1530" spans="4:32" ht="14.4" hidden="1">
      <c r="D1530" t="str">
        <f t="shared" si="667"/>
        <v/>
      </c>
      <c r="E1530" t="str">
        <f t="shared" si="668"/>
        <v/>
      </c>
      <c r="F1530" t="str">
        <f t="shared" si="669"/>
        <v/>
      </c>
      <c r="G1530" t="str">
        <f t="shared" si="693"/>
        <v/>
      </c>
      <c r="I1530" t="str">
        <f t="shared" si="670"/>
        <v/>
      </c>
      <c r="J1530" t="str">
        <f t="shared" si="671"/>
        <v/>
      </c>
      <c r="K1530" t="str">
        <f t="shared" si="672"/>
        <v/>
      </c>
      <c r="L1530" t="str">
        <f t="shared" si="673"/>
        <v/>
      </c>
      <c r="M1530" t="str">
        <f t="shared" si="674"/>
        <v/>
      </c>
      <c r="N1530" t="str">
        <f t="shared" si="675"/>
        <v/>
      </c>
      <c r="O1530" t="str">
        <f t="shared" si="676"/>
        <v/>
      </c>
      <c r="P1530" t="str">
        <f t="shared" si="677"/>
        <v/>
      </c>
      <c r="Q1530" t="str">
        <f t="shared" si="678"/>
        <v/>
      </c>
      <c r="R1530" t="str">
        <f t="shared" si="679"/>
        <v/>
      </c>
      <c r="S1530" t="str">
        <f t="shared" si="680"/>
        <v/>
      </c>
      <c r="T1530" t="str">
        <f t="shared" si="681"/>
        <v/>
      </c>
      <c r="U1530" t="str">
        <f t="shared" si="682"/>
        <v/>
      </c>
      <c r="V1530" t="str">
        <f t="shared" si="683"/>
        <v/>
      </c>
      <c r="W1530" t="str">
        <f t="shared" si="684"/>
        <v/>
      </c>
      <c r="X1530" t="str">
        <f t="shared" si="685"/>
        <v/>
      </c>
      <c r="Y1530" t="str">
        <f t="shared" si="686"/>
        <v/>
      </c>
      <c r="Z1530" t="str">
        <f t="shared" si="694"/>
        <v/>
      </c>
      <c r="AA1530" t="str">
        <f t="shared" si="687"/>
        <v/>
      </c>
      <c r="AB1530" t="str">
        <f t="shared" si="688"/>
        <v/>
      </c>
      <c r="AC1530" t="str">
        <f t="shared" si="689"/>
        <v/>
      </c>
      <c r="AD1530" t="str">
        <f t="shared" si="690"/>
        <v/>
      </c>
      <c r="AE1530" t="str">
        <f t="shared" si="691"/>
        <v/>
      </c>
      <c r="AF1530" t="str">
        <f t="shared" si="692"/>
        <v/>
      </c>
    </row>
    <row r="1531" spans="4:32" ht="14.4" hidden="1">
      <c r="D1531" t="str">
        <f t="shared" si="667"/>
        <v/>
      </c>
      <c r="E1531" t="str">
        <f t="shared" si="668"/>
        <v/>
      </c>
      <c r="F1531" t="str">
        <f t="shared" si="669"/>
        <v/>
      </c>
      <c r="G1531" t="str">
        <f t="shared" si="693"/>
        <v/>
      </c>
      <c r="I1531" t="str">
        <f t="shared" si="670"/>
        <v/>
      </c>
      <c r="J1531" t="str">
        <f t="shared" si="671"/>
        <v/>
      </c>
      <c r="K1531" t="str">
        <f t="shared" si="672"/>
        <v/>
      </c>
      <c r="L1531" t="str">
        <f t="shared" si="673"/>
        <v/>
      </c>
      <c r="M1531" t="str">
        <f t="shared" si="674"/>
        <v/>
      </c>
      <c r="N1531" t="str">
        <f t="shared" si="675"/>
        <v/>
      </c>
      <c r="O1531" t="str">
        <f t="shared" si="676"/>
        <v/>
      </c>
      <c r="P1531" t="str">
        <f t="shared" si="677"/>
        <v/>
      </c>
      <c r="Q1531" t="str">
        <f t="shared" si="678"/>
        <v/>
      </c>
      <c r="R1531" t="str">
        <f t="shared" si="679"/>
        <v/>
      </c>
      <c r="S1531" t="str">
        <f t="shared" si="680"/>
        <v/>
      </c>
      <c r="T1531" t="str">
        <f t="shared" si="681"/>
        <v/>
      </c>
      <c r="U1531" t="str">
        <f t="shared" si="682"/>
        <v/>
      </c>
      <c r="V1531" t="str">
        <f t="shared" si="683"/>
        <v/>
      </c>
      <c r="W1531" t="str">
        <f t="shared" si="684"/>
        <v/>
      </c>
      <c r="X1531" t="str">
        <f t="shared" si="685"/>
        <v/>
      </c>
      <c r="Y1531" t="str">
        <f t="shared" si="686"/>
        <v/>
      </c>
      <c r="Z1531" t="str">
        <f t="shared" si="694"/>
        <v/>
      </c>
      <c r="AA1531" t="str">
        <f t="shared" si="687"/>
        <v/>
      </c>
      <c r="AB1531" t="str">
        <f t="shared" si="688"/>
        <v/>
      </c>
      <c r="AC1531" t="str">
        <f t="shared" si="689"/>
        <v/>
      </c>
      <c r="AD1531" t="str">
        <f t="shared" si="690"/>
        <v/>
      </c>
      <c r="AE1531" t="str">
        <f t="shared" si="691"/>
        <v/>
      </c>
      <c r="AF1531" t="str">
        <f t="shared" si="692"/>
        <v/>
      </c>
    </row>
    <row r="1532" spans="4:32" ht="14.4" hidden="1">
      <c r="D1532" t="str">
        <f t="shared" si="667"/>
        <v/>
      </c>
      <c r="E1532" t="str">
        <f t="shared" si="668"/>
        <v/>
      </c>
      <c r="F1532" t="str">
        <f t="shared" si="669"/>
        <v/>
      </c>
      <c r="G1532" t="str">
        <f t="shared" si="693"/>
        <v/>
      </c>
      <c r="I1532" t="str">
        <f t="shared" si="670"/>
        <v/>
      </c>
      <c r="J1532" t="str">
        <f t="shared" si="671"/>
        <v/>
      </c>
      <c r="K1532" t="str">
        <f t="shared" si="672"/>
        <v/>
      </c>
      <c r="L1532" t="str">
        <f t="shared" si="673"/>
        <v/>
      </c>
      <c r="M1532" t="str">
        <f t="shared" si="674"/>
        <v/>
      </c>
      <c r="N1532" t="str">
        <f t="shared" si="675"/>
        <v/>
      </c>
      <c r="O1532" t="str">
        <f t="shared" si="676"/>
        <v/>
      </c>
      <c r="P1532" t="str">
        <f t="shared" si="677"/>
        <v/>
      </c>
      <c r="Q1532" t="str">
        <f t="shared" si="678"/>
        <v/>
      </c>
      <c r="R1532" t="str">
        <f t="shared" si="679"/>
        <v/>
      </c>
      <c r="S1532" t="str">
        <f t="shared" si="680"/>
        <v/>
      </c>
      <c r="T1532" t="str">
        <f t="shared" si="681"/>
        <v/>
      </c>
      <c r="U1532" t="str">
        <f t="shared" si="682"/>
        <v/>
      </c>
      <c r="V1532" t="str">
        <f t="shared" si="683"/>
        <v/>
      </c>
      <c r="W1532" t="str">
        <f t="shared" si="684"/>
        <v/>
      </c>
      <c r="X1532" t="str">
        <f t="shared" si="685"/>
        <v/>
      </c>
      <c r="Y1532" t="str">
        <f t="shared" si="686"/>
        <v/>
      </c>
      <c r="Z1532" t="str">
        <f t="shared" si="694"/>
        <v/>
      </c>
      <c r="AA1532" t="str">
        <f t="shared" si="687"/>
        <v/>
      </c>
      <c r="AB1532" t="str">
        <f t="shared" si="688"/>
        <v/>
      </c>
      <c r="AC1532" t="str">
        <f t="shared" si="689"/>
        <v/>
      </c>
      <c r="AD1532" t="str">
        <f t="shared" si="690"/>
        <v/>
      </c>
      <c r="AE1532" t="str">
        <f t="shared" si="691"/>
        <v/>
      </c>
      <c r="AF1532" t="str">
        <f t="shared" si="692"/>
        <v/>
      </c>
    </row>
    <row r="1533" spans="4:32" ht="14.4" hidden="1">
      <c r="D1533" t="str">
        <f t="shared" si="667"/>
        <v/>
      </c>
      <c r="E1533" t="str">
        <f t="shared" si="668"/>
        <v/>
      </c>
      <c r="F1533" t="str">
        <f t="shared" si="669"/>
        <v/>
      </c>
      <c r="G1533" t="str">
        <f t="shared" si="693"/>
        <v/>
      </c>
      <c r="I1533" t="str">
        <f t="shared" si="670"/>
        <v/>
      </c>
      <c r="J1533" t="str">
        <f t="shared" si="671"/>
        <v/>
      </c>
      <c r="K1533" t="str">
        <f t="shared" si="672"/>
        <v/>
      </c>
      <c r="L1533" t="str">
        <f t="shared" si="673"/>
        <v/>
      </c>
      <c r="M1533" t="str">
        <f t="shared" si="674"/>
        <v/>
      </c>
      <c r="N1533" t="str">
        <f t="shared" si="675"/>
        <v/>
      </c>
      <c r="O1533" t="str">
        <f t="shared" si="676"/>
        <v/>
      </c>
      <c r="P1533" t="str">
        <f t="shared" si="677"/>
        <v/>
      </c>
      <c r="Q1533" t="str">
        <f t="shared" si="678"/>
        <v/>
      </c>
      <c r="R1533" t="str">
        <f t="shared" si="679"/>
        <v/>
      </c>
      <c r="S1533" t="str">
        <f t="shared" si="680"/>
        <v/>
      </c>
      <c r="T1533" t="str">
        <f t="shared" si="681"/>
        <v/>
      </c>
      <c r="U1533" t="str">
        <f t="shared" si="682"/>
        <v/>
      </c>
      <c r="V1533" t="str">
        <f t="shared" si="683"/>
        <v/>
      </c>
      <c r="W1533" t="str">
        <f t="shared" si="684"/>
        <v/>
      </c>
      <c r="X1533" t="str">
        <f t="shared" si="685"/>
        <v/>
      </c>
      <c r="Y1533" t="str">
        <f t="shared" si="686"/>
        <v/>
      </c>
      <c r="Z1533" t="str">
        <f t="shared" si="694"/>
        <v/>
      </c>
      <c r="AA1533" t="str">
        <f t="shared" si="687"/>
        <v/>
      </c>
      <c r="AB1533" t="str">
        <f t="shared" si="688"/>
        <v/>
      </c>
      <c r="AC1533" t="str">
        <f t="shared" si="689"/>
        <v/>
      </c>
      <c r="AD1533" t="str">
        <f t="shared" si="690"/>
        <v/>
      </c>
      <c r="AE1533" t="str">
        <f t="shared" si="691"/>
        <v/>
      </c>
      <c r="AF1533" t="str">
        <f t="shared" si="692"/>
        <v/>
      </c>
    </row>
    <row r="1534" spans="4:32" ht="14.4" hidden="1">
      <c r="D1534" t="str">
        <f t="shared" si="667"/>
        <v/>
      </c>
      <c r="E1534" t="str">
        <f t="shared" si="668"/>
        <v/>
      </c>
      <c r="F1534" t="str">
        <f t="shared" si="669"/>
        <v/>
      </c>
      <c r="G1534" t="str">
        <f t="shared" si="693"/>
        <v/>
      </c>
      <c r="I1534" t="str">
        <f t="shared" si="670"/>
        <v/>
      </c>
      <c r="J1534" t="str">
        <f t="shared" si="671"/>
        <v/>
      </c>
      <c r="K1534" t="str">
        <f t="shared" si="672"/>
        <v/>
      </c>
      <c r="L1534" t="str">
        <f t="shared" si="673"/>
        <v/>
      </c>
      <c r="M1534" t="str">
        <f t="shared" si="674"/>
        <v/>
      </c>
      <c r="N1534" t="str">
        <f t="shared" si="675"/>
        <v/>
      </c>
      <c r="O1534" t="str">
        <f t="shared" si="676"/>
        <v/>
      </c>
      <c r="P1534" t="str">
        <f t="shared" si="677"/>
        <v/>
      </c>
      <c r="Q1534" t="str">
        <f t="shared" si="678"/>
        <v/>
      </c>
      <c r="R1534" t="str">
        <f t="shared" si="679"/>
        <v/>
      </c>
      <c r="S1534" t="str">
        <f t="shared" si="680"/>
        <v/>
      </c>
      <c r="T1534" t="str">
        <f t="shared" si="681"/>
        <v/>
      </c>
      <c r="U1534" t="str">
        <f t="shared" si="682"/>
        <v/>
      </c>
      <c r="V1534" t="str">
        <f t="shared" si="683"/>
        <v/>
      </c>
      <c r="W1534" t="str">
        <f t="shared" si="684"/>
        <v/>
      </c>
      <c r="X1534" t="str">
        <f t="shared" si="685"/>
        <v/>
      </c>
      <c r="Y1534" t="str">
        <f t="shared" si="686"/>
        <v/>
      </c>
      <c r="Z1534" t="str">
        <f t="shared" si="694"/>
        <v/>
      </c>
      <c r="AA1534" t="str">
        <f t="shared" si="687"/>
        <v/>
      </c>
      <c r="AB1534" t="str">
        <f t="shared" si="688"/>
        <v/>
      </c>
      <c r="AC1534" t="str">
        <f t="shared" si="689"/>
        <v/>
      </c>
      <c r="AD1534" t="str">
        <f t="shared" si="690"/>
        <v/>
      </c>
      <c r="AE1534" t="str">
        <f t="shared" si="691"/>
        <v/>
      </c>
      <c r="AF1534" t="str">
        <f t="shared" si="692"/>
        <v/>
      </c>
    </row>
    <row r="1535" spans="4:32" ht="14.4" hidden="1">
      <c r="D1535" t="str">
        <f t="shared" si="667"/>
        <v/>
      </c>
      <c r="E1535" t="str">
        <f t="shared" si="668"/>
        <v/>
      </c>
      <c r="F1535" t="str">
        <f t="shared" si="669"/>
        <v/>
      </c>
      <c r="G1535" t="str">
        <f t="shared" si="693"/>
        <v/>
      </c>
      <c r="I1535" t="str">
        <f t="shared" si="670"/>
        <v/>
      </c>
      <c r="J1535" t="str">
        <f t="shared" si="671"/>
        <v/>
      </c>
      <c r="K1535" t="str">
        <f t="shared" si="672"/>
        <v/>
      </c>
      <c r="L1535" t="str">
        <f t="shared" si="673"/>
        <v/>
      </c>
      <c r="M1535" t="str">
        <f t="shared" si="674"/>
        <v/>
      </c>
      <c r="N1535" t="str">
        <f t="shared" si="675"/>
        <v/>
      </c>
      <c r="O1535" t="str">
        <f t="shared" si="676"/>
        <v/>
      </c>
      <c r="P1535" t="str">
        <f t="shared" si="677"/>
        <v/>
      </c>
      <c r="Q1535" t="str">
        <f t="shared" si="678"/>
        <v/>
      </c>
      <c r="R1535" t="str">
        <f t="shared" si="679"/>
        <v/>
      </c>
      <c r="S1535" t="str">
        <f t="shared" si="680"/>
        <v/>
      </c>
      <c r="T1535" t="str">
        <f t="shared" si="681"/>
        <v/>
      </c>
      <c r="U1535" t="str">
        <f t="shared" si="682"/>
        <v/>
      </c>
      <c r="V1535" t="str">
        <f t="shared" si="683"/>
        <v/>
      </c>
      <c r="W1535" t="str">
        <f t="shared" si="684"/>
        <v/>
      </c>
      <c r="X1535" t="str">
        <f t="shared" si="685"/>
        <v/>
      </c>
      <c r="Y1535" t="str">
        <f t="shared" si="686"/>
        <v/>
      </c>
      <c r="Z1535" t="str">
        <f t="shared" si="694"/>
        <v/>
      </c>
      <c r="AA1535" t="str">
        <f t="shared" si="687"/>
        <v/>
      </c>
      <c r="AB1535" t="str">
        <f t="shared" si="688"/>
        <v/>
      </c>
      <c r="AC1535" t="str">
        <f t="shared" si="689"/>
        <v/>
      </c>
      <c r="AD1535" t="str">
        <f t="shared" si="690"/>
        <v/>
      </c>
      <c r="AE1535" t="str">
        <f t="shared" si="691"/>
        <v/>
      </c>
      <c r="AF1535" t="str">
        <f t="shared" si="692"/>
        <v/>
      </c>
    </row>
    <row r="1536" spans="4:32" ht="14.4" hidden="1">
      <c r="D1536" t="str">
        <f t="shared" si="667"/>
        <v/>
      </c>
      <c r="E1536" t="str">
        <f t="shared" si="668"/>
        <v/>
      </c>
      <c r="F1536" t="str">
        <f t="shared" si="669"/>
        <v/>
      </c>
      <c r="G1536" t="str">
        <f t="shared" si="693"/>
        <v/>
      </c>
      <c r="I1536" t="str">
        <f t="shared" si="670"/>
        <v/>
      </c>
      <c r="J1536" t="str">
        <f t="shared" si="671"/>
        <v/>
      </c>
      <c r="K1536" t="str">
        <f t="shared" si="672"/>
        <v/>
      </c>
      <c r="L1536" t="str">
        <f t="shared" si="673"/>
        <v/>
      </c>
      <c r="M1536" t="str">
        <f t="shared" si="674"/>
        <v/>
      </c>
      <c r="N1536" t="str">
        <f t="shared" si="675"/>
        <v/>
      </c>
      <c r="O1536" t="str">
        <f t="shared" si="676"/>
        <v/>
      </c>
      <c r="P1536" t="str">
        <f t="shared" si="677"/>
        <v/>
      </c>
      <c r="Q1536" t="str">
        <f t="shared" si="678"/>
        <v/>
      </c>
      <c r="R1536" t="str">
        <f t="shared" si="679"/>
        <v/>
      </c>
      <c r="S1536" t="str">
        <f t="shared" si="680"/>
        <v/>
      </c>
      <c r="T1536" t="str">
        <f t="shared" si="681"/>
        <v/>
      </c>
      <c r="U1536" t="str">
        <f t="shared" si="682"/>
        <v/>
      </c>
      <c r="V1536" t="str">
        <f t="shared" si="683"/>
        <v/>
      </c>
      <c r="W1536" t="str">
        <f t="shared" si="684"/>
        <v/>
      </c>
      <c r="X1536" t="str">
        <f t="shared" si="685"/>
        <v/>
      </c>
      <c r="Y1536" t="str">
        <f t="shared" si="686"/>
        <v/>
      </c>
      <c r="Z1536" t="str">
        <f t="shared" si="694"/>
        <v/>
      </c>
      <c r="AA1536" t="str">
        <f t="shared" si="687"/>
        <v/>
      </c>
      <c r="AB1536" t="str">
        <f t="shared" si="688"/>
        <v/>
      </c>
      <c r="AC1536" t="str">
        <f t="shared" si="689"/>
        <v/>
      </c>
      <c r="AD1536" t="str">
        <f t="shared" si="690"/>
        <v/>
      </c>
      <c r="AE1536" t="str">
        <f t="shared" si="691"/>
        <v/>
      </c>
      <c r="AF1536" t="str">
        <f t="shared" si="692"/>
        <v/>
      </c>
    </row>
    <row r="1537" spans="4:32" ht="14.4" hidden="1">
      <c r="D1537" t="str">
        <f t="shared" si="667"/>
        <v/>
      </c>
      <c r="E1537" t="str">
        <f t="shared" si="668"/>
        <v/>
      </c>
      <c r="F1537" t="str">
        <f t="shared" si="669"/>
        <v/>
      </c>
      <c r="G1537" t="str">
        <f t="shared" si="693"/>
        <v/>
      </c>
      <c r="I1537" t="str">
        <f t="shared" si="670"/>
        <v/>
      </c>
      <c r="J1537" t="str">
        <f t="shared" si="671"/>
        <v/>
      </c>
      <c r="K1537" t="str">
        <f t="shared" si="672"/>
        <v/>
      </c>
      <c r="L1537" t="str">
        <f t="shared" si="673"/>
        <v/>
      </c>
      <c r="M1537" t="str">
        <f t="shared" si="674"/>
        <v/>
      </c>
      <c r="N1537" t="str">
        <f t="shared" si="675"/>
        <v/>
      </c>
      <c r="O1537" t="str">
        <f t="shared" si="676"/>
        <v/>
      </c>
      <c r="P1537" t="str">
        <f t="shared" si="677"/>
        <v/>
      </c>
      <c r="Q1537" t="str">
        <f t="shared" si="678"/>
        <v/>
      </c>
      <c r="R1537" t="str">
        <f t="shared" si="679"/>
        <v/>
      </c>
      <c r="S1537" t="str">
        <f t="shared" si="680"/>
        <v/>
      </c>
      <c r="T1537" t="str">
        <f t="shared" si="681"/>
        <v/>
      </c>
      <c r="U1537" t="str">
        <f t="shared" si="682"/>
        <v/>
      </c>
      <c r="V1537" t="str">
        <f t="shared" si="683"/>
        <v/>
      </c>
      <c r="W1537" t="str">
        <f t="shared" si="684"/>
        <v/>
      </c>
      <c r="X1537" t="str">
        <f t="shared" si="685"/>
        <v/>
      </c>
      <c r="Y1537" t="str">
        <f t="shared" si="686"/>
        <v/>
      </c>
      <c r="Z1537" t="str">
        <f t="shared" si="694"/>
        <v/>
      </c>
      <c r="AA1537" t="str">
        <f t="shared" si="687"/>
        <v/>
      </c>
      <c r="AB1537" t="str">
        <f t="shared" si="688"/>
        <v/>
      </c>
      <c r="AC1537" t="str">
        <f t="shared" si="689"/>
        <v/>
      </c>
      <c r="AD1537" t="str">
        <f t="shared" si="690"/>
        <v/>
      </c>
      <c r="AE1537" t="str">
        <f t="shared" si="691"/>
        <v/>
      </c>
      <c r="AF1537" t="str">
        <f t="shared" si="692"/>
        <v/>
      </c>
    </row>
    <row r="1538" spans="4:32" ht="14.4" hidden="1">
      <c r="D1538" t="str">
        <f t="shared" ref="D1538:D1601" si="695">IF(ISBLANK(A1538),"",B1538&amp;" ("&amp;Y1538&amp;"/"&amp;L1538&amp;"/"&amp;M1538&amp;AA1538&amp;"/"&amp;Z1538&amp;"/"&amp;AF1538&amp;")")</f>
        <v/>
      </c>
      <c r="E1538" t="str">
        <f t="shared" ref="E1538:E1601" si="696">IF(
  ISBLANK(A1538),
  "",
  TRIM(SUBSTITUTE(
    SUBSTITUTE(
      V1538,
      MID(V1538, FIND("(", V1538), FIND(")", V1538) - FIND("(", V1538) + 1),
      ""
    ),
    "Processor", ""
  ))
)</f>
        <v/>
      </c>
      <c r="F1538" t="str">
        <f t="shared" ref="F1538:F1601" si="697">IF(ISBLANK(A1538), "", BF1538)</f>
        <v/>
      </c>
      <c r="G1538" t="str">
        <f t="shared" si="693"/>
        <v/>
      </c>
      <c r="I1538" t="str">
        <f t="shared" ref="I1538:I1601" si="698">IF(ISBLANK(A1538), "", SUBSTITUTE(AO1538, "-inch", """"))</f>
        <v/>
      </c>
      <c r="J1538" t="str">
        <f t="shared" ref="J1538:J1601" si="699">IF(ISBLANK(A1538), "", AP1538)</f>
        <v/>
      </c>
      <c r="K1538" t="str">
        <f t="shared" ref="K1538:K1601" si="700">IF(ISBLANK(A1538), "", AR1538)</f>
        <v/>
      </c>
      <c r="L1538" t="str">
        <f t="shared" ref="L1538:L1601" si="701">IF(
  ISBLANK(A1538),
  "",
  MID(AB1538, FIND("GB", AB1538) - 2, 4)
)</f>
        <v/>
      </c>
      <c r="M1538" t="str">
        <f t="shared" ref="M1538:M1601" si="702">IF(ISBLANK(A1538),"",LEFT(AC1538,FIND(" ",AC1538)-1))</f>
        <v/>
      </c>
      <c r="N1538" t="str">
        <f t="shared" ref="N1538:N1601" si="703">IF(
  AND(LEN(TRIM(AD1538))=0, LEN(TRIM(AE1538))=0),
  "",
  IF(LEN(TRIM(AD1538))&gt;0, "Side:" &amp; CHAR(10) &amp; AD1538 &amp; CHAR(10) &amp; CHAR(10), "") &amp;
  IF(LEN(TRIM(AE1538))&gt;0, "Back:" &amp; CHAR(10) &amp; AE1538, "")
)</f>
        <v/>
      </c>
      <c r="O1538" t="str">
        <f t="shared" ref="O1538:O1601" si="704">IF(ISBLANK(A1538), "", _xlfn.TEXTBEFORE(BX1538, " ("))</f>
        <v/>
      </c>
      <c r="P1538" t="str">
        <f t="shared" ref="P1538:P1601" si="705">IF(ISBLANK(A1538), "", TRIM(_xlfn.TEXTBEFORE(BW1538, " (")))</f>
        <v/>
      </c>
      <c r="Q1538" t="str">
        <f t="shared" ref="Q1538:Q1601" si="706">IF(ISBLANK(A1538), "", BJ1538)</f>
        <v/>
      </c>
      <c r="R1538" t="str">
        <f t="shared" ref="R1538:R1601" si="707">IF(ISBLANK(A1538), "", CD1538)</f>
        <v/>
      </c>
      <c r="S1538" t="str">
        <f t="shared" ref="S1538:S1601" si="708">IF(ISBLANK(A1538),"","No Battery")</f>
        <v/>
      </c>
      <c r="T1538" t="str">
        <f t="shared" ref="T1538:T1601" si="709">IF(ISBLANK(A1538), "", IFERROR(_xlfn.TEXTBEFORE(BT1538, ", Output:"), "Not Found"))</f>
        <v/>
      </c>
      <c r="U1538" t="str">
        <f t="shared" ref="U1538:U1601" si="710">IF(ISBLANK(A1538), "", IF(BY1538 = "N/A", "", BY1538))</f>
        <v/>
      </c>
      <c r="V1538" t="str">
        <f t="shared" ref="V1538:V1601" si="711">IF(ISBLANK(A1538), "", BC1538)</f>
        <v/>
      </c>
      <c r="W1538" t="str">
        <f t="shared" ref="W1538:W1601" si="712">IF(
  ISBLANK(A1538),
  "",
  LEFT(V1538, SEARCH("processor", LOWER(V1538)) - 1) &amp;
  MID(V1538, SEARCH("processor", LOWER(V1538)) + 10, FIND(" ", MID(V1538, SEARCH("processor", LOWER(V1538)) + 10, 20)) - 1)
)</f>
        <v/>
      </c>
      <c r="X1538" t="str">
        <f t="shared" ref="X1538:X1601" si="713">IF(
  ISBLANK(A1538),
  "",
  IFERROR(
    IF(
      ISNUMBER(SEARCH("Core™ i", E1538)),
      _xlfn.TEXTBEFORE(_xlfn.TEXTAFTER(E1538, "Core™ "), " "),
      IF(ISNUMBER(SEARCH("Core™ Ultra 7", E1538)), "U7",
      IF(ISNUMBER(SEARCH("Core™ Ultra 5", E1538)), "U5",
      IF(ISNUMBER(SEARCH("Core™ Ultra 3", E1538)), "U3",
      IF(ISNUMBER(SEARCH("Core™ 7", E1538)), "Core 7",
      IF(ISNUMBER(SEARCH("Core™ 5", E1538)), "Core 5",
      IF(ISNUMBER(SEARCH("Core™ 3", E1538)), "Core 3",
      IF(ISNUMBER(SEARCH("Ryzen™ 7", E1538)), "R7",
      IF(ISNUMBER(SEARCH("Ryzen™ 5", E1538)), "R5",
      IF(ISNUMBER(SEARCH("Ryzen™ 3", E1538)), "R3",
      W1538
    )))))))))),
    E1538
  )
)</f>
        <v/>
      </c>
      <c r="Y1538" t="str">
        <f t="shared" ref="Y1538:Y1601" si="714">IF(ISBLANK(A1538), "",
  IF(OR(X1538="U3", X1538="U5", X1538="U7", X1538="Core 3", X1538="Core 5", X1538="Core 7"),
    X1538 &amp; " " &amp; TRIM(RIGHT(W1538, LEN(W1538) - FIND("♦", SUBSTITUTE(W1538, " ", "♦", LEN(W1538) - LEN(SUBSTITUTE(W1538, " ", "")))))),
    IF(OR(X1538="R3", X1538="R5", X1538="R7"),
      X1538 &amp; " " &amp; TRIM(MID(
        W1538,
        FIND("♦", SUBSTITUTE(W1538, " ", "♦", LEN(W1538) - LEN(SUBSTITUTE(W1538, " ", "")) - 1)) + 1,
        FIND("♦", SUBSTITUTE(W1538, " ", "♦", LEN(W1538) - LEN(SUBSTITUTE(W1538, " ", "")))) - FIND("♦", SUBSTITUTE(W1538, " ", "♦", LEN(W1538) - LEN(SUBSTITUTE(W1538, " ", "")) - 1)) - 1
      )),
      X1538
    )
  )
)</f>
        <v/>
      </c>
      <c r="Z1538" t="str">
        <f t="shared" si="694"/>
        <v/>
      </c>
      <c r="AA1538" t="str">
        <f t="shared" ref="AA1538:AA1601" si="715">IF(
  ISBLANK(F1538),
  "",
  IF(
    ISNUMBER(SEARCH("RTX", F1538)),
    "/" &amp; LEFT(MID(F1538, SEARCH("RTX", F1538), 15),
               IFERROR(SEARCH(" ", MID(F1538, SEARCH("RTX", F1538), 15), 6) - 1, 15)),
    ""
  )
)</f>
        <v/>
      </c>
      <c r="AB1538" t="str">
        <f t="shared" ref="AB1538:AB1601" si="716">IF(ISBLANK(A1538), "", BH1538)</f>
        <v/>
      </c>
      <c r="AC1538" t="str">
        <f t="shared" ref="AC1538:AC1601" si="717">IF(ISBLANK(A1538), "", BI1538)</f>
        <v/>
      </c>
      <c r="AD1538" t="str">
        <f t="shared" ref="AD1538:AD1601" si="718">IF(ISBLANK(A1538), "", BU1538)</f>
        <v/>
      </c>
      <c r="AE1538" t="str">
        <f t="shared" ref="AE1538:AE1601" si="719">IF(ISBLANK(A1538), "", BV1538)</f>
        <v/>
      </c>
      <c r="AF1538" t="str">
        <f t="shared" ref="AF1538:AF1601" si="720">IF(ISBLANK(A1538),"",IFERROR(_xlfn.TEXTBEFORE(A1538, "-"), A1538))</f>
        <v/>
      </c>
    </row>
    <row r="1539" spans="4:32" ht="14.4" hidden="1">
      <c r="D1539" t="str">
        <f t="shared" si="695"/>
        <v/>
      </c>
      <c r="E1539" t="str">
        <f t="shared" si="696"/>
        <v/>
      </c>
      <c r="F1539" t="str">
        <f t="shared" si="697"/>
        <v/>
      </c>
      <c r="G1539" t="str">
        <f t="shared" si="693"/>
        <v/>
      </c>
      <c r="I1539" t="str">
        <f t="shared" si="698"/>
        <v/>
      </c>
      <c r="J1539" t="str">
        <f t="shared" si="699"/>
        <v/>
      </c>
      <c r="K1539" t="str">
        <f t="shared" si="700"/>
        <v/>
      </c>
      <c r="L1539" t="str">
        <f t="shared" si="701"/>
        <v/>
      </c>
      <c r="M1539" t="str">
        <f t="shared" si="702"/>
        <v/>
      </c>
      <c r="N1539" t="str">
        <f t="shared" si="703"/>
        <v/>
      </c>
      <c r="O1539" t="str">
        <f t="shared" si="704"/>
        <v/>
      </c>
      <c r="P1539" t="str">
        <f t="shared" si="705"/>
        <v/>
      </c>
      <c r="Q1539" t="str">
        <f t="shared" si="706"/>
        <v/>
      </c>
      <c r="R1539" t="str">
        <f t="shared" si="707"/>
        <v/>
      </c>
      <c r="S1539" t="str">
        <f t="shared" si="708"/>
        <v/>
      </c>
      <c r="T1539" t="str">
        <f t="shared" si="709"/>
        <v/>
      </c>
      <c r="U1539" t="str">
        <f t="shared" si="710"/>
        <v/>
      </c>
      <c r="V1539" t="str">
        <f t="shared" si="711"/>
        <v/>
      </c>
      <c r="W1539" t="str">
        <f t="shared" si="712"/>
        <v/>
      </c>
      <c r="X1539" t="str">
        <f t="shared" si="713"/>
        <v/>
      </c>
      <c r="Y1539" t="str">
        <f t="shared" si="714"/>
        <v/>
      </c>
      <c r="Z1539" t="str">
        <f t="shared" si="694"/>
        <v/>
      </c>
      <c r="AA1539" t="str">
        <f t="shared" si="715"/>
        <v/>
      </c>
      <c r="AB1539" t="str">
        <f t="shared" si="716"/>
        <v/>
      </c>
      <c r="AC1539" t="str">
        <f t="shared" si="717"/>
        <v/>
      </c>
      <c r="AD1539" t="str">
        <f t="shared" si="718"/>
        <v/>
      </c>
      <c r="AE1539" t="str">
        <f t="shared" si="719"/>
        <v/>
      </c>
      <c r="AF1539" t="str">
        <f t="shared" si="720"/>
        <v/>
      </c>
    </row>
    <row r="1540" spans="4:32" ht="14.4" hidden="1">
      <c r="D1540" t="str">
        <f t="shared" si="695"/>
        <v/>
      </c>
      <c r="E1540" t="str">
        <f t="shared" si="696"/>
        <v/>
      </c>
      <c r="F1540" t="str">
        <f t="shared" si="697"/>
        <v/>
      </c>
      <c r="G1540" t="str">
        <f t="shared" si="693"/>
        <v/>
      </c>
      <c r="I1540" t="str">
        <f t="shared" si="698"/>
        <v/>
      </c>
      <c r="J1540" t="str">
        <f t="shared" si="699"/>
        <v/>
      </c>
      <c r="K1540" t="str">
        <f t="shared" si="700"/>
        <v/>
      </c>
      <c r="L1540" t="str">
        <f t="shared" si="701"/>
        <v/>
      </c>
      <c r="M1540" t="str">
        <f t="shared" si="702"/>
        <v/>
      </c>
      <c r="N1540" t="str">
        <f t="shared" si="703"/>
        <v/>
      </c>
      <c r="O1540" t="str">
        <f t="shared" si="704"/>
        <v/>
      </c>
      <c r="P1540" t="str">
        <f t="shared" si="705"/>
        <v/>
      </c>
      <c r="Q1540" t="str">
        <f t="shared" si="706"/>
        <v/>
      </c>
      <c r="R1540" t="str">
        <f t="shared" si="707"/>
        <v/>
      </c>
      <c r="S1540" t="str">
        <f t="shared" si="708"/>
        <v/>
      </c>
      <c r="T1540" t="str">
        <f t="shared" si="709"/>
        <v/>
      </c>
      <c r="U1540" t="str">
        <f t="shared" si="710"/>
        <v/>
      </c>
      <c r="V1540" t="str">
        <f t="shared" si="711"/>
        <v/>
      </c>
      <c r="W1540" t="str">
        <f t="shared" si="712"/>
        <v/>
      </c>
      <c r="X1540" t="str">
        <f t="shared" si="713"/>
        <v/>
      </c>
      <c r="Y1540" t="str">
        <f t="shared" si="714"/>
        <v/>
      </c>
      <c r="Z1540" t="str">
        <f t="shared" si="694"/>
        <v/>
      </c>
      <c r="AA1540" t="str">
        <f t="shared" si="715"/>
        <v/>
      </c>
      <c r="AB1540" t="str">
        <f t="shared" si="716"/>
        <v/>
      </c>
      <c r="AC1540" t="str">
        <f t="shared" si="717"/>
        <v/>
      </c>
      <c r="AD1540" t="str">
        <f t="shared" si="718"/>
        <v/>
      </c>
      <c r="AE1540" t="str">
        <f t="shared" si="719"/>
        <v/>
      </c>
      <c r="AF1540" t="str">
        <f t="shared" si="720"/>
        <v/>
      </c>
    </row>
    <row r="1541" spans="4:32" ht="14.4" hidden="1">
      <c r="D1541" t="str">
        <f t="shared" si="695"/>
        <v/>
      </c>
      <c r="E1541" t="str">
        <f t="shared" si="696"/>
        <v/>
      </c>
      <c r="F1541" t="str">
        <f t="shared" si="697"/>
        <v/>
      </c>
      <c r="G1541" t="str">
        <f t="shared" si="693"/>
        <v/>
      </c>
      <c r="I1541" t="str">
        <f t="shared" si="698"/>
        <v/>
      </c>
      <c r="J1541" t="str">
        <f t="shared" si="699"/>
        <v/>
      </c>
      <c r="K1541" t="str">
        <f t="shared" si="700"/>
        <v/>
      </c>
      <c r="L1541" t="str">
        <f t="shared" si="701"/>
        <v/>
      </c>
      <c r="M1541" t="str">
        <f t="shared" si="702"/>
        <v/>
      </c>
      <c r="N1541" t="str">
        <f t="shared" si="703"/>
        <v/>
      </c>
      <c r="O1541" t="str">
        <f t="shared" si="704"/>
        <v/>
      </c>
      <c r="P1541" t="str">
        <f t="shared" si="705"/>
        <v/>
      </c>
      <c r="Q1541" t="str">
        <f t="shared" si="706"/>
        <v/>
      </c>
      <c r="R1541" t="str">
        <f t="shared" si="707"/>
        <v/>
      </c>
      <c r="S1541" t="str">
        <f t="shared" si="708"/>
        <v/>
      </c>
      <c r="T1541" t="str">
        <f t="shared" si="709"/>
        <v/>
      </c>
      <c r="U1541" t="str">
        <f t="shared" si="710"/>
        <v/>
      </c>
      <c r="V1541" t="str">
        <f t="shared" si="711"/>
        <v/>
      </c>
      <c r="W1541" t="str">
        <f t="shared" si="712"/>
        <v/>
      </c>
      <c r="X1541" t="str">
        <f t="shared" si="713"/>
        <v/>
      </c>
      <c r="Y1541" t="str">
        <f t="shared" si="714"/>
        <v/>
      </c>
      <c r="Z1541" t="str">
        <f t="shared" si="694"/>
        <v/>
      </c>
      <c r="AA1541" t="str">
        <f t="shared" si="715"/>
        <v/>
      </c>
      <c r="AB1541" t="str">
        <f t="shared" si="716"/>
        <v/>
      </c>
      <c r="AC1541" t="str">
        <f t="shared" si="717"/>
        <v/>
      </c>
      <c r="AD1541" t="str">
        <f t="shared" si="718"/>
        <v/>
      </c>
      <c r="AE1541" t="str">
        <f t="shared" si="719"/>
        <v/>
      </c>
      <c r="AF1541" t="str">
        <f t="shared" si="720"/>
        <v/>
      </c>
    </row>
    <row r="1542" spans="4:32" ht="14.4" hidden="1">
      <c r="D1542" t="str">
        <f t="shared" si="695"/>
        <v/>
      </c>
      <c r="E1542" t="str">
        <f t="shared" si="696"/>
        <v/>
      </c>
      <c r="F1542" t="str">
        <f t="shared" si="697"/>
        <v/>
      </c>
      <c r="G1542" t="str">
        <f t="shared" si="693"/>
        <v/>
      </c>
      <c r="I1542" t="str">
        <f t="shared" si="698"/>
        <v/>
      </c>
      <c r="J1542" t="str">
        <f t="shared" si="699"/>
        <v/>
      </c>
      <c r="K1542" t="str">
        <f t="shared" si="700"/>
        <v/>
      </c>
      <c r="L1542" t="str">
        <f t="shared" si="701"/>
        <v/>
      </c>
      <c r="M1542" t="str">
        <f t="shared" si="702"/>
        <v/>
      </c>
      <c r="N1542" t="str">
        <f t="shared" si="703"/>
        <v/>
      </c>
      <c r="O1542" t="str">
        <f t="shared" si="704"/>
        <v/>
      </c>
      <c r="P1542" t="str">
        <f t="shared" si="705"/>
        <v/>
      </c>
      <c r="Q1542" t="str">
        <f t="shared" si="706"/>
        <v/>
      </c>
      <c r="R1542" t="str">
        <f t="shared" si="707"/>
        <v/>
      </c>
      <c r="S1542" t="str">
        <f t="shared" si="708"/>
        <v/>
      </c>
      <c r="T1542" t="str">
        <f t="shared" si="709"/>
        <v/>
      </c>
      <c r="U1542" t="str">
        <f t="shared" si="710"/>
        <v/>
      </c>
      <c r="V1542" t="str">
        <f t="shared" si="711"/>
        <v/>
      </c>
      <c r="W1542" t="str">
        <f t="shared" si="712"/>
        <v/>
      </c>
      <c r="X1542" t="str">
        <f t="shared" si="713"/>
        <v/>
      </c>
      <c r="Y1542" t="str">
        <f t="shared" si="714"/>
        <v/>
      </c>
      <c r="Z1542" t="str">
        <f t="shared" si="694"/>
        <v/>
      </c>
      <c r="AA1542" t="str">
        <f t="shared" si="715"/>
        <v/>
      </c>
      <c r="AB1542" t="str">
        <f t="shared" si="716"/>
        <v/>
      </c>
      <c r="AC1542" t="str">
        <f t="shared" si="717"/>
        <v/>
      </c>
      <c r="AD1542" t="str">
        <f t="shared" si="718"/>
        <v/>
      </c>
      <c r="AE1542" t="str">
        <f t="shared" si="719"/>
        <v/>
      </c>
      <c r="AF1542" t="str">
        <f t="shared" si="720"/>
        <v/>
      </c>
    </row>
    <row r="1543" spans="4:32" ht="14.4" hidden="1">
      <c r="D1543" t="str">
        <f t="shared" si="695"/>
        <v/>
      </c>
      <c r="E1543" t="str">
        <f t="shared" si="696"/>
        <v/>
      </c>
      <c r="F1543" t="str">
        <f t="shared" si="697"/>
        <v/>
      </c>
      <c r="G1543" t="str">
        <f t="shared" si="693"/>
        <v/>
      </c>
      <c r="I1543" t="str">
        <f t="shared" si="698"/>
        <v/>
      </c>
      <c r="J1543" t="str">
        <f t="shared" si="699"/>
        <v/>
      </c>
      <c r="K1543" t="str">
        <f t="shared" si="700"/>
        <v/>
      </c>
      <c r="L1543" t="str">
        <f t="shared" si="701"/>
        <v/>
      </c>
      <c r="M1543" t="str">
        <f t="shared" si="702"/>
        <v/>
      </c>
      <c r="N1543" t="str">
        <f t="shared" si="703"/>
        <v/>
      </c>
      <c r="O1543" t="str">
        <f t="shared" si="704"/>
        <v/>
      </c>
      <c r="P1543" t="str">
        <f t="shared" si="705"/>
        <v/>
      </c>
      <c r="Q1543" t="str">
        <f t="shared" si="706"/>
        <v/>
      </c>
      <c r="R1543" t="str">
        <f t="shared" si="707"/>
        <v/>
      </c>
      <c r="S1543" t="str">
        <f t="shared" si="708"/>
        <v/>
      </c>
      <c r="T1543" t="str">
        <f t="shared" si="709"/>
        <v/>
      </c>
      <c r="U1543" t="str">
        <f t="shared" si="710"/>
        <v/>
      </c>
      <c r="V1543" t="str">
        <f t="shared" si="711"/>
        <v/>
      </c>
      <c r="W1543" t="str">
        <f t="shared" si="712"/>
        <v/>
      </c>
      <c r="X1543" t="str">
        <f t="shared" si="713"/>
        <v/>
      </c>
      <c r="Y1543" t="str">
        <f t="shared" si="714"/>
        <v/>
      </c>
      <c r="Z1543" t="str">
        <f t="shared" si="694"/>
        <v/>
      </c>
      <c r="AA1543" t="str">
        <f t="shared" si="715"/>
        <v/>
      </c>
      <c r="AB1543" t="str">
        <f t="shared" si="716"/>
        <v/>
      </c>
      <c r="AC1543" t="str">
        <f t="shared" si="717"/>
        <v/>
      </c>
      <c r="AD1543" t="str">
        <f t="shared" si="718"/>
        <v/>
      </c>
      <c r="AE1543" t="str">
        <f t="shared" si="719"/>
        <v/>
      </c>
      <c r="AF1543" t="str">
        <f t="shared" si="720"/>
        <v/>
      </c>
    </row>
    <row r="1544" spans="4:32" ht="14.4" hidden="1">
      <c r="D1544" t="str">
        <f t="shared" si="695"/>
        <v/>
      </c>
      <c r="E1544" t="str">
        <f t="shared" si="696"/>
        <v/>
      </c>
      <c r="F1544" t="str">
        <f t="shared" si="697"/>
        <v/>
      </c>
      <c r="G1544" t="str">
        <f t="shared" si="693"/>
        <v/>
      </c>
      <c r="I1544" t="str">
        <f t="shared" si="698"/>
        <v/>
      </c>
      <c r="J1544" t="str">
        <f t="shared" si="699"/>
        <v/>
      </c>
      <c r="K1544" t="str">
        <f t="shared" si="700"/>
        <v/>
      </c>
      <c r="L1544" t="str">
        <f t="shared" si="701"/>
        <v/>
      </c>
      <c r="M1544" t="str">
        <f t="shared" si="702"/>
        <v/>
      </c>
      <c r="N1544" t="str">
        <f t="shared" si="703"/>
        <v/>
      </c>
      <c r="O1544" t="str">
        <f t="shared" si="704"/>
        <v/>
      </c>
      <c r="P1544" t="str">
        <f t="shared" si="705"/>
        <v/>
      </c>
      <c r="Q1544" t="str">
        <f t="shared" si="706"/>
        <v/>
      </c>
      <c r="R1544" t="str">
        <f t="shared" si="707"/>
        <v/>
      </c>
      <c r="S1544" t="str">
        <f t="shared" si="708"/>
        <v/>
      </c>
      <c r="T1544" t="str">
        <f t="shared" si="709"/>
        <v/>
      </c>
      <c r="U1544" t="str">
        <f t="shared" si="710"/>
        <v/>
      </c>
      <c r="V1544" t="str">
        <f t="shared" si="711"/>
        <v/>
      </c>
      <c r="W1544" t="str">
        <f t="shared" si="712"/>
        <v/>
      </c>
      <c r="X1544" t="str">
        <f t="shared" si="713"/>
        <v/>
      </c>
      <c r="Y1544" t="str">
        <f t="shared" si="714"/>
        <v/>
      </c>
      <c r="Z1544" t="str">
        <f t="shared" si="694"/>
        <v/>
      </c>
      <c r="AA1544" t="str">
        <f t="shared" si="715"/>
        <v/>
      </c>
      <c r="AB1544" t="str">
        <f t="shared" si="716"/>
        <v/>
      </c>
      <c r="AC1544" t="str">
        <f t="shared" si="717"/>
        <v/>
      </c>
      <c r="AD1544" t="str">
        <f t="shared" si="718"/>
        <v/>
      </c>
      <c r="AE1544" t="str">
        <f t="shared" si="719"/>
        <v/>
      </c>
      <c r="AF1544" t="str">
        <f t="shared" si="720"/>
        <v/>
      </c>
    </row>
    <row r="1545" spans="4:32" ht="14.4" hidden="1">
      <c r="D1545" t="str">
        <f t="shared" si="695"/>
        <v/>
      </c>
      <c r="E1545" t="str">
        <f t="shared" si="696"/>
        <v/>
      </c>
      <c r="F1545" t="str">
        <f t="shared" si="697"/>
        <v/>
      </c>
      <c r="G1545" t="str">
        <f t="shared" si="693"/>
        <v/>
      </c>
      <c r="I1545" t="str">
        <f t="shared" si="698"/>
        <v/>
      </c>
      <c r="J1545" t="str">
        <f t="shared" si="699"/>
        <v/>
      </c>
      <c r="K1545" t="str">
        <f t="shared" si="700"/>
        <v/>
      </c>
      <c r="L1545" t="str">
        <f t="shared" si="701"/>
        <v/>
      </c>
      <c r="M1545" t="str">
        <f t="shared" si="702"/>
        <v/>
      </c>
      <c r="N1545" t="str">
        <f t="shared" si="703"/>
        <v/>
      </c>
      <c r="O1545" t="str">
        <f t="shared" si="704"/>
        <v/>
      </c>
      <c r="P1545" t="str">
        <f t="shared" si="705"/>
        <v/>
      </c>
      <c r="Q1545" t="str">
        <f t="shared" si="706"/>
        <v/>
      </c>
      <c r="R1545" t="str">
        <f t="shared" si="707"/>
        <v/>
      </c>
      <c r="S1545" t="str">
        <f t="shared" si="708"/>
        <v/>
      </c>
      <c r="T1545" t="str">
        <f t="shared" si="709"/>
        <v/>
      </c>
      <c r="U1545" t="str">
        <f t="shared" si="710"/>
        <v/>
      </c>
      <c r="V1545" t="str">
        <f t="shared" si="711"/>
        <v/>
      </c>
      <c r="W1545" t="str">
        <f t="shared" si="712"/>
        <v/>
      </c>
      <c r="X1545" t="str">
        <f t="shared" si="713"/>
        <v/>
      </c>
      <c r="Y1545" t="str">
        <f t="shared" si="714"/>
        <v/>
      </c>
      <c r="Z1545" t="str">
        <f t="shared" si="694"/>
        <v/>
      </c>
      <c r="AA1545" t="str">
        <f t="shared" si="715"/>
        <v/>
      </c>
      <c r="AB1545" t="str">
        <f t="shared" si="716"/>
        <v/>
      </c>
      <c r="AC1545" t="str">
        <f t="shared" si="717"/>
        <v/>
      </c>
      <c r="AD1545" t="str">
        <f t="shared" si="718"/>
        <v/>
      </c>
      <c r="AE1545" t="str">
        <f t="shared" si="719"/>
        <v/>
      </c>
      <c r="AF1545" t="str">
        <f t="shared" si="720"/>
        <v/>
      </c>
    </row>
    <row r="1546" spans="4:32" ht="14.4" hidden="1">
      <c r="D1546" t="str">
        <f t="shared" si="695"/>
        <v/>
      </c>
      <c r="E1546" t="str">
        <f t="shared" si="696"/>
        <v/>
      </c>
      <c r="F1546" t="str">
        <f t="shared" si="697"/>
        <v/>
      </c>
      <c r="G1546" t="str">
        <f t="shared" si="693"/>
        <v/>
      </c>
      <c r="I1546" t="str">
        <f t="shared" si="698"/>
        <v/>
      </c>
      <c r="J1546" t="str">
        <f t="shared" si="699"/>
        <v/>
      </c>
      <c r="K1546" t="str">
        <f t="shared" si="700"/>
        <v/>
      </c>
      <c r="L1546" t="str">
        <f t="shared" si="701"/>
        <v/>
      </c>
      <c r="M1546" t="str">
        <f t="shared" si="702"/>
        <v/>
      </c>
      <c r="N1546" t="str">
        <f t="shared" si="703"/>
        <v/>
      </c>
      <c r="O1546" t="str">
        <f t="shared" si="704"/>
        <v/>
      </c>
      <c r="P1546" t="str">
        <f t="shared" si="705"/>
        <v/>
      </c>
      <c r="Q1546" t="str">
        <f t="shared" si="706"/>
        <v/>
      </c>
      <c r="R1546" t="str">
        <f t="shared" si="707"/>
        <v/>
      </c>
      <c r="S1546" t="str">
        <f t="shared" si="708"/>
        <v/>
      </c>
      <c r="T1546" t="str">
        <f t="shared" si="709"/>
        <v/>
      </c>
      <c r="U1546" t="str">
        <f t="shared" si="710"/>
        <v/>
      </c>
      <c r="V1546" t="str">
        <f t="shared" si="711"/>
        <v/>
      </c>
      <c r="W1546" t="str">
        <f t="shared" si="712"/>
        <v/>
      </c>
      <c r="X1546" t="str">
        <f t="shared" si="713"/>
        <v/>
      </c>
      <c r="Y1546" t="str">
        <f t="shared" si="714"/>
        <v/>
      </c>
      <c r="Z1546" t="str">
        <f t="shared" si="694"/>
        <v/>
      </c>
      <c r="AA1546" t="str">
        <f t="shared" si="715"/>
        <v/>
      </c>
      <c r="AB1546" t="str">
        <f t="shared" si="716"/>
        <v/>
      </c>
      <c r="AC1546" t="str">
        <f t="shared" si="717"/>
        <v/>
      </c>
      <c r="AD1546" t="str">
        <f t="shared" si="718"/>
        <v/>
      </c>
      <c r="AE1546" t="str">
        <f t="shared" si="719"/>
        <v/>
      </c>
      <c r="AF1546" t="str">
        <f t="shared" si="720"/>
        <v/>
      </c>
    </row>
    <row r="1547" spans="4:32" ht="14.4" hidden="1">
      <c r="D1547" t="str">
        <f t="shared" si="695"/>
        <v/>
      </c>
      <c r="E1547" t="str">
        <f t="shared" si="696"/>
        <v/>
      </c>
      <c r="F1547" t="str">
        <f t="shared" si="697"/>
        <v/>
      </c>
      <c r="G1547" t="str">
        <f t="shared" si="693"/>
        <v/>
      </c>
      <c r="I1547" t="str">
        <f t="shared" si="698"/>
        <v/>
      </c>
      <c r="J1547" t="str">
        <f t="shared" si="699"/>
        <v/>
      </c>
      <c r="K1547" t="str">
        <f t="shared" si="700"/>
        <v/>
      </c>
      <c r="L1547" t="str">
        <f t="shared" si="701"/>
        <v/>
      </c>
      <c r="M1547" t="str">
        <f t="shared" si="702"/>
        <v/>
      </c>
      <c r="N1547" t="str">
        <f t="shared" si="703"/>
        <v/>
      </c>
      <c r="O1547" t="str">
        <f t="shared" si="704"/>
        <v/>
      </c>
      <c r="P1547" t="str">
        <f t="shared" si="705"/>
        <v/>
      </c>
      <c r="Q1547" t="str">
        <f t="shared" si="706"/>
        <v/>
      </c>
      <c r="R1547" t="str">
        <f t="shared" si="707"/>
        <v/>
      </c>
      <c r="S1547" t="str">
        <f t="shared" si="708"/>
        <v/>
      </c>
      <c r="T1547" t="str">
        <f t="shared" si="709"/>
        <v/>
      </c>
      <c r="U1547" t="str">
        <f t="shared" si="710"/>
        <v/>
      </c>
      <c r="V1547" t="str">
        <f t="shared" si="711"/>
        <v/>
      </c>
      <c r="W1547" t="str">
        <f t="shared" si="712"/>
        <v/>
      </c>
      <c r="X1547" t="str">
        <f t="shared" si="713"/>
        <v/>
      </c>
      <c r="Y1547" t="str">
        <f t="shared" si="714"/>
        <v/>
      </c>
      <c r="Z1547" t="str">
        <f t="shared" si="694"/>
        <v/>
      </c>
      <c r="AA1547" t="str">
        <f t="shared" si="715"/>
        <v/>
      </c>
      <c r="AB1547" t="str">
        <f t="shared" si="716"/>
        <v/>
      </c>
      <c r="AC1547" t="str">
        <f t="shared" si="717"/>
        <v/>
      </c>
      <c r="AD1547" t="str">
        <f t="shared" si="718"/>
        <v/>
      </c>
      <c r="AE1547" t="str">
        <f t="shared" si="719"/>
        <v/>
      </c>
      <c r="AF1547" t="str">
        <f t="shared" si="720"/>
        <v/>
      </c>
    </row>
    <row r="1548" spans="4:32" ht="14.4" hidden="1">
      <c r="D1548" t="str">
        <f t="shared" si="695"/>
        <v/>
      </c>
      <c r="E1548" t="str">
        <f t="shared" si="696"/>
        <v/>
      </c>
      <c r="F1548" t="str">
        <f t="shared" si="697"/>
        <v/>
      </c>
      <c r="G1548" t="str">
        <f t="shared" si="693"/>
        <v/>
      </c>
      <c r="I1548" t="str">
        <f t="shared" si="698"/>
        <v/>
      </c>
      <c r="J1548" t="str">
        <f t="shared" si="699"/>
        <v/>
      </c>
      <c r="K1548" t="str">
        <f t="shared" si="700"/>
        <v/>
      </c>
      <c r="L1548" t="str">
        <f t="shared" si="701"/>
        <v/>
      </c>
      <c r="M1548" t="str">
        <f t="shared" si="702"/>
        <v/>
      </c>
      <c r="N1548" t="str">
        <f t="shared" si="703"/>
        <v/>
      </c>
      <c r="O1548" t="str">
        <f t="shared" si="704"/>
        <v/>
      </c>
      <c r="P1548" t="str">
        <f t="shared" si="705"/>
        <v/>
      </c>
      <c r="Q1548" t="str">
        <f t="shared" si="706"/>
        <v/>
      </c>
      <c r="R1548" t="str">
        <f t="shared" si="707"/>
        <v/>
      </c>
      <c r="S1548" t="str">
        <f t="shared" si="708"/>
        <v/>
      </c>
      <c r="T1548" t="str">
        <f t="shared" si="709"/>
        <v/>
      </c>
      <c r="U1548" t="str">
        <f t="shared" si="710"/>
        <v/>
      </c>
      <c r="V1548" t="str">
        <f t="shared" si="711"/>
        <v/>
      </c>
      <c r="W1548" t="str">
        <f t="shared" si="712"/>
        <v/>
      </c>
      <c r="X1548" t="str">
        <f t="shared" si="713"/>
        <v/>
      </c>
      <c r="Y1548" t="str">
        <f t="shared" si="714"/>
        <v/>
      </c>
      <c r="Z1548" t="str">
        <f t="shared" si="694"/>
        <v/>
      </c>
      <c r="AA1548" t="str">
        <f t="shared" si="715"/>
        <v/>
      </c>
      <c r="AB1548" t="str">
        <f t="shared" si="716"/>
        <v/>
      </c>
      <c r="AC1548" t="str">
        <f t="shared" si="717"/>
        <v/>
      </c>
      <c r="AD1548" t="str">
        <f t="shared" si="718"/>
        <v/>
      </c>
      <c r="AE1548" t="str">
        <f t="shared" si="719"/>
        <v/>
      </c>
      <c r="AF1548" t="str">
        <f t="shared" si="720"/>
        <v/>
      </c>
    </row>
    <row r="1549" spans="4:32" ht="14.4" hidden="1">
      <c r="D1549" t="str">
        <f t="shared" si="695"/>
        <v/>
      </c>
      <c r="E1549" t="str">
        <f t="shared" si="696"/>
        <v/>
      </c>
      <c r="F1549" t="str">
        <f t="shared" si="697"/>
        <v/>
      </c>
      <c r="G1549" t="str">
        <f t="shared" si="693"/>
        <v/>
      </c>
      <c r="I1549" t="str">
        <f t="shared" si="698"/>
        <v/>
      </c>
      <c r="J1549" t="str">
        <f t="shared" si="699"/>
        <v/>
      </c>
      <c r="K1549" t="str">
        <f t="shared" si="700"/>
        <v/>
      </c>
      <c r="L1549" t="str">
        <f t="shared" si="701"/>
        <v/>
      </c>
      <c r="M1549" t="str">
        <f t="shared" si="702"/>
        <v/>
      </c>
      <c r="N1549" t="str">
        <f t="shared" si="703"/>
        <v/>
      </c>
      <c r="O1549" t="str">
        <f t="shared" si="704"/>
        <v/>
      </c>
      <c r="P1549" t="str">
        <f t="shared" si="705"/>
        <v/>
      </c>
      <c r="Q1549" t="str">
        <f t="shared" si="706"/>
        <v/>
      </c>
      <c r="R1549" t="str">
        <f t="shared" si="707"/>
        <v/>
      </c>
      <c r="S1549" t="str">
        <f t="shared" si="708"/>
        <v/>
      </c>
      <c r="T1549" t="str">
        <f t="shared" si="709"/>
        <v/>
      </c>
      <c r="U1549" t="str">
        <f t="shared" si="710"/>
        <v/>
      </c>
      <c r="V1549" t="str">
        <f t="shared" si="711"/>
        <v/>
      </c>
      <c r="W1549" t="str">
        <f t="shared" si="712"/>
        <v/>
      </c>
      <c r="X1549" t="str">
        <f t="shared" si="713"/>
        <v/>
      </c>
      <c r="Y1549" t="str">
        <f t="shared" si="714"/>
        <v/>
      </c>
      <c r="Z1549" t="str">
        <f t="shared" si="694"/>
        <v/>
      </c>
      <c r="AA1549" t="str">
        <f t="shared" si="715"/>
        <v/>
      </c>
      <c r="AB1549" t="str">
        <f t="shared" si="716"/>
        <v/>
      </c>
      <c r="AC1549" t="str">
        <f t="shared" si="717"/>
        <v/>
      </c>
      <c r="AD1549" t="str">
        <f t="shared" si="718"/>
        <v/>
      </c>
      <c r="AE1549" t="str">
        <f t="shared" si="719"/>
        <v/>
      </c>
      <c r="AF1549" t="str">
        <f t="shared" si="720"/>
        <v/>
      </c>
    </row>
    <row r="1550" spans="4:32" ht="14.4" hidden="1">
      <c r="D1550" t="str">
        <f t="shared" si="695"/>
        <v/>
      </c>
      <c r="E1550" t="str">
        <f t="shared" si="696"/>
        <v/>
      </c>
      <c r="F1550" t="str">
        <f t="shared" si="697"/>
        <v/>
      </c>
      <c r="G1550" t="str">
        <f t="shared" si="693"/>
        <v/>
      </c>
      <c r="I1550" t="str">
        <f t="shared" si="698"/>
        <v/>
      </c>
      <c r="J1550" t="str">
        <f t="shared" si="699"/>
        <v/>
      </c>
      <c r="K1550" t="str">
        <f t="shared" si="700"/>
        <v/>
      </c>
      <c r="L1550" t="str">
        <f t="shared" si="701"/>
        <v/>
      </c>
      <c r="M1550" t="str">
        <f t="shared" si="702"/>
        <v/>
      </c>
      <c r="N1550" t="str">
        <f t="shared" si="703"/>
        <v/>
      </c>
      <c r="O1550" t="str">
        <f t="shared" si="704"/>
        <v/>
      </c>
      <c r="P1550" t="str">
        <f t="shared" si="705"/>
        <v/>
      </c>
      <c r="Q1550" t="str">
        <f t="shared" si="706"/>
        <v/>
      </c>
      <c r="R1550" t="str">
        <f t="shared" si="707"/>
        <v/>
      </c>
      <c r="S1550" t="str">
        <f t="shared" si="708"/>
        <v/>
      </c>
      <c r="T1550" t="str">
        <f t="shared" si="709"/>
        <v/>
      </c>
      <c r="U1550" t="str">
        <f t="shared" si="710"/>
        <v/>
      </c>
      <c r="V1550" t="str">
        <f t="shared" si="711"/>
        <v/>
      </c>
      <c r="W1550" t="str">
        <f t="shared" si="712"/>
        <v/>
      </c>
      <c r="X1550" t="str">
        <f t="shared" si="713"/>
        <v/>
      </c>
      <c r="Y1550" t="str">
        <f t="shared" si="714"/>
        <v/>
      </c>
      <c r="Z1550" t="str">
        <f t="shared" si="694"/>
        <v/>
      </c>
      <c r="AA1550" t="str">
        <f t="shared" si="715"/>
        <v/>
      </c>
      <c r="AB1550" t="str">
        <f t="shared" si="716"/>
        <v/>
      </c>
      <c r="AC1550" t="str">
        <f t="shared" si="717"/>
        <v/>
      </c>
      <c r="AD1550" t="str">
        <f t="shared" si="718"/>
        <v/>
      </c>
      <c r="AE1550" t="str">
        <f t="shared" si="719"/>
        <v/>
      </c>
      <c r="AF1550" t="str">
        <f t="shared" si="720"/>
        <v/>
      </c>
    </row>
    <row r="1551" spans="4:32" ht="14.4" hidden="1">
      <c r="D1551" t="str">
        <f t="shared" si="695"/>
        <v/>
      </c>
      <c r="E1551" t="str">
        <f t="shared" si="696"/>
        <v/>
      </c>
      <c r="F1551" t="str">
        <f t="shared" si="697"/>
        <v/>
      </c>
      <c r="G1551" t="str">
        <f t="shared" si="693"/>
        <v/>
      </c>
      <c r="I1551" t="str">
        <f t="shared" si="698"/>
        <v/>
      </c>
      <c r="J1551" t="str">
        <f t="shared" si="699"/>
        <v/>
      </c>
      <c r="K1551" t="str">
        <f t="shared" si="700"/>
        <v/>
      </c>
      <c r="L1551" t="str">
        <f t="shared" si="701"/>
        <v/>
      </c>
      <c r="M1551" t="str">
        <f t="shared" si="702"/>
        <v/>
      </c>
      <c r="N1551" t="str">
        <f t="shared" si="703"/>
        <v/>
      </c>
      <c r="O1551" t="str">
        <f t="shared" si="704"/>
        <v/>
      </c>
      <c r="P1551" t="str">
        <f t="shared" si="705"/>
        <v/>
      </c>
      <c r="Q1551" t="str">
        <f t="shared" si="706"/>
        <v/>
      </c>
      <c r="R1551" t="str">
        <f t="shared" si="707"/>
        <v/>
      </c>
      <c r="S1551" t="str">
        <f t="shared" si="708"/>
        <v/>
      </c>
      <c r="T1551" t="str">
        <f t="shared" si="709"/>
        <v/>
      </c>
      <c r="U1551" t="str">
        <f t="shared" si="710"/>
        <v/>
      </c>
      <c r="V1551" t="str">
        <f t="shared" si="711"/>
        <v/>
      </c>
      <c r="W1551" t="str">
        <f t="shared" si="712"/>
        <v/>
      </c>
      <c r="X1551" t="str">
        <f t="shared" si="713"/>
        <v/>
      </c>
      <c r="Y1551" t="str">
        <f t="shared" si="714"/>
        <v/>
      </c>
      <c r="Z1551" t="str">
        <f t="shared" si="694"/>
        <v/>
      </c>
      <c r="AA1551" t="str">
        <f t="shared" si="715"/>
        <v/>
      </c>
      <c r="AB1551" t="str">
        <f t="shared" si="716"/>
        <v/>
      </c>
      <c r="AC1551" t="str">
        <f t="shared" si="717"/>
        <v/>
      </c>
      <c r="AD1551" t="str">
        <f t="shared" si="718"/>
        <v/>
      </c>
      <c r="AE1551" t="str">
        <f t="shared" si="719"/>
        <v/>
      </c>
      <c r="AF1551" t="str">
        <f t="shared" si="720"/>
        <v/>
      </c>
    </row>
    <row r="1552" spans="4:32" ht="14.4" hidden="1">
      <c r="D1552" t="str">
        <f t="shared" si="695"/>
        <v/>
      </c>
      <c r="E1552" t="str">
        <f t="shared" si="696"/>
        <v/>
      </c>
      <c r="F1552" t="str">
        <f t="shared" si="697"/>
        <v/>
      </c>
      <c r="G1552" t="str">
        <f t="shared" si="693"/>
        <v/>
      </c>
      <c r="I1552" t="str">
        <f t="shared" si="698"/>
        <v/>
      </c>
      <c r="J1552" t="str">
        <f t="shared" si="699"/>
        <v/>
      </c>
      <c r="K1552" t="str">
        <f t="shared" si="700"/>
        <v/>
      </c>
      <c r="L1552" t="str">
        <f t="shared" si="701"/>
        <v/>
      </c>
      <c r="M1552" t="str">
        <f t="shared" si="702"/>
        <v/>
      </c>
      <c r="N1552" t="str">
        <f t="shared" si="703"/>
        <v/>
      </c>
      <c r="O1552" t="str">
        <f t="shared" si="704"/>
        <v/>
      </c>
      <c r="P1552" t="str">
        <f t="shared" si="705"/>
        <v/>
      </c>
      <c r="Q1552" t="str">
        <f t="shared" si="706"/>
        <v/>
      </c>
      <c r="R1552" t="str">
        <f t="shared" si="707"/>
        <v/>
      </c>
      <c r="S1552" t="str">
        <f t="shared" si="708"/>
        <v/>
      </c>
      <c r="T1552" t="str">
        <f t="shared" si="709"/>
        <v/>
      </c>
      <c r="U1552" t="str">
        <f t="shared" si="710"/>
        <v/>
      </c>
      <c r="V1552" t="str">
        <f t="shared" si="711"/>
        <v/>
      </c>
      <c r="W1552" t="str">
        <f t="shared" si="712"/>
        <v/>
      </c>
      <c r="X1552" t="str">
        <f t="shared" si="713"/>
        <v/>
      </c>
      <c r="Y1552" t="str">
        <f t="shared" si="714"/>
        <v/>
      </c>
      <c r="Z1552" t="str">
        <f t="shared" si="694"/>
        <v/>
      </c>
      <c r="AA1552" t="str">
        <f t="shared" si="715"/>
        <v/>
      </c>
      <c r="AB1552" t="str">
        <f t="shared" si="716"/>
        <v/>
      </c>
      <c r="AC1552" t="str">
        <f t="shared" si="717"/>
        <v/>
      </c>
      <c r="AD1552" t="str">
        <f t="shared" si="718"/>
        <v/>
      </c>
      <c r="AE1552" t="str">
        <f t="shared" si="719"/>
        <v/>
      </c>
      <c r="AF1552" t="str">
        <f t="shared" si="720"/>
        <v/>
      </c>
    </row>
    <row r="1553" spans="4:32" ht="14.4" hidden="1">
      <c r="D1553" t="str">
        <f t="shared" si="695"/>
        <v/>
      </c>
      <c r="E1553" t="str">
        <f t="shared" si="696"/>
        <v/>
      </c>
      <c r="F1553" t="str">
        <f t="shared" si="697"/>
        <v/>
      </c>
      <c r="G1553" t="str">
        <f t="shared" si="693"/>
        <v/>
      </c>
      <c r="I1553" t="str">
        <f t="shared" si="698"/>
        <v/>
      </c>
      <c r="J1553" t="str">
        <f t="shared" si="699"/>
        <v/>
      </c>
      <c r="K1553" t="str">
        <f t="shared" si="700"/>
        <v/>
      </c>
      <c r="L1553" t="str">
        <f t="shared" si="701"/>
        <v/>
      </c>
      <c r="M1553" t="str">
        <f t="shared" si="702"/>
        <v/>
      </c>
      <c r="N1553" t="str">
        <f t="shared" si="703"/>
        <v/>
      </c>
      <c r="O1553" t="str">
        <f t="shared" si="704"/>
        <v/>
      </c>
      <c r="P1553" t="str">
        <f t="shared" si="705"/>
        <v/>
      </c>
      <c r="Q1553" t="str">
        <f t="shared" si="706"/>
        <v/>
      </c>
      <c r="R1553" t="str">
        <f t="shared" si="707"/>
        <v/>
      </c>
      <c r="S1553" t="str">
        <f t="shared" si="708"/>
        <v/>
      </c>
      <c r="T1553" t="str">
        <f t="shared" si="709"/>
        <v/>
      </c>
      <c r="U1553" t="str">
        <f t="shared" si="710"/>
        <v/>
      </c>
      <c r="V1553" t="str">
        <f t="shared" si="711"/>
        <v/>
      </c>
      <c r="W1553" t="str">
        <f t="shared" si="712"/>
        <v/>
      </c>
      <c r="X1553" t="str">
        <f t="shared" si="713"/>
        <v/>
      </c>
      <c r="Y1553" t="str">
        <f t="shared" si="714"/>
        <v/>
      </c>
      <c r="Z1553" t="str">
        <f t="shared" si="694"/>
        <v/>
      </c>
      <c r="AA1553" t="str">
        <f t="shared" si="715"/>
        <v/>
      </c>
      <c r="AB1553" t="str">
        <f t="shared" si="716"/>
        <v/>
      </c>
      <c r="AC1553" t="str">
        <f t="shared" si="717"/>
        <v/>
      </c>
      <c r="AD1553" t="str">
        <f t="shared" si="718"/>
        <v/>
      </c>
      <c r="AE1553" t="str">
        <f t="shared" si="719"/>
        <v/>
      </c>
      <c r="AF1553" t="str">
        <f t="shared" si="720"/>
        <v/>
      </c>
    </row>
    <row r="1554" spans="4:32" ht="14.4" hidden="1">
      <c r="D1554" t="str">
        <f t="shared" si="695"/>
        <v/>
      </c>
      <c r="E1554" t="str">
        <f t="shared" si="696"/>
        <v/>
      </c>
      <c r="F1554" t="str">
        <f t="shared" si="697"/>
        <v/>
      </c>
      <c r="G1554" t="str">
        <f t="shared" si="693"/>
        <v/>
      </c>
      <c r="I1554" t="str">
        <f t="shared" si="698"/>
        <v/>
      </c>
      <c r="J1554" t="str">
        <f t="shared" si="699"/>
        <v/>
      </c>
      <c r="K1554" t="str">
        <f t="shared" si="700"/>
        <v/>
      </c>
      <c r="L1554" t="str">
        <f t="shared" si="701"/>
        <v/>
      </c>
      <c r="M1554" t="str">
        <f t="shared" si="702"/>
        <v/>
      </c>
      <c r="N1554" t="str">
        <f t="shared" si="703"/>
        <v/>
      </c>
      <c r="O1554" t="str">
        <f t="shared" si="704"/>
        <v/>
      </c>
      <c r="P1554" t="str">
        <f t="shared" si="705"/>
        <v/>
      </c>
      <c r="Q1554" t="str">
        <f t="shared" si="706"/>
        <v/>
      </c>
      <c r="R1554" t="str">
        <f t="shared" si="707"/>
        <v/>
      </c>
      <c r="S1554" t="str">
        <f t="shared" si="708"/>
        <v/>
      </c>
      <c r="T1554" t="str">
        <f t="shared" si="709"/>
        <v/>
      </c>
      <c r="U1554" t="str">
        <f t="shared" si="710"/>
        <v/>
      </c>
      <c r="V1554" t="str">
        <f t="shared" si="711"/>
        <v/>
      </c>
      <c r="W1554" t="str">
        <f t="shared" si="712"/>
        <v/>
      </c>
      <c r="X1554" t="str">
        <f t="shared" si="713"/>
        <v/>
      </c>
      <c r="Y1554" t="str">
        <f t="shared" si="714"/>
        <v/>
      </c>
      <c r="Z1554" t="str">
        <f t="shared" si="694"/>
        <v/>
      </c>
      <c r="AA1554" t="str">
        <f t="shared" si="715"/>
        <v/>
      </c>
      <c r="AB1554" t="str">
        <f t="shared" si="716"/>
        <v/>
      </c>
      <c r="AC1554" t="str">
        <f t="shared" si="717"/>
        <v/>
      </c>
      <c r="AD1554" t="str">
        <f t="shared" si="718"/>
        <v/>
      </c>
      <c r="AE1554" t="str">
        <f t="shared" si="719"/>
        <v/>
      </c>
      <c r="AF1554" t="str">
        <f t="shared" si="720"/>
        <v/>
      </c>
    </row>
    <row r="1555" spans="4:32" ht="14.4" hidden="1">
      <c r="D1555" t="str">
        <f t="shared" si="695"/>
        <v/>
      </c>
      <c r="E1555" t="str">
        <f t="shared" si="696"/>
        <v/>
      </c>
      <c r="F1555" t="str">
        <f t="shared" si="697"/>
        <v/>
      </c>
      <c r="G1555" t="str">
        <f t="shared" si="693"/>
        <v/>
      </c>
      <c r="I1555" t="str">
        <f t="shared" si="698"/>
        <v/>
      </c>
      <c r="J1555" t="str">
        <f t="shared" si="699"/>
        <v/>
      </c>
      <c r="K1555" t="str">
        <f t="shared" si="700"/>
        <v/>
      </c>
      <c r="L1555" t="str">
        <f t="shared" si="701"/>
        <v/>
      </c>
      <c r="M1555" t="str">
        <f t="shared" si="702"/>
        <v/>
      </c>
      <c r="N1555" t="str">
        <f t="shared" si="703"/>
        <v/>
      </c>
      <c r="O1555" t="str">
        <f t="shared" si="704"/>
        <v/>
      </c>
      <c r="P1555" t="str">
        <f t="shared" si="705"/>
        <v/>
      </c>
      <c r="Q1555" t="str">
        <f t="shared" si="706"/>
        <v/>
      </c>
      <c r="R1555" t="str">
        <f t="shared" si="707"/>
        <v/>
      </c>
      <c r="S1555" t="str">
        <f t="shared" si="708"/>
        <v/>
      </c>
      <c r="T1555" t="str">
        <f t="shared" si="709"/>
        <v/>
      </c>
      <c r="U1555" t="str">
        <f t="shared" si="710"/>
        <v/>
      </c>
      <c r="V1555" t="str">
        <f t="shared" si="711"/>
        <v/>
      </c>
      <c r="W1555" t="str">
        <f t="shared" si="712"/>
        <v/>
      </c>
      <c r="X1555" t="str">
        <f t="shared" si="713"/>
        <v/>
      </c>
      <c r="Y1555" t="str">
        <f t="shared" si="714"/>
        <v/>
      </c>
      <c r="Z1555" t="str">
        <f t="shared" si="694"/>
        <v/>
      </c>
      <c r="AA1555" t="str">
        <f t="shared" si="715"/>
        <v/>
      </c>
      <c r="AB1555" t="str">
        <f t="shared" si="716"/>
        <v/>
      </c>
      <c r="AC1555" t="str">
        <f t="shared" si="717"/>
        <v/>
      </c>
      <c r="AD1555" t="str">
        <f t="shared" si="718"/>
        <v/>
      </c>
      <c r="AE1555" t="str">
        <f t="shared" si="719"/>
        <v/>
      </c>
      <c r="AF1555" t="str">
        <f t="shared" si="720"/>
        <v/>
      </c>
    </row>
    <row r="1556" spans="4:32" ht="14.4" hidden="1">
      <c r="D1556" t="str">
        <f t="shared" si="695"/>
        <v/>
      </c>
      <c r="E1556" t="str">
        <f t="shared" si="696"/>
        <v/>
      </c>
      <c r="F1556" t="str">
        <f t="shared" si="697"/>
        <v/>
      </c>
      <c r="G1556" t="str">
        <f t="shared" si="693"/>
        <v/>
      </c>
      <c r="I1556" t="str">
        <f t="shared" si="698"/>
        <v/>
      </c>
      <c r="J1556" t="str">
        <f t="shared" si="699"/>
        <v/>
      </c>
      <c r="K1556" t="str">
        <f t="shared" si="700"/>
        <v/>
      </c>
      <c r="L1556" t="str">
        <f t="shared" si="701"/>
        <v/>
      </c>
      <c r="M1556" t="str">
        <f t="shared" si="702"/>
        <v/>
      </c>
      <c r="N1556" t="str">
        <f t="shared" si="703"/>
        <v/>
      </c>
      <c r="O1556" t="str">
        <f t="shared" si="704"/>
        <v/>
      </c>
      <c r="P1556" t="str">
        <f t="shared" si="705"/>
        <v/>
      </c>
      <c r="Q1556" t="str">
        <f t="shared" si="706"/>
        <v/>
      </c>
      <c r="R1556" t="str">
        <f t="shared" si="707"/>
        <v/>
      </c>
      <c r="S1556" t="str">
        <f t="shared" si="708"/>
        <v/>
      </c>
      <c r="T1556" t="str">
        <f t="shared" si="709"/>
        <v/>
      </c>
      <c r="U1556" t="str">
        <f t="shared" si="710"/>
        <v/>
      </c>
      <c r="V1556" t="str">
        <f t="shared" si="711"/>
        <v/>
      </c>
      <c r="W1556" t="str">
        <f t="shared" si="712"/>
        <v/>
      </c>
      <c r="X1556" t="str">
        <f t="shared" si="713"/>
        <v/>
      </c>
      <c r="Y1556" t="str">
        <f t="shared" si="714"/>
        <v/>
      </c>
      <c r="Z1556" t="str">
        <f t="shared" si="694"/>
        <v/>
      </c>
      <c r="AA1556" t="str">
        <f t="shared" si="715"/>
        <v/>
      </c>
      <c r="AB1556" t="str">
        <f t="shared" si="716"/>
        <v/>
      </c>
      <c r="AC1556" t="str">
        <f t="shared" si="717"/>
        <v/>
      </c>
      <c r="AD1556" t="str">
        <f t="shared" si="718"/>
        <v/>
      </c>
      <c r="AE1556" t="str">
        <f t="shared" si="719"/>
        <v/>
      </c>
      <c r="AF1556" t="str">
        <f t="shared" si="720"/>
        <v/>
      </c>
    </row>
    <row r="1557" spans="4:32" ht="14.4" hidden="1">
      <c r="D1557" t="str">
        <f t="shared" si="695"/>
        <v/>
      </c>
      <c r="E1557" t="str">
        <f t="shared" si="696"/>
        <v/>
      </c>
      <c r="F1557" t="str">
        <f t="shared" si="697"/>
        <v/>
      </c>
      <c r="G1557" t="str">
        <f t="shared" si="693"/>
        <v/>
      </c>
      <c r="I1557" t="str">
        <f t="shared" si="698"/>
        <v/>
      </c>
      <c r="J1557" t="str">
        <f t="shared" si="699"/>
        <v/>
      </c>
      <c r="K1557" t="str">
        <f t="shared" si="700"/>
        <v/>
      </c>
      <c r="L1557" t="str">
        <f t="shared" si="701"/>
        <v/>
      </c>
      <c r="M1557" t="str">
        <f t="shared" si="702"/>
        <v/>
      </c>
      <c r="N1557" t="str">
        <f t="shared" si="703"/>
        <v/>
      </c>
      <c r="O1557" t="str">
        <f t="shared" si="704"/>
        <v/>
      </c>
      <c r="P1557" t="str">
        <f t="shared" si="705"/>
        <v/>
      </c>
      <c r="Q1557" t="str">
        <f t="shared" si="706"/>
        <v/>
      </c>
      <c r="R1557" t="str">
        <f t="shared" si="707"/>
        <v/>
      </c>
      <c r="S1557" t="str">
        <f t="shared" si="708"/>
        <v/>
      </c>
      <c r="T1557" t="str">
        <f t="shared" si="709"/>
        <v/>
      </c>
      <c r="U1557" t="str">
        <f t="shared" si="710"/>
        <v/>
      </c>
      <c r="V1557" t="str">
        <f t="shared" si="711"/>
        <v/>
      </c>
      <c r="W1557" t="str">
        <f t="shared" si="712"/>
        <v/>
      </c>
      <c r="X1557" t="str">
        <f t="shared" si="713"/>
        <v/>
      </c>
      <c r="Y1557" t="str">
        <f t="shared" si="714"/>
        <v/>
      </c>
      <c r="Z1557" t="str">
        <f t="shared" si="694"/>
        <v/>
      </c>
      <c r="AA1557" t="str">
        <f t="shared" si="715"/>
        <v/>
      </c>
      <c r="AB1557" t="str">
        <f t="shared" si="716"/>
        <v/>
      </c>
      <c r="AC1557" t="str">
        <f t="shared" si="717"/>
        <v/>
      </c>
      <c r="AD1557" t="str">
        <f t="shared" si="718"/>
        <v/>
      </c>
      <c r="AE1557" t="str">
        <f t="shared" si="719"/>
        <v/>
      </c>
      <c r="AF1557" t="str">
        <f t="shared" si="720"/>
        <v/>
      </c>
    </row>
    <row r="1558" spans="4:32" ht="14.4" hidden="1">
      <c r="D1558" t="str">
        <f t="shared" si="695"/>
        <v/>
      </c>
      <c r="E1558" t="str">
        <f t="shared" si="696"/>
        <v/>
      </c>
      <c r="F1558" t="str">
        <f t="shared" si="697"/>
        <v/>
      </c>
      <c r="G1558" t="str">
        <f t="shared" si="693"/>
        <v/>
      </c>
      <c r="I1558" t="str">
        <f t="shared" si="698"/>
        <v/>
      </c>
      <c r="J1558" t="str">
        <f t="shared" si="699"/>
        <v/>
      </c>
      <c r="K1558" t="str">
        <f t="shared" si="700"/>
        <v/>
      </c>
      <c r="L1558" t="str">
        <f t="shared" si="701"/>
        <v/>
      </c>
      <c r="M1558" t="str">
        <f t="shared" si="702"/>
        <v/>
      </c>
      <c r="N1558" t="str">
        <f t="shared" si="703"/>
        <v/>
      </c>
      <c r="O1558" t="str">
        <f t="shared" si="704"/>
        <v/>
      </c>
      <c r="P1558" t="str">
        <f t="shared" si="705"/>
        <v/>
      </c>
      <c r="Q1558" t="str">
        <f t="shared" si="706"/>
        <v/>
      </c>
      <c r="R1558" t="str">
        <f t="shared" si="707"/>
        <v/>
      </c>
      <c r="S1558" t="str">
        <f t="shared" si="708"/>
        <v/>
      </c>
      <c r="T1558" t="str">
        <f t="shared" si="709"/>
        <v/>
      </c>
      <c r="U1558" t="str">
        <f t="shared" si="710"/>
        <v/>
      </c>
      <c r="V1558" t="str">
        <f t="shared" si="711"/>
        <v/>
      </c>
      <c r="W1558" t="str">
        <f t="shared" si="712"/>
        <v/>
      </c>
      <c r="X1558" t="str">
        <f t="shared" si="713"/>
        <v/>
      </c>
      <c r="Y1558" t="str">
        <f t="shared" si="714"/>
        <v/>
      </c>
      <c r="Z1558" t="str">
        <f t="shared" si="694"/>
        <v/>
      </c>
      <c r="AA1558" t="str">
        <f t="shared" si="715"/>
        <v/>
      </c>
      <c r="AB1558" t="str">
        <f t="shared" si="716"/>
        <v/>
      </c>
      <c r="AC1558" t="str">
        <f t="shared" si="717"/>
        <v/>
      </c>
      <c r="AD1558" t="str">
        <f t="shared" si="718"/>
        <v/>
      </c>
      <c r="AE1558" t="str">
        <f t="shared" si="719"/>
        <v/>
      </c>
      <c r="AF1558" t="str">
        <f t="shared" si="720"/>
        <v/>
      </c>
    </row>
    <row r="1559" spans="4:32" ht="14.4" hidden="1">
      <c r="D1559" t="str">
        <f t="shared" si="695"/>
        <v/>
      </c>
      <c r="E1559" t="str">
        <f t="shared" si="696"/>
        <v/>
      </c>
      <c r="F1559" t="str">
        <f t="shared" si="697"/>
        <v/>
      </c>
      <c r="G1559" t="str">
        <f t="shared" si="693"/>
        <v/>
      </c>
      <c r="I1559" t="str">
        <f t="shared" si="698"/>
        <v/>
      </c>
      <c r="J1559" t="str">
        <f t="shared" si="699"/>
        <v/>
      </c>
      <c r="K1559" t="str">
        <f t="shared" si="700"/>
        <v/>
      </c>
      <c r="L1559" t="str">
        <f t="shared" si="701"/>
        <v/>
      </c>
      <c r="M1559" t="str">
        <f t="shared" si="702"/>
        <v/>
      </c>
      <c r="N1559" t="str">
        <f t="shared" si="703"/>
        <v/>
      </c>
      <c r="O1559" t="str">
        <f t="shared" si="704"/>
        <v/>
      </c>
      <c r="P1559" t="str">
        <f t="shared" si="705"/>
        <v/>
      </c>
      <c r="Q1559" t="str">
        <f t="shared" si="706"/>
        <v/>
      </c>
      <c r="R1559" t="str">
        <f t="shared" si="707"/>
        <v/>
      </c>
      <c r="S1559" t="str">
        <f t="shared" si="708"/>
        <v/>
      </c>
      <c r="T1559" t="str">
        <f t="shared" si="709"/>
        <v/>
      </c>
      <c r="U1559" t="str">
        <f t="shared" si="710"/>
        <v/>
      </c>
      <c r="V1559" t="str">
        <f t="shared" si="711"/>
        <v/>
      </c>
      <c r="W1559" t="str">
        <f t="shared" si="712"/>
        <v/>
      </c>
      <c r="X1559" t="str">
        <f t="shared" si="713"/>
        <v/>
      </c>
      <c r="Y1559" t="str">
        <f t="shared" si="714"/>
        <v/>
      </c>
      <c r="Z1559" t="str">
        <f t="shared" si="694"/>
        <v/>
      </c>
      <c r="AA1559" t="str">
        <f t="shared" si="715"/>
        <v/>
      </c>
      <c r="AB1559" t="str">
        <f t="shared" si="716"/>
        <v/>
      </c>
      <c r="AC1559" t="str">
        <f t="shared" si="717"/>
        <v/>
      </c>
      <c r="AD1559" t="str">
        <f t="shared" si="718"/>
        <v/>
      </c>
      <c r="AE1559" t="str">
        <f t="shared" si="719"/>
        <v/>
      </c>
      <c r="AF1559" t="str">
        <f t="shared" si="720"/>
        <v/>
      </c>
    </row>
    <row r="1560" spans="4:32" ht="14.4" hidden="1">
      <c r="D1560" t="str">
        <f t="shared" si="695"/>
        <v/>
      </c>
      <c r="E1560" t="str">
        <f t="shared" si="696"/>
        <v/>
      </c>
      <c r="F1560" t="str">
        <f t="shared" si="697"/>
        <v/>
      </c>
      <c r="G1560" t="str">
        <f t="shared" si="693"/>
        <v/>
      </c>
      <c r="I1560" t="str">
        <f t="shared" si="698"/>
        <v/>
      </c>
      <c r="J1560" t="str">
        <f t="shared" si="699"/>
        <v/>
      </c>
      <c r="K1560" t="str">
        <f t="shared" si="700"/>
        <v/>
      </c>
      <c r="L1560" t="str">
        <f t="shared" si="701"/>
        <v/>
      </c>
      <c r="M1560" t="str">
        <f t="shared" si="702"/>
        <v/>
      </c>
      <c r="N1560" t="str">
        <f t="shared" si="703"/>
        <v/>
      </c>
      <c r="O1560" t="str">
        <f t="shared" si="704"/>
        <v/>
      </c>
      <c r="P1560" t="str">
        <f t="shared" si="705"/>
        <v/>
      </c>
      <c r="Q1560" t="str">
        <f t="shared" si="706"/>
        <v/>
      </c>
      <c r="R1560" t="str">
        <f t="shared" si="707"/>
        <v/>
      </c>
      <c r="S1560" t="str">
        <f t="shared" si="708"/>
        <v/>
      </c>
      <c r="T1560" t="str">
        <f t="shared" si="709"/>
        <v/>
      </c>
      <c r="U1560" t="str">
        <f t="shared" si="710"/>
        <v/>
      </c>
      <c r="V1560" t="str">
        <f t="shared" si="711"/>
        <v/>
      </c>
      <c r="W1560" t="str">
        <f t="shared" si="712"/>
        <v/>
      </c>
      <c r="X1560" t="str">
        <f t="shared" si="713"/>
        <v/>
      </c>
      <c r="Y1560" t="str">
        <f t="shared" si="714"/>
        <v/>
      </c>
      <c r="Z1560" t="str">
        <f t="shared" si="694"/>
        <v/>
      </c>
      <c r="AA1560" t="str">
        <f t="shared" si="715"/>
        <v/>
      </c>
      <c r="AB1560" t="str">
        <f t="shared" si="716"/>
        <v/>
      </c>
      <c r="AC1560" t="str">
        <f t="shared" si="717"/>
        <v/>
      </c>
      <c r="AD1560" t="str">
        <f t="shared" si="718"/>
        <v/>
      </c>
      <c r="AE1560" t="str">
        <f t="shared" si="719"/>
        <v/>
      </c>
      <c r="AF1560" t="str">
        <f t="shared" si="720"/>
        <v/>
      </c>
    </row>
    <row r="1561" spans="4:32" ht="14.4" hidden="1">
      <c r="D1561" t="str">
        <f t="shared" si="695"/>
        <v/>
      </c>
      <c r="E1561" t="str">
        <f t="shared" si="696"/>
        <v/>
      </c>
      <c r="F1561" t="str">
        <f t="shared" si="697"/>
        <v/>
      </c>
      <c r="G1561" t="str">
        <f t="shared" si="693"/>
        <v/>
      </c>
      <c r="I1561" t="str">
        <f t="shared" si="698"/>
        <v/>
      </c>
      <c r="J1561" t="str">
        <f t="shared" si="699"/>
        <v/>
      </c>
      <c r="K1561" t="str">
        <f t="shared" si="700"/>
        <v/>
      </c>
      <c r="L1561" t="str">
        <f t="shared" si="701"/>
        <v/>
      </c>
      <c r="M1561" t="str">
        <f t="shared" si="702"/>
        <v/>
      </c>
      <c r="N1561" t="str">
        <f t="shared" si="703"/>
        <v/>
      </c>
      <c r="O1561" t="str">
        <f t="shared" si="704"/>
        <v/>
      </c>
      <c r="P1561" t="str">
        <f t="shared" si="705"/>
        <v/>
      </c>
      <c r="Q1561" t="str">
        <f t="shared" si="706"/>
        <v/>
      </c>
      <c r="R1561" t="str">
        <f t="shared" si="707"/>
        <v/>
      </c>
      <c r="S1561" t="str">
        <f t="shared" si="708"/>
        <v/>
      </c>
      <c r="T1561" t="str">
        <f t="shared" si="709"/>
        <v/>
      </c>
      <c r="U1561" t="str">
        <f t="shared" si="710"/>
        <v/>
      </c>
      <c r="V1561" t="str">
        <f t="shared" si="711"/>
        <v/>
      </c>
      <c r="W1561" t="str">
        <f t="shared" si="712"/>
        <v/>
      </c>
      <c r="X1561" t="str">
        <f t="shared" si="713"/>
        <v/>
      </c>
      <c r="Y1561" t="str">
        <f t="shared" si="714"/>
        <v/>
      </c>
      <c r="Z1561" t="str">
        <f t="shared" si="694"/>
        <v/>
      </c>
      <c r="AA1561" t="str">
        <f t="shared" si="715"/>
        <v/>
      </c>
      <c r="AB1561" t="str">
        <f t="shared" si="716"/>
        <v/>
      </c>
      <c r="AC1561" t="str">
        <f t="shared" si="717"/>
        <v/>
      </c>
      <c r="AD1561" t="str">
        <f t="shared" si="718"/>
        <v/>
      </c>
      <c r="AE1561" t="str">
        <f t="shared" si="719"/>
        <v/>
      </c>
      <c r="AF1561" t="str">
        <f t="shared" si="720"/>
        <v/>
      </c>
    </row>
    <row r="1562" spans="4:32" ht="14.4" hidden="1">
      <c r="D1562" t="str">
        <f t="shared" si="695"/>
        <v/>
      </c>
      <c r="E1562" t="str">
        <f t="shared" si="696"/>
        <v/>
      </c>
      <c r="F1562" t="str">
        <f t="shared" si="697"/>
        <v/>
      </c>
      <c r="G1562" t="str">
        <f t="shared" si="693"/>
        <v/>
      </c>
      <c r="I1562" t="str">
        <f t="shared" si="698"/>
        <v/>
      </c>
      <c r="J1562" t="str">
        <f t="shared" si="699"/>
        <v/>
      </c>
      <c r="K1562" t="str">
        <f t="shared" si="700"/>
        <v/>
      </c>
      <c r="L1562" t="str">
        <f t="shared" si="701"/>
        <v/>
      </c>
      <c r="M1562" t="str">
        <f t="shared" si="702"/>
        <v/>
      </c>
      <c r="N1562" t="str">
        <f t="shared" si="703"/>
        <v/>
      </c>
      <c r="O1562" t="str">
        <f t="shared" si="704"/>
        <v/>
      </c>
      <c r="P1562" t="str">
        <f t="shared" si="705"/>
        <v/>
      </c>
      <c r="Q1562" t="str">
        <f t="shared" si="706"/>
        <v/>
      </c>
      <c r="R1562" t="str">
        <f t="shared" si="707"/>
        <v/>
      </c>
      <c r="S1562" t="str">
        <f t="shared" si="708"/>
        <v/>
      </c>
      <c r="T1562" t="str">
        <f t="shared" si="709"/>
        <v/>
      </c>
      <c r="U1562" t="str">
        <f t="shared" si="710"/>
        <v/>
      </c>
      <c r="V1562" t="str">
        <f t="shared" si="711"/>
        <v/>
      </c>
      <c r="W1562" t="str">
        <f t="shared" si="712"/>
        <v/>
      </c>
      <c r="X1562" t="str">
        <f t="shared" si="713"/>
        <v/>
      </c>
      <c r="Y1562" t="str">
        <f t="shared" si="714"/>
        <v/>
      </c>
      <c r="Z1562" t="str">
        <f t="shared" si="694"/>
        <v/>
      </c>
      <c r="AA1562" t="str">
        <f t="shared" si="715"/>
        <v/>
      </c>
      <c r="AB1562" t="str">
        <f t="shared" si="716"/>
        <v/>
      </c>
      <c r="AC1562" t="str">
        <f t="shared" si="717"/>
        <v/>
      </c>
      <c r="AD1562" t="str">
        <f t="shared" si="718"/>
        <v/>
      </c>
      <c r="AE1562" t="str">
        <f t="shared" si="719"/>
        <v/>
      </c>
      <c r="AF1562" t="str">
        <f t="shared" si="720"/>
        <v/>
      </c>
    </row>
    <row r="1563" spans="4:32" ht="14.4" hidden="1">
      <c r="D1563" t="str">
        <f t="shared" si="695"/>
        <v/>
      </c>
      <c r="E1563" t="str">
        <f t="shared" si="696"/>
        <v/>
      </c>
      <c r="F1563" t="str">
        <f t="shared" si="697"/>
        <v/>
      </c>
      <c r="G1563" t="str">
        <f t="shared" si="693"/>
        <v/>
      </c>
      <c r="I1563" t="str">
        <f t="shared" si="698"/>
        <v/>
      </c>
      <c r="J1563" t="str">
        <f t="shared" si="699"/>
        <v/>
      </c>
      <c r="K1563" t="str">
        <f t="shared" si="700"/>
        <v/>
      </c>
      <c r="L1563" t="str">
        <f t="shared" si="701"/>
        <v/>
      </c>
      <c r="M1563" t="str">
        <f t="shared" si="702"/>
        <v/>
      </c>
      <c r="N1563" t="str">
        <f t="shared" si="703"/>
        <v/>
      </c>
      <c r="O1563" t="str">
        <f t="shared" si="704"/>
        <v/>
      </c>
      <c r="P1563" t="str">
        <f t="shared" si="705"/>
        <v/>
      </c>
      <c r="Q1563" t="str">
        <f t="shared" si="706"/>
        <v/>
      </c>
      <c r="R1563" t="str">
        <f t="shared" si="707"/>
        <v/>
      </c>
      <c r="S1563" t="str">
        <f t="shared" si="708"/>
        <v/>
      </c>
      <c r="T1563" t="str">
        <f t="shared" si="709"/>
        <v/>
      </c>
      <c r="U1563" t="str">
        <f t="shared" si="710"/>
        <v/>
      </c>
      <c r="V1563" t="str">
        <f t="shared" si="711"/>
        <v/>
      </c>
      <c r="W1563" t="str">
        <f t="shared" si="712"/>
        <v/>
      </c>
      <c r="X1563" t="str">
        <f t="shared" si="713"/>
        <v/>
      </c>
      <c r="Y1563" t="str">
        <f t="shared" si="714"/>
        <v/>
      </c>
      <c r="Z1563" t="str">
        <f t="shared" si="694"/>
        <v/>
      </c>
      <c r="AA1563" t="str">
        <f t="shared" si="715"/>
        <v/>
      </c>
      <c r="AB1563" t="str">
        <f t="shared" si="716"/>
        <v/>
      </c>
      <c r="AC1563" t="str">
        <f t="shared" si="717"/>
        <v/>
      </c>
      <c r="AD1563" t="str">
        <f t="shared" si="718"/>
        <v/>
      </c>
      <c r="AE1563" t="str">
        <f t="shared" si="719"/>
        <v/>
      </c>
      <c r="AF1563" t="str">
        <f t="shared" si="720"/>
        <v/>
      </c>
    </row>
    <row r="1564" spans="4:32" ht="14.4" hidden="1">
      <c r="D1564" t="str">
        <f t="shared" si="695"/>
        <v/>
      </c>
      <c r="E1564" t="str">
        <f t="shared" si="696"/>
        <v/>
      </c>
      <c r="F1564" t="str">
        <f t="shared" si="697"/>
        <v/>
      </c>
      <c r="G1564" t="str">
        <f t="shared" si="693"/>
        <v/>
      </c>
      <c r="I1564" t="str">
        <f t="shared" si="698"/>
        <v/>
      </c>
      <c r="J1564" t="str">
        <f t="shared" si="699"/>
        <v/>
      </c>
      <c r="K1564" t="str">
        <f t="shared" si="700"/>
        <v/>
      </c>
      <c r="L1564" t="str">
        <f t="shared" si="701"/>
        <v/>
      </c>
      <c r="M1564" t="str">
        <f t="shared" si="702"/>
        <v/>
      </c>
      <c r="N1564" t="str">
        <f t="shared" si="703"/>
        <v/>
      </c>
      <c r="O1564" t="str">
        <f t="shared" si="704"/>
        <v/>
      </c>
      <c r="P1564" t="str">
        <f t="shared" si="705"/>
        <v/>
      </c>
      <c r="Q1564" t="str">
        <f t="shared" si="706"/>
        <v/>
      </c>
      <c r="R1564" t="str">
        <f t="shared" si="707"/>
        <v/>
      </c>
      <c r="S1564" t="str">
        <f t="shared" si="708"/>
        <v/>
      </c>
      <c r="T1564" t="str">
        <f t="shared" si="709"/>
        <v/>
      </c>
      <c r="U1564" t="str">
        <f t="shared" si="710"/>
        <v/>
      </c>
      <c r="V1564" t="str">
        <f t="shared" si="711"/>
        <v/>
      </c>
      <c r="W1564" t="str">
        <f t="shared" si="712"/>
        <v/>
      </c>
      <c r="X1564" t="str">
        <f t="shared" si="713"/>
        <v/>
      </c>
      <c r="Y1564" t="str">
        <f t="shared" si="714"/>
        <v/>
      </c>
      <c r="Z1564" t="str">
        <f t="shared" si="694"/>
        <v/>
      </c>
      <c r="AA1564" t="str">
        <f t="shared" si="715"/>
        <v/>
      </c>
      <c r="AB1564" t="str">
        <f t="shared" si="716"/>
        <v/>
      </c>
      <c r="AC1564" t="str">
        <f t="shared" si="717"/>
        <v/>
      </c>
      <c r="AD1564" t="str">
        <f t="shared" si="718"/>
        <v/>
      </c>
      <c r="AE1564" t="str">
        <f t="shared" si="719"/>
        <v/>
      </c>
      <c r="AF1564" t="str">
        <f t="shared" si="720"/>
        <v/>
      </c>
    </row>
    <row r="1565" spans="4:32" ht="14.4" hidden="1">
      <c r="D1565" t="str">
        <f t="shared" si="695"/>
        <v/>
      </c>
      <c r="E1565" t="str">
        <f t="shared" si="696"/>
        <v/>
      </c>
      <c r="F1565" t="str">
        <f t="shared" si="697"/>
        <v/>
      </c>
      <c r="G1565" t="str">
        <f t="shared" si="693"/>
        <v/>
      </c>
      <c r="I1565" t="str">
        <f t="shared" si="698"/>
        <v/>
      </c>
      <c r="J1565" t="str">
        <f t="shared" si="699"/>
        <v/>
      </c>
      <c r="K1565" t="str">
        <f t="shared" si="700"/>
        <v/>
      </c>
      <c r="L1565" t="str">
        <f t="shared" si="701"/>
        <v/>
      </c>
      <c r="M1565" t="str">
        <f t="shared" si="702"/>
        <v/>
      </c>
      <c r="N1565" t="str">
        <f t="shared" si="703"/>
        <v/>
      </c>
      <c r="O1565" t="str">
        <f t="shared" si="704"/>
        <v/>
      </c>
      <c r="P1565" t="str">
        <f t="shared" si="705"/>
        <v/>
      </c>
      <c r="Q1565" t="str">
        <f t="shared" si="706"/>
        <v/>
      </c>
      <c r="R1565" t="str">
        <f t="shared" si="707"/>
        <v/>
      </c>
      <c r="S1565" t="str">
        <f t="shared" si="708"/>
        <v/>
      </c>
      <c r="T1565" t="str">
        <f t="shared" si="709"/>
        <v/>
      </c>
      <c r="U1565" t="str">
        <f t="shared" si="710"/>
        <v/>
      </c>
      <c r="V1565" t="str">
        <f t="shared" si="711"/>
        <v/>
      </c>
      <c r="W1565" t="str">
        <f t="shared" si="712"/>
        <v/>
      </c>
      <c r="X1565" t="str">
        <f t="shared" si="713"/>
        <v/>
      </c>
      <c r="Y1565" t="str">
        <f t="shared" si="714"/>
        <v/>
      </c>
      <c r="Z1565" t="str">
        <f t="shared" si="694"/>
        <v/>
      </c>
      <c r="AA1565" t="str">
        <f t="shared" si="715"/>
        <v/>
      </c>
      <c r="AB1565" t="str">
        <f t="shared" si="716"/>
        <v/>
      </c>
      <c r="AC1565" t="str">
        <f t="shared" si="717"/>
        <v/>
      </c>
      <c r="AD1565" t="str">
        <f t="shared" si="718"/>
        <v/>
      </c>
      <c r="AE1565" t="str">
        <f t="shared" si="719"/>
        <v/>
      </c>
      <c r="AF1565" t="str">
        <f t="shared" si="720"/>
        <v/>
      </c>
    </row>
    <row r="1566" spans="4:32" ht="14.4" hidden="1">
      <c r="D1566" t="str">
        <f t="shared" si="695"/>
        <v/>
      </c>
      <c r="E1566" t="str">
        <f t="shared" si="696"/>
        <v/>
      </c>
      <c r="F1566" t="str">
        <f t="shared" si="697"/>
        <v/>
      </c>
      <c r="G1566" t="str">
        <f t="shared" si="693"/>
        <v/>
      </c>
      <c r="I1566" t="str">
        <f t="shared" si="698"/>
        <v/>
      </c>
      <c r="J1566" t="str">
        <f t="shared" si="699"/>
        <v/>
      </c>
      <c r="K1566" t="str">
        <f t="shared" si="700"/>
        <v/>
      </c>
      <c r="L1566" t="str">
        <f t="shared" si="701"/>
        <v/>
      </c>
      <c r="M1566" t="str">
        <f t="shared" si="702"/>
        <v/>
      </c>
      <c r="N1566" t="str">
        <f t="shared" si="703"/>
        <v/>
      </c>
      <c r="O1566" t="str">
        <f t="shared" si="704"/>
        <v/>
      </c>
      <c r="P1566" t="str">
        <f t="shared" si="705"/>
        <v/>
      </c>
      <c r="Q1566" t="str">
        <f t="shared" si="706"/>
        <v/>
      </c>
      <c r="R1566" t="str">
        <f t="shared" si="707"/>
        <v/>
      </c>
      <c r="S1566" t="str">
        <f t="shared" si="708"/>
        <v/>
      </c>
      <c r="T1566" t="str">
        <f t="shared" si="709"/>
        <v/>
      </c>
      <c r="U1566" t="str">
        <f t="shared" si="710"/>
        <v/>
      </c>
      <c r="V1566" t="str">
        <f t="shared" si="711"/>
        <v/>
      </c>
      <c r="W1566" t="str">
        <f t="shared" si="712"/>
        <v/>
      </c>
      <c r="X1566" t="str">
        <f t="shared" si="713"/>
        <v/>
      </c>
      <c r="Y1566" t="str">
        <f t="shared" si="714"/>
        <v/>
      </c>
      <c r="Z1566" t="str">
        <f t="shared" si="694"/>
        <v/>
      </c>
      <c r="AA1566" t="str">
        <f t="shared" si="715"/>
        <v/>
      </c>
      <c r="AB1566" t="str">
        <f t="shared" si="716"/>
        <v/>
      </c>
      <c r="AC1566" t="str">
        <f t="shared" si="717"/>
        <v/>
      </c>
      <c r="AD1566" t="str">
        <f t="shared" si="718"/>
        <v/>
      </c>
      <c r="AE1566" t="str">
        <f t="shared" si="719"/>
        <v/>
      </c>
      <c r="AF1566" t="str">
        <f t="shared" si="720"/>
        <v/>
      </c>
    </row>
    <row r="1567" spans="4:32" ht="14.4" hidden="1">
      <c r="D1567" t="str">
        <f t="shared" si="695"/>
        <v/>
      </c>
      <c r="E1567" t="str">
        <f t="shared" si="696"/>
        <v/>
      </c>
      <c r="F1567" t="str">
        <f t="shared" si="697"/>
        <v/>
      </c>
      <c r="G1567" t="str">
        <f t="shared" si="693"/>
        <v/>
      </c>
      <c r="I1567" t="str">
        <f t="shared" si="698"/>
        <v/>
      </c>
      <c r="J1567" t="str">
        <f t="shared" si="699"/>
        <v/>
      </c>
      <c r="K1567" t="str">
        <f t="shared" si="700"/>
        <v/>
      </c>
      <c r="L1567" t="str">
        <f t="shared" si="701"/>
        <v/>
      </c>
      <c r="M1567" t="str">
        <f t="shared" si="702"/>
        <v/>
      </c>
      <c r="N1567" t="str">
        <f t="shared" si="703"/>
        <v/>
      </c>
      <c r="O1567" t="str">
        <f t="shared" si="704"/>
        <v/>
      </c>
      <c r="P1567" t="str">
        <f t="shared" si="705"/>
        <v/>
      </c>
      <c r="Q1567" t="str">
        <f t="shared" si="706"/>
        <v/>
      </c>
      <c r="R1567" t="str">
        <f t="shared" si="707"/>
        <v/>
      </c>
      <c r="S1567" t="str">
        <f t="shared" si="708"/>
        <v/>
      </c>
      <c r="T1567" t="str">
        <f t="shared" si="709"/>
        <v/>
      </c>
      <c r="U1567" t="str">
        <f t="shared" si="710"/>
        <v/>
      </c>
      <c r="V1567" t="str">
        <f t="shared" si="711"/>
        <v/>
      </c>
      <c r="W1567" t="str">
        <f t="shared" si="712"/>
        <v/>
      </c>
      <c r="X1567" t="str">
        <f t="shared" si="713"/>
        <v/>
      </c>
      <c r="Y1567" t="str">
        <f t="shared" si="714"/>
        <v/>
      </c>
      <c r="Z1567" t="str">
        <f t="shared" si="694"/>
        <v/>
      </c>
      <c r="AA1567" t="str">
        <f t="shared" si="715"/>
        <v/>
      </c>
      <c r="AB1567" t="str">
        <f t="shared" si="716"/>
        <v/>
      </c>
      <c r="AC1567" t="str">
        <f t="shared" si="717"/>
        <v/>
      </c>
      <c r="AD1567" t="str">
        <f t="shared" si="718"/>
        <v/>
      </c>
      <c r="AE1567" t="str">
        <f t="shared" si="719"/>
        <v/>
      </c>
      <c r="AF1567" t="str">
        <f t="shared" si="720"/>
        <v/>
      </c>
    </row>
    <row r="1568" spans="4:32" ht="14.4" hidden="1">
      <c r="D1568" t="str">
        <f t="shared" si="695"/>
        <v/>
      </c>
      <c r="E1568" t="str">
        <f t="shared" si="696"/>
        <v/>
      </c>
      <c r="F1568" t="str">
        <f t="shared" si="697"/>
        <v/>
      </c>
      <c r="G1568" t="str">
        <f t="shared" si="693"/>
        <v/>
      </c>
      <c r="I1568" t="str">
        <f t="shared" si="698"/>
        <v/>
      </c>
      <c r="J1568" t="str">
        <f t="shared" si="699"/>
        <v/>
      </c>
      <c r="K1568" t="str">
        <f t="shared" si="700"/>
        <v/>
      </c>
      <c r="L1568" t="str">
        <f t="shared" si="701"/>
        <v/>
      </c>
      <c r="M1568" t="str">
        <f t="shared" si="702"/>
        <v/>
      </c>
      <c r="N1568" t="str">
        <f t="shared" si="703"/>
        <v/>
      </c>
      <c r="O1568" t="str">
        <f t="shared" si="704"/>
        <v/>
      </c>
      <c r="P1568" t="str">
        <f t="shared" si="705"/>
        <v/>
      </c>
      <c r="Q1568" t="str">
        <f t="shared" si="706"/>
        <v/>
      </c>
      <c r="R1568" t="str">
        <f t="shared" si="707"/>
        <v/>
      </c>
      <c r="S1568" t="str">
        <f t="shared" si="708"/>
        <v/>
      </c>
      <c r="T1568" t="str">
        <f t="shared" si="709"/>
        <v/>
      </c>
      <c r="U1568" t="str">
        <f t="shared" si="710"/>
        <v/>
      </c>
      <c r="V1568" t="str">
        <f t="shared" si="711"/>
        <v/>
      </c>
      <c r="W1568" t="str">
        <f t="shared" si="712"/>
        <v/>
      </c>
      <c r="X1568" t="str">
        <f t="shared" si="713"/>
        <v/>
      </c>
      <c r="Y1568" t="str">
        <f t="shared" si="714"/>
        <v/>
      </c>
      <c r="Z1568" t="str">
        <f t="shared" si="694"/>
        <v/>
      </c>
      <c r="AA1568" t="str">
        <f t="shared" si="715"/>
        <v/>
      </c>
      <c r="AB1568" t="str">
        <f t="shared" si="716"/>
        <v/>
      </c>
      <c r="AC1568" t="str">
        <f t="shared" si="717"/>
        <v/>
      </c>
      <c r="AD1568" t="str">
        <f t="shared" si="718"/>
        <v/>
      </c>
      <c r="AE1568" t="str">
        <f t="shared" si="719"/>
        <v/>
      </c>
      <c r="AF1568" t="str">
        <f t="shared" si="720"/>
        <v/>
      </c>
    </row>
    <row r="1569" spans="4:32" ht="14.4" hidden="1">
      <c r="D1569" t="str">
        <f t="shared" si="695"/>
        <v/>
      </c>
      <c r="E1569" t="str">
        <f t="shared" si="696"/>
        <v/>
      </c>
      <c r="F1569" t="str">
        <f t="shared" si="697"/>
        <v/>
      </c>
      <c r="G1569" t="str">
        <f t="shared" si="693"/>
        <v/>
      </c>
      <c r="I1569" t="str">
        <f t="shared" si="698"/>
        <v/>
      </c>
      <c r="J1569" t="str">
        <f t="shared" si="699"/>
        <v/>
      </c>
      <c r="K1569" t="str">
        <f t="shared" si="700"/>
        <v/>
      </c>
      <c r="L1569" t="str">
        <f t="shared" si="701"/>
        <v/>
      </c>
      <c r="M1569" t="str">
        <f t="shared" si="702"/>
        <v/>
      </c>
      <c r="N1569" t="str">
        <f t="shared" si="703"/>
        <v/>
      </c>
      <c r="O1569" t="str">
        <f t="shared" si="704"/>
        <v/>
      </c>
      <c r="P1569" t="str">
        <f t="shared" si="705"/>
        <v/>
      </c>
      <c r="Q1569" t="str">
        <f t="shared" si="706"/>
        <v/>
      </c>
      <c r="R1569" t="str">
        <f t="shared" si="707"/>
        <v/>
      </c>
      <c r="S1569" t="str">
        <f t="shared" si="708"/>
        <v/>
      </c>
      <c r="T1569" t="str">
        <f t="shared" si="709"/>
        <v/>
      </c>
      <c r="U1569" t="str">
        <f t="shared" si="710"/>
        <v/>
      </c>
      <c r="V1569" t="str">
        <f t="shared" si="711"/>
        <v/>
      </c>
      <c r="W1569" t="str">
        <f t="shared" si="712"/>
        <v/>
      </c>
      <c r="X1569" t="str">
        <f t="shared" si="713"/>
        <v/>
      </c>
      <c r="Y1569" t="str">
        <f t="shared" si="714"/>
        <v/>
      </c>
      <c r="Z1569" t="str">
        <f t="shared" si="694"/>
        <v/>
      </c>
      <c r="AA1569" t="str">
        <f t="shared" si="715"/>
        <v/>
      </c>
      <c r="AB1569" t="str">
        <f t="shared" si="716"/>
        <v/>
      </c>
      <c r="AC1569" t="str">
        <f t="shared" si="717"/>
        <v/>
      </c>
      <c r="AD1569" t="str">
        <f t="shared" si="718"/>
        <v/>
      </c>
      <c r="AE1569" t="str">
        <f t="shared" si="719"/>
        <v/>
      </c>
      <c r="AF1569" t="str">
        <f t="shared" si="720"/>
        <v/>
      </c>
    </row>
    <row r="1570" spans="4:32" ht="14.4" hidden="1">
      <c r="D1570" t="str">
        <f t="shared" si="695"/>
        <v/>
      </c>
      <c r="E1570" t="str">
        <f t="shared" si="696"/>
        <v/>
      </c>
      <c r="F1570" t="str">
        <f t="shared" si="697"/>
        <v/>
      </c>
      <c r="G1570" t="str">
        <f t="shared" ref="G1570:G1633" si="721">IF(ISBLANK(A1570),"",IF(ISNUMBER(SEARCH("Windows 11 Home",BR1570)),"Windows 11 Home",IF(ISNUMBER(SEARCH("Windows 11 Pro",BR1570)),"Windows 11 Pro",IF(ISNUMBER(SEARCH("Chrome",AM1570)),"ChromeOS",""))))</f>
        <v/>
      </c>
      <c r="I1570" t="str">
        <f t="shared" si="698"/>
        <v/>
      </c>
      <c r="J1570" t="str">
        <f t="shared" si="699"/>
        <v/>
      </c>
      <c r="K1570" t="str">
        <f t="shared" si="700"/>
        <v/>
      </c>
      <c r="L1570" t="str">
        <f t="shared" si="701"/>
        <v/>
      </c>
      <c r="M1570" t="str">
        <f t="shared" si="702"/>
        <v/>
      </c>
      <c r="N1570" t="str">
        <f t="shared" si="703"/>
        <v/>
      </c>
      <c r="O1570" t="str">
        <f t="shared" si="704"/>
        <v/>
      </c>
      <c r="P1570" t="str">
        <f t="shared" si="705"/>
        <v/>
      </c>
      <c r="Q1570" t="str">
        <f t="shared" si="706"/>
        <v/>
      </c>
      <c r="R1570" t="str">
        <f t="shared" si="707"/>
        <v/>
      </c>
      <c r="S1570" t="str">
        <f t="shared" si="708"/>
        <v/>
      </c>
      <c r="T1570" t="str">
        <f t="shared" si="709"/>
        <v/>
      </c>
      <c r="U1570" t="str">
        <f t="shared" si="710"/>
        <v/>
      </c>
      <c r="V1570" t="str">
        <f t="shared" si="711"/>
        <v/>
      </c>
      <c r="W1570" t="str">
        <f t="shared" si="712"/>
        <v/>
      </c>
      <c r="X1570" t="str">
        <f t="shared" si="713"/>
        <v/>
      </c>
      <c r="Y1570" t="str">
        <f t="shared" si="714"/>
        <v/>
      </c>
      <c r="Z1570" t="str">
        <f t="shared" si="694"/>
        <v/>
      </c>
      <c r="AA1570" t="str">
        <f t="shared" si="715"/>
        <v/>
      </c>
      <c r="AB1570" t="str">
        <f t="shared" si="716"/>
        <v/>
      </c>
      <c r="AC1570" t="str">
        <f t="shared" si="717"/>
        <v/>
      </c>
      <c r="AD1570" t="str">
        <f t="shared" si="718"/>
        <v/>
      </c>
      <c r="AE1570" t="str">
        <f t="shared" si="719"/>
        <v/>
      </c>
      <c r="AF1570" t="str">
        <f t="shared" si="720"/>
        <v/>
      </c>
    </row>
    <row r="1571" spans="4:32" ht="14.4" hidden="1">
      <c r="D1571" t="str">
        <f t="shared" si="695"/>
        <v/>
      </c>
      <c r="E1571" t="str">
        <f t="shared" si="696"/>
        <v/>
      </c>
      <c r="F1571" t="str">
        <f t="shared" si="697"/>
        <v/>
      </c>
      <c r="G1571" t="str">
        <f t="shared" si="721"/>
        <v/>
      </c>
      <c r="I1571" t="str">
        <f t="shared" si="698"/>
        <v/>
      </c>
      <c r="J1571" t="str">
        <f t="shared" si="699"/>
        <v/>
      </c>
      <c r="K1571" t="str">
        <f t="shared" si="700"/>
        <v/>
      </c>
      <c r="L1571" t="str">
        <f t="shared" si="701"/>
        <v/>
      </c>
      <c r="M1571" t="str">
        <f t="shared" si="702"/>
        <v/>
      </c>
      <c r="N1571" t="str">
        <f t="shared" si="703"/>
        <v/>
      </c>
      <c r="O1571" t="str">
        <f t="shared" si="704"/>
        <v/>
      </c>
      <c r="P1571" t="str">
        <f t="shared" si="705"/>
        <v/>
      </c>
      <c r="Q1571" t="str">
        <f t="shared" si="706"/>
        <v/>
      </c>
      <c r="R1571" t="str">
        <f t="shared" si="707"/>
        <v/>
      </c>
      <c r="S1571" t="str">
        <f t="shared" si="708"/>
        <v/>
      </c>
      <c r="T1571" t="str">
        <f t="shared" si="709"/>
        <v/>
      </c>
      <c r="U1571" t="str">
        <f t="shared" si="710"/>
        <v/>
      </c>
      <c r="V1571" t="str">
        <f t="shared" si="711"/>
        <v/>
      </c>
      <c r="W1571" t="str">
        <f t="shared" si="712"/>
        <v/>
      </c>
      <c r="X1571" t="str">
        <f t="shared" si="713"/>
        <v/>
      </c>
      <c r="Y1571" t="str">
        <f t="shared" si="714"/>
        <v/>
      </c>
      <c r="Z1571" t="str">
        <f t="shared" si="694"/>
        <v/>
      </c>
      <c r="AA1571" t="str">
        <f t="shared" si="715"/>
        <v/>
      </c>
      <c r="AB1571" t="str">
        <f t="shared" si="716"/>
        <v/>
      </c>
      <c r="AC1571" t="str">
        <f t="shared" si="717"/>
        <v/>
      </c>
      <c r="AD1571" t="str">
        <f t="shared" si="718"/>
        <v/>
      </c>
      <c r="AE1571" t="str">
        <f t="shared" si="719"/>
        <v/>
      </c>
      <c r="AF1571" t="str">
        <f t="shared" si="720"/>
        <v/>
      </c>
    </row>
    <row r="1572" spans="4:32" ht="14.4" hidden="1">
      <c r="D1572" t="str">
        <f t="shared" si="695"/>
        <v/>
      </c>
      <c r="E1572" t="str">
        <f t="shared" si="696"/>
        <v/>
      </c>
      <c r="F1572" t="str">
        <f t="shared" si="697"/>
        <v/>
      </c>
      <c r="G1572" t="str">
        <f t="shared" si="721"/>
        <v/>
      </c>
      <c r="I1572" t="str">
        <f t="shared" si="698"/>
        <v/>
      </c>
      <c r="J1572" t="str">
        <f t="shared" si="699"/>
        <v/>
      </c>
      <c r="K1572" t="str">
        <f t="shared" si="700"/>
        <v/>
      </c>
      <c r="L1572" t="str">
        <f t="shared" si="701"/>
        <v/>
      </c>
      <c r="M1572" t="str">
        <f t="shared" si="702"/>
        <v/>
      </c>
      <c r="N1572" t="str">
        <f t="shared" si="703"/>
        <v/>
      </c>
      <c r="O1572" t="str">
        <f t="shared" si="704"/>
        <v/>
      </c>
      <c r="P1572" t="str">
        <f t="shared" si="705"/>
        <v/>
      </c>
      <c r="Q1572" t="str">
        <f t="shared" si="706"/>
        <v/>
      </c>
      <c r="R1572" t="str">
        <f t="shared" si="707"/>
        <v/>
      </c>
      <c r="S1572" t="str">
        <f t="shared" si="708"/>
        <v/>
      </c>
      <c r="T1572" t="str">
        <f t="shared" si="709"/>
        <v/>
      </c>
      <c r="U1572" t="str">
        <f t="shared" si="710"/>
        <v/>
      </c>
      <c r="V1572" t="str">
        <f t="shared" si="711"/>
        <v/>
      </c>
      <c r="W1572" t="str">
        <f t="shared" si="712"/>
        <v/>
      </c>
      <c r="X1572" t="str">
        <f t="shared" si="713"/>
        <v/>
      </c>
      <c r="Y1572" t="str">
        <f t="shared" si="714"/>
        <v/>
      </c>
      <c r="Z1572" t="str">
        <f t="shared" si="694"/>
        <v/>
      </c>
      <c r="AA1572" t="str">
        <f t="shared" si="715"/>
        <v/>
      </c>
      <c r="AB1572" t="str">
        <f t="shared" si="716"/>
        <v/>
      </c>
      <c r="AC1572" t="str">
        <f t="shared" si="717"/>
        <v/>
      </c>
      <c r="AD1572" t="str">
        <f t="shared" si="718"/>
        <v/>
      </c>
      <c r="AE1572" t="str">
        <f t="shared" si="719"/>
        <v/>
      </c>
      <c r="AF1572" t="str">
        <f t="shared" si="720"/>
        <v/>
      </c>
    </row>
    <row r="1573" spans="4:32" ht="14.4" hidden="1">
      <c r="D1573" t="str">
        <f t="shared" si="695"/>
        <v/>
      </c>
      <c r="E1573" t="str">
        <f t="shared" si="696"/>
        <v/>
      </c>
      <c r="F1573" t="str">
        <f t="shared" si="697"/>
        <v/>
      </c>
      <c r="G1573" t="str">
        <f t="shared" si="721"/>
        <v/>
      </c>
      <c r="I1573" t="str">
        <f t="shared" si="698"/>
        <v/>
      </c>
      <c r="J1573" t="str">
        <f t="shared" si="699"/>
        <v/>
      </c>
      <c r="K1573" t="str">
        <f t="shared" si="700"/>
        <v/>
      </c>
      <c r="L1573" t="str">
        <f t="shared" si="701"/>
        <v/>
      </c>
      <c r="M1573" t="str">
        <f t="shared" si="702"/>
        <v/>
      </c>
      <c r="N1573" t="str">
        <f t="shared" si="703"/>
        <v/>
      </c>
      <c r="O1573" t="str">
        <f t="shared" si="704"/>
        <v/>
      </c>
      <c r="P1573" t="str">
        <f t="shared" si="705"/>
        <v/>
      </c>
      <c r="Q1573" t="str">
        <f t="shared" si="706"/>
        <v/>
      </c>
      <c r="R1573" t="str">
        <f t="shared" si="707"/>
        <v/>
      </c>
      <c r="S1573" t="str">
        <f t="shared" si="708"/>
        <v/>
      </c>
      <c r="T1573" t="str">
        <f t="shared" si="709"/>
        <v/>
      </c>
      <c r="U1573" t="str">
        <f t="shared" si="710"/>
        <v/>
      </c>
      <c r="V1573" t="str">
        <f t="shared" si="711"/>
        <v/>
      </c>
      <c r="W1573" t="str">
        <f t="shared" si="712"/>
        <v/>
      </c>
      <c r="X1573" t="str">
        <f t="shared" si="713"/>
        <v/>
      </c>
      <c r="Y1573" t="str">
        <f t="shared" si="714"/>
        <v/>
      </c>
      <c r="Z1573" t="str">
        <f t="shared" si="694"/>
        <v/>
      </c>
      <c r="AA1573" t="str">
        <f t="shared" si="715"/>
        <v/>
      </c>
      <c r="AB1573" t="str">
        <f t="shared" si="716"/>
        <v/>
      </c>
      <c r="AC1573" t="str">
        <f t="shared" si="717"/>
        <v/>
      </c>
      <c r="AD1573" t="str">
        <f t="shared" si="718"/>
        <v/>
      </c>
      <c r="AE1573" t="str">
        <f t="shared" si="719"/>
        <v/>
      </c>
      <c r="AF1573" t="str">
        <f t="shared" si="720"/>
        <v/>
      </c>
    </row>
    <row r="1574" spans="4:32" ht="14.4" hidden="1">
      <c r="D1574" t="str">
        <f t="shared" si="695"/>
        <v/>
      </c>
      <c r="E1574" t="str">
        <f t="shared" si="696"/>
        <v/>
      </c>
      <c r="F1574" t="str">
        <f t="shared" si="697"/>
        <v/>
      </c>
      <c r="G1574" t="str">
        <f t="shared" si="721"/>
        <v/>
      </c>
      <c r="I1574" t="str">
        <f t="shared" si="698"/>
        <v/>
      </c>
      <c r="J1574" t="str">
        <f t="shared" si="699"/>
        <v/>
      </c>
      <c r="K1574" t="str">
        <f t="shared" si="700"/>
        <v/>
      </c>
      <c r="L1574" t="str">
        <f t="shared" si="701"/>
        <v/>
      </c>
      <c r="M1574" t="str">
        <f t="shared" si="702"/>
        <v/>
      </c>
      <c r="N1574" t="str">
        <f t="shared" si="703"/>
        <v/>
      </c>
      <c r="O1574" t="str">
        <f t="shared" si="704"/>
        <v/>
      </c>
      <c r="P1574" t="str">
        <f t="shared" si="705"/>
        <v/>
      </c>
      <c r="Q1574" t="str">
        <f t="shared" si="706"/>
        <v/>
      </c>
      <c r="R1574" t="str">
        <f t="shared" si="707"/>
        <v/>
      </c>
      <c r="S1574" t="str">
        <f t="shared" si="708"/>
        <v/>
      </c>
      <c r="T1574" t="str">
        <f t="shared" si="709"/>
        <v/>
      </c>
      <c r="U1574" t="str">
        <f t="shared" si="710"/>
        <v/>
      </c>
      <c r="V1574" t="str">
        <f t="shared" si="711"/>
        <v/>
      </c>
      <c r="W1574" t="str">
        <f t="shared" si="712"/>
        <v/>
      </c>
      <c r="X1574" t="str">
        <f t="shared" si="713"/>
        <v/>
      </c>
      <c r="Y1574" t="str">
        <f t="shared" si="714"/>
        <v/>
      </c>
      <c r="Z1574" t="str">
        <f t="shared" si="694"/>
        <v/>
      </c>
      <c r="AA1574" t="str">
        <f t="shared" si="715"/>
        <v/>
      </c>
      <c r="AB1574" t="str">
        <f t="shared" si="716"/>
        <v/>
      </c>
      <c r="AC1574" t="str">
        <f t="shared" si="717"/>
        <v/>
      </c>
      <c r="AD1574" t="str">
        <f t="shared" si="718"/>
        <v/>
      </c>
      <c r="AE1574" t="str">
        <f t="shared" si="719"/>
        <v/>
      </c>
      <c r="AF1574" t="str">
        <f t="shared" si="720"/>
        <v/>
      </c>
    </row>
    <row r="1575" spans="4:32" ht="14.4" hidden="1">
      <c r="D1575" t="str">
        <f t="shared" si="695"/>
        <v/>
      </c>
      <c r="E1575" t="str">
        <f t="shared" si="696"/>
        <v/>
      </c>
      <c r="F1575" t="str">
        <f t="shared" si="697"/>
        <v/>
      </c>
      <c r="G1575" t="str">
        <f t="shared" si="721"/>
        <v/>
      </c>
      <c r="I1575" t="str">
        <f t="shared" si="698"/>
        <v/>
      </c>
      <c r="J1575" t="str">
        <f t="shared" si="699"/>
        <v/>
      </c>
      <c r="K1575" t="str">
        <f t="shared" si="700"/>
        <v/>
      </c>
      <c r="L1575" t="str">
        <f t="shared" si="701"/>
        <v/>
      </c>
      <c r="M1575" t="str">
        <f t="shared" si="702"/>
        <v/>
      </c>
      <c r="N1575" t="str">
        <f t="shared" si="703"/>
        <v/>
      </c>
      <c r="O1575" t="str">
        <f t="shared" si="704"/>
        <v/>
      </c>
      <c r="P1575" t="str">
        <f t="shared" si="705"/>
        <v/>
      </c>
      <c r="Q1575" t="str">
        <f t="shared" si="706"/>
        <v/>
      </c>
      <c r="R1575" t="str">
        <f t="shared" si="707"/>
        <v/>
      </c>
      <c r="S1575" t="str">
        <f t="shared" si="708"/>
        <v/>
      </c>
      <c r="T1575" t="str">
        <f t="shared" si="709"/>
        <v/>
      </c>
      <c r="U1575" t="str">
        <f t="shared" si="710"/>
        <v/>
      </c>
      <c r="V1575" t="str">
        <f t="shared" si="711"/>
        <v/>
      </c>
      <c r="W1575" t="str">
        <f t="shared" si="712"/>
        <v/>
      </c>
      <c r="X1575" t="str">
        <f t="shared" si="713"/>
        <v/>
      </c>
      <c r="Y1575" t="str">
        <f t="shared" si="714"/>
        <v/>
      </c>
      <c r="Z1575" t="str">
        <f t="shared" si="694"/>
        <v/>
      </c>
      <c r="AA1575" t="str">
        <f t="shared" si="715"/>
        <v/>
      </c>
      <c r="AB1575" t="str">
        <f t="shared" si="716"/>
        <v/>
      </c>
      <c r="AC1575" t="str">
        <f t="shared" si="717"/>
        <v/>
      </c>
      <c r="AD1575" t="str">
        <f t="shared" si="718"/>
        <v/>
      </c>
      <c r="AE1575" t="str">
        <f t="shared" si="719"/>
        <v/>
      </c>
      <c r="AF1575" t="str">
        <f t="shared" si="720"/>
        <v/>
      </c>
    </row>
    <row r="1576" spans="4:32" ht="14.4" hidden="1">
      <c r="D1576" t="str">
        <f t="shared" si="695"/>
        <v/>
      </c>
      <c r="E1576" t="str">
        <f t="shared" si="696"/>
        <v/>
      </c>
      <c r="F1576" t="str">
        <f t="shared" si="697"/>
        <v/>
      </c>
      <c r="G1576" t="str">
        <f t="shared" si="721"/>
        <v/>
      </c>
      <c r="I1576" t="str">
        <f t="shared" si="698"/>
        <v/>
      </c>
      <c r="J1576" t="str">
        <f t="shared" si="699"/>
        <v/>
      </c>
      <c r="K1576" t="str">
        <f t="shared" si="700"/>
        <v/>
      </c>
      <c r="L1576" t="str">
        <f t="shared" si="701"/>
        <v/>
      </c>
      <c r="M1576" t="str">
        <f t="shared" si="702"/>
        <v/>
      </c>
      <c r="N1576" t="str">
        <f t="shared" si="703"/>
        <v/>
      </c>
      <c r="O1576" t="str">
        <f t="shared" si="704"/>
        <v/>
      </c>
      <c r="P1576" t="str">
        <f t="shared" si="705"/>
        <v/>
      </c>
      <c r="Q1576" t="str">
        <f t="shared" si="706"/>
        <v/>
      </c>
      <c r="R1576" t="str">
        <f t="shared" si="707"/>
        <v/>
      </c>
      <c r="S1576" t="str">
        <f t="shared" si="708"/>
        <v/>
      </c>
      <c r="T1576" t="str">
        <f t="shared" si="709"/>
        <v/>
      </c>
      <c r="U1576" t="str">
        <f t="shared" si="710"/>
        <v/>
      </c>
      <c r="V1576" t="str">
        <f t="shared" si="711"/>
        <v/>
      </c>
      <c r="W1576" t="str">
        <f t="shared" si="712"/>
        <v/>
      </c>
      <c r="X1576" t="str">
        <f t="shared" si="713"/>
        <v/>
      </c>
      <c r="Y1576" t="str">
        <f t="shared" si="714"/>
        <v/>
      </c>
      <c r="Z1576" t="str">
        <f t="shared" si="694"/>
        <v/>
      </c>
      <c r="AA1576" t="str">
        <f t="shared" si="715"/>
        <v/>
      </c>
      <c r="AB1576" t="str">
        <f t="shared" si="716"/>
        <v/>
      </c>
      <c r="AC1576" t="str">
        <f t="shared" si="717"/>
        <v/>
      </c>
      <c r="AD1576" t="str">
        <f t="shared" si="718"/>
        <v/>
      </c>
      <c r="AE1576" t="str">
        <f t="shared" si="719"/>
        <v/>
      </c>
      <c r="AF1576" t="str">
        <f t="shared" si="720"/>
        <v/>
      </c>
    </row>
    <row r="1577" spans="4:32" ht="14.4" hidden="1">
      <c r="D1577" t="str">
        <f t="shared" si="695"/>
        <v/>
      </c>
      <c r="E1577" t="str">
        <f t="shared" si="696"/>
        <v/>
      </c>
      <c r="F1577" t="str">
        <f t="shared" si="697"/>
        <v/>
      </c>
      <c r="G1577" t="str">
        <f t="shared" si="721"/>
        <v/>
      </c>
      <c r="I1577" t="str">
        <f t="shared" si="698"/>
        <v/>
      </c>
      <c r="J1577" t="str">
        <f t="shared" si="699"/>
        <v/>
      </c>
      <c r="K1577" t="str">
        <f t="shared" si="700"/>
        <v/>
      </c>
      <c r="L1577" t="str">
        <f t="shared" si="701"/>
        <v/>
      </c>
      <c r="M1577" t="str">
        <f t="shared" si="702"/>
        <v/>
      </c>
      <c r="N1577" t="str">
        <f t="shared" si="703"/>
        <v/>
      </c>
      <c r="O1577" t="str">
        <f t="shared" si="704"/>
        <v/>
      </c>
      <c r="P1577" t="str">
        <f t="shared" si="705"/>
        <v/>
      </c>
      <c r="Q1577" t="str">
        <f t="shared" si="706"/>
        <v/>
      </c>
      <c r="R1577" t="str">
        <f t="shared" si="707"/>
        <v/>
      </c>
      <c r="S1577" t="str">
        <f t="shared" si="708"/>
        <v/>
      </c>
      <c r="T1577" t="str">
        <f t="shared" si="709"/>
        <v/>
      </c>
      <c r="U1577" t="str">
        <f t="shared" si="710"/>
        <v/>
      </c>
      <c r="V1577" t="str">
        <f t="shared" si="711"/>
        <v/>
      </c>
      <c r="W1577" t="str">
        <f t="shared" si="712"/>
        <v/>
      </c>
      <c r="X1577" t="str">
        <f t="shared" si="713"/>
        <v/>
      </c>
      <c r="Y1577" t="str">
        <f t="shared" si="714"/>
        <v/>
      </c>
      <c r="Z1577" t="str">
        <f t="shared" si="694"/>
        <v/>
      </c>
      <c r="AA1577" t="str">
        <f t="shared" si="715"/>
        <v/>
      </c>
      <c r="AB1577" t="str">
        <f t="shared" si="716"/>
        <v/>
      </c>
      <c r="AC1577" t="str">
        <f t="shared" si="717"/>
        <v/>
      </c>
      <c r="AD1577" t="str">
        <f t="shared" si="718"/>
        <v/>
      </c>
      <c r="AE1577" t="str">
        <f t="shared" si="719"/>
        <v/>
      </c>
      <c r="AF1577" t="str">
        <f t="shared" si="720"/>
        <v/>
      </c>
    </row>
    <row r="1578" spans="4:32" ht="14.4" hidden="1">
      <c r="D1578" t="str">
        <f t="shared" si="695"/>
        <v/>
      </c>
      <c r="E1578" t="str">
        <f t="shared" si="696"/>
        <v/>
      </c>
      <c r="F1578" t="str">
        <f t="shared" si="697"/>
        <v/>
      </c>
      <c r="G1578" t="str">
        <f t="shared" si="721"/>
        <v/>
      </c>
      <c r="I1578" t="str">
        <f t="shared" si="698"/>
        <v/>
      </c>
      <c r="J1578" t="str">
        <f t="shared" si="699"/>
        <v/>
      </c>
      <c r="K1578" t="str">
        <f t="shared" si="700"/>
        <v/>
      </c>
      <c r="L1578" t="str">
        <f t="shared" si="701"/>
        <v/>
      </c>
      <c r="M1578" t="str">
        <f t="shared" si="702"/>
        <v/>
      </c>
      <c r="N1578" t="str">
        <f t="shared" si="703"/>
        <v/>
      </c>
      <c r="O1578" t="str">
        <f t="shared" si="704"/>
        <v/>
      </c>
      <c r="P1578" t="str">
        <f t="shared" si="705"/>
        <v/>
      </c>
      <c r="Q1578" t="str">
        <f t="shared" si="706"/>
        <v/>
      </c>
      <c r="R1578" t="str">
        <f t="shared" si="707"/>
        <v/>
      </c>
      <c r="S1578" t="str">
        <f t="shared" si="708"/>
        <v/>
      </c>
      <c r="T1578" t="str">
        <f t="shared" si="709"/>
        <v/>
      </c>
      <c r="U1578" t="str">
        <f t="shared" si="710"/>
        <v/>
      </c>
      <c r="V1578" t="str">
        <f t="shared" si="711"/>
        <v/>
      </c>
      <c r="W1578" t="str">
        <f t="shared" si="712"/>
        <v/>
      </c>
      <c r="X1578" t="str">
        <f t="shared" si="713"/>
        <v/>
      </c>
      <c r="Y1578" t="str">
        <f t="shared" si="714"/>
        <v/>
      </c>
      <c r="Z1578" t="str">
        <f t="shared" si="694"/>
        <v/>
      </c>
      <c r="AA1578" t="str">
        <f t="shared" si="715"/>
        <v/>
      </c>
      <c r="AB1578" t="str">
        <f t="shared" si="716"/>
        <v/>
      </c>
      <c r="AC1578" t="str">
        <f t="shared" si="717"/>
        <v/>
      </c>
      <c r="AD1578" t="str">
        <f t="shared" si="718"/>
        <v/>
      </c>
      <c r="AE1578" t="str">
        <f t="shared" si="719"/>
        <v/>
      </c>
      <c r="AF1578" t="str">
        <f t="shared" si="720"/>
        <v/>
      </c>
    </row>
    <row r="1579" spans="4:32" ht="14.4" hidden="1">
      <c r="D1579" t="str">
        <f t="shared" si="695"/>
        <v/>
      </c>
      <c r="E1579" t="str">
        <f t="shared" si="696"/>
        <v/>
      </c>
      <c r="F1579" t="str">
        <f t="shared" si="697"/>
        <v/>
      </c>
      <c r="G1579" t="str">
        <f t="shared" si="721"/>
        <v/>
      </c>
      <c r="I1579" t="str">
        <f t="shared" si="698"/>
        <v/>
      </c>
      <c r="J1579" t="str">
        <f t="shared" si="699"/>
        <v/>
      </c>
      <c r="K1579" t="str">
        <f t="shared" si="700"/>
        <v/>
      </c>
      <c r="L1579" t="str">
        <f t="shared" si="701"/>
        <v/>
      </c>
      <c r="M1579" t="str">
        <f t="shared" si="702"/>
        <v/>
      </c>
      <c r="N1579" t="str">
        <f t="shared" si="703"/>
        <v/>
      </c>
      <c r="O1579" t="str">
        <f t="shared" si="704"/>
        <v/>
      </c>
      <c r="P1579" t="str">
        <f t="shared" si="705"/>
        <v/>
      </c>
      <c r="Q1579" t="str">
        <f t="shared" si="706"/>
        <v/>
      </c>
      <c r="R1579" t="str">
        <f t="shared" si="707"/>
        <v/>
      </c>
      <c r="S1579" t="str">
        <f t="shared" si="708"/>
        <v/>
      </c>
      <c r="T1579" t="str">
        <f t="shared" si="709"/>
        <v/>
      </c>
      <c r="U1579" t="str">
        <f t="shared" si="710"/>
        <v/>
      </c>
      <c r="V1579" t="str">
        <f t="shared" si="711"/>
        <v/>
      </c>
      <c r="W1579" t="str">
        <f t="shared" si="712"/>
        <v/>
      </c>
      <c r="X1579" t="str">
        <f t="shared" si="713"/>
        <v/>
      </c>
      <c r="Y1579" t="str">
        <f t="shared" si="714"/>
        <v/>
      </c>
      <c r="Z1579" t="str">
        <f t="shared" si="694"/>
        <v/>
      </c>
      <c r="AA1579" t="str">
        <f t="shared" si="715"/>
        <v/>
      </c>
      <c r="AB1579" t="str">
        <f t="shared" si="716"/>
        <v/>
      </c>
      <c r="AC1579" t="str">
        <f t="shared" si="717"/>
        <v/>
      </c>
      <c r="AD1579" t="str">
        <f t="shared" si="718"/>
        <v/>
      </c>
      <c r="AE1579" t="str">
        <f t="shared" si="719"/>
        <v/>
      </c>
      <c r="AF1579" t="str">
        <f t="shared" si="720"/>
        <v/>
      </c>
    </row>
    <row r="1580" spans="4:32" ht="14.4" hidden="1">
      <c r="D1580" t="str">
        <f t="shared" si="695"/>
        <v/>
      </c>
      <c r="E1580" t="str">
        <f t="shared" si="696"/>
        <v/>
      </c>
      <c r="F1580" t="str">
        <f t="shared" si="697"/>
        <v/>
      </c>
      <c r="G1580" t="str">
        <f t="shared" si="721"/>
        <v/>
      </c>
      <c r="I1580" t="str">
        <f t="shared" si="698"/>
        <v/>
      </c>
      <c r="J1580" t="str">
        <f t="shared" si="699"/>
        <v/>
      </c>
      <c r="K1580" t="str">
        <f t="shared" si="700"/>
        <v/>
      </c>
      <c r="L1580" t="str">
        <f t="shared" si="701"/>
        <v/>
      </c>
      <c r="M1580" t="str">
        <f t="shared" si="702"/>
        <v/>
      </c>
      <c r="N1580" t="str">
        <f t="shared" si="703"/>
        <v/>
      </c>
      <c r="O1580" t="str">
        <f t="shared" si="704"/>
        <v/>
      </c>
      <c r="P1580" t="str">
        <f t="shared" si="705"/>
        <v/>
      </c>
      <c r="Q1580" t="str">
        <f t="shared" si="706"/>
        <v/>
      </c>
      <c r="R1580" t="str">
        <f t="shared" si="707"/>
        <v/>
      </c>
      <c r="S1580" t="str">
        <f t="shared" si="708"/>
        <v/>
      </c>
      <c r="T1580" t="str">
        <f t="shared" si="709"/>
        <v/>
      </c>
      <c r="U1580" t="str">
        <f t="shared" si="710"/>
        <v/>
      </c>
      <c r="V1580" t="str">
        <f t="shared" si="711"/>
        <v/>
      </c>
      <c r="W1580" t="str">
        <f t="shared" si="712"/>
        <v/>
      </c>
      <c r="X1580" t="str">
        <f t="shared" si="713"/>
        <v/>
      </c>
      <c r="Y1580" t="str">
        <f t="shared" si="714"/>
        <v/>
      </c>
      <c r="Z1580" t="str">
        <f t="shared" si="694"/>
        <v/>
      </c>
      <c r="AA1580" t="str">
        <f t="shared" si="715"/>
        <v/>
      </c>
      <c r="AB1580" t="str">
        <f t="shared" si="716"/>
        <v/>
      </c>
      <c r="AC1580" t="str">
        <f t="shared" si="717"/>
        <v/>
      </c>
      <c r="AD1580" t="str">
        <f t="shared" si="718"/>
        <v/>
      </c>
      <c r="AE1580" t="str">
        <f t="shared" si="719"/>
        <v/>
      </c>
      <c r="AF1580" t="str">
        <f t="shared" si="720"/>
        <v/>
      </c>
    </row>
    <row r="1581" spans="4:32" ht="14.4" hidden="1">
      <c r="D1581" t="str">
        <f t="shared" si="695"/>
        <v/>
      </c>
      <c r="E1581" t="str">
        <f t="shared" si="696"/>
        <v/>
      </c>
      <c r="F1581" t="str">
        <f t="shared" si="697"/>
        <v/>
      </c>
      <c r="G1581" t="str">
        <f t="shared" si="721"/>
        <v/>
      </c>
      <c r="I1581" t="str">
        <f t="shared" si="698"/>
        <v/>
      </c>
      <c r="J1581" t="str">
        <f t="shared" si="699"/>
        <v/>
      </c>
      <c r="K1581" t="str">
        <f t="shared" si="700"/>
        <v/>
      </c>
      <c r="L1581" t="str">
        <f t="shared" si="701"/>
        <v/>
      </c>
      <c r="M1581" t="str">
        <f t="shared" si="702"/>
        <v/>
      </c>
      <c r="N1581" t="str">
        <f t="shared" si="703"/>
        <v/>
      </c>
      <c r="O1581" t="str">
        <f t="shared" si="704"/>
        <v/>
      </c>
      <c r="P1581" t="str">
        <f t="shared" si="705"/>
        <v/>
      </c>
      <c r="Q1581" t="str">
        <f t="shared" si="706"/>
        <v/>
      </c>
      <c r="R1581" t="str">
        <f t="shared" si="707"/>
        <v/>
      </c>
      <c r="S1581" t="str">
        <f t="shared" si="708"/>
        <v/>
      </c>
      <c r="T1581" t="str">
        <f t="shared" si="709"/>
        <v/>
      </c>
      <c r="U1581" t="str">
        <f t="shared" si="710"/>
        <v/>
      </c>
      <c r="V1581" t="str">
        <f t="shared" si="711"/>
        <v/>
      </c>
      <c r="W1581" t="str">
        <f t="shared" si="712"/>
        <v/>
      </c>
      <c r="X1581" t="str">
        <f t="shared" si="713"/>
        <v/>
      </c>
      <c r="Y1581" t="str">
        <f t="shared" si="714"/>
        <v/>
      </c>
      <c r="Z1581" t="str">
        <f t="shared" si="694"/>
        <v/>
      </c>
      <c r="AA1581" t="str">
        <f t="shared" si="715"/>
        <v/>
      </c>
      <c r="AB1581" t="str">
        <f t="shared" si="716"/>
        <v/>
      </c>
      <c r="AC1581" t="str">
        <f t="shared" si="717"/>
        <v/>
      </c>
      <c r="AD1581" t="str">
        <f t="shared" si="718"/>
        <v/>
      </c>
      <c r="AE1581" t="str">
        <f t="shared" si="719"/>
        <v/>
      </c>
      <c r="AF1581" t="str">
        <f t="shared" si="720"/>
        <v/>
      </c>
    </row>
    <row r="1582" spans="4:32" ht="14.4" hidden="1">
      <c r="D1582" t="str">
        <f t="shared" si="695"/>
        <v/>
      </c>
      <c r="E1582" t="str">
        <f t="shared" si="696"/>
        <v/>
      </c>
      <c r="F1582" t="str">
        <f t="shared" si="697"/>
        <v/>
      </c>
      <c r="G1582" t="str">
        <f t="shared" si="721"/>
        <v/>
      </c>
      <c r="I1582" t="str">
        <f t="shared" si="698"/>
        <v/>
      </c>
      <c r="J1582" t="str">
        <f t="shared" si="699"/>
        <v/>
      </c>
      <c r="K1582" t="str">
        <f t="shared" si="700"/>
        <v/>
      </c>
      <c r="L1582" t="str">
        <f t="shared" si="701"/>
        <v/>
      </c>
      <c r="M1582" t="str">
        <f t="shared" si="702"/>
        <v/>
      </c>
      <c r="N1582" t="str">
        <f t="shared" si="703"/>
        <v/>
      </c>
      <c r="O1582" t="str">
        <f t="shared" si="704"/>
        <v/>
      </c>
      <c r="P1582" t="str">
        <f t="shared" si="705"/>
        <v/>
      </c>
      <c r="Q1582" t="str">
        <f t="shared" si="706"/>
        <v/>
      </c>
      <c r="R1582" t="str">
        <f t="shared" si="707"/>
        <v/>
      </c>
      <c r="S1582" t="str">
        <f t="shared" si="708"/>
        <v/>
      </c>
      <c r="T1582" t="str">
        <f t="shared" si="709"/>
        <v/>
      </c>
      <c r="U1582" t="str">
        <f t="shared" si="710"/>
        <v/>
      </c>
      <c r="V1582" t="str">
        <f t="shared" si="711"/>
        <v/>
      </c>
      <c r="W1582" t="str">
        <f t="shared" si="712"/>
        <v/>
      </c>
      <c r="X1582" t="str">
        <f t="shared" si="713"/>
        <v/>
      </c>
      <c r="Y1582" t="str">
        <f t="shared" si="714"/>
        <v/>
      </c>
      <c r="Z1582" t="str">
        <f t="shared" si="694"/>
        <v/>
      </c>
      <c r="AA1582" t="str">
        <f t="shared" si="715"/>
        <v/>
      </c>
      <c r="AB1582" t="str">
        <f t="shared" si="716"/>
        <v/>
      </c>
      <c r="AC1582" t="str">
        <f t="shared" si="717"/>
        <v/>
      </c>
      <c r="AD1582" t="str">
        <f t="shared" si="718"/>
        <v/>
      </c>
      <c r="AE1582" t="str">
        <f t="shared" si="719"/>
        <v/>
      </c>
      <c r="AF1582" t="str">
        <f t="shared" si="720"/>
        <v/>
      </c>
    </row>
    <row r="1583" spans="4:32" ht="14.4" hidden="1">
      <c r="D1583" t="str">
        <f t="shared" si="695"/>
        <v/>
      </c>
      <c r="E1583" t="str">
        <f t="shared" si="696"/>
        <v/>
      </c>
      <c r="F1583" t="str">
        <f t="shared" si="697"/>
        <v/>
      </c>
      <c r="G1583" t="str">
        <f t="shared" si="721"/>
        <v/>
      </c>
      <c r="I1583" t="str">
        <f t="shared" si="698"/>
        <v/>
      </c>
      <c r="J1583" t="str">
        <f t="shared" si="699"/>
        <v/>
      </c>
      <c r="K1583" t="str">
        <f t="shared" si="700"/>
        <v/>
      </c>
      <c r="L1583" t="str">
        <f t="shared" si="701"/>
        <v/>
      </c>
      <c r="M1583" t="str">
        <f t="shared" si="702"/>
        <v/>
      </c>
      <c r="N1583" t="str">
        <f t="shared" si="703"/>
        <v/>
      </c>
      <c r="O1583" t="str">
        <f t="shared" si="704"/>
        <v/>
      </c>
      <c r="P1583" t="str">
        <f t="shared" si="705"/>
        <v/>
      </c>
      <c r="Q1583" t="str">
        <f t="shared" si="706"/>
        <v/>
      </c>
      <c r="R1583" t="str">
        <f t="shared" si="707"/>
        <v/>
      </c>
      <c r="S1583" t="str">
        <f t="shared" si="708"/>
        <v/>
      </c>
      <c r="T1583" t="str">
        <f t="shared" si="709"/>
        <v/>
      </c>
      <c r="U1583" t="str">
        <f t="shared" si="710"/>
        <v/>
      </c>
      <c r="V1583" t="str">
        <f t="shared" si="711"/>
        <v/>
      </c>
      <c r="W1583" t="str">
        <f t="shared" si="712"/>
        <v/>
      </c>
      <c r="X1583" t="str">
        <f t="shared" si="713"/>
        <v/>
      </c>
      <c r="Y1583" t="str">
        <f t="shared" si="714"/>
        <v/>
      </c>
      <c r="Z1583" t="str">
        <f t="shared" si="694"/>
        <v/>
      </c>
      <c r="AA1583" t="str">
        <f t="shared" si="715"/>
        <v/>
      </c>
      <c r="AB1583" t="str">
        <f t="shared" si="716"/>
        <v/>
      </c>
      <c r="AC1583" t="str">
        <f t="shared" si="717"/>
        <v/>
      </c>
      <c r="AD1583" t="str">
        <f t="shared" si="718"/>
        <v/>
      </c>
      <c r="AE1583" t="str">
        <f t="shared" si="719"/>
        <v/>
      </c>
      <c r="AF1583" t="str">
        <f t="shared" si="720"/>
        <v/>
      </c>
    </row>
    <row r="1584" spans="4:32" ht="14.4" hidden="1">
      <c r="D1584" t="str">
        <f t="shared" si="695"/>
        <v/>
      </c>
      <c r="E1584" t="str">
        <f t="shared" si="696"/>
        <v/>
      </c>
      <c r="F1584" t="str">
        <f t="shared" si="697"/>
        <v/>
      </c>
      <c r="G1584" t="str">
        <f t="shared" si="721"/>
        <v/>
      </c>
      <c r="I1584" t="str">
        <f t="shared" si="698"/>
        <v/>
      </c>
      <c r="J1584" t="str">
        <f t="shared" si="699"/>
        <v/>
      </c>
      <c r="K1584" t="str">
        <f t="shared" si="700"/>
        <v/>
      </c>
      <c r="L1584" t="str">
        <f t="shared" si="701"/>
        <v/>
      </c>
      <c r="M1584" t="str">
        <f t="shared" si="702"/>
        <v/>
      </c>
      <c r="N1584" t="str">
        <f t="shared" si="703"/>
        <v/>
      </c>
      <c r="O1584" t="str">
        <f t="shared" si="704"/>
        <v/>
      </c>
      <c r="P1584" t="str">
        <f t="shared" si="705"/>
        <v/>
      </c>
      <c r="Q1584" t="str">
        <f t="shared" si="706"/>
        <v/>
      </c>
      <c r="R1584" t="str">
        <f t="shared" si="707"/>
        <v/>
      </c>
      <c r="S1584" t="str">
        <f t="shared" si="708"/>
        <v/>
      </c>
      <c r="T1584" t="str">
        <f t="shared" si="709"/>
        <v/>
      </c>
      <c r="U1584" t="str">
        <f t="shared" si="710"/>
        <v/>
      </c>
      <c r="V1584" t="str">
        <f t="shared" si="711"/>
        <v/>
      </c>
      <c r="W1584" t="str">
        <f t="shared" si="712"/>
        <v/>
      </c>
      <c r="X1584" t="str">
        <f t="shared" si="713"/>
        <v/>
      </c>
      <c r="Y1584" t="str">
        <f t="shared" si="714"/>
        <v/>
      </c>
      <c r="Z1584" t="str">
        <f t="shared" si="694"/>
        <v/>
      </c>
      <c r="AA1584" t="str">
        <f t="shared" si="715"/>
        <v/>
      </c>
      <c r="AB1584" t="str">
        <f t="shared" si="716"/>
        <v/>
      </c>
      <c r="AC1584" t="str">
        <f t="shared" si="717"/>
        <v/>
      </c>
      <c r="AD1584" t="str">
        <f t="shared" si="718"/>
        <v/>
      </c>
      <c r="AE1584" t="str">
        <f t="shared" si="719"/>
        <v/>
      </c>
      <c r="AF1584" t="str">
        <f t="shared" si="720"/>
        <v/>
      </c>
    </row>
    <row r="1585" spans="4:32" ht="14.4" hidden="1">
      <c r="D1585" t="str">
        <f t="shared" si="695"/>
        <v/>
      </c>
      <c r="E1585" t="str">
        <f t="shared" si="696"/>
        <v/>
      </c>
      <c r="F1585" t="str">
        <f t="shared" si="697"/>
        <v/>
      </c>
      <c r="G1585" t="str">
        <f t="shared" si="721"/>
        <v/>
      </c>
      <c r="I1585" t="str">
        <f t="shared" si="698"/>
        <v/>
      </c>
      <c r="J1585" t="str">
        <f t="shared" si="699"/>
        <v/>
      </c>
      <c r="K1585" t="str">
        <f t="shared" si="700"/>
        <v/>
      </c>
      <c r="L1585" t="str">
        <f t="shared" si="701"/>
        <v/>
      </c>
      <c r="M1585" t="str">
        <f t="shared" si="702"/>
        <v/>
      </c>
      <c r="N1585" t="str">
        <f t="shared" si="703"/>
        <v/>
      </c>
      <c r="O1585" t="str">
        <f t="shared" si="704"/>
        <v/>
      </c>
      <c r="P1585" t="str">
        <f t="shared" si="705"/>
        <v/>
      </c>
      <c r="Q1585" t="str">
        <f t="shared" si="706"/>
        <v/>
      </c>
      <c r="R1585" t="str">
        <f t="shared" si="707"/>
        <v/>
      </c>
      <c r="S1585" t="str">
        <f t="shared" si="708"/>
        <v/>
      </c>
      <c r="T1585" t="str">
        <f t="shared" si="709"/>
        <v/>
      </c>
      <c r="U1585" t="str">
        <f t="shared" si="710"/>
        <v/>
      </c>
      <c r="V1585" t="str">
        <f t="shared" si="711"/>
        <v/>
      </c>
      <c r="W1585" t="str">
        <f t="shared" si="712"/>
        <v/>
      </c>
      <c r="X1585" t="str">
        <f t="shared" si="713"/>
        <v/>
      </c>
      <c r="Y1585" t="str">
        <f t="shared" si="714"/>
        <v/>
      </c>
      <c r="Z1585" t="str">
        <f t="shared" si="694"/>
        <v/>
      </c>
      <c r="AA1585" t="str">
        <f t="shared" si="715"/>
        <v/>
      </c>
      <c r="AB1585" t="str">
        <f t="shared" si="716"/>
        <v/>
      </c>
      <c r="AC1585" t="str">
        <f t="shared" si="717"/>
        <v/>
      </c>
      <c r="AD1585" t="str">
        <f t="shared" si="718"/>
        <v/>
      </c>
      <c r="AE1585" t="str">
        <f t="shared" si="719"/>
        <v/>
      </c>
      <c r="AF1585" t="str">
        <f t="shared" si="720"/>
        <v/>
      </c>
    </row>
    <row r="1586" spans="4:32" ht="14.4" hidden="1">
      <c r="D1586" t="str">
        <f t="shared" si="695"/>
        <v/>
      </c>
      <c r="E1586" t="str">
        <f t="shared" si="696"/>
        <v/>
      </c>
      <c r="F1586" t="str">
        <f t="shared" si="697"/>
        <v/>
      </c>
      <c r="G1586" t="str">
        <f t="shared" si="721"/>
        <v/>
      </c>
      <c r="I1586" t="str">
        <f t="shared" si="698"/>
        <v/>
      </c>
      <c r="J1586" t="str">
        <f t="shared" si="699"/>
        <v/>
      </c>
      <c r="K1586" t="str">
        <f t="shared" si="700"/>
        <v/>
      </c>
      <c r="L1586" t="str">
        <f t="shared" si="701"/>
        <v/>
      </c>
      <c r="M1586" t="str">
        <f t="shared" si="702"/>
        <v/>
      </c>
      <c r="N1586" t="str">
        <f t="shared" si="703"/>
        <v/>
      </c>
      <c r="O1586" t="str">
        <f t="shared" si="704"/>
        <v/>
      </c>
      <c r="P1586" t="str">
        <f t="shared" si="705"/>
        <v/>
      </c>
      <c r="Q1586" t="str">
        <f t="shared" si="706"/>
        <v/>
      </c>
      <c r="R1586" t="str">
        <f t="shared" si="707"/>
        <v/>
      </c>
      <c r="S1586" t="str">
        <f t="shared" si="708"/>
        <v/>
      </c>
      <c r="T1586" t="str">
        <f t="shared" si="709"/>
        <v/>
      </c>
      <c r="U1586" t="str">
        <f t="shared" si="710"/>
        <v/>
      </c>
      <c r="V1586" t="str">
        <f t="shared" si="711"/>
        <v/>
      </c>
      <c r="W1586" t="str">
        <f t="shared" si="712"/>
        <v/>
      </c>
      <c r="X1586" t="str">
        <f t="shared" si="713"/>
        <v/>
      </c>
      <c r="Y1586" t="str">
        <f t="shared" si="714"/>
        <v/>
      </c>
      <c r="Z1586" t="str">
        <f t="shared" si="694"/>
        <v/>
      </c>
      <c r="AA1586" t="str">
        <f t="shared" si="715"/>
        <v/>
      </c>
      <c r="AB1586" t="str">
        <f t="shared" si="716"/>
        <v/>
      </c>
      <c r="AC1586" t="str">
        <f t="shared" si="717"/>
        <v/>
      </c>
      <c r="AD1586" t="str">
        <f t="shared" si="718"/>
        <v/>
      </c>
      <c r="AE1586" t="str">
        <f t="shared" si="719"/>
        <v/>
      </c>
      <c r="AF1586" t="str">
        <f t="shared" si="720"/>
        <v/>
      </c>
    </row>
    <row r="1587" spans="4:32" ht="14.4" hidden="1">
      <c r="D1587" t="str">
        <f t="shared" si="695"/>
        <v/>
      </c>
      <c r="E1587" t="str">
        <f t="shared" si="696"/>
        <v/>
      </c>
      <c r="F1587" t="str">
        <f t="shared" si="697"/>
        <v/>
      </c>
      <c r="G1587" t="str">
        <f t="shared" si="721"/>
        <v/>
      </c>
      <c r="I1587" t="str">
        <f t="shared" si="698"/>
        <v/>
      </c>
      <c r="J1587" t="str">
        <f t="shared" si="699"/>
        <v/>
      </c>
      <c r="K1587" t="str">
        <f t="shared" si="700"/>
        <v/>
      </c>
      <c r="L1587" t="str">
        <f t="shared" si="701"/>
        <v/>
      </c>
      <c r="M1587" t="str">
        <f t="shared" si="702"/>
        <v/>
      </c>
      <c r="N1587" t="str">
        <f t="shared" si="703"/>
        <v/>
      </c>
      <c r="O1587" t="str">
        <f t="shared" si="704"/>
        <v/>
      </c>
      <c r="P1587" t="str">
        <f t="shared" si="705"/>
        <v/>
      </c>
      <c r="Q1587" t="str">
        <f t="shared" si="706"/>
        <v/>
      </c>
      <c r="R1587" t="str">
        <f t="shared" si="707"/>
        <v/>
      </c>
      <c r="S1587" t="str">
        <f t="shared" si="708"/>
        <v/>
      </c>
      <c r="T1587" t="str">
        <f t="shared" si="709"/>
        <v/>
      </c>
      <c r="U1587" t="str">
        <f t="shared" si="710"/>
        <v/>
      </c>
      <c r="V1587" t="str">
        <f t="shared" si="711"/>
        <v/>
      </c>
      <c r="W1587" t="str">
        <f t="shared" si="712"/>
        <v/>
      </c>
      <c r="X1587" t="str">
        <f t="shared" si="713"/>
        <v/>
      </c>
      <c r="Y1587" t="str">
        <f t="shared" si="714"/>
        <v/>
      </c>
      <c r="Z1587" t="str">
        <f t="shared" si="694"/>
        <v/>
      </c>
      <c r="AA1587" t="str">
        <f t="shared" si="715"/>
        <v/>
      </c>
      <c r="AB1587" t="str">
        <f t="shared" si="716"/>
        <v/>
      </c>
      <c r="AC1587" t="str">
        <f t="shared" si="717"/>
        <v/>
      </c>
      <c r="AD1587" t="str">
        <f t="shared" si="718"/>
        <v/>
      </c>
      <c r="AE1587" t="str">
        <f t="shared" si="719"/>
        <v/>
      </c>
      <c r="AF1587" t="str">
        <f t="shared" si="720"/>
        <v/>
      </c>
    </row>
    <row r="1588" spans="4:32" ht="14.4" hidden="1">
      <c r="D1588" t="str">
        <f t="shared" si="695"/>
        <v/>
      </c>
      <c r="E1588" t="str">
        <f t="shared" si="696"/>
        <v/>
      </c>
      <c r="F1588" t="str">
        <f t="shared" si="697"/>
        <v/>
      </c>
      <c r="G1588" t="str">
        <f t="shared" si="721"/>
        <v/>
      </c>
      <c r="I1588" t="str">
        <f t="shared" si="698"/>
        <v/>
      </c>
      <c r="J1588" t="str">
        <f t="shared" si="699"/>
        <v/>
      </c>
      <c r="K1588" t="str">
        <f t="shared" si="700"/>
        <v/>
      </c>
      <c r="L1588" t="str">
        <f t="shared" si="701"/>
        <v/>
      </c>
      <c r="M1588" t="str">
        <f t="shared" si="702"/>
        <v/>
      </c>
      <c r="N1588" t="str">
        <f t="shared" si="703"/>
        <v/>
      </c>
      <c r="O1588" t="str">
        <f t="shared" si="704"/>
        <v/>
      </c>
      <c r="P1588" t="str">
        <f t="shared" si="705"/>
        <v/>
      </c>
      <c r="Q1588" t="str">
        <f t="shared" si="706"/>
        <v/>
      </c>
      <c r="R1588" t="str">
        <f t="shared" si="707"/>
        <v/>
      </c>
      <c r="S1588" t="str">
        <f t="shared" si="708"/>
        <v/>
      </c>
      <c r="T1588" t="str">
        <f t="shared" si="709"/>
        <v/>
      </c>
      <c r="U1588" t="str">
        <f t="shared" si="710"/>
        <v/>
      </c>
      <c r="V1588" t="str">
        <f t="shared" si="711"/>
        <v/>
      </c>
      <c r="W1588" t="str">
        <f t="shared" si="712"/>
        <v/>
      </c>
      <c r="X1588" t="str">
        <f t="shared" si="713"/>
        <v/>
      </c>
      <c r="Y1588" t="str">
        <f t="shared" si="714"/>
        <v/>
      </c>
      <c r="Z1588" t="str">
        <f t="shared" si="694"/>
        <v/>
      </c>
      <c r="AA1588" t="str">
        <f t="shared" si="715"/>
        <v/>
      </c>
      <c r="AB1588" t="str">
        <f t="shared" si="716"/>
        <v/>
      </c>
      <c r="AC1588" t="str">
        <f t="shared" si="717"/>
        <v/>
      </c>
      <c r="AD1588" t="str">
        <f t="shared" si="718"/>
        <v/>
      </c>
      <c r="AE1588" t="str">
        <f t="shared" si="719"/>
        <v/>
      </c>
      <c r="AF1588" t="str">
        <f t="shared" si="720"/>
        <v/>
      </c>
    </row>
    <row r="1589" spans="4:32" ht="14.4" hidden="1">
      <c r="D1589" t="str">
        <f t="shared" si="695"/>
        <v/>
      </c>
      <c r="E1589" t="str">
        <f t="shared" si="696"/>
        <v/>
      </c>
      <c r="F1589" t="str">
        <f t="shared" si="697"/>
        <v/>
      </c>
      <c r="G1589" t="str">
        <f t="shared" si="721"/>
        <v/>
      </c>
      <c r="I1589" t="str">
        <f t="shared" si="698"/>
        <v/>
      </c>
      <c r="J1589" t="str">
        <f t="shared" si="699"/>
        <v/>
      </c>
      <c r="K1589" t="str">
        <f t="shared" si="700"/>
        <v/>
      </c>
      <c r="L1589" t="str">
        <f t="shared" si="701"/>
        <v/>
      </c>
      <c r="M1589" t="str">
        <f t="shared" si="702"/>
        <v/>
      </c>
      <c r="N1589" t="str">
        <f t="shared" si="703"/>
        <v/>
      </c>
      <c r="O1589" t="str">
        <f t="shared" si="704"/>
        <v/>
      </c>
      <c r="P1589" t="str">
        <f t="shared" si="705"/>
        <v/>
      </c>
      <c r="Q1589" t="str">
        <f t="shared" si="706"/>
        <v/>
      </c>
      <c r="R1589" t="str">
        <f t="shared" si="707"/>
        <v/>
      </c>
      <c r="S1589" t="str">
        <f t="shared" si="708"/>
        <v/>
      </c>
      <c r="T1589" t="str">
        <f t="shared" si="709"/>
        <v/>
      </c>
      <c r="U1589" t="str">
        <f t="shared" si="710"/>
        <v/>
      </c>
      <c r="V1589" t="str">
        <f t="shared" si="711"/>
        <v/>
      </c>
      <c r="W1589" t="str">
        <f t="shared" si="712"/>
        <v/>
      </c>
      <c r="X1589" t="str">
        <f t="shared" si="713"/>
        <v/>
      </c>
      <c r="Y1589" t="str">
        <f t="shared" si="714"/>
        <v/>
      </c>
      <c r="Z1589" t="str">
        <f t="shared" ref="Z1589:Z1652" si="722">IF(ISBLANK(A1589), "", BR1589)</f>
        <v/>
      </c>
      <c r="AA1589" t="str">
        <f t="shared" si="715"/>
        <v/>
      </c>
      <c r="AB1589" t="str">
        <f t="shared" si="716"/>
        <v/>
      </c>
      <c r="AC1589" t="str">
        <f t="shared" si="717"/>
        <v/>
      </c>
      <c r="AD1589" t="str">
        <f t="shared" si="718"/>
        <v/>
      </c>
      <c r="AE1589" t="str">
        <f t="shared" si="719"/>
        <v/>
      </c>
      <c r="AF1589" t="str">
        <f t="shared" si="720"/>
        <v/>
      </c>
    </row>
    <row r="1590" spans="4:32" ht="14.4" hidden="1">
      <c r="D1590" t="str">
        <f t="shared" si="695"/>
        <v/>
      </c>
      <c r="E1590" t="str">
        <f t="shared" si="696"/>
        <v/>
      </c>
      <c r="F1590" t="str">
        <f t="shared" si="697"/>
        <v/>
      </c>
      <c r="G1590" t="str">
        <f t="shared" si="721"/>
        <v/>
      </c>
      <c r="I1590" t="str">
        <f t="shared" si="698"/>
        <v/>
      </c>
      <c r="J1590" t="str">
        <f t="shared" si="699"/>
        <v/>
      </c>
      <c r="K1590" t="str">
        <f t="shared" si="700"/>
        <v/>
      </c>
      <c r="L1590" t="str">
        <f t="shared" si="701"/>
        <v/>
      </c>
      <c r="M1590" t="str">
        <f t="shared" si="702"/>
        <v/>
      </c>
      <c r="N1590" t="str">
        <f t="shared" si="703"/>
        <v/>
      </c>
      <c r="O1590" t="str">
        <f t="shared" si="704"/>
        <v/>
      </c>
      <c r="P1590" t="str">
        <f t="shared" si="705"/>
        <v/>
      </c>
      <c r="Q1590" t="str">
        <f t="shared" si="706"/>
        <v/>
      </c>
      <c r="R1590" t="str">
        <f t="shared" si="707"/>
        <v/>
      </c>
      <c r="S1590" t="str">
        <f t="shared" si="708"/>
        <v/>
      </c>
      <c r="T1590" t="str">
        <f t="shared" si="709"/>
        <v/>
      </c>
      <c r="U1590" t="str">
        <f t="shared" si="710"/>
        <v/>
      </c>
      <c r="V1590" t="str">
        <f t="shared" si="711"/>
        <v/>
      </c>
      <c r="W1590" t="str">
        <f t="shared" si="712"/>
        <v/>
      </c>
      <c r="X1590" t="str">
        <f t="shared" si="713"/>
        <v/>
      </c>
      <c r="Y1590" t="str">
        <f t="shared" si="714"/>
        <v/>
      </c>
      <c r="Z1590" t="str">
        <f t="shared" si="722"/>
        <v/>
      </c>
      <c r="AA1590" t="str">
        <f t="shared" si="715"/>
        <v/>
      </c>
      <c r="AB1590" t="str">
        <f t="shared" si="716"/>
        <v/>
      </c>
      <c r="AC1590" t="str">
        <f t="shared" si="717"/>
        <v/>
      </c>
      <c r="AD1590" t="str">
        <f t="shared" si="718"/>
        <v/>
      </c>
      <c r="AE1590" t="str">
        <f t="shared" si="719"/>
        <v/>
      </c>
      <c r="AF1590" t="str">
        <f t="shared" si="720"/>
        <v/>
      </c>
    </row>
    <row r="1591" spans="4:32" ht="14.4" hidden="1">
      <c r="D1591" t="str">
        <f t="shared" si="695"/>
        <v/>
      </c>
      <c r="E1591" t="str">
        <f t="shared" si="696"/>
        <v/>
      </c>
      <c r="F1591" t="str">
        <f t="shared" si="697"/>
        <v/>
      </c>
      <c r="G1591" t="str">
        <f t="shared" si="721"/>
        <v/>
      </c>
      <c r="I1591" t="str">
        <f t="shared" si="698"/>
        <v/>
      </c>
      <c r="J1591" t="str">
        <f t="shared" si="699"/>
        <v/>
      </c>
      <c r="K1591" t="str">
        <f t="shared" si="700"/>
        <v/>
      </c>
      <c r="L1591" t="str">
        <f t="shared" si="701"/>
        <v/>
      </c>
      <c r="M1591" t="str">
        <f t="shared" si="702"/>
        <v/>
      </c>
      <c r="N1591" t="str">
        <f t="shared" si="703"/>
        <v/>
      </c>
      <c r="O1591" t="str">
        <f t="shared" si="704"/>
        <v/>
      </c>
      <c r="P1591" t="str">
        <f t="shared" si="705"/>
        <v/>
      </c>
      <c r="Q1591" t="str">
        <f t="shared" si="706"/>
        <v/>
      </c>
      <c r="R1591" t="str">
        <f t="shared" si="707"/>
        <v/>
      </c>
      <c r="S1591" t="str">
        <f t="shared" si="708"/>
        <v/>
      </c>
      <c r="T1591" t="str">
        <f t="shared" si="709"/>
        <v/>
      </c>
      <c r="U1591" t="str">
        <f t="shared" si="710"/>
        <v/>
      </c>
      <c r="V1591" t="str">
        <f t="shared" si="711"/>
        <v/>
      </c>
      <c r="W1591" t="str">
        <f t="shared" si="712"/>
        <v/>
      </c>
      <c r="X1591" t="str">
        <f t="shared" si="713"/>
        <v/>
      </c>
      <c r="Y1591" t="str">
        <f t="shared" si="714"/>
        <v/>
      </c>
      <c r="Z1591" t="str">
        <f t="shared" si="722"/>
        <v/>
      </c>
      <c r="AA1591" t="str">
        <f t="shared" si="715"/>
        <v/>
      </c>
      <c r="AB1591" t="str">
        <f t="shared" si="716"/>
        <v/>
      </c>
      <c r="AC1591" t="str">
        <f t="shared" si="717"/>
        <v/>
      </c>
      <c r="AD1591" t="str">
        <f t="shared" si="718"/>
        <v/>
      </c>
      <c r="AE1591" t="str">
        <f t="shared" si="719"/>
        <v/>
      </c>
      <c r="AF1591" t="str">
        <f t="shared" si="720"/>
        <v/>
      </c>
    </row>
    <row r="1592" spans="4:32" ht="14.4" hidden="1">
      <c r="D1592" t="str">
        <f t="shared" si="695"/>
        <v/>
      </c>
      <c r="E1592" t="str">
        <f t="shared" si="696"/>
        <v/>
      </c>
      <c r="F1592" t="str">
        <f t="shared" si="697"/>
        <v/>
      </c>
      <c r="G1592" t="str">
        <f t="shared" si="721"/>
        <v/>
      </c>
      <c r="I1592" t="str">
        <f t="shared" si="698"/>
        <v/>
      </c>
      <c r="J1592" t="str">
        <f t="shared" si="699"/>
        <v/>
      </c>
      <c r="K1592" t="str">
        <f t="shared" si="700"/>
        <v/>
      </c>
      <c r="L1592" t="str">
        <f t="shared" si="701"/>
        <v/>
      </c>
      <c r="M1592" t="str">
        <f t="shared" si="702"/>
        <v/>
      </c>
      <c r="N1592" t="str">
        <f t="shared" si="703"/>
        <v/>
      </c>
      <c r="O1592" t="str">
        <f t="shared" si="704"/>
        <v/>
      </c>
      <c r="P1592" t="str">
        <f t="shared" si="705"/>
        <v/>
      </c>
      <c r="Q1592" t="str">
        <f t="shared" si="706"/>
        <v/>
      </c>
      <c r="R1592" t="str">
        <f t="shared" si="707"/>
        <v/>
      </c>
      <c r="S1592" t="str">
        <f t="shared" si="708"/>
        <v/>
      </c>
      <c r="T1592" t="str">
        <f t="shared" si="709"/>
        <v/>
      </c>
      <c r="U1592" t="str">
        <f t="shared" si="710"/>
        <v/>
      </c>
      <c r="V1592" t="str">
        <f t="shared" si="711"/>
        <v/>
      </c>
      <c r="W1592" t="str">
        <f t="shared" si="712"/>
        <v/>
      </c>
      <c r="X1592" t="str">
        <f t="shared" si="713"/>
        <v/>
      </c>
      <c r="Y1592" t="str">
        <f t="shared" si="714"/>
        <v/>
      </c>
      <c r="Z1592" t="str">
        <f t="shared" si="722"/>
        <v/>
      </c>
      <c r="AA1592" t="str">
        <f t="shared" si="715"/>
        <v/>
      </c>
      <c r="AB1592" t="str">
        <f t="shared" si="716"/>
        <v/>
      </c>
      <c r="AC1592" t="str">
        <f t="shared" si="717"/>
        <v/>
      </c>
      <c r="AD1592" t="str">
        <f t="shared" si="718"/>
        <v/>
      </c>
      <c r="AE1592" t="str">
        <f t="shared" si="719"/>
        <v/>
      </c>
      <c r="AF1592" t="str">
        <f t="shared" si="720"/>
        <v/>
      </c>
    </row>
    <row r="1593" spans="4:32" ht="14.4" hidden="1">
      <c r="D1593" t="str">
        <f t="shared" si="695"/>
        <v/>
      </c>
      <c r="E1593" t="str">
        <f t="shared" si="696"/>
        <v/>
      </c>
      <c r="F1593" t="str">
        <f t="shared" si="697"/>
        <v/>
      </c>
      <c r="G1593" t="str">
        <f t="shared" si="721"/>
        <v/>
      </c>
      <c r="I1593" t="str">
        <f t="shared" si="698"/>
        <v/>
      </c>
      <c r="J1593" t="str">
        <f t="shared" si="699"/>
        <v/>
      </c>
      <c r="K1593" t="str">
        <f t="shared" si="700"/>
        <v/>
      </c>
      <c r="L1593" t="str">
        <f t="shared" si="701"/>
        <v/>
      </c>
      <c r="M1593" t="str">
        <f t="shared" si="702"/>
        <v/>
      </c>
      <c r="N1593" t="str">
        <f t="shared" si="703"/>
        <v/>
      </c>
      <c r="O1593" t="str">
        <f t="shared" si="704"/>
        <v/>
      </c>
      <c r="P1593" t="str">
        <f t="shared" si="705"/>
        <v/>
      </c>
      <c r="Q1593" t="str">
        <f t="shared" si="706"/>
        <v/>
      </c>
      <c r="R1593" t="str">
        <f t="shared" si="707"/>
        <v/>
      </c>
      <c r="S1593" t="str">
        <f t="shared" si="708"/>
        <v/>
      </c>
      <c r="T1593" t="str">
        <f t="shared" si="709"/>
        <v/>
      </c>
      <c r="U1593" t="str">
        <f t="shared" si="710"/>
        <v/>
      </c>
      <c r="V1593" t="str">
        <f t="shared" si="711"/>
        <v/>
      </c>
      <c r="W1593" t="str">
        <f t="shared" si="712"/>
        <v/>
      </c>
      <c r="X1593" t="str">
        <f t="shared" si="713"/>
        <v/>
      </c>
      <c r="Y1593" t="str">
        <f t="shared" si="714"/>
        <v/>
      </c>
      <c r="Z1593" t="str">
        <f t="shared" si="722"/>
        <v/>
      </c>
      <c r="AA1593" t="str">
        <f t="shared" si="715"/>
        <v/>
      </c>
      <c r="AB1593" t="str">
        <f t="shared" si="716"/>
        <v/>
      </c>
      <c r="AC1593" t="str">
        <f t="shared" si="717"/>
        <v/>
      </c>
      <c r="AD1593" t="str">
        <f t="shared" si="718"/>
        <v/>
      </c>
      <c r="AE1593" t="str">
        <f t="shared" si="719"/>
        <v/>
      </c>
      <c r="AF1593" t="str">
        <f t="shared" si="720"/>
        <v/>
      </c>
    </row>
    <row r="1594" spans="4:32" ht="14.4" hidden="1">
      <c r="D1594" t="str">
        <f t="shared" si="695"/>
        <v/>
      </c>
      <c r="E1594" t="str">
        <f t="shared" si="696"/>
        <v/>
      </c>
      <c r="F1594" t="str">
        <f t="shared" si="697"/>
        <v/>
      </c>
      <c r="G1594" t="str">
        <f t="shared" si="721"/>
        <v/>
      </c>
      <c r="I1594" t="str">
        <f t="shared" si="698"/>
        <v/>
      </c>
      <c r="J1594" t="str">
        <f t="shared" si="699"/>
        <v/>
      </c>
      <c r="K1594" t="str">
        <f t="shared" si="700"/>
        <v/>
      </c>
      <c r="L1594" t="str">
        <f t="shared" si="701"/>
        <v/>
      </c>
      <c r="M1594" t="str">
        <f t="shared" si="702"/>
        <v/>
      </c>
      <c r="N1594" t="str">
        <f t="shared" si="703"/>
        <v/>
      </c>
      <c r="O1594" t="str">
        <f t="shared" si="704"/>
        <v/>
      </c>
      <c r="P1594" t="str">
        <f t="shared" si="705"/>
        <v/>
      </c>
      <c r="Q1594" t="str">
        <f t="shared" si="706"/>
        <v/>
      </c>
      <c r="R1594" t="str">
        <f t="shared" si="707"/>
        <v/>
      </c>
      <c r="S1594" t="str">
        <f t="shared" si="708"/>
        <v/>
      </c>
      <c r="T1594" t="str">
        <f t="shared" si="709"/>
        <v/>
      </c>
      <c r="U1594" t="str">
        <f t="shared" si="710"/>
        <v/>
      </c>
      <c r="V1594" t="str">
        <f t="shared" si="711"/>
        <v/>
      </c>
      <c r="W1594" t="str">
        <f t="shared" si="712"/>
        <v/>
      </c>
      <c r="X1594" t="str">
        <f t="shared" si="713"/>
        <v/>
      </c>
      <c r="Y1594" t="str">
        <f t="shared" si="714"/>
        <v/>
      </c>
      <c r="Z1594" t="str">
        <f t="shared" si="722"/>
        <v/>
      </c>
      <c r="AA1594" t="str">
        <f t="shared" si="715"/>
        <v/>
      </c>
      <c r="AB1594" t="str">
        <f t="shared" si="716"/>
        <v/>
      </c>
      <c r="AC1594" t="str">
        <f t="shared" si="717"/>
        <v/>
      </c>
      <c r="AD1594" t="str">
        <f t="shared" si="718"/>
        <v/>
      </c>
      <c r="AE1594" t="str">
        <f t="shared" si="719"/>
        <v/>
      </c>
      <c r="AF1594" t="str">
        <f t="shared" si="720"/>
        <v/>
      </c>
    </row>
    <row r="1595" spans="4:32" ht="14.4" hidden="1">
      <c r="D1595" t="str">
        <f t="shared" si="695"/>
        <v/>
      </c>
      <c r="E1595" t="str">
        <f t="shared" si="696"/>
        <v/>
      </c>
      <c r="F1595" t="str">
        <f t="shared" si="697"/>
        <v/>
      </c>
      <c r="G1595" t="str">
        <f t="shared" si="721"/>
        <v/>
      </c>
      <c r="I1595" t="str">
        <f t="shared" si="698"/>
        <v/>
      </c>
      <c r="J1595" t="str">
        <f t="shared" si="699"/>
        <v/>
      </c>
      <c r="K1595" t="str">
        <f t="shared" si="700"/>
        <v/>
      </c>
      <c r="L1595" t="str">
        <f t="shared" si="701"/>
        <v/>
      </c>
      <c r="M1595" t="str">
        <f t="shared" si="702"/>
        <v/>
      </c>
      <c r="N1595" t="str">
        <f t="shared" si="703"/>
        <v/>
      </c>
      <c r="O1595" t="str">
        <f t="shared" si="704"/>
        <v/>
      </c>
      <c r="P1595" t="str">
        <f t="shared" si="705"/>
        <v/>
      </c>
      <c r="Q1595" t="str">
        <f t="shared" si="706"/>
        <v/>
      </c>
      <c r="R1595" t="str">
        <f t="shared" si="707"/>
        <v/>
      </c>
      <c r="S1595" t="str">
        <f t="shared" si="708"/>
        <v/>
      </c>
      <c r="T1595" t="str">
        <f t="shared" si="709"/>
        <v/>
      </c>
      <c r="U1595" t="str">
        <f t="shared" si="710"/>
        <v/>
      </c>
      <c r="V1595" t="str">
        <f t="shared" si="711"/>
        <v/>
      </c>
      <c r="W1595" t="str">
        <f t="shared" si="712"/>
        <v/>
      </c>
      <c r="X1595" t="str">
        <f t="shared" si="713"/>
        <v/>
      </c>
      <c r="Y1595" t="str">
        <f t="shared" si="714"/>
        <v/>
      </c>
      <c r="Z1595" t="str">
        <f t="shared" si="722"/>
        <v/>
      </c>
      <c r="AA1595" t="str">
        <f t="shared" si="715"/>
        <v/>
      </c>
      <c r="AB1595" t="str">
        <f t="shared" si="716"/>
        <v/>
      </c>
      <c r="AC1595" t="str">
        <f t="shared" si="717"/>
        <v/>
      </c>
      <c r="AD1595" t="str">
        <f t="shared" si="718"/>
        <v/>
      </c>
      <c r="AE1595" t="str">
        <f t="shared" si="719"/>
        <v/>
      </c>
      <c r="AF1595" t="str">
        <f t="shared" si="720"/>
        <v/>
      </c>
    </row>
    <row r="1596" spans="4:32" ht="14.4" hidden="1">
      <c r="D1596" t="str">
        <f t="shared" si="695"/>
        <v/>
      </c>
      <c r="E1596" t="str">
        <f t="shared" si="696"/>
        <v/>
      </c>
      <c r="F1596" t="str">
        <f t="shared" si="697"/>
        <v/>
      </c>
      <c r="G1596" t="str">
        <f t="shared" si="721"/>
        <v/>
      </c>
      <c r="I1596" t="str">
        <f t="shared" si="698"/>
        <v/>
      </c>
      <c r="J1596" t="str">
        <f t="shared" si="699"/>
        <v/>
      </c>
      <c r="K1596" t="str">
        <f t="shared" si="700"/>
        <v/>
      </c>
      <c r="L1596" t="str">
        <f t="shared" si="701"/>
        <v/>
      </c>
      <c r="M1596" t="str">
        <f t="shared" si="702"/>
        <v/>
      </c>
      <c r="N1596" t="str">
        <f t="shared" si="703"/>
        <v/>
      </c>
      <c r="O1596" t="str">
        <f t="shared" si="704"/>
        <v/>
      </c>
      <c r="P1596" t="str">
        <f t="shared" si="705"/>
        <v/>
      </c>
      <c r="Q1596" t="str">
        <f t="shared" si="706"/>
        <v/>
      </c>
      <c r="R1596" t="str">
        <f t="shared" si="707"/>
        <v/>
      </c>
      <c r="S1596" t="str">
        <f t="shared" si="708"/>
        <v/>
      </c>
      <c r="T1596" t="str">
        <f t="shared" si="709"/>
        <v/>
      </c>
      <c r="U1596" t="str">
        <f t="shared" si="710"/>
        <v/>
      </c>
      <c r="V1596" t="str">
        <f t="shared" si="711"/>
        <v/>
      </c>
      <c r="W1596" t="str">
        <f t="shared" si="712"/>
        <v/>
      </c>
      <c r="X1596" t="str">
        <f t="shared" si="713"/>
        <v/>
      </c>
      <c r="Y1596" t="str">
        <f t="shared" si="714"/>
        <v/>
      </c>
      <c r="Z1596" t="str">
        <f t="shared" si="722"/>
        <v/>
      </c>
      <c r="AA1596" t="str">
        <f t="shared" si="715"/>
        <v/>
      </c>
      <c r="AB1596" t="str">
        <f t="shared" si="716"/>
        <v/>
      </c>
      <c r="AC1596" t="str">
        <f t="shared" si="717"/>
        <v/>
      </c>
      <c r="AD1596" t="str">
        <f t="shared" si="718"/>
        <v/>
      </c>
      <c r="AE1596" t="str">
        <f t="shared" si="719"/>
        <v/>
      </c>
      <c r="AF1596" t="str">
        <f t="shared" si="720"/>
        <v/>
      </c>
    </row>
    <row r="1597" spans="4:32" ht="14.4" hidden="1">
      <c r="D1597" t="str">
        <f t="shared" si="695"/>
        <v/>
      </c>
      <c r="E1597" t="str">
        <f t="shared" si="696"/>
        <v/>
      </c>
      <c r="F1597" t="str">
        <f t="shared" si="697"/>
        <v/>
      </c>
      <c r="G1597" t="str">
        <f t="shared" si="721"/>
        <v/>
      </c>
      <c r="I1597" t="str">
        <f t="shared" si="698"/>
        <v/>
      </c>
      <c r="J1597" t="str">
        <f t="shared" si="699"/>
        <v/>
      </c>
      <c r="K1597" t="str">
        <f t="shared" si="700"/>
        <v/>
      </c>
      <c r="L1597" t="str">
        <f t="shared" si="701"/>
        <v/>
      </c>
      <c r="M1597" t="str">
        <f t="shared" si="702"/>
        <v/>
      </c>
      <c r="N1597" t="str">
        <f t="shared" si="703"/>
        <v/>
      </c>
      <c r="O1597" t="str">
        <f t="shared" si="704"/>
        <v/>
      </c>
      <c r="P1597" t="str">
        <f t="shared" si="705"/>
        <v/>
      </c>
      <c r="Q1597" t="str">
        <f t="shared" si="706"/>
        <v/>
      </c>
      <c r="R1597" t="str">
        <f t="shared" si="707"/>
        <v/>
      </c>
      <c r="S1597" t="str">
        <f t="shared" si="708"/>
        <v/>
      </c>
      <c r="T1597" t="str">
        <f t="shared" si="709"/>
        <v/>
      </c>
      <c r="U1597" t="str">
        <f t="shared" si="710"/>
        <v/>
      </c>
      <c r="V1597" t="str">
        <f t="shared" si="711"/>
        <v/>
      </c>
      <c r="W1597" t="str">
        <f t="shared" si="712"/>
        <v/>
      </c>
      <c r="X1597" t="str">
        <f t="shared" si="713"/>
        <v/>
      </c>
      <c r="Y1597" t="str">
        <f t="shared" si="714"/>
        <v/>
      </c>
      <c r="Z1597" t="str">
        <f t="shared" si="722"/>
        <v/>
      </c>
      <c r="AA1597" t="str">
        <f t="shared" si="715"/>
        <v/>
      </c>
      <c r="AB1597" t="str">
        <f t="shared" si="716"/>
        <v/>
      </c>
      <c r="AC1597" t="str">
        <f t="shared" si="717"/>
        <v/>
      </c>
      <c r="AD1597" t="str">
        <f t="shared" si="718"/>
        <v/>
      </c>
      <c r="AE1597" t="str">
        <f t="shared" si="719"/>
        <v/>
      </c>
      <c r="AF1597" t="str">
        <f t="shared" si="720"/>
        <v/>
      </c>
    </row>
    <row r="1598" spans="4:32" ht="14.4" hidden="1">
      <c r="D1598" t="str">
        <f t="shared" si="695"/>
        <v/>
      </c>
      <c r="E1598" t="str">
        <f t="shared" si="696"/>
        <v/>
      </c>
      <c r="F1598" t="str">
        <f t="shared" si="697"/>
        <v/>
      </c>
      <c r="G1598" t="str">
        <f t="shared" si="721"/>
        <v/>
      </c>
      <c r="I1598" t="str">
        <f t="shared" si="698"/>
        <v/>
      </c>
      <c r="J1598" t="str">
        <f t="shared" si="699"/>
        <v/>
      </c>
      <c r="K1598" t="str">
        <f t="shared" si="700"/>
        <v/>
      </c>
      <c r="L1598" t="str">
        <f t="shared" si="701"/>
        <v/>
      </c>
      <c r="M1598" t="str">
        <f t="shared" si="702"/>
        <v/>
      </c>
      <c r="N1598" t="str">
        <f t="shared" si="703"/>
        <v/>
      </c>
      <c r="O1598" t="str">
        <f t="shared" si="704"/>
        <v/>
      </c>
      <c r="P1598" t="str">
        <f t="shared" si="705"/>
        <v/>
      </c>
      <c r="Q1598" t="str">
        <f t="shared" si="706"/>
        <v/>
      </c>
      <c r="R1598" t="str">
        <f t="shared" si="707"/>
        <v/>
      </c>
      <c r="S1598" t="str">
        <f t="shared" si="708"/>
        <v/>
      </c>
      <c r="T1598" t="str">
        <f t="shared" si="709"/>
        <v/>
      </c>
      <c r="U1598" t="str">
        <f t="shared" si="710"/>
        <v/>
      </c>
      <c r="V1598" t="str">
        <f t="shared" si="711"/>
        <v/>
      </c>
      <c r="W1598" t="str">
        <f t="shared" si="712"/>
        <v/>
      </c>
      <c r="X1598" t="str">
        <f t="shared" si="713"/>
        <v/>
      </c>
      <c r="Y1598" t="str">
        <f t="shared" si="714"/>
        <v/>
      </c>
      <c r="Z1598" t="str">
        <f t="shared" si="722"/>
        <v/>
      </c>
      <c r="AA1598" t="str">
        <f t="shared" si="715"/>
        <v/>
      </c>
      <c r="AB1598" t="str">
        <f t="shared" si="716"/>
        <v/>
      </c>
      <c r="AC1598" t="str">
        <f t="shared" si="717"/>
        <v/>
      </c>
      <c r="AD1598" t="str">
        <f t="shared" si="718"/>
        <v/>
      </c>
      <c r="AE1598" t="str">
        <f t="shared" si="719"/>
        <v/>
      </c>
      <c r="AF1598" t="str">
        <f t="shared" si="720"/>
        <v/>
      </c>
    </row>
    <row r="1599" spans="4:32" ht="14.4" hidden="1">
      <c r="D1599" t="str">
        <f t="shared" si="695"/>
        <v/>
      </c>
      <c r="E1599" t="str">
        <f t="shared" si="696"/>
        <v/>
      </c>
      <c r="F1599" t="str">
        <f t="shared" si="697"/>
        <v/>
      </c>
      <c r="G1599" t="str">
        <f t="shared" si="721"/>
        <v/>
      </c>
      <c r="I1599" t="str">
        <f t="shared" si="698"/>
        <v/>
      </c>
      <c r="J1599" t="str">
        <f t="shared" si="699"/>
        <v/>
      </c>
      <c r="K1599" t="str">
        <f t="shared" si="700"/>
        <v/>
      </c>
      <c r="L1599" t="str">
        <f t="shared" si="701"/>
        <v/>
      </c>
      <c r="M1599" t="str">
        <f t="shared" si="702"/>
        <v/>
      </c>
      <c r="N1599" t="str">
        <f t="shared" si="703"/>
        <v/>
      </c>
      <c r="O1599" t="str">
        <f t="shared" si="704"/>
        <v/>
      </c>
      <c r="P1599" t="str">
        <f t="shared" si="705"/>
        <v/>
      </c>
      <c r="Q1599" t="str">
        <f t="shared" si="706"/>
        <v/>
      </c>
      <c r="R1599" t="str">
        <f t="shared" si="707"/>
        <v/>
      </c>
      <c r="S1599" t="str">
        <f t="shared" si="708"/>
        <v/>
      </c>
      <c r="T1599" t="str">
        <f t="shared" si="709"/>
        <v/>
      </c>
      <c r="U1599" t="str">
        <f t="shared" si="710"/>
        <v/>
      </c>
      <c r="V1599" t="str">
        <f t="shared" si="711"/>
        <v/>
      </c>
      <c r="W1599" t="str">
        <f t="shared" si="712"/>
        <v/>
      </c>
      <c r="X1599" t="str">
        <f t="shared" si="713"/>
        <v/>
      </c>
      <c r="Y1599" t="str">
        <f t="shared" si="714"/>
        <v/>
      </c>
      <c r="Z1599" t="str">
        <f t="shared" si="722"/>
        <v/>
      </c>
      <c r="AA1599" t="str">
        <f t="shared" si="715"/>
        <v/>
      </c>
      <c r="AB1599" t="str">
        <f t="shared" si="716"/>
        <v/>
      </c>
      <c r="AC1599" t="str">
        <f t="shared" si="717"/>
        <v/>
      </c>
      <c r="AD1599" t="str">
        <f t="shared" si="718"/>
        <v/>
      </c>
      <c r="AE1599" t="str">
        <f t="shared" si="719"/>
        <v/>
      </c>
      <c r="AF1599" t="str">
        <f t="shared" si="720"/>
        <v/>
      </c>
    </row>
    <row r="1600" spans="4:32" ht="14.4" hidden="1">
      <c r="D1600" t="str">
        <f t="shared" si="695"/>
        <v/>
      </c>
      <c r="E1600" t="str">
        <f t="shared" si="696"/>
        <v/>
      </c>
      <c r="F1600" t="str">
        <f t="shared" si="697"/>
        <v/>
      </c>
      <c r="G1600" t="str">
        <f t="shared" si="721"/>
        <v/>
      </c>
      <c r="I1600" t="str">
        <f t="shared" si="698"/>
        <v/>
      </c>
      <c r="J1600" t="str">
        <f t="shared" si="699"/>
        <v/>
      </c>
      <c r="K1600" t="str">
        <f t="shared" si="700"/>
        <v/>
      </c>
      <c r="L1600" t="str">
        <f t="shared" si="701"/>
        <v/>
      </c>
      <c r="M1600" t="str">
        <f t="shared" si="702"/>
        <v/>
      </c>
      <c r="N1600" t="str">
        <f t="shared" si="703"/>
        <v/>
      </c>
      <c r="O1600" t="str">
        <f t="shared" si="704"/>
        <v/>
      </c>
      <c r="P1600" t="str">
        <f t="shared" si="705"/>
        <v/>
      </c>
      <c r="Q1600" t="str">
        <f t="shared" si="706"/>
        <v/>
      </c>
      <c r="R1600" t="str">
        <f t="shared" si="707"/>
        <v/>
      </c>
      <c r="S1600" t="str">
        <f t="shared" si="708"/>
        <v/>
      </c>
      <c r="T1600" t="str">
        <f t="shared" si="709"/>
        <v/>
      </c>
      <c r="U1600" t="str">
        <f t="shared" si="710"/>
        <v/>
      </c>
      <c r="V1600" t="str">
        <f t="shared" si="711"/>
        <v/>
      </c>
      <c r="W1600" t="str">
        <f t="shared" si="712"/>
        <v/>
      </c>
      <c r="X1600" t="str">
        <f t="shared" si="713"/>
        <v/>
      </c>
      <c r="Y1600" t="str">
        <f t="shared" si="714"/>
        <v/>
      </c>
      <c r="Z1600" t="str">
        <f t="shared" si="722"/>
        <v/>
      </c>
      <c r="AA1600" t="str">
        <f t="shared" si="715"/>
        <v/>
      </c>
      <c r="AB1600" t="str">
        <f t="shared" si="716"/>
        <v/>
      </c>
      <c r="AC1600" t="str">
        <f t="shared" si="717"/>
        <v/>
      </c>
      <c r="AD1600" t="str">
        <f t="shared" si="718"/>
        <v/>
      </c>
      <c r="AE1600" t="str">
        <f t="shared" si="719"/>
        <v/>
      </c>
      <c r="AF1600" t="str">
        <f t="shared" si="720"/>
        <v/>
      </c>
    </row>
    <row r="1601" spans="4:32" ht="14.4" hidden="1">
      <c r="D1601" t="str">
        <f t="shared" si="695"/>
        <v/>
      </c>
      <c r="E1601" t="str">
        <f t="shared" si="696"/>
        <v/>
      </c>
      <c r="F1601" t="str">
        <f t="shared" si="697"/>
        <v/>
      </c>
      <c r="G1601" t="str">
        <f t="shared" si="721"/>
        <v/>
      </c>
      <c r="I1601" t="str">
        <f t="shared" si="698"/>
        <v/>
      </c>
      <c r="J1601" t="str">
        <f t="shared" si="699"/>
        <v/>
      </c>
      <c r="K1601" t="str">
        <f t="shared" si="700"/>
        <v/>
      </c>
      <c r="L1601" t="str">
        <f t="shared" si="701"/>
        <v/>
      </c>
      <c r="M1601" t="str">
        <f t="shared" si="702"/>
        <v/>
      </c>
      <c r="N1601" t="str">
        <f t="shared" si="703"/>
        <v/>
      </c>
      <c r="O1601" t="str">
        <f t="shared" si="704"/>
        <v/>
      </c>
      <c r="P1601" t="str">
        <f t="shared" si="705"/>
        <v/>
      </c>
      <c r="Q1601" t="str">
        <f t="shared" si="706"/>
        <v/>
      </c>
      <c r="R1601" t="str">
        <f t="shared" si="707"/>
        <v/>
      </c>
      <c r="S1601" t="str">
        <f t="shared" si="708"/>
        <v/>
      </c>
      <c r="T1601" t="str">
        <f t="shared" si="709"/>
        <v/>
      </c>
      <c r="U1601" t="str">
        <f t="shared" si="710"/>
        <v/>
      </c>
      <c r="V1601" t="str">
        <f t="shared" si="711"/>
        <v/>
      </c>
      <c r="W1601" t="str">
        <f t="shared" si="712"/>
        <v/>
      </c>
      <c r="X1601" t="str">
        <f t="shared" si="713"/>
        <v/>
      </c>
      <c r="Y1601" t="str">
        <f t="shared" si="714"/>
        <v/>
      </c>
      <c r="Z1601" t="str">
        <f t="shared" si="722"/>
        <v/>
      </c>
      <c r="AA1601" t="str">
        <f t="shared" si="715"/>
        <v/>
      </c>
      <c r="AB1601" t="str">
        <f t="shared" si="716"/>
        <v/>
      </c>
      <c r="AC1601" t="str">
        <f t="shared" si="717"/>
        <v/>
      </c>
      <c r="AD1601" t="str">
        <f t="shared" si="718"/>
        <v/>
      </c>
      <c r="AE1601" t="str">
        <f t="shared" si="719"/>
        <v/>
      </c>
      <c r="AF1601" t="str">
        <f t="shared" si="720"/>
        <v/>
      </c>
    </row>
    <row r="1602" spans="4:32" ht="14.4" hidden="1">
      <c r="D1602" t="str">
        <f t="shared" ref="D1602:D1665" si="723">IF(ISBLANK(A1602),"",B1602&amp;" ("&amp;Y1602&amp;"/"&amp;L1602&amp;"/"&amp;M1602&amp;AA1602&amp;"/"&amp;Z1602&amp;"/"&amp;AF1602&amp;")")</f>
        <v/>
      </c>
      <c r="E1602" t="str">
        <f t="shared" ref="E1602:E1665" si="724">IF(
  ISBLANK(A1602),
  "",
  TRIM(SUBSTITUTE(
    SUBSTITUTE(
      V1602,
      MID(V1602, FIND("(", V1602), FIND(")", V1602) - FIND("(", V1602) + 1),
      ""
    ),
    "Processor", ""
  ))
)</f>
        <v/>
      </c>
      <c r="F1602" t="str">
        <f t="shared" ref="F1602:F1665" si="725">IF(ISBLANK(A1602), "", BF1602)</f>
        <v/>
      </c>
      <c r="G1602" t="str">
        <f t="shared" si="721"/>
        <v/>
      </c>
      <c r="I1602" t="str">
        <f t="shared" ref="I1602:I1665" si="726">IF(ISBLANK(A1602), "", SUBSTITUTE(AO1602, "-inch", """"))</f>
        <v/>
      </c>
      <c r="J1602" t="str">
        <f t="shared" ref="J1602:J1665" si="727">IF(ISBLANK(A1602), "", AP1602)</f>
        <v/>
      </c>
      <c r="K1602" t="str">
        <f t="shared" ref="K1602:K1665" si="728">IF(ISBLANK(A1602), "", AR1602)</f>
        <v/>
      </c>
      <c r="L1602" t="str">
        <f t="shared" ref="L1602:L1665" si="729">IF(
  ISBLANK(A1602),
  "",
  MID(AB1602, FIND("GB", AB1602) - 2, 4)
)</f>
        <v/>
      </c>
      <c r="M1602" t="str">
        <f t="shared" ref="M1602:M1665" si="730">IF(ISBLANK(A1602),"",LEFT(AC1602,FIND(" ",AC1602)-1))</f>
        <v/>
      </c>
      <c r="N1602" t="str">
        <f t="shared" ref="N1602:N1665" si="731">IF(
  AND(LEN(TRIM(AD1602))=0, LEN(TRIM(AE1602))=0),
  "",
  IF(LEN(TRIM(AD1602))&gt;0, "Side:" &amp; CHAR(10) &amp; AD1602 &amp; CHAR(10) &amp; CHAR(10), "") &amp;
  IF(LEN(TRIM(AE1602))&gt;0, "Back:" &amp; CHAR(10) &amp; AE1602, "")
)</f>
        <v/>
      </c>
      <c r="O1602" t="str">
        <f t="shared" ref="O1602:O1665" si="732">IF(ISBLANK(A1602), "", _xlfn.TEXTBEFORE(BX1602, " ("))</f>
        <v/>
      </c>
      <c r="P1602" t="str">
        <f t="shared" ref="P1602:P1665" si="733">IF(ISBLANK(A1602), "", TRIM(_xlfn.TEXTBEFORE(BW1602, " (")))</f>
        <v/>
      </c>
      <c r="Q1602" t="str">
        <f t="shared" ref="Q1602:Q1665" si="734">IF(ISBLANK(A1602), "", BJ1602)</f>
        <v/>
      </c>
      <c r="R1602" t="str">
        <f t="shared" ref="R1602:R1665" si="735">IF(ISBLANK(A1602), "", CD1602)</f>
        <v/>
      </c>
      <c r="S1602" t="str">
        <f t="shared" ref="S1602:S1665" si="736">IF(ISBLANK(A1602),"","No Battery")</f>
        <v/>
      </c>
      <c r="T1602" t="str">
        <f t="shared" ref="T1602:T1665" si="737">IF(ISBLANK(A1602), "", IFERROR(_xlfn.TEXTBEFORE(BT1602, ", Output:"), "Not Found"))</f>
        <v/>
      </c>
      <c r="U1602" t="str">
        <f t="shared" ref="U1602:U1665" si="738">IF(ISBLANK(A1602), "", IF(BY1602 = "N/A", "", BY1602))</f>
        <v/>
      </c>
      <c r="V1602" t="str">
        <f t="shared" ref="V1602:V1665" si="739">IF(ISBLANK(A1602), "", BC1602)</f>
        <v/>
      </c>
      <c r="W1602" t="str">
        <f t="shared" ref="W1602:W1665" si="740">IF(
  ISBLANK(A1602),
  "",
  LEFT(V1602, SEARCH("processor", LOWER(V1602)) - 1) &amp;
  MID(V1602, SEARCH("processor", LOWER(V1602)) + 10, FIND(" ", MID(V1602, SEARCH("processor", LOWER(V1602)) + 10, 20)) - 1)
)</f>
        <v/>
      </c>
      <c r="X1602" t="str">
        <f t="shared" ref="X1602:X1665" si="741">IF(
  ISBLANK(A1602),
  "",
  IFERROR(
    IF(
      ISNUMBER(SEARCH("Core™ i", E1602)),
      _xlfn.TEXTBEFORE(_xlfn.TEXTAFTER(E1602, "Core™ "), " "),
      IF(ISNUMBER(SEARCH("Core™ Ultra 7", E1602)), "U7",
      IF(ISNUMBER(SEARCH("Core™ Ultra 5", E1602)), "U5",
      IF(ISNUMBER(SEARCH("Core™ Ultra 3", E1602)), "U3",
      IF(ISNUMBER(SEARCH("Core™ 7", E1602)), "Core 7",
      IF(ISNUMBER(SEARCH("Core™ 5", E1602)), "Core 5",
      IF(ISNUMBER(SEARCH("Core™ 3", E1602)), "Core 3",
      IF(ISNUMBER(SEARCH("Ryzen™ 7", E1602)), "R7",
      IF(ISNUMBER(SEARCH("Ryzen™ 5", E1602)), "R5",
      IF(ISNUMBER(SEARCH("Ryzen™ 3", E1602)), "R3",
      W1602
    )))))))))),
    E1602
  )
)</f>
        <v/>
      </c>
      <c r="Y1602" t="str">
        <f t="shared" ref="Y1602:Y1665" si="742">IF(ISBLANK(A1602), "",
  IF(OR(X1602="U3", X1602="U5", X1602="U7", X1602="Core 3", X1602="Core 5", X1602="Core 7"),
    X1602 &amp; " " &amp; TRIM(RIGHT(W1602, LEN(W1602) - FIND("♦", SUBSTITUTE(W1602, " ", "♦", LEN(W1602) - LEN(SUBSTITUTE(W1602, " ", "")))))),
    IF(OR(X1602="R3", X1602="R5", X1602="R7"),
      X1602 &amp; " " &amp; TRIM(MID(
        W1602,
        FIND("♦", SUBSTITUTE(W1602, " ", "♦", LEN(W1602) - LEN(SUBSTITUTE(W1602, " ", "")) - 1)) + 1,
        FIND("♦", SUBSTITUTE(W1602, " ", "♦", LEN(W1602) - LEN(SUBSTITUTE(W1602, " ", "")))) - FIND("♦", SUBSTITUTE(W1602, " ", "♦", LEN(W1602) - LEN(SUBSTITUTE(W1602, " ", "")) - 1)) - 1
      )),
      X1602
    )
  )
)</f>
        <v/>
      </c>
      <c r="Z1602" t="str">
        <f t="shared" si="722"/>
        <v/>
      </c>
      <c r="AA1602" t="str">
        <f t="shared" ref="AA1602:AA1665" si="743">IF(
  ISBLANK(F1602),
  "",
  IF(
    ISNUMBER(SEARCH("RTX", F1602)),
    "/" &amp; LEFT(MID(F1602, SEARCH("RTX", F1602), 15),
               IFERROR(SEARCH(" ", MID(F1602, SEARCH("RTX", F1602), 15), 6) - 1, 15)),
    ""
  )
)</f>
        <v/>
      </c>
      <c r="AB1602" t="str">
        <f t="shared" ref="AB1602:AB1665" si="744">IF(ISBLANK(A1602), "", BH1602)</f>
        <v/>
      </c>
      <c r="AC1602" t="str">
        <f t="shared" ref="AC1602:AC1665" si="745">IF(ISBLANK(A1602), "", BI1602)</f>
        <v/>
      </c>
      <c r="AD1602" t="str">
        <f t="shared" ref="AD1602:AD1665" si="746">IF(ISBLANK(A1602), "", BU1602)</f>
        <v/>
      </c>
      <c r="AE1602" t="str">
        <f t="shared" ref="AE1602:AE1665" si="747">IF(ISBLANK(A1602), "", BV1602)</f>
        <v/>
      </c>
      <c r="AF1602" t="str">
        <f t="shared" ref="AF1602:AF1665" si="748">IF(ISBLANK(A1602),"",IFERROR(_xlfn.TEXTBEFORE(A1602, "-"), A1602))</f>
        <v/>
      </c>
    </row>
    <row r="1603" spans="4:32" ht="14.4" hidden="1">
      <c r="D1603" t="str">
        <f t="shared" si="723"/>
        <v/>
      </c>
      <c r="E1603" t="str">
        <f t="shared" si="724"/>
        <v/>
      </c>
      <c r="F1603" t="str">
        <f t="shared" si="725"/>
        <v/>
      </c>
      <c r="G1603" t="str">
        <f t="shared" si="721"/>
        <v/>
      </c>
      <c r="I1603" t="str">
        <f t="shared" si="726"/>
        <v/>
      </c>
      <c r="J1603" t="str">
        <f t="shared" si="727"/>
        <v/>
      </c>
      <c r="K1603" t="str">
        <f t="shared" si="728"/>
        <v/>
      </c>
      <c r="L1603" t="str">
        <f t="shared" si="729"/>
        <v/>
      </c>
      <c r="M1603" t="str">
        <f t="shared" si="730"/>
        <v/>
      </c>
      <c r="N1603" t="str">
        <f t="shared" si="731"/>
        <v/>
      </c>
      <c r="O1603" t="str">
        <f t="shared" si="732"/>
        <v/>
      </c>
      <c r="P1603" t="str">
        <f t="shared" si="733"/>
        <v/>
      </c>
      <c r="Q1603" t="str">
        <f t="shared" si="734"/>
        <v/>
      </c>
      <c r="R1603" t="str">
        <f t="shared" si="735"/>
        <v/>
      </c>
      <c r="S1603" t="str">
        <f t="shared" si="736"/>
        <v/>
      </c>
      <c r="T1603" t="str">
        <f t="shared" si="737"/>
        <v/>
      </c>
      <c r="U1603" t="str">
        <f t="shared" si="738"/>
        <v/>
      </c>
      <c r="V1603" t="str">
        <f t="shared" si="739"/>
        <v/>
      </c>
      <c r="W1603" t="str">
        <f t="shared" si="740"/>
        <v/>
      </c>
      <c r="X1603" t="str">
        <f t="shared" si="741"/>
        <v/>
      </c>
      <c r="Y1603" t="str">
        <f t="shared" si="742"/>
        <v/>
      </c>
      <c r="Z1603" t="str">
        <f t="shared" si="722"/>
        <v/>
      </c>
      <c r="AA1603" t="str">
        <f t="shared" si="743"/>
        <v/>
      </c>
      <c r="AB1603" t="str">
        <f t="shared" si="744"/>
        <v/>
      </c>
      <c r="AC1603" t="str">
        <f t="shared" si="745"/>
        <v/>
      </c>
      <c r="AD1603" t="str">
        <f t="shared" si="746"/>
        <v/>
      </c>
      <c r="AE1603" t="str">
        <f t="shared" si="747"/>
        <v/>
      </c>
      <c r="AF1603" t="str">
        <f t="shared" si="748"/>
        <v/>
      </c>
    </row>
    <row r="1604" spans="4:32" ht="14.4" hidden="1">
      <c r="D1604" t="str">
        <f t="shared" si="723"/>
        <v/>
      </c>
      <c r="E1604" t="str">
        <f t="shared" si="724"/>
        <v/>
      </c>
      <c r="F1604" t="str">
        <f t="shared" si="725"/>
        <v/>
      </c>
      <c r="G1604" t="str">
        <f t="shared" si="721"/>
        <v/>
      </c>
      <c r="I1604" t="str">
        <f t="shared" si="726"/>
        <v/>
      </c>
      <c r="J1604" t="str">
        <f t="shared" si="727"/>
        <v/>
      </c>
      <c r="K1604" t="str">
        <f t="shared" si="728"/>
        <v/>
      </c>
      <c r="L1604" t="str">
        <f t="shared" si="729"/>
        <v/>
      </c>
      <c r="M1604" t="str">
        <f t="shared" si="730"/>
        <v/>
      </c>
      <c r="N1604" t="str">
        <f t="shared" si="731"/>
        <v/>
      </c>
      <c r="O1604" t="str">
        <f t="shared" si="732"/>
        <v/>
      </c>
      <c r="P1604" t="str">
        <f t="shared" si="733"/>
        <v/>
      </c>
      <c r="Q1604" t="str">
        <f t="shared" si="734"/>
        <v/>
      </c>
      <c r="R1604" t="str">
        <f t="shared" si="735"/>
        <v/>
      </c>
      <c r="S1604" t="str">
        <f t="shared" si="736"/>
        <v/>
      </c>
      <c r="T1604" t="str">
        <f t="shared" si="737"/>
        <v/>
      </c>
      <c r="U1604" t="str">
        <f t="shared" si="738"/>
        <v/>
      </c>
      <c r="V1604" t="str">
        <f t="shared" si="739"/>
        <v/>
      </c>
      <c r="W1604" t="str">
        <f t="shared" si="740"/>
        <v/>
      </c>
      <c r="X1604" t="str">
        <f t="shared" si="741"/>
        <v/>
      </c>
      <c r="Y1604" t="str">
        <f t="shared" si="742"/>
        <v/>
      </c>
      <c r="Z1604" t="str">
        <f t="shared" si="722"/>
        <v/>
      </c>
      <c r="AA1604" t="str">
        <f t="shared" si="743"/>
        <v/>
      </c>
      <c r="AB1604" t="str">
        <f t="shared" si="744"/>
        <v/>
      </c>
      <c r="AC1604" t="str">
        <f t="shared" si="745"/>
        <v/>
      </c>
      <c r="AD1604" t="str">
        <f t="shared" si="746"/>
        <v/>
      </c>
      <c r="AE1604" t="str">
        <f t="shared" si="747"/>
        <v/>
      </c>
      <c r="AF1604" t="str">
        <f t="shared" si="748"/>
        <v/>
      </c>
    </row>
    <row r="1605" spans="4:32" ht="14.4" hidden="1">
      <c r="D1605" t="str">
        <f t="shared" si="723"/>
        <v/>
      </c>
      <c r="E1605" t="str">
        <f t="shared" si="724"/>
        <v/>
      </c>
      <c r="F1605" t="str">
        <f t="shared" si="725"/>
        <v/>
      </c>
      <c r="G1605" t="str">
        <f t="shared" si="721"/>
        <v/>
      </c>
      <c r="I1605" t="str">
        <f t="shared" si="726"/>
        <v/>
      </c>
      <c r="J1605" t="str">
        <f t="shared" si="727"/>
        <v/>
      </c>
      <c r="K1605" t="str">
        <f t="shared" si="728"/>
        <v/>
      </c>
      <c r="L1605" t="str">
        <f t="shared" si="729"/>
        <v/>
      </c>
      <c r="M1605" t="str">
        <f t="shared" si="730"/>
        <v/>
      </c>
      <c r="N1605" t="str">
        <f t="shared" si="731"/>
        <v/>
      </c>
      <c r="O1605" t="str">
        <f t="shared" si="732"/>
        <v/>
      </c>
      <c r="P1605" t="str">
        <f t="shared" si="733"/>
        <v/>
      </c>
      <c r="Q1605" t="str">
        <f t="shared" si="734"/>
        <v/>
      </c>
      <c r="R1605" t="str">
        <f t="shared" si="735"/>
        <v/>
      </c>
      <c r="S1605" t="str">
        <f t="shared" si="736"/>
        <v/>
      </c>
      <c r="T1605" t="str">
        <f t="shared" si="737"/>
        <v/>
      </c>
      <c r="U1605" t="str">
        <f t="shared" si="738"/>
        <v/>
      </c>
      <c r="V1605" t="str">
        <f t="shared" si="739"/>
        <v/>
      </c>
      <c r="W1605" t="str">
        <f t="shared" si="740"/>
        <v/>
      </c>
      <c r="X1605" t="str">
        <f t="shared" si="741"/>
        <v/>
      </c>
      <c r="Y1605" t="str">
        <f t="shared" si="742"/>
        <v/>
      </c>
      <c r="Z1605" t="str">
        <f t="shared" si="722"/>
        <v/>
      </c>
      <c r="AA1605" t="str">
        <f t="shared" si="743"/>
        <v/>
      </c>
      <c r="AB1605" t="str">
        <f t="shared" si="744"/>
        <v/>
      </c>
      <c r="AC1605" t="str">
        <f t="shared" si="745"/>
        <v/>
      </c>
      <c r="AD1605" t="str">
        <f t="shared" si="746"/>
        <v/>
      </c>
      <c r="AE1605" t="str">
        <f t="shared" si="747"/>
        <v/>
      </c>
      <c r="AF1605" t="str">
        <f t="shared" si="748"/>
        <v/>
      </c>
    </row>
    <row r="1606" spans="4:32" ht="14.4" hidden="1">
      <c r="D1606" t="str">
        <f t="shared" si="723"/>
        <v/>
      </c>
      <c r="E1606" t="str">
        <f t="shared" si="724"/>
        <v/>
      </c>
      <c r="F1606" t="str">
        <f t="shared" si="725"/>
        <v/>
      </c>
      <c r="G1606" t="str">
        <f t="shared" si="721"/>
        <v/>
      </c>
      <c r="I1606" t="str">
        <f t="shared" si="726"/>
        <v/>
      </c>
      <c r="J1606" t="str">
        <f t="shared" si="727"/>
        <v/>
      </c>
      <c r="K1606" t="str">
        <f t="shared" si="728"/>
        <v/>
      </c>
      <c r="L1606" t="str">
        <f t="shared" si="729"/>
        <v/>
      </c>
      <c r="M1606" t="str">
        <f t="shared" si="730"/>
        <v/>
      </c>
      <c r="N1606" t="str">
        <f t="shared" si="731"/>
        <v/>
      </c>
      <c r="O1606" t="str">
        <f t="shared" si="732"/>
        <v/>
      </c>
      <c r="P1606" t="str">
        <f t="shared" si="733"/>
        <v/>
      </c>
      <c r="Q1606" t="str">
        <f t="shared" si="734"/>
        <v/>
      </c>
      <c r="R1606" t="str">
        <f t="shared" si="735"/>
        <v/>
      </c>
      <c r="S1606" t="str">
        <f t="shared" si="736"/>
        <v/>
      </c>
      <c r="T1606" t="str">
        <f t="shared" si="737"/>
        <v/>
      </c>
      <c r="U1606" t="str">
        <f t="shared" si="738"/>
        <v/>
      </c>
      <c r="V1606" t="str">
        <f t="shared" si="739"/>
        <v/>
      </c>
      <c r="W1606" t="str">
        <f t="shared" si="740"/>
        <v/>
      </c>
      <c r="X1606" t="str">
        <f t="shared" si="741"/>
        <v/>
      </c>
      <c r="Y1606" t="str">
        <f t="shared" si="742"/>
        <v/>
      </c>
      <c r="Z1606" t="str">
        <f t="shared" si="722"/>
        <v/>
      </c>
      <c r="AA1606" t="str">
        <f t="shared" si="743"/>
        <v/>
      </c>
      <c r="AB1606" t="str">
        <f t="shared" si="744"/>
        <v/>
      </c>
      <c r="AC1606" t="str">
        <f t="shared" si="745"/>
        <v/>
      </c>
      <c r="AD1606" t="str">
        <f t="shared" si="746"/>
        <v/>
      </c>
      <c r="AE1606" t="str">
        <f t="shared" si="747"/>
        <v/>
      </c>
      <c r="AF1606" t="str">
        <f t="shared" si="748"/>
        <v/>
      </c>
    </row>
    <row r="1607" spans="4:32" ht="14.4" hidden="1">
      <c r="D1607" t="str">
        <f t="shared" si="723"/>
        <v/>
      </c>
      <c r="E1607" t="str">
        <f t="shared" si="724"/>
        <v/>
      </c>
      <c r="F1607" t="str">
        <f t="shared" si="725"/>
        <v/>
      </c>
      <c r="G1607" t="str">
        <f t="shared" si="721"/>
        <v/>
      </c>
      <c r="I1607" t="str">
        <f t="shared" si="726"/>
        <v/>
      </c>
      <c r="J1607" t="str">
        <f t="shared" si="727"/>
        <v/>
      </c>
      <c r="K1607" t="str">
        <f t="shared" si="728"/>
        <v/>
      </c>
      <c r="L1607" t="str">
        <f t="shared" si="729"/>
        <v/>
      </c>
      <c r="M1607" t="str">
        <f t="shared" si="730"/>
        <v/>
      </c>
      <c r="N1607" t="str">
        <f t="shared" si="731"/>
        <v/>
      </c>
      <c r="O1607" t="str">
        <f t="shared" si="732"/>
        <v/>
      </c>
      <c r="P1607" t="str">
        <f t="shared" si="733"/>
        <v/>
      </c>
      <c r="Q1607" t="str">
        <f t="shared" si="734"/>
        <v/>
      </c>
      <c r="R1607" t="str">
        <f t="shared" si="735"/>
        <v/>
      </c>
      <c r="S1607" t="str">
        <f t="shared" si="736"/>
        <v/>
      </c>
      <c r="T1607" t="str">
        <f t="shared" si="737"/>
        <v/>
      </c>
      <c r="U1607" t="str">
        <f t="shared" si="738"/>
        <v/>
      </c>
      <c r="V1607" t="str">
        <f t="shared" si="739"/>
        <v/>
      </c>
      <c r="W1607" t="str">
        <f t="shared" si="740"/>
        <v/>
      </c>
      <c r="X1607" t="str">
        <f t="shared" si="741"/>
        <v/>
      </c>
      <c r="Y1607" t="str">
        <f t="shared" si="742"/>
        <v/>
      </c>
      <c r="Z1607" t="str">
        <f t="shared" si="722"/>
        <v/>
      </c>
      <c r="AA1607" t="str">
        <f t="shared" si="743"/>
        <v/>
      </c>
      <c r="AB1607" t="str">
        <f t="shared" si="744"/>
        <v/>
      </c>
      <c r="AC1607" t="str">
        <f t="shared" si="745"/>
        <v/>
      </c>
      <c r="AD1607" t="str">
        <f t="shared" si="746"/>
        <v/>
      </c>
      <c r="AE1607" t="str">
        <f t="shared" si="747"/>
        <v/>
      </c>
      <c r="AF1607" t="str">
        <f t="shared" si="748"/>
        <v/>
      </c>
    </row>
    <row r="1608" spans="4:32" ht="14.4" hidden="1">
      <c r="D1608" t="str">
        <f t="shared" si="723"/>
        <v/>
      </c>
      <c r="E1608" t="str">
        <f t="shared" si="724"/>
        <v/>
      </c>
      <c r="F1608" t="str">
        <f t="shared" si="725"/>
        <v/>
      </c>
      <c r="G1608" t="str">
        <f t="shared" si="721"/>
        <v/>
      </c>
      <c r="I1608" t="str">
        <f t="shared" si="726"/>
        <v/>
      </c>
      <c r="J1608" t="str">
        <f t="shared" si="727"/>
        <v/>
      </c>
      <c r="K1608" t="str">
        <f t="shared" si="728"/>
        <v/>
      </c>
      <c r="L1608" t="str">
        <f t="shared" si="729"/>
        <v/>
      </c>
      <c r="M1608" t="str">
        <f t="shared" si="730"/>
        <v/>
      </c>
      <c r="N1608" t="str">
        <f t="shared" si="731"/>
        <v/>
      </c>
      <c r="O1608" t="str">
        <f t="shared" si="732"/>
        <v/>
      </c>
      <c r="P1608" t="str">
        <f t="shared" si="733"/>
        <v/>
      </c>
      <c r="Q1608" t="str">
        <f t="shared" si="734"/>
        <v/>
      </c>
      <c r="R1608" t="str">
        <f t="shared" si="735"/>
        <v/>
      </c>
      <c r="S1608" t="str">
        <f t="shared" si="736"/>
        <v/>
      </c>
      <c r="T1608" t="str">
        <f t="shared" si="737"/>
        <v/>
      </c>
      <c r="U1608" t="str">
        <f t="shared" si="738"/>
        <v/>
      </c>
      <c r="V1608" t="str">
        <f t="shared" si="739"/>
        <v/>
      </c>
      <c r="W1608" t="str">
        <f t="shared" si="740"/>
        <v/>
      </c>
      <c r="X1608" t="str">
        <f t="shared" si="741"/>
        <v/>
      </c>
      <c r="Y1608" t="str">
        <f t="shared" si="742"/>
        <v/>
      </c>
      <c r="Z1608" t="str">
        <f t="shared" si="722"/>
        <v/>
      </c>
      <c r="AA1608" t="str">
        <f t="shared" si="743"/>
        <v/>
      </c>
      <c r="AB1608" t="str">
        <f t="shared" si="744"/>
        <v/>
      </c>
      <c r="AC1608" t="str">
        <f t="shared" si="745"/>
        <v/>
      </c>
      <c r="AD1608" t="str">
        <f t="shared" si="746"/>
        <v/>
      </c>
      <c r="AE1608" t="str">
        <f t="shared" si="747"/>
        <v/>
      </c>
      <c r="AF1608" t="str">
        <f t="shared" si="748"/>
        <v/>
      </c>
    </row>
    <row r="1609" spans="4:32" ht="14.4" hidden="1">
      <c r="D1609" t="str">
        <f t="shared" si="723"/>
        <v/>
      </c>
      <c r="E1609" t="str">
        <f t="shared" si="724"/>
        <v/>
      </c>
      <c r="F1609" t="str">
        <f t="shared" si="725"/>
        <v/>
      </c>
      <c r="G1609" t="str">
        <f t="shared" si="721"/>
        <v/>
      </c>
      <c r="I1609" t="str">
        <f t="shared" si="726"/>
        <v/>
      </c>
      <c r="J1609" t="str">
        <f t="shared" si="727"/>
        <v/>
      </c>
      <c r="K1609" t="str">
        <f t="shared" si="728"/>
        <v/>
      </c>
      <c r="L1609" t="str">
        <f t="shared" si="729"/>
        <v/>
      </c>
      <c r="M1609" t="str">
        <f t="shared" si="730"/>
        <v/>
      </c>
      <c r="N1609" t="str">
        <f t="shared" si="731"/>
        <v/>
      </c>
      <c r="O1609" t="str">
        <f t="shared" si="732"/>
        <v/>
      </c>
      <c r="P1609" t="str">
        <f t="shared" si="733"/>
        <v/>
      </c>
      <c r="Q1609" t="str">
        <f t="shared" si="734"/>
        <v/>
      </c>
      <c r="R1609" t="str">
        <f t="shared" si="735"/>
        <v/>
      </c>
      <c r="S1609" t="str">
        <f t="shared" si="736"/>
        <v/>
      </c>
      <c r="T1609" t="str">
        <f t="shared" si="737"/>
        <v/>
      </c>
      <c r="U1609" t="str">
        <f t="shared" si="738"/>
        <v/>
      </c>
      <c r="V1609" t="str">
        <f t="shared" si="739"/>
        <v/>
      </c>
      <c r="W1609" t="str">
        <f t="shared" si="740"/>
        <v/>
      </c>
      <c r="X1609" t="str">
        <f t="shared" si="741"/>
        <v/>
      </c>
      <c r="Y1609" t="str">
        <f t="shared" si="742"/>
        <v/>
      </c>
      <c r="Z1609" t="str">
        <f t="shared" si="722"/>
        <v/>
      </c>
      <c r="AA1609" t="str">
        <f t="shared" si="743"/>
        <v/>
      </c>
      <c r="AB1609" t="str">
        <f t="shared" si="744"/>
        <v/>
      </c>
      <c r="AC1609" t="str">
        <f t="shared" si="745"/>
        <v/>
      </c>
      <c r="AD1609" t="str">
        <f t="shared" si="746"/>
        <v/>
      </c>
      <c r="AE1609" t="str">
        <f t="shared" si="747"/>
        <v/>
      </c>
      <c r="AF1609" t="str">
        <f t="shared" si="748"/>
        <v/>
      </c>
    </row>
    <row r="1610" spans="4:32" ht="14.4" hidden="1">
      <c r="D1610" t="str">
        <f t="shared" si="723"/>
        <v/>
      </c>
      <c r="E1610" t="str">
        <f t="shared" si="724"/>
        <v/>
      </c>
      <c r="F1610" t="str">
        <f t="shared" si="725"/>
        <v/>
      </c>
      <c r="G1610" t="str">
        <f t="shared" si="721"/>
        <v/>
      </c>
      <c r="I1610" t="str">
        <f t="shared" si="726"/>
        <v/>
      </c>
      <c r="J1610" t="str">
        <f t="shared" si="727"/>
        <v/>
      </c>
      <c r="K1610" t="str">
        <f t="shared" si="728"/>
        <v/>
      </c>
      <c r="L1610" t="str">
        <f t="shared" si="729"/>
        <v/>
      </c>
      <c r="M1610" t="str">
        <f t="shared" si="730"/>
        <v/>
      </c>
      <c r="N1610" t="str">
        <f t="shared" si="731"/>
        <v/>
      </c>
      <c r="O1610" t="str">
        <f t="shared" si="732"/>
        <v/>
      </c>
      <c r="P1610" t="str">
        <f t="shared" si="733"/>
        <v/>
      </c>
      <c r="Q1610" t="str">
        <f t="shared" si="734"/>
        <v/>
      </c>
      <c r="R1610" t="str">
        <f t="shared" si="735"/>
        <v/>
      </c>
      <c r="S1610" t="str">
        <f t="shared" si="736"/>
        <v/>
      </c>
      <c r="T1610" t="str">
        <f t="shared" si="737"/>
        <v/>
      </c>
      <c r="U1610" t="str">
        <f t="shared" si="738"/>
        <v/>
      </c>
      <c r="V1610" t="str">
        <f t="shared" si="739"/>
        <v/>
      </c>
      <c r="W1610" t="str">
        <f t="shared" si="740"/>
        <v/>
      </c>
      <c r="X1610" t="str">
        <f t="shared" si="741"/>
        <v/>
      </c>
      <c r="Y1610" t="str">
        <f t="shared" si="742"/>
        <v/>
      </c>
      <c r="Z1610" t="str">
        <f t="shared" si="722"/>
        <v/>
      </c>
      <c r="AA1610" t="str">
        <f t="shared" si="743"/>
        <v/>
      </c>
      <c r="AB1610" t="str">
        <f t="shared" si="744"/>
        <v/>
      </c>
      <c r="AC1610" t="str">
        <f t="shared" si="745"/>
        <v/>
      </c>
      <c r="AD1610" t="str">
        <f t="shared" si="746"/>
        <v/>
      </c>
      <c r="AE1610" t="str">
        <f t="shared" si="747"/>
        <v/>
      </c>
      <c r="AF1610" t="str">
        <f t="shared" si="748"/>
        <v/>
      </c>
    </row>
    <row r="1611" spans="4:32" ht="14.4" hidden="1">
      <c r="D1611" t="str">
        <f t="shared" si="723"/>
        <v/>
      </c>
      <c r="E1611" t="str">
        <f t="shared" si="724"/>
        <v/>
      </c>
      <c r="F1611" t="str">
        <f t="shared" si="725"/>
        <v/>
      </c>
      <c r="G1611" t="str">
        <f t="shared" si="721"/>
        <v/>
      </c>
      <c r="I1611" t="str">
        <f t="shared" si="726"/>
        <v/>
      </c>
      <c r="J1611" t="str">
        <f t="shared" si="727"/>
        <v/>
      </c>
      <c r="K1611" t="str">
        <f t="shared" si="728"/>
        <v/>
      </c>
      <c r="L1611" t="str">
        <f t="shared" si="729"/>
        <v/>
      </c>
      <c r="M1611" t="str">
        <f t="shared" si="730"/>
        <v/>
      </c>
      <c r="N1611" t="str">
        <f t="shared" si="731"/>
        <v/>
      </c>
      <c r="O1611" t="str">
        <f t="shared" si="732"/>
        <v/>
      </c>
      <c r="P1611" t="str">
        <f t="shared" si="733"/>
        <v/>
      </c>
      <c r="Q1611" t="str">
        <f t="shared" si="734"/>
        <v/>
      </c>
      <c r="R1611" t="str">
        <f t="shared" si="735"/>
        <v/>
      </c>
      <c r="S1611" t="str">
        <f t="shared" si="736"/>
        <v/>
      </c>
      <c r="T1611" t="str">
        <f t="shared" si="737"/>
        <v/>
      </c>
      <c r="U1611" t="str">
        <f t="shared" si="738"/>
        <v/>
      </c>
      <c r="V1611" t="str">
        <f t="shared" si="739"/>
        <v/>
      </c>
      <c r="W1611" t="str">
        <f t="shared" si="740"/>
        <v/>
      </c>
      <c r="X1611" t="str">
        <f t="shared" si="741"/>
        <v/>
      </c>
      <c r="Y1611" t="str">
        <f t="shared" si="742"/>
        <v/>
      </c>
      <c r="Z1611" t="str">
        <f t="shared" si="722"/>
        <v/>
      </c>
      <c r="AA1611" t="str">
        <f t="shared" si="743"/>
        <v/>
      </c>
      <c r="AB1611" t="str">
        <f t="shared" si="744"/>
        <v/>
      </c>
      <c r="AC1611" t="str">
        <f t="shared" si="745"/>
        <v/>
      </c>
      <c r="AD1611" t="str">
        <f t="shared" si="746"/>
        <v/>
      </c>
      <c r="AE1611" t="str">
        <f t="shared" si="747"/>
        <v/>
      </c>
      <c r="AF1611" t="str">
        <f t="shared" si="748"/>
        <v/>
      </c>
    </row>
    <row r="1612" spans="4:32" ht="14.4" hidden="1">
      <c r="D1612" t="str">
        <f t="shared" si="723"/>
        <v/>
      </c>
      <c r="E1612" t="str">
        <f t="shared" si="724"/>
        <v/>
      </c>
      <c r="F1612" t="str">
        <f t="shared" si="725"/>
        <v/>
      </c>
      <c r="G1612" t="str">
        <f t="shared" si="721"/>
        <v/>
      </c>
      <c r="I1612" t="str">
        <f t="shared" si="726"/>
        <v/>
      </c>
      <c r="J1612" t="str">
        <f t="shared" si="727"/>
        <v/>
      </c>
      <c r="K1612" t="str">
        <f t="shared" si="728"/>
        <v/>
      </c>
      <c r="L1612" t="str">
        <f t="shared" si="729"/>
        <v/>
      </c>
      <c r="M1612" t="str">
        <f t="shared" si="730"/>
        <v/>
      </c>
      <c r="N1612" t="str">
        <f t="shared" si="731"/>
        <v/>
      </c>
      <c r="O1612" t="str">
        <f t="shared" si="732"/>
        <v/>
      </c>
      <c r="P1612" t="str">
        <f t="shared" si="733"/>
        <v/>
      </c>
      <c r="Q1612" t="str">
        <f t="shared" si="734"/>
        <v/>
      </c>
      <c r="R1612" t="str">
        <f t="shared" si="735"/>
        <v/>
      </c>
      <c r="S1612" t="str">
        <f t="shared" si="736"/>
        <v/>
      </c>
      <c r="T1612" t="str">
        <f t="shared" si="737"/>
        <v/>
      </c>
      <c r="U1612" t="str">
        <f t="shared" si="738"/>
        <v/>
      </c>
      <c r="V1612" t="str">
        <f t="shared" si="739"/>
        <v/>
      </c>
      <c r="W1612" t="str">
        <f t="shared" si="740"/>
        <v/>
      </c>
      <c r="X1612" t="str">
        <f t="shared" si="741"/>
        <v/>
      </c>
      <c r="Y1612" t="str">
        <f t="shared" si="742"/>
        <v/>
      </c>
      <c r="Z1612" t="str">
        <f t="shared" si="722"/>
        <v/>
      </c>
      <c r="AA1612" t="str">
        <f t="shared" si="743"/>
        <v/>
      </c>
      <c r="AB1612" t="str">
        <f t="shared" si="744"/>
        <v/>
      </c>
      <c r="AC1612" t="str">
        <f t="shared" si="745"/>
        <v/>
      </c>
      <c r="AD1612" t="str">
        <f t="shared" si="746"/>
        <v/>
      </c>
      <c r="AE1612" t="str">
        <f t="shared" si="747"/>
        <v/>
      </c>
      <c r="AF1612" t="str">
        <f t="shared" si="748"/>
        <v/>
      </c>
    </row>
    <row r="1613" spans="4:32" ht="14.4" hidden="1">
      <c r="D1613" t="str">
        <f t="shared" si="723"/>
        <v/>
      </c>
      <c r="E1613" t="str">
        <f t="shared" si="724"/>
        <v/>
      </c>
      <c r="F1613" t="str">
        <f t="shared" si="725"/>
        <v/>
      </c>
      <c r="G1613" t="str">
        <f t="shared" si="721"/>
        <v/>
      </c>
      <c r="I1613" t="str">
        <f t="shared" si="726"/>
        <v/>
      </c>
      <c r="J1613" t="str">
        <f t="shared" si="727"/>
        <v/>
      </c>
      <c r="K1613" t="str">
        <f t="shared" si="728"/>
        <v/>
      </c>
      <c r="L1613" t="str">
        <f t="shared" si="729"/>
        <v/>
      </c>
      <c r="M1613" t="str">
        <f t="shared" si="730"/>
        <v/>
      </c>
      <c r="N1613" t="str">
        <f t="shared" si="731"/>
        <v/>
      </c>
      <c r="O1613" t="str">
        <f t="shared" si="732"/>
        <v/>
      </c>
      <c r="P1613" t="str">
        <f t="shared" si="733"/>
        <v/>
      </c>
      <c r="Q1613" t="str">
        <f t="shared" si="734"/>
        <v/>
      </c>
      <c r="R1613" t="str">
        <f t="shared" si="735"/>
        <v/>
      </c>
      <c r="S1613" t="str">
        <f t="shared" si="736"/>
        <v/>
      </c>
      <c r="T1613" t="str">
        <f t="shared" si="737"/>
        <v/>
      </c>
      <c r="U1613" t="str">
        <f t="shared" si="738"/>
        <v/>
      </c>
      <c r="V1613" t="str">
        <f t="shared" si="739"/>
        <v/>
      </c>
      <c r="W1613" t="str">
        <f t="shared" si="740"/>
        <v/>
      </c>
      <c r="X1613" t="str">
        <f t="shared" si="741"/>
        <v/>
      </c>
      <c r="Y1613" t="str">
        <f t="shared" si="742"/>
        <v/>
      </c>
      <c r="Z1613" t="str">
        <f t="shared" si="722"/>
        <v/>
      </c>
      <c r="AA1613" t="str">
        <f t="shared" si="743"/>
        <v/>
      </c>
      <c r="AB1613" t="str">
        <f t="shared" si="744"/>
        <v/>
      </c>
      <c r="AC1613" t="str">
        <f t="shared" si="745"/>
        <v/>
      </c>
      <c r="AD1613" t="str">
        <f t="shared" si="746"/>
        <v/>
      </c>
      <c r="AE1613" t="str">
        <f t="shared" si="747"/>
        <v/>
      </c>
      <c r="AF1613" t="str">
        <f t="shared" si="748"/>
        <v/>
      </c>
    </row>
    <row r="1614" spans="4:32" ht="14.4" hidden="1">
      <c r="D1614" t="str">
        <f t="shared" si="723"/>
        <v/>
      </c>
      <c r="E1614" t="str">
        <f t="shared" si="724"/>
        <v/>
      </c>
      <c r="F1614" t="str">
        <f t="shared" si="725"/>
        <v/>
      </c>
      <c r="G1614" t="str">
        <f t="shared" si="721"/>
        <v/>
      </c>
      <c r="I1614" t="str">
        <f t="shared" si="726"/>
        <v/>
      </c>
      <c r="J1614" t="str">
        <f t="shared" si="727"/>
        <v/>
      </c>
      <c r="K1614" t="str">
        <f t="shared" si="728"/>
        <v/>
      </c>
      <c r="L1614" t="str">
        <f t="shared" si="729"/>
        <v/>
      </c>
      <c r="M1614" t="str">
        <f t="shared" si="730"/>
        <v/>
      </c>
      <c r="N1614" t="str">
        <f t="shared" si="731"/>
        <v/>
      </c>
      <c r="O1614" t="str">
        <f t="shared" si="732"/>
        <v/>
      </c>
      <c r="P1614" t="str">
        <f t="shared" si="733"/>
        <v/>
      </c>
      <c r="Q1614" t="str">
        <f t="shared" si="734"/>
        <v/>
      </c>
      <c r="R1614" t="str">
        <f t="shared" si="735"/>
        <v/>
      </c>
      <c r="S1614" t="str">
        <f t="shared" si="736"/>
        <v/>
      </c>
      <c r="T1614" t="str">
        <f t="shared" si="737"/>
        <v/>
      </c>
      <c r="U1614" t="str">
        <f t="shared" si="738"/>
        <v/>
      </c>
      <c r="V1614" t="str">
        <f t="shared" si="739"/>
        <v/>
      </c>
      <c r="W1614" t="str">
        <f t="shared" si="740"/>
        <v/>
      </c>
      <c r="X1614" t="str">
        <f t="shared" si="741"/>
        <v/>
      </c>
      <c r="Y1614" t="str">
        <f t="shared" si="742"/>
        <v/>
      </c>
      <c r="Z1614" t="str">
        <f t="shared" si="722"/>
        <v/>
      </c>
      <c r="AA1614" t="str">
        <f t="shared" si="743"/>
        <v/>
      </c>
      <c r="AB1614" t="str">
        <f t="shared" si="744"/>
        <v/>
      </c>
      <c r="AC1614" t="str">
        <f t="shared" si="745"/>
        <v/>
      </c>
      <c r="AD1614" t="str">
        <f t="shared" si="746"/>
        <v/>
      </c>
      <c r="AE1614" t="str">
        <f t="shared" si="747"/>
        <v/>
      </c>
      <c r="AF1614" t="str">
        <f t="shared" si="748"/>
        <v/>
      </c>
    </row>
    <row r="1615" spans="4:32" ht="14.4" hidden="1">
      <c r="D1615" t="str">
        <f t="shared" si="723"/>
        <v/>
      </c>
      <c r="E1615" t="str">
        <f t="shared" si="724"/>
        <v/>
      </c>
      <c r="F1615" t="str">
        <f t="shared" si="725"/>
        <v/>
      </c>
      <c r="G1615" t="str">
        <f t="shared" si="721"/>
        <v/>
      </c>
      <c r="I1615" t="str">
        <f t="shared" si="726"/>
        <v/>
      </c>
      <c r="J1615" t="str">
        <f t="shared" si="727"/>
        <v/>
      </c>
      <c r="K1615" t="str">
        <f t="shared" si="728"/>
        <v/>
      </c>
      <c r="L1615" t="str">
        <f t="shared" si="729"/>
        <v/>
      </c>
      <c r="M1615" t="str">
        <f t="shared" si="730"/>
        <v/>
      </c>
      <c r="N1615" t="str">
        <f t="shared" si="731"/>
        <v/>
      </c>
      <c r="O1615" t="str">
        <f t="shared" si="732"/>
        <v/>
      </c>
      <c r="P1615" t="str">
        <f t="shared" si="733"/>
        <v/>
      </c>
      <c r="Q1615" t="str">
        <f t="shared" si="734"/>
        <v/>
      </c>
      <c r="R1615" t="str">
        <f t="shared" si="735"/>
        <v/>
      </c>
      <c r="S1615" t="str">
        <f t="shared" si="736"/>
        <v/>
      </c>
      <c r="T1615" t="str">
        <f t="shared" si="737"/>
        <v/>
      </c>
      <c r="U1615" t="str">
        <f t="shared" si="738"/>
        <v/>
      </c>
      <c r="V1615" t="str">
        <f t="shared" si="739"/>
        <v/>
      </c>
      <c r="W1615" t="str">
        <f t="shared" si="740"/>
        <v/>
      </c>
      <c r="X1615" t="str">
        <f t="shared" si="741"/>
        <v/>
      </c>
      <c r="Y1615" t="str">
        <f t="shared" si="742"/>
        <v/>
      </c>
      <c r="Z1615" t="str">
        <f t="shared" si="722"/>
        <v/>
      </c>
      <c r="AA1615" t="str">
        <f t="shared" si="743"/>
        <v/>
      </c>
      <c r="AB1615" t="str">
        <f t="shared" si="744"/>
        <v/>
      </c>
      <c r="AC1615" t="str">
        <f t="shared" si="745"/>
        <v/>
      </c>
      <c r="AD1615" t="str">
        <f t="shared" si="746"/>
        <v/>
      </c>
      <c r="AE1615" t="str">
        <f t="shared" si="747"/>
        <v/>
      </c>
      <c r="AF1615" t="str">
        <f t="shared" si="748"/>
        <v/>
      </c>
    </row>
    <row r="1616" spans="4:32" ht="14.4" hidden="1">
      <c r="D1616" t="str">
        <f t="shared" si="723"/>
        <v/>
      </c>
      <c r="E1616" t="str">
        <f t="shared" si="724"/>
        <v/>
      </c>
      <c r="F1616" t="str">
        <f t="shared" si="725"/>
        <v/>
      </c>
      <c r="G1616" t="str">
        <f t="shared" si="721"/>
        <v/>
      </c>
      <c r="I1616" t="str">
        <f t="shared" si="726"/>
        <v/>
      </c>
      <c r="J1616" t="str">
        <f t="shared" si="727"/>
        <v/>
      </c>
      <c r="K1616" t="str">
        <f t="shared" si="728"/>
        <v/>
      </c>
      <c r="L1616" t="str">
        <f t="shared" si="729"/>
        <v/>
      </c>
      <c r="M1616" t="str">
        <f t="shared" si="730"/>
        <v/>
      </c>
      <c r="N1616" t="str">
        <f t="shared" si="731"/>
        <v/>
      </c>
      <c r="O1616" t="str">
        <f t="shared" si="732"/>
        <v/>
      </c>
      <c r="P1616" t="str">
        <f t="shared" si="733"/>
        <v/>
      </c>
      <c r="Q1616" t="str">
        <f t="shared" si="734"/>
        <v/>
      </c>
      <c r="R1616" t="str">
        <f t="shared" si="735"/>
        <v/>
      </c>
      <c r="S1616" t="str">
        <f t="shared" si="736"/>
        <v/>
      </c>
      <c r="T1616" t="str">
        <f t="shared" si="737"/>
        <v/>
      </c>
      <c r="U1616" t="str">
        <f t="shared" si="738"/>
        <v/>
      </c>
      <c r="V1616" t="str">
        <f t="shared" si="739"/>
        <v/>
      </c>
      <c r="W1616" t="str">
        <f t="shared" si="740"/>
        <v/>
      </c>
      <c r="X1616" t="str">
        <f t="shared" si="741"/>
        <v/>
      </c>
      <c r="Y1616" t="str">
        <f t="shared" si="742"/>
        <v/>
      </c>
      <c r="Z1616" t="str">
        <f t="shared" si="722"/>
        <v/>
      </c>
      <c r="AA1616" t="str">
        <f t="shared" si="743"/>
        <v/>
      </c>
      <c r="AB1616" t="str">
        <f t="shared" si="744"/>
        <v/>
      </c>
      <c r="AC1616" t="str">
        <f t="shared" si="745"/>
        <v/>
      </c>
      <c r="AD1616" t="str">
        <f t="shared" si="746"/>
        <v/>
      </c>
      <c r="AE1616" t="str">
        <f t="shared" si="747"/>
        <v/>
      </c>
      <c r="AF1616" t="str">
        <f t="shared" si="748"/>
        <v/>
      </c>
    </row>
    <row r="1617" spans="4:32" ht="14.4" hidden="1">
      <c r="D1617" t="str">
        <f t="shared" si="723"/>
        <v/>
      </c>
      <c r="E1617" t="str">
        <f t="shared" si="724"/>
        <v/>
      </c>
      <c r="F1617" t="str">
        <f t="shared" si="725"/>
        <v/>
      </c>
      <c r="G1617" t="str">
        <f t="shared" si="721"/>
        <v/>
      </c>
      <c r="I1617" t="str">
        <f t="shared" si="726"/>
        <v/>
      </c>
      <c r="J1617" t="str">
        <f t="shared" si="727"/>
        <v/>
      </c>
      <c r="K1617" t="str">
        <f t="shared" si="728"/>
        <v/>
      </c>
      <c r="L1617" t="str">
        <f t="shared" si="729"/>
        <v/>
      </c>
      <c r="M1617" t="str">
        <f t="shared" si="730"/>
        <v/>
      </c>
      <c r="N1617" t="str">
        <f t="shared" si="731"/>
        <v/>
      </c>
      <c r="O1617" t="str">
        <f t="shared" si="732"/>
        <v/>
      </c>
      <c r="P1617" t="str">
        <f t="shared" si="733"/>
        <v/>
      </c>
      <c r="Q1617" t="str">
        <f t="shared" si="734"/>
        <v/>
      </c>
      <c r="R1617" t="str">
        <f t="shared" si="735"/>
        <v/>
      </c>
      <c r="S1617" t="str">
        <f t="shared" si="736"/>
        <v/>
      </c>
      <c r="T1617" t="str">
        <f t="shared" si="737"/>
        <v/>
      </c>
      <c r="U1617" t="str">
        <f t="shared" si="738"/>
        <v/>
      </c>
      <c r="V1617" t="str">
        <f t="shared" si="739"/>
        <v/>
      </c>
      <c r="W1617" t="str">
        <f t="shared" si="740"/>
        <v/>
      </c>
      <c r="X1617" t="str">
        <f t="shared" si="741"/>
        <v/>
      </c>
      <c r="Y1617" t="str">
        <f t="shared" si="742"/>
        <v/>
      </c>
      <c r="Z1617" t="str">
        <f t="shared" si="722"/>
        <v/>
      </c>
      <c r="AA1617" t="str">
        <f t="shared" si="743"/>
        <v/>
      </c>
      <c r="AB1617" t="str">
        <f t="shared" si="744"/>
        <v/>
      </c>
      <c r="AC1617" t="str">
        <f t="shared" si="745"/>
        <v/>
      </c>
      <c r="AD1617" t="str">
        <f t="shared" si="746"/>
        <v/>
      </c>
      <c r="AE1617" t="str">
        <f t="shared" si="747"/>
        <v/>
      </c>
      <c r="AF1617" t="str">
        <f t="shared" si="748"/>
        <v/>
      </c>
    </row>
    <row r="1618" spans="4:32" ht="14.4" hidden="1">
      <c r="D1618" t="str">
        <f t="shared" si="723"/>
        <v/>
      </c>
      <c r="E1618" t="str">
        <f t="shared" si="724"/>
        <v/>
      </c>
      <c r="F1618" t="str">
        <f t="shared" si="725"/>
        <v/>
      </c>
      <c r="G1618" t="str">
        <f t="shared" si="721"/>
        <v/>
      </c>
      <c r="I1618" t="str">
        <f t="shared" si="726"/>
        <v/>
      </c>
      <c r="J1618" t="str">
        <f t="shared" si="727"/>
        <v/>
      </c>
      <c r="K1618" t="str">
        <f t="shared" si="728"/>
        <v/>
      </c>
      <c r="L1618" t="str">
        <f t="shared" si="729"/>
        <v/>
      </c>
      <c r="M1618" t="str">
        <f t="shared" si="730"/>
        <v/>
      </c>
      <c r="N1618" t="str">
        <f t="shared" si="731"/>
        <v/>
      </c>
      <c r="O1618" t="str">
        <f t="shared" si="732"/>
        <v/>
      </c>
      <c r="P1618" t="str">
        <f t="shared" si="733"/>
        <v/>
      </c>
      <c r="Q1618" t="str">
        <f t="shared" si="734"/>
        <v/>
      </c>
      <c r="R1618" t="str">
        <f t="shared" si="735"/>
        <v/>
      </c>
      <c r="S1618" t="str">
        <f t="shared" si="736"/>
        <v/>
      </c>
      <c r="T1618" t="str">
        <f t="shared" si="737"/>
        <v/>
      </c>
      <c r="U1618" t="str">
        <f t="shared" si="738"/>
        <v/>
      </c>
      <c r="V1618" t="str">
        <f t="shared" si="739"/>
        <v/>
      </c>
      <c r="W1618" t="str">
        <f t="shared" si="740"/>
        <v/>
      </c>
      <c r="X1618" t="str">
        <f t="shared" si="741"/>
        <v/>
      </c>
      <c r="Y1618" t="str">
        <f t="shared" si="742"/>
        <v/>
      </c>
      <c r="Z1618" t="str">
        <f t="shared" si="722"/>
        <v/>
      </c>
      <c r="AA1618" t="str">
        <f t="shared" si="743"/>
        <v/>
      </c>
      <c r="AB1618" t="str">
        <f t="shared" si="744"/>
        <v/>
      </c>
      <c r="AC1618" t="str">
        <f t="shared" si="745"/>
        <v/>
      </c>
      <c r="AD1618" t="str">
        <f t="shared" si="746"/>
        <v/>
      </c>
      <c r="AE1618" t="str">
        <f t="shared" si="747"/>
        <v/>
      </c>
      <c r="AF1618" t="str">
        <f t="shared" si="748"/>
        <v/>
      </c>
    </row>
    <row r="1619" spans="4:32" ht="14.4" hidden="1">
      <c r="D1619" t="str">
        <f t="shared" si="723"/>
        <v/>
      </c>
      <c r="E1619" t="str">
        <f t="shared" si="724"/>
        <v/>
      </c>
      <c r="F1619" t="str">
        <f t="shared" si="725"/>
        <v/>
      </c>
      <c r="G1619" t="str">
        <f t="shared" si="721"/>
        <v/>
      </c>
      <c r="I1619" t="str">
        <f t="shared" si="726"/>
        <v/>
      </c>
      <c r="J1619" t="str">
        <f t="shared" si="727"/>
        <v/>
      </c>
      <c r="K1619" t="str">
        <f t="shared" si="728"/>
        <v/>
      </c>
      <c r="L1619" t="str">
        <f t="shared" si="729"/>
        <v/>
      </c>
      <c r="M1619" t="str">
        <f t="shared" si="730"/>
        <v/>
      </c>
      <c r="N1619" t="str">
        <f t="shared" si="731"/>
        <v/>
      </c>
      <c r="O1619" t="str">
        <f t="shared" si="732"/>
        <v/>
      </c>
      <c r="P1619" t="str">
        <f t="shared" si="733"/>
        <v/>
      </c>
      <c r="Q1619" t="str">
        <f t="shared" si="734"/>
        <v/>
      </c>
      <c r="R1619" t="str">
        <f t="shared" si="735"/>
        <v/>
      </c>
      <c r="S1619" t="str">
        <f t="shared" si="736"/>
        <v/>
      </c>
      <c r="T1619" t="str">
        <f t="shared" si="737"/>
        <v/>
      </c>
      <c r="U1619" t="str">
        <f t="shared" si="738"/>
        <v/>
      </c>
      <c r="V1619" t="str">
        <f t="shared" si="739"/>
        <v/>
      </c>
      <c r="W1619" t="str">
        <f t="shared" si="740"/>
        <v/>
      </c>
      <c r="X1619" t="str">
        <f t="shared" si="741"/>
        <v/>
      </c>
      <c r="Y1619" t="str">
        <f t="shared" si="742"/>
        <v/>
      </c>
      <c r="Z1619" t="str">
        <f t="shared" si="722"/>
        <v/>
      </c>
      <c r="AA1619" t="str">
        <f t="shared" si="743"/>
        <v/>
      </c>
      <c r="AB1619" t="str">
        <f t="shared" si="744"/>
        <v/>
      </c>
      <c r="AC1619" t="str">
        <f t="shared" si="745"/>
        <v/>
      </c>
      <c r="AD1619" t="str">
        <f t="shared" si="746"/>
        <v/>
      </c>
      <c r="AE1619" t="str">
        <f t="shared" si="747"/>
        <v/>
      </c>
      <c r="AF1619" t="str">
        <f t="shared" si="748"/>
        <v/>
      </c>
    </row>
    <row r="1620" spans="4:32" ht="14.4" hidden="1">
      <c r="D1620" t="str">
        <f t="shared" si="723"/>
        <v/>
      </c>
      <c r="E1620" t="str">
        <f t="shared" si="724"/>
        <v/>
      </c>
      <c r="F1620" t="str">
        <f t="shared" si="725"/>
        <v/>
      </c>
      <c r="G1620" t="str">
        <f t="shared" si="721"/>
        <v/>
      </c>
      <c r="I1620" t="str">
        <f t="shared" si="726"/>
        <v/>
      </c>
      <c r="J1620" t="str">
        <f t="shared" si="727"/>
        <v/>
      </c>
      <c r="K1620" t="str">
        <f t="shared" si="728"/>
        <v/>
      </c>
      <c r="L1620" t="str">
        <f t="shared" si="729"/>
        <v/>
      </c>
      <c r="M1620" t="str">
        <f t="shared" si="730"/>
        <v/>
      </c>
      <c r="N1620" t="str">
        <f t="shared" si="731"/>
        <v/>
      </c>
      <c r="O1620" t="str">
        <f t="shared" si="732"/>
        <v/>
      </c>
      <c r="P1620" t="str">
        <f t="shared" si="733"/>
        <v/>
      </c>
      <c r="Q1620" t="str">
        <f t="shared" si="734"/>
        <v/>
      </c>
      <c r="R1620" t="str">
        <f t="shared" si="735"/>
        <v/>
      </c>
      <c r="S1620" t="str">
        <f t="shared" si="736"/>
        <v/>
      </c>
      <c r="T1620" t="str">
        <f t="shared" si="737"/>
        <v/>
      </c>
      <c r="U1620" t="str">
        <f t="shared" si="738"/>
        <v/>
      </c>
      <c r="V1620" t="str">
        <f t="shared" si="739"/>
        <v/>
      </c>
      <c r="W1620" t="str">
        <f t="shared" si="740"/>
        <v/>
      </c>
      <c r="X1620" t="str">
        <f t="shared" si="741"/>
        <v/>
      </c>
      <c r="Y1620" t="str">
        <f t="shared" si="742"/>
        <v/>
      </c>
      <c r="Z1620" t="str">
        <f t="shared" si="722"/>
        <v/>
      </c>
      <c r="AA1620" t="str">
        <f t="shared" si="743"/>
        <v/>
      </c>
      <c r="AB1620" t="str">
        <f t="shared" si="744"/>
        <v/>
      </c>
      <c r="AC1620" t="str">
        <f t="shared" si="745"/>
        <v/>
      </c>
      <c r="AD1620" t="str">
        <f t="shared" si="746"/>
        <v/>
      </c>
      <c r="AE1620" t="str">
        <f t="shared" si="747"/>
        <v/>
      </c>
      <c r="AF1620" t="str">
        <f t="shared" si="748"/>
        <v/>
      </c>
    </row>
    <row r="1621" spans="4:32" ht="14.4" hidden="1">
      <c r="D1621" t="str">
        <f t="shared" si="723"/>
        <v/>
      </c>
      <c r="E1621" t="str">
        <f t="shared" si="724"/>
        <v/>
      </c>
      <c r="F1621" t="str">
        <f t="shared" si="725"/>
        <v/>
      </c>
      <c r="G1621" t="str">
        <f t="shared" si="721"/>
        <v/>
      </c>
      <c r="I1621" t="str">
        <f t="shared" si="726"/>
        <v/>
      </c>
      <c r="J1621" t="str">
        <f t="shared" si="727"/>
        <v/>
      </c>
      <c r="K1621" t="str">
        <f t="shared" si="728"/>
        <v/>
      </c>
      <c r="L1621" t="str">
        <f t="shared" si="729"/>
        <v/>
      </c>
      <c r="M1621" t="str">
        <f t="shared" si="730"/>
        <v/>
      </c>
      <c r="N1621" t="str">
        <f t="shared" si="731"/>
        <v/>
      </c>
      <c r="O1621" t="str">
        <f t="shared" si="732"/>
        <v/>
      </c>
      <c r="P1621" t="str">
        <f t="shared" si="733"/>
        <v/>
      </c>
      <c r="Q1621" t="str">
        <f t="shared" si="734"/>
        <v/>
      </c>
      <c r="R1621" t="str">
        <f t="shared" si="735"/>
        <v/>
      </c>
      <c r="S1621" t="str">
        <f t="shared" si="736"/>
        <v/>
      </c>
      <c r="T1621" t="str">
        <f t="shared" si="737"/>
        <v/>
      </c>
      <c r="U1621" t="str">
        <f t="shared" si="738"/>
        <v/>
      </c>
      <c r="V1621" t="str">
        <f t="shared" si="739"/>
        <v/>
      </c>
      <c r="W1621" t="str">
        <f t="shared" si="740"/>
        <v/>
      </c>
      <c r="X1621" t="str">
        <f t="shared" si="741"/>
        <v/>
      </c>
      <c r="Y1621" t="str">
        <f t="shared" si="742"/>
        <v/>
      </c>
      <c r="Z1621" t="str">
        <f t="shared" si="722"/>
        <v/>
      </c>
      <c r="AA1621" t="str">
        <f t="shared" si="743"/>
        <v/>
      </c>
      <c r="AB1621" t="str">
        <f t="shared" si="744"/>
        <v/>
      </c>
      <c r="AC1621" t="str">
        <f t="shared" si="745"/>
        <v/>
      </c>
      <c r="AD1621" t="str">
        <f t="shared" si="746"/>
        <v/>
      </c>
      <c r="AE1621" t="str">
        <f t="shared" si="747"/>
        <v/>
      </c>
      <c r="AF1621" t="str">
        <f t="shared" si="748"/>
        <v/>
      </c>
    </row>
    <row r="1622" spans="4:32" ht="14.4" hidden="1">
      <c r="D1622" t="str">
        <f t="shared" si="723"/>
        <v/>
      </c>
      <c r="E1622" t="str">
        <f t="shared" si="724"/>
        <v/>
      </c>
      <c r="F1622" t="str">
        <f t="shared" si="725"/>
        <v/>
      </c>
      <c r="G1622" t="str">
        <f t="shared" si="721"/>
        <v/>
      </c>
      <c r="I1622" t="str">
        <f t="shared" si="726"/>
        <v/>
      </c>
      <c r="J1622" t="str">
        <f t="shared" si="727"/>
        <v/>
      </c>
      <c r="K1622" t="str">
        <f t="shared" si="728"/>
        <v/>
      </c>
      <c r="L1622" t="str">
        <f t="shared" si="729"/>
        <v/>
      </c>
      <c r="M1622" t="str">
        <f t="shared" si="730"/>
        <v/>
      </c>
      <c r="N1622" t="str">
        <f t="shared" si="731"/>
        <v/>
      </c>
      <c r="O1622" t="str">
        <f t="shared" si="732"/>
        <v/>
      </c>
      <c r="P1622" t="str">
        <f t="shared" si="733"/>
        <v/>
      </c>
      <c r="Q1622" t="str">
        <f t="shared" si="734"/>
        <v/>
      </c>
      <c r="R1622" t="str">
        <f t="shared" si="735"/>
        <v/>
      </c>
      <c r="S1622" t="str">
        <f t="shared" si="736"/>
        <v/>
      </c>
      <c r="T1622" t="str">
        <f t="shared" si="737"/>
        <v/>
      </c>
      <c r="U1622" t="str">
        <f t="shared" si="738"/>
        <v/>
      </c>
      <c r="V1622" t="str">
        <f t="shared" si="739"/>
        <v/>
      </c>
      <c r="W1622" t="str">
        <f t="shared" si="740"/>
        <v/>
      </c>
      <c r="X1622" t="str">
        <f t="shared" si="741"/>
        <v/>
      </c>
      <c r="Y1622" t="str">
        <f t="shared" si="742"/>
        <v/>
      </c>
      <c r="Z1622" t="str">
        <f t="shared" si="722"/>
        <v/>
      </c>
      <c r="AA1622" t="str">
        <f t="shared" si="743"/>
        <v/>
      </c>
      <c r="AB1622" t="str">
        <f t="shared" si="744"/>
        <v/>
      </c>
      <c r="AC1622" t="str">
        <f t="shared" si="745"/>
        <v/>
      </c>
      <c r="AD1622" t="str">
        <f t="shared" si="746"/>
        <v/>
      </c>
      <c r="AE1622" t="str">
        <f t="shared" si="747"/>
        <v/>
      </c>
      <c r="AF1622" t="str">
        <f t="shared" si="748"/>
        <v/>
      </c>
    </row>
    <row r="1623" spans="4:32" ht="14.4" hidden="1">
      <c r="D1623" t="str">
        <f t="shared" si="723"/>
        <v/>
      </c>
      <c r="E1623" t="str">
        <f t="shared" si="724"/>
        <v/>
      </c>
      <c r="F1623" t="str">
        <f t="shared" si="725"/>
        <v/>
      </c>
      <c r="G1623" t="str">
        <f t="shared" si="721"/>
        <v/>
      </c>
      <c r="I1623" t="str">
        <f t="shared" si="726"/>
        <v/>
      </c>
      <c r="J1623" t="str">
        <f t="shared" si="727"/>
        <v/>
      </c>
      <c r="K1623" t="str">
        <f t="shared" si="728"/>
        <v/>
      </c>
      <c r="L1623" t="str">
        <f t="shared" si="729"/>
        <v/>
      </c>
      <c r="M1623" t="str">
        <f t="shared" si="730"/>
        <v/>
      </c>
      <c r="N1623" t="str">
        <f t="shared" si="731"/>
        <v/>
      </c>
      <c r="O1623" t="str">
        <f t="shared" si="732"/>
        <v/>
      </c>
      <c r="P1623" t="str">
        <f t="shared" si="733"/>
        <v/>
      </c>
      <c r="Q1623" t="str">
        <f t="shared" si="734"/>
        <v/>
      </c>
      <c r="R1623" t="str">
        <f t="shared" si="735"/>
        <v/>
      </c>
      <c r="S1623" t="str">
        <f t="shared" si="736"/>
        <v/>
      </c>
      <c r="T1623" t="str">
        <f t="shared" si="737"/>
        <v/>
      </c>
      <c r="U1623" t="str">
        <f t="shared" si="738"/>
        <v/>
      </c>
      <c r="V1623" t="str">
        <f t="shared" si="739"/>
        <v/>
      </c>
      <c r="W1623" t="str">
        <f t="shared" si="740"/>
        <v/>
      </c>
      <c r="X1623" t="str">
        <f t="shared" si="741"/>
        <v/>
      </c>
      <c r="Y1623" t="str">
        <f t="shared" si="742"/>
        <v/>
      </c>
      <c r="Z1623" t="str">
        <f t="shared" si="722"/>
        <v/>
      </c>
      <c r="AA1623" t="str">
        <f t="shared" si="743"/>
        <v/>
      </c>
      <c r="AB1623" t="str">
        <f t="shared" si="744"/>
        <v/>
      </c>
      <c r="AC1623" t="str">
        <f t="shared" si="745"/>
        <v/>
      </c>
      <c r="AD1623" t="str">
        <f t="shared" si="746"/>
        <v/>
      </c>
      <c r="AE1623" t="str">
        <f t="shared" si="747"/>
        <v/>
      </c>
      <c r="AF1623" t="str">
        <f t="shared" si="748"/>
        <v/>
      </c>
    </row>
    <row r="1624" spans="4:32" ht="14.4" hidden="1">
      <c r="D1624" t="str">
        <f t="shared" si="723"/>
        <v/>
      </c>
      <c r="E1624" t="str">
        <f t="shared" si="724"/>
        <v/>
      </c>
      <c r="F1624" t="str">
        <f t="shared" si="725"/>
        <v/>
      </c>
      <c r="G1624" t="str">
        <f t="shared" si="721"/>
        <v/>
      </c>
      <c r="I1624" t="str">
        <f t="shared" si="726"/>
        <v/>
      </c>
      <c r="J1624" t="str">
        <f t="shared" si="727"/>
        <v/>
      </c>
      <c r="K1624" t="str">
        <f t="shared" si="728"/>
        <v/>
      </c>
      <c r="L1624" t="str">
        <f t="shared" si="729"/>
        <v/>
      </c>
      <c r="M1624" t="str">
        <f t="shared" si="730"/>
        <v/>
      </c>
      <c r="N1624" t="str">
        <f t="shared" si="731"/>
        <v/>
      </c>
      <c r="O1624" t="str">
        <f t="shared" si="732"/>
        <v/>
      </c>
      <c r="P1624" t="str">
        <f t="shared" si="733"/>
        <v/>
      </c>
      <c r="Q1624" t="str">
        <f t="shared" si="734"/>
        <v/>
      </c>
      <c r="R1624" t="str">
        <f t="shared" si="735"/>
        <v/>
      </c>
      <c r="S1624" t="str">
        <f t="shared" si="736"/>
        <v/>
      </c>
      <c r="T1624" t="str">
        <f t="shared" si="737"/>
        <v/>
      </c>
      <c r="U1624" t="str">
        <f t="shared" si="738"/>
        <v/>
      </c>
      <c r="V1624" t="str">
        <f t="shared" si="739"/>
        <v/>
      </c>
      <c r="W1624" t="str">
        <f t="shared" si="740"/>
        <v/>
      </c>
      <c r="X1624" t="str">
        <f t="shared" si="741"/>
        <v/>
      </c>
      <c r="Y1624" t="str">
        <f t="shared" si="742"/>
        <v/>
      </c>
      <c r="Z1624" t="str">
        <f t="shared" si="722"/>
        <v/>
      </c>
      <c r="AA1624" t="str">
        <f t="shared" si="743"/>
        <v/>
      </c>
      <c r="AB1624" t="str">
        <f t="shared" si="744"/>
        <v/>
      </c>
      <c r="AC1624" t="str">
        <f t="shared" si="745"/>
        <v/>
      </c>
      <c r="AD1624" t="str">
        <f t="shared" si="746"/>
        <v/>
      </c>
      <c r="AE1624" t="str">
        <f t="shared" si="747"/>
        <v/>
      </c>
      <c r="AF1624" t="str">
        <f t="shared" si="748"/>
        <v/>
      </c>
    </row>
    <row r="1625" spans="4:32" ht="14.4" hidden="1">
      <c r="D1625" t="str">
        <f t="shared" si="723"/>
        <v/>
      </c>
      <c r="E1625" t="str">
        <f t="shared" si="724"/>
        <v/>
      </c>
      <c r="F1625" t="str">
        <f t="shared" si="725"/>
        <v/>
      </c>
      <c r="G1625" t="str">
        <f t="shared" si="721"/>
        <v/>
      </c>
      <c r="I1625" t="str">
        <f t="shared" si="726"/>
        <v/>
      </c>
      <c r="J1625" t="str">
        <f t="shared" si="727"/>
        <v/>
      </c>
      <c r="K1625" t="str">
        <f t="shared" si="728"/>
        <v/>
      </c>
      <c r="L1625" t="str">
        <f t="shared" si="729"/>
        <v/>
      </c>
      <c r="M1625" t="str">
        <f t="shared" si="730"/>
        <v/>
      </c>
      <c r="N1625" t="str">
        <f t="shared" si="731"/>
        <v/>
      </c>
      <c r="O1625" t="str">
        <f t="shared" si="732"/>
        <v/>
      </c>
      <c r="P1625" t="str">
        <f t="shared" si="733"/>
        <v/>
      </c>
      <c r="Q1625" t="str">
        <f t="shared" si="734"/>
        <v/>
      </c>
      <c r="R1625" t="str">
        <f t="shared" si="735"/>
        <v/>
      </c>
      <c r="S1625" t="str">
        <f t="shared" si="736"/>
        <v/>
      </c>
      <c r="T1625" t="str">
        <f t="shared" si="737"/>
        <v/>
      </c>
      <c r="U1625" t="str">
        <f t="shared" si="738"/>
        <v/>
      </c>
      <c r="V1625" t="str">
        <f t="shared" si="739"/>
        <v/>
      </c>
      <c r="W1625" t="str">
        <f t="shared" si="740"/>
        <v/>
      </c>
      <c r="X1625" t="str">
        <f t="shared" si="741"/>
        <v/>
      </c>
      <c r="Y1625" t="str">
        <f t="shared" si="742"/>
        <v/>
      </c>
      <c r="Z1625" t="str">
        <f t="shared" si="722"/>
        <v/>
      </c>
      <c r="AA1625" t="str">
        <f t="shared" si="743"/>
        <v/>
      </c>
      <c r="AB1625" t="str">
        <f t="shared" si="744"/>
        <v/>
      </c>
      <c r="AC1625" t="str">
        <f t="shared" si="745"/>
        <v/>
      </c>
      <c r="AD1625" t="str">
        <f t="shared" si="746"/>
        <v/>
      </c>
      <c r="AE1625" t="str">
        <f t="shared" si="747"/>
        <v/>
      </c>
      <c r="AF1625" t="str">
        <f t="shared" si="748"/>
        <v/>
      </c>
    </row>
    <row r="1626" spans="4:32" ht="14.4" hidden="1">
      <c r="D1626" t="str">
        <f t="shared" si="723"/>
        <v/>
      </c>
      <c r="E1626" t="str">
        <f t="shared" si="724"/>
        <v/>
      </c>
      <c r="F1626" t="str">
        <f t="shared" si="725"/>
        <v/>
      </c>
      <c r="G1626" t="str">
        <f t="shared" si="721"/>
        <v/>
      </c>
      <c r="I1626" t="str">
        <f t="shared" si="726"/>
        <v/>
      </c>
      <c r="J1626" t="str">
        <f t="shared" si="727"/>
        <v/>
      </c>
      <c r="K1626" t="str">
        <f t="shared" si="728"/>
        <v/>
      </c>
      <c r="L1626" t="str">
        <f t="shared" si="729"/>
        <v/>
      </c>
      <c r="M1626" t="str">
        <f t="shared" si="730"/>
        <v/>
      </c>
      <c r="N1626" t="str">
        <f t="shared" si="731"/>
        <v/>
      </c>
      <c r="O1626" t="str">
        <f t="shared" si="732"/>
        <v/>
      </c>
      <c r="P1626" t="str">
        <f t="shared" si="733"/>
        <v/>
      </c>
      <c r="Q1626" t="str">
        <f t="shared" si="734"/>
        <v/>
      </c>
      <c r="R1626" t="str">
        <f t="shared" si="735"/>
        <v/>
      </c>
      <c r="S1626" t="str">
        <f t="shared" si="736"/>
        <v/>
      </c>
      <c r="T1626" t="str">
        <f t="shared" si="737"/>
        <v/>
      </c>
      <c r="U1626" t="str">
        <f t="shared" si="738"/>
        <v/>
      </c>
      <c r="V1626" t="str">
        <f t="shared" si="739"/>
        <v/>
      </c>
      <c r="W1626" t="str">
        <f t="shared" si="740"/>
        <v/>
      </c>
      <c r="X1626" t="str">
        <f t="shared" si="741"/>
        <v/>
      </c>
      <c r="Y1626" t="str">
        <f t="shared" si="742"/>
        <v/>
      </c>
      <c r="Z1626" t="str">
        <f t="shared" si="722"/>
        <v/>
      </c>
      <c r="AA1626" t="str">
        <f t="shared" si="743"/>
        <v/>
      </c>
      <c r="AB1626" t="str">
        <f t="shared" si="744"/>
        <v/>
      </c>
      <c r="AC1626" t="str">
        <f t="shared" si="745"/>
        <v/>
      </c>
      <c r="AD1626" t="str">
        <f t="shared" si="746"/>
        <v/>
      </c>
      <c r="AE1626" t="str">
        <f t="shared" si="747"/>
        <v/>
      </c>
      <c r="AF1626" t="str">
        <f t="shared" si="748"/>
        <v/>
      </c>
    </row>
    <row r="1627" spans="4:32" ht="14.4" hidden="1">
      <c r="D1627" t="str">
        <f t="shared" si="723"/>
        <v/>
      </c>
      <c r="E1627" t="str">
        <f t="shared" si="724"/>
        <v/>
      </c>
      <c r="F1627" t="str">
        <f t="shared" si="725"/>
        <v/>
      </c>
      <c r="G1627" t="str">
        <f t="shared" si="721"/>
        <v/>
      </c>
      <c r="I1627" t="str">
        <f t="shared" si="726"/>
        <v/>
      </c>
      <c r="J1627" t="str">
        <f t="shared" si="727"/>
        <v/>
      </c>
      <c r="K1627" t="str">
        <f t="shared" si="728"/>
        <v/>
      </c>
      <c r="L1627" t="str">
        <f t="shared" si="729"/>
        <v/>
      </c>
      <c r="M1627" t="str">
        <f t="shared" si="730"/>
        <v/>
      </c>
      <c r="N1627" t="str">
        <f t="shared" si="731"/>
        <v/>
      </c>
      <c r="O1627" t="str">
        <f t="shared" si="732"/>
        <v/>
      </c>
      <c r="P1627" t="str">
        <f t="shared" si="733"/>
        <v/>
      </c>
      <c r="Q1627" t="str">
        <f t="shared" si="734"/>
        <v/>
      </c>
      <c r="R1627" t="str">
        <f t="shared" si="735"/>
        <v/>
      </c>
      <c r="S1627" t="str">
        <f t="shared" si="736"/>
        <v/>
      </c>
      <c r="T1627" t="str">
        <f t="shared" si="737"/>
        <v/>
      </c>
      <c r="U1627" t="str">
        <f t="shared" si="738"/>
        <v/>
      </c>
      <c r="V1627" t="str">
        <f t="shared" si="739"/>
        <v/>
      </c>
      <c r="W1627" t="str">
        <f t="shared" si="740"/>
        <v/>
      </c>
      <c r="X1627" t="str">
        <f t="shared" si="741"/>
        <v/>
      </c>
      <c r="Y1627" t="str">
        <f t="shared" si="742"/>
        <v/>
      </c>
      <c r="Z1627" t="str">
        <f t="shared" si="722"/>
        <v/>
      </c>
      <c r="AA1627" t="str">
        <f t="shared" si="743"/>
        <v/>
      </c>
      <c r="AB1627" t="str">
        <f t="shared" si="744"/>
        <v/>
      </c>
      <c r="AC1627" t="str">
        <f t="shared" si="745"/>
        <v/>
      </c>
      <c r="AD1627" t="str">
        <f t="shared" si="746"/>
        <v/>
      </c>
      <c r="AE1627" t="str">
        <f t="shared" si="747"/>
        <v/>
      </c>
      <c r="AF1627" t="str">
        <f t="shared" si="748"/>
        <v/>
      </c>
    </row>
    <row r="1628" spans="4:32" ht="14.4" hidden="1">
      <c r="D1628" t="str">
        <f t="shared" si="723"/>
        <v/>
      </c>
      <c r="E1628" t="str">
        <f t="shared" si="724"/>
        <v/>
      </c>
      <c r="F1628" t="str">
        <f t="shared" si="725"/>
        <v/>
      </c>
      <c r="G1628" t="str">
        <f t="shared" si="721"/>
        <v/>
      </c>
      <c r="I1628" t="str">
        <f t="shared" si="726"/>
        <v/>
      </c>
      <c r="J1628" t="str">
        <f t="shared" si="727"/>
        <v/>
      </c>
      <c r="K1628" t="str">
        <f t="shared" si="728"/>
        <v/>
      </c>
      <c r="L1628" t="str">
        <f t="shared" si="729"/>
        <v/>
      </c>
      <c r="M1628" t="str">
        <f t="shared" si="730"/>
        <v/>
      </c>
      <c r="N1628" t="str">
        <f t="shared" si="731"/>
        <v/>
      </c>
      <c r="O1628" t="str">
        <f t="shared" si="732"/>
        <v/>
      </c>
      <c r="P1628" t="str">
        <f t="shared" si="733"/>
        <v/>
      </c>
      <c r="Q1628" t="str">
        <f t="shared" si="734"/>
        <v/>
      </c>
      <c r="R1628" t="str">
        <f t="shared" si="735"/>
        <v/>
      </c>
      <c r="S1628" t="str">
        <f t="shared" si="736"/>
        <v/>
      </c>
      <c r="T1628" t="str">
        <f t="shared" si="737"/>
        <v/>
      </c>
      <c r="U1628" t="str">
        <f t="shared" si="738"/>
        <v/>
      </c>
      <c r="V1628" t="str">
        <f t="shared" si="739"/>
        <v/>
      </c>
      <c r="W1628" t="str">
        <f t="shared" si="740"/>
        <v/>
      </c>
      <c r="X1628" t="str">
        <f t="shared" si="741"/>
        <v/>
      </c>
      <c r="Y1628" t="str">
        <f t="shared" si="742"/>
        <v/>
      </c>
      <c r="Z1628" t="str">
        <f t="shared" si="722"/>
        <v/>
      </c>
      <c r="AA1628" t="str">
        <f t="shared" si="743"/>
        <v/>
      </c>
      <c r="AB1628" t="str">
        <f t="shared" si="744"/>
        <v/>
      </c>
      <c r="AC1628" t="str">
        <f t="shared" si="745"/>
        <v/>
      </c>
      <c r="AD1628" t="str">
        <f t="shared" si="746"/>
        <v/>
      </c>
      <c r="AE1628" t="str">
        <f t="shared" si="747"/>
        <v/>
      </c>
      <c r="AF1628" t="str">
        <f t="shared" si="748"/>
        <v/>
      </c>
    </row>
    <row r="1629" spans="4:32" ht="14.4" hidden="1">
      <c r="D1629" t="str">
        <f t="shared" si="723"/>
        <v/>
      </c>
      <c r="E1629" t="str">
        <f t="shared" si="724"/>
        <v/>
      </c>
      <c r="F1629" t="str">
        <f t="shared" si="725"/>
        <v/>
      </c>
      <c r="G1629" t="str">
        <f t="shared" si="721"/>
        <v/>
      </c>
      <c r="I1629" t="str">
        <f t="shared" si="726"/>
        <v/>
      </c>
      <c r="J1629" t="str">
        <f t="shared" si="727"/>
        <v/>
      </c>
      <c r="K1629" t="str">
        <f t="shared" si="728"/>
        <v/>
      </c>
      <c r="L1629" t="str">
        <f t="shared" si="729"/>
        <v/>
      </c>
      <c r="M1629" t="str">
        <f t="shared" si="730"/>
        <v/>
      </c>
      <c r="N1629" t="str">
        <f t="shared" si="731"/>
        <v/>
      </c>
      <c r="O1629" t="str">
        <f t="shared" si="732"/>
        <v/>
      </c>
      <c r="P1629" t="str">
        <f t="shared" si="733"/>
        <v/>
      </c>
      <c r="Q1629" t="str">
        <f t="shared" si="734"/>
        <v/>
      </c>
      <c r="R1629" t="str">
        <f t="shared" si="735"/>
        <v/>
      </c>
      <c r="S1629" t="str">
        <f t="shared" si="736"/>
        <v/>
      </c>
      <c r="T1629" t="str">
        <f t="shared" si="737"/>
        <v/>
      </c>
      <c r="U1629" t="str">
        <f t="shared" si="738"/>
        <v/>
      </c>
      <c r="V1629" t="str">
        <f t="shared" si="739"/>
        <v/>
      </c>
      <c r="W1629" t="str">
        <f t="shared" si="740"/>
        <v/>
      </c>
      <c r="X1629" t="str">
        <f t="shared" si="741"/>
        <v/>
      </c>
      <c r="Y1629" t="str">
        <f t="shared" si="742"/>
        <v/>
      </c>
      <c r="Z1629" t="str">
        <f t="shared" si="722"/>
        <v/>
      </c>
      <c r="AA1629" t="str">
        <f t="shared" si="743"/>
        <v/>
      </c>
      <c r="AB1629" t="str">
        <f t="shared" si="744"/>
        <v/>
      </c>
      <c r="AC1629" t="str">
        <f t="shared" si="745"/>
        <v/>
      </c>
      <c r="AD1629" t="str">
        <f t="shared" si="746"/>
        <v/>
      </c>
      <c r="AE1629" t="str">
        <f t="shared" si="747"/>
        <v/>
      </c>
      <c r="AF1629" t="str">
        <f t="shared" si="748"/>
        <v/>
      </c>
    </row>
    <row r="1630" spans="4:32" ht="14.4" hidden="1">
      <c r="D1630" t="str">
        <f t="shared" si="723"/>
        <v/>
      </c>
      <c r="E1630" t="str">
        <f t="shared" si="724"/>
        <v/>
      </c>
      <c r="F1630" t="str">
        <f t="shared" si="725"/>
        <v/>
      </c>
      <c r="G1630" t="str">
        <f t="shared" si="721"/>
        <v/>
      </c>
      <c r="I1630" t="str">
        <f t="shared" si="726"/>
        <v/>
      </c>
      <c r="J1630" t="str">
        <f t="shared" si="727"/>
        <v/>
      </c>
      <c r="K1630" t="str">
        <f t="shared" si="728"/>
        <v/>
      </c>
      <c r="L1630" t="str">
        <f t="shared" si="729"/>
        <v/>
      </c>
      <c r="M1630" t="str">
        <f t="shared" si="730"/>
        <v/>
      </c>
      <c r="N1630" t="str">
        <f t="shared" si="731"/>
        <v/>
      </c>
      <c r="O1630" t="str">
        <f t="shared" si="732"/>
        <v/>
      </c>
      <c r="P1630" t="str">
        <f t="shared" si="733"/>
        <v/>
      </c>
      <c r="Q1630" t="str">
        <f t="shared" si="734"/>
        <v/>
      </c>
      <c r="R1630" t="str">
        <f t="shared" si="735"/>
        <v/>
      </c>
      <c r="S1630" t="str">
        <f t="shared" si="736"/>
        <v/>
      </c>
      <c r="T1630" t="str">
        <f t="shared" si="737"/>
        <v/>
      </c>
      <c r="U1630" t="str">
        <f t="shared" si="738"/>
        <v/>
      </c>
      <c r="V1630" t="str">
        <f t="shared" si="739"/>
        <v/>
      </c>
      <c r="W1630" t="str">
        <f t="shared" si="740"/>
        <v/>
      </c>
      <c r="X1630" t="str">
        <f t="shared" si="741"/>
        <v/>
      </c>
      <c r="Y1630" t="str">
        <f t="shared" si="742"/>
        <v/>
      </c>
      <c r="Z1630" t="str">
        <f t="shared" si="722"/>
        <v/>
      </c>
      <c r="AA1630" t="str">
        <f t="shared" si="743"/>
        <v/>
      </c>
      <c r="AB1630" t="str">
        <f t="shared" si="744"/>
        <v/>
      </c>
      <c r="AC1630" t="str">
        <f t="shared" si="745"/>
        <v/>
      </c>
      <c r="AD1630" t="str">
        <f t="shared" si="746"/>
        <v/>
      </c>
      <c r="AE1630" t="str">
        <f t="shared" si="747"/>
        <v/>
      </c>
      <c r="AF1630" t="str">
        <f t="shared" si="748"/>
        <v/>
      </c>
    </row>
    <row r="1631" spans="4:32" ht="14.4" hidden="1">
      <c r="D1631" t="str">
        <f t="shared" si="723"/>
        <v/>
      </c>
      <c r="E1631" t="str">
        <f t="shared" si="724"/>
        <v/>
      </c>
      <c r="F1631" t="str">
        <f t="shared" si="725"/>
        <v/>
      </c>
      <c r="G1631" t="str">
        <f t="shared" si="721"/>
        <v/>
      </c>
      <c r="I1631" t="str">
        <f t="shared" si="726"/>
        <v/>
      </c>
      <c r="J1631" t="str">
        <f t="shared" si="727"/>
        <v/>
      </c>
      <c r="K1631" t="str">
        <f t="shared" si="728"/>
        <v/>
      </c>
      <c r="L1631" t="str">
        <f t="shared" si="729"/>
        <v/>
      </c>
      <c r="M1631" t="str">
        <f t="shared" si="730"/>
        <v/>
      </c>
      <c r="N1631" t="str">
        <f t="shared" si="731"/>
        <v/>
      </c>
      <c r="O1631" t="str">
        <f t="shared" si="732"/>
        <v/>
      </c>
      <c r="P1631" t="str">
        <f t="shared" si="733"/>
        <v/>
      </c>
      <c r="Q1631" t="str">
        <f t="shared" si="734"/>
        <v/>
      </c>
      <c r="R1631" t="str">
        <f t="shared" si="735"/>
        <v/>
      </c>
      <c r="S1631" t="str">
        <f t="shared" si="736"/>
        <v/>
      </c>
      <c r="T1631" t="str">
        <f t="shared" si="737"/>
        <v/>
      </c>
      <c r="U1631" t="str">
        <f t="shared" si="738"/>
        <v/>
      </c>
      <c r="V1631" t="str">
        <f t="shared" si="739"/>
        <v/>
      </c>
      <c r="W1631" t="str">
        <f t="shared" si="740"/>
        <v/>
      </c>
      <c r="X1631" t="str">
        <f t="shared" si="741"/>
        <v/>
      </c>
      <c r="Y1631" t="str">
        <f t="shared" si="742"/>
        <v/>
      </c>
      <c r="Z1631" t="str">
        <f t="shared" si="722"/>
        <v/>
      </c>
      <c r="AA1631" t="str">
        <f t="shared" si="743"/>
        <v/>
      </c>
      <c r="AB1631" t="str">
        <f t="shared" si="744"/>
        <v/>
      </c>
      <c r="AC1631" t="str">
        <f t="shared" si="745"/>
        <v/>
      </c>
      <c r="AD1631" t="str">
        <f t="shared" si="746"/>
        <v/>
      </c>
      <c r="AE1631" t="str">
        <f t="shared" si="747"/>
        <v/>
      </c>
      <c r="AF1631" t="str">
        <f t="shared" si="748"/>
        <v/>
      </c>
    </row>
    <row r="1632" spans="4:32" ht="14.4" hidden="1">
      <c r="D1632" t="str">
        <f t="shared" si="723"/>
        <v/>
      </c>
      <c r="E1632" t="str">
        <f t="shared" si="724"/>
        <v/>
      </c>
      <c r="F1632" t="str">
        <f t="shared" si="725"/>
        <v/>
      </c>
      <c r="G1632" t="str">
        <f t="shared" si="721"/>
        <v/>
      </c>
      <c r="I1632" t="str">
        <f t="shared" si="726"/>
        <v/>
      </c>
      <c r="J1632" t="str">
        <f t="shared" si="727"/>
        <v/>
      </c>
      <c r="K1632" t="str">
        <f t="shared" si="728"/>
        <v/>
      </c>
      <c r="L1632" t="str">
        <f t="shared" si="729"/>
        <v/>
      </c>
      <c r="M1632" t="str">
        <f t="shared" si="730"/>
        <v/>
      </c>
      <c r="N1632" t="str">
        <f t="shared" si="731"/>
        <v/>
      </c>
      <c r="O1632" t="str">
        <f t="shared" si="732"/>
        <v/>
      </c>
      <c r="P1632" t="str">
        <f t="shared" si="733"/>
        <v/>
      </c>
      <c r="Q1632" t="str">
        <f t="shared" si="734"/>
        <v/>
      </c>
      <c r="R1632" t="str">
        <f t="shared" si="735"/>
        <v/>
      </c>
      <c r="S1632" t="str">
        <f t="shared" si="736"/>
        <v/>
      </c>
      <c r="T1632" t="str">
        <f t="shared" si="737"/>
        <v/>
      </c>
      <c r="U1632" t="str">
        <f t="shared" si="738"/>
        <v/>
      </c>
      <c r="V1632" t="str">
        <f t="shared" si="739"/>
        <v/>
      </c>
      <c r="W1632" t="str">
        <f t="shared" si="740"/>
        <v/>
      </c>
      <c r="X1632" t="str">
        <f t="shared" si="741"/>
        <v/>
      </c>
      <c r="Y1632" t="str">
        <f t="shared" si="742"/>
        <v/>
      </c>
      <c r="Z1632" t="str">
        <f t="shared" si="722"/>
        <v/>
      </c>
      <c r="AA1632" t="str">
        <f t="shared" si="743"/>
        <v/>
      </c>
      <c r="AB1632" t="str">
        <f t="shared" si="744"/>
        <v/>
      </c>
      <c r="AC1632" t="str">
        <f t="shared" si="745"/>
        <v/>
      </c>
      <c r="AD1632" t="str">
        <f t="shared" si="746"/>
        <v/>
      </c>
      <c r="AE1632" t="str">
        <f t="shared" si="747"/>
        <v/>
      </c>
      <c r="AF1632" t="str">
        <f t="shared" si="748"/>
        <v/>
      </c>
    </row>
    <row r="1633" spans="4:32" ht="14.4" hidden="1">
      <c r="D1633" t="str">
        <f t="shared" si="723"/>
        <v/>
      </c>
      <c r="E1633" t="str">
        <f t="shared" si="724"/>
        <v/>
      </c>
      <c r="F1633" t="str">
        <f t="shared" si="725"/>
        <v/>
      </c>
      <c r="G1633" t="str">
        <f t="shared" si="721"/>
        <v/>
      </c>
      <c r="I1633" t="str">
        <f t="shared" si="726"/>
        <v/>
      </c>
      <c r="J1633" t="str">
        <f t="shared" si="727"/>
        <v/>
      </c>
      <c r="K1633" t="str">
        <f t="shared" si="728"/>
        <v/>
      </c>
      <c r="L1633" t="str">
        <f t="shared" si="729"/>
        <v/>
      </c>
      <c r="M1633" t="str">
        <f t="shared" si="730"/>
        <v/>
      </c>
      <c r="N1633" t="str">
        <f t="shared" si="731"/>
        <v/>
      </c>
      <c r="O1633" t="str">
        <f t="shared" si="732"/>
        <v/>
      </c>
      <c r="P1633" t="str">
        <f t="shared" si="733"/>
        <v/>
      </c>
      <c r="Q1633" t="str">
        <f t="shared" si="734"/>
        <v/>
      </c>
      <c r="R1633" t="str">
        <f t="shared" si="735"/>
        <v/>
      </c>
      <c r="S1633" t="str">
        <f t="shared" si="736"/>
        <v/>
      </c>
      <c r="T1633" t="str">
        <f t="shared" si="737"/>
        <v/>
      </c>
      <c r="U1633" t="str">
        <f t="shared" si="738"/>
        <v/>
      </c>
      <c r="V1633" t="str">
        <f t="shared" si="739"/>
        <v/>
      </c>
      <c r="W1633" t="str">
        <f t="shared" si="740"/>
        <v/>
      </c>
      <c r="X1633" t="str">
        <f t="shared" si="741"/>
        <v/>
      </c>
      <c r="Y1633" t="str">
        <f t="shared" si="742"/>
        <v/>
      </c>
      <c r="Z1633" t="str">
        <f t="shared" si="722"/>
        <v/>
      </c>
      <c r="AA1633" t="str">
        <f t="shared" si="743"/>
        <v/>
      </c>
      <c r="AB1633" t="str">
        <f t="shared" si="744"/>
        <v/>
      </c>
      <c r="AC1633" t="str">
        <f t="shared" si="745"/>
        <v/>
      </c>
      <c r="AD1633" t="str">
        <f t="shared" si="746"/>
        <v/>
      </c>
      <c r="AE1633" t="str">
        <f t="shared" si="747"/>
        <v/>
      </c>
      <c r="AF1633" t="str">
        <f t="shared" si="748"/>
        <v/>
      </c>
    </row>
    <row r="1634" spans="4:32" ht="14.4" hidden="1">
      <c r="D1634" t="str">
        <f t="shared" si="723"/>
        <v/>
      </c>
      <c r="E1634" t="str">
        <f t="shared" si="724"/>
        <v/>
      </c>
      <c r="F1634" t="str">
        <f t="shared" si="725"/>
        <v/>
      </c>
      <c r="G1634" t="str">
        <f t="shared" ref="G1634:G1697" si="749">IF(ISBLANK(A1634),"",IF(ISNUMBER(SEARCH("Windows 11 Home",BR1634)),"Windows 11 Home",IF(ISNUMBER(SEARCH("Windows 11 Pro",BR1634)),"Windows 11 Pro",IF(ISNUMBER(SEARCH("Chrome",AM1634)),"ChromeOS",""))))</f>
        <v/>
      </c>
      <c r="I1634" t="str">
        <f t="shared" si="726"/>
        <v/>
      </c>
      <c r="J1634" t="str">
        <f t="shared" si="727"/>
        <v/>
      </c>
      <c r="K1634" t="str">
        <f t="shared" si="728"/>
        <v/>
      </c>
      <c r="L1634" t="str">
        <f t="shared" si="729"/>
        <v/>
      </c>
      <c r="M1634" t="str">
        <f t="shared" si="730"/>
        <v/>
      </c>
      <c r="N1634" t="str">
        <f t="shared" si="731"/>
        <v/>
      </c>
      <c r="O1634" t="str">
        <f t="shared" si="732"/>
        <v/>
      </c>
      <c r="P1634" t="str">
        <f t="shared" si="733"/>
        <v/>
      </c>
      <c r="Q1634" t="str">
        <f t="shared" si="734"/>
        <v/>
      </c>
      <c r="R1634" t="str">
        <f t="shared" si="735"/>
        <v/>
      </c>
      <c r="S1634" t="str">
        <f t="shared" si="736"/>
        <v/>
      </c>
      <c r="T1634" t="str">
        <f t="shared" si="737"/>
        <v/>
      </c>
      <c r="U1634" t="str">
        <f t="shared" si="738"/>
        <v/>
      </c>
      <c r="V1634" t="str">
        <f t="shared" si="739"/>
        <v/>
      </c>
      <c r="W1634" t="str">
        <f t="shared" si="740"/>
        <v/>
      </c>
      <c r="X1634" t="str">
        <f t="shared" si="741"/>
        <v/>
      </c>
      <c r="Y1634" t="str">
        <f t="shared" si="742"/>
        <v/>
      </c>
      <c r="Z1634" t="str">
        <f t="shared" si="722"/>
        <v/>
      </c>
      <c r="AA1634" t="str">
        <f t="shared" si="743"/>
        <v/>
      </c>
      <c r="AB1634" t="str">
        <f t="shared" si="744"/>
        <v/>
      </c>
      <c r="AC1634" t="str">
        <f t="shared" si="745"/>
        <v/>
      </c>
      <c r="AD1634" t="str">
        <f t="shared" si="746"/>
        <v/>
      </c>
      <c r="AE1634" t="str">
        <f t="shared" si="747"/>
        <v/>
      </c>
      <c r="AF1634" t="str">
        <f t="shared" si="748"/>
        <v/>
      </c>
    </row>
    <row r="1635" spans="4:32" ht="14.4" hidden="1">
      <c r="D1635" t="str">
        <f t="shared" si="723"/>
        <v/>
      </c>
      <c r="E1635" t="str">
        <f t="shared" si="724"/>
        <v/>
      </c>
      <c r="F1635" t="str">
        <f t="shared" si="725"/>
        <v/>
      </c>
      <c r="G1635" t="str">
        <f t="shared" si="749"/>
        <v/>
      </c>
      <c r="I1635" t="str">
        <f t="shared" si="726"/>
        <v/>
      </c>
      <c r="J1635" t="str">
        <f t="shared" si="727"/>
        <v/>
      </c>
      <c r="K1635" t="str">
        <f t="shared" si="728"/>
        <v/>
      </c>
      <c r="L1635" t="str">
        <f t="shared" si="729"/>
        <v/>
      </c>
      <c r="M1635" t="str">
        <f t="shared" si="730"/>
        <v/>
      </c>
      <c r="N1635" t="str">
        <f t="shared" si="731"/>
        <v/>
      </c>
      <c r="O1635" t="str">
        <f t="shared" si="732"/>
        <v/>
      </c>
      <c r="P1635" t="str">
        <f t="shared" si="733"/>
        <v/>
      </c>
      <c r="Q1635" t="str">
        <f t="shared" si="734"/>
        <v/>
      </c>
      <c r="R1635" t="str">
        <f t="shared" si="735"/>
        <v/>
      </c>
      <c r="S1635" t="str">
        <f t="shared" si="736"/>
        <v/>
      </c>
      <c r="T1635" t="str">
        <f t="shared" si="737"/>
        <v/>
      </c>
      <c r="U1635" t="str">
        <f t="shared" si="738"/>
        <v/>
      </c>
      <c r="V1635" t="str">
        <f t="shared" si="739"/>
        <v/>
      </c>
      <c r="W1635" t="str">
        <f t="shared" si="740"/>
        <v/>
      </c>
      <c r="X1635" t="str">
        <f t="shared" si="741"/>
        <v/>
      </c>
      <c r="Y1635" t="str">
        <f t="shared" si="742"/>
        <v/>
      </c>
      <c r="Z1635" t="str">
        <f t="shared" si="722"/>
        <v/>
      </c>
      <c r="AA1635" t="str">
        <f t="shared" si="743"/>
        <v/>
      </c>
      <c r="AB1635" t="str">
        <f t="shared" si="744"/>
        <v/>
      </c>
      <c r="AC1635" t="str">
        <f t="shared" si="745"/>
        <v/>
      </c>
      <c r="AD1635" t="str">
        <f t="shared" si="746"/>
        <v/>
      </c>
      <c r="AE1635" t="str">
        <f t="shared" si="747"/>
        <v/>
      </c>
      <c r="AF1635" t="str">
        <f t="shared" si="748"/>
        <v/>
      </c>
    </row>
    <row r="1636" spans="4:32" ht="14.4" hidden="1">
      <c r="D1636" t="str">
        <f t="shared" si="723"/>
        <v/>
      </c>
      <c r="E1636" t="str">
        <f t="shared" si="724"/>
        <v/>
      </c>
      <c r="F1636" t="str">
        <f t="shared" si="725"/>
        <v/>
      </c>
      <c r="G1636" t="str">
        <f t="shared" si="749"/>
        <v/>
      </c>
      <c r="I1636" t="str">
        <f t="shared" si="726"/>
        <v/>
      </c>
      <c r="J1636" t="str">
        <f t="shared" si="727"/>
        <v/>
      </c>
      <c r="K1636" t="str">
        <f t="shared" si="728"/>
        <v/>
      </c>
      <c r="L1636" t="str">
        <f t="shared" si="729"/>
        <v/>
      </c>
      <c r="M1636" t="str">
        <f t="shared" si="730"/>
        <v/>
      </c>
      <c r="N1636" t="str">
        <f t="shared" si="731"/>
        <v/>
      </c>
      <c r="O1636" t="str">
        <f t="shared" si="732"/>
        <v/>
      </c>
      <c r="P1636" t="str">
        <f t="shared" si="733"/>
        <v/>
      </c>
      <c r="Q1636" t="str">
        <f t="shared" si="734"/>
        <v/>
      </c>
      <c r="R1636" t="str">
        <f t="shared" si="735"/>
        <v/>
      </c>
      <c r="S1636" t="str">
        <f t="shared" si="736"/>
        <v/>
      </c>
      <c r="T1636" t="str">
        <f t="shared" si="737"/>
        <v/>
      </c>
      <c r="U1636" t="str">
        <f t="shared" si="738"/>
        <v/>
      </c>
      <c r="V1636" t="str">
        <f t="shared" si="739"/>
        <v/>
      </c>
      <c r="W1636" t="str">
        <f t="shared" si="740"/>
        <v/>
      </c>
      <c r="X1636" t="str">
        <f t="shared" si="741"/>
        <v/>
      </c>
      <c r="Y1636" t="str">
        <f t="shared" si="742"/>
        <v/>
      </c>
      <c r="Z1636" t="str">
        <f t="shared" si="722"/>
        <v/>
      </c>
      <c r="AA1636" t="str">
        <f t="shared" si="743"/>
        <v/>
      </c>
      <c r="AB1636" t="str">
        <f t="shared" si="744"/>
        <v/>
      </c>
      <c r="AC1636" t="str">
        <f t="shared" si="745"/>
        <v/>
      </c>
      <c r="AD1636" t="str">
        <f t="shared" si="746"/>
        <v/>
      </c>
      <c r="AE1636" t="str">
        <f t="shared" si="747"/>
        <v/>
      </c>
      <c r="AF1636" t="str">
        <f t="shared" si="748"/>
        <v/>
      </c>
    </row>
    <row r="1637" spans="4:32" ht="14.4" hidden="1">
      <c r="D1637" t="str">
        <f t="shared" si="723"/>
        <v/>
      </c>
      <c r="E1637" t="str">
        <f t="shared" si="724"/>
        <v/>
      </c>
      <c r="F1637" t="str">
        <f t="shared" si="725"/>
        <v/>
      </c>
      <c r="G1637" t="str">
        <f t="shared" si="749"/>
        <v/>
      </c>
      <c r="I1637" t="str">
        <f t="shared" si="726"/>
        <v/>
      </c>
      <c r="J1637" t="str">
        <f t="shared" si="727"/>
        <v/>
      </c>
      <c r="K1637" t="str">
        <f t="shared" si="728"/>
        <v/>
      </c>
      <c r="L1637" t="str">
        <f t="shared" si="729"/>
        <v/>
      </c>
      <c r="M1637" t="str">
        <f t="shared" si="730"/>
        <v/>
      </c>
      <c r="N1637" t="str">
        <f t="shared" si="731"/>
        <v/>
      </c>
      <c r="O1637" t="str">
        <f t="shared" si="732"/>
        <v/>
      </c>
      <c r="P1637" t="str">
        <f t="shared" si="733"/>
        <v/>
      </c>
      <c r="Q1637" t="str">
        <f t="shared" si="734"/>
        <v/>
      </c>
      <c r="R1637" t="str">
        <f t="shared" si="735"/>
        <v/>
      </c>
      <c r="S1637" t="str">
        <f t="shared" si="736"/>
        <v/>
      </c>
      <c r="T1637" t="str">
        <f t="shared" si="737"/>
        <v/>
      </c>
      <c r="U1637" t="str">
        <f t="shared" si="738"/>
        <v/>
      </c>
      <c r="V1637" t="str">
        <f t="shared" si="739"/>
        <v/>
      </c>
      <c r="W1637" t="str">
        <f t="shared" si="740"/>
        <v/>
      </c>
      <c r="X1637" t="str">
        <f t="shared" si="741"/>
        <v/>
      </c>
      <c r="Y1637" t="str">
        <f t="shared" si="742"/>
        <v/>
      </c>
      <c r="Z1637" t="str">
        <f t="shared" si="722"/>
        <v/>
      </c>
      <c r="AA1637" t="str">
        <f t="shared" si="743"/>
        <v/>
      </c>
      <c r="AB1637" t="str">
        <f t="shared" si="744"/>
        <v/>
      </c>
      <c r="AC1637" t="str">
        <f t="shared" si="745"/>
        <v/>
      </c>
      <c r="AD1637" t="str">
        <f t="shared" si="746"/>
        <v/>
      </c>
      <c r="AE1637" t="str">
        <f t="shared" si="747"/>
        <v/>
      </c>
      <c r="AF1637" t="str">
        <f t="shared" si="748"/>
        <v/>
      </c>
    </row>
    <row r="1638" spans="4:32" ht="14.4" hidden="1">
      <c r="D1638" t="str">
        <f t="shared" si="723"/>
        <v/>
      </c>
      <c r="E1638" t="str">
        <f t="shared" si="724"/>
        <v/>
      </c>
      <c r="F1638" t="str">
        <f t="shared" si="725"/>
        <v/>
      </c>
      <c r="G1638" t="str">
        <f t="shared" si="749"/>
        <v/>
      </c>
      <c r="I1638" t="str">
        <f t="shared" si="726"/>
        <v/>
      </c>
      <c r="J1638" t="str">
        <f t="shared" si="727"/>
        <v/>
      </c>
      <c r="K1638" t="str">
        <f t="shared" si="728"/>
        <v/>
      </c>
      <c r="L1638" t="str">
        <f t="shared" si="729"/>
        <v/>
      </c>
      <c r="M1638" t="str">
        <f t="shared" si="730"/>
        <v/>
      </c>
      <c r="N1638" t="str">
        <f t="shared" si="731"/>
        <v/>
      </c>
      <c r="O1638" t="str">
        <f t="shared" si="732"/>
        <v/>
      </c>
      <c r="P1638" t="str">
        <f t="shared" si="733"/>
        <v/>
      </c>
      <c r="Q1638" t="str">
        <f t="shared" si="734"/>
        <v/>
      </c>
      <c r="R1638" t="str">
        <f t="shared" si="735"/>
        <v/>
      </c>
      <c r="S1638" t="str">
        <f t="shared" si="736"/>
        <v/>
      </c>
      <c r="T1638" t="str">
        <f t="shared" si="737"/>
        <v/>
      </c>
      <c r="U1638" t="str">
        <f t="shared" si="738"/>
        <v/>
      </c>
      <c r="V1638" t="str">
        <f t="shared" si="739"/>
        <v/>
      </c>
      <c r="W1638" t="str">
        <f t="shared" si="740"/>
        <v/>
      </c>
      <c r="X1638" t="str">
        <f t="shared" si="741"/>
        <v/>
      </c>
      <c r="Y1638" t="str">
        <f t="shared" si="742"/>
        <v/>
      </c>
      <c r="Z1638" t="str">
        <f t="shared" si="722"/>
        <v/>
      </c>
      <c r="AA1638" t="str">
        <f t="shared" si="743"/>
        <v/>
      </c>
      <c r="AB1638" t="str">
        <f t="shared" si="744"/>
        <v/>
      </c>
      <c r="AC1638" t="str">
        <f t="shared" si="745"/>
        <v/>
      </c>
      <c r="AD1638" t="str">
        <f t="shared" si="746"/>
        <v/>
      </c>
      <c r="AE1638" t="str">
        <f t="shared" si="747"/>
        <v/>
      </c>
      <c r="AF1638" t="str">
        <f t="shared" si="748"/>
        <v/>
      </c>
    </row>
    <row r="1639" spans="4:32" ht="14.4" hidden="1">
      <c r="D1639" t="str">
        <f t="shared" si="723"/>
        <v/>
      </c>
      <c r="E1639" t="str">
        <f t="shared" si="724"/>
        <v/>
      </c>
      <c r="F1639" t="str">
        <f t="shared" si="725"/>
        <v/>
      </c>
      <c r="G1639" t="str">
        <f t="shared" si="749"/>
        <v/>
      </c>
      <c r="I1639" t="str">
        <f t="shared" si="726"/>
        <v/>
      </c>
      <c r="J1639" t="str">
        <f t="shared" si="727"/>
        <v/>
      </c>
      <c r="K1639" t="str">
        <f t="shared" si="728"/>
        <v/>
      </c>
      <c r="L1639" t="str">
        <f t="shared" si="729"/>
        <v/>
      </c>
      <c r="M1639" t="str">
        <f t="shared" si="730"/>
        <v/>
      </c>
      <c r="N1639" t="str">
        <f t="shared" si="731"/>
        <v/>
      </c>
      <c r="O1639" t="str">
        <f t="shared" si="732"/>
        <v/>
      </c>
      <c r="P1639" t="str">
        <f t="shared" si="733"/>
        <v/>
      </c>
      <c r="Q1639" t="str">
        <f t="shared" si="734"/>
        <v/>
      </c>
      <c r="R1639" t="str">
        <f t="shared" si="735"/>
        <v/>
      </c>
      <c r="S1639" t="str">
        <f t="shared" si="736"/>
        <v/>
      </c>
      <c r="T1639" t="str">
        <f t="shared" si="737"/>
        <v/>
      </c>
      <c r="U1639" t="str">
        <f t="shared" si="738"/>
        <v/>
      </c>
      <c r="V1639" t="str">
        <f t="shared" si="739"/>
        <v/>
      </c>
      <c r="W1639" t="str">
        <f t="shared" si="740"/>
        <v/>
      </c>
      <c r="X1639" t="str">
        <f t="shared" si="741"/>
        <v/>
      </c>
      <c r="Y1639" t="str">
        <f t="shared" si="742"/>
        <v/>
      </c>
      <c r="Z1639" t="str">
        <f t="shared" si="722"/>
        <v/>
      </c>
      <c r="AA1639" t="str">
        <f t="shared" si="743"/>
        <v/>
      </c>
      <c r="AB1639" t="str">
        <f t="shared" si="744"/>
        <v/>
      </c>
      <c r="AC1639" t="str">
        <f t="shared" si="745"/>
        <v/>
      </c>
      <c r="AD1639" t="str">
        <f t="shared" si="746"/>
        <v/>
      </c>
      <c r="AE1639" t="str">
        <f t="shared" si="747"/>
        <v/>
      </c>
      <c r="AF1639" t="str">
        <f t="shared" si="748"/>
        <v/>
      </c>
    </row>
    <row r="1640" spans="4:32" ht="14.4" hidden="1">
      <c r="D1640" t="str">
        <f t="shared" si="723"/>
        <v/>
      </c>
      <c r="E1640" t="str">
        <f t="shared" si="724"/>
        <v/>
      </c>
      <c r="F1640" t="str">
        <f t="shared" si="725"/>
        <v/>
      </c>
      <c r="G1640" t="str">
        <f t="shared" si="749"/>
        <v/>
      </c>
      <c r="I1640" t="str">
        <f t="shared" si="726"/>
        <v/>
      </c>
      <c r="J1640" t="str">
        <f t="shared" si="727"/>
        <v/>
      </c>
      <c r="K1640" t="str">
        <f t="shared" si="728"/>
        <v/>
      </c>
      <c r="L1640" t="str">
        <f t="shared" si="729"/>
        <v/>
      </c>
      <c r="M1640" t="str">
        <f t="shared" si="730"/>
        <v/>
      </c>
      <c r="N1640" t="str">
        <f t="shared" si="731"/>
        <v/>
      </c>
      <c r="O1640" t="str">
        <f t="shared" si="732"/>
        <v/>
      </c>
      <c r="P1640" t="str">
        <f t="shared" si="733"/>
        <v/>
      </c>
      <c r="Q1640" t="str">
        <f t="shared" si="734"/>
        <v/>
      </c>
      <c r="R1640" t="str">
        <f t="shared" si="735"/>
        <v/>
      </c>
      <c r="S1640" t="str">
        <f t="shared" si="736"/>
        <v/>
      </c>
      <c r="T1640" t="str">
        <f t="shared" si="737"/>
        <v/>
      </c>
      <c r="U1640" t="str">
        <f t="shared" si="738"/>
        <v/>
      </c>
      <c r="V1640" t="str">
        <f t="shared" si="739"/>
        <v/>
      </c>
      <c r="W1640" t="str">
        <f t="shared" si="740"/>
        <v/>
      </c>
      <c r="X1640" t="str">
        <f t="shared" si="741"/>
        <v/>
      </c>
      <c r="Y1640" t="str">
        <f t="shared" si="742"/>
        <v/>
      </c>
      <c r="Z1640" t="str">
        <f t="shared" si="722"/>
        <v/>
      </c>
      <c r="AA1640" t="str">
        <f t="shared" si="743"/>
        <v/>
      </c>
      <c r="AB1640" t="str">
        <f t="shared" si="744"/>
        <v/>
      </c>
      <c r="AC1640" t="str">
        <f t="shared" si="745"/>
        <v/>
      </c>
      <c r="AD1640" t="str">
        <f t="shared" si="746"/>
        <v/>
      </c>
      <c r="AE1640" t="str">
        <f t="shared" si="747"/>
        <v/>
      </c>
      <c r="AF1640" t="str">
        <f t="shared" si="748"/>
        <v/>
      </c>
    </row>
    <row r="1641" spans="4:32" ht="14.4" hidden="1">
      <c r="D1641" t="str">
        <f t="shared" si="723"/>
        <v/>
      </c>
      <c r="E1641" t="str">
        <f t="shared" si="724"/>
        <v/>
      </c>
      <c r="F1641" t="str">
        <f t="shared" si="725"/>
        <v/>
      </c>
      <c r="G1641" t="str">
        <f t="shared" si="749"/>
        <v/>
      </c>
      <c r="I1641" t="str">
        <f t="shared" si="726"/>
        <v/>
      </c>
      <c r="J1641" t="str">
        <f t="shared" si="727"/>
        <v/>
      </c>
      <c r="K1641" t="str">
        <f t="shared" si="728"/>
        <v/>
      </c>
      <c r="L1641" t="str">
        <f t="shared" si="729"/>
        <v/>
      </c>
      <c r="M1641" t="str">
        <f t="shared" si="730"/>
        <v/>
      </c>
      <c r="N1641" t="str">
        <f t="shared" si="731"/>
        <v/>
      </c>
      <c r="O1641" t="str">
        <f t="shared" si="732"/>
        <v/>
      </c>
      <c r="P1641" t="str">
        <f t="shared" si="733"/>
        <v/>
      </c>
      <c r="Q1641" t="str">
        <f t="shared" si="734"/>
        <v/>
      </c>
      <c r="R1641" t="str">
        <f t="shared" si="735"/>
        <v/>
      </c>
      <c r="S1641" t="str">
        <f t="shared" si="736"/>
        <v/>
      </c>
      <c r="T1641" t="str">
        <f t="shared" si="737"/>
        <v/>
      </c>
      <c r="U1641" t="str">
        <f t="shared" si="738"/>
        <v/>
      </c>
      <c r="V1641" t="str">
        <f t="shared" si="739"/>
        <v/>
      </c>
      <c r="W1641" t="str">
        <f t="shared" si="740"/>
        <v/>
      </c>
      <c r="X1641" t="str">
        <f t="shared" si="741"/>
        <v/>
      </c>
      <c r="Y1641" t="str">
        <f t="shared" si="742"/>
        <v/>
      </c>
      <c r="Z1641" t="str">
        <f t="shared" si="722"/>
        <v/>
      </c>
      <c r="AA1641" t="str">
        <f t="shared" si="743"/>
        <v/>
      </c>
      <c r="AB1641" t="str">
        <f t="shared" si="744"/>
        <v/>
      </c>
      <c r="AC1641" t="str">
        <f t="shared" si="745"/>
        <v/>
      </c>
      <c r="AD1641" t="str">
        <f t="shared" si="746"/>
        <v/>
      </c>
      <c r="AE1641" t="str">
        <f t="shared" si="747"/>
        <v/>
      </c>
      <c r="AF1641" t="str">
        <f t="shared" si="748"/>
        <v/>
      </c>
    </row>
    <row r="1642" spans="4:32" ht="14.4" hidden="1">
      <c r="D1642" t="str">
        <f t="shared" si="723"/>
        <v/>
      </c>
      <c r="E1642" t="str">
        <f t="shared" si="724"/>
        <v/>
      </c>
      <c r="F1642" t="str">
        <f t="shared" si="725"/>
        <v/>
      </c>
      <c r="G1642" t="str">
        <f t="shared" si="749"/>
        <v/>
      </c>
      <c r="I1642" t="str">
        <f t="shared" si="726"/>
        <v/>
      </c>
      <c r="J1642" t="str">
        <f t="shared" si="727"/>
        <v/>
      </c>
      <c r="K1642" t="str">
        <f t="shared" si="728"/>
        <v/>
      </c>
      <c r="L1642" t="str">
        <f t="shared" si="729"/>
        <v/>
      </c>
      <c r="M1642" t="str">
        <f t="shared" si="730"/>
        <v/>
      </c>
      <c r="N1642" t="str">
        <f t="shared" si="731"/>
        <v/>
      </c>
      <c r="O1642" t="str">
        <f t="shared" si="732"/>
        <v/>
      </c>
      <c r="P1642" t="str">
        <f t="shared" si="733"/>
        <v/>
      </c>
      <c r="Q1642" t="str">
        <f t="shared" si="734"/>
        <v/>
      </c>
      <c r="R1642" t="str">
        <f t="shared" si="735"/>
        <v/>
      </c>
      <c r="S1642" t="str">
        <f t="shared" si="736"/>
        <v/>
      </c>
      <c r="T1642" t="str">
        <f t="shared" si="737"/>
        <v/>
      </c>
      <c r="U1642" t="str">
        <f t="shared" si="738"/>
        <v/>
      </c>
      <c r="V1642" t="str">
        <f t="shared" si="739"/>
        <v/>
      </c>
      <c r="W1642" t="str">
        <f t="shared" si="740"/>
        <v/>
      </c>
      <c r="X1642" t="str">
        <f t="shared" si="741"/>
        <v/>
      </c>
      <c r="Y1642" t="str">
        <f t="shared" si="742"/>
        <v/>
      </c>
      <c r="Z1642" t="str">
        <f t="shared" si="722"/>
        <v/>
      </c>
      <c r="AA1642" t="str">
        <f t="shared" si="743"/>
        <v/>
      </c>
      <c r="AB1642" t="str">
        <f t="shared" si="744"/>
        <v/>
      </c>
      <c r="AC1642" t="str">
        <f t="shared" si="745"/>
        <v/>
      </c>
      <c r="AD1642" t="str">
        <f t="shared" si="746"/>
        <v/>
      </c>
      <c r="AE1642" t="str">
        <f t="shared" si="747"/>
        <v/>
      </c>
      <c r="AF1642" t="str">
        <f t="shared" si="748"/>
        <v/>
      </c>
    </row>
    <row r="1643" spans="4:32" ht="14.4" hidden="1">
      <c r="D1643" t="str">
        <f t="shared" si="723"/>
        <v/>
      </c>
      <c r="E1643" t="str">
        <f t="shared" si="724"/>
        <v/>
      </c>
      <c r="F1643" t="str">
        <f t="shared" si="725"/>
        <v/>
      </c>
      <c r="G1643" t="str">
        <f t="shared" si="749"/>
        <v/>
      </c>
      <c r="I1643" t="str">
        <f t="shared" si="726"/>
        <v/>
      </c>
      <c r="J1643" t="str">
        <f t="shared" si="727"/>
        <v/>
      </c>
      <c r="K1643" t="str">
        <f t="shared" si="728"/>
        <v/>
      </c>
      <c r="L1643" t="str">
        <f t="shared" si="729"/>
        <v/>
      </c>
      <c r="M1643" t="str">
        <f t="shared" si="730"/>
        <v/>
      </c>
      <c r="N1643" t="str">
        <f t="shared" si="731"/>
        <v/>
      </c>
      <c r="O1643" t="str">
        <f t="shared" si="732"/>
        <v/>
      </c>
      <c r="P1643" t="str">
        <f t="shared" si="733"/>
        <v/>
      </c>
      <c r="Q1643" t="str">
        <f t="shared" si="734"/>
        <v/>
      </c>
      <c r="R1643" t="str">
        <f t="shared" si="735"/>
        <v/>
      </c>
      <c r="S1643" t="str">
        <f t="shared" si="736"/>
        <v/>
      </c>
      <c r="T1643" t="str">
        <f t="shared" si="737"/>
        <v/>
      </c>
      <c r="U1643" t="str">
        <f t="shared" si="738"/>
        <v/>
      </c>
      <c r="V1643" t="str">
        <f t="shared" si="739"/>
        <v/>
      </c>
      <c r="W1643" t="str">
        <f t="shared" si="740"/>
        <v/>
      </c>
      <c r="X1643" t="str">
        <f t="shared" si="741"/>
        <v/>
      </c>
      <c r="Y1643" t="str">
        <f t="shared" si="742"/>
        <v/>
      </c>
      <c r="Z1643" t="str">
        <f t="shared" si="722"/>
        <v/>
      </c>
      <c r="AA1643" t="str">
        <f t="shared" si="743"/>
        <v/>
      </c>
      <c r="AB1643" t="str">
        <f t="shared" si="744"/>
        <v/>
      </c>
      <c r="AC1643" t="str">
        <f t="shared" si="745"/>
        <v/>
      </c>
      <c r="AD1643" t="str">
        <f t="shared" si="746"/>
        <v/>
      </c>
      <c r="AE1643" t="str">
        <f t="shared" si="747"/>
        <v/>
      </c>
      <c r="AF1643" t="str">
        <f t="shared" si="748"/>
        <v/>
      </c>
    </row>
    <row r="1644" spans="4:32" ht="14.4" hidden="1">
      <c r="D1644" t="str">
        <f t="shared" si="723"/>
        <v/>
      </c>
      <c r="E1644" t="str">
        <f t="shared" si="724"/>
        <v/>
      </c>
      <c r="F1644" t="str">
        <f t="shared" si="725"/>
        <v/>
      </c>
      <c r="G1644" t="str">
        <f t="shared" si="749"/>
        <v/>
      </c>
      <c r="I1644" t="str">
        <f t="shared" si="726"/>
        <v/>
      </c>
      <c r="J1644" t="str">
        <f t="shared" si="727"/>
        <v/>
      </c>
      <c r="K1644" t="str">
        <f t="shared" si="728"/>
        <v/>
      </c>
      <c r="L1644" t="str">
        <f t="shared" si="729"/>
        <v/>
      </c>
      <c r="M1644" t="str">
        <f t="shared" si="730"/>
        <v/>
      </c>
      <c r="N1644" t="str">
        <f t="shared" si="731"/>
        <v/>
      </c>
      <c r="O1644" t="str">
        <f t="shared" si="732"/>
        <v/>
      </c>
      <c r="P1644" t="str">
        <f t="shared" si="733"/>
        <v/>
      </c>
      <c r="Q1644" t="str">
        <f t="shared" si="734"/>
        <v/>
      </c>
      <c r="R1644" t="str">
        <f t="shared" si="735"/>
        <v/>
      </c>
      <c r="S1644" t="str">
        <f t="shared" si="736"/>
        <v/>
      </c>
      <c r="T1644" t="str">
        <f t="shared" si="737"/>
        <v/>
      </c>
      <c r="U1644" t="str">
        <f t="shared" si="738"/>
        <v/>
      </c>
      <c r="V1644" t="str">
        <f t="shared" si="739"/>
        <v/>
      </c>
      <c r="W1644" t="str">
        <f t="shared" si="740"/>
        <v/>
      </c>
      <c r="X1644" t="str">
        <f t="shared" si="741"/>
        <v/>
      </c>
      <c r="Y1644" t="str">
        <f t="shared" si="742"/>
        <v/>
      </c>
      <c r="Z1644" t="str">
        <f t="shared" si="722"/>
        <v/>
      </c>
      <c r="AA1644" t="str">
        <f t="shared" si="743"/>
        <v/>
      </c>
      <c r="AB1644" t="str">
        <f t="shared" si="744"/>
        <v/>
      </c>
      <c r="AC1644" t="str">
        <f t="shared" si="745"/>
        <v/>
      </c>
      <c r="AD1644" t="str">
        <f t="shared" si="746"/>
        <v/>
      </c>
      <c r="AE1644" t="str">
        <f t="shared" si="747"/>
        <v/>
      </c>
      <c r="AF1644" t="str">
        <f t="shared" si="748"/>
        <v/>
      </c>
    </row>
    <row r="1645" spans="4:32" ht="14.4" hidden="1">
      <c r="D1645" t="str">
        <f t="shared" si="723"/>
        <v/>
      </c>
      <c r="E1645" t="str">
        <f t="shared" si="724"/>
        <v/>
      </c>
      <c r="F1645" t="str">
        <f t="shared" si="725"/>
        <v/>
      </c>
      <c r="G1645" t="str">
        <f t="shared" si="749"/>
        <v/>
      </c>
      <c r="I1645" t="str">
        <f t="shared" si="726"/>
        <v/>
      </c>
      <c r="J1645" t="str">
        <f t="shared" si="727"/>
        <v/>
      </c>
      <c r="K1645" t="str">
        <f t="shared" si="728"/>
        <v/>
      </c>
      <c r="L1645" t="str">
        <f t="shared" si="729"/>
        <v/>
      </c>
      <c r="M1645" t="str">
        <f t="shared" si="730"/>
        <v/>
      </c>
      <c r="N1645" t="str">
        <f t="shared" si="731"/>
        <v/>
      </c>
      <c r="O1645" t="str">
        <f t="shared" si="732"/>
        <v/>
      </c>
      <c r="P1645" t="str">
        <f t="shared" si="733"/>
        <v/>
      </c>
      <c r="Q1645" t="str">
        <f t="shared" si="734"/>
        <v/>
      </c>
      <c r="R1645" t="str">
        <f t="shared" si="735"/>
        <v/>
      </c>
      <c r="S1645" t="str">
        <f t="shared" si="736"/>
        <v/>
      </c>
      <c r="T1645" t="str">
        <f t="shared" si="737"/>
        <v/>
      </c>
      <c r="U1645" t="str">
        <f t="shared" si="738"/>
        <v/>
      </c>
      <c r="V1645" t="str">
        <f t="shared" si="739"/>
        <v/>
      </c>
      <c r="W1645" t="str">
        <f t="shared" si="740"/>
        <v/>
      </c>
      <c r="X1645" t="str">
        <f t="shared" si="741"/>
        <v/>
      </c>
      <c r="Y1645" t="str">
        <f t="shared" si="742"/>
        <v/>
      </c>
      <c r="Z1645" t="str">
        <f t="shared" si="722"/>
        <v/>
      </c>
      <c r="AA1645" t="str">
        <f t="shared" si="743"/>
        <v/>
      </c>
      <c r="AB1645" t="str">
        <f t="shared" si="744"/>
        <v/>
      </c>
      <c r="AC1645" t="str">
        <f t="shared" si="745"/>
        <v/>
      </c>
      <c r="AD1645" t="str">
        <f t="shared" si="746"/>
        <v/>
      </c>
      <c r="AE1645" t="str">
        <f t="shared" si="747"/>
        <v/>
      </c>
      <c r="AF1645" t="str">
        <f t="shared" si="748"/>
        <v/>
      </c>
    </row>
    <row r="1646" spans="4:32" ht="14.4" hidden="1">
      <c r="D1646" t="str">
        <f t="shared" si="723"/>
        <v/>
      </c>
      <c r="E1646" t="str">
        <f t="shared" si="724"/>
        <v/>
      </c>
      <c r="F1646" t="str">
        <f t="shared" si="725"/>
        <v/>
      </c>
      <c r="G1646" t="str">
        <f t="shared" si="749"/>
        <v/>
      </c>
      <c r="I1646" t="str">
        <f t="shared" si="726"/>
        <v/>
      </c>
      <c r="J1646" t="str">
        <f t="shared" si="727"/>
        <v/>
      </c>
      <c r="K1646" t="str">
        <f t="shared" si="728"/>
        <v/>
      </c>
      <c r="L1646" t="str">
        <f t="shared" si="729"/>
        <v/>
      </c>
      <c r="M1646" t="str">
        <f t="shared" si="730"/>
        <v/>
      </c>
      <c r="N1646" t="str">
        <f t="shared" si="731"/>
        <v/>
      </c>
      <c r="O1646" t="str">
        <f t="shared" si="732"/>
        <v/>
      </c>
      <c r="P1646" t="str">
        <f t="shared" si="733"/>
        <v/>
      </c>
      <c r="Q1646" t="str">
        <f t="shared" si="734"/>
        <v/>
      </c>
      <c r="R1646" t="str">
        <f t="shared" si="735"/>
        <v/>
      </c>
      <c r="S1646" t="str">
        <f t="shared" si="736"/>
        <v/>
      </c>
      <c r="T1646" t="str">
        <f t="shared" si="737"/>
        <v/>
      </c>
      <c r="U1646" t="str">
        <f t="shared" si="738"/>
        <v/>
      </c>
      <c r="V1646" t="str">
        <f t="shared" si="739"/>
        <v/>
      </c>
      <c r="W1646" t="str">
        <f t="shared" si="740"/>
        <v/>
      </c>
      <c r="X1646" t="str">
        <f t="shared" si="741"/>
        <v/>
      </c>
      <c r="Y1646" t="str">
        <f t="shared" si="742"/>
        <v/>
      </c>
      <c r="Z1646" t="str">
        <f t="shared" si="722"/>
        <v/>
      </c>
      <c r="AA1646" t="str">
        <f t="shared" si="743"/>
        <v/>
      </c>
      <c r="AB1646" t="str">
        <f t="shared" si="744"/>
        <v/>
      </c>
      <c r="AC1646" t="str">
        <f t="shared" si="745"/>
        <v/>
      </c>
      <c r="AD1646" t="str">
        <f t="shared" si="746"/>
        <v/>
      </c>
      <c r="AE1646" t="str">
        <f t="shared" si="747"/>
        <v/>
      </c>
      <c r="AF1646" t="str">
        <f t="shared" si="748"/>
        <v/>
      </c>
    </row>
    <row r="1647" spans="4:32" ht="14.4" hidden="1">
      <c r="D1647" t="str">
        <f t="shared" si="723"/>
        <v/>
      </c>
      <c r="E1647" t="str">
        <f t="shared" si="724"/>
        <v/>
      </c>
      <c r="F1647" t="str">
        <f t="shared" si="725"/>
        <v/>
      </c>
      <c r="G1647" t="str">
        <f t="shared" si="749"/>
        <v/>
      </c>
      <c r="I1647" t="str">
        <f t="shared" si="726"/>
        <v/>
      </c>
      <c r="J1647" t="str">
        <f t="shared" si="727"/>
        <v/>
      </c>
      <c r="K1647" t="str">
        <f t="shared" si="728"/>
        <v/>
      </c>
      <c r="L1647" t="str">
        <f t="shared" si="729"/>
        <v/>
      </c>
      <c r="M1647" t="str">
        <f t="shared" si="730"/>
        <v/>
      </c>
      <c r="N1647" t="str">
        <f t="shared" si="731"/>
        <v/>
      </c>
      <c r="O1647" t="str">
        <f t="shared" si="732"/>
        <v/>
      </c>
      <c r="P1647" t="str">
        <f t="shared" si="733"/>
        <v/>
      </c>
      <c r="Q1647" t="str">
        <f t="shared" si="734"/>
        <v/>
      </c>
      <c r="R1647" t="str">
        <f t="shared" si="735"/>
        <v/>
      </c>
      <c r="S1647" t="str">
        <f t="shared" si="736"/>
        <v/>
      </c>
      <c r="T1647" t="str">
        <f t="shared" si="737"/>
        <v/>
      </c>
      <c r="U1647" t="str">
        <f t="shared" si="738"/>
        <v/>
      </c>
      <c r="V1647" t="str">
        <f t="shared" si="739"/>
        <v/>
      </c>
      <c r="W1647" t="str">
        <f t="shared" si="740"/>
        <v/>
      </c>
      <c r="X1647" t="str">
        <f t="shared" si="741"/>
        <v/>
      </c>
      <c r="Y1647" t="str">
        <f t="shared" si="742"/>
        <v/>
      </c>
      <c r="Z1647" t="str">
        <f t="shared" si="722"/>
        <v/>
      </c>
      <c r="AA1647" t="str">
        <f t="shared" si="743"/>
        <v/>
      </c>
      <c r="AB1647" t="str">
        <f t="shared" si="744"/>
        <v/>
      </c>
      <c r="AC1647" t="str">
        <f t="shared" si="745"/>
        <v/>
      </c>
      <c r="AD1647" t="str">
        <f t="shared" si="746"/>
        <v/>
      </c>
      <c r="AE1647" t="str">
        <f t="shared" si="747"/>
        <v/>
      </c>
      <c r="AF1647" t="str">
        <f t="shared" si="748"/>
        <v/>
      </c>
    </row>
    <row r="1648" spans="4:32" ht="14.4" hidden="1">
      <c r="D1648" t="str">
        <f t="shared" si="723"/>
        <v/>
      </c>
      <c r="E1648" t="str">
        <f t="shared" si="724"/>
        <v/>
      </c>
      <c r="F1648" t="str">
        <f t="shared" si="725"/>
        <v/>
      </c>
      <c r="G1648" t="str">
        <f t="shared" si="749"/>
        <v/>
      </c>
      <c r="I1648" t="str">
        <f t="shared" si="726"/>
        <v/>
      </c>
      <c r="J1648" t="str">
        <f t="shared" si="727"/>
        <v/>
      </c>
      <c r="K1648" t="str">
        <f t="shared" si="728"/>
        <v/>
      </c>
      <c r="L1648" t="str">
        <f t="shared" si="729"/>
        <v/>
      </c>
      <c r="M1648" t="str">
        <f t="shared" si="730"/>
        <v/>
      </c>
      <c r="N1648" t="str">
        <f t="shared" si="731"/>
        <v/>
      </c>
      <c r="O1648" t="str">
        <f t="shared" si="732"/>
        <v/>
      </c>
      <c r="P1648" t="str">
        <f t="shared" si="733"/>
        <v/>
      </c>
      <c r="Q1648" t="str">
        <f t="shared" si="734"/>
        <v/>
      </c>
      <c r="R1648" t="str">
        <f t="shared" si="735"/>
        <v/>
      </c>
      <c r="S1648" t="str">
        <f t="shared" si="736"/>
        <v/>
      </c>
      <c r="T1648" t="str">
        <f t="shared" si="737"/>
        <v/>
      </c>
      <c r="U1648" t="str">
        <f t="shared" si="738"/>
        <v/>
      </c>
      <c r="V1648" t="str">
        <f t="shared" si="739"/>
        <v/>
      </c>
      <c r="W1648" t="str">
        <f t="shared" si="740"/>
        <v/>
      </c>
      <c r="X1648" t="str">
        <f t="shared" si="741"/>
        <v/>
      </c>
      <c r="Y1648" t="str">
        <f t="shared" si="742"/>
        <v/>
      </c>
      <c r="Z1648" t="str">
        <f t="shared" si="722"/>
        <v/>
      </c>
      <c r="AA1648" t="str">
        <f t="shared" si="743"/>
        <v/>
      </c>
      <c r="AB1648" t="str">
        <f t="shared" si="744"/>
        <v/>
      </c>
      <c r="AC1648" t="str">
        <f t="shared" si="745"/>
        <v/>
      </c>
      <c r="AD1648" t="str">
        <f t="shared" si="746"/>
        <v/>
      </c>
      <c r="AE1648" t="str">
        <f t="shared" si="747"/>
        <v/>
      </c>
      <c r="AF1648" t="str">
        <f t="shared" si="748"/>
        <v/>
      </c>
    </row>
    <row r="1649" spans="4:32" ht="14.4" hidden="1">
      <c r="D1649" t="str">
        <f t="shared" si="723"/>
        <v/>
      </c>
      <c r="E1649" t="str">
        <f t="shared" si="724"/>
        <v/>
      </c>
      <c r="F1649" t="str">
        <f t="shared" si="725"/>
        <v/>
      </c>
      <c r="G1649" t="str">
        <f t="shared" si="749"/>
        <v/>
      </c>
      <c r="I1649" t="str">
        <f t="shared" si="726"/>
        <v/>
      </c>
      <c r="J1649" t="str">
        <f t="shared" si="727"/>
        <v/>
      </c>
      <c r="K1649" t="str">
        <f t="shared" si="728"/>
        <v/>
      </c>
      <c r="L1649" t="str">
        <f t="shared" si="729"/>
        <v/>
      </c>
      <c r="M1649" t="str">
        <f t="shared" si="730"/>
        <v/>
      </c>
      <c r="N1649" t="str">
        <f t="shared" si="731"/>
        <v/>
      </c>
      <c r="O1649" t="str">
        <f t="shared" si="732"/>
        <v/>
      </c>
      <c r="P1649" t="str">
        <f t="shared" si="733"/>
        <v/>
      </c>
      <c r="Q1649" t="str">
        <f t="shared" si="734"/>
        <v/>
      </c>
      <c r="R1649" t="str">
        <f t="shared" si="735"/>
        <v/>
      </c>
      <c r="S1649" t="str">
        <f t="shared" si="736"/>
        <v/>
      </c>
      <c r="T1649" t="str">
        <f t="shared" si="737"/>
        <v/>
      </c>
      <c r="U1649" t="str">
        <f t="shared" si="738"/>
        <v/>
      </c>
      <c r="V1649" t="str">
        <f t="shared" si="739"/>
        <v/>
      </c>
      <c r="W1649" t="str">
        <f t="shared" si="740"/>
        <v/>
      </c>
      <c r="X1649" t="str">
        <f t="shared" si="741"/>
        <v/>
      </c>
      <c r="Y1649" t="str">
        <f t="shared" si="742"/>
        <v/>
      </c>
      <c r="Z1649" t="str">
        <f t="shared" si="722"/>
        <v/>
      </c>
      <c r="AA1649" t="str">
        <f t="shared" si="743"/>
        <v/>
      </c>
      <c r="AB1649" t="str">
        <f t="shared" si="744"/>
        <v/>
      </c>
      <c r="AC1649" t="str">
        <f t="shared" si="745"/>
        <v/>
      </c>
      <c r="AD1649" t="str">
        <f t="shared" si="746"/>
        <v/>
      </c>
      <c r="AE1649" t="str">
        <f t="shared" si="747"/>
        <v/>
      </c>
      <c r="AF1649" t="str">
        <f t="shared" si="748"/>
        <v/>
      </c>
    </row>
    <row r="1650" spans="4:32" ht="14.4" hidden="1">
      <c r="D1650" t="str">
        <f t="shared" si="723"/>
        <v/>
      </c>
      <c r="E1650" t="str">
        <f t="shared" si="724"/>
        <v/>
      </c>
      <c r="F1650" t="str">
        <f t="shared" si="725"/>
        <v/>
      </c>
      <c r="G1650" t="str">
        <f t="shared" si="749"/>
        <v/>
      </c>
      <c r="I1650" t="str">
        <f t="shared" si="726"/>
        <v/>
      </c>
      <c r="J1650" t="str">
        <f t="shared" si="727"/>
        <v/>
      </c>
      <c r="K1650" t="str">
        <f t="shared" si="728"/>
        <v/>
      </c>
      <c r="L1650" t="str">
        <f t="shared" si="729"/>
        <v/>
      </c>
      <c r="M1650" t="str">
        <f t="shared" si="730"/>
        <v/>
      </c>
      <c r="N1650" t="str">
        <f t="shared" si="731"/>
        <v/>
      </c>
      <c r="O1650" t="str">
        <f t="shared" si="732"/>
        <v/>
      </c>
      <c r="P1650" t="str">
        <f t="shared" si="733"/>
        <v/>
      </c>
      <c r="Q1650" t="str">
        <f t="shared" si="734"/>
        <v/>
      </c>
      <c r="R1650" t="str">
        <f t="shared" si="735"/>
        <v/>
      </c>
      <c r="S1650" t="str">
        <f t="shared" si="736"/>
        <v/>
      </c>
      <c r="T1650" t="str">
        <f t="shared" si="737"/>
        <v/>
      </c>
      <c r="U1650" t="str">
        <f t="shared" si="738"/>
        <v/>
      </c>
      <c r="V1650" t="str">
        <f t="shared" si="739"/>
        <v/>
      </c>
      <c r="W1650" t="str">
        <f t="shared" si="740"/>
        <v/>
      </c>
      <c r="X1650" t="str">
        <f t="shared" si="741"/>
        <v/>
      </c>
      <c r="Y1650" t="str">
        <f t="shared" si="742"/>
        <v/>
      </c>
      <c r="Z1650" t="str">
        <f t="shared" si="722"/>
        <v/>
      </c>
      <c r="AA1650" t="str">
        <f t="shared" si="743"/>
        <v/>
      </c>
      <c r="AB1650" t="str">
        <f t="shared" si="744"/>
        <v/>
      </c>
      <c r="AC1650" t="str">
        <f t="shared" si="745"/>
        <v/>
      </c>
      <c r="AD1650" t="str">
        <f t="shared" si="746"/>
        <v/>
      </c>
      <c r="AE1650" t="str">
        <f t="shared" si="747"/>
        <v/>
      </c>
      <c r="AF1650" t="str">
        <f t="shared" si="748"/>
        <v/>
      </c>
    </row>
    <row r="1651" spans="4:32" ht="14.4" hidden="1">
      <c r="D1651" t="str">
        <f t="shared" si="723"/>
        <v/>
      </c>
      <c r="E1651" t="str">
        <f t="shared" si="724"/>
        <v/>
      </c>
      <c r="F1651" t="str">
        <f t="shared" si="725"/>
        <v/>
      </c>
      <c r="G1651" t="str">
        <f t="shared" si="749"/>
        <v/>
      </c>
      <c r="I1651" t="str">
        <f t="shared" si="726"/>
        <v/>
      </c>
      <c r="J1651" t="str">
        <f t="shared" si="727"/>
        <v/>
      </c>
      <c r="K1651" t="str">
        <f t="shared" si="728"/>
        <v/>
      </c>
      <c r="L1651" t="str">
        <f t="shared" si="729"/>
        <v/>
      </c>
      <c r="M1651" t="str">
        <f t="shared" si="730"/>
        <v/>
      </c>
      <c r="N1651" t="str">
        <f t="shared" si="731"/>
        <v/>
      </c>
      <c r="O1651" t="str">
        <f t="shared" si="732"/>
        <v/>
      </c>
      <c r="P1651" t="str">
        <f t="shared" si="733"/>
        <v/>
      </c>
      <c r="Q1651" t="str">
        <f t="shared" si="734"/>
        <v/>
      </c>
      <c r="R1651" t="str">
        <f t="shared" si="735"/>
        <v/>
      </c>
      <c r="S1651" t="str">
        <f t="shared" si="736"/>
        <v/>
      </c>
      <c r="T1651" t="str">
        <f t="shared" si="737"/>
        <v/>
      </c>
      <c r="U1651" t="str">
        <f t="shared" si="738"/>
        <v/>
      </c>
      <c r="V1651" t="str">
        <f t="shared" si="739"/>
        <v/>
      </c>
      <c r="W1651" t="str">
        <f t="shared" si="740"/>
        <v/>
      </c>
      <c r="X1651" t="str">
        <f t="shared" si="741"/>
        <v/>
      </c>
      <c r="Y1651" t="str">
        <f t="shared" si="742"/>
        <v/>
      </c>
      <c r="Z1651" t="str">
        <f t="shared" si="722"/>
        <v/>
      </c>
      <c r="AA1651" t="str">
        <f t="shared" si="743"/>
        <v/>
      </c>
      <c r="AB1651" t="str">
        <f t="shared" si="744"/>
        <v/>
      </c>
      <c r="AC1651" t="str">
        <f t="shared" si="745"/>
        <v/>
      </c>
      <c r="AD1651" t="str">
        <f t="shared" si="746"/>
        <v/>
      </c>
      <c r="AE1651" t="str">
        <f t="shared" si="747"/>
        <v/>
      </c>
      <c r="AF1651" t="str">
        <f t="shared" si="748"/>
        <v/>
      </c>
    </row>
    <row r="1652" spans="4:32" ht="14.4" hidden="1">
      <c r="D1652" t="str">
        <f t="shared" si="723"/>
        <v/>
      </c>
      <c r="E1652" t="str">
        <f t="shared" si="724"/>
        <v/>
      </c>
      <c r="F1652" t="str">
        <f t="shared" si="725"/>
        <v/>
      </c>
      <c r="G1652" t="str">
        <f t="shared" si="749"/>
        <v/>
      </c>
      <c r="I1652" t="str">
        <f t="shared" si="726"/>
        <v/>
      </c>
      <c r="J1652" t="str">
        <f t="shared" si="727"/>
        <v/>
      </c>
      <c r="K1652" t="str">
        <f t="shared" si="728"/>
        <v/>
      </c>
      <c r="L1652" t="str">
        <f t="shared" si="729"/>
        <v/>
      </c>
      <c r="M1652" t="str">
        <f t="shared" si="730"/>
        <v/>
      </c>
      <c r="N1652" t="str">
        <f t="shared" si="731"/>
        <v/>
      </c>
      <c r="O1652" t="str">
        <f t="shared" si="732"/>
        <v/>
      </c>
      <c r="P1652" t="str">
        <f t="shared" si="733"/>
        <v/>
      </c>
      <c r="Q1652" t="str">
        <f t="shared" si="734"/>
        <v/>
      </c>
      <c r="R1652" t="str">
        <f t="shared" si="735"/>
        <v/>
      </c>
      <c r="S1652" t="str">
        <f t="shared" si="736"/>
        <v/>
      </c>
      <c r="T1652" t="str">
        <f t="shared" si="737"/>
        <v/>
      </c>
      <c r="U1652" t="str">
        <f t="shared" si="738"/>
        <v/>
      </c>
      <c r="V1652" t="str">
        <f t="shared" si="739"/>
        <v/>
      </c>
      <c r="W1652" t="str">
        <f t="shared" si="740"/>
        <v/>
      </c>
      <c r="X1652" t="str">
        <f t="shared" si="741"/>
        <v/>
      </c>
      <c r="Y1652" t="str">
        <f t="shared" si="742"/>
        <v/>
      </c>
      <c r="Z1652" t="str">
        <f t="shared" si="722"/>
        <v/>
      </c>
      <c r="AA1652" t="str">
        <f t="shared" si="743"/>
        <v/>
      </c>
      <c r="AB1652" t="str">
        <f t="shared" si="744"/>
        <v/>
      </c>
      <c r="AC1652" t="str">
        <f t="shared" si="745"/>
        <v/>
      </c>
      <c r="AD1652" t="str">
        <f t="shared" si="746"/>
        <v/>
      </c>
      <c r="AE1652" t="str">
        <f t="shared" si="747"/>
        <v/>
      </c>
      <c r="AF1652" t="str">
        <f t="shared" si="748"/>
        <v/>
      </c>
    </row>
    <row r="1653" spans="4:32" ht="14.4" hidden="1">
      <c r="D1653" t="str">
        <f t="shared" si="723"/>
        <v/>
      </c>
      <c r="E1653" t="str">
        <f t="shared" si="724"/>
        <v/>
      </c>
      <c r="F1653" t="str">
        <f t="shared" si="725"/>
        <v/>
      </c>
      <c r="G1653" t="str">
        <f t="shared" si="749"/>
        <v/>
      </c>
      <c r="I1653" t="str">
        <f t="shared" si="726"/>
        <v/>
      </c>
      <c r="J1653" t="str">
        <f t="shared" si="727"/>
        <v/>
      </c>
      <c r="K1653" t="str">
        <f t="shared" si="728"/>
        <v/>
      </c>
      <c r="L1653" t="str">
        <f t="shared" si="729"/>
        <v/>
      </c>
      <c r="M1653" t="str">
        <f t="shared" si="730"/>
        <v/>
      </c>
      <c r="N1653" t="str">
        <f t="shared" si="731"/>
        <v/>
      </c>
      <c r="O1653" t="str">
        <f t="shared" si="732"/>
        <v/>
      </c>
      <c r="P1653" t="str">
        <f t="shared" si="733"/>
        <v/>
      </c>
      <c r="Q1653" t="str">
        <f t="shared" si="734"/>
        <v/>
      </c>
      <c r="R1653" t="str">
        <f t="shared" si="735"/>
        <v/>
      </c>
      <c r="S1653" t="str">
        <f t="shared" si="736"/>
        <v/>
      </c>
      <c r="T1653" t="str">
        <f t="shared" si="737"/>
        <v/>
      </c>
      <c r="U1653" t="str">
        <f t="shared" si="738"/>
        <v/>
      </c>
      <c r="V1653" t="str">
        <f t="shared" si="739"/>
        <v/>
      </c>
      <c r="W1653" t="str">
        <f t="shared" si="740"/>
        <v/>
      </c>
      <c r="X1653" t="str">
        <f t="shared" si="741"/>
        <v/>
      </c>
      <c r="Y1653" t="str">
        <f t="shared" si="742"/>
        <v/>
      </c>
      <c r="Z1653" t="str">
        <f t="shared" ref="Z1653:Z1716" si="750">IF(ISBLANK(A1653), "", BR1653)</f>
        <v/>
      </c>
      <c r="AA1653" t="str">
        <f t="shared" si="743"/>
        <v/>
      </c>
      <c r="AB1653" t="str">
        <f t="shared" si="744"/>
        <v/>
      </c>
      <c r="AC1653" t="str">
        <f t="shared" si="745"/>
        <v/>
      </c>
      <c r="AD1653" t="str">
        <f t="shared" si="746"/>
        <v/>
      </c>
      <c r="AE1653" t="str">
        <f t="shared" si="747"/>
        <v/>
      </c>
      <c r="AF1653" t="str">
        <f t="shared" si="748"/>
        <v/>
      </c>
    </row>
    <row r="1654" spans="4:32" ht="14.4" hidden="1">
      <c r="D1654" t="str">
        <f t="shared" si="723"/>
        <v/>
      </c>
      <c r="E1654" t="str">
        <f t="shared" si="724"/>
        <v/>
      </c>
      <c r="F1654" t="str">
        <f t="shared" si="725"/>
        <v/>
      </c>
      <c r="G1654" t="str">
        <f t="shared" si="749"/>
        <v/>
      </c>
      <c r="I1654" t="str">
        <f t="shared" si="726"/>
        <v/>
      </c>
      <c r="J1654" t="str">
        <f t="shared" si="727"/>
        <v/>
      </c>
      <c r="K1654" t="str">
        <f t="shared" si="728"/>
        <v/>
      </c>
      <c r="L1654" t="str">
        <f t="shared" si="729"/>
        <v/>
      </c>
      <c r="M1654" t="str">
        <f t="shared" si="730"/>
        <v/>
      </c>
      <c r="N1654" t="str">
        <f t="shared" si="731"/>
        <v/>
      </c>
      <c r="O1654" t="str">
        <f t="shared" si="732"/>
        <v/>
      </c>
      <c r="P1654" t="str">
        <f t="shared" si="733"/>
        <v/>
      </c>
      <c r="Q1654" t="str">
        <f t="shared" si="734"/>
        <v/>
      </c>
      <c r="R1654" t="str">
        <f t="shared" si="735"/>
        <v/>
      </c>
      <c r="S1654" t="str">
        <f t="shared" si="736"/>
        <v/>
      </c>
      <c r="T1654" t="str">
        <f t="shared" si="737"/>
        <v/>
      </c>
      <c r="U1654" t="str">
        <f t="shared" si="738"/>
        <v/>
      </c>
      <c r="V1654" t="str">
        <f t="shared" si="739"/>
        <v/>
      </c>
      <c r="W1654" t="str">
        <f t="shared" si="740"/>
        <v/>
      </c>
      <c r="X1654" t="str">
        <f t="shared" si="741"/>
        <v/>
      </c>
      <c r="Y1654" t="str">
        <f t="shared" si="742"/>
        <v/>
      </c>
      <c r="Z1654" t="str">
        <f t="shared" si="750"/>
        <v/>
      </c>
      <c r="AA1654" t="str">
        <f t="shared" si="743"/>
        <v/>
      </c>
      <c r="AB1654" t="str">
        <f t="shared" si="744"/>
        <v/>
      </c>
      <c r="AC1654" t="str">
        <f t="shared" si="745"/>
        <v/>
      </c>
      <c r="AD1654" t="str">
        <f t="shared" si="746"/>
        <v/>
      </c>
      <c r="AE1654" t="str">
        <f t="shared" si="747"/>
        <v/>
      </c>
      <c r="AF1654" t="str">
        <f t="shared" si="748"/>
        <v/>
      </c>
    </row>
    <row r="1655" spans="4:32" ht="14.4" hidden="1">
      <c r="D1655" t="str">
        <f t="shared" si="723"/>
        <v/>
      </c>
      <c r="E1655" t="str">
        <f t="shared" si="724"/>
        <v/>
      </c>
      <c r="F1655" t="str">
        <f t="shared" si="725"/>
        <v/>
      </c>
      <c r="G1655" t="str">
        <f t="shared" si="749"/>
        <v/>
      </c>
      <c r="I1655" t="str">
        <f t="shared" si="726"/>
        <v/>
      </c>
      <c r="J1655" t="str">
        <f t="shared" si="727"/>
        <v/>
      </c>
      <c r="K1655" t="str">
        <f t="shared" si="728"/>
        <v/>
      </c>
      <c r="L1655" t="str">
        <f t="shared" si="729"/>
        <v/>
      </c>
      <c r="M1655" t="str">
        <f t="shared" si="730"/>
        <v/>
      </c>
      <c r="N1655" t="str">
        <f t="shared" si="731"/>
        <v/>
      </c>
      <c r="O1655" t="str">
        <f t="shared" si="732"/>
        <v/>
      </c>
      <c r="P1655" t="str">
        <f t="shared" si="733"/>
        <v/>
      </c>
      <c r="Q1655" t="str">
        <f t="shared" si="734"/>
        <v/>
      </c>
      <c r="R1655" t="str">
        <f t="shared" si="735"/>
        <v/>
      </c>
      <c r="S1655" t="str">
        <f t="shared" si="736"/>
        <v/>
      </c>
      <c r="T1655" t="str">
        <f t="shared" si="737"/>
        <v/>
      </c>
      <c r="U1655" t="str">
        <f t="shared" si="738"/>
        <v/>
      </c>
      <c r="V1655" t="str">
        <f t="shared" si="739"/>
        <v/>
      </c>
      <c r="W1655" t="str">
        <f t="shared" si="740"/>
        <v/>
      </c>
      <c r="X1655" t="str">
        <f t="shared" si="741"/>
        <v/>
      </c>
      <c r="Y1655" t="str">
        <f t="shared" si="742"/>
        <v/>
      </c>
      <c r="Z1655" t="str">
        <f t="shared" si="750"/>
        <v/>
      </c>
      <c r="AA1655" t="str">
        <f t="shared" si="743"/>
        <v/>
      </c>
      <c r="AB1655" t="str">
        <f t="shared" si="744"/>
        <v/>
      </c>
      <c r="AC1655" t="str">
        <f t="shared" si="745"/>
        <v/>
      </c>
      <c r="AD1655" t="str">
        <f t="shared" si="746"/>
        <v/>
      </c>
      <c r="AE1655" t="str">
        <f t="shared" si="747"/>
        <v/>
      </c>
      <c r="AF1655" t="str">
        <f t="shared" si="748"/>
        <v/>
      </c>
    </row>
    <row r="1656" spans="4:32" ht="14.4" hidden="1">
      <c r="D1656" t="str">
        <f t="shared" si="723"/>
        <v/>
      </c>
      <c r="E1656" t="str">
        <f t="shared" si="724"/>
        <v/>
      </c>
      <c r="F1656" t="str">
        <f t="shared" si="725"/>
        <v/>
      </c>
      <c r="G1656" t="str">
        <f t="shared" si="749"/>
        <v/>
      </c>
      <c r="I1656" t="str">
        <f t="shared" si="726"/>
        <v/>
      </c>
      <c r="J1656" t="str">
        <f t="shared" si="727"/>
        <v/>
      </c>
      <c r="K1656" t="str">
        <f t="shared" si="728"/>
        <v/>
      </c>
      <c r="L1656" t="str">
        <f t="shared" si="729"/>
        <v/>
      </c>
      <c r="M1656" t="str">
        <f t="shared" si="730"/>
        <v/>
      </c>
      <c r="N1656" t="str">
        <f t="shared" si="731"/>
        <v/>
      </c>
      <c r="O1656" t="str">
        <f t="shared" si="732"/>
        <v/>
      </c>
      <c r="P1656" t="str">
        <f t="shared" si="733"/>
        <v/>
      </c>
      <c r="Q1656" t="str">
        <f t="shared" si="734"/>
        <v/>
      </c>
      <c r="R1656" t="str">
        <f t="shared" si="735"/>
        <v/>
      </c>
      <c r="S1656" t="str">
        <f t="shared" si="736"/>
        <v/>
      </c>
      <c r="T1656" t="str">
        <f t="shared" si="737"/>
        <v/>
      </c>
      <c r="U1656" t="str">
        <f t="shared" si="738"/>
        <v/>
      </c>
      <c r="V1656" t="str">
        <f t="shared" si="739"/>
        <v/>
      </c>
      <c r="W1656" t="str">
        <f t="shared" si="740"/>
        <v/>
      </c>
      <c r="X1656" t="str">
        <f t="shared" si="741"/>
        <v/>
      </c>
      <c r="Y1656" t="str">
        <f t="shared" si="742"/>
        <v/>
      </c>
      <c r="Z1656" t="str">
        <f t="shared" si="750"/>
        <v/>
      </c>
      <c r="AA1656" t="str">
        <f t="shared" si="743"/>
        <v/>
      </c>
      <c r="AB1656" t="str">
        <f t="shared" si="744"/>
        <v/>
      </c>
      <c r="AC1656" t="str">
        <f t="shared" si="745"/>
        <v/>
      </c>
      <c r="AD1656" t="str">
        <f t="shared" si="746"/>
        <v/>
      </c>
      <c r="AE1656" t="str">
        <f t="shared" si="747"/>
        <v/>
      </c>
      <c r="AF1656" t="str">
        <f t="shared" si="748"/>
        <v/>
      </c>
    </row>
    <row r="1657" spans="4:32" ht="14.4" hidden="1">
      <c r="D1657" t="str">
        <f t="shared" si="723"/>
        <v/>
      </c>
      <c r="E1657" t="str">
        <f t="shared" si="724"/>
        <v/>
      </c>
      <c r="F1657" t="str">
        <f t="shared" si="725"/>
        <v/>
      </c>
      <c r="G1657" t="str">
        <f t="shared" si="749"/>
        <v/>
      </c>
      <c r="I1657" t="str">
        <f t="shared" si="726"/>
        <v/>
      </c>
      <c r="J1657" t="str">
        <f t="shared" si="727"/>
        <v/>
      </c>
      <c r="K1657" t="str">
        <f t="shared" si="728"/>
        <v/>
      </c>
      <c r="L1657" t="str">
        <f t="shared" si="729"/>
        <v/>
      </c>
      <c r="M1657" t="str">
        <f t="shared" si="730"/>
        <v/>
      </c>
      <c r="N1657" t="str">
        <f t="shared" si="731"/>
        <v/>
      </c>
      <c r="O1657" t="str">
        <f t="shared" si="732"/>
        <v/>
      </c>
      <c r="P1657" t="str">
        <f t="shared" si="733"/>
        <v/>
      </c>
      <c r="Q1657" t="str">
        <f t="shared" si="734"/>
        <v/>
      </c>
      <c r="R1657" t="str">
        <f t="shared" si="735"/>
        <v/>
      </c>
      <c r="S1657" t="str">
        <f t="shared" si="736"/>
        <v/>
      </c>
      <c r="T1657" t="str">
        <f t="shared" si="737"/>
        <v/>
      </c>
      <c r="U1657" t="str">
        <f t="shared" si="738"/>
        <v/>
      </c>
      <c r="V1657" t="str">
        <f t="shared" si="739"/>
        <v/>
      </c>
      <c r="W1657" t="str">
        <f t="shared" si="740"/>
        <v/>
      </c>
      <c r="X1657" t="str">
        <f t="shared" si="741"/>
        <v/>
      </c>
      <c r="Y1657" t="str">
        <f t="shared" si="742"/>
        <v/>
      </c>
      <c r="Z1657" t="str">
        <f t="shared" si="750"/>
        <v/>
      </c>
      <c r="AA1657" t="str">
        <f t="shared" si="743"/>
        <v/>
      </c>
      <c r="AB1657" t="str">
        <f t="shared" si="744"/>
        <v/>
      </c>
      <c r="AC1657" t="str">
        <f t="shared" si="745"/>
        <v/>
      </c>
      <c r="AD1657" t="str">
        <f t="shared" si="746"/>
        <v/>
      </c>
      <c r="AE1657" t="str">
        <f t="shared" si="747"/>
        <v/>
      </c>
      <c r="AF1657" t="str">
        <f t="shared" si="748"/>
        <v/>
      </c>
    </row>
    <row r="1658" spans="4:32" ht="14.4" hidden="1">
      <c r="D1658" t="str">
        <f t="shared" si="723"/>
        <v/>
      </c>
      <c r="E1658" t="str">
        <f t="shared" si="724"/>
        <v/>
      </c>
      <c r="F1658" t="str">
        <f t="shared" si="725"/>
        <v/>
      </c>
      <c r="G1658" t="str">
        <f t="shared" si="749"/>
        <v/>
      </c>
      <c r="I1658" t="str">
        <f t="shared" si="726"/>
        <v/>
      </c>
      <c r="J1658" t="str">
        <f t="shared" si="727"/>
        <v/>
      </c>
      <c r="K1658" t="str">
        <f t="shared" si="728"/>
        <v/>
      </c>
      <c r="L1658" t="str">
        <f t="shared" si="729"/>
        <v/>
      </c>
      <c r="M1658" t="str">
        <f t="shared" si="730"/>
        <v/>
      </c>
      <c r="N1658" t="str">
        <f t="shared" si="731"/>
        <v/>
      </c>
      <c r="O1658" t="str">
        <f t="shared" si="732"/>
        <v/>
      </c>
      <c r="P1658" t="str">
        <f t="shared" si="733"/>
        <v/>
      </c>
      <c r="Q1658" t="str">
        <f t="shared" si="734"/>
        <v/>
      </c>
      <c r="R1658" t="str">
        <f t="shared" si="735"/>
        <v/>
      </c>
      <c r="S1658" t="str">
        <f t="shared" si="736"/>
        <v/>
      </c>
      <c r="T1658" t="str">
        <f t="shared" si="737"/>
        <v/>
      </c>
      <c r="U1658" t="str">
        <f t="shared" si="738"/>
        <v/>
      </c>
      <c r="V1658" t="str">
        <f t="shared" si="739"/>
        <v/>
      </c>
      <c r="W1658" t="str">
        <f t="shared" si="740"/>
        <v/>
      </c>
      <c r="X1658" t="str">
        <f t="shared" si="741"/>
        <v/>
      </c>
      <c r="Y1658" t="str">
        <f t="shared" si="742"/>
        <v/>
      </c>
      <c r="Z1658" t="str">
        <f t="shared" si="750"/>
        <v/>
      </c>
      <c r="AA1658" t="str">
        <f t="shared" si="743"/>
        <v/>
      </c>
      <c r="AB1658" t="str">
        <f t="shared" si="744"/>
        <v/>
      </c>
      <c r="AC1658" t="str">
        <f t="shared" si="745"/>
        <v/>
      </c>
      <c r="AD1658" t="str">
        <f t="shared" si="746"/>
        <v/>
      </c>
      <c r="AE1658" t="str">
        <f t="shared" si="747"/>
        <v/>
      </c>
      <c r="AF1658" t="str">
        <f t="shared" si="748"/>
        <v/>
      </c>
    </row>
    <row r="1659" spans="4:32" ht="14.4" hidden="1">
      <c r="D1659" t="str">
        <f t="shared" si="723"/>
        <v/>
      </c>
      <c r="E1659" t="str">
        <f t="shared" si="724"/>
        <v/>
      </c>
      <c r="F1659" t="str">
        <f t="shared" si="725"/>
        <v/>
      </c>
      <c r="G1659" t="str">
        <f t="shared" si="749"/>
        <v/>
      </c>
      <c r="I1659" t="str">
        <f t="shared" si="726"/>
        <v/>
      </c>
      <c r="J1659" t="str">
        <f t="shared" si="727"/>
        <v/>
      </c>
      <c r="K1659" t="str">
        <f t="shared" si="728"/>
        <v/>
      </c>
      <c r="L1659" t="str">
        <f t="shared" si="729"/>
        <v/>
      </c>
      <c r="M1659" t="str">
        <f t="shared" si="730"/>
        <v/>
      </c>
      <c r="N1659" t="str">
        <f t="shared" si="731"/>
        <v/>
      </c>
      <c r="O1659" t="str">
        <f t="shared" si="732"/>
        <v/>
      </c>
      <c r="P1659" t="str">
        <f t="shared" si="733"/>
        <v/>
      </c>
      <c r="Q1659" t="str">
        <f t="shared" si="734"/>
        <v/>
      </c>
      <c r="R1659" t="str">
        <f t="shared" si="735"/>
        <v/>
      </c>
      <c r="S1659" t="str">
        <f t="shared" si="736"/>
        <v/>
      </c>
      <c r="T1659" t="str">
        <f t="shared" si="737"/>
        <v/>
      </c>
      <c r="U1659" t="str">
        <f t="shared" si="738"/>
        <v/>
      </c>
      <c r="V1659" t="str">
        <f t="shared" si="739"/>
        <v/>
      </c>
      <c r="W1659" t="str">
        <f t="shared" si="740"/>
        <v/>
      </c>
      <c r="X1659" t="str">
        <f t="shared" si="741"/>
        <v/>
      </c>
      <c r="Y1659" t="str">
        <f t="shared" si="742"/>
        <v/>
      </c>
      <c r="Z1659" t="str">
        <f t="shared" si="750"/>
        <v/>
      </c>
      <c r="AA1659" t="str">
        <f t="shared" si="743"/>
        <v/>
      </c>
      <c r="AB1659" t="str">
        <f t="shared" si="744"/>
        <v/>
      </c>
      <c r="AC1659" t="str">
        <f t="shared" si="745"/>
        <v/>
      </c>
      <c r="AD1659" t="str">
        <f t="shared" si="746"/>
        <v/>
      </c>
      <c r="AE1659" t="str">
        <f t="shared" si="747"/>
        <v/>
      </c>
      <c r="AF1659" t="str">
        <f t="shared" si="748"/>
        <v/>
      </c>
    </row>
    <row r="1660" spans="4:32" ht="14.4" hidden="1">
      <c r="D1660" t="str">
        <f t="shared" si="723"/>
        <v/>
      </c>
      <c r="E1660" t="str">
        <f t="shared" si="724"/>
        <v/>
      </c>
      <c r="F1660" t="str">
        <f t="shared" si="725"/>
        <v/>
      </c>
      <c r="G1660" t="str">
        <f t="shared" si="749"/>
        <v/>
      </c>
      <c r="I1660" t="str">
        <f t="shared" si="726"/>
        <v/>
      </c>
      <c r="J1660" t="str">
        <f t="shared" si="727"/>
        <v/>
      </c>
      <c r="K1660" t="str">
        <f t="shared" si="728"/>
        <v/>
      </c>
      <c r="L1660" t="str">
        <f t="shared" si="729"/>
        <v/>
      </c>
      <c r="M1660" t="str">
        <f t="shared" si="730"/>
        <v/>
      </c>
      <c r="N1660" t="str">
        <f t="shared" si="731"/>
        <v/>
      </c>
      <c r="O1660" t="str">
        <f t="shared" si="732"/>
        <v/>
      </c>
      <c r="P1660" t="str">
        <f t="shared" si="733"/>
        <v/>
      </c>
      <c r="Q1660" t="str">
        <f t="shared" si="734"/>
        <v/>
      </c>
      <c r="R1660" t="str">
        <f t="shared" si="735"/>
        <v/>
      </c>
      <c r="S1660" t="str">
        <f t="shared" si="736"/>
        <v/>
      </c>
      <c r="T1660" t="str">
        <f t="shared" si="737"/>
        <v/>
      </c>
      <c r="U1660" t="str">
        <f t="shared" si="738"/>
        <v/>
      </c>
      <c r="V1660" t="str">
        <f t="shared" si="739"/>
        <v/>
      </c>
      <c r="W1660" t="str">
        <f t="shared" si="740"/>
        <v/>
      </c>
      <c r="X1660" t="str">
        <f t="shared" si="741"/>
        <v/>
      </c>
      <c r="Y1660" t="str">
        <f t="shared" si="742"/>
        <v/>
      </c>
      <c r="Z1660" t="str">
        <f t="shared" si="750"/>
        <v/>
      </c>
      <c r="AA1660" t="str">
        <f t="shared" si="743"/>
        <v/>
      </c>
      <c r="AB1660" t="str">
        <f t="shared" si="744"/>
        <v/>
      </c>
      <c r="AC1660" t="str">
        <f t="shared" si="745"/>
        <v/>
      </c>
      <c r="AD1660" t="str">
        <f t="shared" si="746"/>
        <v/>
      </c>
      <c r="AE1660" t="str">
        <f t="shared" si="747"/>
        <v/>
      </c>
      <c r="AF1660" t="str">
        <f t="shared" si="748"/>
        <v/>
      </c>
    </row>
    <row r="1661" spans="4:32" ht="14.4" hidden="1">
      <c r="D1661" t="str">
        <f t="shared" si="723"/>
        <v/>
      </c>
      <c r="E1661" t="str">
        <f t="shared" si="724"/>
        <v/>
      </c>
      <c r="F1661" t="str">
        <f t="shared" si="725"/>
        <v/>
      </c>
      <c r="G1661" t="str">
        <f t="shared" si="749"/>
        <v/>
      </c>
      <c r="I1661" t="str">
        <f t="shared" si="726"/>
        <v/>
      </c>
      <c r="J1661" t="str">
        <f t="shared" si="727"/>
        <v/>
      </c>
      <c r="K1661" t="str">
        <f t="shared" si="728"/>
        <v/>
      </c>
      <c r="L1661" t="str">
        <f t="shared" si="729"/>
        <v/>
      </c>
      <c r="M1661" t="str">
        <f t="shared" si="730"/>
        <v/>
      </c>
      <c r="N1661" t="str">
        <f t="shared" si="731"/>
        <v/>
      </c>
      <c r="O1661" t="str">
        <f t="shared" si="732"/>
        <v/>
      </c>
      <c r="P1661" t="str">
        <f t="shared" si="733"/>
        <v/>
      </c>
      <c r="Q1661" t="str">
        <f t="shared" si="734"/>
        <v/>
      </c>
      <c r="R1661" t="str">
        <f t="shared" si="735"/>
        <v/>
      </c>
      <c r="S1661" t="str">
        <f t="shared" si="736"/>
        <v/>
      </c>
      <c r="T1661" t="str">
        <f t="shared" si="737"/>
        <v/>
      </c>
      <c r="U1661" t="str">
        <f t="shared" si="738"/>
        <v/>
      </c>
      <c r="V1661" t="str">
        <f t="shared" si="739"/>
        <v/>
      </c>
      <c r="W1661" t="str">
        <f t="shared" si="740"/>
        <v/>
      </c>
      <c r="X1661" t="str">
        <f t="shared" si="741"/>
        <v/>
      </c>
      <c r="Y1661" t="str">
        <f t="shared" si="742"/>
        <v/>
      </c>
      <c r="Z1661" t="str">
        <f t="shared" si="750"/>
        <v/>
      </c>
      <c r="AA1661" t="str">
        <f t="shared" si="743"/>
        <v/>
      </c>
      <c r="AB1661" t="str">
        <f t="shared" si="744"/>
        <v/>
      </c>
      <c r="AC1661" t="str">
        <f t="shared" si="745"/>
        <v/>
      </c>
      <c r="AD1661" t="str">
        <f t="shared" si="746"/>
        <v/>
      </c>
      <c r="AE1661" t="str">
        <f t="shared" si="747"/>
        <v/>
      </c>
      <c r="AF1661" t="str">
        <f t="shared" si="748"/>
        <v/>
      </c>
    </row>
    <row r="1662" spans="4:32" ht="14.4" hidden="1">
      <c r="D1662" t="str">
        <f t="shared" si="723"/>
        <v/>
      </c>
      <c r="E1662" t="str">
        <f t="shared" si="724"/>
        <v/>
      </c>
      <c r="F1662" t="str">
        <f t="shared" si="725"/>
        <v/>
      </c>
      <c r="G1662" t="str">
        <f t="shared" si="749"/>
        <v/>
      </c>
      <c r="I1662" t="str">
        <f t="shared" si="726"/>
        <v/>
      </c>
      <c r="J1662" t="str">
        <f t="shared" si="727"/>
        <v/>
      </c>
      <c r="K1662" t="str">
        <f t="shared" si="728"/>
        <v/>
      </c>
      <c r="L1662" t="str">
        <f t="shared" si="729"/>
        <v/>
      </c>
      <c r="M1662" t="str">
        <f t="shared" si="730"/>
        <v/>
      </c>
      <c r="N1662" t="str">
        <f t="shared" si="731"/>
        <v/>
      </c>
      <c r="O1662" t="str">
        <f t="shared" si="732"/>
        <v/>
      </c>
      <c r="P1662" t="str">
        <f t="shared" si="733"/>
        <v/>
      </c>
      <c r="Q1662" t="str">
        <f t="shared" si="734"/>
        <v/>
      </c>
      <c r="R1662" t="str">
        <f t="shared" si="735"/>
        <v/>
      </c>
      <c r="S1662" t="str">
        <f t="shared" si="736"/>
        <v/>
      </c>
      <c r="T1662" t="str">
        <f t="shared" si="737"/>
        <v/>
      </c>
      <c r="U1662" t="str">
        <f t="shared" si="738"/>
        <v/>
      </c>
      <c r="V1662" t="str">
        <f t="shared" si="739"/>
        <v/>
      </c>
      <c r="W1662" t="str">
        <f t="shared" si="740"/>
        <v/>
      </c>
      <c r="X1662" t="str">
        <f t="shared" si="741"/>
        <v/>
      </c>
      <c r="Y1662" t="str">
        <f t="shared" si="742"/>
        <v/>
      </c>
      <c r="Z1662" t="str">
        <f t="shared" si="750"/>
        <v/>
      </c>
      <c r="AA1662" t="str">
        <f t="shared" si="743"/>
        <v/>
      </c>
      <c r="AB1662" t="str">
        <f t="shared" si="744"/>
        <v/>
      </c>
      <c r="AC1662" t="str">
        <f t="shared" si="745"/>
        <v/>
      </c>
      <c r="AD1662" t="str">
        <f t="shared" si="746"/>
        <v/>
      </c>
      <c r="AE1662" t="str">
        <f t="shared" si="747"/>
        <v/>
      </c>
      <c r="AF1662" t="str">
        <f t="shared" si="748"/>
        <v/>
      </c>
    </row>
    <row r="1663" spans="4:32" ht="14.4" hidden="1">
      <c r="D1663" t="str">
        <f t="shared" si="723"/>
        <v/>
      </c>
      <c r="E1663" t="str">
        <f t="shared" si="724"/>
        <v/>
      </c>
      <c r="F1663" t="str">
        <f t="shared" si="725"/>
        <v/>
      </c>
      <c r="G1663" t="str">
        <f t="shared" si="749"/>
        <v/>
      </c>
      <c r="I1663" t="str">
        <f t="shared" si="726"/>
        <v/>
      </c>
      <c r="J1663" t="str">
        <f t="shared" si="727"/>
        <v/>
      </c>
      <c r="K1663" t="str">
        <f t="shared" si="728"/>
        <v/>
      </c>
      <c r="L1663" t="str">
        <f t="shared" si="729"/>
        <v/>
      </c>
      <c r="M1663" t="str">
        <f t="shared" si="730"/>
        <v/>
      </c>
      <c r="N1663" t="str">
        <f t="shared" si="731"/>
        <v/>
      </c>
      <c r="O1663" t="str">
        <f t="shared" si="732"/>
        <v/>
      </c>
      <c r="P1663" t="str">
        <f t="shared" si="733"/>
        <v/>
      </c>
      <c r="Q1663" t="str">
        <f t="shared" si="734"/>
        <v/>
      </c>
      <c r="R1663" t="str">
        <f t="shared" si="735"/>
        <v/>
      </c>
      <c r="S1663" t="str">
        <f t="shared" si="736"/>
        <v/>
      </c>
      <c r="T1663" t="str">
        <f t="shared" si="737"/>
        <v/>
      </c>
      <c r="U1663" t="str">
        <f t="shared" si="738"/>
        <v/>
      </c>
      <c r="V1663" t="str">
        <f t="shared" si="739"/>
        <v/>
      </c>
      <c r="W1663" t="str">
        <f t="shared" si="740"/>
        <v/>
      </c>
      <c r="X1663" t="str">
        <f t="shared" si="741"/>
        <v/>
      </c>
      <c r="Y1663" t="str">
        <f t="shared" si="742"/>
        <v/>
      </c>
      <c r="Z1663" t="str">
        <f t="shared" si="750"/>
        <v/>
      </c>
      <c r="AA1663" t="str">
        <f t="shared" si="743"/>
        <v/>
      </c>
      <c r="AB1663" t="str">
        <f t="shared" si="744"/>
        <v/>
      </c>
      <c r="AC1663" t="str">
        <f t="shared" si="745"/>
        <v/>
      </c>
      <c r="AD1663" t="str">
        <f t="shared" si="746"/>
        <v/>
      </c>
      <c r="AE1663" t="str">
        <f t="shared" si="747"/>
        <v/>
      </c>
      <c r="AF1663" t="str">
        <f t="shared" si="748"/>
        <v/>
      </c>
    </row>
    <row r="1664" spans="4:32" ht="14.4" hidden="1">
      <c r="D1664" t="str">
        <f t="shared" si="723"/>
        <v/>
      </c>
      <c r="E1664" t="str">
        <f t="shared" si="724"/>
        <v/>
      </c>
      <c r="F1664" t="str">
        <f t="shared" si="725"/>
        <v/>
      </c>
      <c r="G1664" t="str">
        <f t="shared" si="749"/>
        <v/>
      </c>
      <c r="I1664" t="str">
        <f t="shared" si="726"/>
        <v/>
      </c>
      <c r="J1664" t="str">
        <f t="shared" si="727"/>
        <v/>
      </c>
      <c r="K1664" t="str">
        <f t="shared" si="728"/>
        <v/>
      </c>
      <c r="L1664" t="str">
        <f t="shared" si="729"/>
        <v/>
      </c>
      <c r="M1664" t="str">
        <f t="shared" si="730"/>
        <v/>
      </c>
      <c r="N1664" t="str">
        <f t="shared" si="731"/>
        <v/>
      </c>
      <c r="O1664" t="str">
        <f t="shared" si="732"/>
        <v/>
      </c>
      <c r="P1664" t="str">
        <f t="shared" si="733"/>
        <v/>
      </c>
      <c r="Q1664" t="str">
        <f t="shared" si="734"/>
        <v/>
      </c>
      <c r="R1664" t="str">
        <f t="shared" si="735"/>
        <v/>
      </c>
      <c r="S1664" t="str">
        <f t="shared" si="736"/>
        <v/>
      </c>
      <c r="T1664" t="str">
        <f t="shared" si="737"/>
        <v/>
      </c>
      <c r="U1664" t="str">
        <f t="shared" si="738"/>
        <v/>
      </c>
      <c r="V1664" t="str">
        <f t="shared" si="739"/>
        <v/>
      </c>
      <c r="W1664" t="str">
        <f t="shared" si="740"/>
        <v/>
      </c>
      <c r="X1664" t="str">
        <f t="shared" si="741"/>
        <v/>
      </c>
      <c r="Y1664" t="str">
        <f t="shared" si="742"/>
        <v/>
      </c>
      <c r="Z1664" t="str">
        <f t="shared" si="750"/>
        <v/>
      </c>
      <c r="AA1664" t="str">
        <f t="shared" si="743"/>
        <v/>
      </c>
      <c r="AB1664" t="str">
        <f t="shared" si="744"/>
        <v/>
      </c>
      <c r="AC1664" t="str">
        <f t="shared" si="745"/>
        <v/>
      </c>
      <c r="AD1664" t="str">
        <f t="shared" si="746"/>
        <v/>
      </c>
      <c r="AE1664" t="str">
        <f t="shared" si="747"/>
        <v/>
      </c>
      <c r="AF1664" t="str">
        <f t="shared" si="748"/>
        <v/>
      </c>
    </row>
    <row r="1665" spans="4:32" ht="14.4" hidden="1">
      <c r="D1665" t="str">
        <f t="shared" si="723"/>
        <v/>
      </c>
      <c r="E1665" t="str">
        <f t="shared" si="724"/>
        <v/>
      </c>
      <c r="F1665" t="str">
        <f t="shared" si="725"/>
        <v/>
      </c>
      <c r="G1665" t="str">
        <f t="shared" si="749"/>
        <v/>
      </c>
      <c r="I1665" t="str">
        <f t="shared" si="726"/>
        <v/>
      </c>
      <c r="J1665" t="str">
        <f t="shared" si="727"/>
        <v/>
      </c>
      <c r="K1665" t="str">
        <f t="shared" si="728"/>
        <v/>
      </c>
      <c r="L1665" t="str">
        <f t="shared" si="729"/>
        <v/>
      </c>
      <c r="M1665" t="str">
        <f t="shared" si="730"/>
        <v/>
      </c>
      <c r="N1665" t="str">
        <f t="shared" si="731"/>
        <v/>
      </c>
      <c r="O1665" t="str">
        <f t="shared" si="732"/>
        <v/>
      </c>
      <c r="P1665" t="str">
        <f t="shared" si="733"/>
        <v/>
      </c>
      <c r="Q1665" t="str">
        <f t="shared" si="734"/>
        <v/>
      </c>
      <c r="R1665" t="str">
        <f t="shared" si="735"/>
        <v/>
      </c>
      <c r="S1665" t="str">
        <f t="shared" si="736"/>
        <v/>
      </c>
      <c r="T1665" t="str">
        <f t="shared" si="737"/>
        <v/>
      </c>
      <c r="U1665" t="str">
        <f t="shared" si="738"/>
        <v/>
      </c>
      <c r="V1665" t="str">
        <f t="shared" si="739"/>
        <v/>
      </c>
      <c r="W1665" t="str">
        <f t="shared" si="740"/>
        <v/>
      </c>
      <c r="X1665" t="str">
        <f t="shared" si="741"/>
        <v/>
      </c>
      <c r="Y1665" t="str">
        <f t="shared" si="742"/>
        <v/>
      </c>
      <c r="Z1665" t="str">
        <f t="shared" si="750"/>
        <v/>
      </c>
      <c r="AA1665" t="str">
        <f t="shared" si="743"/>
        <v/>
      </c>
      <c r="AB1665" t="str">
        <f t="shared" si="744"/>
        <v/>
      </c>
      <c r="AC1665" t="str">
        <f t="shared" si="745"/>
        <v/>
      </c>
      <c r="AD1665" t="str">
        <f t="shared" si="746"/>
        <v/>
      </c>
      <c r="AE1665" t="str">
        <f t="shared" si="747"/>
        <v/>
      </c>
      <c r="AF1665" t="str">
        <f t="shared" si="748"/>
        <v/>
      </c>
    </row>
    <row r="1666" spans="4:32" ht="14.4" hidden="1">
      <c r="D1666" t="str">
        <f t="shared" ref="D1666:D1729" si="751">IF(ISBLANK(A1666),"",B1666&amp;" ("&amp;Y1666&amp;"/"&amp;L1666&amp;"/"&amp;M1666&amp;AA1666&amp;"/"&amp;Z1666&amp;"/"&amp;AF1666&amp;")")</f>
        <v/>
      </c>
      <c r="E1666" t="str">
        <f t="shared" ref="E1666:E1729" si="752">IF(
  ISBLANK(A1666),
  "",
  TRIM(SUBSTITUTE(
    SUBSTITUTE(
      V1666,
      MID(V1666, FIND("(", V1666), FIND(")", V1666) - FIND("(", V1666) + 1),
      ""
    ),
    "Processor", ""
  ))
)</f>
        <v/>
      </c>
      <c r="F1666" t="str">
        <f t="shared" ref="F1666:F1729" si="753">IF(ISBLANK(A1666), "", BF1666)</f>
        <v/>
      </c>
      <c r="G1666" t="str">
        <f t="shared" si="749"/>
        <v/>
      </c>
      <c r="I1666" t="str">
        <f t="shared" ref="I1666:I1729" si="754">IF(ISBLANK(A1666), "", SUBSTITUTE(AO1666, "-inch", """"))</f>
        <v/>
      </c>
      <c r="J1666" t="str">
        <f t="shared" ref="J1666:J1729" si="755">IF(ISBLANK(A1666), "", AP1666)</f>
        <v/>
      </c>
      <c r="K1666" t="str">
        <f t="shared" ref="K1666:K1729" si="756">IF(ISBLANK(A1666), "", AR1666)</f>
        <v/>
      </c>
      <c r="L1666" t="str">
        <f t="shared" ref="L1666:L1729" si="757">IF(
  ISBLANK(A1666),
  "",
  MID(AB1666, FIND("GB", AB1666) - 2, 4)
)</f>
        <v/>
      </c>
      <c r="M1666" t="str">
        <f t="shared" ref="M1666:M1729" si="758">IF(ISBLANK(A1666),"",LEFT(AC1666,FIND(" ",AC1666)-1))</f>
        <v/>
      </c>
      <c r="N1666" t="str">
        <f t="shared" ref="N1666:N1729" si="759">IF(
  AND(LEN(TRIM(AD1666))=0, LEN(TRIM(AE1666))=0),
  "",
  IF(LEN(TRIM(AD1666))&gt;0, "Side:" &amp; CHAR(10) &amp; AD1666 &amp; CHAR(10) &amp; CHAR(10), "") &amp;
  IF(LEN(TRIM(AE1666))&gt;0, "Back:" &amp; CHAR(10) &amp; AE1666, "")
)</f>
        <v/>
      </c>
      <c r="O1666" t="str">
        <f t="shared" ref="O1666:O1729" si="760">IF(ISBLANK(A1666), "", _xlfn.TEXTBEFORE(BX1666, " ("))</f>
        <v/>
      </c>
      <c r="P1666" t="str">
        <f t="shared" ref="P1666:P1729" si="761">IF(ISBLANK(A1666), "", TRIM(_xlfn.TEXTBEFORE(BW1666, " (")))</f>
        <v/>
      </c>
      <c r="Q1666" t="str">
        <f t="shared" ref="Q1666:Q1729" si="762">IF(ISBLANK(A1666), "", BJ1666)</f>
        <v/>
      </c>
      <c r="R1666" t="str">
        <f t="shared" ref="R1666:R1729" si="763">IF(ISBLANK(A1666), "", CD1666)</f>
        <v/>
      </c>
      <c r="S1666" t="str">
        <f t="shared" ref="S1666:S1729" si="764">IF(ISBLANK(A1666),"","No Battery")</f>
        <v/>
      </c>
      <c r="T1666" t="str">
        <f t="shared" ref="T1666:T1729" si="765">IF(ISBLANK(A1666), "", IFERROR(_xlfn.TEXTBEFORE(BT1666, ", Output:"), "Not Found"))</f>
        <v/>
      </c>
      <c r="U1666" t="str">
        <f t="shared" ref="U1666:U1729" si="766">IF(ISBLANK(A1666), "", IF(BY1666 = "N/A", "", BY1666))</f>
        <v/>
      </c>
      <c r="V1666" t="str">
        <f t="shared" ref="V1666:V1729" si="767">IF(ISBLANK(A1666), "", BC1666)</f>
        <v/>
      </c>
      <c r="W1666" t="str">
        <f t="shared" ref="W1666:W1729" si="768">IF(
  ISBLANK(A1666),
  "",
  LEFT(V1666, SEARCH("processor", LOWER(V1666)) - 1) &amp;
  MID(V1666, SEARCH("processor", LOWER(V1666)) + 10, FIND(" ", MID(V1666, SEARCH("processor", LOWER(V1666)) + 10, 20)) - 1)
)</f>
        <v/>
      </c>
      <c r="X1666" t="str">
        <f t="shared" ref="X1666:X1729" si="769">IF(
  ISBLANK(A1666),
  "",
  IFERROR(
    IF(
      ISNUMBER(SEARCH("Core™ i", E1666)),
      _xlfn.TEXTBEFORE(_xlfn.TEXTAFTER(E1666, "Core™ "), " "),
      IF(ISNUMBER(SEARCH("Core™ Ultra 7", E1666)), "U7",
      IF(ISNUMBER(SEARCH("Core™ Ultra 5", E1666)), "U5",
      IF(ISNUMBER(SEARCH("Core™ Ultra 3", E1666)), "U3",
      IF(ISNUMBER(SEARCH("Core™ 7", E1666)), "Core 7",
      IF(ISNUMBER(SEARCH("Core™ 5", E1666)), "Core 5",
      IF(ISNUMBER(SEARCH("Core™ 3", E1666)), "Core 3",
      IF(ISNUMBER(SEARCH("Ryzen™ 7", E1666)), "R7",
      IF(ISNUMBER(SEARCH("Ryzen™ 5", E1666)), "R5",
      IF(ISNUMBER(SEARCH("Ryzen™ 3", E1666)), "R3",
      W1666
    )))))))))),
    E1666
  )
)</f>
        <v/>
      </c>
      <c r="Y1666" t="str">
        <f t="shared" ref="Y1666:Y1729" si="770">IF(ISBLANK(A1666), "",
  IF(OR(X1666="U3", X1666="U5", X1666="U7", X1666="Core 3", X1666="Core 5", X1666="Core 7"),
    X1666 &amp; " " &amp; TRIM(RIGHT(W1666, LEN(W1666) - FIND("♦", SUBSTITUTE(W1666, " ", "♦", LEN(W1666) - LEN(SUBSTITUTE(W1666, " ", "")))))),
    IF(OR(X1666="R3", X1666="R5", X1666="R7"),
      X1666 &amp; " " &amp; TRIM(MID(
        W1666,
        FIND("♦", SUBSTITUTE(W1666, " ", "♦", LEN(W1666) - LEN(SUBSTITUTE(W1666, " ", "")) - 1)) + 1,
        FIND("♦", SUBSTITUTE(W1666, " ", "♦", LEN(W1666) - LEN(SUBSTITUTE(W1666, " ", "")))) - FIND("♦", SUBSTITUTE(W1666, " ", "♦", LEN(W1666) - LEN(SUBSTITUTE(W1666, " ", "")) - 1)) - 1
      )),
      X1666
    )
  )
)</f>
        <v/>
      </c>
      <c r="Z1666" t="str">
        <f t="shared" si="750"/>
        <v/>
      </c>
      <c r="AA1666" t="str">
        <f t="shared" ref="AA1666:AA1729" si="771">IF(
  ISBLANK(F1666),
  "",
  IF(
    ISNUMBER(SEARCH("RTX", F1666)),
    "/" &amp; LEFT(MID(F1666, SEARCH("RTX", F1666), 15),
               IFERROR(SEARCH(" ", MID(F1666, SEARCH("RTX", F1666), 15), 6) - 1, 15)),
    ""
  )
)</f>
        <v/>
      </c>
      <c r="AB1666" t="str">
        <f t="shared" ref="AB1666:AB1729" si="772">IF(ISBLANK(A1666), "", BH1666)</f>
        <v/>
      </c>
      <c r="AC1666" t="str">
        <f t="shared" ref="AC1666:AC1729" si="773">IF(ISBLANK(A1666), "", BI1666)</f>
        <v/>
      </c>
      <c r="AD1666" t="str">
        <f t="shared" ref="AD1666:AD1729" si="774">IF(ISBLANK(A1666), "", BU1666)</f>
        <v/>
      </c>
      <c r="AE1666" t="str">
        <f t="shared" ref="AE1666:AE1729" si="775">IF(ISBLANK(A1666), "", BV1666)</f>
        <v/>
      </c>
      <c r="AF1666" t="str">
        <f t="shared" ref="AF1666:AF1729" si="776">IF(ISBLANK(A1666),"",IFERROR(_xlfn.TEXTBEFORE(A1666, "-"), A1666))</f>
        <v/>
      </c>
    </row>
    <row r="1667" spans="4:32" ht="14.4" hidden="1">
      <c r="D1667" t="str">
        <f t="shared" si="751"/>
        <v/>
      </c>
      <c r="E1667" t="str">
        <f t="shared" si="752"/>
        <v/>
      </c>
      <c r="F1667" t="str">
        <f t="shared" si="753"/>
        <v/>
      </c>
      <c r="G1667" t="str">
        <f t="shared" si="749"/>
        <v/>
      </c>
      <c r="I1667" t="str">
        <f t="shared" si="754"/>
        <v/>
      </c>
      <c r="J1667" t="str">
        <f t="shared" si="755"/>
        <v/>
      </c>
      <c r="K1667" t="str">
        <f t="shared" si="756"/>
        <v/>
      </c>
      <c r="L1667" t="str">
        <f t="shared" si="757"/>
        <v/>
      </c>
      <c r="M1667" t="str">
        <f t="shared" si="758"/>
        <v/>
      </c>
      <c r="N1667" t="str">
        <f t="shared" si="759"/>
        <v/>
      </c>
      <c r="O1667" t="str">
        <f t="shared" si="760"/>
        <v/>
      </c>
      <c r="P1667" t="str">
        <f t="shared" si="761"/>
        <v/>
      </c>
      <c r="Q1667" t="str">
        <f t="shared" si="762"/>
        <v/>
      </c>
      <c r="R1667" t="str">
        <f t="shared" si="763"/>
        <v/>
      </c>
      <c r="S1667" t="str">
        <f t="shared" si="764"/>
        <v/>
      </c>
      <c r="T1667" t="str">
        <f t="shared" si="765"/>
        <v/>
      </c>
      <c r="U1667" t="str">
        <f t="shared" si="766"/>
        <v/>
      </c>
      <c r="V1667" t="str">
        <f t="shared" si="767"/>
        <v/>
      </c>
      <c r="W1667" t="str">
        <f t="shared" si="768"/>
        <v/>
      </c>
      <c r="X1667" t="str">
        <f t="shared" si="769"/>
        <v/>
      </c>
      <c r="Y1667" t="str">
        <f t="shared" si="770"/>
        <v/>
      </c>
      <c r="Z1667" t="str">
        <f t="shared" si="750"/>
        <v/>
      </c>
      <c r="AA1667" t="str">
        <f t="shared" si="771"/>
        <v/>
      </c>
      <c r="AB1667" t="str">
        <f t="shared" si="772"/>
        <v/>
      </c>
      <c r="AC1667" t="str">
        <f t="shared" si="773"/>
        <v/>
      </c>
      <c r="AD1667" t="str">
        <f t="shared" si="774"/>
        <v/>
      </c>
      <c r="AE1667" t="str">
        <f t="shared" si="775"/>
        <v/>
      </c>
      <c r="AF1667" t="str">
        <f t="shared" si="776"/>
        <v/>
      </c>
    </row>
    <row r="1668" spans="4:32" ht="14.4" hidden="1">
      <c r="D1668" t="str">
        <f t="shared" si="751"/>
        <v/>
      </c>
      <c r="E1668" t="str">
        <f t="shared" si="752"/>
        <v/>
      </c>
      <c r="F1668" t="str">
        <f t="shared" si="753"/>
        <v/>
      </c>
      <c r="G1668" t="str">
        <f t="shared" si="749"/>
        <v/>
      </c>
      <c r="I1668" t="str">
        <f t="shared" si="754"/>
        <v/>
      </c>
      <c r="J1668" t="str">
        <f t="shared" si="755"/>
        <v/>
      </c>
      <c r="K1668" t="str">
        <f t="shared" si="756"/>
        <v/>
      </c>
      <c r="L1668" t="str">
        <f t="shared" si="757"/>
        <v/>
      </c>
      <c r="M1668" t="str">
        <f t="shared" si="758"/>
        <v/>
      </c>
      <c r="N1668" t="str">
        <f t="shared" si="759"/>
        <v/>
      </c>
      <c r="O1668" t="str">
        <f t="shared" si="760"/>
        <v/>
      </c>
      <c r="P1668" t="str">
        <f t="shared" si="761"/>
        <v/>
      </c>
      <c r="Q1668" t="str">
        <f t="shared" si="762"/>
        <v/>
      </c>
      <c r="R1668" t="str">
        <f t="shared" si="763"/>
        <v/>
      </c>
      <c r="S1668" t="str">
        <f t="shared" si="764"/>
        <v/>
      </c>
      <c r="T1668" t="str">
        <f t="shared" si="765"/>
        <v/>
      </c>
      <c r="U1668" t="str">
        <f t="shared" si="766"/>
        <v/>
      </c>
      <c r="V1668" t="str">
        <f t="shared" si="767"/>
        <v/>
      </c>
      <c r="W1668" t="str">
        <f t="shared" si="768"/>
        <v/>
      </c>
      <c r="X1668" t="str">
        <f t="shared" si="769"/>
        <v/>
      </c>
      <c r="Y1668" t="str">
        <f t="shared" si="770"/>
        <v/>
      </c>
      <c r="Z1668" t="str">
        <f t="shared" si="750"/>
        <v/>
      </c>
      <c r="AA1668" t="str">
        <f t="shared" si="771"/>
        <v/>
      </c>
      <c r="AB1668" t="str">
        <f t="shared" si="772"/>
        <v/>
      </c>
      <c r="AC1668" t="str">
        <f t="shared" si="773"/>
        <v/>
      </c>
      <c r="AD1668" t="str">
        <f t="shared" si="774"/>
        <v/>
      </c>
      <c r="AE1668" t="str">
        <f t="shared" si="775"/>
        <v/>
      </c>
      <c r="AF1668" t="str">
        <f t="shared" si="776"/>
        <v/>
      </c>
    </row>
    <row r="1669" spans="4:32" ht="14.4" hidden="1">
      <c r="D1669" t="str">
        <f t="shared" si="751"/>
        <v/>
      </c>
      <c r="E1669" t="str">
        <f t="shared" si="752"/>
        <v/>
      </c>
      <c r="F1669" t="str">
        <f t="shared" si="753"/>
        <v/>
      </c>
      <c r="G1669" t="str">
        <f t="shared" si="749"/>
        <v/>
      </c>
      <c r="I1669" t="str">
        <f t="shared" si="754"/>
        <v/>
      </c>
      <c r="J1669" t="str">
        <f t="shared" si="755"/>
        <v/>
      </c>
      <c r="K1669" t="str">
        <f t="shared" si="756"/>
        <v/>
      </c>
      <c r="L1669" t="str">
        <f t="shared" si="757"/>
        <v/>
      </c>
      <c r="M1669" t="str">
        <f t="shared" si="758"/>
        <v/>
      </c>
      <c r="N1669" t="str">
        <f t="shared" si="759"/>
        <v/>
      </c>
      <c r="O1669" t="str">
        <f t="shared" si="760"/>
        <v/>
      </c>
      <c r="P1669" t="str">
        <f t="shared" si="761"/>
        <v/>
      </c>
      <c r="Q1669" t="str">
        <f t="shared" si="762"/>
        <v/>
      </c>
      <c r="R1669" t="str">
        <f t="shared" si="763"/>
        <v/>
      </c>
      <c r="S1669" t="str">
        <f t="shared" si="764"/>
        <v/>
      </c>
      <c r="T1669" t="str">
        <f t="shared" si="765"/>
        <v/>
      </c>
      <c r="U1669" t="str">
        <f t="shared" si="766"/>
        <v/>
      </c>
      <c r="V1669" t="str">
        <f t="shared" si="767"/>
        <v/>
      </c>
      <c r="W1669" t="str">
        <f t="shared" si="768"/>
        <v/>
      </c>
      <c r="X1669" t="str">
        <f t="shared" si="769"/>
        <v/>
      </c>
      <c r="Y1669" t="str">
        <f t="shared" si="770"/>
        <v/>
      </c>
      <c r="Z1669" t="str">
        <f t="shared" si="750"/>
        <v/>
      </c>
      <c r="AA1669" t="str">
        <f t="shared" si="771"/>
        <v/>
      </c>
      <c r="AB1669" t="str">
        <f t="shared" si="772"/>
        <v/>
      </c>
      <c r="AC1669" t="str">
        <f t="shared" si="773"/>
        <v/>
      </c>
      <c r="AD1669" t="str">
        <f t="shared" si="774"/>
        <v/>
      </c>
      <c r="AE1669" t="str">
        <f t="shared" si="775"/>
        <v/>
      </c>
      <c r="AF1669" t="str">
        <f t="shared" si="776"/>
        <v/>
      </c>
    </row>
    <row r="1670" spans="4:32" ht="14.4" hidden="1">
      <c r="D1670" t="str">
        <f t="shared" si="751"/>
        <v/>
      </c>
      <c r="E1670" t="str">
        <f t="shared" si="752"/>
        <v/>
      </c>
      <c r="F1670" t="str">
        <f t="shared" si="753"/>
        <v/>
      </c>
      <c r="G1670" t="str">
        <f t="shared" si="749"/>
        <v/>
      </c>
      <c r="I1670" t="str">
        <f t="shared" si="754"/>
        <v/>
      </c>
      <c r="J1670" t="str">
        <f t="shared" si="755"/>
        <v/>
      </c>
      <c r="K1670" t="str">
        <f t="shared" si="756"/>
        <v/>
      </c>
      <c r="L1670" t="str">
        <f t="shared" si="757"/>
        <v/>
      </c>
      <c r="M1670" t="str">
        <f t="shared" si="758"/>
        <v/>
      </c>
      <c r="N1670" t="str">
        <f t="shared" si="759"/>
        <v/>
      </c>
      <c r="O1670" t="str">
        <f t="shared" si="760"/>
        <v/>
      </c>
      <c r="P1670" t="str">
        <f t="shared" si="761"/>
        <v/>
      </c>
      <c r="Q1670" t="str">
        <f t="shared" si="762"/>
        <v/>
      </c>
      <c r="R1670" t="str">
        <f t="shared" si="763"/>
        <v/>
      </c>
      <c r="S1670" t="str">
        <f t="shared" si="764"/>
        <v/>
      </c>
      <c r="T1670" t="str">
        <f t="shared" si="765"/>
        <v/>
      </c>
      <c r="U1670" t="str">
        <f t="shared" si="766"/>
        <v/>
      </c>
      <c r="V1670" t="str">
        <f t="shared" si="767"/>
        <v/>
      </c>
      <c r="W1670" t="str">
        <f t="shared" si="768"/>
        <v/>
      </c>
      <c r="X1670" t="str">
        <f t="shared" si="769"/>
        <v/>
      </c>
      <c r="Y1670" t="str">
        <f t="shared" si="770"/>
        <v/>
      </c>
      <c r="Z1670" t="str">
        <f t="shared" si="750"/>
        <v/>
      </c>
      <c r="AA1670" t="str">
        <f t="shared" si="771"/>
        <v/>
      </c>
      <c r="AB1670" t="str">
        <f t="shared" si="772"/>
        <v/>
      </c>
      <c r="AC1670" t="str">
        <f t="shared" si="773"/>
        <v/>
      </c>
      <c r="AD1670" t="str">
        <f t="shared" si="774"/>
        <v/>
      </c>
      <c r="AE1670" t="str">
        <f t="shared" si="775"/>
        <v/>
      </c>
      <c r="AF1670" t="str">
        <f t="shared" si="776"/>
        <v/>
      </c>
    </row>
    <row r="1671" spans="4:32" ht="14.4" hidden="1">
      <c r="D1671" t="str">
        <f t="shared" si="751"/>
        <v/>
      </c>
      <c r="E1671" t="str">
        <f t="shared" si="752"/>
        <v/>
      </c>
      <c r="F1671" t="str">
        <f t="shared" si="753"/>
        <v/>
      </c>
      <c r="G1671" t="str">
        <f t="shared" si="749"/>
        <v/>
      </c>
      <c r="I1671" t="str">
        <f t="shared" si="754"/>
        <v/>
      </c>
      <c r="J1671" t="str">
        <f t="shared" si="755"/>
        <v/>
      </c>
      <c r="K1671" t="str">
        <f t="shared" si="756"/>
        <v/>
      </c>
      <c r="L1671" t="str">
        <f t="shared" si="757"/>
        <v/>
      </c>
      <c r="M1671" t="str">
        <f t="shared" si="758"/>
        <v/>
      </c>
      <c r="N1671" t="str">
        <f t="shared" si="759"/>
        <v/>
      </c>
      <c r="O1671" t="str">
        <f t="shared" si="760"/>
        <v/>
      </c>
      <c r="P1671" t="str">
        <f t="shared" si="761"/>
        <v/>
      </c>
      <c r="Q1671" t="str">
        <f t="shared" si="762"/>
        <v/>
      </c>
      <c r="R1671" t="str">
        <f t="shared" si="763"/>
        <v/>
      </c>
      <c r="S1671" t="str">
        <f t="shared" si="764"/>
        <v/>
      </c>
      <c r="T1671" t="str">
        <f t="shared" si="765"/>
        <v/>
      </c>
      <c r="U1671" t="str">
        <f t="shared" si="766"/>
        <v/>
      </c>
      <c r="V1671" t="str">
        <f t="shared" si="767"/>
        <v/>
      </c>
      <c r="W1671" t="str">
        <f t="shared" si="768"/>
        <v/>
      </c>
      <c r="X1671" t="str">
        <f t="shared" si="769"/>
        <v/>
      </c>
      <c r="Y1671" t="str">
        <f t="shared" si="770"/>
        <v/>
      </c>
      <c r="Z1671" t="str">
        <f t="shared" si="750"/>
        <v/>
      </c>
      <c r="AA1671" t="str">
        <f t="shared" si="771"/>
        <v/>
      </c>
      <c r="AB1671" t="str">
        <f t="shared" si="772"/>
        <v/>
      </c>
      <c r="AC1671" t="str">
        <f t="shared" si="773"/>
        <v/>
      </c>
      <c r="AD1671" t="str">
        <f t="shared" si="774"/>
        <v/>
      </c>
      <c r="AE1671" t="str">
        <f t="shared" si="775"/>
        <v/>
      </c>
      <c r="AF1671" t="str">
        <f t="shared" si="776"/>
        <v/>
      </c>
    </row>
    <row r="1672" spans="4:32" ht="14.4" hidden="1">
      <c r="D1672" t="str">
        <f t="shared" si="751"/>
        <v/>
      </c>
      <c r="E1672" t="str">
        <f t="shared" si="752"/>
        <v/>
      </c>
      <c r="F1672" t="str">
        <f t="shared" si="753"/>
        <v/>
      </c>
      <c r="G1672" t="str">
        <f t="shared" si="749"/>
        <v/>
      </c>
      <c r="I1672" t="str">
        <f t="shared" si="754"/>
        <v/>
      </c>
      <c r="J1672" t="str">
        <f t="shared" si="755"/>
        <v/>
      </c>
      <c r="K1672" t="str">
        <f t="shared" si="756"/>
        <v/>
      </c>
      <c r="L1672" t="str">
        <f t="shared" si="757"/>
        <v/>
      </c>
      <c r="M1672" t="str">
        <f t="shared" si="758"/>
        <v/>
      </c>
      <c r="N1672" t="str">
        <f t="shared" si="759"/>
        <v/>
      </c>
      <c r="O1672" t="str">
        <f t="shared" si="760"/>
        <v/>
      </c>
      <c r="P1672" t="str">
        <f t="shared" si="761"/>
        <v/>
      </c>
      <c r="Q1672" t="str">
        <f t="shared" si="762"/>
        <v/>
      </c>
      <c r="R1672" t="str">
        <f t="shared" si="763"/>
        <v/>
      </c>
      <c r="S1672" t="str">
        <f t="shared" si="764"/>
        <v/>
      </c>
      <c r="T1672" t="str">
        <f t="shared" si="765"/>
        <v/>
      </c>
      <c r="U1672" t="str">
        <f t="shared" si="766"/>
        <v/>
      </c>
      <c r="V1672" t="str">
        <f t="shared" si="767"/>
        <v/>
      </c>
      <c r="W1672" t="str">
        <f t="shared" si="768"/>
        <v/>
      </c>
      <c r="X1672" t="str">
        <f t="shared" si="769"/>
        <v/>
      </c>
      <c r="Y1672" t="str">
        <f t="shared" si="770"/>
        <v/>
      </c>
      <c r="Z1672" t="str">
        <f t="shared" si="750"/>
        <v/>
      </c>
      <c r="AA1672" t="str">
        <f t="shared" si="771"/>
        <v/>
      </c>
      <c r="AB1672" t="str">
        <f t="shared" si="772"/>
        <v/>
      </c>
      <c r="AC1672" t="str">
        <f t="shared" si="773"/>
        <v/>
      </c>
      <c r="AD1672" t="str">
        <f t="shared" si="774"/>
        <v/>
      </c>
      <c r="AE1672" t="str">
        <f t="shared" si="775"/>
        <v/>
      </c>
      <c r="AF1672" t="str">
        <f t="shared" si="776"/>
        <v/>
      </c>
    </row>
    <row r="1673" spans="4:32" ht="14.4" hidden="1">
      <c r="D1673" t="str">
        <f t="shared" si="751"/>
        <v/>
      </c>
      <c r="E1673" t="str">
        <f t="shared" si="752"/>
        <v/>
      </c>
      <c r="F1673" t="str">
        <f t="shared" si="753"/>
        <v/>
      </c>
      <c r="G1673" t="str">
        <f t="shared" si="749"/>
        <v/>
      </c>
      <c r="I1673" t="str">
        <f t="shared" si="754"/>
        <v/>
      </c>
      <c r="J1673" t="str">
        <f t="shared" si="755"/>
        <v/>
      </c>
      <c r="K1673" t="str">
        <f t="shared" si="756"/>
        <v/>
      </c>
      <c r="L1673" t="str">
        <f t="shared" si="757"/>
        <v/>
      </c>
      <c r="M1673" t="str">
        <f t="shared" si="758"/>
        <v/>
      </c>
      <c r="N1673" t="str">
        <f t="shared" si="759"/>
        <v/>
      </c>
      <c r="O1673" t="str">
        <f t="shared" si="760"/>
        <v/>
      </c>
      <c r="P1673" t="str">
        <f t="shared" si="761"/>
        <v/>
      </c>
      <c r="Q1673" t="str">
        <f t="shared" si="762"/>
        <v/>
      </c>
      <c r="R1673" t="str">
        <f t="shared" si="763"/>
        <v/>
      </c>
      <c r="S1673" t="str">
        <f t="shared" si="764"/>
        <v/>
      </c>
      <c r="T1673" t="str">
        <f t="shared" si="765"/>
        <v/>
      </c>
      <c r="U1673" t="str">
        <f t="shared" si="766"/>
        <v/>
      </c>
      <c r="V1673" t="str">
        <f t="shared" si="767"/>
        <v/>
      </c>
      <c r="W1673" t="str">
        <f t="shared" si="768"/>
        <v/>
      </c>
      <c r="X1673" t="str">
        <f t="shared" si="769"/>
        <v/>
      </c>
      <c r="Y1673" t="str">
        <f t="shared" si="770"/>
        <v/>
      </c>
      <c r="Z1673" t="str">
        <f t="shared" si="750"/>
        <v/>
      </c>
      <c r="AA1673" t="str">
        <f t="shared" si="771"/>
        <v/>
      </c>
      <c r="AB1673" t="str">
        <f t="shared" si="772"/>
        <v/>
      </c>
      <c r="AC1673" t="str">
        <f t="shared" si="773"/>
        <v/>
      </c>
      <c r="AD1673" t="str">
        <f t="shared" si="774"/>
        <v/>
      </c>
      <c r="AE1673" t="str">
        <f t="shared" si="775"/>
        <v/>
      </c>
      <c r="AF1673" t="str">
        <f t="shared" si="776"/>
        <v/>
      </c>
    </row>
    <row r="1674" spans="4:32" ht="14.4" hidden="1">
      <c r="D1674" t="str">
        <f t="shared" si="751"/>
        <v/>
      </c>
      <c r="E1674" t="str">
        <f t="shared" si="752"/>
        <v/>
      </c>
      <c r="F1674" t="str">
        <f t="shared" si="753"/>
        <v/>
      </c>
      <c r="G1674" t="str">
        <f t="shared" si="749"/>
        <v/>
      </c>
      <c r="I1674" t="str">
        <f t="shared" si="754"/>
        <v/>
      </c>
      <c r="J1674" t="str">
        <f t="shared" si="755"/>
        <v/>
      </c>
      <c r="K1674" t="str">
        <f t="shared" si="756"/>
        <v/>
      </c>
      <c r="L1674" t="str">
        <f t="shared" si="757"/>
        <v/>
      </c>
      <c r="M1674" t="str">
        <f t="shared" si="758"/>
        <v/>
      </c>
      <c r="N1674" t="str">
        <f t="shared" si="759"/>
        <v/>
      </c>
      <c r="O1674" t="str">
        <f t="shared" si="760"/>
        <v/>
      </c>
      <c r="P1674" t="str">
        <f t="shared" si="761"/>
        <v/>
      </c>
      <c r="Q1674" t="str">
        <f t="shared" si="762"/>
        <v/>
      </c>
      <c r="R1674" t="str">
        <f t="shared" si="763"/>
        <v/>
      </c>
      <c r="S1674" t="str">
        <f t="shared" si="764"/>
        <v/>
      </c>
      <c r="T1674" t="str">
        <f t="shared" si="765"/>
        <v/>
      </c>
      <c r="U1674" t="str">
        <f t="shared" si="766"/>
        <v/>
      </c>
      <c r="V1674" t="str">
        <f t="shared" si="767"/>
        <v/>
      </c>
      <c r="W1674" t="str">
        <f t="shared" si="768"/>
        <v/>
      </c>
      <c r="X1674" t="str">
        <f t="shared" si="769"/>
        <v/>
      </c>
      <c r="Y1674" t="str">
        <f t="shared" si="770"/>
        <v/>
      </c>
      <c r="Z1674" t="str">
        <f t="shared" si="750"/>
        <v/>
      </c>
      <c r="AA1674" t="str">
        <f t="shared" si="771"/>
        <v/>
      </c>
      <c r="AB1674" t="str">
        <f t="shared" si="772"/>
        <v/>
      </c>
      <c r="AC1674" t="str">
        <f t="shared" si="773"/>
        <v/>
      </c>
      <c r="AD1674" t="str">
        <f t="shared" si="774"/>
        <v/>
      </c>
      <c r="AE1674" t="str">
        <f t="shared" si="775"/>
        <v/>
      </c>
      <c r="AF1674" t="str">
        <f t="shared" si="776"/>
        <v/>
      </c>
    </row>
    <row r="1675" spans="4:32" ht="14.4" hidden="1">
      <c r="D1675" t="str">
        <f t="shared" si="751"/>
        <v/>
      </c>
      <c r="E1675" t="str">
        <f t="shared" si="752"/>
        <v/>
      </c>
      <c r="F1675" t="str">
        <f t="shared" si="753"/>
        <v/>
      </c>
      <c r="G1675" t="str">
        <f t="shared" si="749"/>
        <v/>
      </c>
      <c r="I1675" t="str">
        <f t="shared" si="754"/>
        <v/>
      </c>
      <c r="J1675" t="str">
        <f t="shared" si="755"/>
        <v/>
      </c>
      <c r="K1675" t="str">
        <f t="shared" si="756"/>
        <v/>
      </c>
      <c r="L1675" t="str">
        <f t="shared" si="757"/>
        <v/>
      </c>
      <c r="M1675" t="str">
        <f t="shared" si="758"/>
        <v/>
      </c>
      <c r="N1675" t="str">
        <f t="shared" si="759"/>
        <v/>
      </c>
      <c r="O1675" t="str">
        <f t="shared" si="760"/>
        <v/>
      </c>
      <c r="P1675" t="str">
        <f t="shared" si="761"/>
        <v/>
      </c>
      <c r="Q1675" t="str">
        <f t="shared" si="762"/>
        <v/>
      </c>
      <c r="R1675" t="str">
        <f t="shared" si="763"/>
        <v/>
      </c>
      <c r="S1675" t="str">
        <f t="shared" si="764"/>
        <v/>
      </c>
      <c r="T1675" t="str">
        <f t="shared" si="765"/>
        <v/>
      </c>
      <c r="U1675" t="str">
        <f t="shared" si="766"/>
        <v/>
      </c>
      <c r="V1675" t="str">
        <f t="shared" si="767"/>
        <v/>
      </c>
      <c r="W1675" t="str">
        <f t="shared" si="768"/>
        <v/>
      </c>
      <c r="X1675" t="str">
        <f t="shared" si="769"/>
        <v/>
      </c>
      <c r="Y1675" t="str">
        <f t="shared" si="770"/>
        <v/>
      </c>
      <c r="Z1675" t="str">
        <f t="shared" si="750"/>
        <v/>
      </c>
      <c r="AA1675" t="str">
        <f t="shared" si="771"/>
        <v/>
      </c>
      <c r="AB1675" t="str">
        <f t="shared" si="772"/>
        <v/>
      </c>
      <c r="AC1675" t="str">
        <f t="shared" si="773"/>
        <v/>
      </c>
      <c r="AD1675" t="str">
        <f t="shared" si="774"/>
        <v/>
      </c>
      <c r="AE1675" t="str">
        <f t="shared" si="775"/>
        <v/>
      </c>
      <c r="AF1675" t="str">
        <f t="shared" si="776"/>
        <v/>
      </c>
    </row>
    <row r="1676" spans="4:32" ht="14.4" hidden="1">
      <c r="D1676" t="str">
        <f t="shared" si="751"/>
        <v/>
      </c>
      <c r="E1676" t="str">
        <f t="shared" si="752"/>
        <v/>
      </c>
      <c r="F1676" t="str">
        <f t="shared" si="753"/>
        <v/>
      </c>
      <c r="G1676" t="str">
        <f t="shared" si="749"/>
        <v/>
      </c>
      <c r="I1676" t="str">
        <f t="shared" si="754"/>
        <v/>
      </c>
      <c r="J1676" t="str">
        <f t="shared" si="755"/>
        <v/>
      </c>
      <c r="K1676" t="str">
        <f t="shared" si="756"/>
        <v/>
      </c>
      <c r="L1676" t="str">
        <f t="shared" si="757"/>
        <v/>
      </c>
      <c r="M1676" t="str">
        <f t="shared" si="758"/>
        <v/>
      </c>
      <c r="N1676" t="str">
        <f t="shared" si="759"/>
        <v/>
      </c>
      <c r="O1676" t="str">
        <f t="shared" si="760"/>
        <v/>
      </c>
      <c r="P1676" t="str">
        <f t="shared" si="761"/>
        <v/>
      </c>
      <c r="Q1676" t="str">
        <f t="shared" si="762"/>
        <v/>
      </c>
      <c r="R1676" t="str">
        <f t="shared" si="763"/>
        <v/>
      </c>
      <c r="S1676" t="str">
        <f t="shared" si="764"/>
        <v/>
      </c>
      <c r="T1676" t="str">
        <f t="shared" si="765"/>
        <v/>
      </c>
      <c r="U1676" t="str">
        <f t="shared" si="766"/>
        <v/>
      </c>
      <c r="V1676" t="str">
        <f t="shared" si="767"/>
        <v/>
      </c>
      <c r="W1676" t="str">
        <f t="shared" si="768"/>
        <v/>
      </c>
      <c r="X1676" t="str">
        <f t="shared" si="769"/>
        <v/>
      </c>
      <c r="Y1676" t="str">
        <f t="shared" si="770"/>
        <v/>
      </c>
      <c r="Z1676" t="str">
        <f t="shared" si="750"/>
        <v/>
      </c>
      <c r="AA1676" t="str">
        <f t="shared" si="771"/>
        <v/>
      </c>
      <c r="AB1676" t="str">
        <f t="shared" si="772"/>
        <v/>
      </c>
      <c r="AC1676" t="str">
        <f t="shared" si="773"/>
        <v/>
      </c>
      <c r="AD1676" t="str">
        <f t="shared" si="774"/>
        <v/>
      </c>
      <c r="AE1676" t="str">
        <f t="shared" si="775"/>
        <v/>
      </c>
      <c r="AF1676" t="str">
        <f t="shared" si="776"/>
        <v/>
      </c>
    </row>
    <row r="1677" spans="4:32" ht="14.4" hidden="1">
      <c r="D1677" t="str">
        <f t="shared" si="751"/>
        <v/>
      </c>
      <c r="E1677" t="str">
        <f t="shared" si="752"/>
        <v/>
      </c>
      <c r="F1677" t="str">
        <f t="shared" si="753"/>
        <v/>
      </c>
      <c r="G1677" t="str">
        <f t="shared" si="749"/>
        <v/>
      </c>
      <c r="I1677" t="str">
        <f t="shared" si="754"/>
        <v/>
      </c>
      <c r="J1677" t="str">
        <f t="shared" si="755"/>
        <v/>
      </c>
      <c r="K1677" t="str">
        <f t="shared" si="756"/>
        <v/>
      </c>
      <c r="L1677" t="str">
        <f t="shared" si="757"/>
        <v/>
      </c>
      <c r="M1677" t="str">
        <f t="shared" si="758"/>
        <v/>
      </c>
      <c r="N1677" t="str">
        <f t="shared" si="759"/>
        <v/>
      </c>
      <c r="O1677" t="str">
        <f t="shared" si="760"/>
        <v/>
      </c>
      <c r="P1677" t="str">
        <f t="shared" si="761"/>
        <v/>
      </c>
      <c r="Q1677" t="str">
        <f t="shared" si="762"/>
        <v/>
      </c>
      <c r="R1677" t="str">
        <f t="shared" si="763"/>
        <v/>
      </c>
      <c r="S1677" t="str">
        <f t="shared" si="764"/>
        <v/>
      </c>
      <c r="T1677" t="str">
        <f t="shared" si="765"/>
        <v/>
      </c>
      <c r="U1677" t="str">
        <f t="shared" si="766"/>
        <v/>
      </c>
      <c r="V1677" t="str">
        <f t="shared" si="767"/>
        <v/>
      </c>
      <c r="W1677" t="str">
        <f t="shared" si="768"/>
        <v/>
      </c>
      <c r="X1677" t="str">
        <f t="shared" si="769"/>
        <v/>
      </c>
      <c r="Y1677" t="str">
        <f t="shared" si="770"/>
        <v/>
      </c>
      <c r="Z1677" t="str">
        <f t="shared" si="750"/>
        <v/>
      </c>
      <c r="AA1677" t="str">
        <f t="shared" si="771"/>
        <v/>
      </c>
      <c r="AB1677" t="str">
        <f t="shared" si="772"/>
        <v/>
      </c>
      <c r="AC1677" t="str">
        <f t="shared" si="773"/>
        <v/>
      </c>
      <c r="AD1677" t="str">
        <f t="shared" si="774"/>
        <v/>
      </c>
      <c r="AE1677" t="str">
        <f t="shared" si="775"/>
        <v/>
      </c>
      <c r="AF1677" t="str">
        <f t="shared" si="776"/>
        <v/>
      </c>
    </row>
    <row r="1678" spans="4:32" ht="14.4" hidden="1">
      <c r="D1678" t="str">
        <f t="shared" si="751"/>
        <v/>
      </c>
      <c r="E1678" t="str">
        <f t="shared" si="752"/>
        <v/>
      </c>
      <c r="F1678" t="str">
        <f t="shared" si="753"/>
        <v/>
      </c>
      <c r="G1678" t="str">
        <f t="shared" si="749"/>
        <v/>
      </c>
      <c r="I1678" t="str">
        <f t="shared" si="754"/>
        <v/>
      </c>
      <c r="J1678" t="str">
        <f t="shared" si="755"/>
        <v/>
      </c>
      <c r="K1678" t="str">
        <f t="shared" si="756"/>
        <v/>
      </c>
      <c r="L1678" t="str">
        <f t="shared" si="757"/>
        <v/>
      </c>
      <c r="M1678" t="str">
        <f t="shared" si="758"/>
        <v/>
      </c>
      <c r="N1678" t="str">
        <f t="shared" si="759"/>
        <v/>
      </c>
      <c r="O1678" t="str">
        <f t="shared" si="760"/>
        <v/>
      </c>
      <c r="P1678" t="str">
        <f t="shared" si="761"/>
        <v/>
      </c>
      <c r="Q1678" t="str">
        <f t="shared" si="762"/>
        <v/>
      </c>
      <c r="R1678" t="str">
        <f t="shared" si="763"/>
        <v/>
      </c>
      <c r="S1678" t="str">
        <f t="shared" si="764"/>
        <v/>
      </c>
      <c r="T1678" t="str">
        <f t="shared" si="765"/>
        <v/>
      </c>
      <c r="U1678" t="str">
        <f t="shared" si="766"/>
        <v/>
      </c>
      <c r="V1678" t="str">
        <f t="shared" si="767"/>
        <v/>
      </c>
      <c r="W1678" t="str">
        <f t="shared" si="768"/>
        <v/>
      </c>
      <c r="X1678" t="str">
        <f t="shared" si="769"/>
        <v/>
      </c>
      <c r="Y1678" t="str">
        <f t="shared" si="770"/>
        <v/>
      </c>
      <c r="Z1678" t="str">
        <f t="shared" si="750"/>
        <v/>
      </c>
      <c r="AA1678" t="str">
        <f t="shared" si="771"/>
        <v/>
      </c>
      <c r="AB1678" t="str">
        <f t="shared" si="772"/>
        <v/>
      </c>
      <c r="AC1678" t="str">
        <f t="shared" si="773"/>
        <v/>
      </c>
      <c r="AD1678" t="str">
        <f t="shared" si="774"/>
        <v/>
      </c>
      <c r="AE1678" t="str">
        <f t="shared" si="775"/>
        <v/>
      </c>
      <c r="AF1678" t="str">
        <f t="shared" si="776"/>
        <v/>
      </c>
    </row>
    <row r="1679" spans="4:32" ht="14.4" hidden="1">
      <c r="D1679" t="str">
        <f t="shared" si="751"/>
        <v/>
      </c>
      <c r="E1679" t="str">
        <f t="shared" si="752"/>
        <v/>
      </c>
      <c r="F1679" t="str">
        <f t="shared" si="753"/>
        <v/>
      </c>
      <c r="G1679" t="str">
        <f t="shared" si="749"/>
        <v/>
      </c>
      <c r="I1679" t="str">
        <f t="shared" si="754"/>
        <v/>
      </c>
      <c r="J1679" t="str">
        <f t="shared" si="755"/>
        <v/>
      </c>
      <c r="K1679" t="str">
        <f t="shared" si="756"/>
        <v/>
      </c>
      <c r="L1679" t="str">
        <f t="shared" si="757"/>
        <v/>
      </c>
      <c r="M1679" t="str">
        <f t="shared" si="758"/>
        <v/>
      </c>
      <c r="N1679" t="str">
        <f t="shared" si="759"/>
        <v/>
      </c>
      <c r="O1679" t="str">
        <f t="shared" si="760"/>
        <v/>
      </c>
      <c r="P1679" t="str">
        <f t="shared" si="761"/>
        <v/>
      </c>
      <c r="Q1679" t="str">
        <f t="shared" si="762"/>
        <v/>
      </c>
      <c r="R1679" t="str">
        <f t="shared" si="763"/>
        <v/>
      </c>
      <c r="S1679" t="str">
        <f t="shared" si="764"/>
        <v/>
      </c>
      <c r="T1679" t="str">
        <f t="shared" si="765"/>
        <v/>
      </c>
      <c r="U1679" t="str">
        <f t="shared" si="766"/>
        <v/>
      </c>
      <c r="V1679" t="str">
        <f t="shared" si="767"/>
        <v/>
      </c>
      <c r="W1679" t="str">
        <f t="shared" si="768"/>
        <v/>
      </c>
      <c r="X1679" t="str">
        <f t="shared" si="769"/>
        <v/>
      </c>
      <c r="Y1679" t="str">
        <f t="shared" si="770"/>
        <v/>
      </c>
      <c r="Z1679" t="str">
        <f t="shared" si="750"/>
        <v/>
      </c>
      <c r="AA1679" t="str">
        <f t="shared" si="771"/>
        <v/>
      </c>
      <c r="AB1679" t="str">
        <f t="shared" si="772"/>
        <v/>
      </c>
      <c r="AC1679" t="str">
        <f t="shared" si="773"/>
        <v/>
      </c>
      <c r="AD1679" t="str">
        <f t="shared" si="774"/>
        <v/>
      </c>
      <c r="AE1679" t="str">
        <f t="shared" si="775"/>
        <v/>
      </c>
      <c r="AF1679" t="str">
        <f t="shared" si="776"/>
        <v/>
      </c>
    </row>
    <row r="1680" spans="4:32" ht="14.4" hidden="1">
      <c r="D1680" t="str">
        <f t="shared" si="751"/>
        <v/>
      </c>
      <c r="E1680" t="str">
        <f t="shared" si="752"/>
        <v/>
      </c>
      <c r="F1680" t="str">
        <f t="shared" si="753"/>
        <v/>
      </c>
      <c r="G1680" t="str">
        <f t="shared" si="749"/>
        <v/>
      </c>
      <c r="I1680" t="str">
        <f t="shared" si="754"/>
        <v/>
      </c>
      <c r="J1680" t="str">
        <f t="shared" si="755"/>
        <v/>
      </c>
      <c r="K1680" t="str">
        <f t="shared" si="756"/>
        <v/>
      </c>
      <c r="L1680" t="str">
        <f t="shared" si="757"/>
        <v/>
      </c>
      <c r="M1680" t="str">
        <f t="shared" si="758"/>
        <v/>
      </c>
      <c r="N1680" t="str">
        <f t="shared" si="759"/>
        <v/>
      </c>
      <c r="O1680" t="str">
        <f t="shared" si="760"/>
        <v/>
      </c>
      <c r="P1680" t="str">
        <f t="shared" si="761"/>
        <v/>
      </c>
      <c r="Q1680" t="str">
        <f t="shared" si="762"/>
        <v/>
      </c>
      <c r="R1680" t="str">
        <f t="shared" si="763"/>
        <v/>
      </c>
      <c r="S1680" t="str">
        <f t="shared" si="764"/>
        <v/>
      </c>
      <c r="T1680" t="str">
        <f t="shared" si="765"/>
        <v/>
      </c>
      <c r="U1680" t="str">
        <f t="shared" si="766"/>
        <v/>
      </c>
      <c r="V1680" t="str">
        <f t="shared" si="767"/>
        <v/>
      </c>
      <c r="W1680" t="str">
        <f t="shared" si="768"/>
        <v/>
      </c>
      <c r="X1680" t="str">
        <f t="shared" si="769"/>
        <v/>
      </c>
      <c r="Y1680" t="str">
        <f t="shared" si="770"/>
        <v/>
      </c>
      <c r="Z1680" t="str">
        <f t="shared" si="750"/>
        <v/>
      </c>
      <c r="AA1680" t="str">
        <f t="shared" si="771"/>
        <v/>
      </c>
      <c r="AB1680" t="str">
        <f t="shared" si="772"/>
        <v/>
      </c>
      <c r="AC1680" t="str">
        <f t="shared" si="773"/>
        <v/>
      </c>
      <c r="AD1680" t="str">
        <f t="shared" si="774"/>
        <v/>
      </c>
      <c r="AE1680" t="str">
        <f t="shared" si="775"/>
        <v/>
      </c>
      <c r="AF1680" t="str">
        <f t="shared" si="776"/>
        <v/>
      </c>
    </row>
    <row r="1681" spans="4:32" ht="14.4" hidden="1">
      <c r="D1681" t="str">
        <f t="shared" si="751"/>
        <v/>
      </c>
      <c r="E1681" t="str">
        <f t="shared" si="752"/>
        <v/>
      </c>
      <c r="F1681" t="str">
        <f t="shared" si="753"/>
        <v/>
      </c>
      <c r="G1681" t="str">
        <f t="shared" si="749"/>
        <v/>
      </c>
      <c r="I1681" t="str">
        <f t="shared" si="754"/>
        <v/>
      </c>
      <c r="J1681" t="str">
        <f t="shared" si="755"/>
        <v/>
      </c>
      <c r="K1681" t="str">
        <f t="shared" si="756"/>
        <v/>
      </c>
      <c r="L1681" t="str">
        <f t="shared" si="757"/>
        <v/>
      </c>
      <c r="M1681" t="str">
        <f t="shared" si="758"/>
        <v/>
      </c>
      <c r="N1681" t="str">
        <f t="shared" si="759"/>
        <v/>
      </c>
      <c r="O1681" t="str">
        <f t="shared" si="760"/>
        <v/>
      </c>
      <c r="P1681" t="str">
        <f t="shared" si="761"/>
        <v/>
      </c>
      <c r="Q1681" t="str">
        <f t="shared" si="762"/>
        <v/>
      </c>
      <c r="R1681" t="str">
        <f t="shared" si="763"/>
        <v/>
      </c>
      <c r="S1681" t="str">
        <f t="shared" si="764"/>
        <v/>
      </c>
      <c r="T1681" t="str">
        <f t="shared" si="765"/>
        <v/>
      </c>
      <c r="U1681" t="str">
        <f t="shared" si="766"/>
        <v/>
      </c>
      <c r="V1681" t="str">
        <f t="shared" si="767"/>
        <v/>
      </c>
      <c r="W1681" t="str">
        <f t="shared" si="768"/>
        <v/>
      </c>
      <c r="X1681" t="str">
        <f t="shared" si="769"/>
        <v/>
      </c>
      <c r="Y1681" t="str">
        <f t="shared" si="770"/>
        <v/>
      </c>
      <c r="Z1681" t="str">
        <f t="shared" si="750"/>
        <v/>
      </c>
      <c r="AA1681" t="str">
        <f t="shared" si="771"/>
        <v/>
      </c>
      <c r="AB1681" t="str">
        <f t="shared" si="772"/>
        <v/>
      </c>
      <c r="AC1681" t="str">
        <f t="shared" si="773"/>
        <v/>
      </c>
      <c r="AD1681" t="str">
        <f t="shared" si="774"/>
        <v/>
      </c>
      <c r="AE1681" t="str">
        <f t="shared" si="775"/>
        <v/>
      </c>
      <c r="AF1681" t="str">
        <f t="shared" si="776"/>
        <v/>
      </c>
    </row>
    <row r="1682" spans="4:32" ht="14.4" hidden="1">
      <c r="D1682" t="str">
        <f t="shared" si="751"/>
        <v/>
      </c>
      <c r="E1682" t="str">
        <f t="shared" si="752"/>
        <v/>
      </c>
      <c r="F1682" t="str">
        <f t="shared" si="753"/>
        <v/>
      </c>
      <c r="G1682" t="str">
        <f t="shared" si="749"/>
        <v/>
      </c>
      <c r="I1682" t="str">
        <f t="shared" si="754"/>
        <v/>
      </c>
      <c r="J1682" t="str">
        <f t="shared" si="755"/>
        <v/>
      </c>
      <c r="K1682" t="str">
        <f t="shared" si="756"/>
        <v/>
      </c>
      <c r="L1682" t="str">
        <f t="shared" si="757"/>
        <v/>
      </c>
      <c r="M1682" t="str">
        <f t="shared" si="758"/>
        <v/>
      </c>
      <c r="N1682" t="str">
        <f t="shared" si="759"/>
        <v/>
      </c>
      <c r="O1682" t="str">
        <f t="shared" si="760"/>
        <v/>
      </c>
      <c r="P1682" t="str">
        <f t="shared" si="761"/>
        <v/>
      </c>
      <c r="Q1682" t="str">
        <f t="shared" si="762"/>
        <v/>
      </c>
      <c r="R1682" t="str">
        <f t="shared" si="763"/>
        <v/>
      </c>
      <c r="S1682" t="str">
        <f t="shared" si="764"/>
        <v/>
      </c>
      <c r="T1682" t="str">
        <f t="shared" si="765"/>
        <v/>
      </c>
      <c r="U1682" t="str">
        <f t="shared" si="766"/>
        <v/>
      </c>
      <c r="V1682" t="str">
        <f t="shared" si="767"/>
        <v/>
      </c>
      <c r="W1682" t="str">
        <f t="shared" si="768"/>
        <v/>
      </c>
      <c r="X1682" t="str">
        <f t="shared" si="769"/>
        <v/>
      </c>
      <c r="Y1682" t="str">
        <f t="shared" si="770"/>
        <v/>
      </c>
      <c r="Z1682" t="str">
        <f t="shared" si="750"/>
        <v/>
      </c>
      <c r="AA1682" t="str">
        <f t="shared" si="771"/>
        <v/>
      </c>
      <c r="AB1682" t="str">
        <f t="shared" si="772"/>
        <v/>
      </c>
      <c r="AC1682" t="str">
        <f t="shared" si="773"/>
        <v/>
      </c>
      <c r="AD1682" t="str">
        <f t="shared" si="774"/>
        <v/>
      </c>
      <c r="AE1682" t="str">
        <f t="shared" si="775"/>
        <v/>
      </c>
      <c r="AF1682" t="str">
        <f t="shared" si="776"/>
        <v/>
      </c>
    </row>
    <row r="1683" spans="4:32" ht="14.4" hidden="1">
      <c r="D1683" t="str">
        <f t="shared" si="751"/>
        <v/>
      </c>
      <c r="E1683" t="str">
        <f t="shared" si="752"/>
        <v/>
      </c>
      <c r="F1683" t="str">
        <f t="shared" si="753"/>
        <v/>
      </c>
      <c r="G1683" t="str">
        <f t="shared" si="749"/>
        <v/>
      </c>
      <c r="I1683" t="str">
        <f t="shared" si="754"/>
        <v/>
      </c>
      <c r="J1683" t="str">
        <f t="shared" si="755"/>
        <v/>
      </c>
      <c r="K1683" t="str">
        <f t="shared" si="756"/>
        <v/>
      </c>
      <c r="L1683" t="str">
        <f t="shared" si="757"/>
        <v/>
      </c>
      <c r="M1683" t="str">
        <f t="shared" si="758"/>
        <v/>
      </c>
      <c r="N1683" t="str">
        <f t="shared" si="759"/>
        <v/>
      </c>
      <c r="O1683" t="str">
        <f t="shared" si="760"/>
        <v/>
      </c>
      <c r="P1683" t="str">
        <f t="shared" si="761"/>
        <v/>
      </c>
      <c r="Q1683" t="str">
        <f t="shared" si="762"/>
        <v/>
      </c>
      <c r="R1683" t="str">
        <f t="shared" si="763"/>
        <v/>
      </c>
      <c r="S1683" t="str">
        <f t="shared" si="764"/>
        <v/>
      </c>
      <c r="T1683" t="str">
        <f t="shared" si="765"/>
        <v/>
      </c>
      <c r="U1683" t="str">
        <f t="shared" si="766"/>
        <v/>
      </c>
      <c r="V1683" t="str">
        <f t="shared" si="767"/>
        <v/>
      </c>
      <c r="W1683" t="str">
        <f t="shared" si="768"/>
        <v/>
      </c>
      <c r="X1683" t="str">
        <f t="shared" si="769"/>
        <v/>
      </c>
      <c r="Y1683" t="str">
        <f t="shared" si="770"/>
        <v/>
      </c>
      <c r="Z1683" t="str">
        <f t="shared" si="750"/>
        <v/>
      </c>
      <c r="AA1683" t="str">
        <f t="shared" si="771"/>
        <v/>
      </c>
      <c r="AB1683" t="str">
        <f t="shared" si="772"/>
        <v/>
      </c>
      <c r="AC1683" t="str">
        <f t="shared" si="773"/>
        <v/>
      </c>
      <c r="AD1683" t="str">
        <f t="shared" si="774"/>
        <v/>
      </c>
      <c r="AE1683" t="str">
        <f t="shared" si="775"/>
        <v/>
      </c>
      <c r="AF1683" t="str">
        <f t="shared" si="776"/>
        <v/>
      </c>
    </row>
    <row r="1684" spans="4:32" ht="14.4" hidden="1">
      <c r="D1684" t="str">
        <f t="shared" si="751"/>
        <v/>
      </c>
      <c r="E1684" t="str">
        <f t="shared" si="752"/>
        <v/>
      </c>
      <c r="F1684" t="str">
        <f t="shared" si="753"/>
        <v/>
      </c>
      <c r="G1684" t="str">
        <f t="shared" si="749"/>
        <v/>
      </c>
      <c r="I1684" t="str">
        <f t="shared" si="754"/>
        <v/>
      </c>
      <c r="J1684" t="str">
        <f t="shared" si="755"/>
        <v/>
      </c>
      <c r="K1684" t="str">
        <f t="shared" si="756"/>
        <v/>
      </c>
      <c r="L1684" t="str">
        <f t="shared" si="757"/>
        <v/>
      </c>
      <c r="M1684" t="str">
        <f t="shared" si="758"/>
        <v/>
      </c>
      <c r="N1684" t="str">
        <f t="shared" si="759"/>
        <v/>
      </c>
      <c r="O1684" t="str">
        <f t="shared" si="760"/>
        <v/>
      </c>
      <c r="P1684" t="str">
        <f t="shared" si="761"/>
        <v/>
      </c>
      <c r="Q1684" t="str">
        <f t="shared" si="762"/>
        <v/>
      </c>
      <c r="R1684" t="str">
        <f t="shared" si="763"/>
        <v/>
      </c>
      <c r="S1684" t="str">
        <f t="shared" si="764"/>
        <v/>
      </c>
      <c r="T1684" t="str">
        <f t="shared" si="765"/>
        <v/>
      </c>
      <c r="U1684" t="str">
        <f t="shared" si="766"/>
        <v/>
      </c>
      <c r="V1684" t="str">
        <f t="shared" si="767"/>
        <v/>
      </c>
      <c r="W1684" t="str">
        <f t="shared" si="768"/>
        <v/>
      </c>
      <c r="X1684" t="str">
        <f t="shared" si="769"/>
        <v/>
      </c>
      <c r="Y1684" t="str">
        <f t="shared" si="770"/>
        <v/>
      </c>
      <c r="Z1684" t="str">
        <f t="shared" si="750"/>
        <v/>
      </c>
      <c r="AA1684" t="str">
        <f t="shared" si="771"/>
        <v/>
      </c>
      <c r="AB1684" t="str">
        <f t="shared" si="772"/>
        <v/>
      </c>
      <c r="AC1684" t="str">
        <f t="shared" si="773"/>
        <v/>
      </c>
      <c r="AD1684" t="str">
        <f t="shared" si="774"/>
        <v/>
      </c>
      <c r="AE1684" t="str">
        <f t="shared" si="775"/>
        <v/>
      </c>
      <c r="AF1684" t="str">
        <f t="shared" si="776"/>
        <v/>
      </c>
    </row>
    <row r="1685" spans="4:32" ht="14.4" hidden="1">
      <c r="D1685" t="str">
        <f t="shared" si="751"/>
        <v/>
      </c>
      <c r="E1685" t="str">
        <f t="shared" si="752"/>
        <v/>
      </c>
      <c r="F1685" t="str">
        <f t="shared" si="753"/>
        <v/>
      </c>
      <c r="G1685" t="str">
        <f t="shared" si="749"/>
        <v/>
      </c>
      <c r="I1685" t="str">
        <f t="shared" si="754"/>
        <v/>
      </c>
      <c r="J1685" t="str">
        <f t="shared" si="755"/>
        <v/>
      </c>
      <c r="K1685" t="str">
        <f t="shared" si="756"/>
        <v/>
      </c>
      <c r="L1685" t="str">
        <f t="shared" si="757"/>
        <v/>
      </c>
      <c r="M1685" t="str">
        <f t="shared" si="758"/>
        <v/>
      </c>
      <c r="N1685" t="str">
        <f t="shared" si="759"/>
        <v/>
      </c>
      <c r="O1685" t="str">
        <f t="shared" si="760"/>
        <v/>
      </c>
      <c r="P1685" t="str">
        <f t="shared" si="761"/>
        <v/>
      </c>
      <c r="Q1685" t="str">
        <f t="shared" si="762"/>
        <v/>
      </c>
      <c r="R1685" t="str">
        <f t="shared" si="763"/>
        <v/>
      </c>
      <c r="S1685" t="str">
        <f t="shared" si="764"/>
        <v/>
      </c>
      <c r="T1685" t="str">
        <f t="shared" si="765"/>
        <v/>
      </c>
      <c r="U1685" t="str">
        <f t="shared" si="766"/>
        <v/>
      </c>
      <c r="V1685" t="str">
        <f t="shared" si="767"/>
        <v/>
      </c>
      <c r="W1685" t="str">
        <f t="shared" si="768"/>
        <v/>
      </c>
      <c r="X1685" t="str">
        <f t="shared" si="769"/>
        <v/>
      </c>
      <c r="Y1685" t="str">
        <f t="shared" si="770"/>
        <v/>
      </c>
      <c r="Z1685" t="str">
        <f t="shared" si="750"/>
        <v/>
      </c>
      <c r="AA1685" t="str">
        <f t="shared" si="771"/>
        <v/>
      </c>
      <c r="AB1685" t="str">
        <f t="shared" si="772"/>
        <v/>
      </c>
      <c r="AC1685" t="str">
        <f t="shared" si="773"/>
        <v/>
      </c>
      <c r="AD1685" t="str">
        <f t="shared" si="774"/>
        <v/>
      </c>
      <c r="AE1685" t="str">
        <f t="shared" si="775"/>
        <v/>
      </c>
      <c r="AF1685" t="str">
        <f t="shared" si="776"/>
        <v/>
      </c>
    </row>
    <row r="1686" spans="4:32" ht="14.4" hidden="1">
      <c r="D1686" t="str">
        <f t="shared" si="751"/>
        <v/>
      </c>
      <c r="E1686" t="str">
        <f t="shared" si="752"/>
        <v/>
      </c>
      <c r="F1686" t="str">
        <f t="shared" si="753"/>
        <v/>
      </c>
      <c r="G1686" t="str">
        <f t="shared" si="749"/>
        <v/>
      </c>
      <c r="I1686" t="str">
        <f t="shared" si="754"/>
        <v/>
      </c>
      <c r="J1686" t="str">
        <f t="shared" si="755"/>
        <v/>
      </c>
      <c r="K1686" t="str">
        <f t="shared" si="756"/>
        <v/>
      </c>
      <c r="L1686" t="str">
        <f t="shared" si="757"/>
        <v/>
      </c>
      <c r="M1686" t="str">
        <f t="shared" si="758"/>
        <v/>
      </c>
      <c r="N1686" t="str">
        <f t="shared" si="759"/>
        <v/>
      </c>
      <c r="O1686" t="str">
        <f t="shared" si="760"/>
        <v/>
      </c>
      <c r="P1686" t="str">
        <f t="shared" si="761"/>
        <v/>
      </c>
      <c r="Q1686" t="str">
        <f t="shared" si="762"/>
        <v/>
      </c>
      <c r="R1686" t="str">
        <f t="shared" si="763"/>
        <v/>
      </c>
      <c r="S1686" t="str">
        <f t="shared" si="764"/>
        <v/>
      </c>
      <c r="T1686" t="str">
        <f t="shared" si="765"/>
        <v/>
      </c>
      <c r="U1686" t="str">
        <f t="shared" si="766"/>
        <v/>
      </c>
      <c r="V1686" t="str">
        <f t="shared" si="767"/>
        <v/>
      </c>
      <c r="W1686" t="str">
        <f t="shared" si="768"/>
        <v/>
      </c>
      <c r="X1686" t="str">
        <f t="shared" si="769"/>
        <v/>
      </c>
      <c r="Y1686" t="str">
        <f t="shared" si="770"/>
        <v/>
      </c>
      <c r="Z1686" t="str">
        <f t="shared" si="750"/>
        <v/>
      </c>
      <c r="AA1686" t="str">
        <f t="shared" si="771"/>
        <v/>
      </c>
      <c r="AB1686" t="str">
        <f t="shared" si="772"/>
        <v/>
      </c>
      <c r="AC1686" t="str">
        <f t="shared" si="773"/>
        <v/>
      </c>
      <c r="AD1686" t="str">
        <f t="shared" si="774"/>
        <v/>
      </c>
      <c r="AE1686" t="str">
        <f t="shared" si="775"/>
        <v/>
      </c>
      <c r="AF1686" t="str">
        <f t="shared" si="776"/>
        <v/>
      </c>
    </row>
    <row r="1687" spans="4:32" ht="14.4" hidden="1">
      <c r="D1687" t="str">
        <f t="shared" si="751"/>
        <v/>
      </c>
      <c r="E1687" t="str">
        <f t="shared" si="752"/>
        <v/>
      </c>
      <c r="F1687" t="str">
        <f t="shared" si="753"/>
        <v/>
      </c>
      <c r="G1687" t="str">
        <f t="shared" si="749"/>
        <v/>
      </c>
      <c r="I1687" t="str">
        <f t="shared" si="754"/>
        <v/>
      </c>
      <c r="J1687" t="str">
        <f t="shared" si="755"/>
        <v/>
      </c>
      <c r="K1687" t="str">
        <f t="shared" si="756"/>
        <v/>
      </c>
      <c r="L1687" t="str">
        <f t="shared" si="757"/>
        <v/>
      </c>
      <c r="M1687" t="str">
        <f t="shared" si="758"/>
        <v/>
      </c>
      <c r="N1687" t="str">
        <f t="shared" si="759"/>
        <v/>
      </c>
      <c r="O1687" t="str">
        <f t="shared" si="760"/>
        <v/>
      </c>
      <c r="P1687" t="str">
        <f t="shared" si="761"/>
        <v/>
      </c>
      <c r="Q1687" t="str">
        <f t="shared" si="762"/>
        <v/>
      </c>
      <c r="R1687" t="str">
        <f t="shared" si="763"/>
        <v/>
      </c>
      <c r="S1687" t="str">
        <f t="shared" si="764"/>
        <v/>
      </c>
      <c r="T1687" t="str">
        <f t="shared" si="765"/>
        <v/>
      </c>
      <c r="U1687" t="str">
        <f t="shared" si="766"/>
        <v/>
      </c>
      <c r="V1687" t="str">
        <f t="shared" si="767"/>
        <v/>
      </c>
      <c r="W1687" t="str">
        <f t="shared" si="768"/>
        <v/>
      </c>
      <c r="X1687" t="str">
        <f t="shared" si="769"/>
        <v/>
      </c>
      <c r="Y1687" t="str">
        <f t="shared" si="770"/>
        <v/>
      </c>
      <c r="Z1687" t="str">
        <f t="shared" si="750"/>
        <v/>
      </c>
      <c r="AA1687" t="str">
        <f t="shared" si="771"/>
        <v/>
      </c>
      <c r="AB1687" t="str">
        <f t="shared" si="772"/>
        <v/>
      </c>
      <c r="AC1687" t="str">
        <f t="shared" si="773"/>
        <v/>
      </c>
      <c r="AD1687" t="str">
        <f t="shared" si="774"/>
        <v/>
      </c>
      <c r="AE1687" t="str">
        <f t="shared" si="775"/>
        <v/>
      </c>
      <c r="AF1687" t="str">
        <f t="shared" si="776"/>
        <v/>
      </c>
    </row>
    <row r="1688" spans="4:32" ht="14.4" hidden="1">
      <c r="D1688" t="str">
        <f t="shared" si="751"/>
        <v/>
      </c>
      <c r="E1688" t="str">
        <f t="shared" si="752"/>
        <v/>
      </c>
      <c r="F1688" t="str">
        <f t="shared" si="753"/>
        <v/>
      </c>
      <c r="G1688" t="str">
        <f t="shared" si="749"/>
        <v/>
      </c>
      <c r="I1688" t="str">
        <f t="shared" si="754"/>
        <v/>
      </c>
      <c r="J1688" t="str">
        <f t="shared" si="755"/>
        <v/>
      </c>
      <c r="K1688" t="str">
        <f t="shared" si="756"/>
        <v/>
      </c>
      <c r="L1688" t="str">
        <f t="shared" si="757"/>
        <v/>
      </c>
      <c r="M1688" t="str">
        <f t="shared" si="758"/>
        <v/>
      </c>
      <c r="N1688" t="str">
        <f t="shared" si="759"/>
        <v/>
      </c>
      <c r="O1688" t="str">
        <f t="shared" si="760"/>
        <v/>
      </c>
      <c r="P1688" t="str">
        <f t="shared" si="761"/>
        <v/>
      </c>
      <c r="Q1688" t="str">
        <f t="shared" si="762"/>
        <v/>
      </c>
      <c r="R1688" t="str">
        <f t="shared" si="763"/>
        <v/>
      </c>
      <c r="S1688" t="str">
        <f t="shared" si="764"/>
        <v/>
      </c>
      <c r="T1688" t="str">
        <f t="shared" si="765"/>
        <v/>
      </c>
      <c r="U1688" t="str">
        <f t="shared" si="766"/>
        <v/>
      </c>
      <c r="V1688" t="str">
        <f t="shared" si="767"/>
        <v/>
      </c>
      <c r="W1688" t="str">
        <f t="shared" si="768"/>
        <v/>
      </c>
      <c r="X1688" t="str">
        <f t="shared" si="769"/>
        <v/>
      </c>
      <c r="Y1688" t="str">
        <f t="shared" si="770"/>
        <v/>
      </c>
      <c r="Z1688" t="str">
        <f t="shared" si="750"/>
        <v/>
      </c>
      <c r="AA1688" t="str">
        <f t="shared" si="771"/>
        <v/>
      </c>
      <c r="AB1688" t="str">
        <f t="shared" si="772"/>
        <v/>
      </c>
      <c r="AC1688" t="str">
        <f t="shared" si="773"/>
        <v/>
      </c>
      <c r="AD1688" t="str">
        <f t="shared" si="774"/>
        <v/>
      </c>
      <c r="AE1688" t="str">
        <f t="shared" si="775"/>
        <v/>
      </c>
      <c r="AF1688" t="str">
        <f t="shared" si="776"/>
        <v/>
      </c>
    </row>
    <row r="1689" spans="4:32" ht="14.4" hidden="1">
      <c r="D1689" t="str">
        <f t="shared" si="751"/>
        <v/>
      </c>
      <c r="E1689" t="str">
        <f t="shared" si="752"/>
        <v/>
      </c>
      <c r="F1689" t="str">
        <f t="shared" si="753"/>
        <v/>
      </c>
      <c r="G1689" t="str">
        <f t="shared" si="749"/>
        <v/>
      </c>
      <c r="I1689" t="str">
        <f t="shared" si="754"/>
        <v/>
      </c>
      <c r="J1689" t="str">
        <f t="shared" si="755"/>
        <v/>
      </c>
      <c r="K1689" t="str">
        <f t="shared" si="756"/>
        <v/>
      </c>
      <c r="L1689" t="str">
        <f t="shared" si="757"/>
        <v/>
      </c>
      <c r="M1689" t="str">
        <f t="shared" si="758"/>
        <v/>
      </c>
      <c r="N1689" t="str">
        <f t="shared" si="759"/>
        <v/>
      </c>
      <c r="O1689" t="str">
        <f t="shared" si="760"/>
        <v/>
      </c>
      <c r="P1689" t="str">
        <f t="shared" si="761"/>
        <v/>
      </c>
      <c r="Q1689" t="str">
        <f t="shared" si="762"/>
        <v/>
      </c>
      <c r="R1689" t="str">
        <f t="shared" si="763"/>
        <v/>
      </c>
      <c r="S1689" t="str">
        <f t="shared" si="764"/>
        <v/>
      </c>
      <c r="T1689" t="str">
        <f t="shared" si="765"/>
        <v/>
      </c>
      <c r="U1689" t="str">
        <f t="shared" si="766"/>
        <v/>
      </c>
      <c r="V1689" t="str">
        <f t="shared" si="767"/>
        <v/>
      </c>
      <c r="W1689" t="str">
        <f t="shared" si="768"/>
        <v/>
      </c>
      <c r="X1689" t="str">
        <f t="shared" si="769"/>
        <v/>
      </c>
      <c r="Y1689" t="str">
        <f t="shared" si="770"/>
        <v/>
      </c>
      <c r="Z1689" t="str">
        <f t="shared" si="750"/>
        <v/>
      </c>
      <c r="AA1689" t="str">
        <f t="shared" si="771"/>
        <v/>
      </c>
      <c r="AB1689" t="str">
        <f t="shared" si="772"/>
        <v/>
      </c>
      <c r="AC1689" t="str">
        <f t="shared" si="773"/>
        <v/>
      </c>
      <c r="AD1689" t="str">
        <f t="shared" si="774"/>
        <v/>
      </c>
      <c r="AE1689" t="str">
        <f t="shared" si="775"/>
        <v/>
      </c>
      <c r="AF1689" t="str">
        <f t="shared" si="776"/>
        <v/>
      </c>
    </row>
    <row r="1690" spans="4:32" ht="14.4" hidden="1">
      <c r="D1690" t="str">
        <f t="shared" si="751"/>
        <v/>
      </c>
      <c r="E1690" t="str">
        <f t="shared" si="752"/>
        <v/>
      </c>
      <c r="F1690" t="str">
        <f t="shared" si="753"/>
        <v/>
      </c>
      <c r="G1690" t="str">
        <f t="shared" si="749"/>
        <v/>
      </c>
      <c r="I1690" t="str">
        <f t="shared" si="754"/>
        <v/>
      </c>
      <c r="J1690" t="str">
        <f t="shared" si="755"/>
        <v/>
      </c>
      <c r="K1690" t="str">
        <f t="shared" si="756"/>
        <v/>
      </c>
      <c r="L1690" t="str">
        <f t="shared" si="757"/>
        <v/>
      </c>
      <c r="M1690" t="str">
        <f t="shared" si="758"/>
        <v/>
      </c>
      <c r="N1690" t="str">
        <f t="shared" si="759"/>
        <v/>
      </c>
      <c r="O1690" t="str">
        <f t="shared" si="760"/>
        <v/>
      </c>
      <c r="P1690" t="str">
        <f t="shared" si="761"/>
        <v/>
      </c>
      <c r="Q1690" t="str">
        <f t="shared" si="762"/>
        <v/>
      </c>
      <c r="R1690" t="str">
        <f t="shared" si="763"/>
        <v/>
      </c>
      <c r="S1690" t="str">
        <f t="shared" si="764"/>
        <v/>
      </c>
      <c r="T1690" t="str">
        <f t="shared" si="765"/>
        <v/>
      </c>
      <c r="U1690" t="str">
        <f t="shared" si="766"/>
        <v/>
      </c>
      <c r="V1690" t="str">
        <f t="shared" si="767"/>
        <v/>
      </c>
      <c r="W1690" t="str">
        <f t="shared" si="768"/>
        <v/>
      </c>
      <c r="X1690" t="str">
        <f t="shared" si="769"/>
        <v/>
      </c>
      <c r="Y1690" t="str">
        <f t="shared" si="770"/>
        <v/>
      </c>
      <c r="Z1690" t="str">
        <f t="shared" si="750"/>
        <v/>
      </c>
      <c r="AA1690" t="str">
        <f t="shared" si="771"/>
        <v/>
      </c>
      <c r="AB1690" t="str">
        <f t="shared" si="772"/>
        <v/>
      </c>
      <c r="AC1690" t="str">
        <f t="shared" si="773"/>
        <v/>
      </c>
      <c r="AD1690" t="str">
        <f t="shared" si="774"/>
        <v/>
      </c>
      <c r="AE1690" t="str">
        <f t="shared" si="775"/>
        <v/>
      </c>
      <c r="AF1690" t="str">
        <f t="shared" si="776"/>
        <v/>
      </c>
    </row>
    <row r="1691" spans="4:32" ht="14.4" hidden="1">
      <c r="D1691" t="str">
        <f t="shared" si="751"/>
        <v/>
      </c>
      <c r="E1691" t="str">
        <f t="shared" si="752"/>
        <v/>
      </c>
      <c r="F1691" t="str">
        <f t="shared" si="753"/>
        <v/>
      </c>
      <c r="G1691" t="str">
        <f t="shared" si="749"/>
        <v/>
      </c>
      <c r="I1691" t="str">
        <f t="shared" si="754"/>
        <v/>
      </c>
      <c r="J1691" t="str">
        <f t="shared" si="755"/>
        <v/>
      </c>
      <c r="K1691" t="str">
        <f t="shared" si="756"/>
        <v/>
      </c>
      <c r="L1691" t="str">
        <f t="shared" si="757"/>
        <v/>
      </c>
      <c r="M1691" t="str">
        <f t="shared" si="758"/>
        <v/>
      </c>
      <c r="N1691" t="str">
        <f t="shared" si="759"/>
        <v/>
      </c>
      <c r="O1691" t="str">
        <f t="shared" si="760"/>
        <v/>
      </c>
      <c r="P1691" t="str">
        <f t="shared" si="761"/>
        <v/>
      </c>
      <c r="Q1691" t="str">
        <f t="shared" si="762"/>
        <v/>
      </c>
      <c r="R1691" t="str">
        <f t="shared" si="763"/>
        <v/>
      </c>
      <c r="S1691" t="str">
        <f t="shared" si="764"/>
        <v/>
      </c>
      <c r="T1691" t="str">
        <f t="shared" si="765"/>
        <v/>
      </c>
      <c r="U1691" t="str">
        <f t="shared" si="766"/>
        <v/>
      </c>
      <c r="V1691" t="str">
        <f t="shared" si="767"/>
        <v/>
      </c>
      <c r="W1691" t="str">
        <f t="shared" si="768"/>
        <v/>
      </c>
      <c r="X1691" t="str">
        <f t="shared" si="769"/>
        <v/>
      </c>
      <c r="Y1691" t="str">
        <f t="shared" si="770"/>
        <v/>
      </c>
      <c r="Z1691" t="str">
        <f t="shared" si="750"/>
        <v/>
      </c>
      <c r="AA1691" t="str">
        <f t="shared" si="771"/>
        <v/>
      </c>
      <c r="AB1691" t="str">
        <f t="shared" si="772"/>
        <v/>
      </c>
      <c r="AC1691" t="str">
        <f t="shared" si="773"/>
        <v/>
      </c>
      <c r="AD1691" t="str">
        <f t="shared" si="774"/>
        <v/>
      </c>
      <c r="AE1691" t="str">
        <f t="shared" si="775"/>
        <v/>
      </c>
      <c r="AF1691" t="str">
        <f t="shared" si="776"/>
        <v/>
      </c>
    </row>
    <row r="1692" spans="4:32" ht="14.4" hidden="1">
      <c r="D1692" t="str">
        <f t="shared" si="751"/>
        <v/>
      </c>
      <c r="E1692" t="str">
        <f t="shared" si="752"/>
        <v/>
      </c>
      <c r="F1692" t="str">
        <f t="shared" si="753"/>
        <v/>
      </c>
      <c r="G1692" t="str">
        <f t="shared" si="749"/>
        <v/>
      </c>
      <c r="I1692" t="str">
        <f t="shared" si="754"/>
        <v/>
      </c>
      <c r="J1692" t="str">
        <f t="shared" si="755"/>
        <v/>
      </c>
      <c r="K1692" t="str">
        <f t="shared" si="756"/>
        <v/>
      </c>
      <c r="L1692" t="str">
        <f t="shared" si="757"/>
        <v/>
      </c>
      <c r="M1692" t="str">
        <f t="shared" si="758"/>
        <v/>
      </c>
      <c r="N1692" t="str">
        <f t="shared" si="759"/>
        <v/>
      </c>
      <c r="O1692" t="str">
        <f t="shared" si="760"/>
        <v/>
      </c>
      <c r="P1692" t="str">
        <f t="shared" si="761"/>
        <v/>
      </c>
      <c r="Q1692" t="str">
        <f t="shared" si="762"/>
        <v/>
      </c>
      <c r="R1692" t="str">
        <f t="shared" si="763"/>
        <v/>
      </c>
      <c r="S1692" t="str">
        <f t="shared" si="764"/>
        <v/>
      </c>
      <c r="T1692" t="str">
        <f t="shared" si="765"/>
        <v/>
      </c>
      <c r="U1692" t="str">
        <f t="shared" si="766"/>
        <v/>
      </c>
      <c r="V1692" t="str">
        <f t="shared" si="767"/>
        <v/>
      </c>
      <c r="W1692" t="str">
        <f t="shared" si="768"/>
        <v/>
      </c>
      <c r="X1692" t="str">
        <f t="shared" si="769"/>
        <v/>
      </c>
      <c r="Y1692" t="str">
        <f t="shared" si="770"/>
        <v/>
      </c>
      <c r="Z1692" t="str">
        <f t="shared" si="750"/>
        <v/>
      </c>
      <c r="AA1692" t="str">
        <f t="shared" si="771"/>
        <v/>
      </c>
      <c r="AB1692" t="str">
        <f t="shared" si="772"/>
        <v/>
      </c>
      <c r="AC1692" t="str">
        <f t="shared" si="773"/>
        <v/>
      </c>
      <c r="AD1692" t="str">
        <f t="shared" si="774"/>
        <v/>
      </c>
      <c r="AE1692" t="str">
        <f t="shared" si="775"/>
        <v/>
      </c>
      <c r="AF1692" t="str">
        <f t="shared" si="776"/>
        <v/>
      </c>
    </row>
    <row r="1693" spans="4:32" ht="14.4" hidden="1">
      <c r="D1693" t="str">
        <f t="shared" si="751"/>
        <v/>
      </c>
      <c r="E1693" t="str">
        <f t="shared" si="752"/>
        <v/>
      </c>
      <c r="F1693" t="str">
        <f t="shared" si="753"/>
        <v/>
      </c>
      <c r="G1693" t="str">
        <f t="shared" si="749"/>
        <v/>
      </c>
      <c r="I1693" t="str">
        <f t="shared" si="754"/>
        <v/>
      </c>
      <c r="J1693" t="str">
        <f t="shared" si="755"/>
        <v/>
      </c>
      <c r="K1693" t="str">
        <f t="shared" si="756"/>
        <v/>
      </c>
      <c r="L1693" t="str">
        <f t="shared" si="757"/>
        <v/>
      </c>
      <c r="M1693" t="str">
        <f t="shared" si="758"/>
        <v/>
      </c>
      <c r="N1693" t="str">
        <f t="shared" si="759"/>
        <v/>
      </c>
      <c r="O1693" t="str">
        <f t="shared" si="760"/>
        <v/>
      </c>
      <c r="P1693" t="str">
        <f t="shared" si="761"/>
        <v/>
      </c>
      <c r="Q1693" t="str">
        <f t="shared" si="762"/>
        <v/>
      </c>
      <c r="R1693" t="str">
        <f t="shared" si="763"/>
        <v/>
      </c>
      <c r="S1693" t="str">
        <f t="shared" si="764"/>
        <v/>
      </c>
      <c r="T1693" t="str">
        <f t="shared" si="765"/>
        <v/>
      </c>
      <c r="U1693" t="str">
        <f t="shared" si="766"/>
        <v/>
      </c>
      <c r="V1693" t="str">
        <f t="shared" si="767"/>
        <v/>
      </c>
      <c r="W1693" t="str">
        <f t="shared" si="768"/>
        <v/>
      </c>
      <c r="X1693" t="str">
        <f t="shared" si="769"/>
        <v/>
      </c>
      <c r="Y1693" t="str">
        <f t="shared" si="770"/>
        <v/>
      </c>
      <c r="Z1693" t="str">
        <f t="shared" si="750"/>
        <v/>
      </c>
      <c r="AA1693" t="str">
        <f t="shared" si="771"/>
        <v/>
      </c>
      <c r="AB1693" t="str">
        <f t="shared" si="772"/>
        <v/>
      </c>
      <c r="AC1693" t="str">
        <f t="shared" si="773"/>
        <v/>
      </c>
      <c r="AD1693" t="str">
        <f t="shared" si="774"/>
        <v/>
      </c>
      <c r="AE1693" t="str">
        <f t="shared" si="775"/>
        <v/>
      </c>
      <c r="AF1693" t="str">
        <f t="shared" si="776"/>
        <v/>
      </c>
    </row>
    <row r="1694" spans="4:32" ht="14.4" hidden="1">
      <c r="D1694" t="str">
        <f t="shared" si="751"/>
        <v/>
      </c>
      <c r="E1694" t="str">
        <f t="shared" si="752"/>
        <v/>
      </c>
      <c r="F1694" t="str">
        <f t="shared" si="753"/>
        <v/>
      </c>
      <c r="G1694" t="str">
        <f t="shared" si="749"/>
        <v/>
      </c>
      <c r="I1694" t="str">
        <f t="shared" si="754"/>
        <v/>
      </c>
      <c r="J1694" t="str">
        <f t="shared" si="755"/>
        <v/>
      </c>
      <c r="K1694" t="str">
        <f t="shared" si="756"/>
        <v/>
      </c>
      <c r="L1694" t="str">
        <f t="shared" si="757"/>
        <v/>
      </c>
      <c r="M1694" t="str">
        <f t="shared" si="758"/>
        <v/>
      </c>
      <c r="N1694" t="str">
        <f t="shared" si="759"/>
        <v/>
      </c>
      <c r="O1694" t="str">
        <f t="shared" si="760"/>
        <v/>
      </c>
      <c r="P1694" t="str">
        <f t="shared" si="761"/>
        <v/>
      </c>
      <c r="Q1694" t="str">
        <f t="shared" si="762"/>
        <v/>
      </c>
      <c r="R1694" t="str">
        <f t="shared" si="763"/>
        <v/>
      </c>
      <c r="S1694" t="str">
        <f t="shared" si="764"/>
        <v/>
      </c>
      <c r="T1694" t="str">
        <f t="shared" si="765"/>
        <v/>
      </c>
      <c r="U1694" t="str">
        <f t="shared" si="766"/>
        <v/>
      </c>
      <c r="V1694" t="str">
        <f t="shared" si="767"/>
        <v/>
      </c>
      <c r="W1694" t="str">
        <f t="shared" si="768"/>
        <v/>
      </c>
      <c r="X1694" t="str">
        <f t="shared" si="769"/>
        <v/>
      </c>
      <c r="Y1694" t="str">
        <f t="shared" si="770"/>
        <v/>
      </c>
      <c r="Z1694" t="str">
        <f t="shared" si="750"/>
        <v/>
      </c>
      <c r="AA1694" t="str">
        <f t="shared" si="771"/>
        <v/>
      </c>
      <c r="AB1694" t="str">
        <f t="shared" si="772"/>
        <v/>
      </c>
      <c r="AC1694" t="str">
        <f t="shared" si="773"/>
        <v/>
      </c>
      <c r="AD1694" t="str">
        <f t="shared" si="774"/>
        <v/>
      </c>
      <c r="AE1694" t="str">
        <f t="shared" si="775"/>
        <v/>
      </c>
      <c r="AF1694" t="str">
        <f t="shared" si="776"/>
        <v/>
      </c>
    </row>
    <row r="1695" spans="4:32" ht="14.4" hidden="1">
      <c r="D1695" t="str">
        <f t="shared" si="751"/>
        <v/>
      </c>
      <c r="E1695" t="str">
        <f t="shared" si="752"/>
        <v/>
      </c>
      <c r="F1695" t="str">
        <f t="shared" si="753"/>
        <v/>
      </c>
      <c r="G1695" t="str">
        <f t="shared" si="749"/>
        <v/>
      </c>
      <c r="I1695" t="str">
        <f t="shared" si="754"/>
        <v/>
      </c>
      <c r="J1695" t="str">
        <f t="shared" si="755"/>
        <v/>
      </c>
      <c r="K1695" t="str">
        <f t="shared" si="756"/>
        <v/>
      </c>
      <c r="L1695" t="str">
        <f t="shared" si="757"/>
        <v/>
      </c>
      <c r="M1695" t="str">
        <f t="shared" si="758"/>
        <v/>
      </c>
      <c r="N1695" t="str">
        <f t="shared" si="759"/>
        <v/>
      </c>
      <c r="O1695" t="str">
        <f t="shared" si="760"/>
        <v/>
      </c>
      <c r="P1695" t="str">
        <f t="shared" si="761"/>
        <v/>
      </c>
      <c r="Q1695" t="str">
        <f t="shared" si="762"/>
        <v/>
      </c>
      <c r="R1695" t="str">
        <f t="shared" si="763"/>
        <v/>
      </c>
      <c r="S1695" t="str">
        <f t="shared" si="764"/>
        <v/>
      </c>
      <c r="T1695" t="str">
        <f t="shared" si="765"/>
        <v/>
      </c>
      <c r="U1695" t="str">
        <f t="shared" si="766"/>
        <v/>
      </c>
      <c r="V1695" t="str">
        <f t="shared" si="767"/>
        <v/>
      </c>
      <c r="W1695" t="str">
        <f t="shared" si="768"/>
        <v/>
      </c>
      <c r="X1695" t="str">
        <f t="shared" si="769"/>
        <v/>
      </c>
      <c r="Y1695" t="str">
        <f t="shared" si="770"/>
        <v/>
      </c>
      <c r="Z1695" t="str">
        <f t="shared" si="750"/>
        <v/>
      </c>
      <c r="AA1695" t="str">
        <f t="shared" si="771"/>
        <v/>
      </c>
      <c r="AB1695" t="str">
        <f t="shared" si="772"/>
        <v/>
      </c>
      <c r="AC1695" t="str">
        <f t="shared" si="773"/>
        <v/>
      </c>
      <c r="AD1695" t="str">
        <f t="shared" si="774"/>
        <v/>
      </c>
      <c r="AE1695" t="str">
        <f t="shared" si="775"/>
        <v/>
      </c>
      <c r="AF1695" t="str">
        <f t="shared" si="776"/>
        <v/>
      </c>
    </row>
    <row r="1696" spans="4:32" ht="14.4" hidden="1">
      <c r="D1696" t="str">
        <f t="shared" si="751"/>
        <v/>
      </c>
      <c r="E1696" t="str">
        <f t="shared" si="752"/>
        <v/>
      </c>
      <c r="F1696" t="str">
        <f t="shared" si="753"/>
        <v/>
      </c>
      <c r="G1696" t="str">
        <f t="shared" si="749"/>
        <v/>
      </c>
      <c r="I1696" t="str">
        <f t="shared" si="754"/>
        <v/>
      </c>
      <c r="J1696" t="str">
        <f t="shared" si="755"/>
        <v/>
      </c>
      <c r="K1696" t="str">
        <f t="shared" si="756"/>
        <v/>
      </c>
      <c r="L1696" t="str">
        <f t="shared" si="757"/>
        <v/>
      </c>
      <c r="M1696" t="str">
        <f t="shared" si="758"/>
        <v/>
      </c>
      <c r="N1696" t="str">
        <f t="shared" si="759"/>
        <v/>
      </c>
      <c r="O1696" t="str">
        <f t="shared" si="760"/>
        <v/>
      </c>
      <c r="P1696" t="str">
        <f t="shared" si="761"/>
        <v/>
      </c>
      <c r="Q1696" t="str">
        <f t="shared" si="762"/>
        <v/>
      </c>
      <c r="R1696" t="str">
        <f t="shared" si="763"/>
        <v/>
      </c>
      <c r="S1696" t="str">
        <f t="shared" si="764"/>
        <v/>
      </c>
      <c r="T1696" t="str">
        <f t="shared" si="765"/>
        <v/>
      </c>
      <c r="U1696" t="str">
        <f t="shared" si="766"/>
        <v/>
      </c>
      <c r="V1696" t="str">
        <f t="shared" si="767"/>
        <v/>
      </c>
      <c r="W1696" t="str">
        <f t="shared" si="768"/>
        <v/>
      </c>
      <c r="X1696" t="str">
        <f t="shared" si="769"/>
        <v/>
      </c>
      <c r="Y1696" t="str">
        <f t="shared" si="770"/>
        <v/>
      </c>
      <c r="Z1696" t="str">
        <f t="shared" si="750"/>
        <v/>
      </c>
      <c r="AA1696" t="str">
        <f t="shared" si="771"/>
        <v/>
      </c>
      <c r="AB1696" t="str">
        <f t="shared" si="772"/>
        <v/>
      </c>
      <c r="AC1696" t="str">
        <f t="shared" si="773"/>
        <v/>
      </c>
      <c r="AD1696" t="str">
        <f t="shared" si="774"/>
        <v/>
      </c>
      <c r="AE1696" t="str">
        <f t="shared" si="775"/>
        <v/>
      </c>
      <c r="AF1696" t="str">
        <f t="shared" si="776"/>
        <v/>
      </c>
    </row>
    <row r="1697" spans="4:32" ht="14.4" hidden="1">
      <c r="D1697" t="str">
        <f t="shared" si="751"/>
        <v/>
      </c>
      <c r="E1697" t="str">
        <f t="shared" si="752"/>
        <v/>
      </c>
      <c r="F1697" t="str">
        <f t="shared" si="753"/>
        <v/>
      </c>
      <c r="G1697" t="str">
        <f t="shared" si="749"/>
        <v/>
      </c>
      <c r="I1697" t="str">
        <f t="shared" si="754"/>
        <v/>
      </c>
      <c r="J1697" t="str">
        <f t="shared" si="755"/>
        <v/>
      </c>
      <c r="K1697" t="str">
        <f t="shared" si="756"/>
        <v/>
      </c>
      <c r="L1697" t="str">
        <f t="shared" si="757"/>
        <v/>
      </c>
      <c r="M1697" t="str">
        <f t="shared" si="758"/>
        <v/>
      </c>
      <c r="N1697" t="str">
        <f t="shared" si="759"/>
        <v/>
      </c>
      <c r="O1697" t="str">
        <f t="shared" si="760"/>
        <v/>
      </c>
      <c r="P1697" t="str">
        <f t="shared" si="761"/>
        <v/>
      </c>
      <c r="Q1697" t="str">
        <f t="shared" si="762"/>
        <v/>
      </c>
      <c r="R1697" t="str">
        <f t="shared" si="763"/>
        <v/>
      </c>
      <c r="S1697" t="str">
        <f t="shared" si="764"/>
        <v/>
      </c>
      <c r="T1697" t="str">
        <f t="shared" si="765"/>
        <v/>
      </c>
      <c r="U1697" t="str">
        <f t="shared" si="766"/>
        <v/>
      </c>
      <c r="V1697" t="str">
        <f t="shared" si="767"/>
        <v/>
      </c>
      <c r="W1697" t="str">
        <f t="shared" si="768"/>
        <v/>
      </c>
      <c r="X1697" t="str">
        <f t="shared" si="769"/>
        <v/>
      </c>
      <c r="Y1697" t="str">
        <f t="shared" si="770"/>
        <v/>
      </c>
      <c r="Z1697" t="str">
        <f t="shared" si="750"/>
        <v/>
      </c>
      <c r="AA1697" t="str">
        <f t="shared" si="771"/>
        <v/>
      </c>
      <c r="AB1697" t="str">
        <f t="shared" si="772"/>
        <v/>
      </c>
      <c r="AC1697" t="str">
        <f t="shared" si="773"/>
        <v/>
      </c>
      <c r="AD1697" t="str">
        <f t="shared" si="774"/>
        <v/>
      </c>
      <c r="AE1697" t="str">
        <f t="shared" si="775"/>
        <v/>
      </c>
      <c r="AF1697" t="str">
        <f t="shared" si="776"/>
        <v/>
      </c>
    </row>
    <row r="1698" spans="4:32" ht="14.4" hidden="1">
      <c r="D1698" t="str">
        <f t="shared" si="751"/>
        <v/>
      </c>
      <c r="E1698" t="str">
        <f t="shared" si="752"/>
        <v/>
      </c>
      <c r="F1698" t="str">
        <f t="shared" si="753"/>
        <v/>
      </c>
      <c r="G1698" t="str">
        <f t="shared" ref="G1698:G1761" si="777">IF(ISBLANK(A1698),"",IF(ISNUMBER(SEARCH("Windows 11 Home",BR1698)),"Windows 11 Home",IF(ISNUMBER(SEARCH("Windows 11 Pro",BR1698)),"Windows 11 Pro",IF(ISNUMBER(SEARCH("Chrome",AM1698)),"ChromeOS",""))))</f>
        <v/>
      </c>
      <c r="I1698" t="str">
        <f t="shared" si="754"/>
        <v/>
      </c>
      <c r="J1698" t="str">
        <f t="shared" si="755"/>
        <v/>
      </c>
      <c r="K1698" t="str">
        <f t="shared" si="756"/>
        <v/>
      </c>
      <c r="L1698" t="str">
        <f t="shared" si="757"/>
        <v/>
      </c>
      <c r="M1698" t="str">
        <f t="shared" si="758"/>
        <v/>
      </c>
      <c r="N1698" t="str">
        <f t="shared" si="759"/>
        <v/>
      </c>
      <c r="O1698" t="str">
        <f t="shared" si="760"/>
        <v/>
      </c>
      <c r="P1698" t="str">
        <f t="shared" si="761"/>
        <v/>
      </c>
      <c r="Q1698" t="str">
        <f t="shared" si="762"/>
        <v/>
      </c>
      <c r="R1698" t="str">
        <f t="shared" si="763"/>
        <v/>
      </c>
      <c r="S1698" t="str">
        <f t="shared" si="764"/>
        <v/>
      </c>
      <c r="T1698" t="str">
        <f t="shared" si="765"/>
        <v/>
      </c>
      <c r="U1698" t="str">
        <f t="shared" si="766"/>
        <v/>
      </c>
      <c r="V1698" t="str">
        <f t="shared" si="767"/>
        <v/>
      </c>
      <c r="W1698" t="str">
        <f t="shared" si="768"/>
        <v/>
      </c>
      <c r="X1698" t="str">
        <f t="shared" si="769"/>
        <v/>
      </c>
      <c r="Y1698" t="str">
        <f t="shared" si="770"/>
        <v/>
      </c>
      <c r="Z1698" t="str">
        <f t="shared" si="750"/>
        <v/>
      </c>
      <c r="AA1698" t="str">
        <f t="shared" si="771"/>
        <v/>
      </c>
      <c r="AB1698" t="str">
        <f t="shared" si="772"/>
        <v/>
      </c>
      <c r="AC1698" t="str">
        <f t="shared" si="773"/>
        <v/>
      </c>
      <c r="AD1698" t="str">
        <f t="shared" si="774"/>
        <v/>
      </c>
      <c r="AE1698" t="str">
        <f t="shared" si="775"/>
        <v/>
      </c>
      <c r="AF1698" t="str">
        <f t="shared" si="776"/>
        <v/>
      </c>
    </row>
    <row r="1699" spans="4:32" ht="14.4" hidden="1">
      <c r="D1699" t="str">
        <f t="shared" si="751"/>
        <v/>
      </c>
      <c r="E1699" t="str">
        <f t="shared" si="752"/>
        <v/>
      </c>
      <c r="F1699" t="str">
        <f t="shared" si="753"/>
        <v/>
      </c>
      <c r="G1699" t="str">
        <f t="shared" si="777"/>
        <v/>
      </c>
      <c r="I1699" t="str">
        <f t="shared" si="754"/>
        <v/>
      </c>
      <c r="J1699" t="str">
        <f t="shared" si="755"/>
        <v/>
      </c>
      <c r="K1699" t="str">
        <f t="shared" si="756"/>
        <v/>
      </c>
      <c r="L1699" t="str">
        <f t="shared" si="757"/>
        <v/>
      </c>
      <c r="M1699" t="str">
        <f t="shared" si="758"/>
        <v/>
      </c>
      <c r="N1699" t="str">
        <f t="shared" si="759"/>
        <v/>
      </c>
      <c r="O1699" t="str">
        <f t="shared" si="760"/>
        <v/>
      </c>
      <c r="P1699" t="str">
        <f t="shared" si="761"/>
        <v/>
      </c>
      <c r="Q1699" t="str">
        <f t="shared" si="762"/>
        <v/>
      </c>
      <c r="R1699" t="str">
        <f t="shared" si="763"/>
        <v/>
      </c>
      <c r="S1699" t="str">
        <f t="shared" si="764"/>
        <v/>
      </c>
      <c r="T1699" t="str">
        <f t="shared" si="765"/>
        <v/>
      </c>
      <c r="U1699" t="str">
        <f t="shared" si="766"/>
        <v/>
      </c>
      <c r="V1699" t="str">
        <f t="shared" si="767"/>
        <v/>
      </c>
      <c r="W1699" t="str">
        <f t="shared" si="768"/>
        <v/>
      </c>
      <c r="X1699" t="str">
        <f t="shared" si="769"/>
        <v/>
      </c>
      <c r="Y1699" t="str">
        <f t="shared" si="770"/>
        <v/>
      </c>
      <c r="Z1699" t="str">
        <f t="shared" si="750"/>
        <v/>
      </c>
      <c r="AA1699" t="str">
        <f t="shared" si="771"/>
        <v/>
      </c>
      <c r="AB1699" t="str">
        <f t="shared" si="772"/>
        <v/>
      </c>
      <c r="AC1699" t="str">
        <f t="shared" si="773"/>
        <v/>
      </c>
      <c r="AD1699" t="str">
        <f t="shared" si="774"/>
        <v/>
      </c>
      <c r="AE1699" t="str">
        <f t="shared" si="775"/>
        <v/>
      </c>
      <c r="AF1699" t="str">
        <f t="shared" si="776"/>
        <v/>
      </c>
    </row>
    <row r="1700" spans="4:32" ht="14.4" hidden="1">
      <c r="D1700" t="str">
        <f t="shared" si="751"/>
        <v/>
      </c>
      <c r="E1700" t="str">
        <f t="shared" si="752"/>
        <v/>
      </c>
      <c r="F1700" t="str">
        <f t="shared" si="753"/>
        <v/>
      </c>
      <c r="G1700" t="str">
        <f t="shared" si="777"/>
        <v/>
      </c>
      <c r="I1700" t="str">
        <f t="shared" si="754"/>
        <v/>
      </c>
      <c r="J1700" t="str">
        <f t="shared" si="755"/>
        <v/>
      </c>
      <c r="K1700" t="str">
        <f t="shared" si="756"/>
        <v/>
      </c>
      <c r="L1700" t="str">
        <f t="shared" si="757"/>
        <v/>
      </c>
      <c r="M1700" t="str">
        <f t="shared" si="758"/>
        <v/>
      </c>
      <c r="N1700" t="str">
        <f t="shared" si="759"/>
        <v/>
      </c>
      <c r="O1700" t="str">
        <f t="shared" si="760"/>
        <v/>
      </c>
      <c r="P1700" t="str">
        <f t="shared" si="761"/>
        <v/>
      </c>
      <c r="Q1700" t="str">
        <f t="shared" si="762"/>
        <v/>
      </c>
      <c r="R1700" t="str">
        <f t="shared" si="763"/>
        <v/>
      </c>
      <c r="S1700" t="str">
        <f t="shared" si="764"/>
        <v/>
      </c>
      <c r="T1700" t="str">
        <f t="shared" si="765"/>
        <v/>
      </c>
      <c r="U1700" t="str">
        <f t="shared" si="766"/>
        <v/>
      </c>
      <c r="V1700" t="str">
        <f t="shared" si="767"/>
        <v/>
      </c>
      <c r="W1700" t="str">
        <f t="shared" si="768"/>
        <v/>
      </c>
      <c r="X1700" t="str">
        <f t="shared" si="769"/>
        <v/>
      </c>
      <c r="Y1700" t="str">
        <f t="shared" si="770"/>
        <v/>
      </c>
      <c r="Z1700" t="str">
        <f t="shared" si="750"/>
        <v/>
      </c>
      <c r="AA1700" t="str">
        <f t="shared" si="771"/>
        <v/>
      </c>
      <c r="AB1700" t="str">
        <f t="shared" si="772"/>
        <v/>
      </c>
      <c r="AC1700" t="str">
        <f t="shared" si="773"/>
        <v/>
      </c>
      <c r="AD1700" t="str">
        <f t="shared" si="774"/>
        <v/>
      </c>
      <c r="AE1700" t="str">
        <f t="shared" si="775"/>
        <v/>
      </c>
      <c r="AF1700" t="str">
        <f t="shared" si="776"/>
        <v/>
      </c>
    </row>
    <row r="1701" spans="4:32" ht="14.4" hidden="1">
      <c r="D1701" t="str">
        <f t="shared" si="751"/>
        <v/>
      </c>
      <c r="E1701" t="str">
        <f t="shared" si="752"/>
        <v/>
      </c>
      <c r="F1701" t="str">
        <f t="shared" si="753"/>
        <v/>
      </c>
      <c r="G1701" t="str">
        <f t="shared" si="777"/>
        <v/>
      </c>
      <c r="I1701" t="str">
        <f t="shared" si="754"/>
        <v/>
      </c>
      <c r="J1701" t="str">
        <f t="shared" si="755"/>
        <v/>
      </c>
      <c r="K1701" t="str">
        <f t="shared" si="756"/>
        <v/>
      </c>
      <c r="L1701" t="str">
        <f t="shared" si="757"/>
        <v/>
      </c>
      <c r="M1701" t="str">
        <f t="shared" si="758"/>
        <v/>
      </c>
      <c r="N1701" t="str">
        <f t="shared" si="759"/>
        <v/>
      </c>
      <c r="O1701" t="str">
        <f t="shared" si="760"/>
        <v/>
      </c>
      <c r="P1701" t="str">
        <f t="shared" si="761"/>
        <v/>
      </c>
      <c r="Q1701" t="str">
        <f t="shared" si="762"/>
        <v/>
      </c>
      <c r="R1701" t="str">
        <f t="shared" si="763"/>
        <v/>
      </c>
      <c r="S1701" t="str">
        <f t="shared" si="764"/>
        <v/>
      </c>
      <c r="T1701" t="str">
        <f t="shared" si="765"/>
        <v/>
      </c>
      <c r="U1701" t="str">
        <f t="shared" si="766"/>
        <v/>
      </c>
      <c r="V1701" t="str">
        <f t="shared" si="767"/>
        <v/>
      </c>
      <c r="W1701" t="str">
        <f t="shared" si="768"/>
        <v/>
      </c>
      <c r="X1701" t="str">
        <f t="shared" si="769"/>
        <v/>
      </c>
      <c r="Y1701" t="str">
        <f t="shared" si="770"/>
        <v/>
      </c>
      <c r="Z1701" t="str">
        <f t="shared" si="750"/>
        <v/>
      </c>
      <c r="AA1701" t="str">
        <f t="shared" si="771"/>
        <v/>
      </c>
      <c r="AB1701" t="str">
        <f t="shared" si="772"/>
        <v/>
      </c>
      <c r="AC1701" t="str">
        <f t="shared" si="773"/>
        <v/>
      </c>
      <c r="AD1701" t="str">
        <f t="shared" si="774"/>
        <v/>
      </c>
      <c r="AE1701" t="str">
        <f t="shared" si="775"/>
        <v/>
      </c>
      <c r="AF1701" t="str">
        <f t="shared" si="776"/>
        <v/>
      </c>
    </row>
    <row r="1702" spans="4:32" ht="14.4" hidden="1">
      <c r="D1702" t="str">
        <f t="shared" si="751"/>
        <v/>
      </c>
      <c r="E1702" t="str">
        <f t="shared" si="752"/>
        <v/>
      </c>
      <c r="F1702" t="str">
        <f t="shared" si="753"/>
        <v/>
      </c>
      <c r="G1702" t="str">
        <f t="shared" si="777"/>
        <v/>
      </c>
      <c r="I1702" t="str">
        <f t="shared" si="754"/>
        <v/>
      </c>
      <c r="J1702" t="str">
        <f t="shared" si="755"/>
        <v/>
      </c>
      <c r="K1702" t="str">
        <f t="shared" si="756"/>
        <v/>
      </c>
      <c r="L1702" t="str">
        <f t="shared" si="757"/>
        <v/>
      </c>
      <c r="M1702" t="str">
        <f t="shared" si="758"/>
        <v/>
      </c>
      <c r="N1702" t="str">
        <f t="shared" si="759"/>
        <v/>
      </c>
      <c r="O1702" t="str">
        <f t="shared" si="760"/>
        <v/>
      </c>
      <c r="P1702" t="str">
        <f t="shared" si="761"/>
        <v/>
      </c>
      <c r="Q1702" t="str">
        <f t="shared" si="762"/>
        <v/>
      </c>
      <c r="R1702" t="str">
        <f t="shared" si="763"/>
        <v/>
      </c>
      <c r="S1702" t="str">
        <f t="shared" si="764"/>
        <v/>
      </c>
      <c r="T1702" t="str">
        <f t="shared" si="765"/>
        <v/>
      </c>
      <c r="U1702" t="str">
        <f t="shared" si="766"/>
        <v/>
      </c>
      <c r="V1702" t="str">
        <f t="shared" si="767"/>
        <v/>
      </c>
      <c r="W1702" t="str">
        <f t="shared" si="768"/>
        <v/>
      </c>
      <c r="X1702" t="str">
        <f t="shared" si="769"/>
        <v/>
      </c>
      <c r="Y1702" t="str">
        <f t="shared" si="770"/>
        <v/>
      </c>
      <c r="Z1702" t="str">
        <f t="shared" si="750"/>
        <v/>
      </c>
      <c r="AA1702" t="str">
        <f t="shared" si="771"/>
        <v/>
      </c>
      <c r="AB1702" t="str">
        <f t="shared" si="772"/>
        <v/>
      </c>
      <c r="AC1702" t="str">
        <f t="shared" si="773"/>
        <v/>
      </c>
      <c r="AD1702" t="str">
        <f t="shared" si="774"/>
        <v/>
      </c>
      <c r="AE1702" t="str">
        <f t="shared" si="775"/>
        <v/>
      </c>
      <c r="AF1702" t="str">
        <f t="shared" si="776"/>
        <v/>
      </c>
    </row>
    <row r="1703" spans="4:32" ht="14.4" hidden="1">
      <c r="D1703" t="str">
        <f t="shared" si="751"/>
        <v/>
      </c>
      <c r="E1703" t="str">
        <f t="shared" si="752"/>
        <v/>
      </c>
      <c r="F1703" t="str">
        <f t="shared" si="753"/>
        <v/>
      </c>
      <c r="G1703" t="str">
        <f t="shared" si="777"/>
        <v/>
      </c>
      <c r="I1703" t="str">
        <f t="shared" si="754"/>
        <v/>
      </c>
      <c r="J1703" t="str">
        <f t="shared" si="755"/>
        <v/>
      </c>
      <c r="K1703" t="str">
        <f t="shared" si="756"/>
        <v/>
      </c>
      <c r="L1703" t="str">
        <f t="shared" si="757"/>
        <v/>
      </c>
      <c r="M1703" t="str">
        <f t="shared" si="758"/>
        <v/>
      </c>
      <c r="N1703" t="str">
        <f t="shared" si="759"/>
        <v/>
      </c>
      <c r="O1703" t="str">
        <f t="shared" si="760"/>
        <v/>
      </c>
      <c r="P1703" t="str">
        <f t="shared" si="761"/>
        <v/>
      </c>
      <c r="Q1703" t="str">
        <f t="shared" si="762"/>
        <v/>
      </c>
      <c r="R1703" t="str">
        <f t="shared" si="763"/>
        <v/>
      </c>
      <c r="S1703" t="str">
        <f t="shared" si="764"/>
        <v/>
      </c>
      <c r="T1703" t="str">
        <f t="shared" si="765"/>
        <v/>
      </c>
      <c r="U1703" t="str">
        <f t="shared" si="766"/>
        <v/>
      </c>
      <c r="V1703" t="str">
        <f t="shared" si="767"/>
        <v/>
      </c>
      <c r="W1703" t="str">
        <f t="shared" si="768"/>
        <v/>
      </c>
      <c r="X1703" t="str">
        <f t="shared" si="769"/>
        <v/>
      </c>
      <c r="Y1703" t="str">
        <f t="shared" si="770"/>
        <v/>
      </c>
      <c r="Z1703" t="str">
        <f t="shared" si="750"/>
        <v/>
      </c>
      <c r="AA1703" t="str">
        <f t="shared" si="771"/>
        <v/>
      </c>
      <c r="AB1703" t="str">
        <f t="shared" si="772"/>
        <v/>
      </c>
      <c r="AC1703" t="str">
        <f t="shared" si="773"/>
        <v/>
      </c>
      <c r="AD1703" t="str">
        <f t="shared" si="774"/>
        <v/>
      </c>
      <c r="AE1703" t="str">
        <f t="shared" si="775"/>
        <v/>
      </c>
      <c r="AF1703" t="str">
        <f t="shared" si="776"/>
        <v/>
      </c>
    </row>
    <row r="1704" spans="4:32" ht="14.4" hidden="1">
      <c r="D1704" t="str">
        <f t="shared" si="751"/>
        <v/>
      </c>
      <c r="E1704" t="str">
        <f t="shared" si="752"/>
        <v/>
      </c>
      <c r="F1704" t="str">
        <f t="shared" si="753"/>
        <v/>
      </c>
      <c r="G1704" t="str">
        <f t="shared" si="777"/>
        <v/>
      </c>
      <c r="I1704" t="str">
        <f t="shared" si="754"/>
        <v/>
      </c>
      <c r="J1704" t="str">
        <f t="shared" si="755"/>
        <v/>
      </c>
      <c r="K1704" t="str">
        <f t="shared" si="756"/>
        <v/>
      </c>
      <c r="L1704" t="str">
        <f t="shared" si="757"/>
        <v/>
      </c>
      <c r="M1704" t="str">
        <f t="shared" si="758"/>
        <v/>
      </c>
      <c r="N1704" t="str">
        <f t="shared" si="759"/>
        <v/>
      </c>
      <c r="O1704" t="str">
        <f t="shared" si="760"/>
        <v/>
      </c>
      <c r="P1704" t="str">
        <f t="shared" si="761"/>
        <v/>
      </c>
      <c r="Q1704" t="str">
        <f t="shared" si="762"/>
        <v/>
      </c>
      <c r="R1704" t="str">
        <f t="shared" si="763"/>
        <v/>
      </c>
      <c r="S1704" t="str">
        <f t="shared" si="764"/>
        <v/>
      </c>
      <c r="T1704" t="str">
        <f t="shared" si="765"/>
        <v/>
      </c>
      <c r="U1704" t="str">
        <f t="shared" si="766"/>
        <v/>
      </c>
      <c r="V1704" t="str">
        <f t="shared" si="767"/>
        <v/>
      </c>
      <c r="W1704" t="str">
        <f t="shared" si="768"/>
        <v/>
      </c>
      <c r="X1704" t="str">
        <f t="shared" si="769"/>
        <v/>
      </c>
      <c r="Y1704" t="str">
        <f t="shared" si="770"/>
        <v/>
      </c>
      <c r="Z1704" t="str">
        <f t="shared" si="750"/>
        <v/>
      </c>
      <c r="AA1704" t="str">
        <f t="shared" si="771"/>
        <v/>
      </c>
      <c r="AB1704" t="str">
        <f t="shared" si="772"/>
        <v/>
      </c>
      <c r="AC1704" t="str">
        <f t="shared" si="773"/>
        <v/>
      </c>
      <c r="AD1704" t="str">
        <f t="shared" si="774"/>
        <v/>
      </c>
      <c r="AE1704" t="str">
        <f t="shared" si="775"/>
        <v/>
      </c>
      <c r="AF1704" t="str">
        <f t="shared" si="776"/>
        <v/>
      </c>
    </row>
    <row r="1705" spans="4:32" ht="14.4" hidden="1">
      <c r="D1705" t="str">
        <f t="shared" si="751"/>
        <v/>
      </c>
      <c r="E1705" t="str">
        <f t="shared" si="752"/>
        <v/>
      </c>
      <c r="F1705" t="str">
        <f t="shared" si="753"/>
        <v/>
      </c>
      <c r="G1705" t="str">
        <f t="shared" si="777"/>
        <v/>
      </c>
      <c r="I1705" t="str">
        <f t="shared" si="754"/>
        <v/>
      </c>
      <c r="J1705" t="str">
        <f t="shared" si="755"/>
        <v/>
      </c>
      <c r="K1705" t="str">
        <f t="shared" si="756"/>
        <v/>
      </c>
      <c r="L1705" t="str">
        <f t="shared" si="757"/>
        <v/>
      </c>
      <c r="M1705" t="str">
        <f t="shared" si="758"/>
        <v/>
      </c>
      <c r="N1705" t="str">
        <f t="shared" si="759"/>
        <v/>
      </c>
      <c r="O1705" t="str">
        <f t="shared" si="760"/>
        <v/>
      </c>
      <c r="P1705" t="str">
        <f t="shared" si="761"/>
        <v/>
      </c>
      <c r="Q1705" t="str">
        <f t="shared" si="762"/>
        <v/>
      </c>
      <c r="R1705" t="str">
        <f t="shared" si="763"/>
        <v/>
      </c>
      <c r="S1705" t="str">
        <f t="shared" si="764"/>
        <v/>
      </c>
      <c r="T1705" t="str">
        <f t="shared" si="765"/>
        <v/>
      </c>
      <c r="U1705" t="str">
        <f t="shared" si="766"/>
        <v/>
      </c>
      <c r="V1705" t="str">
        <f t="shared" si="767"/>
        <v/>
      </c>
      <c r="W1705" t="str">
        <f t="shared" si="768"/>
        <v/>
      </c>
      <c r="X1705" t="str">
        <f t="shared" si="769"/>
        <v/>
      </c>
      <c r="Y1705" t="str">
        <f t="shared" si="770"/>
        <v/>
      </c>
      <c r="Z1705" t="str">
        <f t="shared" si="750"/>
        <v/>
      </c>
      <c r="AA1705" t="str">
        <f t="shared" si="771"/>
        <v/>
      </c>
      <c r="AB1705" t="str">
        <f t="shared" si="772"/>
        <v/>
      </c>
      <c r="AC1705" t="str">
        <f t="shared" si="773"/>
        <v/>
      </c>
      <c r="AD1705" t="str">
        <f t="shared" si="774"/>
        <v/>
      </c>
      <c r="AE1705" t="str">
        <f t="shared" si="775"/>
        <v/>
      </c>
      <c r="AF1705" t="str">
        <f t="shared" si="776"/>
        <v/>
      </c>
    </row>
    <row r="1706" spans="4:32" ht="14.4" hidden="1">
      <c r="D1706" t="str">
        <f t="shared" si="751"/>
        <v/>
      </c>
      <c r="E1706" t="str">
        <f t="shared" si="752"/>
        <v/>
      </c>
      <c r="F1706" t="str">
        <f t="shared" si="753"/>
        <v/>
      </c>
      <c r="G1706" t="str">
        <f t="shared" si="777"/>
        <v/>
      </c>
      <c r="I1706" t="str">
        <f t="shared" si="754"/>
        <v/>
      </c>
      <c r="J1706" t="str">
        <f t="shared" si="755"/>
        <v/>
      </c>
      <c r="K1706" t="str">
        <f t="shared" si="756"/>
        <v/>
      </c>
      <c r="L1706" t="str">
        <f t="shared" si="757"/>
        <v/>
      </c>
      <c r="M1706" t="str">
        <f t="shared" si="758"/>
        <v/>
      </c>
      <c r="N1706" t="str">
        <f t="shared" si="759"/>
        <v/>
      </c>
      <c r="O1706" t="str">
        <f t="shared" si="760"/>
        <v/>
      </c>
      <c r="P1706" t="str">
        <f t="shared" si="761"/>
        <v/>
      </c>
      <c r="Q1706" t="str">
        <f t="shared" si="762"/>
        <v/>
      </c>
      <c r="R1706" t="str">
        <f t="shared" si="763"/>
        <v/>
      </c>
      <c r="S1706" t="str">
        <f t="shared" si="764"/>
        <v/>
      </c>
      <c r="T1706" t="str">
        <f t="shared" si="765"/>
        <v/>
      </c>
      <c r="U1706" t="str">
        <f t="shared" si="766"/>
        <v/>
      </c>
      <c r="V1706" t="str">
        <f t="shared" si="767"/>
        <v/>
      </c>
      <c r="W1706" t="str">
        <f t="shared" si="768"/>
        <v/>
      </c>
      <c r="X1706" t="str">
        <f t="shared" si="769"/>
        <v/>
      </c>
      <c r="Y1706" t="str">
        <f t="shared" si="770"/>
        <v/>
      </c>
      <c r="Z1706" t="str">
        <f t="shared" si="750"/>
        <v/>
      </c>
      <c r="AA1706" t="str">
        <f t="shared" si="771"/>
        <v/>
      </c>
      <c r="AB1706" t="str">
        <f t="shared" si="772"/>
        <v/>
      </c>
      <c r="AC1706" t="str">
        <f t="shared" si="773"/>
        <v/>
      </c>
      <c r="AD1706" t="str">
        <f t="shared" si="774"/>
        <v/>
      </c>
      <c r="AE1706" t="str">
        <f t="shared" si="775"/>
        <v/>
      </c>
      <c r="AF1706" t="str">
        <f t="shared" si="776"/>
        <v/>
      </c>
    </row>
    <row r="1707" spans="4:32" ht="14.4" hidden="1">
      <c r="D1707" t="str">
        <f t="shared" si="751"/>
        <v/>
      </c>
      <c r="E1707" t="str">
        <f t="shared" si="752"/>
        <v/>
      </c>
      <c r="F1707" t="str">
        <f t="shared" si="753"/>
        <v/>
      </c>
      <c r="G1707" t="str">
        <f t="shared" si="777"/>
        <v/>
      </c>
      <c r="I1707" t="str">
        <f t="shared" si="754"/>
        <v/>
      </c>
      <c r="J1707" t="str">
        <f t="shared" si="755"/>
        <v/>
      </c>
      <c r="K1707" t="str">
        <f t="shared" si="756"/>
        <v/>
      </c>
      <c r="L1707" t="str">
        <f t="shared" si="757"/>
        <v/>
      </c>
      <c r="M1707" t="str">
        <f t="shared" si="758"/>
        <v/>
      </c>
      <c r="N1707" t="str">
        <f t="shared" si="759"/>
        <v/>
      </c>
      <c r="O1707" t="str">
        <f t="shared" si="760"/>
        <v/>
      </c>
      <c r="P1707" t="str">
        <f t="shared" si="761"/>
        <v/>
      </c>
      <c r="Q1707" t="str">
        <f t="shared" si="762"/>
        <v/>
      </c>
      <c r="R1707" t="str">
        <f t="shared" si="763"/>
        <v/>
      </c>
      <c r="S1707" t="str">
        <f t="shared" si="764"/>
        <v/>
      </c>
      <c r="T1707" t="str">
        <f t="shared" si="765"/>
        <v/>
      </c>
      <c r="U1707" t="str">
        <f t="shared" si="766"/>
        <v/>
      </c>
      <c r="V1707" t="str">
        <f t="shared" si="767"/>
        <v/>
      </c>
      <c r="W1707" t="str">
        <f t="shared" si="768"/>
        <v/>
      </c>
      <c r="X1707" t="str">
        <f t="shared" si="769"/>
        <v/>
      </c>
      <c r="Y1707" t="str">
        <f t="shared" si="770"/>
        <v/>
      </c>
      <c r="Z1707" t="str">
        <f t="shared" si="750"/>
        <v/>
      </c>
      <c r="AA1707" t="str">
        <f t="shared" si="771"/>
        <v/>
      </c>
      <c r="AB1707" t="str">
        <f t="shared" si="772"/>
        <v/>
      </c>
      <c r="AC1707" t="str">
        <f t="shared" si="773"/>
        <v/>
      </c>
      <c r="AD1707" t="str">
        <f t="shared" si="774"/>
        <v/>
      </c>
      <c r="AE1707" t="str">
        <f t="shared" si="775"/>
        <v/>
      </c>
      <c r="AF1707" t="str">
        <f t="shared" si="776"/>
        <v/>
      </c>
    </row>
    <row r="1708" spans="4:32" ht="14.4" hidden="1">
      <c r="D1708" t="str">
        <f t="shared" si="751"/>
        <v/>
      </c>
      <c r="E1708" t="str">
        <f t="shared" si="752"/>
        <v/>
      </c>
      <c r="F1708" t="str">
        <f t="shared" si="753"/>
        <v/>
      </c>
      <c r="G1708" t="str">
        <f t="shared" si="777"/>
        <v/>
      </c>
      <c r="I1708" t="str">
        <f t="shared" si="754"/>
        <v/>
      </c>
      <c r="J1708" t="str">
        <f t="shared" si="755"/>
        <v/>
      </c>
      <c r="K1708" t="str">
        <f t="shared" si="756"/>
        <v/>
      </c>
      <c r="L1708" t="str">
        <f t="shared" si="757"/>
        <v/>
      </c>
      <c r="M1708" t="str">
        <f t="shared" si="758"/>
        <v/>
      </c>
      <c r="N1708" t="str">
        <f t="shared" si="759"/>
        <v/>
      </c>
      <c r="O1708" t="str">
        <f t="shared" si="760"/>
        <v/>
      </c>
      <c r="P1708" t="str">
        <f t="shared" si="761"/>
        <v/>
      </c>
      <c r="Q1708" t="str">
        <f t="shared" si="762"/>
        <v/>
      </c>
      <c r="R1708" t="str">
        <f t="shared" si="763"/>
        <v/>
      </c>
      <c r="S1708" t="str">
        <f t="shared" si="764"/>
        <v/>
      </c>
      <c r="T1708" t="str">
        <f t="shared" si="765"/>
        <v/>
      </c>
      <c r="U1708" t="str">
        <f t="shared" si="766"/>
        <v/>
      </c>
      <c r="V1708" t="str">
        <f t="shared" si="767"/>
        <v/>
      </c>
      <c r="W1708" t="str">
        <f t="shared" si="768"/>
        <v/>
      </c>
      <c r="X1708" t="str">
        <f t="shared" si="769"/>
        <v/>
      </c>
      <c r="Y1708" t="str">
        <f t="shared" si="770"/>
        <v/>
      </c>
      <c r="Z1708" t="str">
        <f t="shared" si="750"/>
        <v/>
      </c>
      <c r="AA1708" t="str">
        <f t="shared" si="771"/>
        <v/>
      </c>
      <c r="AB1708" t="str">
        <f t="shared" si="772"/>
        <v/>
      </c>
      <c r="AC1708" t="str">
        <f t="shared" si="773"/>
        <v/>
      </c>
      <c r="AD1708" t="str">
        <f t="shared" si="774"/>
        <v/>
      </c>
      <c r="AE1708" t="str">
        <f t="shared" si="775"/>
        <v/>
      </c>
      <c r="AF1708" t="str">
        <f t="shared" si="776"/>
        <v/>
      </c>
    </row>
    <row r="1709" spans="4:32" ht="14.4" hidden="1">
      <c r="D1709" t="str">
        <f t="shared" si="751"/>
        <v/>
      </c>
      <c r="E1709" t="str">
        <f t="shared" si="752"/>
        <v/>
      </c>
      <c r="F1709" t="str">
        <f t="shared" si="753"/>
        <v/>
      </c>
      <c r="G1709" t="str">
        <f t="shared" si="777"/>
        <v/>
      </c>
      <c r="I1709" t="str">
        <f t="shared" si="754"/>
        <v/>
      </c>
      <c r="J1709" t="str">
        <f t="shared" si="755"/>
        <v/>
      </c>
      <c r="K1709" t="str">
        <f t="shared" si="756"/>
        <v/>
      </c>
      <c r="L1709" t="str">
        <f t="shared" si="757"/>
        <v/>
      </c>
      <c r="M1709" t="str">
        <f t="shared" si="758"/>
        <v/>
      </c>
      <c r="N1709" t="str">
        <f t="shared" si="759"/>
        <v/>
      </c>
      <c r="O1709" t="str">
        <f t="shared" si="760"/>
        <v/>
      </c>
      <c r="P1709" t="str">
        <f t="shared" si="761"/>
        <v/>
      </c>
      <c r="Q1709" t="str">
        <f t="shared" si="762"/>
        <v/>
      </c>
      <c r="R1709" t="str">
        <f t="shared" si="763"/>
        <v/>
      </c>
      <c r="S1709" t="str">
        <f t="shared" si="764"/>
        <v/>
      </c>
      <c r="T1709" t="str">
        <f t="shared" si="765"/>
        <v/>
      </c>
      <c r="U1709" t="str">
        <f t="shared" si="766"/>
        <v/>
      </c>
      <c r="V1709" t="str">
        <f t="shared" si="767"/>
        <v/>
      </c>
      <c r="W1709" t="str">
        <f t="shared" si="768"/>
        <v/>
      </c>
      <c r="X1709" t="str">
        <f t="shared" si="769"/>
        <v/>
      </c>
      <c r="Y1709" t="str">
        <f t="shared" si="770"/>
        <v/>
      </c>
      <c r="Z1709" t="str">
        <f t="shared" si="750"/>
        <v/>
      </c>
      <c r="AA1709" t="str">
        <f t="shared" si="771"/>
        <v/>
      </c>
      <c r="AB1709" t="str">
        <f t="shared" si="772"/>
        <v/>
      </c>
      <c r="AC1709" t="str">
        <f t="shared" si="773"/>
        <v/>
      </c>
      <c r="AD1709" t="str">
        <f t="shared" si="774"/>
        <v/>
      </c>
      <c r="AE1709" t="str">
        <f t="shared" si="775"/>
        <v/>
      </c>
      <c r="AF1709" t="str">
        <f t="shared" si="776"/>
        <v/>
      </c>
    </row>
    <row r="1710" spans="4:32" ht="14.4" hidden="1">
      <c r="D1710" t="str">
        <f t="shared" si="751"/>
        <v/>
      </c>
      <c r="E1710" t="str">
        <f t="shared" si="752"/>
        <v/>
      </c>
      <c r="F1710" t="str">
        <f t="shared" si="753"/>
        <v/>
      </c>
      <c r="G1710" t="str">
        <f t="shared" si="777"/>
        <v/>
      </c>
      <c r="I1710" t="str">
        <f t="shared" si="754"/>
        <v/>
      </c>
      <c r="J1710" t="str">
        <f t="shared" si="755"/>
        <v/>
      </c>
      <c r="K1710" t="str">
        <f t="shared" si="756"/>
        <v/>
      </c>
      <c r="L1710" t="str">
        <f t="shared" si="757"/>
        <v/>
      </c>
      <c r="M1710" t="str">
        <f t="shared" si="758"/>
        <v/>
      </c>
      <c r="N1710" t="str">
        <f t="shared" si="759"/>
        <v/>
      </c>
      <c r="O1710" t="str">
        <f t="shared" si="760"/>
        <v/>
      </c>
      <c r="P1710" t="str">
        <f t="shared" si="761"/>
        <v/>
      </c>
      <c r="Q1710" t="str">
        <f t="shared" si="762"/>
        <v/>
      </c>
      <c r="R1710" t="str">
        <f t="shared" si="763"/>
        <v/>
      </c>
      <c r="S1710" t="str">
        <f t="shared" si="764"/>
        <v/>
      </c>
      <c r="T1710" t="str">
        <f t="shared" si="765"/>
        <v/>
      </c>
      <c r="U1710" t="str">
        <f t="shared" si="766"/>
        <v/>
      </c>
      <c r="V1710" t="str">
        <f t="shared" si="767"/>
        <v/>
      </c>
      <c r="W1710" t="str">
        <f t="shared" si="768"/>
        <v/>
      </c>
      <c r="X1710" t="str">
        <f t="shared" si="769"/>
        <v/>
      </c>
      <c r="Y1710" t="str">
        <f t="shared" si="770"/>
        <v/>
      </c>
      <c r="Z1710" t="str">
        <f t="shared" si="750"/>
        <v/>
      </c>
      <c r="AA1710" t="str">
        <f t="shared" si="771"/>
        <v/>
      </c>
      <c r="AB1710" t="str">
        <f t="shared" si="772"/>
        <v/>
      </c>
      <c r="AC1710" t="str">
        <f t="shared" si="773"/>
        <v/>
      </c>
      <c r="AD1710" t="str">
        <f t="shared" si="774"/>
        <v/>
      </c>
      <c r="AE1710" t="str">
        <f t="shared" si="775"/>
        <v/>
      </c>
      <c r="AF1710" t="str">
        <f t="shared" si="776"/>
        <v/>
      </c>
    </row>
    <row r="1711" spans="4:32" ht="14.4" hidden="1">
      <c r="D1711" t="str">
        <f t="shared" si="751"/>
        <v/>
      </c>
      <c r="E1711" t="str">
        <f t="shared" si="752"/>
        <v/>
      </c>
      <c r="F1711" t="str">
        <f t="shared" si="753"/>
        <v/>
      </c>
      <c r="G1711" t="str">
        <f t="shared" si="777"/>
        <v/>
      </c>
      <c r="I1711" t="str">
        <f t="shared" si="754"/>
        <v/>
      </c>
      <c r="J1711" t="str">
        <f t="shared" si="755"/>
        <v/>
      </c>
      <c r="K1711" t="str">
        <f t="shared" si="756"/>
        <v/>
      </c>
      <c r="L1711" t="str">
        <f t="shared" si="757"/>
        <v/>
      </c>
      <c r="M1711" t="str">
        <f t="shared" si="758"/>
        <v/>
      </c>
      <c r="N1711" t="str">
        <f t="shared" si="759"/>
        <v/>
      </c>
      <c r="O1711" t="str">
        <f t="shared" si="760"/>
        <v/>
      </c>
      <c r="P1711" t="str">
        <f t="shared" si="761"/>
        <v/>
      </c>
      <c r="Q1711" t="str">
        <f t="shared" si="762"/>
        <v/>
      </c>
      <c r="R1711" t="str">
        <f t="shared" si="763"/>
        <v/>
      </c>
      <c r="S1711" t="str">
        <f t="shared" si="764"/>
        <v/>
      </c>
      <c r="T1711" t="str">
        <f t="shared" si="765"/>
        <v/>
      </c>
      <c r="U1711" t="str">
        <f t="shared" si="766"/>
        <v/>
      </c>
      <c r="V1711" t="str">
        <f t="shared" si="767"/>
        <v/>
      </c>
      <c r="W1711" t="str">
        <f t="shared" si="768"/>
        <v/>
      </c>
      <c r="X1711" t="str">
        <f t="shared" si="769"/>
        <v/>
      </c>
      <c r="Y1711" t="str">
        <f t="shared" si="770"/>
        <v/>
      </c>
      <c r="Z1711" t="str">
        <f t="shared" si="750"/>
        <v/>
      </c>
      <c r="AA1711" t="str">
        <f t="shared" si="771"/>
        <v/>
      </c>
      <c r="AB1711" t="str">
        <f t="shared" si="772"/>
        <v/>
      </c>
      <c r="AC1711" t="str">
        <f t="shared" si="773"/>
        <v/>
      </c>
      <c r="AD1711" t="str">
        <f t="shared" si="774"/>
        <v/>
      </c>
      <c r="AE1711" t="str">
        <f t="shared" si="775"/>
        <v/>
      </c>
      <c r="AF1711" t="str">
        <f t="shared" si="776"/>
        <v/>
      </c>
    </row>
    <row r="1712" spans="4:32" ht="14.4" hidden="1">
      <c r="D1712" t="str">
        <f t="shared" si="751"/>
        <v/>
      </c>
      <c r="E1712" t="str">
        <f t="shared" si="752"/>
        <v/>
      </c>
      <c r="F1712" t="str">
        <f t="shared" si="753"/>
        <v/>
      </c>
      <c r="G1712" t="str">
        <f t="shared" si="777"/>
        <v/>
      </c>
      <c r="I1712" t="str">
        <f t="shared" si="754"/>
        <v/>
      </c>
      <c r="J1712" t="str">
        <f t="shared" si="755"/>
        <v/>
      </c>
      <c r="K1712" t="str">
        <f t="shared" si="756"/>
        <v/>
      </c>
      <c r="L1712" t="str">
        <f t="shared" si="757"/>
        <v/>
      </c>
      <c r="M1712" t="str">
        <f t="shared" si="758"/>
        <v/>
      </c>
      <c r="N1712" t="str">
        <f t="shared" si="759"/>
        <v/>
      </c>
      <c r="O1712" t="str">
        <f t="shared" si="760"/>
        <v/>
      </c>
      <c r="P1712" t="str">
        <f t="shared" si="761"/>
        <v/>
      </c>
      <c r="Q1712" t="str">
        <f t="shared" si="762"/>
        <v/>
      </c>
      <c r="R1712" t="str">
        <f t="shared" si="763"/>
        <v/>
      </c>
      <c r="S1712" t="str">
        <f t="shared" si="764"/>
        <v/>
      </c>
      <c r="T1712" t="str">
        <f t="shared" si="765"/>
        <v/>
      </c>
      <c r="U1712" t="str">
        <f t="shared" si="766"/>
        <v/>
      </c>
      <c r="V1712" t="str">
        <f t="shared" si="767"/>
        <v/>
      </c>
      <c r="W1712" t="str">
        <f t="shared" si="768"/>
        <v/>
      </c>
      <c r="X1712" t="str">
        <f t="shared" si="769"/>
        <v/>
      </c>
      <c r="Y1712" t="str">
        <f t="shared" si="770"/>
        <v/>
      </c>
      <c r="Z1712" t="str">
        <f t="shared" si="750"/>
        <v/>
      </c>
      <c r="AA1712" t="str">
        <f t="shared" si="771"/>
        <v/>
      </c>
      <c r="AB1712" t="str">
        <f t="shared" si="772"/>
        <v/>
      </c>
      <c r="AC1712" t="str">
        <f t="shared" si="773"/>
        <v/>
      </c>
      <c r="AD1712" t="str">
        <f t="shared" si="774"/>
        <v/>
      </c>
      <c r="AE1712" t="str">
        <f t="shared" si="775"/>
        <v/>
      </c>
      <c r="AF1712" t="str">
        <f t="shared" si="776"/>
        <v/>
      </c>
    </row>
    <row r="1713" spans="4:32" ht="14.4" hidden="1">
      <c r="D1713" t="str">
        <f t="shared" si="751"/>
        <v/>
      </c>
      <c r="E1713" t="str">
        <f t="shared" si="752"/>
        <v/>
      </c>
      <c r="F1713" t="str">
        <f t="shared" si="753"/>
        <v/>
      </c>
      <c r="G1713" t="str">
        <f t="shared" si="777"/>
        <v/>
      </c>
      <c r="I1713" t="str">
        <f t="shared" si="754"/>
        <v/>
      </c>
      <c r="J1713" t="str">
        <f t="shared" si="755"/>
        <v/>
      </c>
      <c r="K1713" t="str">
        <f t="shared" si="756"/>
        <v/>
      </c>
      <c r="L1713" t="str">
        <f t="shared" si="757"/>
        <v/>
      </c>
      <c r="M1713" t="str">
        <f t="shared" si="758"/>
        <v/>
      </c>
      <c r="N1713" t="str">
        <f t="shared" si="759"/>
        <v/>
      </c>
      <c r="O1713" t="str">
        <f t="shared" si="760"/>
        <v/>
      </c>
      <c r="P1713" t="str">
        <f t="shared" si="761"/>
        <v/>
      </c>
      <c r="Q1713" t="str">
        <f t="shared" si="762"/>
        <v/>
      </c>
      <c r="R1713" t="str">
        <f t="shared" si="763"/>
        <v/>
      </c>
      <c r="S1713" t="str">
        <f t="shared" si="764"/>
        <v/>
      </c>
      <c r="T1713" t="str">
        <f t="shared" si="765"/>
        <v/>
      </c>
      <c r="U1713" t="str">
        <f t="shared" si="766"/>
        <v/>
      </c>
      <c r="V1713" t="str">
        <f t="shared" si="767"/>
        <v/>
      </c>
      <c r="W1713" t="str">
        <f t="shared" si="768"/>
        <v/>
      </c>
      <c r="X1713" t="str">
        <f t="shared" si="769"/>
        <v/>
      </c>
      <c r="Y1713" t="str">
        <f t="shared" si="770"/>
        <v/>
      </c>
      <c r="Z1713" t="str">
        <f t="shared" si="750"/>
        <v/>
      </c>
      <c r="AA1713" t="str">
        <f t="shared" si="771"/>
        <v/>
      </c>
      <c r="AB1713" t="str">
        <f t="shared" si="772"/>
        <v/>
      </c>
      <c r="AC1713" t="str">
        <f t="shared" si="773"/>
        <v/>
      </c>
      <c r="AD1713" t="str">
        <f t="shared" si="774"/>
        <v/>
      </c>
      <c r="AE1713" t="str">
        <f t="shared" si="775"/>
        <v/>
      </c>
      <c r="AF1713" t="str">
        <f t="shared" si="776"/>
        <v/>
      </c>
    </row>
    <row r="1714" spans="4:32" ht="14.4" hidden="1">
      <c r="D1714" t="str">
        <f t="shared" si="751"/>
        <v/>
      </c>
      <c r="E1714" t="str">
        <f t="shared" si="752"/>
        <v/>
      </c>
      <c r="F1714" t="str">
        <f t="shared" si="753"/>
        <v/>
      </c>
      <c r="G1714" t="str">
        <f t="shared" si="777"/>
        <v/>
      </c>
      <c r="I1714" t="str">
        <f t="shared" si="754"/>
        <v/>
      </c>
      <c r="J1714" t="str">
        <f t="shared" si="755"/>
        <v/>
      </c>
      <c r="K1714" t="str">
        <f t="shared" si="756"/>
        <v/>
      </c>
      <c r="L1714" t="str">
        <f t="shared" si="757"/>
        <v/>
      </c>
      <c r="M1714" t="str">
        <f t="shared" si="758"/>
        <v/>
      </c>
      <c r="N1714" t="str">
        <f t="shared" si="759"/>
        <v/>
      </c>
      <c r="O1714" t="str">
        <f t="shared" si="760"/>
        <v/>
      </c>
      <c r="P1714" t="str">
        <f t="shared" si="761"/>
        <v/>
      </c>
      <c r="Q1714" t="str">
        <f t="shared" si="762"/>
        <v/>
      </c>
      <c r="R1714" t="str">
        <f t="shared" si="763"/>
        <v/>
      </c>
      <c r="S1714" t="str">
        <f t="shared" si="764"/>
        <v/>
      </c>
      <c r="T1714" t="str">
        <f t="shared" si="765"/>
        <v/>
      </c>
      <c r="U1714" t="str">
        <f t="shared" si="766"/>
        <v/>
      </c>
      <c r="V1714" t="str">
        <f t="shared" si="767"/>
        <v/>
      </c>
      <c r="W1714" t="str">
        <f t="shared" si="768"/>
        <v/>
      </c>
      <c r="X1714" t="str">
        <f t="shared" si="769"/>
        <v/>
      </c>
      <c r="Y1714" t="str">
        <f t="shared" si="770"/>
        <v/>
      </c>
      <c r="Z1714" t="str">
        <f t="shared" si="750"/>
        <v/>
      </c>
      <c r="AA1714" t="str">
        <f t="shared" si="771"/>
        <v/>
      </c>
      <c r="AB1714" t="str">
        <f t="shared" si="772"/>
        <v/>
      </c>
      <c r="AC1714" t="str">
        <f t="shared" si="773"/>
        <v/>
      </c>
      <c r="AD1714" t="str">
        <f t="shared" si="774"/>
        <v/>
      </c>
      <c r="AE1714" t="str">
        <f t="shared" si="775"/>
        <v/>
      </c>
      <c r="AF1714" t="str">
        <f t="shared" si="776"/>
        <v/>
      </c>
    </row>
    <row r="1715" spans="4:32" ht="14.4" hidden="1">
      <c r="D1715" t="str">
        <f t="shared" si="751"/>
        <v/>
      </c>
      <c r="E1715" t="str">
        <f t="shared" si="752"/>
        <v/>
      </c>
      <c r="F1715" t="str">
        <f t="shared" si="753"/>
        <v/>
      </c>
      <c r="G1715" t="str">
        <f t="shared" si="777"/>
        <v/>
      </c>
      <c r="I1715" t="str">
        <f t="shared" si="754"/>
        <v/>
      </c>
      <c r="J1715" t="str">
        <f t="shared" si="755"/>
        <v/>
      </c>
      <c r="K1715" t="str">
        <f t="shared" si="756"/>
        <v/>
      </c>
      <c r="L1715" t="str">
        <f t="shared" si="757"/>
        <v/>
      </c>
      <c r="M1715" t="str">
        <f t="shared" si="758"/>
        <v/>
      </c>
      <c r="N1715" t="str">
        <f t="shared" si="759"/>
        <v/>
      </c>
      <c r="O1715" t="str">
        <f t="shared" si="760"/>
        <v/>
      </c>
      <c r="P1715" t="str">
        <f t="shared" si="761"/>
        <v/>
      </c>
      <c r="Q1715" t="str">
        <f t="shared" si="762"/>
        <v/>
      </c>
      <c r="R1715" t="str">
        <f t="shared" si="763"/>
        <v/>
      </c>
      <c r="S1715" t="str">
        <f t="shared" si="764"/>
        <v/>
      </c>
      <c r="T1715" t="str">
        <f t="shared" si="765"/>
        <v/>
      </c>
      <c r="U1715" t="str">
        <f t="shared" si="766"/>
        <v/>
      </c>
      <c r="V1715" t="str">
        <f t="shared" si="767"/>
        <v/>
      </c>
      <c r="W1715" t="str">
        <f t="shared" si="768"/>
        <v/>
      </c>
      <c r="X1715" t="str">
        <f t="shared" si="769"/>
        <v/>
      </c>
      <c r="Y1715" t="str">
        <f t="shared" si="770"/>
        <v/>
      </c>
      <c r="Z1715" t="str">
        <f t="shared" si="750"/>
        <v/>
      </c>
      <c r="AA1715" t="str">
        <f t="shared" si="771"/>
        <v/>
      </c>
      <c r="AB1715" t="str">
        <f t="shared" si="772"/>
        <v/>
      </c>
      <c r="AC1715" t="str">
        <f t="shared" si="773"/>
        <v/>
      </c>
      <c r="AD1715" t="str">
        <f t="shared" si="774"/>
        <v/>
      </c>
      <c r="AE1715" t="str">
        <f t="shared" si="775"/>
        <v/>
      </c>
      <c r="AF1715" t="str">
        <f t="shared" si="776"/>
        <v/>
      </c>
    </row>
    <row r="1716" spans="4:32" ht="14.4" hidden="1">
      <c r="D1716" t="str">
        <f t="shared" si="751"/>
        <v/>
      </c>
      <c r="E1716" t="str">
        <f t="shared" si="752"/>
        <v/>
      </c>
      <c r="F1716" t="str">
        <f t="shared" si="753"/>
        <v/>
      </c>
      <c r="G1716" t="str">
        <f t="shared" si="777"/>
        <v/>
      </c>
      <c r="I1716" t="str">
        <f t="shared" si="754"/>
        <v/>
      </c>
      <c r="J1716" t="str">
        <f t="shared" si="755"/>
        <v/>
      </c>
      <c r="K1716" t="str">
        <f t="shared" si="756"/>
        <v/>
      </c>
      <c r="L1716" t="str">
        <f t="shared" si="757"/>
        <v/>
      </c>
      <c r="M1716" t="str">
        <f t="shared" si="758"/>
        <v/>
      </c>
      <c r="N1716" t="str">
        <f t="shared" si="759"/>
        <v/>
      </c>
      <c r="O1716" t="str">
        <f t="shared" si="760"/>
        <v/>
      </c>
      <c r="P1716" t="str">
        <f t="shared" si="761"/>
        <v/>
      </c>
      <c r="Q1716" t="str">
        <f t="shared" si="762"/>
        <v/>
      </c>
      <c r="R1716" t="str">
        <f t="shared" si="763"/>
        <v/>
      </c>
      <c r="S1716" t="str">
        <f t="shared" si="764"/>
        <v/>
      </c>
      <c r="T1716" t="str">
        <f t="shared" si="765"/>
        <v/>
      </c>
      <c r="U1716" t="str">
        <f t="shared" si="766"/>
        <v/>
      </c>
      <c r="V1716" t="str">
        <f t="shared" si="767"/>
        <v/>
      </c>
      <c r="W1716" t="str">
        <f t="shared" si="768"/>
        <v/>
      </c>
      <c r="X1716" t="str">
        <f t="shared" si="769"/>
        <v/>
      </c>
      <c r="Y1716" t="str">
        <f t="shared" si="770"/>
        <v/>
      </c>
      <c r="Z1716" t="str">
        <f t="shared" si="750"/>
        <v/>
      </c>
      <c r="AA1716" t="str">
        <f t="shared" si="771"/>
        <v/>
      </c>
      <c r="AB1716" t="str">
        <f t="shared" si="772"/>
        <v/>
      </c>
      <c r="AC1716" t="str">
        <f t="shared" si="773"/>
        <v/>
      </c>
      <c r="AD1716" t="str">
        <f t="shared" si="774"/>
        <v/>
      </c>
      <c r="AE1716" t="str">
        <f t="shared" si="775"/>
        <v/>
      </c>
      <c r="AF1716" t="str">
        <f t="shared" si="776"/>
        <v/>
      </c>
    </row>
    <row r="1717" spans="4:32" ht="14.4" hidden="1">
      <c r="D1717" t="str">
        <f t="shared" si="751"/>
        <v/>
      </c>
      <c r="E1717" t="str">
        <f t="shared" si="752"/>
        <v/>
      </c>
      <c r="F1717" t="str">
        <f t="shared" si="753"/>
        <v/>
      </c>
      <c r="G1717" t="str">
        <f t="shared" si="777"/>
        <v/>
      </c>
      <c r="I1717" t="str">
        <f t="shared" si="754"/>
        <v/>
      </c>
      <c r="J1717" t="str">
        <f t="shared" si="755"/>
        <v/>
      </c>
      <c r="K1717" t="str">
        <f t="shared" si="756"/>
        <v/>
      </c>
      <c r="L1717" t="str">
        <f t="shared" si="757"/>
        <v/>
      </c>
      <c r="M1717" t="str">
        <f t="shared" si="758"/>
        <v/>
      </c>
      <c r="N1717" t="str">
        <f t="shared" si="759"/>
        <v/>
      </c>
      <c r="O1717" t="str">
        <f t="shared" si="760"/>
        <v/>
      </c>
      <c r="P1717" t="str">
        <f t="shared" si="761"/>
        <v/>
      </c>
      <c r="Q1717" t="str">
        <f t="shared" si="762"/>
        <v/>
      </c>
      <c r="R1717" t="str">
        <f t="shared" si="763"/>
        <v/>
      </c>
      <c r="S1717" t="str">
        <f t="shared" si="764"/>
        <v/>
      </c>
      <c r="T1717" t="str">
        <f t="shared" si="765"/>
        <v/>
      </c>
      <c r="U1717" t="str">
        <f t="shared" si="766"/>
        <v/>
      </c>
      <c r="V1717" t="str">
        <f t="shared" si="767"/>
        <v/>
      </c>
      <c r="W1717" t="str">
        <f t="shared" si="768"/>
        <v/>
      </c>
      <c r="X1717" t="str">
        <f t="shared" si="769"/>
        <v/>
      </c>
      <c r="Y1717" t="str">
        <f t="shared" si="770"/>
        <v/>
      </c>
      <c r="Z1717" t="str">
        <f t="shared" ref="Z1717:Z1780" si="778">IF(ISBLANK(A1717), "", BR1717)</f>
        <v/>
      </c>
      <c r="AA1717" t="str">
        <f t="shared" si="771"/>
        <v/>
      </c>
      <c r="AB1717" t="str">
        <f t="shared" si="772"/>
        <v/>
      </c>
      <c r="AC1717" t="str">
        <f t="shared" si="773"/>
        <v/>
      </c>
      <c r="AD1717" t="str">
        <f t="shared" si="774"/>
        <v/>
      </c>
      <c r="AE1717" t="str">
        <f t="shared" si="775"/>
        <v/>
      </c>
      <c r="AF1717" t="str">
        <f t="shared" si="776"/>
        <v/>
      </c>
    </row>
    <row r="1718" spans="4:32" ht="14.4" hidden="1">
      <c r="D1718" t="str">
        <f t="shared" si="751"/>
        <v/>
      </c>
      <c r="E1718" t="str">
        <f t="shared" si="752"/>
        <v/>
      </c>
      <c r="F1718" t="str">
        <f t="shared" si="753"/>
        <v/>
      </c>
      <c r="G1718" t="str">
        <f t="shared" si="777"/>
        <v/>
      </c>
      <c r="I1718" t="str">
        <f t="shared" si="754"/>
        <v/>
      </c>
      <c r="J1718" t="str">
        <f t="shared" si="755"/>
        <v/>
      </c>
      <c r="K1718" t="str">
        <f t="shared" si="756"/>
        <v/>
      </c>
      <c r="L1718" t="str">
        <f t="shared" si="757"/>
        <v/>
      </c>
      <c r="M1718" t="str">
        <f t="shared" si="758"/>
        <v/>
      </c>
      <c r="N1718" t="str">
        <f t="shared" si="759"/>
        <v/>
      </c>
      <c r="O1718" t="str">
        <f t="shared" si="760"/>
        <v/>
      </c>
      <c r="P1718" t="str">
        <f t="shared" si="761"/>
        <v/>
      </c>
      <c r="Q1718" t="str">
        <f t="shared" si="762"/>
        <v/>
      </c>
      <c r="R1718" t="str">
        <f t="shared" si="763"/>
        <v/>
      </c>
      <c r="S1718" t="str">
        <f t="shared" si="764"/>
        <v/>
      </c>
      <c r="T1718" t="str">
        <f t="shared" si="765"/>
        <v/>
      </c>
      <c r="U1718" t="str">
        <f t="shared" si="766"/>
        <v/>
      </c>
      <c r="V1718" t="str">
        <f t="shared" si="767"/>
        <v/>
      </c>
      <c r="W1718" t="str">
        <f t="shared" si="768"/>
        <v/>
      </c>
      <c r="X1718" t="str">
        <f t="shared" si="769"/>
        <v/>
      </c>
      <c r="Y1718" t="str">
        <f t="shared" si="770"/>
        <v/>
      </c>
      <c r="Z1718" t="str">
        <f t="shared" si="778"/>
        <v/>
      </c>
      <c r="AA1718" t="str">
        <f t="shared" si="771"/>
        <v/>
      </c>
      <c r="AB1718" t="str">
        <f t="shared" si="772"/>
        <v/>
      </c>
      <c r="AC1718" t="str">
        <f t="shared" si="773"/>
        <v/>
      </c>
      <c r="AD1718" t="str">
        <f t="shared" si="774"/>
        <v/>
      </c>
      <c r="AE1718" t="str">
        <f t="shared" si="775"/>
        <v/>
      </c>
      <c r="AF1718" t="str">
        <f t="shared" si="776"/>
        <v/>
      </c>
    </row>
    <row r="1719" spans="4:32" ht="14.4" hidden="1">
      <c r="D1719" t="str">
        <f t="shared" si="751"/>
        <v/>
      </c>
      <c r="E1719" t="str">
        <f t="shared" si="752"/>
        <v/>
      </c>
      <c r="F1719" t="str">
        <f t="shared" si="753"/>
        <v/>
      </c>
      <c r="G1719" t="str">
        <f t="shared" si="777"/>
        <v/>
      </c>
      <c r="I1719" t="str">
        <f t="shared" si="754"/>
        <v/>
      </c>
      <c r="J1719" t="str">
        <f t="shared" si="755"/>
        <v/>
      </c>
      <c r="K1719" t="str">
        <f t="shared" si="756"/>
        <v/>
      </c>
      <c r="L1719" t="str">
        <f t="shared" si="757"/>
        <v/>
      </c>
      <c r="M1719" t="str">
        <f t="shared" si="758"/>
        <v/>
      </c>
      <c r="N1719" t="str">
        <f t="shared" si="759"/>
        <v/>
      </c>
      <c r="O1719" t="str">
        <f t="shared" si="760"/>
        <v/>
      </c>
      <c r="P1719" t="str">
        <f t="shared" si="761"/>
        <v/>
      </c>
      <c r="Q1719" t="str">
        <f t="shared" si="762"/>
        <v/>
      </c>
      <c r="R1719" t="str">
        <f t="shared" si="763"/>
        <v/>
      </c>
      <c r="S1719" t="str">
        <f t="shared" si="764"/>
        <v/>
      </c>
      <c r="T1719" t="str">
        <f t="shared" si="765"/>
        <v/>
      </c>
      <c r="U1719" t="str">
        <f t="shared" si="766"/>
        <v/>
      </c>
      <c r="V1719" t="str">
        <f t="shared" si="767"/>
        <v/>
      </c>
      <c r="W1719" t="str">
        <f t="shared" si="768"/>
        <v/>
      </c>
      <c r="X1719" t="str">
        <f t="shared" si="769"/>
        <v/>
      </c>
      <c r="Y1719" t="str">
        <f t="shared" si="770"/>
        <v/>
      </c>
      <c r="Z1719" t="str">
        <f t="shared" si="778"/>
        <v/>
      </c>
      <c r="AA1719" t="str">
        <f t="shared" si="771"/>
        <v/>
      </c>
      <c r="AB1719" t="str">
        <f t="shared" si="772"/>
        <v/>
      </c>
      <c r="AC1719" t="str">
        <f t="shared" si="773"/>
        <v/>
      </c>
      <c r="AD1719" t="str">
        <f t="shared" si="774"/>
        <v/>
      </c>
      <c r="AE1719" t="str">
        <f t="shared" si="775"/>
        <v/>
      </c>
      <c r="AF1719" t="str">
        <f t="shared" si="776"/>
        <v/>
      </c>
    </row>
    <row r="1720" spans="4:32" ht="14.4" hidden="1">
      <c r="D1720" t="str">
        <f t="shared" si="751"/>
        <v/>
      </c>
      <c r="E1720" t="str">
        <f t="shared" si="752"/>
        <v/>
      </c>
      <c r="F1720" t="str">
        <f t="shared" si="753"/>
        <v/>
      </c>
      <c r="G1720" t="str">
        <f t="shared" si="777"/>
        <v/>
      </c>
      <c r="I1720" t="str">
        <f t="shared" si="754"/>
        <v/>
      </c>
      <c r="J1720" t="str">
        <f t="shared" si="755"/>
        <v/>
      </c>
      <c r="K1720" t="str">
        <f t="shared" si="756"/>
        <v/>
      </c>
      <c r="L1720" t="str">
        <f t="shared" si="757"/>
        <v/>
      </c>
      <c r="M1720" t="str">
        <f t="shared" si="758"/>
        <v/>
      </c>
      <c r="N1720" t="str">
        <f t="shared" si="759"/>
        <v/>
      </c>
      <c r="O1720" t="str">
        <f t="shared" si="760"/>
        <v/>
      </c>
      <c r="P1720" t="str">
        <f t="shared" si="761"/>
        <v/>
      </c>
      <c r="Q1720" t="str">
        <f t="shared" si="762"/>
        <v/>
      </c>
      <c r="R1720" t="str">
        <f t="shared" si="763"/>
        <v/>
      </c>
      <c r="S1720" t="str">
        <f t="shared" si="764"/>
        <v/>
      </c>
      <c r="T1720" t="str">
        <f t="shared" si="765"/>
        <v/>
      </c>
      <c r="U1720" t="str">
        <f t="shared" si="766"/>
        <v/>
      </c>
      <c r="V1720" t="str">
        <f t="shared" si="767"/>
        <v/>
      </c>
      <c r="W1720" t="str">
        <f t="shared" si="768"/>
        <v/>
      </c>
      <c r="X1720" t="str">
        <f t="shared" si="769"/>
        <v/>
      </c>
      <c r="Y1720" t="str">
        <f t="shared" si="770"/>
        <v/>
      </c>
      <c r="Z1720" t="str">
        <f t="shared" si="778"/>
        <v/>
      </c>
      <c r="AA1720" t="str">
        <f t="shared" si="771"/>
        <v/>
      </c>
      <c r="AB1720" t="str">
        <f t="shared" si="772"/>
        <v/>
      </c>
      <c r="AC1720" t="str">
        <f t="shared" si="773"/>
        <v/>
      </c>
      <c r="AD1720" t="str">
        <f t="shared" si="774"/>
        <v/>
      </c>
      <c r="AE1720" t="str">
        <f t="shared" si="775"/>
        <v/>
      </c>
      <c r="AF1720" t="str">
        <f t="shared" si="776"/>
        <v/>
      </c>
    </row>
    <row r="1721" spans="4:32" ht="14.4" hidden="1">
      <c r="D1721" t="str">
        <f t="shared" si="751"/>
        <v/>
      </c>
      <c r="E1721" t="str">
        <f t="shared" si="752"/>
        <v/>
      </c>
      <c r="F1721" t="str">
        <f t="shared" si="753"/>
        <v/>
      </c>
      <c r="G1721" t="str">
        <f t="shared" si="777"/>
        <v/>
      </c>
      <c r="I1721" t="str">
        <f t="shared" si="754"/>
        <v/>
      </c>
      <c r="J1721" t="str">
        <f t="shared" si="755"/>
        <v/>
      </c>
      <c r="K1721" t="str">
        <f t="shared" si="756"/>
        <v/>
      </c>
      <c r="L1721" t="str">
        <f t="shared" si="757"/>
        <v/>
      </c>
      <c r="M1721" t="str">
        <f t="shared" si="758"/>
        <v/>
      </c>
      <c r="N1721" t="str">
        <f t="shared" si="759"/>
        <v/>
      </c>
      <c r="O1721" t="str">
        <f t="shared" si="760"/>
        <v/>
      </c>
      <c r="P1721" t="str">
        <f t="shared" si="761"/>
        <v/>
      </c>
      <c r="Q1721" t="str">
        <f t="shared" si="762"/>
        <v/>
      </c>
      <c r="R1721" t="str">
        <f t="shared" si="763"/>
        <v/>
      </c>
      <c r="S1721" t="str">
        <f t="shared" si="764"/>
        <v/>
      </c>
      <c r="T1721" t="str">
        <f t="shared" si="765"/>
        <v/>
      </c>
      <c r="U1721" t="str">
        <f t="shared" si="766"/>
        <v/>
      </c>
      <c r="V1721" t="str">
        <f t="shared" si="767"/>
        <v/>
      </c>
      <c r="W1721" t="str">
        <f t="shared" si="768"/>
        <v/>
      </c>
      <c r="X1721" t="str">
        <f t="shared" si="769"/>
        <v/>
      </c>
      <c r="Y1721" t="str">
        <f t="shared" si="770"/>
        <v/>
      </c>
      <c r="Z1721" t="str">
        <f t="shared" si="778"/>
        <v/>
      </c>
      <c r="AA1721" t="str">
        <f t="shared" si="771"/>
        <v/>
      </c>
      <c r="AB1721" t="str">
        <f t="shared" si="772"/>
        <v/>
      </c>
      <c r="AC1721" t="str">
        <f t="shared" si="773"/>
        <v/>
      </c>
      <c r="AD1721" t="str">
        <f t="shared" si="774"/>
        <v/>
      </c>
      <c r="AE1721" t="str">
        <f t="shared" si="775"/>
        <v/>
      </c>
      <c r="AF1721" t="str">
        <f t="shared" si="776"/>
        <v/>
      </c>
    </row>
    <row r="1722" spans="4:32" ht="14.4" hidden="1">
      <c r="D1722" t="str">
        <f t="shared" si="751"/>
        <v/>
      </c>
      <c r="E1722" t="str">
        <f t="shared" si="752"/>
        <v/>
      </c>
      <c r="F1722" t="str">
        <f t="shared" si="753"/>
        <v/>
      </c>
      <c r="G1722" t="str">
        <f t="shared" si="777"/>
        <v/>
      </c>
      <c r="I1722" t="str">
        <f t="shared" si="754"/>
        <v/>
      </c>
      <c r="J1722" t="str">
        <f t="shared" si="755"/>
        <v/>
      </c>
      <c r="K1722" t="str">
        <f t="shared" si="756"/>
        <v/>
      </c>
      <c r="L1722" t="str">
        <f t="shared" si="757"/>
        <v/>
      </c>
      <c r="M1722" t="str">
        <f t="shared" si="758"/>
        <v/>
      </c>
      <c r="N1722" t="str">
        <f t="shared" si="759"/>
        <v/>
      </c>
      <c r="O1722" t="str">
        <f t="shared" si="760"/>
        <v/>
      </c>
      <c r="P1722" t="str">
        <f t="shared" si="761"/>
        <v/>
      </c>
      <c r="Q1722" t="str">
        <f t="shared" si="762"/>
        <v/>
      </c>
      <c r="R1722" t="str">
        <f t="shared" si="763"/>
        <v/>
      </c>
      <c r="S1722" t="str">
        <f t="shared" si="764"/>
        <v/>
      </c>
      <c r="T1722" t="str">
        <f t="shared" si="765"/>
        <v/>
      </c>
      <c r="U1722" t="str">
        <f t="shared" si="766"/>
        <v/>
      </c>
      <c r="V1722" t="str">
        <f t="shared" si="767"/>
        <v/>
      </c>
      <c r="W1722" t="str">
        <f t="shared" si="768"/>
        <v/>
      </c>
      <c r="X1722" t="str">
        <f t="shared" si="769"/>
        <v/>
      </c>
      <c r="Y1722" t="str">
        <f t="shared" si="770"/>
        <v/>
      </c>
      <c r="Z1722" t="str">
        <f t="shared" si="778"/>
        <v/>
      </c>
      <c r="AA1722" t="str">
        <f t="shared" si="771"/>
        <v/>
      </c>
      <c r="AB1722" t="str">
        <f t="shared" si="772"/>
        <v/>
      </c>
      <c r="AC1722" t="str">
        <f t="shared" si="773"/>
        <v/>
      </c>
      <c r="AD1722" t="str">
        <f t="shared" si="774"/>
        <v/>
      </c>
      <c r="AE1722" t="str">
        <f t="shared" si="775"/>
        <v/>
      </c>
      <c r="AF1722" t="str">
        <f t="shared" si="776"/>
        <v/>
      </c>
    </row>
    <row r="1723" spans="4:32" ht="14.4" hidden="1">
      <c r="D1723" t="str">
        <f t="shared" si="751"/>
        <v/>
      </c>
      <c r="E1723" t="str">
        <f t="shared" si="752"/>
        <v/>
      </c>
      <c r="F1723" t="str">
        <f t="shared" si="753"/>
        <v/>
      </c>
      <c r="G1723" t="str">
        <f t="shared" si="777"/>
        <v/>
      </c>
      <c r="I1723" t="str">
        <f t="shared" si="754"/>
        <v/>
      </c>
      <c r="J1723" t="str">
        <f t="shared" si="755"/>
        <v/>
      </c>
      <c r="K1723" t="str">
        <f t="shared" si="756"/>
        <v/>
      </c>
      <c r="L1723" t="str">
        <f t="shared" si="757"/>
        <v/>
      </c>
      <c r="M1723" t="str">
        <f t="shared" si="758"/>
        <v/>
      </c>
      <c r="N1723" t="str">
        <f t="shared" si="759"/>
        <v/>
      </c>
      <c r="O1723" t="str">
        <f t="shared" si="760"/>
        <v/>
      </c>
      <c r="P1723" t="str">
        <f t="shared" si="761"/>
        <v/>
      </c>
      <c r="Q1723" t="str">
        <f t="shared" si="762"/>
        <v/>
      </c>
      <c r="R1723" t="str">
        <f t="shared" si="763"/>
        <v/>
      </c>
      <c r="S1723" t="str">
        <f t="shared" si="764"/>
        <v/>
      </c>
      <c r="T1723" t="str">
        <f t="shared" si="765"/>
        <v/>
      </c>
      <c r="U1723" t="str">
        <f t="shared" si="766"/>
        <v/>
      </c>
      <c r="V1723" t="str">
        <f t="shared" si="767"/>
        <v/>
      </c>
      <c r="W1723" t="str">
        <f t="shared" si="768"/>
        <v/>
      </c>
      <c r="X1723" t="str">
        <f t="shared" si="769"/>
        <v/>
      </c>
      <c r="Y1723" t="str">
        <f t="shared" si="770"/>
        <v/>
      </c>
      <c r="Z1723" t="str">
        <f t="shared" si="778"/>
        <v/>
      </c>
      <c r="AA1723" t="str">
        <f t="shared" si="771"/>
        <v/>
      </c>
      <c r="AB1723" t="str">
        <f t="shared" si="772"/>
        <v/>
      </c>
      <c r="AC1723" t="str">
        <f t="shared" si="773"/>
        <v/>
      </c>
      <c r="AD1723" t="str">
        <f t="shared" si="774"/>
        <v/>
      </c>
      <c r="AE1723" t="str">
        <f t="shared" si="775"/>
        <v/>
      </c>
      <c r="AF1723" t="str">
        <f t="shared" si="776"/>
        <v/>
      </c>
    </row>
    <row r="1724" spans="4:32" ht="14.4" hidden="1">
      <c r="D1724" t="str">
        <f t="shared" si="751"/>
        <v/>
      </c>
      <c r="E1724" t="str">
        <f t="shared" si="752"/>
        <v/>
      </c>
      <c r="F1724" t="str">
        <f t="shared" si="753"/>
        <v/>
      </c>
      <c r="G1724" t="str">
        <f t="shared" si="777"/>
        <v/>
      </c>
      <c r="I1724" t="str">
        <f t="shared" si="754"/>
        <v/>
      </c>
      <c r="J1724" t="str">
        <f t="shared" si="755"/>
        <v/>
      </c>
      <c r="K1724" t="str">
        <f t="shared" si="756"/>
        <v/>
      </c>
      <c r="L1724" t="str">
        <f t="shared" si="757"/>
        <v/>
      </c>
      <c r="M1724" t="str">
        <f t="shared" si="758"/>
        <v/>
      </c>
      <c r="N1724" t="str">
        <f t="shared" si="759"/>
        <v/>
      </c>
      <c r="O1724" t="str">
        <f t="shared" si="760"/>
        <v/>
      </c>
      <c r="P1724" t="str">
        <f t="shared" si="761"/>
        <v/>
      </c>
      <c r="Q1724" t="str">
        <f t="shared" si="762"/>
        <v/>
      </c>
      <c r="R1724" t="str">
        <f t="shared" si="763"/>
        <v/>
      </c>
      <c r="S1724" t="str">
        <f t="shared" si="764"/>
        <v/>
      </c>
      <c r="T1724" t="str">
        <f t="shared" si="765"/>
        <v/>
      </c>
      <c r="U1724" t="str">
        <f t="shared" si="766"/>
        <v/>
      </c>
      <c r="V1724" t="str">
        <f t="shared" si="767"/>
        <v/>
      </c>
      <c r="W1724" t="str">
        <f t="shared" si="768"/>
        <v/>
      </c>
      <c r="X1724" t="str">
        <f t="shared" si="769"/>
        <v/>
      </c>
      <c r="Y1724" t="str">
        <f t="shared" si="770"/>
        <v/>
      </c>
      <c r="Z1724" t="str">
        <f t="shared" si="778"/>
        <v/>
      </c>
      <c r="AA1724" t="str">
        <f t="shared" si="771"/>
        <v/>
      </c>
      <c r="AB1724" t="str">
        <f t="shared" si="772"/>
        <v/>
      </c>
      <c r="AC1724" t="str">
        <f t="shared" si="773"/>
        <v/>
      </c>
      <c r="AD1724" t="str">
        <f t="shared" si="774"/>
        <v/>
      </c>
      <c r="AE1724" t="str">
        <f t="shared" si="775"/>
        <v/>
      </c>
      <c r="AF1724" t="str">
        <f t="shared" si="776"/>
        <v/>
      </c>
    </row>
    <row r="1725" spans="4:32" ht="14.4" hidden="1">
      <c r="D1725" t="str">
        <f t="shared" si="751"/>
        <v/>
      </c>
      <c r="E1725" t="str">
        <f t="shared" si="752"/>
        <v/>
      </c>
      <c r="F1725" t="str">
        <f t="shared" si="753"/>
        <v/>
      </c>
      <c r="G1725" t="str">
        <f t="shared" si="777"/>
        <v/>
      </c>
      <c r="I1725" t="str">
        <f t="shared" si="754"/>
        <v/>
      </c>
      <c r="J1725" t="str">
        <f t="shared" si="755"/>
        <v/>
      </c>
      <c r="K1725" t="str">
        <f t="shared" si="756"/>
        <v/>
      </c>
      <c r="L1725" t="str">
        <f t="shared" si="757"/>
        <v/>
      </c>
      <c r="M1725" t="str">
        <f t="shared" si="758"/>
        <v/>
      </c>
      <c r="N1725" t="str">
        <f t="shared" si="759"/>
        <v/>
      </c>
      <c r="O1725" t="str">
        <f t="shared" si="760"/>
        <v/>
      </c>
      <c r="P1725" t="str">
        <f t="shared" si="761"/>
        <v/>
      </c>
      <c r="Q1725" t="str">
        <f t="shared" si="762"/>
        <v/>
      </c>
      <c r="R1725" t="str">
        <f t="shared" si="763"/>
        <v/>
      </c>
      <c r="S1725" t="str">
        <f t="shared" si="764"/>
        <v/>
      </c>
      <c r="T1725" t="str">
        <f t="shared" si="765"/>
        <v/>
      </c>
      <c r="U1725" t="str">
        <f t="shared" si="766"/>
        <v/>
      </c>
      <c r="V1725" t="str">
        <f t="shared" si="767"/>
        <v/>
      </c>
      <c r="W1725" t="str">
        <f t="shared" si="768"/>
        <v/>
      </c>
      <c r="X1725" t="str">
        <f t="shared" si="769"/>
        <v/>
      </c>
      <c r="Y1725" t="str">
        <f t="shared" si="770"/>
        <v/>
      </c>
      <c r="Z1725" t="str">
        <f t="shared" si="778"/>
        <v/>
      </c>
      <c r="AA1725" t="str">
        <f t="shared" si="771"/>
        <v/>
      </c>
      <c r="AB1725" t="str">
        <f t="shared" si="772"/>
        <v/>
      </c>
      <c r="AC1725" t="str">
        <f t="shared" si="773"/>
        <v/>
      </c>
      <c r="AD1725" t="str">
        <f t="shared" si="774"/>
        <v/>
      </c>
      <c r="AE1725" t="str">
        <f t="shared" si="775"/>
        <v/>
      </c>
      <c r="AF1725" t="str">
        <f t="shared" si="776"/>
        <v/>
      </c>
    </row>
    <row r="1726" spans="4:32" ht="14.4" hidden="1">
      <c r="D1726" t="str">
        <f t="shared" si="751"/>
        <v/>
      </c>
      <c r="E1726" t="str">
        <f t="shared" si="752"/>
        <v/>
      </c>
      <c r="F1726" t="str">
        <f t="shared" si="753"/>
        <v/>
      </c>
      <c r="G1726" t="str">
        <f t="shared" si="777"/>
        <v/>
      </c>
      <c r="I1726" t="str">
        <f t="shared" si="754"/>
        <v/>
      </c>
      <c r="J1726" t="str">
        <f t="shared" si="755"/>
        <v/>
      </c>
      <c r="K1726" t="str">
        <f t="shared" si="756"/>
        <v/>
      </c>
      <c r="L1726" t="str">
        <f t="shared" si="757"/>
        <v/>
      </c>
      <c r="M1726" t="str">
        <f t="shared" si="758"/>
        <v/>
      </c>
      <c r="N1726" t="str">
        <f t="shared" si="759"/>
        <v/>
      </c>
      <c r="O1726" t="str">
        <f t="shared" si="760"/>
        <v/>
      </c>
      <c r="P1726" t="str">
        <f t="shared" si="761"/>
        <v/>
      </c>
      <c r="Q1726" t="str">
        <f t="shared" si="762"/>
        <v/>
      </c>
      <c r="R1726" t="str">
        <f t="shared" si="763"/>
        <v/>
      </c>
      <c r="S1726" t="str">
        <f t="shared" si="764"/>
        <v/>
      </c>
      <c r="T1726" t="str">
        <f t="shared" si="765"/>
        <v/>
      </c>
      <c r="U1726" t="str">
        <f t="shared" si="766"/>
        <v/>
      </c>
      <c r="V1726" t="str">
        <f t="shared" si="767"/>
        <v/>
      </c>
      <c r="W1726" t="str">
        <f t="shared" si="768"/>
        <v/>
      </c>
      <c r="X1726" t="str">
        <f t="shared" si="769"/>
        <v/>
      </c>
      <c r="Y1726" t="str">
        <f t="shared" si="770"/>
        <v/>
      </c>
      <c r="Z1726" t="str">
        <f t="shared" si="778"/>
        <v/>
      </c>
      <c r="AA1726" t="str">
        <f t="shared" si="771"/>
        <v/>
      </c>
      <c r="AB1726" t="str">
        <f t="shared" si="772"/>
        <v/>
      </c>
      <c r="AC1726" t="str">
        <f t="shared" si="773"/>
        <v/>
      </c>
      <c r="AD1726" t="str">
        <f t="shared" si="774"/>
        <v/>
      </c>
      <c r="AE1726" t="str">
        <f t="shared" si="775"/>
        <v/>
      </c>
      <c r="AF1726" t="str">
        <f t="shared" si="776"/>
        <v/>
      </c>
    </row>
    <row r="1727" spans="4:32" ht="14.4" hidden="1">
      <c r="D1727" t="str">
        <f t="shared" si="751"/>
        <v/>
      </c>
      <c r="E1727" t="str">
        <f t="shared" si="752"/>
        <v/>
      </c>
      <c r="F1727" t="str">
        <f t="shared" si="753"/>
        <v/>
      </c>
      <c r="G1727" t="str">
        <f t="shared" si="777"/>
        <v/>
      </c>
      <c r="I1727" t="str">
        <f t="shared" si="754"/>
        <v/>
      </c>
      <c r="J1727" t="str">
        <f t="shared" si="755"/>
        <v/>
      </c>
      <c r="K1727" t="str">
        <f t="shared" si="756"/>
        <v/>
      </c>
      <c r="L1727" t="str">
        <f t="shared" si="757"/>
        <v/>
      </c>
      <c r="M1727" t="str">
        <f t="shared" si="758"/>
        <v/>
      </c>
      <c r="N1727" t="str">
        <f t="shared" si="759"/>
        <v/>
      </c>
      <c r="O1727" t="str">
        <f t="shared" si="760"/>
        <v/>
      </c>
      <c r="P1727" t="str">
        <f t="shared" si="761"/>
        <v/>
      </c>
      <c r="Q1727" t="str">
        <f t="shared" si="762"/>
        <v/>
      </c>
      <c r="R1727" t="str">
        <f t="shared" si="763"/>
        <v/>
      </c>
      <c r="S1727" t="str">
        <f t="shared" si="764"/>
        <v/>
      </c>
      <c r="T1727" t="str">
        <f t="shared" si="765"/>
        <v/>
      </c>
      <c r="U1727" t="str">
        <f t="shared" si="766"/>
        <v/>
      </c>
      <c r="V1727" t="str">
        <f t="shared" si="767"/>
        <v/>
      </c>
      <c r="W1727" t="str">
        <f t="shared" si="768"/>
        <v/>
      </c>
      <c r="X1727" t="str">
        <f t="shared" si="769"/>
        <v/>
      </c>
      <c r="Y1727" t="str">
        <f t="shared" si="770"/>
        <v/>
      </c>
      <c r="Z1727" t="str">
        <f t="shared" si="778"/>
        <v/>
      </c>
      <c r="AA1727" t="str">
        <f t="shared" si="771"/>
        <v/>
      </c>
      <c r="AB1727" t="str">
        <f t="shared" si="772"/>
        <v/>
      </c>
      <c r="AC1727" t="str">
        <f t="shared" si="773"/>
        <v/>
      </c>
      <c r="AD1727" t="str">
        <f t="shared" si="774"/>
        <v/>
      </c>
      <c r="AE1727" t="str">
        <f t="shared" si="775"/>
        <v/>
      </c>
      <c r="AF1727" t="str">
        <f t="shared" si="776"/>
        <v/>
      </c>
    </row>
    <row r="1728" spans="4:32" ht="14.4" hidden="1">
      <c r="D1728" t="str">
        <f t="shared" si="751"/>
        <v/>
      </c>
      <c r="E1728" t="str">
        <f t="shared" si="752"/>
        <v/>
      </c>
      <c r="F1728" t="str">
        <f t="shared" si="753"/>
        <v/>
      </c>
      <c r="G1728" t="str">
        <f t="shared" si="777"/>
        <v/>
      </c>
      <c r="I1728" t="str">
        <f t="shared" si="754"/>
        <v/>
      </c>
      <c r="J1728" t="str">
        <f t="shared" si="755"/>
        <v/>
      </c>
      <c r="K1728" t="str">
        <f t="shared" si="756"/>
        <v/>
      </c>
      <c r="L1728" t="str">
        <f t="shared" si="757"/>
        <v/>
      </c>
      <c r="M1728" t="str">
        <f t="shared" si="758"/>
        <v/>
      </c>
      <c r="N1728" t="str">
        <f t="shared" si="759"/>
        <v/>
      </c>
      <c r="O1728" t="str">
        <f t="shared" si="760"/>
        <v/>
      </c>
      <c r="P1728" t="str">
        <f t="shared" si="761"/>
        <v/>
      </c>
      <c r="Q1728" t="str">
        <f t="shared" si="762"/>
        <v/>
      </c>
      <c r="R1728" t="str">
        <f t="shared" si="763"/>
        <v/>
      </c>
      <c r="S1728" t="str">
        <f t="shared" si="764"/>
        <v/>
      </c>
      <c r="T1728" t="str">
        <f t="shared" si="765"/>
        <v/>
      </c>
      <c r="U1728" t="str">
        <f t="shared" si="766"/>
        <v/>
      </c>
      <c r="V1728" t="str">
        <f t="shared" si="767"/>
        <v/>
      </c>
      <c r="W1728" t="str">
        <f t="shared" si="768"/>
        <v/>
      </c>
      <c r="X1728" t="str">
        <f t="shared" si="769"/>
        <v/>
      </c>
      <c r="Y1728" t="str">
        <f t="shared" si="770"/>
        <v/>
      </c>
      <c r="Z1728" t="str">
        <f t="shared" si="778"/>
        <v/>
      </c>
      <c r="AA1728" t="str">
        <f t="shared" si="771"/>
        <v/>
      </c>
      <c r="AB1728" t="str">
        <f t="shared" si="772"/>
        <v/>
      </c>
      <c r="AC1728" t="str">
        <f t="shared" si="773"/>
        <v/>
      </c>
      <c r="AD1728" t="str">
        <f t="shared" si="774"/>
        <v/>
      </c>
      <c r="AE1728" t="str">
        <f t="shared" si="775"/>
        <v/>
      </c>
      <c r="AF1728" t="str">
        <f t="shared" si="776"/>
        <v/>
      </c>
    </row>
    <row r="1729" spans="4:32" ht="14.4" hidden="1">
      <c r="D1729" t="str">
        <f t="shared" si="751"/>
        <v/>
      </c>
      <c r="E1729" t="str">
        <f t="shared" si="752"/>
        <v/>
      </c>
      <c r="F1729" t="str">
        <f t="shared" si="753"/>
        <v/>
      </c>
      <c r="G1729" t="str">
        <f t="shared" si="777"/>
        <v/>
      </c>
      <c r="I1729" t="str">
        <f t="shared" si="754"/>
        <v/>
      </c>
      <c r="J1729" t="str">
        <f t="shared" si="755"/>
        <v/>
      </c>
      <c r="K1729" t="str">
        <f t="shared" si="756"/>
        <v/>
      </c>
      <c r="L1729" t="str">
        <f t="shared" si="757"/>
        <v/>
      </c>
      <c r="M1729" t="str">
        <f t="shared" si="758"/>
        <v/>
      </c>
      <c r="N1729" t="str">
        <f t="shared" si="759"/>
        <v/>
      </c>
      <c r="O1729" t="str">
        <f t="shared" si="760"/>
        <v/>
      </c>
      <c r="P1729" t="str">
        <f t="shared" si="761"/>
        <v/>
      </c>
      <c r="Q1729" t="str">
        <f t="shared" si="762"/>
        <v/>
      </c>
      <c r="R1729" t="str">
        <f t="shared" si="763"/>
        <v/>
      </c>
      <c r="S1729" t="str">
        <f t="shared" si="764"/>
        <v/>
      </c>
      <c r="T1729" t="str">
        <f t="shared" si="765"/>
        <v/>
      </c>
      <c r="U1729" t="str">
        <f t="shared" si="766"/>
        <v/>
      </c>
      <c r="V1729" t="str">
        <f t="shared" si="767"/>
        <v/>
      </c>
      <c r="W1729" t="str">
        <f t="shared" si="768"/>
        <v/>
      </c>
      <c r="X1729" t="str">
        <f t="shared" si="769"/>
        <v/>
      </c>
      <c r="Y1729" t="str">
        <f t="shared" si="770"/>
        <v/>
      </c>
      <c r="Z1729" t="str">
        <f t="shared" si="778"/>
        <v/>
      </c>
      <c r="AA1729" t="str">
        <f t="shared" si="771"/>
        <v/>
      </c>
      <c r="AB1729" t="str">
        <f t="shared" si="772"/>
        <v/>
      </c>
      <c r="AC1729" t="str">
        <f t="shared" si="773"/>
        <v/>
      </c>
      <c r="AD1729" t="str">
        <f t="shared" si="774"/>
        <v/>
      </c>
      <c r="AE1729" t="str">
        <f t="shared" si="775"/>
        <v/>
      </c>
      <c r="AF1729" t="str">
        <f t="shared" si="776"/>
        <v/>
      </c>
    </row>
    <row r="1730" spans="4:32" ht="14.4" hidden="1">
      <c r="D1730" t="str">
        <f t="shared" ref="D1730:D1793" si="779">IF(ISBLANK(A1730),"",B1730&amp;" ("&amp;Y1730&amp;"/"&amp;L1730&amp;"/"&amp;M1730&amp;AA1730&amp;"/"&amp;Z1730&amp;"/"&amp;AF1730&amp;")")</f>
        <v/>
      </c>
      <c r="E1730" t="str">
        <f t="shared" ref="E1730:E1793" si="780">IF(
  ISBLANK(A1730),
  "",
  TRIM(SUBSTITUTE(
    SUBSTITUTE(
      V1730,
      MID(V1730, FIND("(", V1730), FIND(")", V1730) - FIND("(", V1730) + 1),
      ""
    ),
    "Processor", ""
  ))
)</f>
        <v/>
      </c>
      <c r="F1730" t="str">
        <f t="shared" ref="F1730:F1793" si="781">IF(ISBLANK(A1730), "", BF1730)</f>
        <v/>
      </c>
      <c r="G1730" t="str">
        <f t="shared" si="777"/>
        <v/>
      </c>
      <c r="I1730" t="str">
        <f t="shared" ref="I1730:I1793" si="782">IF(ISBLANK(A1730), "", SUBSTITUTE(AO1730, "-inch", """"))</f>
        <v/>
      </c>
      <c r="J1730" t="str">
        <f t="shared" ref="J1730:J1793" si="783">IF(ISBLANK(A1730), "", AP1730)</f>
        <v/>
      </c>
      <c r="K1730" t="str">
        <f t="shared" ref="K1730:K1793" si="784">IF(ISBLANK(A1730), "", AR1730)</f>
        <v/>
      </c>
      <c r="L1730" t="str">
        <f t="shared" ref="L1730:L1793" si="785">IF(
  ISBLANK(A1730),
  "",
  MID(AB1730, FIND("GB", AB1730) - 2, 4)
)</f>
        <v/>
      </c>
      <c r="M1730" t="str">
        <f t="shared" ref="M1730:M1793" si="786">IF(ISBLANK(A1730),"",LEFT(AC1730,FIND(" ",AC1730)-1))</f>
        <v/>
      </c>
      <c r="N1730" t="str">
        <f t="shared" ref="N1730:N1793" si="787">IF(
  AND(LEN(TRIM(AD1730))=0, LEN(TRIM(AE1730))=0),
  "",
  IF(LEN(TRIM(AD1730))&gt;0, "Side:" &amp; CHAR(10) &amp; AD1730 &amp; CHAR(10) &amp; CHAR(10), "") &amp;
  IF(LEN(TRIM(AE1730))&gt;0, "Back:" &amp; CHAR(10) &amp; AE1730, "")
)</f>
        <v/>
      </c>
      <c r="O1730" t="str">
        <f t="shared" ref="O1730:O1793" si="788">IF(ISBLANK(A1730), "", _xlfn.TEXTBEFORE(BX1730, " ("))</f>
        <v/>
      </c>
      <c r="P1730" t="str">
        <f t="shared" ref="P1730:P1793" si="789">IF(ISBLANK(A1730), "", TRIM(_xlfn.TEXTBEFORE(BW1730, " (")))</f>
        <v/>
      </c>
      <c r="Q1730" t="str">
        <f t="shared" ref="Q1730:Q1793" si="790">IF(ISBLANK(A1730), "", BJ1730)</f>
        <v/>
      </c>
      <c r="R1730" t="str">
        <f t="shared" ref="R1730:R1793" si="791">IF(ISBLANK(A1730), "", CD1730)</f>
        <v/>
      </c>
      <c r="S1730" t="str">
        <f t="shared" ref="S1730:S1793" si="792">IF(ISBLANK(A1730),"","No Battery")</f>
        <v/>
      </c>
      <c r="T1730" t="str">
        <f t="shared" ref="T1730:T1793" si="793">IF(ISBLANK(A1730), "", IFERROR(_xlfn.TEXTBEFORE(BT1730, ", Output:"), "Not Found"))</f>
        <v/>
      </c>
      <c r="U1730" t="str">
        <f t="shared" ref="U1730:U1793" si="794">IF(ISBLANK(A1730), "", IF(BY1730 = "N/A", "", BY1730))</f>
        <v/>
      </c>
      <c r="V1730" t="str">
        <f t="shared" ref="V1730:V1793" si="795">IF(ISBLANK(A1730), "", BC1730)</f>
        <v/>
      </c>
      <c r="W1730" t="str">
        <f t="shared" ref="W1730:W1793" si="796">IF(
  ISBLANK(A1730),
  "",
  LEFT(V1730, SEARCH("processor", LOWER(V1730)) - 1) &amp;
  MID(V1730, SEARCH("processor", LOWER(V1730)) + 10, FIND(" ", MID(V1730, SEARCH("processor", LOWER(V1730)) + 10, 20)) - 1)
)</f>
        <v/>
      </c>
      <c r="X1730" t="str">
        <f t="shared" ref="X1730:X1793" si="797">IF(
  ISBLANK(A1730),
  "",
  IFERROR(
    IF(
      ISNUMBER(SEARCH("Core™ i", E1730)),
      _xlfn.TEXTBEFORE(_xlfn.TEXTAFTER(E1730, "Core™ "), " "),
      IF(ISNUMBER(SEARCH("Core™ Ultra 7", E1730)), "U7",
      IF(ISNUMBER(SEARCH("Core™ Ultra 5", E1730)), "U5",
      IF(ISNUMBER(SEARCH("Core™ Ultra 3", E1730)), "U3",
      IF(ISNUMBER(SEARCH("Core™ 7", E1730)), "Core 7",
      IF(ISNUMBER(SEARCH("Core™ 5", E1730)), "Core 5",
      IF(ISNUMBER(SEARCH("Core™ 3", E1730)), "Core 3",
      IF(ISNUMBER(SEARCH("Ryzen™ 7", E1730)), "R7",
      IF(ISNUMBER(SEARCH("Ryzen™ 5", E1730)), "R5",
      IF(ISNUMBER(SEARCH("Ryzen™ 3", E1730)), "R3",
      W1730
    )))))))))),
    E1730
  )
)</f>
        <v/>
      </c>
      <c r="Y1730" t="str">
        <f t="shared" ref="Y1730:Y1793" si="798">IF(ISBLANK(A1730), "",
  IF(OR(X1730="U3", X1730="U5", X1730="U7", X1730="Core 3", X1730="Core 5", X1730="Core 7"),
    X1730 &amp; " " &amp; TRIM(RIGHT(W1730, LEN(W1730) - FIND("♦", SUBSTITUTE(W1730, " ", "♦", LEN(W1730) - LEN(SUBSTITUTE(W1730, " ", "")))))),
    IF(OR(X1730="R3", X1730="R5", X1730="R7"),
      X1730 &amp; " " &amp; TRIM(MID(
        W1730,
        FIND("♦", SUBSTITUTE(W1730, " ", "♦", LEN(W1730) - LEN(SUBSTITUTE(W1730, " ", "")) - 1)) + 1,
        FIND("♦", SUBSTITUTE(W1730, " ", "♦", LEN(W1730) - LEN(SUBSTITUTE(W1730, " ", "")))) - FIND("♦", SUBSTITUTE(W1730, " ", "♦", LEN(W1730) - LEN(SUBSTITUTE(W1730, " ", "")) - 1)) - 1
      )),
      X1730
    )
  )
)</f>
        <v/>
      </c>
      <c r="Z1730" t="str">
        <f t="shared" si="778"/>
        <v/>
      </c>
      <c r="AA1730" t="str">
        <f t="shared" ref="AA1730:AA1793" si="799">IF(
  ISBLANK(F1730),
  "",
  IF(
    ISNUMBER(SEARCH("RTX", F1730)),
    "/" &amp; LEFT(MID(F1730, SEARCH("RTX", F1730), 15),
               IFERROR(SEARCH(" ", MID(F1730, SEARCH("RTX", F1730), 15), 6) - 1, 15)),
    ""
  )
)</f>
        <v/>
      </c>
      <c r="AB1730" t="str">
        <f t="shared" ref="AB1730:AB1793" si="800">IF(ISBLANK(A1730), "", BH1730)</f>
        <v/>
      </c>
      <c r="AC1730" t="str">
        <f t="shared" ref="AC1730:AC1793" si="801">IF(ISBLANK(A1730), "", BI1730)</f>
        <v/>
      </c>
      <c r="AD1730" t="str">
        <f t="shared" ref="AD1730:AD1793" si="802">IF(ISBLANK(A1730), "", BU1730)</f>
        <v/>
      </c>
      <c r="AE1730" t="str">
        <f t="shared" ref="AE1730:AE1793" si="803">IF(ISBLANK(A1730), "", BV1730)</f>
        <v/>
      </c>
      <c r="AF1730" t="str">
        <f t="shared" ref="AF1730:AF1793" si="804">IF(ISBLANK(A1730),"",IFERROR(_xlfn.TEXTBEFORE(A1730, "-"), A1730))</f>
        <v/>
      </c>
    </row>
    <row r="1731" spans="4:32" ht="14.4" hidden="1">
      <c r="D1731" t="str">
        <f t="shared" si="779"/>
        <v/>
      </c>
      <c r="E1731" t="str">
        <f t="shared" si="780"/>
        <v/>
      </c>
      <c r="F1731" t="str">
        <f t="shared" si="781"/>
        <v/>
      </c>
      <c r="G1731" t="str">
        <f t="shared" si="777"/>
        <v/>
      </c>
      <c r="I1731" t="str">
        <f t="shared" si="782"/>
        <v/>
      </c>
      <c r="J1731" t="str">
        <f t="shared" si="783"/>
        <v/>
      </c>
      <c r="K1731" t="str">
        <f t="shared" si="784"/>
        <v/>
      </c>
      <c r="L1731" t="str">
        <f t="shared" si="785"/>
        <v/>
      </c>
      <c r="M1731" t="str">
        <f t="shared" si="786"/>
        <v/>
      </c>
      <c r="N1731" t="str">
        <f t="shared" si="787"/>
        <v/>
      </c>
      <c r="O1731" t="str">
        <f t="shared" si="788"/>
        <v/>
      </c>
      <c r="P1731" t="str">
        <f t="shared" si="789"/>
        <v/>
      </c>
      <c r="Q1731" t="str">
        <f t="shared" si="790"/>
        <v/>
      </c>
      <c r="R1731" t="str">
        <f t="shared" si="791"/>
        <v/>
      </c>
      <c r="S1731" t="str">
        <f t="shared" si="792"/>
        <v/>
      </c>
      <c r="T1731" t="str">
        <f t="shared" si="793"/>
        <v/>
      </c>
      <c r="U1731" t="str">
        <f t="shared" si="794"/>
        <v/>
      </c>
      <c r="V1731" t="str">
        <f t="shared" si="795"/>
        <v/>
      </c>
      <c r="W1731" t="str">
        <f t="shared" si="796"/>
        <v/>
      </c>
      <c r="X1731" t="str">
        <f t="shared" si="797"/>
        <v/>
      </c>
      <c r="Y1731" t="str">
        <f t="shared" si="798"/>
        <v/>
      </c>
      <c r="Z1731" t="str">
        <f t="shared" si="778"/>
        <v/>
      </c>
      <c r="AA1731" t="str">
        <f t="shared" si="799"/>
        <v/>
      </c>
      <c r="AB1731" t="str">
        <f t="shared" si="800"/>
        <v/>
      </c>
      <c r="AC1731" t="str">
        <f t="shared" si="801"/>
        <v/>
      </c>
      <c r="AD1731" t="str">
        <f t="shared" si="802"/>
        <v/>
      </c>
      <c r="AE1731" t="str">
        <f t="shared" si="803"/>
        <v/>
      </c>
      <c r="AF1731" t="str">
        <f t="shared" si="804"/>
        <v/>
      </c>
    </row>
    <row r="1732" spans="4:32" ht="14.4" hidden="1">
      <c r="D1732" t="str">
        <f t="shared" si="779"/>
        <v/>
      </c>
      <c r="E1732" t="str">
        <f t="shared" si="780"/>
        <v/>
      </c>
      <c r="F1732" t="str">
        <f t="shared" si="781"/>
        <v/>
      </c>
      <c r="G1732" t="str">
        <f t="shared" si="777"/>
        <v/>
      </c>
      <c r="I1732" t="str">
        <f t="shared" si="782"/>
        <v/>
      </c>
      <c r="J1732" t="str">
        <f t="shared" si="783"/>
        <v/>
      </c>
      <c r="K1732" t="str">
        <f t="shared" si="784"/>
        <v/>
      </c>
      <c r="L1732" t="str">
        <f t="shared" si="785"/>
        <v/>
      </c>
      <c r="M1732" t="str">
        <f t="shared" si="786"/>
        <v/>
      </c>
      <c r="N1732" t="str">
        <f t="shared" si="787"/>
        <v/>
      </c>
      <c r="O1732" t="str">
        <f t="shared" si="788"/>
        <v/>
      </c>
      <c r="P1732" t="str">
        <f t="shared" si="789"/>
        <v/>
      </c>
      <c r="Q1732" t="str">
        <f t="shared" si="790"/>
        <v/>
      </c>
      <c r="R1732" t="str">
        <f t="shared" si="791"/>
        <v/>
      </c>
      <c r="S1732" t="str">
        <f t="shared" si="792"/>
        <v/>
      </c>
      <c r="T1732" t="str">
        <f t="shared" si="793"/>
        <v/>
      </c>
      <c r="U1732" t="str">
        <f t="shared" si="794"/>
        <v/>
      </c>
      <c r="V1732" t="str">
        <f t="shared" si="795"/>
        <v/>
      </c>
      <c r="W1732" t="str">
        <f t="shared" si="796"/>
        <v/>
      </c>
      <c r="X1732" t="str">
        <f t="shared" si="797"/>
        <v/>
      </c>
      <c r="Y1732" t="str">
        <f t="shared" si="798"/>
        <v/>
      </c>
      <c r="Z1732" t="str">
        <f t="shared" si="778"/>
        <v/>
      </c>
      <c r="AA1732" t="str">
        <f t="shared" si="799"/>
        <v/>
      </c>
      <c r="AB1732" t="str">
        <f t="shared" si="800"/>
        <v/>
      </c>
      <c r="AC1732" t="str">
        <f t="shared" si="801"/>
        <v/>
      </c>
      <c r="AD1732" t="str">
        <f t="shared" si="802"/>
        <v/>
      </c>
      <c r="AE1732" t="str">
        <f t="shared" si="803"/>
        <v/>
      </c>
      <c r="AF1732" t="str">
        <f t="shared" si="804"/>
        <v/>
      </c>
    </row>
    <row r="1733" spans="4:32" ht="14.4" hidden="1">
      <c r="D1733" t="str">
        <f t="shared" si="779"/>
        <v/>
      </c>
      <c r="E1733" t="str">
        <f t="shared" si="780"/>
        <v/>
      </c>
      <c r="F1733" t="str">
        <f t="shared" si="781"/>
        <v/>
      </c>
      <c r="G1733" t="str">
        <f t="shared" si="777"/>
        <v/>
      </c>
      <c r="I1733" t="str">
        <f t="shared" si="782"/>
        <v/>
      </c>
      <c r="J1733" t="str">
        <f t="shared" si="783"/>
        <v/>
      </c>
      <c r="K1733" t="str">
        <f t="shared" si="784"/>
        <v/>
      </c>
      <c r="L1733" t="str">
        <f t="shared" si="785"/>
        <v/>
      </c>
      <c r="M1733" t="str">
        <f t="shared" si="786"/>
        <v/>
      </c>
      <c r="N1733" t="str">
        <f t="shared" si="787"/>
        <v/>
      </c>
      <c r="O1733" t="str">
        <f t="shared" si="788"/>
        <v/>
      </c>
      <c r="P1733" t="str">
        <f t="shared" si="789"/>
        <v/>
      </c>
      <c r="Q1733" t="str">
        <f t="shared" si="790"/>
        <v/>
      </c>
      <c r="R1733" t="str">
        <f t="shared" si="791"/>
        <v/>
      </c>
      <c r="S1733" t="str">
        <f t="shared" si="792"/>
        <v/>
      </c>
      <c r="T1733" t="str">
        <f t="shared" si="793"/>
        <v/>
      </c>
      <c r="U1733" t="str">
        <f t="shared" si="794"/>
        <v/>
      </c>
      <c r="V1733" t="str">
        <f t="shared" si="795"/>
        <v/>
      </c>
      <c r="W1733" t="str">
        <f t="shared" si="796"/>
        <v/>
      </c>
      <c r="X1733" t="str">
        <f t="shared" si="797"/>
        <v/>
      </c>
      <c r="Y1733" t="str">
        <f t="shared" si="798"/>
        <v/>
      </c>
      <c r="Z1733" t="str">
        <f t="shared" si="778"/>
        <v/>
      </c>
      <c r="AA1733" t="str">
        <f t="shared" si="799"/>
        <v/>
      </c>
      <c r="AB1733" t="str">
        <f t="shared" si="800"/>
        <v/>
      </c>
      <c r="AC1733" t="str">
        <f t="shared" si="801"/>
        <v/>
      </c>
      <c r="AD1733" t="str">
        <f t="shared" si="802"/>
        <v/>
      </c>
      <c r="AE1733" t="str">
        <f t="shared" si="803"/>
        <v/>
      </c>
      <c r="AF1733" t="str">
        <f t="shared" si="804"/>
        <v/>
      </c>
    </row>
    <row r="1734" spans="4:32" ht="14.4" hidden="1">
      <c r="D1734" t="str">
        <f t="shared" si="779"/>
        <v/>
      </c>
      <c r="E1734" t="str">
        <f t="shared" si="780"/>
        <v/>
      </c>
      <c r="F1734" t="str">
        <f t="shared" si="781"/>
        <v/>
      </c>
      <c r="G1734" t="str">
        <f t="shared" si="777"/>
        <v/>
      </c>
      <c r="I1734" t="str">
        <f t="shared" si="782"/>
        <v/>
      </c>
      <c r="J1734" t="str">
        <f t="shared" si="783"/>
        <v/>
      </c>
      <c r="K1734" t="str">
        <f t="shared" si="784"/>
        <v/>
      </c>
      <c r="L1734" t="str">
        <f t="shared" si="785"/>
        <v/>
      </c>
      <c r="M1734" t="str">
        <f t="shared" si="786"/>
        <v/>
      </c>
      <c r="N1734" t="str">
        <f t="shared" si="787"/>
        <v/>
      </c>
      <c r="O1734" t="str">
        <f t="shared" si="788"/>
        <v/>
      </c>
      <c r="P1734" t="str">
        <f t="shared" si="789"/>
        <v/>
      </c>
      <c r="Q1734" t="str">
        <f t="shared" si="790"/>
        <v/>
      </c>
      <c r="R1734" t="str">
        <f t="shared" si="791"/>
        <v/>
      </c>
      <c r="S1734" t="str">
        <f t="shared" si="792"/>
        <v/>
      </c>
      <c r="T1734" t="str">
        <f t="shared" si="793"/>
        <v/>
      </c>
      <c r="U1734" t="str">
        <f t="shared" si="794"/>
        <v/>
      </c>
      <c r="V1734" t="str">
        <f t="shared" si="795"/>
        <v/>
      </c>
      <c r="W1734" t="str">
        <f t="shared" si="796"/>
        <v/>
      </c>
      <c r="X1734" t="str">
        <f t="shared" si="797"/>
        <v/>
      </c>
      <c r="Y1734" t="str">
        <f t="shared" si="798"/>
        <v/>
      </c>
      <c r="Z1734" t="str">
        <f t="shared" si="778"/>
        <v/>
      </c>
      <c r="AA1734" t="str">
        <f t="shared" si="799"/>
        <v/>
      </c>
      <c r="AB1734" t="str">
        <f t="shared" si="800"/>
        <v/>
      </c>
      <c r="AC1734" t="str">
        <f t="shared" si="801"/>
        <v/>
      </c>
      <c r="AD1734" t="str">
        <f t="shared" si="802"/>
        <v/>
      </c>
      <c r="AE1734" t="str">
        <f t="shared" si="803"/>
        <v/>
      </c>
      <c r="AF1734" t="str">
        <f t="shared" si="804"/>
        <v/>
      </c>
    </row>
    <row r="1735" spans="4:32" ht="14.4" hidden="1">
      <c r="D1735" t="str">
        <f t="shared" si="779"/>
        <v/>
      </c>
      <c r="E1735" t="str">
        <f t="shared" si="780"/>
        <v/>
      </c>
      <c r="F1735" t="str">
        <f t="shared" si="781"/>
        <v/>
      </c>
      <c r="G1735" t="str">
        <f t="shared" si="777"/>
        <v/>
      </c>
      <c r="I1735" t="str">
        <f t="shared" si="782"/>
        <v/>
      </c>
      <c r="J1735" t="str">
        <f t="shared" si="783"/>
        <v/>
      </c>
      <c r="K1735" t="str">
        <f t="shared" si="784"/>
        <v/>
      </c>
      <c r="L1735" t="str">
        <f t="shared" si="785"/>
        <v/>
      </c>
      <c r="M1735" t="str">
        <f t="shared" si="786"/>
        <v/>
      </c>
      <c r="N1735" t="str">
        <f t="shared" si="787"/>
        <v/>
      </c>
      <c r="O1735" t="str">
        <f t="shared" si="788"/>
        <v/>
      </c>
      <c r="P1735" t="str">
        <f t="shared" si="789"/>
        <v/>
      </c>
      <c r="Q1735" t="str">
        <f t="shared" si="790"/>
        <v/>
      </c>
      <c r="R1735" t="str">
        <f t="shared" si="791"/>
        <v/>
      </c>
      <c r="S1735" t="str">
        <f t="shared" si="792"/>
        <v/>
      </c>
      <c r="T1735" t="str">
        <f t="shared" si="793"/>
        <v/>
      </c>
      <c r="U1735" t="str">
        <f t="shared" si="794"/>
        <v/>
      </c>
      <c r="V1735" t="str">
        <f t="shared" si="795"/>
        <v/>
      </c>
      <c r="W1735" t="str">
        <f t="shared" si="796"/>
        <v/>
      </c>
      <c r="X1735" t="str">
        <f t="shared" si="797"/>
        <v/>
      </c>
      <c r="Y1735" t="str">
        <f t="shared" si="798"/>
        <v/>
      </c>
      <c r="Z1735" t="str">
        <f t="shared" si="778"/>
        <v/>
      </c>
      <c r="AA1735" t="str">
        <f t="shared" si="799"/>
        <v/>
      </c>
      <c r="AB1735" t="str">
        <f t="shared" si="800"/>
        <v/>
      </c>
      <c r="AC1735" t="str">
        <f t="shared" si="801"/>
        <v/>
      </c>
      <c r="AD1735" t="str">
        <f t="shared" si="802"/>
        <v/>
      </c>
      <c r="AE1735" t="str">
        <f t="shared" si="803"/>
        <v/>
      </c>
      <c r="AF1735" t="str">
        <f t="shared" si="804"/>
        <v/>
      </c>
    </row>
    <row r="1736" spans="4:32" ht="14.4" hidden="1">
      <c r="D1736" t="str">
        <f t="shared" si="779"/>
        <v/>
      </c>
      <c r="E1736" t="str">
        <f t="shared" si="780"/>
        <v/>
      </c>
      <c r="F1736" t="str">
        <f t="shared" si="781"/>
        <v/>
      </c>
      <c r="G1736" t="str">
        <f t="shared" si="777"/>
        <v/>
      </c>
      <c r="I1736" t="str">
        <f t="shared" si="782"/>
        <v/>
      </c>
      <c r="J1736" t="str">
        <f t="shared" si="783"/>
        <v/>
      </c>
      <c r="K1736" t="str">
        <f t="shared" si="784"/>
        <v/>
      </c>
      <c r="L1736" t="str">
        <f t="shared" si="785"/>
        <v/>
      </c>
      <c r="M1736" t="str">
        <f t="shared" si="786"/>
        <v/>
      </c>
      <c r="N1736" t="str">
        <f t="shared" si="787"/>
        <v/>
      </c>
      <c r="O1736" t="str">
        <f t="shared" si="788"/>
        <v/>
      </c>
      <c r="P1736" t="str">
        <f t="shared" si="789"/>
        <v/>
      </c>
      <c r="Q1736" t="str">
        <f t="shared" si="790"/>
        <v/>
      </c>
      <c r="R1736" t="str">
        <f t="shared" si="791"/>
        <v/>
      </c>
      <c r="S1736" t="str">
        <f t="shared" si="792"/>
        <v/>
      </c>
      <c r="T1736" t="str">
        <f t="shared" si="793"/>
        <v/>
      </c>
      <c r="U1736" t="str">
        <f t="shared" si="794"/>
        <v/>
      </c>
      <c r="V1736" t="str">
        <f t="shared" si="795"/>
        <v/>
      </c>
      <c r="W1736" t="str">
        <f t="shared" si="796"/>
        <v/>
      </c>
      <c r="X1736" t="str">
        <f t="shared" si="797"/>
        <v/>
      </c>
      <c r="Y1736" t="str">
        <f t="shared" si="798"/>
        <v/>
      </c>
      <c r="Z1736" t="str">
        <f t="shared" si="778"/>
        <v/>
      </c>
      <c r="AA1736" t="str">
        <f t="shared" si="799"/>
        <v/>
      </c>
      <c r="AB1736" t="str">
        <f t="shared" si="800"/>
        <v/>
      </c>
      <c r="AC1736" t="str">
        <f t="shared" si="801"/>
        <v/>
      </c>
      <c r="AD1736" t="str">
        <f t="shared" si="802"/>
        <v/>
      </c>
      <c r="AE1736" t="str">
        <f t="shared" si="803"/>
        <v/>
      </c>
      <c r="AF1736" t="str">
        <f t="shared" si="804"/>
        <v/>
      </c>
    </row>
    <row r="1737" spans="4:32" ht="14.4" hidden="1">
      <c r="D1737" t="str">
        <f t="shared" si="779"/>
        <v/>
      </c>
      <c r="E1737" t="str">
        <f t="shared" si="780"/>
        <v/>
      </c>
      <c r="F1737" t="str">
        <f t="shared" si="781"/>
        <v/>
      </c>
      <c r="G1737" t="str">
        <f t="shared" si="777"/>
        <v/>
      </c>
      <c r="I1737" t="str">
        <f t="shared" si="782"/>
        <v/>
      </c>
      <c r="J1737" t="str">
        <f t="shared" si="783"/>
        <v/>
      </c>
      <c r="K1737" t="str">
        <f t="shared" si="784"/>
        <v/>
      </c>
      <c r="L1737" t="str">
        <f t="shared" si="785"/>
        <v/>
      </c>
      <c r="M1737" t="str">
        <f t="shared" si="786"/>
        <v/>
      </c>
      <c r="N1737" t="str">
        <f t="shared" si="787"/>
        <v/>
      </c>
      <c r="O1737" t="str">
        <f t="shared" si="788"/>
        <v/>
      </c>
      <c r="P1737" t="str">
        <f t="shared" si="789"/>
        <v/>
      </c>
      <c r="Q1737" t="str">
        <f t="shared" si="790"/>
        <v/>
      </c>
      <c r="R1737" t="str">
        <f t="shared" si="791"/>
        <v/>
      </c>
      <c r="S1737" t="str">
        <f t="shared" si="792"/>
        <v/>
      </c>
      <c r="T1737" t="str">
        <f t="shared" si="793"/>
        <v/>
      </c>
      <c r="U1737" t="str">
        <f t="shared" si="794"/>
        <v/>
      </c>
      <c r="V1737" t="str">
        <f t="shared" si="795"/>
        <v/>
      </c>
      <c r="W1737" t="str">
        <f t="shared" si="796"/>
        <v/>
      </c>
      <c r="X1737" t="str">
        <f t="shared" si="797"/>
        <v/>
      </c>
      <c r="Y1737" t="str">
        <f t="shared" si="798"/>
        <v/>
      </c>
      <c r="Z1737" t="str">
        <f t="shared" si="778"/>
        <v/>
      </c>
      <c r="AA1737" t="str">
        <f t="shared" si="799"/>
        <v/>
      </c>
      <c r="AB1737" t="str">
        <f t="shared" si="800"/>
        <v/>
      </c>
      <c r="AC1737" t="str">
        <f t="shared" si="801"/>
        <v/>
      </c>
      <c r="AD1737" t="str">
        <f t="shared" si="802"/>
        <v/>
      </c>
      <c r="AE1737" t="str">
        <f t="shared" si="803"/>
        <v/>
      </c>
      <c r="AF1737" t="str">
        <f t="shared" si="804"/>
        <v/>
      </c>
    </row>
    <row r="1738" spans="4:32" ht="14.4" hidden="1">
      <c r="D1738" t="str">
        <f t="shared" si="779"/>
        <v/>
      </c>
      <c r="E1738" t="str">
        <f t="shared" si="780"/>
        <v/>
      </c>
      <c r="F1738" t="str">
        <f t="shared" si="781"/>
        <v/>
      </c>
      <c r="G1738" t="str">
        <f t="shared" si="777"/>
        <v/>
      </c>
      <c r="I1738" t="str">
        <f t="shared" si="782"/>
        <v/>
      </c>
      <c r="J1738" t="str">
        <f t="shared" si="783"/>
        <v/>
      </c>
      <c r="K1738" t="str">
        <f t="shared" si="784"/>
        <v/>
      </c>
      <c r="L1738" t="str">
        <f t="shared" si="785"/>
        <v/>
      </c>
      <c r="M1738" t="str">
        <f t="shared" si="786"/>
        <v/>
      </c>
      <c r="N1738" t="str">
        <f t="shared" si="787"/>
        <v/>
      </c>
      <c r="O1738" t="str">
        <f t="shared" si="788"/>
        <v/>
      </c>
      <c r="P1738" t="str">
        <f t="shared" si="789"/>
        <v/>
      </c>
      <c r="Q1738" t="str">
        <f t="shared" si="790"/>
        <v/>
      </c>
      <c r="R1738" t="str">
        <f t="shared" si="791"/>
        <v/>
      </c>
      <c r="S1738" t="str">
        <f t="shared" si="792"/>
        <v/>
      </c>
      <c r="T1738" t="str">
        <f t="shared" si="793"/>
        <v/>
      </c>
      <c r="U1738" t="str">
        <f t="shared" si="794"/>
        <v/>
      </c>
      <c r="V1738" t="str">
        <f t="shared" si="795"/>
        <v/>
      </c>
      <c r="W1738" t="str">
        <f t="shared" si="796"/>
        <v/>
      </c>
      <c r="X1738" t="str">
        <f t="shared" si="797"/>
        <v/>
      </c>
      <c r="Y1738" t="str">
        <f t="shared" si="798"/>
        <v/>
      </c>
      <c r="Z1738" t="str">
        <f t="shared" si="778"/>
        <v/>
      </c>
      <c r="AA1738" t="str">
        <f t="shared" si="799"/>
        <v/>
      </c>
      <c r="AB1738" t="str">
        <f t="shared" si="800"/>
        <v/>
      </c>
      <c r="AC1738" t="str">
        <f t="shared" si="801"/>
        <v/>
      </c>
      <c r="AD1738" t="str">
        <f t="shared" si="802"/>
        <v/>
      </c>
      <c r="AE1738" t="str">
        <f t="shared" si="803"/>
        <v/>
      </c>
      <c r="AF1738" t="str">
        <f t="shared" si="804"/>
        <v/>
      </c>
    </row>
    <row r="1739" spans="4:32" ht="14.4" hidden="1">
      <c r="D1739" t="str">
        <f t="shared" si="779"/>
        <v/>
      </c>
      <c r="E1739" t="str">
        <f t="shared" si="780"/>
        <v/>
      </c>
      <c r="F1739" t="str">
        <f t="shared" si="781"/>
        <v/>
      </c>
      <c r="G1739" t="str">
        <f t="shared" si="777"/>
        <v/>
      </c>
      <c r="I1739" t="str">
        <f t="shared" si="782"/>
        <v/>
      </c>
      <c r="J1739" t="str">
        <f t="shared" si="783"/>
        <v/>
      </c>
      <c r="K1739" t="str">
        <f t="shared" si="784"/>
        <v/>
      </c>
      <c r="L1739" t="str">
        <f t="shared" si="785"/>
        <v/>
      </c>
      <c r="M1739" t="str">
        <f t="shared" si="786"/>
        <v/>
      </c>
      <c r="N1739" t="str">
        <f t="shared" si="787"/>
        <v/>
      </c>
      <c r="O1739" t="str">
        <f t="shared" si="788"/>
        <v/>
      </c>
      <c r="P1739" t="str">
        <f t="shared" si="789"/>
        <v/>
      </c>
      <c r="Q1739" t="str">
        <f t="shared" si="790"/>
        <v/>
      </c>
      <c r="R1739" t="str">
        <f t="shared" si="791"/>
        <v/>
      </c>
      <c r="S1739" t="str">
        <f t="shared" si="792"/>
        <v/>
      </c>
      <c r="T1739" t="str">
        <f t="shared" si="793"/>
        <v/>
      </c>
      <c r="U1739" t="str">
        <f t="shared" si="794"/>
        <v/>
      </c>
      <c r="V1739" t="str">
        <f t="shared" si="795"/>
        <v/>
      </c>
      <c r="W1739" t="str">
        <f t="shared" si="796"/>
        <v/>
      </c>
      <c r="X1739" t="str">
        <f t="shared" si="797"/>
        <v/>
      </c>
      <c r="Y1739" t="str">
        <f t="shared" si="798"/>
        <v/>
      </c>
      <c r="Z1739" t="str">
        <f t="shared" si="778"/>
        <v/>
      </c>
      <c r="AA1739" t="str">
        <f t="shared" si="799"/>
        <v/>
      </c>
      <c r="AB1739" t="str">
        <f t="shared" si="800"/>
        <v/>
      </c>
      <c r="AC1739" t="str">
        <f t="shared" si="801"/>
        <v/>
      </c>
      <c r="AD1739" t="str">
        <f t="shared" si="802"/>
        <v/>
      </c>
      <c r="AE1739" t="str">
        <f t="shared" si="803"/>
        <v/>
      </c>
      <c r="AF1739" t="str">
        <f t="shared" si="804"/>
        <v/>
      </c>
    </row>
    <row r="1740" spans="4:32" ht="14.4" hidden="1">
      <c r="D1740" t="str">
        <f t="shared" si="779"/>
        <v/>
      </c>
      <c r="E1740" t="str">
        <f t="shared" si="780"/>
        <v/>
      </c>
      <c r="F1740" t="str">
        <f t="shared" si="781"/>
        <v/>
      </c>
      <c r="G1740" t="str">
        <f t="shared" si="777"/>
        <v/>
      </c>
      <c r="I1740" t="str">
        <f t="shared" si="782"/>
        <v/>
      </c>
      <c r="J1740" t="str">
        <f t="shared" si="783"/>
        <v/>
      </c>
      <c r="K1740" t="str">
        <f t="shared" si="784"/>
        <v/>
      </c>
      <c r="L1740" t="str">
        <f t="shared" si="785"/>
        <v/>
      </c>
      <c r="M1740" t="str">
        <f t="shared" si="786"/>
        <v/>
      </c>
      <c r="N1740" t="str">
        <f t="shared" si="787"/>
        <v/>
      </c>
      <c r="O1740" t="str">
        <f t="shared" si="788"/>
        <v/>
      </c>
      <c r="P1740" t="str">
        <f t="shared" si="789"/>
        <v/>
      </c>
      <c r="Q1740" t="str">
        <f t="shared" si="790"/>
        <v/>
      </c>
      <c r="R1740" t="str">
        <f t="shared" si="791"/>
        <v/>
      </c>
      <c r="S1740" t="str">
        <f t="shared" si="792"/>
        <v/>
      </c>
      <c r="T1740" t="str">
        <f t="shared" si="793"/>
        <v/>
      </c>
      <c r="U1740" t="str">
        <f t="shared" si="794"/>
        <v/>
      </c>
      <c r="V1740" t="str">
        <f t="shared" si="795"/>
        <v/>
      </c>
      <c r="W1740" t="str">
        <f t="shared" si="796"/>
        <v/>
      </c>
      <c r="X1740" t="str">
        <f t="shared" si="797"/>
        <v/>
      </c>
      <c r="Y1740" t="str">
        <f t="shared" si="798"/>
        <v/>
      </c>
      <c r="Z1740" t="str">
        <f t="shared" si="778"/>
        <v/>
      </c>
      <c r="AA1740" t="str">
        <f t="shared" si="799"/>
        <v/>
      </c>
      <c r="AB1740" t="str">
        <f t="shared" si="800"/>
        <v/>
      </c>
      <c r="AC1740" t="str">
        <f t="shared" si="801"/>
        <v/>
      </c>
      <c r="AD1740" t="str">
        <f t="shared" si="802"/>
        <v/>
      </c>
      <c r="AE1740" t="str">
        <f t="shared" si="803"/>
        <v/>
      </c>
      <c r="AF1740" t="str">
        <f t="shared" si="804"/>
        <v/>
      </c>
    </row>
    <row r="1741" spans="4:32" ht="14.4" hidden="1">
      <c r="D1741" t="str">
        <f t="shared" si="779"/>
        <v/>
      </c>
      <c r="E1741" t="str">
        <f t="shared" si="780"/>
        <v/>
      </c>
      <c r="F1741" t="str">
        <f t="shared" si="781"/>
        <v/>
      </c>
      <c r="G1741" t="str">
        <f t="shared" si="777"/>
        <v/>
      </c>
      <c r="I1741" t="str">
        <f t="shared" si="782"/>
        <v/>
      </c>
      <c r="J1741" t="str">
        <f t="shared" si="783"/>
        <v/>
      </c>
      <c r="K1741" t="str">
        <f t="shared" si="784"/>
        <v/>
      </c>
      <c r="L1741" t="str">
        <f t="shared" si="785"/>
        <v/>
      </c>
      <c r="M1741" t="str">
        <f t="shared" si="786"/>
        <v/>
      </c>
      <c r="N1741" t="str">
        <f t="shared" si="787"/>
        <v/>
      </c>
      <c r="O1741" t="str">
        <f t="shared" si="788"/>
        <v/>
      </c>
      <c r="P1741" t="str">
        <f t="shared" si="789"/>
        <v/>
      </c>
      <c r="Q1741" t="str">
        <f t="shared" si="790"/>
        <v/>
      </c>
      <c r="R1741" t="str">
        <f t="shared" si="791"/>
        <v/>
      </c>
      <c r="S1741" t="str">
        <f t="shared" si="792"/>
        <v/>
      </c>
      <c r="T1741" t="str">
        <f t="shared" si="793"/>
        <v/>
      </c>
      <c r="U1741" t="str">
        <f t="shared" si="794"/>
        <v/>
      </c>
      <c r="V1741" t="str">
        <f t="shared" si="795"/>
        <v/>
      </c>
      <c r="W1741" t="str">
        <f t="shared" si="796"/>
        <v/>
      </c>
      <c r="X1741" t="str">
        <f t="shared" si="797"/>
        <v/>
      </c>
      <c r="Y1741" t="str">
        <f t="shared" si="798"/>
        <v/>
      </c>
      <c r="Z1741" t="str">
        <f t="shared" si="778"/>
        <v/>
      </c>
      <c r="AA1741" t="str">
        <f t="shared" si="799"/>
        <v/>
      </c>
      <c r="AB1741" t="str">
        <f t="shared" si="800"/>
        <v/>
      </c>
      <c r="AC1741" t="str">
        <f t="shared" si="801"/>
        <v/>
      </c>
      <c r="AD1741" t="str">
        <f t="shared" si="802"/>
        <v/>
      </c>
      <c r="AE1741" t="str">
        <f t="shared" si="803"/>
        <v/>
      </c>
      <c r="AF1741" t="str">
        <f t="shared" si="804"/>
        <v/>
      </c>
    </row>
    <row r="1742" spans="4:32" ht="14.4" hidden="1">
      <c r="D1742" t="str">
        <f t="shared" si="779"/>
        <v/>
      </c>
      <c r="E1742" t="str">
        <f t="shared" si="780"/>
        <v/>
      </c>
      <c r="F1742" t="str">
        <f t="shared" si="781"/>
        <v/>
      </c>
      <c r="G1742" t="str">
        <f t="shared" si="777"/>
        <v/>
      </c>
      <c r="I1742" t="str">
        <f t="shared" si="782"/>
        <v/>
      </c>
      <c r="J1742" t="str">
        <f t="shared" si="783"/>
        <v/>
      </c>
      <c r="K1742" t="str">
        <f t="shared" si="784"/>
        <v/>
      </c>
      <c r="L1742" t="str">
        <f t="shared" si="785"/>
        <v/>
      </c>
      <c r="M1742" t="str">
        <f t="shared" si="786"/>
        <v/>
      </c>
      <c r="N1742" t="str">
        <f t="shared" si="787"/>
        <v/>
      </c>
      <c r="O1742" t="str">
        <f t="shared" si="788"/>
        <v/>
      </c>
      <c r="P1742" t="str">
        <f t="shared" si="789"/>
        <v/>
      </c>
      <c r="Q1742" t="str">
        <f t="shared" si="790"/>
        <v/>
      </c>
      <c r="R1742" t="str">
        <f t="shared" si="791"/>
        <v/>
      </c>
      <c r="S1742" t="str">
        <f t="shared" si="792"/>
        <v/>
      </c>
      <c r="T1742" t="str">
        <f t="shared" si="793"/>
        <v/>
      </c>
      <c r="U1742" t="str">
        <f t="shared" si="794"/>
        <v/>
      </c>
      <c r="V1742" t="str">
        <f t="shared" si="795"/>
        <v/>
      </c>
      <c r="W1742" t="str">
        <f t="shared" si="796"/>
        <v/>
      </c>
      <c r="X1742" t="str">
        <f t="shared" si="797"/>
        <v/>
      </c>
      <c r="Y1742" t="str">
        <f t="shared" si="798"/>
        <v/>
      </c>
      <c r="Z1742" t="str">
        <f t="shared" si="778"/>
        <v/>
      </c>
      <c r="AA1742" t="str">
        <f t="shared" si="799"/>
        <v/>
      </c>
      <c r="AB1742" t="str">
        <f t="shared" si="800"/>
        <v/>
      </c>
      <c r="AC1742" t="str">
        <f t="shared" si="801"/>
        <v/>
      </c>
      <c r="AD1742" t="str">
        <f t="shared" si="802"/>
        <v/>
      </c>
      <c r="AE1742" t="str">
        <f t="shared" si="803"/>
        <v/>
      </c>
      <c r="AF1742" t="str">
        <f t="shared" si="804"/>
        <v/>
      </c>
    </row>
    <row r="1743" spans="4:32" ht="14.4" hidden="1">
      <c r="D1743" t="str">
        <f t="shared" si="779"/>
        <v/>
      </c>
      <c r="E1743" t="str">
        <f t="shared" si="780"/>
        <v/>
      </c>
      <c r="F1743" t="str">
        <f t="shared" si="781"/>
        <v/>
      </c>
      <c r="G1743" t="str">
        <f t="shared" si="777"/>
        <v/>
      </c>
      <c r="I1743" t="str">
        <f t="shared" si="782"/>
        <v/>
      </c>
      <c r="J1743" t="str">
        <f t="shared" si="783"/>
        <v/>
      </c>
      <c r="K1743" t="str">
        <f t="shared" si="784"/>
        <v/>
      </c>
      <c r="L1743" t="str">
        <f t="shared" si="785"/>
        <v/>
      </c>
      <c r="M1743" t="str">
        <f t="shared" si="786"/>
        <v/>
      </c>
      <c r="N1743" t="str">
        <f t="shared" si="787"/>
        <v/>
      </c>
      <c r="O1743" t="str">
        <f t="shared" si="788"/>
        <v/>
      </c>
      <c r="P1743" t="str">
        <f t="shared" si="789"/>
        <v/>
      </c>
      <c r="Q1743" t="str">
        <f t="shared" si="790"/>
        <v/>
      </c>
      <c r="R1743" t="str">
        <f t="shared" si="791"/>
        <v/>
      </c>
      <c r="S1743" t="str">
        <f t="shared" si="792"/>
        <v/>
      </c>
      <c r="T1743" t="str">
        <f t="shared" si="793"/>
        <v/>
      </c>
      <c r="U1743" t="str">
        <f t="shared" si="794"/>
        <v/>
      </c>
      <c r="V1743" t="str">
        <f t="shared" si="795"/>
        <v/>
      </c>
      <c r="W1743" t="str">
        <f t="shared" si="796"/>
        <v/>
      </c>
      <c r="X1743" t="str">
        <f t="shared" si="797"/>
        <v/>
      </c>
      <c r="Y1743" t="str">
        <f t="shared" si="798"/>
        <v/>
      </c>
      <c r="Z1743" t="str">
        <f t="shared" si="778"/>
        <v/>
      </c>
      <c r="AA1743" t="str">
        <f t="shared" si="799"/>
        <v/>
      </c>
      <c r="AB1743" t="str">
        <f t="shared" si="800"/>
        <v/>
      </c>
      <c r="AC1743" t="str">
        <f t="shared" si="801"/>
        <v/>
      </c>
      <c r="AD1743" t="str">
        <f t="shared" si="802"/>
        <v/>
      </c>
      <c r="AE1743" t="str">
        <f t="shared" si="803"/>
        <v/>
      </c>
      <c r="AF1743" t="str">
        <f t="shared" si="804"/>
        <v/>
      </c>
    </row>
    <row r="1744" spans="4:32" ht="14.4" hidden="1">
      <c r="D1744" t="str">
        <f t="shared" si="779"/>
        <v/>
      </c>
      <c r="E1744" t="str">
        <f t="shared" si="780"/>
        <v/>
      </c>
      <c r="F1744" t="str">
        <f t="shared" si="781"/>
        <v/>
      </c>
      <c r="G1744" t="str">
        <f t="shared" si="777"/>
        <v/>
      </c>
      <c r="I1744" t="str">
        <f t="shared" si="782"/>
        <v/>
      </c>
      <c r="J1744" t="str">
        <f t="shared" si="783"/>
        <v/>
      </c>
      <c r="K1744" t="str">
        <f t="shared" si="784"/>
        <v/>
      </c>
      <c r="L1744" t="str">
        <f t="shared" si="785"/>
        <v/>
      </c>
      <c r="M1744" t="str">
        <f t="shared" si="786"/>
        <v/>
      </c>
      <c r="N1744" t="str">
        <f t="shared" si="787"/>
        <v/>
      </c>
      <c r="O1744" t="str">
        <f t="shared" si="788"/>
        <v/>
      </c>
      <c r="P1744" t="str">
        <f t="shared" si="789"/>
        <v/>
      </c>
      <c r="Q1744" t="str">
        <f t="shared" si="790"/>
        <v/>
      </c>
      <c r="R1744" t="str">
        <f t="shared" si="791"/>
        <v/>
      </c>
      <c r="S1744" t="str">
        <f t="shared" si="792"/>
        <v/>
      </c>
      <c r="T1744" t="str">
        <f t="shared" si="793"/>
        <v/>
      </c>
      <c r="U1744" t="str">
        <f t="shared" si="794"/>
        <v/>
      </c>
      <c r="V1744" t="str">
        <f t="shared" si="795"/>
        <v/>
      </c>
      <c r="W1744" t="str">
        <f t="shared" si="796"/>
        <v/>
      </c>
      <c r="X1744" t="str">
        <f t="shared" si="797"/>
        <v/>
      </c>
      <c r="Y1744" t="str">
        <f t="shared" si="798"/>
        <v/>
      </c>
      <c r="Z1744" t="str">
        <f t="shared" si="778"/>
        <v/>
      </c>
      <c r="AA1744" t="str">
        <f t="shared" si="799"/>
        <v/>
      </c>
      <c r="AB1744" t="str">
        <f t="shared" si="800"/>
        <v/>
      </c>
      <c r="AC1744" t="str">
        <f t="shared" si="801"/>
        <v/>
      </c>
      <c r="AD1744" t="str">
        <f t="shared" si="802"/>
        <v/>
      </c>
      <c r="AE1744" t="str">
        <f t="shared" si="803"/>
        <v/>
      </c>
      <c r="AF1744" t="str">
        <f t="shared" si="804"/>
        <v/>
      </c>
    </row>
    <row r="1745" spans="4:32" ht="14.4" hidden="1">
      <c r="D1745" t="str">
        <f t="shared" si="779"/>
        <v/>
      </c>
      <c r="E1745" t="str">
        <f t="shared" si="780"/>
        <v/>
      </c>
      <c r="F1745" t="str">
        <f t="shared" si="781"/>
        <v/>
      </c>
      <c r="G1745" t="str">
        <f t="shared" si="777"/>
        <v/>
      </c>
      <c r="I1745" t="str">
        <f t="shared" si="782"/>
        <v/>
      </c>
      <c r="J1745" t="str">
        <f t="shared" si="783"/>
        <v/>
      </c>
      <c r="K1745" t="str">
        <f t="shared" si="784"/>
        <v/>
      </c>
      <c r="L1745" t="str">
        <f t="shared" si="785"/>
        <v/>
      </c>
      <c r="M1745" t="str">
        <f t="shared" si="786"/>
        <v/>
      </c>
      <c r="N1745" t="str">
        <f t="shared" si="787"/>
        <v/>
      </c>
      <c r="O1745" t="str">
        <f t="shared" si="788"/>
        <v/>
      </c>
      <c r="P1745" t="str">
        <f t="shared" si="789"/>
        <v/>
      </c>
      <c r="Q1745" t="str">
        <f t="shared" si="790"/>
        <v/>
      </c>
      <c r="R1745" t="str">
        <f t="shared" si="791"/>
        <v/>
      </c>
      <c r="S1745" t="str">
        <f t="shared" si="792"/>
        <v/>
      </c>
      <c r="T1745" t="str">
        <f t="shared" si="793"/>
        <v/>
      </c>
      <c r="U1745" t="str">
        <f t="shared" si="794"/>
        <v/>
      </c>
      <c r="V1745" t="str">
        <f t="shared" si="795"/>
        <v/>
      </c>
      <c r="W1745" t="str">
        <f t="shared" si="796"/>
        <v/>
      </c>
      <c r="X1745" t="str">
        <f t="shared" si="797"/>
        <v/>
      </c>
      <c r="Y1745" t="str">
        <f t="shared" si="798"/>
        <v/>
      </c>
      <c r="Z1745" t="str">
        <f t="shared" si="778"/>
        <v/>
      </c>
      <c r="AA1745" t="str">
        <f t="shared" si="799"/>
        <v/>
      </c>
      <c r="AB1745" t="str">
        <f t="shared" si="800"/>
        <v/>
      </c>
      <c r="AC1745" t="str">
        <f t="shared" si="801"/>
        <v/>
      </c>
      <c r="AD1745" t="str">
        <f t="shared" si="802"/>
        <v/>
      </c>
      <c r="AE1745" t="str">
        <f t="shared" si="803"/>
        <v/>
      </c>
      <c r="AF1745" t="str">
        <f t="shared" si="804"/>
        <v/>
      </c>
    </row>
    <row r="1746" spans="4:32" ht="14.4" hidden="1">
      <c r="D1746" t="str">
        <f t="shared" si="779"/>
        <v/>
      </c>
      <c r="E1746" t="str">
        <f t="shared" si="780"/>
        <v/>
      </c>
      <c r="F1746" t="str">
        <f t="shared" si="781"/>
        <v/>
      </c>
      <c r="G1746" t="str">
        <f t="shared" si="777"/>
        <v/>
      </c>
      <c r="I1746" t="str">
        <f t="shared" si="782"/>
        <v/>
      </c>
      <c r="J1746" t="str">
        <f t="shared" si="783"/>
        <v/>
      </c>
      <c r="K1746" t="str">
        <f t="shared" si="784"/>
        <v/>
      </c>
      <c r="L1746" t="str">
        <f t="shared" si="785"/>
        <v/>
      </c>
      <c r="M1746" t="str">
        <f t="shared" si="786"/>
        <v/>
      </c>
      <c r="N1746" t="str">
        <f t="shared" si="787"/>
        <v/>
      </c>
      <c r="O1746" t="str">
        <f t="shared" si="788"/>
        <v/>
      </c>
      <c r="P1746" t="str">
        <f t="shared" si="789"/>
        <v/>
      </c>
      <c r="Q1746" t="str">
        <f t="shared" si="790"/>
        <v/>
      </c>
      <c r="R1746" t="str">
        <f t="shared" si="791"/>
        <v/>
      </c>
      <c r="S1746" t="str">
        <f t="shared" si="792"/>
        <v/>
      </c>
      <c r="T1746" t="str">
        <f t="shared" si="793"/>
        <v/>
      </c>
      <c r="U1746" t="str">
        <f t="shared" si="794"/>
        <v/>
      </c>
      <c r="V1746" t="str">
        <f t="shared" si="795"/>
        <v/>
      </c>
      <c r="W1746" t="str">
        <f t="shared" si="796"/>
        <v/>
      </c>
      <c r="X1746" t="str">
        <f t="shared" si="797"/>
        <v/>
      </c>
      <c r="Y1746" t="str">
        <f t="shared" si="798"/>
        <v/>
      </c>
      <c r="Z1746" t="str">
        <f t="shared" si="778"/>
        <v/>
      </c>
      <c r="AA1746" t="str">
        <f t="shared" si="799"/>
        <v/>
      </c>
      <c r="AB1746" t="str">
        <f t="shared" si="800"/>
        <v/>
      </c>
      <c r="AC1746" t="str">
        <f t="shared" si="801"/>
        <v/>
      </c>
      <c r="AD1746" t="str">
        <f t="shared" si="802"/>
        <v/>
      </c>
      <c r="AE1746" t="str">
        <f t="shared" si="803"/>
        <v/>
      </c>
      <c r="AF1746" t="str">
        <f t="shared" si="804"/>
        <v/>
      </c>
    </row>
    <row r="1747" spans="4:32" ht="14.4" hidden="1">
      <c r="D1747" t="str">
        <f t="shared" si="779"/>
        <v/>
      </c>
      <c r="E1747" t="str">
        <f t="shared" si="780"/>
        <v/>
      </c>
      <c r="F1747" t="str">
        <f t="shared" si="781"/>
        <v/>
      </c>
      <c r="G1747" t="str">
        <f t="shared" si="777"/>
        <v/>
      </c>
      <c r="I1747" t="str">
        <f t="shared" si="782"/>
        <v/>
      </c>
      <c r="J1747" t="str">
        <f t="shared" si="783"/>
        <v/>
      </c>
      <c r="K1747" t="str">
        <f t="shared" si="784"/>
        <v/>
      </c>
      <c r="L1747" t="str">
        <f t="shared" si="785"/>
        <v/>
      </c>
      <c r="M1747" t="str">
        <f t="shared" si="786"/>
        <v/>
      </c>
      <c r="N1747" t="str">
        <f t="shared" si="787"/>
        <v/>
      </c>
      <c r="O1747" t="str">
        <f t="shared" si="788"/>
        <v/>
      </c>
      <c r="P1747" t="str">
        <f t="shared" si="789"/>
        <v/>
      </c>
      <c r="Q1747" t="str">
        <f t="shared" si="790"/>
        <v/>
      </c>
      <c r="R1747" t="str">
        <f t="shared" si="791"/>
        <v/>
      </c>
      <c r="S1747" t="str">
        <f t="shared" si="792"/>
        <v/>
      </c>
      <c r="T1747" t="str">
        <f t="shared" si="793"/>
        <v/>
      </c>
      <c r="U1747" t="str">
        <f t="shared" si="794"/>
        <v/>
      </c>
      <c r="V1747" t="str">
        <f t="shared" si="795"/>
        <v/>
      </c>
      <c r="W1747" t="str">
        <f t="shared" si="796"/>
        <v/>
      </c>
      <c r="X1747" t="str">
        <f t="shared" si="797"/>
        <v/>
      </c>
      <c r="Y1747" t="str">
        <f t="shared" si="798"/>
        <v/>
      </c>
      <c r="Z1747" t="str">
        <f t="shared" si="778"/>
        <v/>
      </c>
      <c r="AA1747" t="str">
        <f t="shared" si="799"/>
        <v/>
      </c>
      <c r="AB1747" t="str">
        <f t="shared" si="800"/>
        <v/>
      </c>
      <c r="AC1747" t="str">
        <f t="shared" si="801"/>
        <v/>
      </c>
      <c r="AD1747" t="str">
        <f t="shared" si="802"/>
        <v/>
      </c>
      <c r="AE1747" t="str">
        <f t="shared" si="803"/>
        <v/>
      </c>
      <c r="AF1747" t="str">
        <f t="shared" si="804"/>
        <v/>
      </c>
    </row>
    <row r="1748" spans="4:32" ht="14.4" hidden="1">
      <c r="D1748" t="str">
        <f t="shared" si="779"/>
        <v/>
      </c>
      <c r="E1748" t="str">
        <f t="shared" si="780"/>
        <v/>
      </c>
      <c r="F1748" t="str">
        <f t="shared" si="781"/>
        <v/>
      </c>
      <c r="G1748" t="str">
        <f t="shared" si="777"/>
        <v/>
      </c>
      <c r="I1748" t="str">
        <f t="shared" si="782"/>
        <v/>
      </c>
      <c r="J1748" t="str">
        <f t="shared" si="783"/>
        <v/>
      </c>
      <c r="K1748" t="str">
        <f t="shared" si="784"/>
        <v/>
      </c>
      <c r="L1748" t="str">
        <f t="shared" si="785"/>
        <v/>
      </c>
      <c r="M1748" t="str">
        <f t="shared" si="786"/>
        <v/>
      </c>
      <c r="N1748" t="str">
        <f t="shared" si="787"/>
        <v/>
      </c>
      <c r="O1748" t="str">
        <f t="shared" si="788"/>
        <v/>
      </c>
      <c r="P1748" t="str">
        <f t="shared" si="789"/>
        <v/>
      </c>
      <c r="Q1748" t="str">
        <f t="shared" si="790"/>
        <v/>
      </c>
      <c r="R1748" t="str">
        <f t="shared" si="791"/>
        <v/>
      </c>
      <c r="S1748" t="str">
        <f t="shared" si="792"/>
        <v/>
      </c>
      <c r="T1748" t="str">
        <f t="shared" si="793"/>
        <v/>
      </c>
      <c r="U1748" t="str">
        <f t="shared" si="794"/>
        <v/>
      </c>
      <c r="V1748" t="str">
        <f t="shared" si="795"/>
        <v/>
      </c>
      <c r="W1748" t="str">
        <f t="shared" si="796"/>
        <v/>
      </c>
      <c r="X1748" t="str">
        <f t="shared" si="797"/>
        <v/>
      </c>
      <c r="Y1748" t="str">
        <f t="shared" si="798"/>
        <v/>
      </c>
      <c r="Z1748" t="str">
        <f t="shared" si="778"/>
        <v/>
      </c>
      <c r="AA1748" t="str">
        <f t="shared" si="799"/>
        <v/>
      </c>
      <c r="AB1748" t="str">
        <f t="shared" si="800"/>
        <v/>
      </c>
      <c r="AC1748" t="str">
        <f t="shared" si="801"/>
        <v/>
      </c>
      <c r="AD1748" t="str">
        <f t="shared" si="802"/>
        <v/>
      </c>
      <c r="AE1748" t="str">
        <f t="shared" si="803"/>
        <v/>
      </c>
      <c r="AF1748" t="str">
        <f t="shared" si="804"/>
        <v/>
      </c>
    </row>
    <row r="1749" spans="4:32" ht="14.4" hidden="1">
      <c r="D1749" t="str">
        <f t="shared" si="779"/>
        <v/>
      </c>
      <c r="E1749" t="str">
        <f t="shared" si="780"/>
        <v/>
      </c>
      <c r="F1749" t="str">
        <f t="shared" si="781"/>
        <v/>
      </c>
      <c r="G1749" t="str">
        <f t="shared" si="777"/>
        <v/>
      </c>
      <c r="I1749" t="str">
        <f t="shared" si="782"/>
        <v/>
      </c>
      <c r="J1749" t="str">
        <f t="shared" si="783"/>
        <v/>
      </c>
      <c r="K1749" t="str">
        <f t="shared" si="784"/>
        <v/>
      </c>
      <c r="L1749" t="str">
        <f t="shared" si="785"/>
        <v/>
      </c>
      <c r="M1749" t="str">
        <f t="shared" si="786"/>
        <v/>
      </c>
      <c r="N1749" t="str">
        <f t="shared" si="787"/>
        <v/>
      </c>
      <c r="O1749" t="str">
        <f t="shared" si="788"/>
        <v/>
      </c>
      <c r="P1749" t="str">
        <f t="shared" si="789"/>
        <v/>
      </c>
      <c r="Q1749" t="str">
        <f t="shared" si="790"/>
        <v/>
      </c>
      <c r="R1749" t="str">
        <f t="shared" si="791"/>
        <v/>
      </c>
      <c r="S1749" t="str">
        <f t="shared" si="792"/>
        <v/>
      </c>
      <c r="T1749" t="str">
        <f t="shared" si="793"/>
        <v/>
      </c>
      <c r="U1749" t="str">
        <f t="shared" si="794"/>
        <v/>
      </c>
      <c r="V1749" t="str">
        <f t="shared" si="795"/>
        <v/>
      </c>
      <c r="W1749" t="str">
        <f t="shared" si="796"/>
        <v/>
      </c>
      <c r="X1749" t="str">
        <f t="shared" si="797"/>
        <v/>
      </c>
      <c r="Y1749" t="str">
        <f t="shared" si="798"/>
        <v/>
      </c>
      <c r="Z1749" t="str">
        <f t="shared" si="778"/>
        <v/>
      </c>
      <c r="AA1749" t="str">
        <f t="shared" si="799"/>
        <v/>
      </c>
      <c r="AB1749" t="str">
        <f t="shared" si="800"/>
        <v/>
      </c>
      <c r="AC1749" t="str">
        <f t="shared" si="801"/>
        <v/>
      </c>
      <c r="AD1749" t="str">
        <f t="shared" si="802"/>
        <v/>
      </c>
      <c r="AE1749" t="str">
        <f t="shared" si="803"/>
        <v/>
      </c>
      <c r="AF1749" t="str">
        <f t="shared" si="804"/>
        <v/>
      </c>
    </row>
    <row r="1750" spans="4:32" ht="14.4" hidden="1">
      <c r="D1750" t="str">
        <f t="shared" si="779"/>
        <v/>
      </c>
      <c r="E1750" t="str">
        <f t="shared" si="780"/>
        <v/>
      </c>
      <c r="F1750" t="str">
        <f t="shared" si="781"/>
        <v/>
      </c>
      <c r="G1750" t="str">
        <f t="shared" si="777"/>
        <v/>
      </c>
      <c r="I1750" t="str">
        <f t="shared" si="782"/>
        <v/>
      </c>
      <c r="J1750" t="str">
        <f t="shared" si="783"/>
        <v/>
      </c>
      <c r="K1750" t="str">
        <f t="shared" si="784"/>
        <v/>
      </c>
      <c r="L1750" t="str">
        <f t="shared" si="785"/>
        <v/>
      </c>
      <c r="M1750" t="str">
        <f t="shared" si="786"/>
        <v/>
      </c>
      <c r="N1750" t="str">
        <f t="shared" si="787"/>
        <v/>
      </c>
      <c r="O1750" t="str">
        <f t="shared" si="788"/>
        <v/>
      </c>
      <c r="P1750" t="str">
        <f t="shared" si="789"/>
        <v/>
      </c>
      <c r="Q1750" t="str">
        <f t="shared" si="790"/>
        <v/>
      </c>
      <c r="R1750" t="str">
        <f t="shared" si="791"/>
        <v/>
      </c>
      <c r="S1750" t="str">
        <f t="shared" si="792"/>
        <v/>
      </c>
      <c r="T1750" t="str">
        <f t="shared" si="793"/>
        <v/>
      </c>
      <c r="U1750" t="str">
        <f t="shared" si="794"/>
        <v/>
      </c>
      <c r="V1750" t="str">
        <f t="shared" si="795"/>
        <v/>
      </c>
      <c r="W1750" t="str">
        <f t="shared" si="796"/>
        <v/>
      </c>
      <c r="X1750" t="str">
        <f t="shared" si="797"/>
        <v/>
      </c>
      <c r="Y1750" t="str">
        <f t="shared" si="798"/>
        <v/>
      </c>
      <c r="Z1750" t="str">
        <f t="shared" si="778"/>
        <v/>
      </c>
      <c r="AA1750" t="str">
        <f t="shared" si="799"/>
        <v/>
      </c>
      <c r="AB1750" t="str">
        <f t="shared" si="800"/>
        <v/>
      </c>
      <c r="AC1750" t="str">
        <f t="shared" si="801"/>
        <v/>
      </c>
      <c r="AD1750" t="str">
        <f t="shared" si="802"/>
        <v/>
      </c>
      <c r="AE1750" t="str">
        <f t="shared" si="803"/>
        <v/>
      </c>
      <c r="AF1750" t="str">
        <f t="shared" si="804"/>
        <v/>
      </c>
    </row>
    <row r="1751" spans="4:32" ht="14.4" hidden="1">
      <c r="D1751" t="str">
        <f t="shared" si="779"/>
        <v/>
      </c>
      <c r="E1751" t="str">
        <f t="shared" si="780"/>
        <v/>
      </c>
      <c r="F1751" t="str">
        <f t="shared" si="781"/>
        <v/>
      </c>
      <c r="G1751" t="str">
        <f t="shared" si="777"/>
        <v/>
      </c>
      <c r="I1751" t="str">
        <f t="shared" si="782"/>
        <v/>
      </c>
      <c r="J1751" t="str">
        <f t="shared" si="783"/>
        <v/>
      </c>
      <c r="K1751" t="str">
        <f t="shared" si="784"/>
        <v/>
      </c>
      <c r="L1751" t="str">
        <f t="shared" si="785"/>
        <v/>
      </c>
      <c r="M1751" t="str">
        <f t="shared" si="786"/>
        <v/>
      </c>
      <c r="N1751" t="str">
        <f t="shared" si="787"/>
        <v/>
      </c>
      <c r="O1751" t="str">
        <f t="shared" si="788"/>
        <v/>
      </c>
      <c r="P1751" t="str">
        <f t="shared" si="789"/>
        <v/>
      </c>
      <c r="Q1751" t="str">
        <f t="shared" si="790"/>
        <v/>
      </c>
      <c r="R1751" t="str">
        <f t="shared" si="791"/>
        <v/>
      </c>
      <c r="S1751" t="str">
        <f t="shared" si="792"/>
        <v/>
      </c>
      <c r="T1751" t="str">
        <f t="shared" si="793"/>
        <v/>
      </c>
      <c r="U1751" t="str">
        <f t="shared" si="794"/>
        <v/>
      </c>
      <c r="V1751" t="str">
        <f t="shared" si="795"/>
        <v/>
      </c>
      <c r="W1751" t="str">
        <f t="shared" si="796"/>
        <v/>
      </c>
      <c r="X1751" t="str">
        <f t="shared" si="797"/>
        <v/>
      </c>
      <c r="Y1751" t="str">
        <f t="shared" si="798"/>
        <v/>
      </c>
      <c r="Z1751" t="str">
        <f t="shared" si="778"/>
        <v/>
      </c>
      <c r="AA1751" t="str">
        <f t="shared" si="799"/>
        <v/>
      </c>
      <c r="AB1751" t="str">
        <f t="shared" si="800"/>
        <v/>
      </c>
      <c r="AC1751" t="str">
        <f t="shared" si="801"/>
        <v/>
      </c>
      <c r="AD1751" t="str">
        <f t="shared" si="802"/>
        <v/>
      </c>
      <c r="AE1751" t="str">
        <f t="shared" si="803"/>
        <v/>
      </c>
      <c r="AF1751" t="str">
        <f t="shared" si="804"/>
        <v/>
      </c>
    </row>
    <row r="1752" spans="4:32" ht="14.4" hidden="1">
      <c r="D1752" t="str">
        <f t="shared" si="779"/>
        <v/>
      </c>
      <c r="E1752" t="str">
        <f t="shared" si="780"/>
        <v/>
      </c>
      <c r="F1752" t="str">
        <f t="shared" si="781"/>
        <v/>
      </c>
      <c r="G1752" t="str">
        <f t="shared" si="777"/>
        <v/>
      </c>
      <c r="I1752" t="str">
        <f t="shared" si="782"/>
        <v/>
      </c>
      <c r="J1752" t="str">
        <f t="shared" si="783"/>
        <v/>
      </c>
      <c r="K1752" t="str">
        <f t="shared" si="784"/>
        <v/>
      </c>
      <c r="L1752" t="str">
        <f t="shared" si="785"/>
        <v/>
      </c>
      <c r="M1752" t="str">
        <f t="shared" si="786"/>
        <v/>
      </c>
      <c r="N1752" t="str">
        <f t="shared" si="787"/>
        <v/>
      </c>
      <c r="O1752" t="str">
        <f t="shared" si="788"/>
        <v/>
      </c>
      <c r="P1752" t="str">
        <f t="shared" si="789"/>
        <v/>
      </c>
      <c r="Q1752" t="str">
        <f t="shared" si="790"/>
        <v/>
      </c>
      <c r="R1752" t="str">
        <f t="shared" si="791"/>
        <v/>
      </c>
      <c r="S1752" t="str">
        <f t="shared" si="792"/>
        <v/>
      </c>
      <c r="T1752" t="str">
        <f t="shared" si="793"/>
        <v/>
      </c>
      <c r="U1752" t="str">
        <f t="shared" si="794"/>
        <v/>
      </c>
      <c r="V1752" t="str">
        <f t="shared" si="795"/>
        <v/>
      </c>
      <c r="W1752" t="str">
        <f t="shared" si="796"/>
        <v/>
      </c>
      <c r="X1752" t="str">
        <f t="shared" si="797"/>
        <v/>
      </c>
      <c r="Y1752" t="str">
        <f t="shared" si="798"/>
        <v/>
      </c>
      <c r="Z1752" t="str">
        <f t="shared" si="778"/>
        <v/>
      </c>
      <c r="AA1752" t="str">
        <f t="shared" si="799"/>
        <v/>
      </c>
      <c r="AB1752" t="str">
        <f t="shared" si="800"/>
        <v/>
      </c>
      <c r="AC1752" t="str">
        <f t="shared" si="801"/>
        <v/>
      </c>
      <c r="AD1752" t="str">
        <f t="shared" si="802"/>
        <v/>
      </c>
      <c r="AE1752" t="str">
        <f t="shared" si="803"/>
        <v/>
      </c>
      <c r="AF1752" t="str">
        <f t="shared" si="804"/>
        <v/>
      </c>
    </row>
    <row r="1753" spans="4:32" ht="14.4" hidden="1">
      <c r="D1753" t="str">
        <f t="shared" si="779"/>
        <v/>
      </c>
      <c r="E1753" t="str">
        <f t="shared" si="780"/>
        <v/>
      </c>
      <c r="F1753" t="str">
        <f t="shared" si="781"/>
        <v/>
      </c>
      <c r="G1753" t="str">
        <f t="shared" si="777"/>
        <v/>
      </c>
      <c r="I1753" t="str">
        <f t="shared" si="782"/>
        <v/>
      </c>
      <c r="J1753" t="str">
        <f t="shared" si="783"/>
        <v/>
      </c>
      <c r="K1753" t="str">
        <f t="shared" si="784"/>
        <v/>
      </c>
      <c r="L1753" t="str">
        <f t="shared" si="785"/>
        <v/>
      </c>
      <c r="M1753" t="str">
        <f t="shared" si="786"/>
        <v/>
      </c>
      <c r="N1753" t="str">
        <f t="shared" si="787"/>
        <v/>
      </c>
      <c r="O1753" t="str">
        <f t="shared" si="788"/>
        <v/>
      </c>
      <c r="P1753" t="str">
        <f t="shared" si="789"/>
        <v/>
      </c>
      <c r="Q1753" t="str">
        <f t="shared" si="790"/>
        <v/>
      </c>
      <c r="R1753" t="str">
        <f t="shared" si="791"/>
        <v/>
      </c>
      <c r="S1753" t="str">
        <f t="shared" si="792"/>
        <v/>
      </c>
      <c r="T1753" t="str">
        <f t="shared" si="793"/>
        <v/>
      </c>
      <c r="U1753" t="str">
        <f t="shared" si="794"/>
        <v/>
      </c>
      <c r="V1753" t="str">
        <f t="shared" si="795"/>
        <v/>
      </c>
      <c r="W1753" t="str">
        <f t="shared" si="796"/>
        <v/>
      </c>
      <c r="X1753" t="str">
        <f t="shared" si="797"/>
        <v/>
      </c>
      <c r="Y1753" t="str">
        <f t="shared" si="798"/>
        <v/>
      </c>
      <c r="Z1753" t="str">
        <f t="shared" si="778"/>
        <v/>
      </c>
      <c r="AA1753" t="str">
        <f t="shared" si="799"/>
        <v/>
      </c>
      <c r="AB1753" t="str">
        <f t="shared" si="800"/>
        <v/>
      </c>
      <c r="AC1753" t="str">
        <f t="shared" si="801"/>
        <v/>
      </c>
      <c r="AD1753" t="str">
        <f t="shared" si="802"/>
        <v/>
      </c>
      <c r="AE1753" t="str">
        <f t="shared" si="803"/>
        <v/>
      </c>
      <c r="AF1753" t="str">
        <f t="shared" si="804"/>
        <v/>
      </c>
    </row>
    <row r="1754" spans="4:32" ht="14.4" hidden="1">
      <c r="D1754" t="str">
        <f t="shared" si="779"/>
        <v/>
      </c>
      <c r="E1754" t="str">
        <f t="shared" si="780"/>
        <v/>
      </c>
      <c r="F1754" t="str">
        <f t="shared" si="781"/>
        <v/>
      </c>
      <c r="G1754" t="str">
        <f t="shared" si="777"/>
        <v/>
      </c>
      <c r="I1754" t="str">
        <f t="shared" si="782"/>
        <v/>
      </c>
      <c r="J1754" t="str">
        <f t="shared" si="783"/>
        <v/>
      </c>
      <c r="K1754" t="str">
        <f t="shared" si="784"/>
        <v/>
      </c>
      <c r="L1754" t="str">
        <f t="shared" si="785"/>
        <v/>
      </c>
      <c r="M1754" t="str">
        <f t="shared" si="786"/>
        <v/>
      </c>
      <c r="N1754" t="str">
        <f t="shared" si="787"/>
        <v/>
      </c>
      <c r="O1754" t="str">
        <f t="shared" si="788"/>
        <v/>
      </c>
      <c r="P1754" t="str">
        <f t="shared" si="789"/>
        <v/>
      </c>
      <c r="Q1754" t="str">
        <f t="shared" si="790"/>
        <v/>
      </c>
      <c r="R1754" t="str">
        <f t="shared" si="791"/>
        <v/>
      </c>
      <c r="S1754" t="str">
        <f t="shared" si="792"/>
        <v/>
      </c>
      <c r="T1754" t="str">
        <f t="shared" si="793"/>
        <v/>
      </c>
      <c r="U1754" t="str">
        <f t="shared" si="794"/>
        <v/>
      </c>
      <c r="V1754" t="str">
        <f t="shared" si="795"/>
        <v/>
      </c>
      <c r="W1754" t="str">
        <f t="shared" si="796"/>
        <v/>
      </c>
      <c r="X1754" t="str">
        <f t="shared" si="797"/>
        <v/>
      </c>
      <c r="Y1754" t="str">
        <f t="shared" si="798"/>
        <v/>
      </c>
      <c r="Z1754" t="str">
        <f t="shared" si="778"/>
        <v/>
      </c>
      <c r="AA1754" t="str">
        <f t="shared" si="799"/>
        <v/>
      </c>
      <c r="AB1754" t="str">
        <f t="shared" si="800"/>
        <v/>
      </c>
      <c r="AC1754" t="str">
        <f t="shared" si="801"/>
        <v/>
      </c>
      <c r="AD1754" t="str">
        <f t="shared" si="802"/>
        <v/>
      </c>
      <c r="AE1754" t="str">
        <f t="shared" si="803"/>
        <v/>
      </c>
      <c r="AF1754" t="str">
        <f t="shared" si="804"/>
        <v/>
      </c>
    </row>
    <row r="1755" spans="4:32" ht="14.4" hidden="1">
      <c r="D1755" t="str">
        <f t="shared" si="779"/>
        <v/>
      </c>
      <c r="E1755" t="str">
        <f t="shared" si="780"/>
        <v/>
      </c>
      <c r="F1755" t="str">
        <f t="shared" si="781"/>
        <v/>
      </c>
      <c r="G1755" t="str">
        <f t="shared" si="777"/>
        <v/>
      </c>
      <c r="I1755" t="str">
        <f t="shared" si="782"/>
        <v/>
      </c>
      <c r="J1755" t="str">
        <f t="shared" si="783"/>
        <v/>
      </c>
      <c r="K1755" t="str">
        <f t="shared" si="784"/>
        <v/>
      </c>
      <c r="L1755" t="str">
        <f t="shared" si="785"/>
        <v/>
      </c>
      <c r="M1755" t="str">
        <f t="shared" si="786"/>
        <v/>
      </c>
      <c r="N1755" t="str">
        <f t="shared" si="787"/>
        <v/>
      </c>
      <c r="O1755" t="str">
        <f t="shared" si="788"/>
        <v/>
      </c>
      <c r="P1755" t="str">
        <f t="shared" si="789"/>
        <v/>
      </c>
      <c r="Q1755" t="str">
        <f t="shared" si="790"/>
        <v/>
      </c>
      <c r="R1755" t="str">
        <f t="shared" si="791"/>
        <v/>
      </c>
      <c r="S1755" t="str">
        <f t="shared" si="792"/>
        <v/>
      </c>
      <c r="T1755" t="str">
        <f t="shared" si="793"/>
        <v/>
      </c>
      <c r="U1755" t="str">
        <f t="shared" si="794"/>
        <v/>
      </c>
      <c r="V1755" t="str">
        <f t="shared" si="795"/>
        <v/>
      </c>
      <c r="W1755" t="str">
        <f t="shared" si="796"/>
        <v/>
      </c>
      <c r="X1755" t="str">
        <f t="shared" si="797"/>
        <v/>
      </c>
      <c r="Y1755" t="str">
        <f t="shared" si="798"/>
        <v/>
      </c>
      <c r="Z1755" t="str">
        <f t="shared" si="778"/>
        <v/>
      </c>
      <c r="AA1755" t="str">
        <f t="shared" si="799"/>
        <v/>
      </c>
      <c r="AB1755" t="str">
        <f t="shared" si="800"/>
        <v/>
      </c>
      <c r="AC1755" t="str">
        <f t="shared" si="801"/>
        <v/>
      </c>
      <c r="AD1755" t="str">
        <f t="shared" si="802"/>
        <v/>
      </c>
      <c r="AE1755" t="str">
        <f t="shared" si="803"/>
        <v/>
      </c>
      <c r="AF1755" t="str">
        <f t="shared" si="804"/>
        <v/>
      </c>
    </row>
    <row r="1756" spans="4:32" ht="14.4" hidden="1">
      <c r="D1756" t="str">
        <f t="shared" si="779"/>
        <v/>
      </c>
      <c r="E1756" t="str">
        <f t="shared" si="780"/>
        <v/>
      </c>
      <c r="F1756" t="str">
        <f t="shared" si="781"/>
        <v/>
      </c>
      <c r="G1756" t="str">
        <f t="shared" si="777"/>
        <v/>
      </c>
      <c r="I1756" t="str">
        <f t="shared" si="782"/>
        <v/>
      </c>
      <c r="J1756" t="str">
        <f t="shared" si="783"/>
        <v/>
      </c>
      <c r="K1756" t="str">
        <f t="shared" si="784"/>
        <v/>
      </c>
      <c r="L1756" t="str">
        <f t="shared" si="785"/>
        <v/>
      </c>
      <c r="M1756" t="str">
        <f t="shared" si="786"/>
        <v/>
      </c>
      <c r="N1756" t="str">
        <f t="shared" si="787"/>
        <v/>
      </c>
      <c r="O1756" t="str">
        <f t="shared" si="788"/>
        <v/>
      </c>
      <c r="P1756" t="str">
        <f t="shared" si="789"/>
        <v/>
      </c>
      <c r="Q1756" t="str">
        <f t="shared" si="790"/>
        <v/>
      </c>
      <c r="R1756" t="str">
        <f t="shared" si="791"/>
        <v/>
      </c>
      <c r="S1756" t="str">
        <f t="shared" si="792"/>
        <v/>
      </c>
      <c r="T1756" t="str">
        <f t="shared" si="793"/>
        <v/>
      </c>
      <c r="U1756" t="str">
        <f t="shared" si="794"/>
        <v/>
      </c>
      <c r="V1756" t="str">
        <f t="shared" si="795"/>
        <v/>
      </c>
      <c r="W1756" t="str">
        <f t="shared" si="796"/>
        <v/>
      </c>
      <c r="X1756" t="str">
        <f t="shared" si="797"/>
        <v/>
      </c>
      <c r="Y1756" t="str">
        <f t="shared" si="798"/>
        <v/>
      </c>
      <c r="Z1756" t="str">
        <f t="shared" si="778"/>
        <v/>
      </c>
      <c r="AA1756" t="str">
        <f t="shared" si="799"/>
        <v/>
      </c>
      <c r="AB1756" t="str">
        <f t="shared" si="800"/>
        <v/>
      </c>
      <c r="AC1756" t="str">
        <f t="shared" si="801"/>
        <v/>
      </c>
      <c r="AD1756" t="str">
        <f t="shared" si="802"/>
        <v/>
      </c>
      <c r="AE1756" t="str">
        <f t="shared" si="803"/>
        <v/>
      </c>
      <c r="AF1756" t="str">
        <f t="shared" si="804"/>
        <v/>
      </c>
    </row>
    <row r="1757" spans="4:32" ht="14.4" hidden="1">
      <c r="D1757" t="str">
        <f t="shared" si="779"/>
        <v/>
      </c>
      <c r="E1757" t="str">
        <f t="shared" si="780"/>
        <v/>
      </c>
      <c r="F1757" t="str">
        <f t="shared" si="781"/>
        <v/>
      </c>
      <c r="G1757" t="str">
        <f t="shared" si="777"/>
        <v/>
      </c>
      <c r="I1757" t="str">
        <f t="shared" si="782"/>
        <v/>
      </c>
      <c r="J1757" t="str">
        <f t="shared" si="783"/>
        <v/>
      </c>
      <c r="K1757" t="str">
        <f t="shared" si="784"/>
        <v/>
      </c>
      <c r="L1757" t="str">
        <f t="shared" si="785"/>
        <v/>
      </c>
      <c r="M1757" t="str">
        <f t="shared" si="786"/>
        <v/>
      </c>
      <c r="N1757" t="str">
        <f t="shared" si="787"/>
        <v/>
      </c>
      <c r="O1757" t="str">
        <f t="shared" si="788"/>
        <v/>
      </c>
      <c r="P1757" t="str">
        <f t="shared" si="789"/>
        <v/>
      </c>
      <c r="Q1757" t="str">
        <f t="shared" si="790"/>
        <v/>
      </c>
      <c r="R1757" t="str">
        <f t="shared" si="791"/>
        <v/>
      </c>
      <c r="S1757" t="str">
        <f t="shared" si="792"/>
        <v/>
      </c>
      <c r="T1757" t="str">
        <f t="shared" si="793"/>
        <v/>
      </c>
      <c r="U1757" t="str">
        <f t="shared" si="794"/>
        <v/>
      </c>
      <c r="V1757" t="str">
        <f t="shared" si="795"/>
        <v/>
      </c>
      <c r="W1757" t="str">
        <f t="shared" si="796"/>
        <v/>
      </c>
      <c r="X1757" t="str">
        <f t="shared" si="797"/>
        <v/>
      </c>
      <c r="Y1757" t="str">
        <f t="shared" si="798"/>
        <v/>
      </c>
      <c r="Z1757" t="str">
        <f t="shared" si="778"/>
        <v/>
      </c>
      <c r="AA1757" t="str">
        <f t="shared" si="799"/>
        <v/>
      </c>
      <c r="AB1757" t="str">
        <f t="shared" si="800"/>
        <v/>
      </c>
      <c r="AC1757" t="str">
        <f t="shared" si="801"/>
        <v/>
      </c>
      <c r="AD1757" t="str">
        <f t="shared" si="802"/>
        <v/>
      </c>
      <c r="AE1757" t="str">
        <f t="shared" si="803"/>
        <v/>
      </c>
      <c r="AF1757" t="str">
        <f t="shared" si="804"/>
        <v/>
      </c>
    </row>
    <row r="1758" spans="4:32" ht="14.4" hidden="1">
      <c r="D1758" t="str">
        <f t="shared" si="779"/>
        <v/>
      </c>
      <c r="E1758" t="str">
        <f t="shared" si="780"/>
        <v/>
      </c>
      <c r="F1758" t="str">
        <f t="shared" si="781"/>
        <v/>
      </c>
      <c r="G1758" t="str">
        <f t="shared" si="777"/>
        <v/>
      </c>
      <c r="I1758" t="str">
        <f t="shared" si="782"/>
        <v/>
      </c>
      <c r="J1758" t="str">
        <f t="shared" si="783"/>
        <v/>
      </c>
      <c r="K1758" t="str">
        <f t="shared" si="784"/>
        <v/>
      </c>
      <c r="L1758" t="str">
        <f t="shared" si="785"/>
        <v/>
      </c>
      <c r="M1758" t="str">
        <f t="shared" si="786"/>
        <v/>
      </c>
      <c r="N1758" t="str">
        <f t="shared" si="787"/>
        <v/>
      </c>
      <c r="O1758" t="str">
        <f t="shared" si="788"/>
        <v/>
      </c>
      <c r="P1758" t="str">
        <f t="shared" si="789"/>
        <v/>
      </c>
      <c r="Q1758" t="str">
        <f t="shared" si="790"/>
        <v/>
      </c>
      <c r="R1758" t="str">
        <f t="shared" si="791"/>
        <v/>
      </c>
      <c r="S1758" t="str">
        <f t="shared" si="792"/>
        <v/>
      </c>
      <c r="T1758" t="str">
        <f t="shared" si="793"/>
        <v/>
      </c>
      <c r="U1758" t="str">
        <f t="shared" si="794"/>
        <v/>
      </c>
      <c r="V1758" t="str">
        <f t="shared" si="795"/>
        <v/>
      </c>
      <c r="W1758" t="str">
        <f t="shared" si="796"/>
        <v/>
      </c>
      <c r="X1758" t="str">
        <f t="shared" si="797"/>
        <v/>
      </c>
      <c r="Y1758" t="str">
        <f t="shared" si="798"/>
        <v/>
      </c>
      <c r="Z1758" t="str">
        <f t="shared" si="778"/>
        <v/>
      </c>
      <c r="AA1758" t="str">
        <f t="shared" si="799"/>
        <v/>
      </c>
      <c r="AB1758" t="str">
        <f t="shared" si="800"/>
        <v/>
      </c>
      <c r="AC1758" t="str">
        <f t="shared" si="801"/>
        <v/>
      </c>
      <c r="AD1758" t="str">
        <f t="shared" si="802"/>
        <v/>
      </c>
      <c r="AE1758" t="str">
        <f t="shared" si="803"/>
        <v/>
      </c>
      <c r="AF1758" t="str">
        <f t="shared" si="804"/>
        <v/>
      </c>
    </row>
    <row r="1759" spans="4:32" ht="14.4" hidden="1">
      <c r="D1759" t="str">
        <f t="shared" si="779"/>
        <v/>
      </c>
      <c r="E1759" t="str">
        <f t="shared" si="780"/>
        <v/>
      </c>
      <c r="F1759" t="str">
        <f t="shared" si="781"/>
        <v/>
      </c>
      <c r="G1759" t="str">
        <f t="shared" si="777"/>
        <v/>
      </c>
      <c r="I1759" t="str">
        <f t="shared" si="782"/>
        <v/>
      </c>
      <c r="J1759" t="str">
        <f t="shared" si="783"/>
        <v/>
      </c>
      <c r="K1759" t="str">
        <f t="shared" si="784"/>
        <v/>
      </c>
      <c r="L1759" t="str">
        <f t="shared" si="785"/>
        <v/>
      </c>
      <c r="M1759" t="str">
        <f t="shared" si="786"/>
        <v/>
      </c>
      <c r="N1759" t="str">
        <f t="shared" si="787"/>
        <v/>
      </c>
      <c r="O1759" t="str">
        <f t="shared" si="788"/>
        <v/>
      </c>
      <c r="P1759" t="str">
        <f t="shared" si="789"/>
        <v/>
      </c>
      <c r="Q1759" t="str">
        <f t="shared" si="790"/>
        <v/>
      </c>
      <c r="R1759" t="str">
        <f t="shared" si="791"/>
        <v/>
      </c>
      <c r="S1759" t="str">
        <f t="shared" si="792"/>
        <v/>
      </c>
      <c r="T1759" t="str">
        <f t="shared" si="793"/>
        <v/>
      </c>
      <c r="U1759" t="str">
        <f t="shared" si="794"/>
        <v/>
      </c>
      <c r="V1759" t="str">
        <f t="shared" si="795"/>
        <v/>
      </c>
      <c r="W1759" t="str">
        <f t="shared" si="796"/>
        <v/>
      </c>
      <c r="X1759" t="str">
        <f t="shared" si="797"/>
        <v/>
      </c>
      <c r="Y1759" t="str">
        <f t="shared" si="798"/>
        <v/>
      </c>
      <c r="Z1759" t="str">
        <f t="shared" si="778"/>
        <v/>
      </c>
      <c r="AA1759" t="str">
        <f t="shared" si="799"/>
        <v/>
      </c>
      <c r="AB1759" t="str">
        <f t="shared" si="800"/>
        <v/>
      </c>
      <c r="AC1759" t="str">
        <f t="shared" si="801"/>
        <v/>
      </c>
      <c r="AD1759" t="str">
        <f t="shared" si="802"/>
        <v/>
      </c>
      <c r="AE1759" t="str">
        <f t="shared" si="803"/>
        <v/>
      </c>
      <c r="AF1759" t="str">
        <f t="shared" si="804"/>
        <v/>
      </c>
    </row>
    <row r="1760" spans="4:32" ht="14.4" hidden="1">
      <c r="D1760" t="str">
        <f t="shared" si="779"/>
        <v/>
      </c>
      <c r="E1760" t="str">
        <f t="shared" si="780"/>
        <v/>
      </c>
      <c r="F1760" t="str">
        <f t="shared" si="781"/>
        <v/>
      </c>
      <c r="G1760" t="str">
        <f t="shared" si="777"/>
        <v/>
      </c>
      <c r="I1760" t="str">
        <f t="shared" si="782"/>
        <v/>
      </c>
      <c r="J1760" t="str">
        <f t="shared" si="783"/>
        <v/>
      </c>
      <c r="K1760" t="str">
        <f t="shared" si="784"/>
        <v/>
      </c>
      <c r="L1760" t="str">
        <f t="shared" si="785"/>
        <v/>
      </c>
      <c r="M1760" t="str">
        <f t="shared" si="786"/>
        <v/>
      </c>
      <c r="N1760" t="str">
        <f t="shared" si="787"/>
        <v/>
      </c>
      <c r="O1760" t="str">
        <f t="shared" si="788"/>
        <v/>
      </c>
      <c r="P1760" t="str">
        <f t="shared" si="789"/>
        <v/>
      </c>
      <c r="Q1760" t="str">
        <f t="shared" si="790"/>
        <v/>
      </c>
      <c r="R1760" t="str">
        <f t="shared" si="791"/>
        <v/>
      </c>
      <c r="S1760" t="str">
        <f t="shared" si="792"/>
        <v/>
      </c>
      <c r="T1760" t="str">
        <f t="shared" si="793"/>
        <v/>
      </c>
      <c r="U1760" t="str">
        <f t="shared" si="794"/>
        <v/>
      </c>
      <c r="V1760" t="str">
        <f t="shared" si="795"/>
        <v/>
      </c>
      <c r="W1760" t="str">
        <f t="shared" si="796"/>
        <v/>
      </c>
      <c r="X1760" t="str">
        <f t="shared" si="797"/>
        <v/>
      </c>
      <c r="Y1760" t="str">
        <f t="shared" si="798"/>
        <v/>
      </c>
      <c r="Z1760" t="str">
        <f t="shared" si="778"/>
        <v/>
      </c>
      <c r="AA1760" t="str">
        <f t="shared" si="799"/>
        <v/>
      </c>
      <c r="AB1760" t="str">
        <f t="shared" si="800"/>
        <v/>
      </c>
      <c r="AC1760" t="str">
        <f t="shared" si="801"/>
        <v/>
      </c>
      <c r="AD1760" t="str">
        <f t="shared" si="802"/>
        <v/>
      </c>
      <c r="AE1760" t="str">
        <f t="shared" si="803"/>
        <v/>
      </c>
      <c r="AF1760" t="str">
        <f t="shared" si="804"/>
        <v/>
      </c>
    </row>
    <row r="1761" spans="4:32" ht="14.4" hidden="1">
      <c r="D1761" t="str">
        <f t="shared" si="779"/>
        <v/>
      </c>
      <c r="E1761" t="str">
        <f t="shared" si="780"/>
        <v/>
      </c>
      <c r="F1761" t="str">
        <f t="shared" si="781"/>
        <v/>
      </c>
      <c r="G1761" t="str">
        <f t="shared" si="777"/>
        <v/>
      </c>
      <c r="I1761" t="str">
        <f t="shared" si="782"/>
        <v/>
      </c>
      <c r="J1761" t="str">
        <f t="shared" si="783"/>
        <v/>
      </c>
      <c r="K1761" t="str">
        <f t="shared" si="784"/>
        <v/>
      </c>
      <c r="L1761" t="str">
        <f t="shared" si="785"/>
        <v/>
      </c>
      <c r="M1761" t="str">
        <f t="shared" si="786"/>
        <v/>
      </c>
      <c r="N1761" t="str">
        <f t="shared" si="787"/>
        <v/>
      </c>
      <c r="O1761" t="str">
        <f t="shared" si="788"/>
        <v/>
      </c>
      <c r="P1761" t="str">
        <f t="shared" si="789"/>
        <v/>
      </c>
      <c r="Q1761" t="str">
        <f t="shared" si="790"/>
        <v/>
      </c>
      <c r="R1761" t="str">
        <f t="shared" si="791"/>
        <v/>
      </c>
      <c r="S1761" t="str">
        <f t="shared" si="792"/>
        <v/>
      </c>
      <c r="T1761" t="str">
        <f t="shared" si="793"/>
        <v/>
      </c>
      <c r="U1761" t="str">
        <f t="shared" si="794"/>
        <v/>
      </c>
      <c r="V1761" t="str">
        <f t="shared" si="795"/>
        <v/>
      </c>
      <c r="W1761" t="str">
        <f t="shared" si="796"/>
        <v/>
      </c>
      <c r="X1761" t="str">
        <f t="shared" si="797"/>
        <v/>
      </c>
      <c r="Y1761" t="str">
        <f t="shared" si="798"/>
        <v/>
      </c>
      <c r="Z1761" t="str">
        <f t="shared" si="778"/>
        <v/>
      </c>
      <c r="AA1761" t="str">
        <f t="shared" si="799"/>
        <v/>
      </c>
      <c r="AB1761" t="str">
        <f t="shared" si="800"/>
        <v/>
      </c>
      <c r="AC1761" t="str">
        <f t="shared" si="801"/>
        <v/>
      </c>
      <c r="AD1761" t="str">
        <f t="shared" si="802"/>
        <v/>
      </c>
      <c r="AE1761" t="str">
        <f t="shared" si="803"/>
        <v/>
      </c>
      <c r="AF1761" t="str">
        <f t="shared" si="804"/>
        <v/>
      </c>
    </row>
    <row r="1762" spans="4:32" ht="14.4" hidden="1">
      <c r="D1762" t="str">
        <f t="shared" si="779"/>
        <v/>
      </c>
      <c r="E1762" t="str">
        <f t="shared" si="780"/>
        <v/>
      </c>
      <c r="F1762" t="str">
        <f t="shared" si="781"/>
        <v/>
      </c>
      <c r="G1762" t="str">
        <f t="shared" ref="G1762:G1825" si="805">IF(ISBLANK(A1762),"",IF(ISNUMBER(SEARCH("Windows 11 Home",BR1762)),"Windows 11 Home",IF(ISNUMBER(SEARCH("Windows 11 Pro",BR1762)),"Windows 11 Pro",IF(ISNUMBER(SEARCH("Chrome",AM1762)),"ChromeOS",""))))</f>
        <v/>
      </c>
      <c r="I1762" t="str">
        <f t="shared" si="782"/>
        <v/>
      </c>
      <c r="J1762" t="str">
        <f t="shared" si="783"/>
        <v/>
      </c>
      <c r="K1762" t="str">
        <f t="shared" si="784"/>
        <v/>
      </c>
      <c r="L1762" t="str">
        <f t="shared" si="785"/>
        <v/>
      </c>
      <c r="M1762" t="str">
        <f t="shared" si="786"/>
        <v/>
      </c>
      <c r="N1762" t="str">
        <f t="shared" si="787"/>
        <v/>
      </c>
      <c r="O1762" t="str">
        <f t="shared" si="788"/>
        <v/>
      </c>
      <c r="P1762" t="str">
        <f t="shared" si="789"/>
        <v/>
      </c>
      <c r="Q1762" t="str">
        <f t="shared" si="790"/>
        <v/>
      </c>
      <c r="R1762" t="str">
        <f t="shared" si="791"/>
        <v/>
      </c>
      <c r="S1762" t="str">
        <f t="shared" si="792"/>
        <v/>
      </c>
      <c r="T1762" t="str">
        <f t="shared" si="793"/>
        <v/>
      </c>
      <c r="U1762" t="str">
        <f t="shared" si="794"/>
        <v/>
      </c>
      <c r="V1762" t="str">
        <f t="shared" si="795"/>
        <v/>
      </c>
      <c r="W1762" t="str">
        <f t="shared" si="796"/>
        <v/>
      </c>
      <c r="X1762" t="str">
        <f t="shared" si="797"/>
        <v/>
      </c>
      <c r="Y1762" t="str">
        <f t="shared" si="798"/>
        <v/>
      </c>
      <c r="Z1762" t="str">
        <f t="shared" si="778"/>
        <v/>
      </c>
      <c r="AA1762" t="str">
        <f t="shared" si="799"/>
        <v/>
      </c>
      <c r="AB1762" t="str">
        <f t="shared" si="800"/>
        <v/>
      </c>
      <c r="AC1762" t="str">
        <f t="shared" si="801"/>
        <v/>
      </c>
      <c r="AD1762" t="str">
        <f t="shared" si="802"/>
        <v/>
      </c>
      <c r="AE1762" t="str">
        <f t="shared" si="803"/>
        <v/>
      </c>
      <c r="AF1762" t="str">
        <f t="shared" si="804"/>
        <v/>
      </c>
    </row>
    <row r="1763" spans="4:32" ht="14.4" hidden="1">
      <c r="D1763" t="str">
        <f t="shared" si="779"/>
        <v/>
      </c>
      <c r="E1763" t="str">
        <f t="shared" si="780"/>
        <v/>
      </c>
      <c r="F1763" t="str">
        <f t="shared" si="781"/>
        <v/>
      </c>
      <c r="G1763" t="str">
        <f t="shared" si="805"/>
        <v/>
      </c>
      <c r="I1763" t="str">
        <f t="shared" si="782"/>
        <v/>
      </c>
      <c r="J1763" t="str">
        <f t="shared" si="783"/>
        <v/>
      </c>
      <c r="K1763" t="str">
        <f t="shared" si="784"/>
        <v/>
      </c>
      <c r="L1763" t="str">
        <f t="shared" si="785"/>
        <v/>
      </c>
      <c r="M1763" t="str">
        <f t="shared" si="786"/>
        <v/>
      </c>
      <c r="N1763" t="str">
        <f t="shared" si="787"/>
        <v/>
      </c>
      <c r="O1763" t="str">
        <f t="shared" si="788"/>
        <v/>
      </c>
      <c r="P1763" t="str">
        <f t="shared" si="789"/>
        <v/>
      </c>
      <c r="Q1763" t="str">
        <f t="shared" si="790"/>
        <v/>
      </c>
      <c r="R1763" t="str">
        <f t="shared" si="791"/>
        <v/>
      </c>
      <c r="S1763" t="str">
        <f t="shared" si="792"/>
        <v/>
      </c>
      <c r="T1763" t="str">
        <f t="shared" si="793"/>
        <v/>
      </c>
      <c r="U1763" t="str">
        <f t="shared" si="794"/>
        <v/>
      </c>
      <c r="V1763" t="str">
        <f t="shared" si="795"/>
        <v/>
      </c>
      <c r="W1763" t="str">
        <f t="shared" si="796"/>
        <v/>
      </c>
      <c r="X1763" t="str">
        <f t="shared" si="797"/>
        <v/>
      </c>
      <c r="Y1763" t="str">
        <f t="shared" si="798"/>
        <v/>
      </c>
      <c r="Z1763" t="str">
        <f t="shared" si="778"/>
        <v/>
      </c>
      <c r="AA1763" t="str">
        <f t="shared" si="799"/>
        <v/>
      </c>
      <c r="AB1763" t="str">
        <f t="shared" si="800"/>
        <v/>
      </c>
      <c r="AC1763" t="str">
        <f t="shared" si="801"/>
        <v/>
      </c>
      <c r="AD1763" t="str">
        <f t="shared" si="802"/>
        <v/>
      </c>
      <c r="AE1763" t="str">
        <f t="shared" si="803"/>
        <v/>
      </c>
      <c r="AF1763" t="str">
        <f t="shared" si="804"/>
        <v/>
      </c>
    </row>
    <row r="1764" spans="4:32" ht="14.4" hidden="1">
      <c r="D1764" t="str">
        <f t="shared" si="779"/>
        <v/>
      </c>
      <c r="E1764" t="str">
        <f t="shared" si="780"/>
        <v/>
      </c>
      <c r="F1764" t="str">
        <f t="shared" si="781"/>
        <v/>
      </c>
      <c r="G1764" t="str">
        <f t="shared" si="805"/>
        <v/>
      </c>
      <c r="I1764" t="str">
        <f t="shared" si="782"/>
        <v/>
      </c>
      <c r="J1764" t="str">
        <f t="shared" si="783"/>
        <v/>
      </c>
      <c r="K1764" t="str">
        <f t="shared" si="784"/>
        <v/>
      </c>
      <c r="L1764" t="str">
        <f t="shared" si="785"/>
        <v/>
      </c>
      <c r="M1764" t="str">
        <f t="shared" si="786"/>
        <v/>
      </c>
      <c r="N1764" t="str">
        <f t="shared" si="787"/>
        <v/>
      </c>
      <c r="O1764" t="str">
        <f t="shared" si="788"/>
        <v/>
      </c>
      <c r="P1764" t="str">
        <f t="shared" si="789"/>
        <v/>
      </c>
      <c r="Q1764" t="str">
        <f t="shared" si="790"/>
        <v/>
      </c>
      <c r="R1764" t="str">
        <f t="shared" si="791"/>
        <v/>
      </c>
      <c r="S1764" t="str">
        <f t="shared" si="792"/>
        <v/>
      </c>
      <c r="T1764" t="str">
        <f t="shared" si="793"/>
        <v/>
      </c>
      <c r="U1764" t="str">
        <f t="shared" si="794"/>
        <v/>
      </c>
      <c r="V1764" t="str">
        <f t="shared" si="795"/>
        <v/>
      </c>
      <c r="W1764" t="str">
        <f t="shared" si="796"/>
        <v/>
      </c>
      <c r="X1764" t="str">
        <f t="shared" si="797"/>
        <v/>
      </c>
      <c r="Y1764" t="str">
        <f t="shared" si="798"/>
        <v/>
      </c>
      <c r="Z1764" t="str">
        <f t="shared" si="778"/>
        <v/>
      </c>
      <c r="AA1764" t="str">
        <f t="shared" si="799"/>
        <v/>
      </c>
      <c r="AB1764" t="str">
        <f t="shared" si="800"/>
        <v/>
      </c>
      <c r="AC1764" t="str">
        <f t="shared" si="801"/>
        <v/>
      </c>
      <c r="AD1764" t="str">
        <f t="shared" si="802"/>
        <v/>
      </c>
      <c r="AE1764" t="str">
        <f t="shared" si="803"/>
        <v/>
      </c>
      <c r="AF1764" t="str">
        <f t="shared" si="804"/>
        <v/>
      </c>
    </row>
    <row r="1765" spans="4:32" ht="14.4" hidden="1">
      <c r="D1765" t="str">
        <f t="shared" si="779"/>
        <v/>
      </c>
      <c r="E1765" t="str">
        <f t="shared" si="780"/>
        <v/>
      </c>
      <c r="F1765" t="str">
        <f t="shared" si="781"/>
        <v/>
      </c>
      <c r="G1765" t="str">
        <f t="shared" si="805"/>
        <v/>
      </c>
      <c r="I1765" t="str">
        <f t="shared" si="782"/>
        <v/>
      </c>
      <c r="J1765" t="str">
        <f t="shared" si="783"/>
        <v/>
      </c>
      <c r="K1765" t="str">
        <f t="shared" si="784"/>
        <v/>
      </c>
      <c r="L1765" t="str">
        <f t="shared" si="785"/>
        <v/>
      </c>
      <c r="M1765" t="str">
        <f t="shared" si="786"/>
        <v/>
      </c>
      <c r="N1765" t="str">
        <f t="shared" si="787"/>
        <v/>
      </c>
      <c r="O1765" t="str">
        <f t="shared" si="788"/>
        <v/>
      </c>
      <c r="P1765" t="str">
        <f t="shared" si="789"/>
        <v/>
      </c>
      <c r="Q1765" t="str">
        <f t="shared" si="790"/>
        <v/>
      </c>
      <c r="R1765" t="str">
        <f t="shared" si="791"/>
        <v/>
      </c>
      <c r="S1765" t="str">
        <f t="shared" si="792"/>
        <v/>
      </c>
      <c r="T1765" t="str">
        <f t="shared" si="793"/>
        <v/>
      </c>
      <c r="U1765" t="str">
        <f t="shared" si="794"/>
        <v/>
      </c>
      <c r="V1765" t="str">
        <f t="shared" si="795"/>
        <v/>
      </c>
      <c r="W1765" t="str">
        <f t="shared" si="796"/>
        <v/>
      </c>
      <c r="X1765" t="str">
        <f t="shared" si="797"/>
        <v/>
      </c>
      <c r="Y1765" t="str">
        <f t="shared" si="798"/>
        <v/>
      </c>
      <c r="Z1765" t="str">
        <f t="shared" si="778"/>
        <v/>
      </c>
      <c r="AA1765" t="str">
        <f t="shared" si="799"/>
        <v/>
      </c>
      <c r="AB1765" t="str">
        <f t="shared" si="800"/>
        <v/>
      </c>
      <c r="AC1765" t="str">
        <f t="shared" si="801"/>
        <v/>
      </c>
      <c r="AD1765" t="str">
        <f t="shared" si="802"/>
        <v/>
      </c>
      <c r="AE1765" t="str">
        <f t="shared" si="803"/>
        <v/>
      </c>
      <c r="AF1765" t="str">
        <f t="shared" si="804"/>
        <v/>
      </c>
    </row>
    <row r="1766" spans="4:32" ht="14.4" hidden="1">
      <c r="D1766" t="str">
        <f t="shared" si="779"/>
        <v/>
      </c>
      <c r="E1766" t="str">
        <f t="shared" si="780"/>
        <v/>
      </c>
      <c r="F1766" t="str">
        <f t="shared" si="781"/>
        <v/>
      </c>
      <c r="G1766" t="str">
        <f t="shared" si="805"/>
        <v/>
      </c>
      <c r="I1766" t="str">
        <f t="shared" si="782"/>
        <v/>
      </c>
      <c r="J1766" t="str">
        <f t="shared" si="783"/>
        <v/>
      </c>
      <c r="K1766" t="str">
        <f t="shared" si="784"/>
        <v/>
      </c>
      <c r="L1766" t="str">
        <f t="shared" si="785"/>
        <v/>
      </c>
      <c r="M1766" t="str">
        <f t="shared" si="786"/>
        <v/>
      </c>
      <c r="N1766" t="str">
        <f t="shared" si="787"/>
        <v/>
      </c>
      <c r="O1766" t="str">
        <f t="shared" si="788"/>
        <v/>
      </c>
      <c r="P1766" t="str">
        <f t="shared" si="789"/>
        <v/>
      </c>
      <c r="Q1766" t="str">
        <f t="shared" si="790"/>
        <v/>
      </c>
      <c r="R1766" t="str">
        <f t="shared" si="791"/>
        <v/>
      </c>
      <c r="S1766" t="str">
        <f t="shared" si="792"/>
        <v/>
      </c>
      <c r="T1766" t="str">
        <f t="shared" si="793"/>
        <v/>
      </c>
      <c r="U1766" t="str">
        <f t="shared" si="794"/>
        <v/>
      </c>
      <c r="V1766" t="str">
        <f t="shared" si="795"/>
        <v/>
      </c>
      <c r="W1766" t="str">
        <f t="shared" si="796"/>
        <v/>
      </c>
      <c r="X1766" t="str">
        <f t="shared" si="797"/>
        <v/>
      </c>
      <c r="Y1766" t="str">
        <f t="shared" si="798"/>
        <v/>
      </c>
      <c r="Z1766" t="str">
        <f t="shared" si="778"/>
        <v/>
      </c>
      <c r="AA1766" t="str">
        <f t="shared" si="799"/>
        <v/>
      </c>
      <c r="AB1766" t="str">
        <f t="shared" si="800"/>
        <v/>
      </c>
      <c r="AC1766" t="str">
        <f t="shared" si="801"/>
        <v/>
      </c>
      <c r="AD1766" t="str">
        <f t="shared" si="802"/>
        <v/>
      </c>
      <c r="AE1766" t="str">
        <f t="shared" si="803"/>
        <v/>
      </c>
      <c r="AF1766" t="str">
        <f t="shared" si="804"/>
        <v/>
      </c>
    </row>
    <row r="1767" spans="4:32" ht="14.4" hidden="1">
      <c r="D1767" t="str">
        <f t="shared" si="779"/>
        <v/>
      </c>
      <c r="E1767" t="str">
        <f t="shared" si="780"/>
        <v/>
      </c>
      <c r="F1767" t="str">
        <f t="shared" si="781"/>
        <v/>
      </c>
      <c r="G1767" t="str">
        <f t="shared" si="805"/>
        <v/>
      </c>
      <c r="I1767" t="str">
        <f t="shared" si="782"/>
        <v/>
      </c>
      <c r="J1767" t="str">
        <f t="shared" si="783"/>
        <v/>
      </c>
      <c r="K1767" t="str">
        <f t="shared" si="784"/>
        <v/>
      </c>
      <c r="L1767" t="str">
        <f t="shared" si="785"/>
        <v/>
      </c>
      <c r="M1767" t="str">
        <f t="shared" si="786"/>
        <v/>
      </c>
      <c r="N1767" t="str">
        <f t="shared" si="787"/>
        <v/>
      </c>
      <c r="O1767" t="str">
        <f t="shared" si="788"/>
        <v/>
      </c>
      <c r="P1767" t="str">
        <f t="shared" si="789"/>
        <v/>
      </c>
      <c r="Q1767" t="str">
        <f t="shared" si="790"/>
        <v/>
      </c>
      <c r="R1767" t="str">
        <f t="shared" si="791"/>
        <v/>
      </c>
      <c r="S1767" t="str">
        <f t="shared" si="792"/>
        <v/>
      </c>
      <c r="T1767" t="str">
        <f t="shared" si="793"/>
        <v/>
      </c>
      <c r="U1767" t="str">
        <f t="shared" si="794"/>
        <v/>
      </c>
      <c r="V1767" t="str">
        <f t="shared" si="795"/>
        <v/>
      </c>
      <c r="W1767" t="str">
        <f t="shared" si="796"/>
        <v/>
      </c>
      <c r="X1767" t="str">
        <f t="shared" si="797"/>
        <v/>
      </c>
      <c r="Y1767" t="str">
        <f t="shared" si="798"/>
        <v/>
      </c>
      <c r="Z1767" t="str">
        <f t="shared" si="778"/>
        <v/>
      </c>
      <c r="AA1767" t="str">
        <f t="shared" si="799"/>
        <v/>
      </c>
      <c r="AB1767" t="str">
        <f t="shared" si="800"/>
        <v/>
      </c>
      <c r="AC1767" t="str">
        <f t="shared" si="801"/>
        <v/>
      </c>
      <c r="AD1767" t="str">
        <f t="shared" si="802"/>
        <v/>
      </c>
      <c r="AE1767" t="str">
        <f t="shared" si="803"/>
        <v/>
      </c>
      <c r="AF1767" t="str">
        <f t="shared" si="804"/>
        <v/>
      </c>
    </row>
    <row r="1768" spans="4:32" ht="14.4" hidden="1">
      <c r="D1768" t="str">
        <f t="shared" si="779"/>
        <v/>
      </c>
      <c r="E1768" t="str">
        <f t="shared" si="780"/>
        <v/>
      </c>
      <c r="F1768" t="str">
        <f t="shared" si="781"/>
        <v/>
      </c>
      <c r="G1768" t="str">
        <f t="shared" si="805"/>
        <v/>
      </c>
      <c r="I1768" t="str">
        <f t="shared" si="782"/>
        <v/>
      </c>
      <c r="J1768" t="str">
        <f t="shared" si="783"/>
        <v/>
      </c>
      <c r="K1768" t="str">
        <f t="shared" si="784"/>
        <v/>
      </c>
      <c r="L1768" t="str">
        <f t="shared" si="785"/>
        <v/>
      </c>
      <c r="M1768" t="str">
        <f t="shared" si="786"/>
        <v/>
      </c>
      <c r="N1768" t="str">
        <f t="shared" si="787"/>
        <v/>
      </c>
      <c r="O1768" t="str">
        <f t="shared" si="788"/>
        <v/>
      </c>
      <c r="P1768" t="str">
        <f t="shared" si="789"/>
        <v/>
      </c>
      <c r="Q1768" t="str">
        <f t="shared" si="790"/>
        <v/>
      </c>
      <c r="R1768" t="str">
        <f t="shared" si="791"/>
        <v/>
      </c>
      <c r="S1768" t="str">
        <f t="shared" si="792"/>
        <v/>
      </c>
      <c r="T1768" t="str">
        <f t="shared" si="793"/>
        <v/>
      </c>
      <c r="U1768" t="str">
        <f t="shared" si="794"/>
        <v/>
      </c>
      <c r="V1768" t="str">
        <f t="shared" si="795"/>
        <v/>
      </c>
      <c r="W1768" t="str">
        <f t="shared" si="796"/>
        <v/>
      </c>
      <c r="X1768" t="str">
        <f t="shared" si="797"/>
        <v/>
      </c>
      <c r="Y1768" t="str">
        <f t="shared" si="798"/>
        <v/>
      </c>
      <c r="Z1768" t="str">
        <f t="shared" si="778"/>
        <v/>
      </c>
      <c r="AA1768" t="str">
        <f t="shared" si="799"/>
        <v/>
      </c>
      <c r="AB1768" t="str">
        <f t="shared" si="800"/>
        <v/>
      </c>
      <c r="AC1768" t="str">
        <f t="shared" si="801"/>
        <v/>
      </c>
      <c r="AD1768" t="str">
        <f t="shared" si="802"/>
        <v/>
      </c>
      <c r="AE1768" t="str">
        <f t="shared" si="803"/>
        <v/>
      </c>
      <c r="AF1768" t="str">
        <f t="shared" si="804"/>
        <v/>
      </c>
    </row>
    <row r="1769" spans="4:32" ht="14.4" hidden="1">
      <c r="D1769" t="str">
        <f t="shared" si="779"/>
        <v/>
      </c>
      <c r="E1769" t="str">
        <f t="shared" si="780"/>
        <v/>
      </c>
      <c r="F1769" t="str">
        <f t="shared" si="781"/>
        <v/>
      </c>
      <c r="G1769" t="str">
        <f t="shared" si="805"/>
        <v/>
      </c>
      <c r="I1769" t="str">
        <f t="shared" si="782"/>
        <v/>
      </c>
      <c r="J1769" t="str">
        <f t="shared" si="783"/>
        <v/>
      </c>
      <c r="K1769" t="str">
        <f t="shared" si="784"/>
        <v/>
      </c>
      <c r="L1769" t="str">
        <f t="shared" si="785"/>
        <v/>
      </c>
      <c r="M1769" t="str">
        <f t="shared" si="786"/>
        <v/>
      </c>
      <c r="N1769" t="str">
        <f t="shared" si="787"/>
        <v/>
      </c>
      <c r="O1769" t="str">
        <f t="shared" si="788"/>
        <v/>
      </c>
      <c r="P1769" t="str">
        <f t="shared" si="789"/>
        <v/>
      </c>
      <c r="Q1769" t="str">
        <f t="shared" si="790"/>
        <v/>
      </c>
      <c r="R1769" t="str">
        <f t="shared" si="791"/>
        <v/>
      </c>
      <c r="S1769" t="str">
        <f t="shared" si="792"/>
        <v/>
      </c>
      <c r="T1769" t="str">
        <f t="shared" si="793"/>
        <v/>
      </c>
      <c r="U1769" t="str">
        <f t="shared" si="794"/>
        <v/>
      </c>
      <c r="V1769" t="str">
        <f t="shared" si="795"/>
        <v/>
      </c>
      <c r="W1769" t="str">
        <f t="shared" si="796"/>
        <v/>
      </c>
      <c r="X1769" t="str">
        <f t="shared" si="797"/>
        <v/>
      </c>
      <c r="Y1769" t="str">
        <f t="shared" si="798"/>
        <v/>
      </c>
      <c r="Z1769" t="str">
        <f t="shared" si="778"/>
        <v/>
      </c>
      <c r="AA1769" t="str">
        <f t="shared" si="799"/>
        <v/>
      </c>
      <c r="AB1769" t="str">
        <f t="shared" si="800"/>
        <v/>
      </c>
      <c r="AC1769" t="str">
        <f t="shared" si="801"/>
        <v/>
      </c>
      <c r="AD1769" t="str">
        <f t="shared" si="802"/>
        <v/>
      </c>
      <c r="AE1769" t="str">
        <f t="shared" si="803"/>
        <v/>
      </c>
      <c r="AF1769" t="str">
        <f t="shared" si="804"/>
        <v/>
      </c>
    </row>
    <row r="1770" spans="4:32" ht="14.4" hidden="1">
      <c r="D1770" t="str">
        <f t="shared" si="779"/>
        <v/>
      </c>
      <c r="E1770" t="str">
        <f t="shared" si="780"/>
        <v/>
      </c>
      <c r="F1770" t="str">
        <f t="shared" si="781"/>
        <v/>
      </c>
      <c r="G1770" t="str">
        <f t="shared" si="805"/>
        <v/>
      </c>
      <c r="I1770" t="str">
        <f t="shared" si="782"/>
        <v/>
      </c>
      <c r="J1770" t="str">
        <f t="shared" si="783"/>
        <v/>
      </c>
      <c r="K1770" t="str">
        <f t="shared" si="784"/>
        <v/>
      </c>
      <c r="L1770" t="str">
        <f t="shared" si="785"/>
        <v/>
      </c>
      <c r="M1770" t="str">
        <f t="shared" si="786"/>
        <v/>
      </c>
      <c r="N1770" t="str">
        <f t="shared" si="787"/>
        <v/>
      </c>
      <c r="O1770" t="str">
        <f t="shared" si="788"/>
        <v/>
      </c>
      <c r="P1770" t="str">
        <f t="shared" si="789"/>
        <v/>
      </c>
      <c r="Q1770" t="str">
        <f t="shared" si="790"/>
        <v/>
      </c>
      <c r="R1770" t="str">
        <f t="shared" si="791"/>
        <v/>
      </c>
      <c r="S1770" t="str">
        <f t="shared" si="792"/>
        <v/>
      </c>
      <c r="T1770" t="str">
        <f t="shared" si="793"/>
        <v/>
      </c>
      <c r="U1770" t="str">
        <f t="shared" si="794"/>
        <v/>
      </c>
      <c r="V1770" t="str">
        <f t="shared" si="795"/>
        <v/>
      </c>
      <c r="W1770" t="str">
        <f t="shared" si="796"/>
        <v/>
      </c>
      <c r="X1770" t="str">
        <f t="shared" si="797"/>
        <v/>
      </c>
      <c r="Y1770" t="str">
        <f t="shared" si="798"/>
        <v/>
      </c>
      <c r="Z1770" t="str">
        <f t="shared" si="778"/>
        <v/>
      </c>
      <c r="AA1770" t="str">
        <f t="shared" si="799"/>
        <v/>
      </c>
      <c r="AB1770" t="str">
        <f t="shared" si="800"/>
        <v/>
      </c>
      <c r="AC1770" t="str">
        <f t="shared" si="801"/>
        <v/>
      </c>
      <c r="AD1770" t="str">
        <f t="shared" si="802"/>
        <v/>
      </c>
      <c r="AE1770" t="str">
        <f t="shared" si="803"/>
        <v/>
      </c>
      <c r="AF1770" t="str">
        <f t="shared" si="804"/>
        <v/>
      </c>
    </row>
    <row r="1771" spans="4:32" ht="14.4" hidden="1">
      <c r="D1771" t="str">
        <f t="shared" si="779"/>
        <v/>
      </c>
      <c r="E1771" t="str">
        <f t="shared" si="780"/>
        <v/>
      </c>
      <c r="F1771" t="str">
        <f t="shared" si="781"/>
        <v/>
      </c>
      <c r="G1771" t="str">
        <f t="shared" si="805"/>
        <v/>
      </c>
      <c r="I1771" t="str">
        <f t="shared" si="782"/>
        <v/>
      </c>
      <c r="J1771" t="str">
        <f t="shared" si="783"/>
        <v/>
      </c>
      <c r="K1771" t="str">
        <f t="shared" si="784"/>
        <v/>
      </c>
      <c r="L1771" t="str">
        <f t="shared" si="785"/>
        <v/>
      </c>
      <c r="M1771" t="str">
        <f t="shared" si="786"/>
        <v/>
      </c>
      <c r="N1771" t="str">
        <f t="shared" si="787"/>
        <v/>
      </c>
      <c r="O1771" t="str">
        <f t="shared" si="788"/>
        <v/>
      </c>
      <c r="P1771" t="str">
        <f t="shared" si="789"/>
        <v/>
      </c>
      <c r="Q1771" t="str">
        <f t="shared" si="790"/>
        <v/>
      </c>
      <c r="R1771" t="str">
        <f t="shared" si="791"/>
        <v/>
      </c>
      <c r="S1771" t="str">
        <f t="shared" si="792"/>
        <v/>
      </c>
      <c r="T1771" t="str">
        <f t="shared" si="793"/>
        <v/>
      </c>
      <c r="U1771" t="str">
        <f t="shared" si="794"/>
        <v/>
      </c>
      <c r="V1771" t="str">
        <f t="shared" si="795"/>
        <v/>
      </c>
      <c r="W1771" t="str">
        <f t="shared" si="796"/>
        <v/>
      </c>
      <c r="X1771" t="str">
        <f t="shared" si="797"/>
        <v/>
      </c>
      <c r="Y1771" t="str">
        <f t="shared" si="798"/>
        <v/>
      </c>
      <c r="Z1771" t="str">
        <f t="shared" si="778"/>
        <v/>
      </c>
      <c r="AA1771" t="str">
        <f t="shared" si="799"/>
        <v/>
      </c>
      <c r="AB1771" t="str">
        <f t="shared" si="800"/>
        <v/>
      </c>
      <c r="AC1771" t="str">
        <f t="shared" si="801"/>
        <v/>
      </c>
      <c r="AD1771" t="str">
        <f t="shared" si="802"/>
        <v/>
      </c>
      <c r="AE1771" t="str">
        <f t="shared" si="803"/>
        <v/>
      </c>
      <c r="AF1771" t="str">
        <f t="shared" si="804"/>
        <v/>
      </c>
    </row>
    <row r="1772" spans="4:32" ht="14.4" hidden="1">
      <c r="D1772" t="str">
        <f t="shared" si="779"/>
        <v/>
      </c>
      <c r="E1772" t="str">
        <f t="shared" si="780"/>
        <v/>
      </c>
      <c r="F1772" t="str">
        <f t="shared" si="781"/>
        <v/>
      </c>
      <c r="G1772" t="str">
        <f t="shared" si="805"/>
        <v/>
      </c>
      <c r="I1772" t="str">
        <f t="shared" si="782"/>
        <v/>
      </c>
      <c r="J1772" t="str">
        <f t="shared" si="783"/>
        <v/>
      </c>
      <c r="K1772" t="str">
        <f t="shared" si="784"/>
        <v/>
      </c>
      <c r="L1772" t="str">
        <f t="shared" si="785"/>
        <v/>
      </c>
      <c r="M1772" t="str">
        <f t="shared" si="786"/>
        <v/>
      </c>
      <c r="N1772" t="str">
        <f t="shared" si="787"/>
        <v/>
      </c>
      <c r="O1772" t="str">
        <f t="shared" si="788"/>
        <v/>
      </c>
      <c r="P1772" t="str">
        <f t="shared" si="789"/>
        <v/>
      </c>
      <c r="Q1772" t="str">
        <f t="shared" si="790"/>
        <v/>
      </c>
      <c r="R1772" t="str">
        <f t="shared" si="791"/>
        <v/>
      </c>
      <c r="S1772" t="str">
        <f t="shared" si="792"/>
        <v/>
      </c>
      <c r="T1772" t="str">
        <f t="shared" si="793"/>
        <v/>
      </c>
      <c r="U1772" t="str">
        <f t="shared" si="794"/>
        <v/>
      </c>
      <c r="V1772" t="str">
        <f t="shared" si="795"/>
        <v/>
      </c>
      <c r="W1772" t="str">
        <f t="shared" si="796"/>
        <v/>
      </c>
      <c r="X1772" t="str">
        <f t="shared" si="797"/>
        <v/>
      </c>
      <c r="Y1772" t="str">
        <f t="shared" si="798"/>
        <v/>
      </c>
      <c r="Z1772" t="str">
        <f t="shared" si="778"/>
        <v/>
      </c>
      <c r="AA1772" t="str">
        <f t="shared" si="799"/>
        <v/>
      </c>
      <c r="AB1772" t="str">
        <f t="shared" si="800"/>
        <v/>
      </c>
      <c r="AC1772" t="str">
        <f t="shared" si="801"/>
        <v/>
      </c>
      <c r="AD1772" t="str">
        <f t="shared" si="802"/>
        <v/>
      </c>
      <c r="AE1772" t="str">
        <f t="shared" si="803"/>
        <v/>
      </c>
      <c r="AF1772" t="str">
        <f t="shared" si="804"/>
        <v/>
      </c>
    </row>
    <row r="1773" spans="4:32" ht="14.4" hidden="1">
      <c r="D1773" t="str">
        <f t="shared" si="779"/>
        <v/>
      </c>
      <c r="E1773" t="str">
        <f t="shared" si="780"/>
        <v/>
      </c>
      <c r="F1773" t="str">
        <f t="shared" si="781"/>
        <v/>
      </c>
      <c r="G1773" t="str">
        <f t="shared" si="805"/>
        <v/>
      </c>
      <c r="I1773" t="str">
        <f t="shared" si="782"/>
        <v/>
      </c>
      <c r="J1773" t="str">
        <f t="shared" si="783"/>
        <v/>
      </c>
      <c r="K1773" t="str">
        <f t="shared" si="784"/>
        <v/>
      </c>
      <c r="L1773" t="str">
        <f t="shared" si="785"/>
        <v/>
      </c>
      <c r="M1773" t="str">
        <f t="shared" si="786"/>
        <v/>
      </c>
      <c r="N1773" t="str">
        <f t="shared" si="787"/>
        <v/>
      </c>
      <c r="O1773" t="str">
        <f t="shared" si="788"/>
        <v/>
      </c>
      <c r="P1773" t="str">
        <f t="shared" si="789"/>
        <v/>
      </c>
      <c r="Q1773" t="str">
        <f t="shared" si="790"/>
        <v/>
      </c>
      <c r="R1773" t="str">
        <f t="shared" si="791"/>
        <v/>
      </c>
      <c r="S1773" t="str">
        <f t="shared" si="792"/>
        <v/>
      </c>
      <c r="T1773" t="str">
        <f t="shared" si="793"/>
        <v/>
      </c>
      <c r="U1773" t="str">
        <f t="shared" si="794"/>
        <v/>
      </c>
      <c r="V1773" t="str">
        <f t="shared" si="795"/>
        <v/>
      </c>
      <c r="W1773" t="str">
        <f t="shared" si="796"/>
        <v/>
      </c>
      <c r="X1773" t="str">
        <f t="shared" si="797"/>
        <v/>
      </c>
      <c r="Y1773" t="str">
        <f t="shared" si="798"/>
        <v/>
      </c>
      <c r="Z1773" t="str">
        <f t="shared" si="778"/>
        <v/>
      </c>
      <c r="AA1773" t="str">
        <f t="shared" si="799"/>
        <v/>
      </c>
      <c r="AB1773" t="str">
        <f t="shared" si="800"/>
        <v/>
      </c>
      <c r="AC1773" t="str">
        <f t="shared" si="801"/>
        <v/>
      </c>
      <c r="AD1773" t="str">
        <f t="shared" si="802"/>
        <v/>
      </c>
      <c r="AE1773" t="str">
        <f t="shared" si="803"/>
        <v/>
      </c>
      <c r="AF1773" t="str">
        <f t="shared" si="804"/>
        <v/>
      </c>
    </row>
    <row r="1774" spans="4:32" ht="14.4" hidden="1">
      <c r="D1774" t="str">
        <f t="shared" si="779"/>
        <v/>
      </c>
      <c r="E1774" t="str">
        <f t="shared" si="780"/>
        <v/>
      </c>
      <c r="F1774" t="str">
        <f t="shared" si="781"/>
        <v/>
      </c>
      <c r="G1774" t="str">
        <f t="shared" si="805"/>
        <v/>
      </c>
      <c r="I1774" t="str">
        <f t="shared" si="782"/>
        <v/>
      </c>
      <c r="J1774" t="str">
        <f t="shared" si="783"/>
        <v/>
      </c>
      <c r="K1774" t="str">
        <f t="shared" si="784"/>
        <v/>
      </c>
      <c r="L1774" t="str">
        <f t="shared" si="785"/>
        <v/>
      </c>
      <c r="M1774" t="str">
        <f t="shared" si="786"/>
        <v/>
      </c>
      <c r="N1774" t="str">
        <f t="shared" si="787"/>
        <v/>
      </c>
      <c r="O1774" t="str">
        <f t="shared" si="788"/>
        <v/>
      </c>
      <c r="P1774" t="str">
        <f t="shared" si="789"/>
        <v/>
      </c>
      <c r="Q1774" t="str">
        <f t="shared" si="790"/>
        <v/>
      </c>
      <c r="R1774" t="str">
        <f t="shared" si="791"/>
        <v/>
      </c>
      <c r="S1774" t="str">
        <f t="shared" si="792"/>
        <v/>
      </c>
      <c r="T1774" t="str">
        <f t="shared" si="793"/>
        <v/>
      </c>
      <c r="U1774" t="str">
        <f t="shared" si="794"/>
        <v/>
      </c>
      <c r="V1774" t="str">
        <f t="shared" si="795"/>
        <v/>
      </c>
      <c r="W1774" t="str">
        <f t="shared" si="796"/>
        <v/>
      </c>
      <c r="X1774" t="str">
        <f t="shared" si="797"/>
        <v/>
      </c>
      <c r="Y1774" t="str">
        <f t="shared" si="798"/>
        <v/>
      </c>
      <c r="Z1774" t="str">
        <f t="shared" si="778"/>
        <v/>
      </c>
      <c r="AA1774" t="str">
        <f t="shared" si="799"/>
        <v/>
      </c>
      <c r="AB1774" t="str">
        <f t="shared" si="800"/>
        <v/>
      </c>
      <c r="AC1774" t="str">
        <f t="shared" si="801"/>
        <v/>
      </c>
      <c r="AD1774" t="str">
        <f t="shared" si="802"/>
        <v/>
      </c>
      <c r="AE1774" t="str">
        <f t="shared" si="803"/>
        <v/>
      </c>
      <c r="AF1774" t="str">
        <f t="shared" si="804"/>
        <v/>
      </c>
    </row>
    <row r="1775" spans="4:32" ht="14.4" hidden="1">
      <c r="D1775" t="str">
        <f t="shared" si="779"/>
        <v/>
      </c>
      <c r="E1775" t="str">
        <f t="shared" si="780"/>
        <v/>
      </c>
      <c r="F1775" t="str">
        <f t="shared" si="781"/>
        <v/>
      </c>
      <c r="G1775" t="str">
        <f t="shared" si="805"/>
        <v/>
      </c>
      <c r="I1775" t="str">
        <f t="shared" si="782"/>
        <v/>
      </c>
      <c r="J1775" t="str">
        <f t="shared" si="783"/>
        <v/>
      </c>
      <c r="K1775" t="str">
        <f t="shared" si="784"/>
        <v/>
      </c>
      <c r="L1775" t="str">
        <f t="shared" si="785"/>
        <v/>
      </c>
      <c r="M1775" t="str">
        <f t="shared" si="786"/>
        <v/>
      </c>
      <c r="N1775" t="str">
        <f t="shared" si="787"/>
        <v/>
      </c>
      <c r="O1775" t="str">
        <f t="shared" si="788"/>
        <v/>
      </c>
      <c r="P1775" t="str">
        <f t="shared" si="789"/>
        <v/>
      </c>
      <c r="Q1775" t="str">
        <f t="shared" si="790"/>
        <v/>
      </c>
      <c r="R1775" t="str">
        <f t="shared" si="791"/>
        <v/>
      </c>
      <c r="S1775" t="str">
        <f t="shared" si="792"/>
        <v/>
      </c>
      <c r="T1775" t="str">
        <f t="shared" si="793"/>
        <v/>
      </c>
      <c r="U1775" t="str">
        <f t="shared" si="794"/>
        <v/>
      </c>
      <c r="V1775" t="str">
        <f t="shared" si="795"/>
        <v/>
      </c>
      <c r="W1775" t="str">
        <f t="shared" si="796"/>
        <v/>
      </c>
      <c r="X1775" t="str">
        <f t="shared" si="797"/>
        <v/>
      </c>
      <c r="Y1775" t="str">
        <f t="shared" si="798"/>
        <v/>
      </c>
      <c r="Z1775" t="str">
        <f t="shared" si="778"/>
        <v/>
      </c>
      <c r="AA1775" t="str">
        <f t="shared" si="799"/>
        <v/>
      </c>
      <c r="AB1775" t="str">
        <f t="shared" si="800"/>
        <v/>
      </c>
      <c r="AC1775" t="str">
        <f t="shared" si="801"/>
        <v/>
      </c>
      <c r="AD1775" t="str">
        <f t="shared" si="802"/>
        <v/>
      </c>
      <c r="AE1775" t="str">
        <f t="shared" si="803"/>
        <v/>
      </c>
      <c r="AF1775" t="str">
        <f t="shared" si="804"/>
        <v/>
      </c>
    </row>
    <row r="1776" spans="4:32" ht="14.4" hidden="1">
      <c r="D1776" t="str">
        <f t="shared" si="779"/>
        <v/>
      </c>
      <c r="E1776" t="str">
        <f t="shared" si="780"/>
        <v/>
      </c>
      <c r="F1776" t="str">
        <f t="shared" si="781"/>
        <v/>
      </c>
      <c r="G1776" t="str">
        <f t="shared" si="805"/>
        <v/>
      </c>
      <c r="I1776" t="str">
        <f t="shared" si="782"/>
        <v/>
      </c>
      <c r="J1776" t="str">
        <f t="shared" si="783"/>
        <v/>
      </c>
      <c r="K1776" t="str">
        <f t="shared" si="784"/>
        <v/>
      </c>
      <c r="L1776" t="str">
        <f t="shared" si="785"/>
        <v/>
      </c>
      <c r="M1776" t="str">
        <f t="shared" si="786"/>
        <v/>
      </c>
      <c r="N1776" t="str">
        <f t="shared" si="787"/>
        <v/>
      </c>
      <c r="O1776" t="str">
        <f t="shared" si="788"/>
        <v/>
      </c>
      <c r="P1776" t="str">
        <f t="shared" si="789"/>
        <v/>
      </c>
      <c r="Q1776" t="str">
        <f t="shared" si="790"/>
        <v/>
      </c>
      <c r="R1776" t="str">
        <f t="shared" si="791"/>
        <v/>
      </c>
      <c r="S1776" t="str">
        <f t="shared" si="792"/>
        <v/>
      </c>
      <c r="T1776" t="str">
        <f t="shared" si="793"/>
        <v/>
      </c>
      <c r="U1776" t="str">
        <f t="shared" si="794"/>
        <v/>
      </c>
      <c r="V1776" t="str">
        <f t="shared" si="795"/>
        <v/>
      </c>
      <c r="W1776" t="str">
        <f t="shared" si="796"/>
        <v/>
      </c>
      <c r="X1776" t="str">
        <f t="shared" si="797"/>
        <v/>
      </c>
      <c r="Y1776" t="str">
        <f t="shared" si="798"/>
        <v/>
      </c>
      <c r="Z1776" t="str">
        <f t="shared" si="778"/>
        <v/>
      </c>
      <c r="AA1776" t="str">
        <f t="shared" si="799"/>
        <v/>
      </c>
      <c r="AB1776" t="str">
        <f t="shared" si="800"/>
        <v/>
      </c>
      <c r="AC1776" t="str">
        <f t="shared" si="801"/>
        <v/>
      </c>
      <c r="AD1776" t="str">
        <f t="shared" si="802"/>
        <v/>
      </c>
      <c r="AE1776" t="str">
        <f t="shared" si="803"/>
        <v/>
      </c>
      <c r="AF1776" t="str">
        <f t="shared" si="804"/>
        <v/>
      </c>
    </row>
    <row r="1777" spans="4:32" ht="14.4" hidden="1">
      <c r="D1777" t="str">
        <f t="shared" si="779"/>
        <v/>
      </c>
      <c r="E1777" t="str">
        <f t="shared" si="780"/>
        <v/>
      </c>
      <c r="F1777" t="str">
        <f t="shared" si="781"/>
        <v/>
      </c>
      <c r="G1777" t="str">
        <f t="shared" si="805"/>
        <v/>
      </c>
      <c r="I1777" t="str">
        <f t="shared" si="782"/>
        <v/>
      </c>
      <c r="J1777" t="str">
        <f t="shared" si="783"/>
        <v/>
      </c>
      <c r="K1777" t="str">
        <f t="shared" si="784"/>
        <v/>
      </c>
      <c r="L1777" t="str">
        <f t="shared" si="785"/>
        <v/>
      </c>
      <c r="M1777" t="str">
        <f t="shared" si="786"/>
        <v/>
      </c>
      <c r="N1777" t="str">
        <f t="shared" si="787"/>
        <v/>
      </c>
      <c r="O1777" t="str">
        <f t="shared" si="788"/>
        <v/>
      </c>
      <c r="P1777" t="str">
        <f t="shared" si="789"/>
        <v/>
      </c>
      <c r="Q1777" t="str">
        <f t="shared" si="790"/>
        <v/>
      </c>
      <c r="R1777" t="str">
        <f t="shared" si="791"/>
        <v/>
      </c>
      <c r="S1777" t="str">
        <f t="shared" si="792"/>
        <v/>
      </c>
      <c r="T1777" t="str">
        <f t="shared" si="793"/>
        <v/>
      </c>
      <c r="U1777" t="str">
        <f t="shared" si="794"/>
        <v/>
      </c>
      <c r="V1777" t="str">
        <f t="shared" si="795"/>
        <v/>
      </c>
      <c r="W1777" t="str">
        <f t="shared" si="796"/>
        <v/>
      </c>
      <c r="X1777" t="str">
        <f t="shared" si="797"/>
        <v/>
      </c>
      <c r="Y1777" t="str">
        <f t="shared" si="798"/>
        <v/>
      </c>
      <c r="Z1777" t="str">
        <f t="shared" si="778"/>
        <v/>
      </c>
      <c r="AA1777" t="str">
        <f t="shared" si="799"/>
        <v/>
      </c>
      <c r="AB1777" t="str">
        <f t="shared" si="800"/>
        <v/>
      </c>
      <c r="AC1777" t="str">
        <f t="shared" si="801"/>
        <v/>
      </c>
      <c r="AD1777" t="str">
        <f t="shared" si="802"/>
        <v/>
      </c>
      <c r="AE1777" t="str">
        <f t="shared" si="803"/>
        <v/>
      </c>
      <c r="AF1777" t="str">
        <f t="shared" si="804"/>
        <v/>
      </c>
    </row>
    <row r="1778" spans="4:32" ht="14.4" hidden="1">
      <c r="D1778" t="str">
        <f t="shared" si="779"/>
        <v/>
      </c>
      <c r="E1778" t="str">
        <f t="shared" si="780"/>
        <v/>
      </c>
      <c r="F1778" t="str">
        <f t="shared" si="781"/>
        <v/>
      </c>
      <c r="G1778" t="str">
        <f t="shared" si="805"/>
        <v/>
      </c>
      <c r="I1778" t="str">
        <f t="shared" si="782"/>
        <v/>
      </c>
      <c r="J1778" t="str">
        <f t="shared" si="783"/>
        <v/>
      </c>
      <c r="K1778" t="str">
        <f t="shared" si="784"/>
        <v/>
      </c>
      <c r="L1778" t="str">
        <f t="shared" si="785"/>
        <v/>
      </c>
      <c r="M1778" t="str">
        <f t="shared" si="786"/>
        <v/>
      </c>
      <c r="N1778" t="str">
        <f t="shared" si="787"/>
        <v/>
      </c>
      <c r="O1778" t="str">
        <f t="shared" si="788"/>
        <v/>
      </c>
      <c r="P1778" t="str">
        <f t="shared" si="789"/>
        <v/>
      </c>
      <c r="Q1778" t="str">
        <f t="shared" si="790"/>
        <v/>
      </c>
      <c r="R1778" t="str">
        <f t="shared" si="791"/>
        <v/>
      </c>
      <c r="S1778" t="str">
        <f t="shared" si="792"/>
        <v/>
      </c>
      <c r="T1778" t="str">
        <f t="shared" si="793"/>
        <v/>
      </c>
      <c r="U1778" t="str">
        <f t="shared" si="794"/>
        <v/>
      </c>
      <c r="V1778" t="str">
        <f t="shared" si="795"/>
        <v/>
      </c>
      <c r="W1778" t="str">
        <f t="shared" si="796"/>
        <v/>
      </c>
      <c r="X1778" t="str">
        <f t="shared" si="797"/>
        <v/>
      </c>
      <c r="Y1778" t="str">
        <f t="shared" si="798"/>
        <v/>
      </c>
      <c r="Z1778" t="str">
        <f t="shared" si="778"/>
        <v/>
      </c>
      <c r="AA1778" t="str">
        <f t="shared" si="799"/>
        <v/>
      </c>
      <c r="AB1778" t="str">
        <f t="shared" si="800"/>
        <v/>
      </c>
      <c r="AC1778" t="str">
        <f t="shared" si="801"/>
        <v/>
      </c>
      <c r="AD1778" t="str">
        <f t="shared" si="802"/>
        <v/>
      </c>
      <c r="AE1778" t="str">
        <f t="shared" si="803"/>
        <v/>
      </c>
      <c r="AF1778" t="str">
        <f t="shared" si="804"/>
        <v/>
      </c>
    </row>
    <row r="1779" spans="4:32" ht="14.4" hidden="1">
      <c r="D1779" t="str">
        <f t="shared" si="779"/>
        <v/>
      </c>
      <c r="E1779" t="str">
        <f t="shared" si="780"/>
        <v/>
      </c>
      <c r="F1779" t="str">
        <f t="shared" si="781"/>
        <v/>
      </c>
      <c r="G1779" t="str">
        <f t="shared" si="805"/>
        <v/>
      </c>
      <c r="I1779" t="str">
        <f t="shared" si="782"/>
        <v/>
      </c>
      <c r="J1779" t="str">
        <f t="shared" si="783"/>
        <v/>
      </c>
      <c r="K1779" t="str">
        <f t="shared" si="784"/>
        <v/>
      </c>
      <c r="L1779" t="str">
        <f t="shared" si="785"/>
        <v/>
      </c>
      <c r="M1779" t="str">
        <f t="shared" si="786"/>
        <v/>
      </c>
      <c r="N1779" t="str">
        <f t="shared" si="787"/>
        <v/>
      </c>
      <c r="O1779" t="str">
        <f t="shared" si="788"/>
        <v/>
      </c>
      <c r="P1779" t="str">
        <f t="shared" si="789"/>
        <v/>
      </c>
      <c r="Q1779" t="str">
        <f t="shared" si="790"/>
        <v/>
      </c>
      <c r="R1779" t="str">
        <f t="shared" si="791"/>
        <v/>
      </c>
      <c r="S1779" t="str">
        <f t="shared" si="792"/>
        <v/>
      </c>
      <c r="T1779" t="str">
        <f t="shared" si="793"/>
        <v/>
      </c>
      <c r="U1779" t="str">
        <f t="shared" si="794"/>
        <v/>
      </c>
      <c r="V1779" t="str">
        <f t="shared" si="795"/>
        <v/>
      </c>
      <c r="W1779" t="str">
        <f t="shared" si="796"/>
        <v/>
      </c>
      <c r="X1779" t="str">
        <f t="shared" si="797"/>
        <v/>
      </c>
      <c r="Y1779" t="str">
        <f t="shared" si="798"/>
        <v/>
      </c>
      <c r="Z1779" t="str">
        <f t="shared" si="778"/>
        <v/>
      </c>
      <c r="AA1779" t="str">
        <f t="shared" si="799"/>
        <v/>
      </c>
      <c r="AB1779" t="str">
        <f t="shared" si="800"/>
        <v/>
      </c>
      <c r="AC1779" t="str">
        <f t="shared" si="801"/>
        <v/>
      </c>
      <c r="AD1779" t="str">
        <f t="shared" si="802"/>
        <v/>
      </c>
      <c r="AE1779" t="str">
        <f t="shared" si="803"/>
        <v/>
      </c>
      <c r="AF1779" t="str">
        <f t="shared" si="804"/>
        <v/>
      </c>
    </row>
    <row r="1780" spans="4:32" ht="14.4" hidden="1">
      <c r="D1780" t="str">
        <f t="shared" si="779"/>
        <v/>
      </c>
      <c r="E1780" t="str">
        <f t="shared" si="780"/>
        <v/>
      </c>
      <c r="F1780" t="str">
        <f t="shared" si="781"/>
        <v/>
      </c>
      <c r="G1780" t="str">
        <f t="shared" si="805"/>
        <v/>
      </c>
      <c r="I1780" t="str">
        <f t="shared" si="782"/>
        <v/>
      </c>
      <c r="J1780" t="str">
        <f t="shared" si="783"/>
        <v/>
      </c>
      <c r="K1780" t="str">
        <f t="shared" si="784"/>
        <v/>
      </c>
      <c r="L1780" t="str">
        <f t="shared" si="785"/>
        <v/>
      </c>
      <c r="M1780" t="str">
        <f t="shared" si="786"/>
        <v/>
      </c>
      <c r="N1780" t="str">
        <f t="shared" si="787"/>
        <v/>
      </c>
      <c r="O1780" t="str">
        <f t="shared" si="788"/>
        <v/>
      </c>
      <c r="P1780" t="str">
        <f t="shared" si="789"/>
        <v/>
      </c>
      <c r="Q1780" t="str">
        <f t="shared" si="790"/>
        <v/>
      </c>
      <c r="R1780" t="str">
        <f t="shared" si="791"/>
        <v/>
      </c>
      <c r="S1780" t="str">
        <f t="shared" si="792"/>
        <v/>
      </c>
      <c r="T1780" t="str">
        <f t="shared" si="793"/>
        <v/>
      </c>
      <c r="U1780" t="str">
        <f t="shared" si="794"/>
        <v/>
      </c>
      <c r="V1780" t="str">
        <f t="shared" si="795"/>
        <v/>
      </c>
      <c r="W1780" t="str">
        <f t="shared" si="796"/>
        <v/>
      </c>
      <c r="X1780" t="str">
        <f t="shared" si="797"/>
        <v/>
      </c>
      <c r="Y1780" t="str">
        <f t="shared" si="798"/>
        <v/>
      </c>
      <c r="Z1780" t="str">
        <f t="shared" si="778"/>
        <v/>
      </c>
      <c r="AA1780" t="str">
        <f t="shared" si="799"/>
        <v/>
      </c>
      <c r="AB1780" t="str">
        <f t="shared" si="800"/>
        <v/>
      </c>
      <c r="AC1780" t="str">
        <f t="shared" si="801"/>
        <v/>
      </c>
      <c r="AD1780" t="str">
        <f t="shared" si="802"/>
        <v/>
      </c>
      <c r="AE1780" t="str">
        <f t="shared" si="803"/>
        <v/>
      </c>
      <c r="AF1780" t="str">
        <f t="shared" si="804"/>
        <v/>
      </c>
    </row>
    <row r="1781" spans="4:32" ht="14.4" hidden="1">
      <c r="D1781" t="str">
        <f t="shared" si="779"/>
        <v/>
      </c>
      <c r="E1781" t="str">
        <f t="shared" si="780"/>
        <v/>
      </c>
      <c r="F1781" t="str">
        <f t="shared" si="781"/>
        <v/>
      </c>
      <c r="G1781" t="str">
        <f t="shared" si="805"/>
        <v/>
      </c>
      <c r="I1781" t="str">
        <f t="shared" si="782"/>
        <v/>
      </c>
      <c r="J1781" t="str">
        <f t="shared" si="783"/>
        <v/>
      </c>
      <c r="K1781" t="str">
        <f t="shared" si="784"/>
        <v/>
      </c>
      <c r="L1781" t="str">
        <f t="shared" si="785"/>
        <v/>
      </c>
      <c r="M1781" t="str">
        <f t="shared" si="786"/>
        <v/>
      </c>
      <c r="N1781" t="str">
        <f t="shared" si="787"/>
        <v/>
      </c>
      <c r="O1781" t="str">
        <f t="shared" si="788"/>
        <v/>
      </c>
      <c r="P1781" t="str">
        <f t="shared" si="789"/>
        <v/>
      </c>
      <c r="Q1781" t="str">
        <f t="shared" si="790"/>
        <v/>
      </c>
      <c r="R1781" t="str">
        <f t="shared" si="791"/>
        <v/>
      </c>
      <c r="S1781" t="str">
        <f t="shared" si="792"/>
        <v/>
      </c>
      <c r="T1781" t="str">
        <f t="shared" si="793"/>
        <v/>
      </c>
      <c r="U1781" t="str">
        <f t="shared" si="794"/>
        <v/>
      </c>
      <c r="V1781" t="str">
        <f t="shared" si="795"/>
        <v/>
      </c>
      <c r="W1781" t="str">
        <f t="shared" si="796"/>
        <v/>
      </c>
      <c r="X1781" t="str">
        <f t="shared" si="797"/>
        <v/>
      </c>
      <c r="Y1781" t="str">
        <f t="shared" si="798"/>
        <v/>
      </c>
      <c r="Z1781" t="str">
        <f t="shared" ref="Z1781:Z1844" si="806">IF(ISBLANK(A1781), "", BR1781)</f>
        <v/>
      </c>
      <c r="AA1781" t="str">
        <f t="shared" si="799"/>
        <v/>
      </c>
      <c r="AB1781" t="str">
        <f t="shared" si="800"/>
        <v/>
      </c>
      <c r="AC1781" t="str">
        <f t="shared" si="801"/>
        <v/>
      </c>
      <c r="AD1781" t="str">
        <f t="shared" si="802"/>
        <v/>
      </c>
      <c r="AE1781" t="str">
        <f t="shared" si="803"/>
        <v/>
      </c>
      <c r="AF1781" t="str">
        <f t="shared" si="804"/>
        <v/>
      </c>
    </row>
    <row r="1782" spans="4:32" ht="14.4" hidden="1">
      <c r="D1782" t="str">
        <f t="shared" si="779"/>
        <v/>
      </c>
      <c r="E1782" t="str">
        <f t="shared" si="780"/>
        <v/>
      </c>
      <c r="F1782" t="str">
        <f t="shared" si="781"/>
        <v/>
      </c>
      <c r="G1782" t="str">
        <f t="shared" si="805"/>
        <v/>
      </c>
      <c r="I1782" t="str">
        <f t="shared" si="782"/>
        <v/>
      </c>
      <c r="J1782" t="str">
        <f t="shared" si="783"/>
        <v/>
      </c>
      <c r="K1782" t="str">
        <f t="shared" si="784"/>
        <v/>
      </c>
      <c r="L1782" t="str">
        <f t="shared" si="785"/>
        <v/>
      </c>
      <c r="M1782" t="str">
        <f t="shared" si="786"/>
        <v/>
      </c>
      <c r="N1782" t="str">
        <f t="shared" si="787"/>
        <v/>
      </c>
      <c r="O1782" t="str">
        <f t="shared" si="788"/>
        <v/>
      </c>
      <c r="P1782" t="str">
        <f t="shared" si="789"/>
        <v/>
      </c>
      <c r="Q1782" t="str">
        <f t="shared" si="790"/>
        <v/>
      </c>
      <c r="R1782" t="str">
        <f t="shared" si="791"/>
        <v/>
      </c>
      <c r="S1782" t="str">
        <f t="shared" si="792"/>
        <v/>
      </c>
      <c r="T1782" t="str">
        <f t="shared" si="793"/>
        <v/>
      </c>
      <c r="U1782" t="str">
        <f t="shared" si="794"/>
        <v/>
      </c>
      <c r="V1782" t="str">
        <f t="shared" si="795"/>
        <v/>
      </c>
      <c r="W1782" t="str">
        <f t="shared" si="796"/>
        <v/>
      </c>
      <c r="X1782" t="str">
        <f t="shared" si="797"/>
        <v/>
      </c>
      <c r="Y1782" t="str">
        <f t="shared" si="798"/>
        <v/>
      </c>
      <c r="Z1782" t="str">
        <f t="shared" si="806"/>
        <v/>
      </c>
      <c r="AA1782" t="str">
        <f t="shared" si="799"/>
        <v/>
      </c>
      <c r="AB1782" t="str">
        <f t="shared" si="800"/>
        <v/>
      </c>
      <c r="AC1782" t="str">
        <f t="shared" si="801"/>
        <v/>
      </c>
      <c r="AD1782" t="str">
        <f t="shared" si="802"/>
        <v/>
      </c>
      <c r="AE1782" t="str">
        <f t="shared" si="803"/>
        <v/>
      </c>
      <c r="AF1782" t="str">
        <f t="shared" si="804"/>
        <v/>
      </c>
    </row>
    <row r="1783" spans="4:32" ht="14.4" hidden="1">
      <c r="D1783" t="str">
        <f t="shared" si="779"/>
        <v/>
      </c>
      <c r="E1783" t="str">
        <f t="shared" si="780"/>
        <v/>
      </c>
      <c r="F1783" t="str">
        <f t="shared" si="781"/>
        <v/>
      </c>
      <c r="G1783" t="str">
        <f t="shared" si="805"/>
        <v/>
      </c>
      <c r="I1783" t="str">
        <f t="shared" si="782"/>
        <v/>
      </c>
      <c r="J1783" t="str">
        <f t="shared" si="783"/>
        <v/>
      </c>
      <c r="K1783" t="str">
        <f t="shared" si="784"/>
        <v/>
      </c>
      <c r="L1783" t="str">
        <f t="shared" si="785"/>
        <v/>
      </c>
      <c r="M1783" t="str">
        <f t="shared" si="786"/>
        <v/>
      </c>
      <c r="N1783" t="str">
        <f t="shared" si="787"/>
        <v/>
      </c>
      <c r="O1783" t="str">
        <f t="shared" si="788"/>
        <v/>
      </c>
      <c r="P1783" t="str">
        <f t="shared" si="789"/>
        <v/>
      </c>
      <c r="Q1783" t="str">
        <f t="shared" si="790"/>
        <v/>
      </c>
      <c r="R1783" t="str">
        <f t="shared" si="791"/>
        <v/>
      </c>
      <c r="S1783" t="str">
        <f t="shared" si="792"/>
        <v/>
      </c>
      <c r="T1783" t="str">
        <f t="shared" si="793"/>
        <v/>
      </c>
      <c r="U1783" t="str">
        <f t="shared" si="794"/>
        <v/>
      </c>
      <c r="V1783" t="str">
        <f t="shared" si="795"/>
        <v/>
      </c>
      <c r="W1783" t="str">
        <f t="shared" si="796"/>
        <v/>
      </c>
      <c r="X1783" t="str">
        <f t="shared" si="797"/>
        <v/>
      </c>
      <c r="Y1783" t="str">
        <f t="shared" si="798"/>
        <v/>
      </c>
      <c r="Z1783" t="str">
        <f t="shared" si="806"/>
        <v/>
      </c>
      <c r="AA1783" t="str">
        <f t="shared" si="799"/>
        <v/>
      </c>
      <c r="AB1783" t="str">
        <f t="shared" si="800"/>
        <v/>
      </c>
      <c r="AC1783" t="str">
        <f t="shared" si="801"/>
        <v/>
      </c>
      <c r="AD1783" t="str">
        <f t="shared" si="802"/>
        <v/>
      </c>
      <c r="AE1783" t="str">
        <f t="shared" si="803"/>
        <v/>
      </c>
      <c r="AF1783" t="str">
        <f t="shared" si="804"/>
        <v/>
      </c>
    </row>
    <row r="1784" spans="4:32" ht="14.4" hidden="1">
      <c r="D1784" t="str">
        <f t="shared" si="779"/>
        <v/>
      </c>
      <c r="E1784" t="str">
        <f t="shared" si="780"/>
        <v/>
      </c>
      <c r="F1784" t="str">
        <f t="shared" si="781"/>
        <v/>
      </c>
      <c r="G1784" t="str">
        <f t="shared" si="805"/>
        <v/>
      </c>
      <c r="I1784" t="str">
        <f t="shared" si="782"/>
        <v/>
      </c>
      <c r="J1784" t="str">
        <f t="shared" si="783"/>
        <v/>
      </c>
      <c r="K1784" t="str">
        <f t="shared" si="784"/>
        <v/>
      </c>
      <c r="L1784" t="str">
        <f t="shared" si="785"/>
        <v/>
      </c>
      <c r="M1784" t="str">
        <f t="shared" si="786"/>
        <v/>
      </c>
      <c r="N1784" t="str">
        <f t="shared" si="787"/>
        <v/>
      </c>
      <c r="O1784" t="str">
        <f t="shared" si="788"/>
        <v/>
      </c>
      <c r="P1784" t="str">
        <f t="shared" si="789"/>
        <v/>
      </c>
      <c r="Q1784" t="str">
        <f t="shared" si="790"/>
        <v/>
      </c>
      <c r="R1784" t="str">
        <f t="shared" si="791"/>
        <v/>
      </c>
      <c r="S1784" t="str">
        <f t="shared" si="792"/>
        <v/>
      </c>
      <c r="T1784" t="str">
        <f t="shared" si="793"/>
        <v/>
      </c>
      <c r="U1784" t="str">
        <f t="shared" si="794"/>
        <v/>
      </c>
      <c r="V1784" t="str">
        <f t="shared" si="795"/>
        <v/>
      </c>
      <c r="W1784" t="str">
        <f t="shared" si="796"/>
        <v/>
      </c>
      <c r="X1784" t="str">
        <f t="shared" si="797"/>
        <v/>
      </c>
      <c r="Y1784" t="str">
        <f t="shared" si="798"/>
        <v/>
      </c>
      <c r="Z1784" t="str">
        <f t="shared" si="806"/>
        <v/>
      </c>
      <c r="AA1784" t="str">
        <f t="shared" si="799"/>
        <v/>
      </c>
      <c r="AB1784" t="str">
        <f t="shared" si="800"/>
        <v/>
      </c>
      <c r="AC1784" t="str">
        <f t="shared" si="801"/>
        <v/>
      </c>
      <c r="AD1784" t="str">
        <f t="shared" si="802"/>
        <v/>
      </c>
      <c r="AE1784" t="str">
        <f t="shared" si="803"/>
        <v/>
      </c>
      <c r="AF1784" t="str">
        <f t="shared" si="804"/>
        <v/>
      </c>
    </row>
    <row r="1785" spans="4:32" ht="14.4" hidden="1">
      <c r="D1785" t="str">
        <f t="shared" si="779"/>
        <v/>
      </c>
      <c r="E1785" t="str">
        <f t="shared" si="780"/>
        <v/>
      </c>
      <c r="F1785" t="str">
        <f t="shared" si="781"/>
        <v/>
      </c>
      <c r="G1785" t="str">
        <f t="shared" si="805"/>
        <v/>
      </c>
      <c r="I1785" t="str">
        <f t="shared" si="782"/>
        <v/>
      </c>
      <c r="J1785" t="str">
        <f t="shared" si="783"/>
        <v/>
      </c>
      <c r="K1785" t="str">
        <f t="shared" si="784"/>
        <v/>
      </c>
      <c r="L1785" t="str">
        <f t="shared" si="785"/>
        <v/>
      </c>
      <c r="M1785" t="str">
        <f t="shared" si="786"/>
        <v/>
      </c>
      <c r="N1785" t="str">
        <f t="shared" si="787"/>
        <v/>
      </c>
      <c r="O1785" t="str">
        <f t="shared" si="788"/>
        <v/>
      </c>
      <c r="P1785" t="str">
        <f t="shared" si="789"/>
        <v/>
      </c>
      <c r="Q1785" t="str">
        <f t="shared" si="790"/>
        <v/>
      </c>
      <c r="R1785" t="str">
        <f t="shared" si="791"/>
        <v/>
      </c>
      <c r="S1785" t="str">
        <f t="shared" si="792"/>
        <v/>
      </c>
      <c r="T1785" t="str">
        <f t="shared" si="793"/>
        <v/>
      </c>
      <c r="U1785" t="str">
        <f t="shared" si="794"/>
        <v/>
      </c>
      <c r="V1785" t="str">
        <f t="shared" si="795"/>
        <v/>
      </c>
      <c r="W1785" t="str">
        <f t="shared" si="796"/>
        <v/>
      </c>
      <c r="X1785" t="str">
        <f t="shared" si="797"/>
        <v/>
      </c>
      <c r="Y1785" t="str">
        <f t="shared" si="798"/>
        <v/>
      </c>
      <c r="Z1785" t="str">
        <f t="shared" si="806"/>
        <v/>
      </c>
      <c r="AA1785" t="str">
        <f t="shared" si="799"/>
        <v/>
      </c>
      <c r="AB1785" t="str">
        <f t="shared" si="800"/>
        <v/>
      </c>
      <c r="AC1785" t="str">
        <f t="shared" si="801"/>
        <v/>
      </c>
      <c r="AD1785" t="str">
        <f t="shared" si="802"/>
        <v/>
      </c>
      <c r="AE1785" t="str">
        <f t="shared" si="803"/>
        <v/>
      </c>
      <c r="AF1785" t="str">
        <f t="shared" si="804"/>
        <v/>
      </c>
    </row>
    <row r="1786" spans="4:32" ht="14.4" hidden="1">
      <c r="D1786" t="str">
        <f t="shared" si="779"/>
        <v/>
      </c>
      <c r="E1786" t="str">
        <f t="shared" si="780"/>
        <v/>
      </c>
      <c r="F1786" t="str">
        <f t="shared" si="781"/>
        <v/>
      </c>
      <c r="G1786" t="str">
        <f t="shared" si="805"/>
        <v/>
      </c>
      <c r="I1786" t="str">
        <f t="shared" si="782"/>
        <v/>
      </c>
      <c r="J1786" t="str">
        <f t="shared" si="783"/>
        <v/>
      </c>
      <c r="K1786" t="str">
        <f t="shared" si="784"/>
        <v/>
      </c>
      <c r="L1786" t="str">
        <f t="shared" si="785"/>
        <v/>
      </c>
      <c r="M1786" t="str">
        <f t="shared" si="786"/>
        <v/>
      </c>
      <c r="N1786" t="str">
        <f t="shared" si="787"/>
        <v/>
      </c>
      <c r="O1786" t="str">
        <f t="shared" si="788"/>
        <v/>
      </c>
      <c r="P1786" t="str">
        <f t="shared" si="789"/>
        <v/>
      </c>
      <c r="Q1786" t="str">
        <f t="shared" si="790"/>
        <v/>
      </c>
      <c r="R1786" t="str">
        <f t="shared" si="791"/>
        <v/>
      </c>
      <c r="S1786" t="str">
        <f t="shared" si="792"/>
        <v/>
      </c>
      <c r="T1786" t="str">
        <f t="shared" si="793"/>
        <v/>
      </c>
      <c r="U1786" t="str">
        <f t="shared" si="794"/>
        <v/>
      </c>
      <c r="V1786" t="str">
        <f t="shared" si="795"/>
        <v/>
      </c>
      <c r="W1786" t="str">
        <f t="shared" si="796"/>
        <v/>
      </c>
      <c r="X1786" t="str">
        <f t="shared" si="797"/>
        <v/>
      </c>
      <c r="Y1786" t="str">
        <f t="shared" si="798"/>
        <v/>
      </c>
      <c r="Z1786" t="str">
        <f t="shared" si="806"/>
        <v/>
      </c>
      <c r="AA1786" t="str">
        <f t="shared" si="799"/>
        <v/>
      </c>
      <c r="AB1786" t="str">
        <f t="shared" si="800"/>
        <v/>
      </c>
      <c r="AC1786" t="str">
        <f t="shared" si="801"/>
        <v/>
      </c>
      <c r="AD1786" t="str">
        <f t="shared" si="802"/>
        <v/>
      </c>
      <c r="AE1786" t="str">
        <f t="shared" si="803"/>
        <v/>
      </c>
      <c r="AF1786" t="str">
        <f t="shared" si="804"/>
        <v/>
      </c>
    </row>
    <row r="1787" spans="4:32" ht="14.4" hidden="1">
      <c r="D1787" t="str">
        <f t="shared" si="779"/>
        <v/>
      </c>
      <c r="E1787" t="str">
        <f t="shared" si="780"/>
        <v/>
      </c>
      <c r="F1787" t="str">
        <f t="shared" si="781"/>
        <v/>
      </c>
      <c r="G1787" t="str">
        <f t="shared" si="805"/>
        <v/>
      </c>
      <c r="I1787" t="str">
        <f t="shared" si="782"/>
        <v/>
      </c>
      <c r="J1787" t="str">
        <f t="shared" si="783"/>
        <v/>
      </c>
      <c r="K1787" t="str">
        <f t="shared" si="784"/>
        <v/>
      </c>
      <c r="L1787" t="str">
        <f t="shared" si="785"/>
        <v/>
      </c>
      <c r="M1787" t="str">
        <f t="shared" si="786"/>
        <v/>
      </c>
      <c r="N1787" t="str">
        <f t="shared" si="787"/>
        <v/>
      </c>
      <c r="O1787" t="str">
        <f t="shared" si="788"/>
        <v/>
      </c>
      <c r="P1787" t="str">
        <f t="shared" si="789"/>
        <v/>
      </c>
      <c r="Q1787" t="str">
        <f t="shared" si="790"/>
        <v/>
      </c>
      <c r="R1787" t="str">
        <f t="shared" si="791"/>
        <v/>
      </c>
      <c r="S1787" t="str">
        <f t="shared" si="792"/>
        <v/>
      </c>
      <c r="T1787" t="str">
        <f t="shared" si="793"/>
        <v/>
      </c>
      <c r="U1787" t="str">
        <f t="shared" si="794"/>
        <v/>
      </c>
      <c r="V1787" t="str">
        <f t="shared" si="795"/>
        <v/>
      </c>
      <c r="W1787" t="str">
        <f t="shared" si="796"/>
        <v/>
      </c>
      <c r="X1787" t="str">
        <f t="shared" si="797"/>
        <v/>
      </c>
      <c r="Y1787" t="str">
        <f t="shared" si="798"/>
        <v/>
      </c>
      <c r="Z1787" t="str">
        <f t="shared" si="806"/>
        <v/>
      </c>
      <c r="AA1787" t="str">
        <f t="shared" si="799"/>
        <v/>
      </c>
      <c r="AB1787" t="str">
        <f t="shared" si="800"/>
        <v/>
      </c>
      <c r="AC1787" t="str">
        <f t="shared" si="801"/>
        <v/>
      </c>
      <c r="AD1787" t="str">
        <f t="shared" si="802"/>
        <v/>
      </c>
      <c r="AE1787" t="str">
        <f t="shared" si="803"/>
        <v/>
      </c>
      <c r="AF1787" t="str">
        <f t="shared" si="804"/>
        <v/>
      </c>
    </row>
    <row r="1788" spans="4:32" ht="14.4" hidden="1">
      <c r="D1788" t="str">
        <f t="shared" si="779"/>
        <v/>
      </c>
      <c r="E1788" t="str">
        <f t="shared" si="780"/>
        <v/>
      </c>
      <c r="F1788" t="str">
        <f t="shared" si="781"/>
        <v/>
      </c>
      <c r="G1788" t="str">
        <f t="shared" si="805"/>
        <v/>
      </c>
      <c r="I1788" t="str">
        <f t="shared" si="782"/>
        <v/>
      </c>
      <c r="J1788" t="str">
        <f t="shared" si="783"/>
        <v/>
      </c>
      <c r="K1788" t="str">
        <f t="shared" si="784"/>
        <v/>
      </c>
      <c r="L1788" t="str">
        <f t="shared" si="785"/>
        <v/>
      </c>
      <c r="M1788" t="str">
        <f t="shared" si="786"/>
        <v/>
      </c>
      <c r="N1788" t="str">
        <f t="shared" si="787"/>
        <v/>
      </c>
      <c r="O1788" t="str">
        <f t="shared" si="788"/>
        <v/>
      </c>
      <c r="P1788" t="str">
        <f t="shared" si="789"/>
        <v/>
      </c>
      <c r="Q1788" t="str">
        <f t="shared" si="790"/>
        <v/>
      </c>
      <c r="R1788" t="str">
        <f t="shared" si="791"/>
        <v/>
      </c>
      <c r="S1788" t="str">
        <f t="shared" si="792"/>
        <v/>
      </c>
      <c r="T1788" t="str">
        <f t="shared" si="793"/>
        <v/>
      </c>
      <c r="U1788" t="str">
        <f t="shared" si="794"/>
        <v/>
      </c>
      <c r="V1788" t="str">
        <f t="shared" si="795"/>
        <v/>
      </c>
      <c r="W1788" t="str">
        <f t="shared" si="796"/>
        <v/>
      </c>
      <c r="X1788" t="str">
        <f t="shared" si="797"/>
        <v/>
      </c>
      <c r="Y1788" t="str">
        <f t="shared" si="798"/>
        <v/>
      </c>
      <c r="Z1788" t="str">
        <f t="shared" si="806"/>
        <v/>
      </c>
      <c r="AA1788" t="str">
        <f t="shared" si="799"/>
        <v/>
      </c>
      <c r="AB1788" t="str">
        <f t="shared" si="800"/>
        <v/>
      </c>
      <c r="AC1788" t="str">
        <f t="shared" si="801"/>
        <v/>
      </c>
      <c r="AD1788" t="str">
        <f t="shared" si="802"/>
        <v/>
      </c>
      <c r="AE1788" t="str">
        <f t="shared" si="803"/>
        <v/>
      </c>
      <c r="AF1788" t="str">
        <f t="shared" si="804"/>
        <v/>
      </c>
    </row>
    <row r="1789" spans="4:32" ht="14.4" hidden="1">
      <c r="D1789" t="str">
        <f t="shared" si="779"/>
        <v/>
      </c>
      <c r="E1789" t="str">
        <f t="shared" si="780"/>
        <v/>
      </c>
      <c r="F1789" t="str">
        <f t="shared" si="781"/>
        <v/>
      </c>
      <c r="G1789" t="str">
        <f t="shared" si="805"/>
        <v/>
      </c>
      <c r="I1789" t="str">
        <f t="shared" si="782"/>
        <v/>
      </c>
      <c r="J1789" t="str">
        <f t="shared" si="783"/>
        <v/>
      </c>
      <c r="K1789" t="str">
        <f t="shared" si="784"/>
        <v/>
      </c>
      <c r="L1789" t="str">
        <f t="shared" si="785"/>
        <v/>
      </c>
      <c r="M1789" t="str">
        <f t="shared" si="786"/>
        <v/>
      </c>
      <c r="N1789" t="str">
        <f t="shared" si="787"/>
        <v/>
      </c>
      <c r="O1789" t="str">
        <f t="shared" si="788"/>
        <v/>
      </c>
      <c r="P1789" t="str">
        <f t="shared" si="789"/>
        <v/>
      </c>
      <c r="Q1789" t="str">
        <f t="shared" si="790"/>
        <v/>
      </c>
      <c r="R1789" t="str">
        <f t="shared" si="791"/>
        <v/>
      </c>
      <c r="S1789" t="str">
        <f t="shared" si="792"/>
        <v/>
      </c>
      <c r="T1789" t="str">
        <f t="shared" si="793"/>
        <v/>
      </c>
      <c r="U1789" t="str">
        <f t="shared" si="794"/>
        <v/>
      </c>
      <c r="V1789" t="str">
        <f t="shared" si="795"/>
        <v/>
      </c>
      <c r="W1789" t="str">
        <f t="shared" si="796"/>
        <v/>
      </c>
      <c r="X1789" t="str">
        <f t="shared" si="797"/>
        <v/>
      </c>
      <c r="Y1789" t="str">
        <f t="shared" si="798"/>
        <v/>
      </c>
      <c r="Z1789" t="str">
        <f t="shared" si="806"/>
        <v/>
      </c>
      <c r="AA1789" t="str">
        <f t="shared" si="799"/>
        <v/>
      </c>
      <c r="AB1789" t="str">
        <f t="shared" si="800"/>
        <v/>
      </c>
      <c r="AC1789" t="str">
        <f t="shared" si="801"/>
        <v/>
      </c>
      <c r="AD1789" t="str">
        <f t="shared" si="802"/>
        <v/>
      </c>
      <c r="AE1789" t="str">
        <f t="shared" si="803"/>
        <v/>
      </c>
      <c r="AF1789" t="str">
        <f t="shared" si="804"/>
        <v/>
      </c>
    </row>
    <row r="1790" spans="4:32" ht="14.4" hidden="1">
      <c r="D1790" t="str">
        <f t="shared" si="779"/>
        <v/>
      </c>
      <c r="E1790" t="str">
        <f t="shared" si="780"/>
        <v/>
      </c>
      <c r="F1790" t="str">
        <f t="shared" si="781"/>
        <v/>
      </c>
      <c r="G1790" t="str">
        <f t="shared" si="805"/>
        <v/>
      </c>
      <c r="I1790" t="str">
        <f t="shared" si="782"/>
        <v/>
      </c>
      <c r="J1790" t="str">
        <f t="shared" si="783"/>
        <v/>
      </c>
      <c r="K1790" t="str">
        <f t="shared" si="784"/>
        <v/>
      </c>
      <c r="L1790" t="str">
        <f t="shared" si="785"/>
        <v/>
      </c>
      <c r="M1790" t="str">
        <f t="shared" si="786"/>
        <v/>
      </c>
      <c r="N1790" t="str">
        <f t="shared" si="787"/>
        <v/>
      </c>
      <c r="O1790" t="str">
        <f t="shared" si="788"/>
        <v/>
      </c>
      <c r="P1790" t="str">
        <f t="shared" si="789"/>
        <v/>
      </c>
      <c r="Q1790" t="str">
        <f t="shared" si="790"/>
        <v/>
      </c>
      <c r="R1790" t="str">
        <f t="shared" si="791"/>
        <v/>
      </c>
      <c r="S1790" t="str">
        <f t="shared" si="792"/>
        <v/>
      </c>
      <c r="T1790" t="str">
        <f t="shared" si="793"/>
        <v/>
      </c>
      <c r="U1790" t="str">
        <f t="shared" si="794"/>
        <v/>
      </c>
      <c r="V1790" t="str">
        <f t="shared" si="795"/>
        <v/>
      </c>
      <c r="W1790" t="str">
        <f t="shared" si="796"/>
        <v/>
      </c>
      <c r="X1790" t="str">
        <f t="shared" si="797"/>
        <v/>
      </c>
      <c r="Y1790" t="str">
        <f t="shared" si="798"/>
        <v/>
      </c>
      <c r="Z1790" t="str">
        <f t="shared" si="806"/>
        <v/>
      </c>
      <c r="AA1790" t="str">
        <f t="shared" si="799"/>
        <v/>
      </c>
      <c r="AB1790" t="str">
        <f t="shared" si="800"/>
        <v/>
      </c>
      <c r="AC1790" t="str">
        <f t="shared" si="801"/>
        <v/>
      </c>
      <c r="AD1790" t="str">
        <f t="shared" si="802"/>
        <v/>
      </c>
      <c r="AE1790" t="str">
        <f t="shared" si="803"/>
        <v/>
      </c>
      <c r="AF1790" t="str">
        <f t="shared" si="804"/>
        <v/>
      </c>
    </row>
    <row r="1791" spans="4:32" ht="14.4" hidden="1">
      <c r="D1791" t="str">
        <f t="shared" si="779"/>
        <v/>
      </c>
      <c r="E1791" t="str">
        <f t="shared" si="780"/>
        <v/>
      </c>
      <c r="F1791" t="str">
        <f t="shared" si="781"/>
        <v/>
      </c>
      <c r="G1791" t="str">
        <f t="shared" si="805"/>
        <v/>
      </c>
      <c r="I1791" t="str">
        <f t="shared" si="782"/>
        <v/>
      </c>
      <c r="J1791" t="str">
        <f t="shared" si="783"/>
        <v/>
      </c>
      <c r="K1791" t="str">
        <f t="shared" si="784"/>
        <v/>
      </c>
      <c r="L1791" t="str">
        <f t="shared" si="785"/>
        <v/>
      </c>
      <c r="M1791" t="str">
        <f t="shared" si="786"/>
        <v/>
      </c>
      <c r="N1791" t="str">
        <f t="shared" si="787"/>
        <v/>
      </c>
      <c r="O1791" t="str">
        <f t="shared" si="788"/>
        <v/>
      </c>
      <c r="P1791" t="str">
        <f t="shared" si="789"/>
        <v/>
      </c>
      <c r="Q1791" t="str">
        <f t="shared" si="790"/>
        <v/>
      </c>
      <c r="R1791" t="str">
        <f t="shared" si="791"/>
        <v/>
      </c>
      <c r="S1791" t="str">
        <f t="shared" si="792"/>
        <v/>
      </c>
      <c r="T1791" t="str">
        <f t="shared" si="793"/>
        <v/>
      </c>
      <c r="U1791" t="str">
        <f t="shared" si="794"/>
        <v/>
      </c>
      <c r="V1791" t="str">
        <f t="shared" si="795"/>
        <v/>
      </c>
      <c r="W1791" t="str">
        <f t="shared" si="796"/>
        <v/>
      </c>
      <c r="X1791" t="str">
        <f t="shared" si="797"/>
        <v/>
      </c>
      <c r="Y1791" t="str">
        <f t="shared" si="798"/>
        <v/>
      </c>
      <c r="Z1791" t="str">
        <f t="shared" si="806"/>
        <v/>
      </c>
      <c r="AA1791" t="str">
        <f t="shared" si="799"/>
        <v/>
      </c>
      <c r="AB1791" t="str">
        <f t="shared" si="800"/>
        <v/>
      </c>
      <c r="AC1791" t="str">
        <f t="shared" si="801"/>
        <v/>
      </c>
      <c r="AD1791" t="str">
        <f t="shared" si="802"/>
        <v/>
      </c>
      <c r="AE1791" t="str">
        <f t="shared" si="803"/>
        <v/>
      </c>
      <c r="AF1791" t="str">
        <f t="shared" si="804"/>
        <v/>
      </c>
    </row>
    <row r="1792" spans="4:32" ht="14.4" hidden="1">
      <c r="D1792" t="str">
        <f t="shared" si="779"/>
        <v/>
      </c>
      <c r="E1792" t="str">
        <f t="shared" si="780"/>
        <v/>
      </c>
      <c r="F1792" t="str">
        <f t="shared" si="781"/>
        <v/>
      </c>
      <c r="G1792" t="str">
        <f t="shared" si="805"/>
        <v/>
      </c>
      <c r="I1792" t="str">
        <f t="shared" si="782"/>
        <v/>
      </c>
      <c r="J1792" t="str">
        <f t="shared" si="783"/>
        <v/>
      </c>
      <c r="K1792" t="str">
        <f t="shared" si="784"/>
        <v/>
      </c>
      <c r="L1792" t="str">
        <f t="shared" si="785"/>
        <v/>
      </c>
      <c r="M1792" t="str">
        <f t="shared" si="786"/>
        <v/>
      </c>
      <c r="N1792" t="str">
        <f t="shared" si="787"/>
        <v/>
      </c>
      <c r="O1792" t="str">
        <f t="shared" si="788"/>
        <v/>
      </c>
      <c r="P1792" t="str">
        <f t="shared" si="789"/>
        <v/>
      </c>
      <c r="Q1792" t="str">
        <f t="shared" si="790"/>
        <v/>
      </c>
      <c r="R1792" t="str">
        <f t="shared" si="791"/>
        <v/>
      </c>
      <c r="S1792" t="str">
        <f t="shared" si="792"/>
        <v/>
      </c>
      <c r="T1792" t="str">
        <f t="shared" si="793"/>
        <v/>
      </c>
      <c r="U1792" t="str">
        <f t="shared" si="794"/>
        <v/>
      </c>
      <c r="V1792" t="str">
        <f t="shared" si="795"/>
        <v/>
      </c>
      <c r="W1792" t="str">
        <f t="shared" si="796"/>
        <v/>
      </c>
      <c r="X1792" t="str">
        <f t="shared" si="797"/>
        <v/>
      </c>
      <c r="Y1792" t="str">
        <f t="shared" si="798"/>
        <v/>
      </c>
      <c r="Z1792" t="str">
        <f t="shared" si="806"/>
        <v/>
      </c>
      <c r="AA1792" t="str">
        <f t="shared" si="799"/>
        <v/>
      </c>
      <c r="AB1792" t="str">
        <f t="shared" si="800"/>
        <v/>
      </c>
      <c r="AC1792" t="str">
        <f t="shared" si="801"/>
        <v/>
      </c>
      <c r="AD1792" t="str">
        <f t="shared" si="802"/>
        <v/>
      </c>
      <c r="AE1792" t="str">
        <f t="shared" si="803"/>
        <v/>
      </c>
      <c r="AF1792" t="str">
        <f t="shared" si="804"/>
        <v/>
      </c>
    </row>
    <row r="1793" spans="4:32" ht="14.4" hidden="1">
      <c r="D1793" t="str">
        <f t="shared" si="779"/>
        <v/>
      </c>
      <c r="E1793" t="str">
        <f t="shared" si="780"/>
        <v/>
      </c>
      <c r="F1793" t="str">
        <f t="shared" si="781"/>
        <v/>
      </c>
      <c r="G1793" t="str">
        <f t="shared" si="805"/>
        <v/>
      </c>
      <c r="I1793" t="str">
        <f t="shared" si="782"/>
        <v/>
      </c>
      <c r="J1793" t="str">
        <f t="shared" si="783"/>
        <v/>
      </c>
      <c r="K1793" t="str">
        <f t="shared" si="784"/>
        <v/>
      </c>
      <c r="L1793" t="str">
        <f t="shared" si="785"/>
        <v/>
      </c>
      <c r="M1793" t="str">
        <f t="shared" si="786"/>
        <v/>
      </c>
      <c r="N1793" t="str">
        <f t="shared" si="787"/>
        <v/>
      </c>
      <c r="O1793" t="str">
        <f t="shared" si="788"/>
        <v/>
      </c>
      <c r="P1793" t="str">
        <f t="shared" si="789"/>
        <v/>
      </c>
      <c r="Q1793" t="str">
        <f t="shared" si="790"/>
        <v/>
      </c>
      <c r="R1793" t="str">
        <f t="shared" si="791"/>
        <v/>
      </c>
      <c r="S1793" t="str">
        <f t="shared" si="792"/>
        <v/>
      </c>
      <c r="T1793" t="str">
        <f t="shared" si="793"/>
        <v/>
      </c>
      <c r="U1793" t="str">
        <f t="shared" si="794"/>
        <v/>
      </c>
      <c r="V1793" t="str">
        <f t="shared" si="795"/>
        <v/>
      </c>
      <c r="W1793" t="str">
        <f t="shared" si="796"/>
        <v/>
      </c>
      <c r="X1793" t="str">
        <f t="shared" si="797"/>
        <v/>
      </c>
      <c r="Y1793" t="str">
        <f t="shared" si="798"/>
        <v/>
      </c>
      <c r="Z1793" t="str">
        <f t="shared" si="806"/>
        <v/>
      </c>
      <c r="AA1793" t="str">
        <f t="shared" si="799"/>
        <v/>
      </c>
      <c r="AB1793" t="str">
        <f t="shared" si="800"/>
        <v/>
      </c>
      <c r="AC1793" t="str">
        <f t="shared" si="801"/>
        <v/>
      </c>
      <c r="AD1793" t="str">
        <f t="shared" si="802"/>
        <v/>
      </c>
      <c r="AE1793" t="str">
        <f t="shared" si="803"/>
        <v/>
      </c>
      <c r="AF1793" t="str">
        <f t="shared" si="804"/>
        <v/>
      </c>
    </row>
    <row r="1794" spans="4:32" ht="14.4" hidden="1">
      <c r="D1794" t="str">
        <f t="shared" ref="D1794:D1857" si="807">IF(ISBLANK(A1794),"",B1794&amp;" ("&amp;Y1794&amp;"/"&amp;L1794&amp;"/"&amp;M1794&amp;AA1794&amp;"/"&amp;Z1794&amp;"/"&amp;AF1794&amp;")")</f>
        <v/>
      </c>
      <c r="E1794" t="str">
        <f t="shared" ref="E1794:E1857" si="808">IF(
  ISBLANK(A1794),
  "",
  TRIM(SUBSTITUTE(
    SUBSTITUTE(
      V1794,
      MID(V1794, FIND("(", V1794), FIND(")", V1794) - FIND("(", V1794) + 1),
      ""
    ),
    "Processor", ""
  ))
)</f>
        <v/>
      </c>
      <c r="F1794" t="str">
        <f t="shared" ref="F1794:F1857" si="809">IF(ISBLANK(A1794), "", BF1794)</f>
        <v/>
      </c>
      <c r="G1794" t="str">
        <f t="shared" si="805"/>
        <v/>
      </c>
      <c r="I1794" t="str">
        <f t="shared" ref="I1794:I1857" si="810">IF(ISBLANK(A1794), "", SUBSTITUTE(AO1794, "-inch", """"))</f>
        <v/>
      </c>
      <c r="J1794" t="str">
        <f t="shared" ref="J1794:J1857" si="811">IF(ISBLANK(A1794), "", AP1794)</f>
        <v/>
      </c>
      <c r="K1794" t="str">
        <f t="shared" ref="K1794:K1857" si="812">IF(ISBLANK(A1794), "", AR1794)</f>
        <v/>
      </c>
      <c r="L1794" t="str">
        <f t="shared" ref="L1794:L1857" si="813">IF(
  ISBLANK(A1794),
  "",
  MID(AB1794, FIND("GB", AB1794) - 2, 4)
)</f>
        <v/>
      </c>
      <c r="M1794" t="str">
        <f t="shared" ref="M1794:M1857" si="814">IF(ISBLANK(A1794),"",LEFT(AC1794,FIND(" ",AC1794)-1))</f>
        <v/>
      </c>
      <c r="N1794" t="str">
        <f t="shared" ref="N1794:N1857" si="815">IF(
  AND(LEN(TRIM(AD1794))=0, LEN(TRIM(AE1794))=0),
  "",
  IF(LEN(TRIM(AD1794))&gt;0, "Side:" &amp; CHAR(10) &amp; AD1794 &amp; CHAR(10) &amp; CHAR(10), "") &amp;
  IF(LEN(TRIM(AE1794))&gt;0, "Back:" &amp; CHAR(10) &amp; AE1794, "")
)</f>
        <v/>
      </c>
      <c r="O1794" t="str">
        <f t="shared" ref="O1794:O1857" si="816">IF(ISBLANK(A1794), "", _xlfn.TEXTBEFORE(BX1794, " ("))</f>
        <v/>
      </c>
      <c r="P1794" t="str">
        <f t="shared" ref="P1794:P1857" si="817">IF(ISBLANK(A1794), "", TRIM(_xlfn.TEXTBEFORE(BW1794, " (")))</f>
        <v/>
      </c>
      <c r="Q1794" t="str">
        <f t="shared" ref="Q1794:Q1857" si="818">IF(ISBLANK(A1794), "", BJ1794)</f>
        <v/>
      </c>
      <c r="R1794" t="str">
        <f t="shared" ref="R1794:R1857" si="819">IF(ISBLANK(A1794), "", CD1794)</f>
        <v/>
      </c>
      <c r="S1794" t="str">
        <f t="shared" ref="S1794:S1857" si="820">IF(ISBLANK(A1794),"","No Battery")</f>
        <v/>
      </c>
      <c r="T1794" t="str">
        <f t="shared" ref="T1794:T1857" si="821">IF(ISBLANK(A1794), "", IFERROR(_xlfn.TEXTBEFORE(BT1794, ", Output:"), "Not Found"))</f>
        <v/>
      </c>
      <c r="U1794" t="str">
        <f t="shared" ref="U1794:U1857" si="822">IF(ISBLANK(A1794), "", IF(BY1794 = "N/A", "", BY1794))</f>
        <v/>
      </c>
      <c r="V1794" t="str">
        <f t="shared" ref="V1794:V1857" si="823">IF(ISBLANK(A1794), "", BC1794)</f>
        <v/>
      </c>
      <c r="W1794" t="str">
        <f t="shared" ref="W1794:W1857" si="824">IF(
  ISBLANK(A1794),
  "",
  LEFT(V1794, SEARCH("processor", LOWER(V1794)) - 1) &amp;
  MID(V1794, SEARCH("processor", LOWER(V1794)) + 10, FIND(" ", MID(V1794, SEARCH("processor", LOWER(V1794)) + 10, 20)) - 1)
)</f>
        <v/>
      </c>
      <c r="X1794" t="str">
        <f t="shared" ref="X1794:X1857" si="825">IF(
  ISBLANK(A1794),
  "",
  IFERROR(
    IF(
      ISNUMBER(SEARCH("Core™ i", E1794)),
      _xlfn.TEXTBEFORE(_xlfn.TEXTAFTER(E1794, "Core™ "), " "),
      IF(ISNUMBER(SEARCH("Core™ Ultra 7", E1794)), "U7",
      IF(ISNUMBER(SEARCH("Core™ Ultra 5", E1794)), "U5",
      IF(ISNUMBER(SEARCH("Core™ Ultra 3", E1794)), "U3",
      IF(ISNUMBER(SEARCH("Core™ 7", E1794)), "Core 7",
      IF(ISNUMBER(SEARCH("Core™ 5", E1794)), "Core 5",
      IF(ISNUMBER(SEARCH("Core™ 3", E1794)), "Core 3",
      IF(ISNUMBER(SEARCH("Ryzen™ 7", E1794)), "R7",
      IF(ISNUMBER(SEARCH("Ryzen™ 5", E1794)), "R5",
      IF(ISNUMBER(SEARCH("Ryzen™ 3", E1794)), "R3",
      W1794
    )))))))))),
    E1794
  )
)</f>
        <v/>
      </c>
      <c r="Y1794" t="str">
        <f t="shared" ref="Y1794:Y1857" si="826">IF(ISBLANK(A1794), "",
  IF(OR(X1794="U3", X1794="U5", X1794="U7", X1794="Core 3", X1794="Core 5", X1794="Core 7"),
    X1794 &amp; " " &amp; TRIM(RIGHT(W1794, LEN(W1794) - FIND("♦", SUBSTITUTE(W1794, " ", "♦", LEN(W1794) - LEN(SUBSTITUTE(W1794, " ", "")))))),
    IF(OR(X1794="R3", X1794="R5", X1794="R7"),
      X1794 &amp; " " &amp; TRIM(MID(
        W1794,
        FIND("♦", SUBSTITUTE(W1794, " ", "♦", LEN(W1794) - LEN(SUBSTITUTE(W1794, " ", "")) - 1)) + 1,
        FIND("♦", SUBSTITUTE(W1794, " ", "♦", LEN(W1794) - LEN(SUBSTITUTE(W1794, " ", "")))) - FIND("♦", SUBSTITUTE(W1794, " ", "♦", LEN(W1794) - LEN(SUBSTITUTE(W1794, " ", "")) - 1)) - 1
      )),
      X1794
    )
  )
)</f>
        <v/>
      </c>
      <c r="Z1794" t="str">
        <f t="shared" si="806"/>
        <v/>
      </c>
      <c r="AA1794" t="str">
        <f t="shared" ref="AA1794:AA1857" si="827">IF(
  ISBLANK(F1794),
  "",
  IF(
    ISNUMBER(SEARCH("RTX", F1794)),
    "/" &amp; LEFT(MID(F1794, SEARCH("RTX", F1794), 15),
               IFERROR(SEARCH(" ", MID(F1794, SEARCH("RTX", F1794), 15), 6) - 1, 15)),
    ""
  )
)</f>
        <v/>
      </c>
      <c r="AB1794" t="str">
        <f t="shared" ref="AB1794:AB1857" si="828">IF(ISBLANK(A1794), "", BH1794)</f>
        <v/>
      </c>
      <c r="AC1794" t="str">
        <f t="shared" ref="AC1794:AC1857" si="829">IF(ISBLANK(A1794), "", BI1794)</f>
        <v/>
      </c>
      <c r="AD1794" t="str">
        <f t="shared" ref="AD1794:AD1857" si="830">IF(ISBLANK(A1794), "", BU1794)</f>
        <v/>
      </c>
      <c r="AE1794" t="str">
        <f t="shared" ref="AE1794:AE1857" si="831">IF(ISBLANK(A1794), "", BV1794)</f>
        <v/>
      </c>
      <c r="AF1794" t="str">
        <f t="shared" ref="AF1794:AF1857" si="832">IF(ISBLANK(A1794),"",IFERROR(_xlfn.TEXTBEFORE(A1794, "-"), A1794))</f>
        <v/>
      </c>
    </row>
    <row r="1795" spans="4:32" ht="14.4" hidden="1">
      <c r="D1795" t="str">
        <f t="shared" si="807"/>
        <v/>
      </c>
      <c r="E1795" t="str">
        <f t="shared" si="808"/>
        <v/>
      </c>
      <c r="F1795" t="str">
        <f t="shared" si="809"/>
        <v/>
      </c>
      <c r="G1795" t="str">
        <f t="shared" si="805"/>
        <v/>
      </c>
      <c r="I1795" t="str">
        <f t="shared" si="810"/>
        <v/>
      </c>
      <c r="J1795" t="str">
        <f t="shared" si="811"/>
        <v/>
      </c>
      <c r="K1795" t="str">
        <f t="shared" si="812"/>
        <v/>
      </c>
      <c r="L1795" t="str">
        <f t="shared" si="813"/>
        <v/>
      </c>
      <c r="M1795" t="str">
        <f t="shared" si="814"/>
        <v/>
      </c>
      <c r="N1795" t="str">
        <f t="shared" si="815"/>
        <v/>
      </c>
      <c r="O1795" t="str">
        <f t="shared" si="816"/>
        <v/>
      </c>
      <c r="P1795" t="str">
        <f t="shared" si="817"/>
        <v/>
      </c>
      <c r="Q1795" t="str">
        <f t="shared" si="818"/>
        <v/>
      </c>
      <c r="R1795" t="str">
        <f t="shared" si="819"/>
        <v/>
      </c>
      <c r="S1795" t="str">
        <f t="shared" si="820"/>
        <v/>
      </c>
      <c r="T1795" t="str">
        <f t="shared" si="821"/>
        <v/>
      </c>
      <c r="U1795" t="str">
        <f t="shared" si="822"/>
        <v/>
      </c>
      <c r="V1795" t="str">
        <f t="shared" si="823"/>
        <v/>
      </c>
      <c r="W1795" t="str">
        <f t="shared" si="824"/>
        <v/>
      </c>
      <c r="X1795" t="str">
        <f t="shared" si="825"/>
        <v/>
      </c>
      <c r="Y1795" t="str">
        <f t="shared" si="826"/>
        <v/>
      </c>
      <c r="Z1795" t="str">
        <f t="shared" si="806"/>
        <v/>
      </c>
      <c r="AA1795" t="str">
        <f t="shared" si="827"/>
        <v/>
      </c>
      <c r="AB1795" t="str">
        <f t="shared" si="828"/>
        <v/>
      </c>
      <c r="AC1795" t="str">
        <f t="shared" si="829"/>
        <v/>
      </c>
      <c r="AD1795" t="str">
        <f t="shared" si="830"/>
        <v/>
      </c>
      <c r="AE1795" t="str">
        <f t="shared" si="831"/>
        <v/>
      </c>
      <c r="AF1795" t="str">
        <f t="shared" si="832"/>
        <v/>
      </c>
    </row>
    <row r="1796" spans="4:32" ht="14.4" hidden="1">
      <c r="D1796" t="str">
        <f t="shared" si="807"/>
        <v/>
      </c>
      <c r="E1796" t="str">
        <f t="shared" si="808"/>
        <v/>
      </c>
      <c r="F1796" t="str">
        <f t="shared" si="809"/>
        <v/>
      </c>
      <c r="G1796" t="str">
        <f t="shared" si="805"/>
        <v/>
      </c>
      <c r="I1796" t="str">
        <f t="shared" si="810"/>
        <v/>
      </c>
      <c r="J1796" t="str">
        <f t="shared" si="811"/>
        <v/>
      </c>
      <c r="K1796" t="str">
        <f t="shared" si="812"/>
        <v/>
      </c>
      <c r="L1796" t="str">
        <f t="shared" si="813"/>
        <v/>
      </c>
      <c r="M1796" t="str">
        <f t="shared" si="814"/>
        <v/>
      </c>
      <c r="N1796" t="str">
        <f t="shared" si="815"/>
        <v/>
      </c>
      <c r="O1796" t="str">
        <f t="shared" si="816"/>
        <v/>
      </c>
      <c r="P1796" t="str">
        <f t="shared" si="817"/>
        <v/>
      </c>
      <c r="Q1796" t="str">
        <f t="shared" si="818"/>
        <v/>
      </c>
      <c r="R1796" t="str">
        <f t="shared" si="819"/>
        <v/>
      </c>
      <c r="S1796" t="str">
        <f t="shared" si="820"/>
        <v/>
      </c>
      <c r="T1796" t="str">
        <f t="shared" si="821"/>
        <v/>
      </c>
      <c r="U1796" t="str">
        <f t="shared" si="822"/>
        <v/>
      </c>
      <c r="V1796" t="str">
        <f t="shared" si="823"/>
        <v/>
      </c>
      <c r="W1796" t="str">
        <f t="shared" si="824"/>
        <v/>
      </c>
      <c r="X1796" t="str">
        <f t="shared" si="825"/>
        <v/>
      </c>
      <c r="Y1796" t="str">
        <f t="shared" si="826"/>
        <v/>
      </c>
      <c r="Z1796" t="str">
        <f t="shared" si="806"/>
        <v/>
      </c>
      <c r="AA1796" t="str">
        <f t="shared" si="827"/>
        <v/>
      </c>
      <c r="AB1796" t="str">
        <f t="shared" si="828"/>
        <v/>
      </c>
      <c r="AC1796" t="str">
        <f t="shared" si="829"/>
        <v/>
      </c>
      <c r="AD1796" t="str">
        <f t="shared" si="830"/>
        <v/>
      </c>
      <c r="AE1796" t="str">
        <f t="shared" si="831"/>
        <v/>
      </c>
      <c r="AF1796" t="str">
        <f t="shared" si="832"/>
        <v/>
      </c>
    </row>
    <row r="1797" spans="4:32" ht="14.4" hidden="1">
      <c r="D1797" t="str">
        <f t="shared" si="807"/>
        <v/>
      </c>
      <c r="E1797" t="str">
        <f t="shared" si="808"/>
        <v/>
      </c>
      <c r="F1797" t="str">
        <f t="shared" si="809"/>
        <v/>
      </c>
      <c r="G1797" t="str">
        <f t="shared" si="805"/>
        <v/>
      </c>
      <c r="I1797" t="str">
        <f t="shared" si="810"/>
        <v/>
      </c>
      <c r="J1797" t="str">
        <f t="shared" si="811"/>
        <v/>
      </c>
      <c r="K1797" t="str">
        <f t="shared" si="812"/>
        <v/>
      </c>
      <c r="L1797" t="str">
        <f t="shared" si="813"/>
        <v/>
      </c>
      <c r="M1797" t="str">
        <f t="shared" si="814"/>
        <v/>
      </c>
      <c r="N1797" t="str">
        <f t="shared" si="815"/>
        <v/>
      </c>
      <c r="O1797" t="str">
        <f t="shared" si="816"/>
        <v/>
      </c>
      <c r="P1797" t="str">
        <f t="shared" si="817"/>
        <v/>
      </c>
      <c r="Q1797" t="str">
        <f t="shared" si="818"/>
        <v/>
      </c>
      <c r="R1797" t="str">
        <f t="shared" si="819"/>
        <v/>
      </c>
      <c r="S1797" t="str">
        <f t="shared" si="820"/>
        <v/>
      </c>
      <c r="T1797" t="str">
        <f t="shared" si="821"/>
        <v/>
      </c>
      <c r="U1797" t="str">
        <f t="shared" si="822"/>
        <v/>
      </c>
      <c r="V1797" t="str">
        <f t="shared" si="823"/>
        <v/>
      </c>
      <c r="W1797" t="str">
        <f t="shared" si="824"/>
        <v/>
      </c>
      <c r="X1797" t="str">
        <f t="shared" si="825"/>
        <v/>
      </c>
      <c r="Y1797" t="str">
        <f t="shared" si="826"/>
        <v/>
      </c>
      <c r="Z1797" t="str">
        <f t="shared" si="806"/>
        <v/>
      </c>
      <c r="AA1797" t="str">
        <f t="shared" si="827"/>
        <v/>
      </c>
      <c r="AB1797" t="str">
        <f t="shared" si="828"/>
        <v/>
      </c>
      <c r="AC1797" t="str">
        <f t="shared" si="829"/>
        <v/>
      </c>
      <c r="AD1797" t="str">
        <f t="shared" si="830"/>
        <v/>
      </c>
      <c r="AE1797" t="str">
        <f t="shared" si="831"/>
        <v/>
      </c>
      <c r="AF1797" t="str">
        <f t="shared" si="832"/>
        <v/>
      </c>
    </row>
    <row r="1798" spans="4:32" ht="14.4" hidden="1">
      <c r="D1798" t="str">
        <f t="shared" si="807"/>
        <v/>
      </c>
      <c r="E1798" t="str">
        <f t="shared" si="808"/>
        <v/>
      </c>
      <c r="F1798" t="str">
        <f t="shared" si="809"/>
        <v/>
      </c>
      <c r="G1798" t="str">
        <f t="shared" si="805"/>
        <v/>
      </c>
      <c r="I1798" t="str">
        <f t="shared" si="810"/>
        <v/>
      </c>
      <c r="J1798" t="str">
        <f t="shared" si="811"/>
        <v/>
      </c>
      <c r="K1798" t="str">
        <f t="shared" si="812"/>
        <v/>
      </c>
      <c r="L1798" t="str">
        <f t="shared" si="813"/>
        <v/>
      </c>
      <c r="M1798" t="str">
        <f t="shared" si="814"/>
        <v/>
      </c>
      <c r="N1798" t="str">
        <f t="shared" si="815"/>
        <v/>
      </c>
      <c r="O1798" t="str">
        <f t="shared" si="816"/>
        <v/>
      </c>
      <c r="P1798" t="str">
        <f t="shared" si="817"/>
        <v/>
      </c>
      <c r="Q1798" t="str">
        <f t="shared" si="818"/>
        <v/>
      </c>
      <c r="R1798" t="str">
        <f t="shared" si="819"/>
        <v/>
      </c>
      <c r="S1798" t="str">
        <f t="shared" si="820"/>
        <v/>
      </c>
      <c r="T1798" t="str">
        <f t="shared" si="821"/>
        <v/>
      </c>
      <c r="U1798" t="str">
        <f t="shared" si="822"/>
        <v/>
      </c>
      <c r="V1798" t="str">
        <f t="shared" si="823"/>
        <v/>
      </c>
      <c r="W1798" t="str">
        <f t="shared" si="824"/>
        <v/>
      </c>
      <c r="X1798" t="str">
        <f t="shared" si="825"/>
        <v/>
      </c>
      <c r="Y1798" t="str">
        <f t="shared" si="826"/>
        <v/>
      </c>
      <c r="Z1798" t="str">
        <f t="shared" si="806"/>
        <v/>
      </c>
      <c r="AA1798" t="str">
        <f t="shared" si="827"/>
        <v/>
      </c>
      <c r="AB1798" t="str">
        <f t="shared" si="828"/>
        <v/>
      </c>
      <c r="AC1798" t="str">
        <f t="shared" si="829"/>
        <v/>
      </c>
      <c r="AD1798" t="str">
        <f t="shared" si="830"/>
        <v/>
      </c>
      <c r="AE1798" t="str">
        <f t="shared" si="831"/>
        <v/>
      </c>
      <c r="AF1798" t="str">
        <f t="shared" si="832"/>
        <v/>
      </c>
    </row>
    <row r="1799" spans="4:32" ht="14.4" hidden="1">
      <c r="D1799" t="str">
        <f t="shared" si="807"/>
        <v/>
      </c>
      <c r="E1799" t="str">
        <f t="shared" si="808"/>
        <v/>
      </c>
      <c r="F1799" t="str">
        <f t="shared" si="809"/>
        <v/>
      </c>
      <c r="G1799" t="str">
        <f t="shared" si="805"/>
        <v/>
      </c>
      <c r="I1799" t="str">
        <f t="shared" si="810"/>
        <v/>
      </c>
      <c r="J1799" t="str">
        <f t="shared" si="811"/>
        <v/>
      </c>
      <c r="K1799" t="str">
        <f t="shared" si="812"/>
        <v/>
      </c>
      <c r="L1799" t="str">
        <f t="shared" si="813"/>
        <v/>
      </c>
      <c r="M1799" t="str">
        <f t="shared" si="814"/>
        <v/>
      </c>
      <c r="N1799" t="str">
        <f t="shared" si="815"/>
        <v/>
      </c>
      <c r="O1799" t="str">
        <f t="shared" si="816"/>
        <v/>
      </c>
      <c r="P1799" t="str">
        <f t="shared" si="817"/>
        <v/>
      </c>
      <c r="Q1799" t="str">
        <f t="shared" si="818"/>
        <v/>
      </c>
      <c r="R1799" t="str">
        <f t="shared" si="819"/>
        <v/>
      </c>
      <c r="S1799" t="str">
        <f t="shared" si="820"/>
        <v/>
      </c>
      <c r="T1799" t="str">
        <f t="shared" si="821"/>
        <v/>
      </c>
      <c r="U1799" t="str">
        <f t="shared" si="822"/>
        <v/>
      </c>
      <c r="V1799" t="str">
        <f t="shared" si="823"/>
        <v/>
      </c>
      <c r="W1799" t="str">
        <f t="shared" si="824"/>
        <v/>
      </c>
      <c r="X1799" t="str">
        <f t="shared" si="825"/>
        <v/>
      </c>
      <c r="Y1799" t="str">
        <f t="shared" si="826"/>
        <v/>
      </c>
      <c r="Z1799" t="str">
        <f t="shared" si="806"/>
        <v/>
      </c>
      <c r="AA1799" t="str">
        <f t="shared" si="827"/>
        <v/>
      </c>
      <c r="AB1799" t="str">
        <f t="shared" si="828"/>
        <v/>
      </c>
      <c r="AC1799" t="str">
        <f t="shared" si="829"/>
        <v/>
      </c>
      <c r="AD1799" t="str">
        <f t="shared" si="830"/>
        <v/>
      </c>
      <c r="AE1799" t="str">
        <f t="shared" si="831"/>
        <v/>
      </c>
      <c r="AF1799" t="str">
        <f t="shared" si="832"/>
        <v/>
      </c>
    </row>
    <row r="1800" spans="4:32" ht="14.4" hidden="1">
      <c r="D1800" t="str">
        <f t="shared" si="807"/>
        <v/>
      </c>
      <c r="E1800" t="str">
        <f t="shared" si="808"/>
        <v/>
      </c>
      <c r="F1800" t="str">
        <f t="shared" si="809"/>
        <v/>
      </c>
      <c r="G1800" t="str">
        <f t="shared" si="805"/>
        <v/>
      </c>
      <c r="I1800" t="str">
        <f t="shared" si="810"/>
        <v/>
      </c>
      <c r="J1800" t="str">
        <f t="shared" si="811"/>
        <v/>
      </c>
      <c r="K1800" t="str">
        <f t="shared" si="812"/>
        <v/>
      </c>
      <c r="L1800" t="str">
        <f t="shared" si="813"/>
        <v/>
      </c>
      <c r="M1800" t="str">
        <f t="shared" si="814"/>
        <v/>
      </c>
      <c r="N1800" t="str">
        <f t="shared" si="815"/>
        <v/>
      </c>
      <c r="O1800" t="str">
        <f t="shared" si="816"/>
        <v/>
      </c>
      <c r="P1800" t="str">
        <f t="shared" si="817"/>
        <v/>
      </c>
      <c r="Q1800" t="str">
        <f t="shared" si="818"/>
        <v/>
      </c>
      <c r="R1800" t="str">
        <f t="shared" si="819"/>
        <v/>
      </c>
      <c r="S1800" t="str">
        <f t="shared" si="820"/>
        <v/>
      </c>
      <c r="T1800" t="str">
        <f t="shared" si="821"/>
        <v/>
      </c>
      <c r="U1800" t="str">
        <f t="shared" si="822"/>
        <v/>
      </c>
      <c r="V1800" t="str">
        <f t="shared" si="823"/>
        <v/>
      </c>
      <c r="W1800" t="str">
        <f t="shared" si="824"/>
        <v/>
      </c>
      <c r="X1800" t="str">
        <f t="shared" si="825"/>
        <v/>
      </c>
      <c r="Y1800" t="str">
        <f t="shared" si="826"/>
        <v/>
      </c>
      <c r="Z1800" t="str">
        <f t="shared" si="806"/>
        <v/>
      </c>
      <c r="AA1800" t="str">
        <f t="shared" si="827"/>
        <v/>
      </c>
      <c r="AB1800" t="str">
        <f t="shared" si="828"/>
        <v/>
      </c>
      <c r="AC1800" t="str">
        <f t="shared" si="829"/>
        <v/>
      </c>
      <c r="AD1800" t="str">
        <f t="shared" si="830"/>
        <v/>
      </c>
      <c r="AE1800" t="str">
        <f t="shared" si="831"/>
        <v/>
      </c>
      <c r="AF1800" t="str">
        <f t="shared" si="832"/>
        <v/>
      </c>
    </row>
    <row r="1801" spans="4:32" ht="14.4" hidden="1">
      <c r="D1801" t="str">
        <f t="shared" si="807"/>
        <v/>
      </c>
      <c r="E1801" t="str">
        <f t="shared" si="808"/>
        <v/>
      </c>
      <c r="F1801" t="str">
        <f t="shared" si="809"/>
        <v/>
      </c>
      <c r="G1801" t="str">
        <f t="shared" si="805"/>
        <v/>
      </c>
      <c r="I1801" t="str">
        <f t="shared" si="810"/>
        <v/>
      </c>
      <c r="J1801" t="str">
        <f t="shared" si="811"/>
        <v/>
      </c>
      <c r="K1801" t="str">
        <f t="shared" si="812"/>
        <v/>
      </c>
      <c r="L1801" t="str">
        <f t="shared" si="813"/>
        <v/>
      </c>
      <c r="M1801" t="str">
        <f t="shared" si="814"/>
        <v/>
      </c>
      <c r="N1801" t="str">
        <f t="shared" si="815"/>
        <v/>
      </c>
      <c r="O1801" t="str">
        <f t="shared" si="816"/>
        <v/>
      </c>
      <c r="P1801" t="str">
        <f t="shared" si="817"/>
        <v/>
      </c>
      <c r="Q1801" t="str">
        <f t="shared" si="818"/>
        <v/>
      </c>
      <c r="R1801" t="str">
        <f t="shared" si="819"/>
        <v/>
      </c>
      <c r="S1801" t="str">
        <f t="shared" si="820"/>
        <v/>
      </c>
      <c r="T1801" t="str">
        <f t="shared" si="821"/>
        <v/>
      </c>
      <c r="U1801" t="str">
        <f t="shared" si="822"/>
        <v/>
      </c>
      <c r="V1801" t="str">
        <f t="shared" si="823"/>
        <v/>
      </c>
      <c r="W1801" t="str">
        <f t="shared" si="824"/>
        <v/>
      </c>
      <c r="X1801" t="str">
        <f t="shared" si="825"/>
        <v/>
      </c>
      <c r="Y1801" t="str">
        <f t="shared" si="826"/>
        <v/>
      </c>
      <c r="Z1801" t="str">
        <f t="shared" si="806"/>
        <v/>
      </c>
      <c r="AA1801" t="str">
        <f t="shared" si="827"/>
        <v/>
      </c>
      <c r="AB1801" t="str">
        <f t="shared" si="828"/>
        <v/>
      </c>
      <c r="AC1801" t="str">
        <f t="shared" si="829"/>
        <v/>
      </c>
      <c r="AD1801" t="str">
        <f t="shared" si="830"/>
        <v/>
      </c>
      <c r="AE1801" t="str">
        <f t="shared" si="831"/>
        <v/>
      </c>
      <c r="AF1801" t="str">
        <f t="shared" si="832"/>
        <v/>
      </c>
    </row>
    <row r="1802" spans="4:32" ht="14.4" hidden="1">
      <c r="D1802" t="str">
        <f t="shared" si="807"/>
        <v/>
      </c>
      <c r="E1802" t="str">
        <f t="shared" si="808"/>
        <v/>
      </c>
      <c r="F1802" t="str">
        <f t="shared" si="809"/>
        <v/>
      </c>
      <c r="G1802" t="str">
        <f t="shared" si="805"/>
        <v/>
      </c>
      <c r="I1802" t="str">
        <f t="shared" si="810"/>
        <v/>
      </c>
      <c r="J1802" t="str">
        <f t="shared" si="811"/>
        <v/>
      </c>
      <c r="K1802" t="str">
        <f t="shared" si="812"/>
        <v/>
      </c>
      <c r="L1802" t="str">
        <f t="shared" si="813"/>
        <v/>
      </c>
      <c r="M1802" t="str">
        <f t="shared" si="814"/>
        <v/>
      </c>
      <c r="N1802" t="str">
        <f t="shared" si="815"/>
        <v/>
      </c>
      <c r="O1802" t="str">
        <f t="shared" si="816"/>
        <v/>
      </c>
      <c r="P1802" t="str">
        <f t="shared" si="817"/>
        <v/>
      </c>
      <c r="Q1802" t="str">
        <f t="shared" si="818"/>
        <v/>
      </c>
      <c r="R1802" t="str">
        <f t="shared" si="819"/>
        <v/>
      </c>
      <c r="S1802" t="str">
        <f t="shared" si="820"/>
        <v/>
      </c>
      <c r="T1802" t="str">
        <f t="shared" si="821"/>
        <v/>
      </c>
      <c r="U1802" t="str">
        <f t="shared" si="822"/>
        <v/>
      </c>
      <c r="V1802" t="str">
        <f t="shared" si="823"/>
        <v/>
      </c>
      <c r="W1802" t="str">
        <f t="shared" si="824"/>
        <v/>
      </c>
      <c r="X1802" t="str">
        <f t="shared" si="825"/>
        <v/>
      </c>
      <c r="Y1802" t="str">
        <f t="shared" si="826"/>
        <v/>
      </c>
      <c r="Z1802" t="str">
        <f t="shared" si="806"/>
        <v/>
      </c>
      <c r="AA1802" t="str">
        <f t="shared" si="827"/>
        <v/>
      </c>
      <c r="AB1802" t="str">
        <f t="shared" si="828"/>
        <v/>
      </c>
      <c r="AC1802" t="str">
        <f t="shared" si="829"/>
        <v/>
      </c>
      <c r="AD1802" t="str">
        <f t="shared" si="830"/>
        <v/>
      </c>
      <c r="AE1802" t="str">
        <f t="shared" si="831"/>
        <v/>
      </c>
      <c r="AF1802" t="str">
        <f t="shared" si="832"/>
        <v/>
      </c>
    </row>
    <row r="1803" spans="4:32" ht="14.4" hidden="1">
      <c r="D1803" t="str">
        <f t="shared" si="807"/>
        <v/>
      </c>
      <c r="E1803" t="str">
        <f t="shared" si="808"/>
        <v/>
      </c>
      <c r="F1803" t="str">
        <f t="shared" si="809"/>
        <v/>
      </c>
      <c r="G1803" t="str">
        <f t="shared" si="805"/>
        <v/>
      </c>
      <c r="I1803" t="str">
        <f t="shared" si="810"/>
        <v/>
      </c>
      <c r="J1803" t="str">
        <f t="shared" si="811"/>
        <v/>
      </c>
      <c r="K1803" t="str">
        <f t="shared" si="812"/>
        <v/>
      </c>
      <c r="L1803" t="str">
        <f t="shared" si="813"/>
        <v/>
      </c>
      <c r="M1803" t="str">
        <f t="shared" si="814"/>
        <v/>
      </c>
      <c r="N1803" t="str">
        <f t="shared" si="815"/>
        <v/>
      </c>
      <c r="O1803" t="str">
        <f t="shared" si="816"/>
        <v/>
      </c>
      <c r="P1803" t="str">
        <f t="shared" si="817"/>
        <v/>
      </c>
      <c r="Q1803" t="str">
        <f t="shared" si="818"/>
        <v/>
      </c>
      <c r="R1803" t="str">
        <f t="shared" si="819"/>
        <v/>
      </c>
      <c r="S1803" t="str">
        <f t="shared" si="820"/>
        <v/>
      </c>
      <c r="T1803" t="str">
        <f t="shared" si="821"/>
        <v/>
      </c>
      <c r="U1803" t="str">
        <f t="shared" si="822"/>
        <v/>
      </c>
      <c r="V1803" t="str">
        <f t="shared" si="823"/>
        <v/>
      </c>
      <c r="W1803" t="str">
        <f t="shared" si="824"/>
        <v/>
      </c>
      <c r="X1803" t="str">
        <f t="shared" si="825"/>
        <v/>
      </c>
      <c r="Y1803" t="str">
        <f t="shared" si="826"/>
        <v/>
      </c>
      <c r="Z1803" t="str">
        <f t="shared" si="806"/>
        <v/>
      </c>
      <c r="AA1803" t="str">
        <f t="shared" si="827"/>
        <v/>
      </c>
      <c r="AB1803" t="str">
        <f t="shared" si="828"/>
        <v/>
      </c>
      <c r="AC1803" t="str">
        <f t="shared" si="829"/>
        <v/>
      </c>
      <c r="AD1803" t="str">
        <f t="shared" si="830"/>
        <v/>
      </c>
      <c r="AE1803" t="str">
        <f t="shared" si="831"/>
        <v/>
      </c>
      <c r="AF1803" t="str">
        <f t="shared" si="832"/>
        <v/>
      </c>
    </row>
    <row r="1804" spans="4:32" ht="14.4" hidden="1">
      <c r="D1804" t="str">
        <f t="shared" si="807"/>
        <v/>
      </c>
      <c r="E1804" t="str">
        <f t="shared" si="808"/>
        <v/>
      </c>
      <c r="F1804" t="str">
        <f t="shared" si="809"/>
        <v/>
      </c>
      <c r="G1804" t="str">
        <f t="shared" si="805"/>
        <v/>
      </c>
      <c r="I1804" t="str">
        <f t="shared" si="810"/>
        <v/>
      </c>
      <c r="J1804" t="str">
        <f t="shared" si="811"/>
        <v/>
      </c>
      <c r="K1804" t="str">
        <f t="shared" si="812"/>
        <v/>
      </c>
      <c r="L1804" t="str">
        <f t="shared" si="813"/>
        <v/>
      </c>
      <c r="M1804" t="str">
        <f t="shared" si="814"/>
        <v/>
      </c>
      <c r="N1804" t="str">
        <f t="shared" si="815"/>
        <v/>
      </c>
      <c r="O1804" t="str">
        <f t="shared" si="816"/>
        <v/>
      </c>
      <c r="P1804" t="str">
        <f t="shared" si="817"/>
        <v/>
      </c>
      <c r="Q1804" t="str">
        <f t="shared" si="818"/>
        <v/>
      </c>
      <c r="R1804" t="str">
        <f t="shared" si="819"/>
        <v/>
      </c>
      <c r="S1804" t="str">
        <f t="shared" si="820"/>
        <v/>
      </c>
      <c r="T1804" t="str">
        <f t="shared" si="821"/>
        <v/>
      </c>
      <c r="U1804" t="str">
        <f t="shared" si="822"/>
        <v/>
      </c>
      <c r="V1804" t="str">
        <f t="shared" si="823"/>
        <v/>
      </c>
      <c r="W1804" t="str">
        <f t="shared" si="824"/>
        <v/>
      </c>
      <c r="X1804" t="str">
        <f t="shared" si="825"/>
        <v/>
      </c>
      <c r="Y1804" t="str">
        <f t="shared" si="826"/>
        <v/>
      </c>
      <c r="Z1804" t="str">
        <f t="shared" si="806"/>
        <v/>
      </c>
      <c r="AA1804" t="str">
        <f t="shared" si="827"/>
        <v/>
      </c>
      <c r="AB1804" t="str">
        <f t="shared" si="828"/>
        <v/>
      </c>
      <c r="AC1804" t="str">
        <f t="shared" si="829"/>
        <v/>
      </c>
      <c r="AD1804" t="str">
        <f t="shared" si="830"/>
        <v/>
      </c>
      <c r="AE1804" t="str">
        <f t="shared" si="831"/>
        <v/>
      </c>
      <c r="AF1804" t="str">
        <f t="shared" si="832"/>
        <v/>
      </c>
    </row>
    <row r="1805" spans="4:32" ht="14.4" hidden="1">
      <c r="D1805" t="str">
        <f t="shared" si="807"/>
        <v/>
      </c>
      <c r="E1805" t="str">
        <f t="shared" si="808"/>
        <v/>
      </c>
      <c r="F1805" t="str">
        <f t="shared" si="809"/>
        <v/>
      </c>
      <c r="G1805" t="str">
        <f t="shared" si="805"/>
        <v/>
      </c>
      <c r="I1805" t="str">
        <f t="shared" si="810"/>
        <v/>
      </c>
      <c r="J1805" t="str">
        <f t="shared" si="811"/>
        <v/>
      </c>
      <c r="K1805" t="str">
        <f t="shared" si="812"/>
        <v/>
      </c>
      <c r="L1805" t="str">
        <f t="shared" si="813"/>
        <v/>
      </c>
      <c r="M1805" t="str">
        <f t="shared" si="814"/>
        <v/>
      </c>
      <c r="N1805" t="str">
        <f t="shared" si="815"/>
        <v/>
      </c>
      <c r="O1805" t="str">
        <f t="shared" si="816"/>
        <v/>
      </c>
      <c r="P1805" t="str">
        <f t="shared" si="817"/>
        <v/>
      </c>
      <c r="Q1805" t="str">
        <f t="shared" si="818"/>
        <v/>
      </c>
      <c r="R1805" t="str">
        <f t="shared" si="819"/>
        <v/>
      </c>
      <c r="S1805" t="str">
        <f t="shared" si="820"/>
        <v/>
      </c>
      <c r="T1805" t="str">
        <f t="shared" si="821"/>
        <v/>
      </c>
      <c r="U1805" t="str">
        <f t="shared" si="822"/>
        <v/>
      </c>
      <c r="V1805" t="str">
        <f t="shared" si="823"/>
        <v/>
      </c>
      <c r="W1805" t="str">
        <f t="shared" si="824"/>
        <v/>
      </c>
      <c r="X1805" t="str">
        <f t="shared" si="825"/>
        <v/>
      </c>
      <c r="Y1805" t="str">
        <f t="shared" si="826"/>
        <v/>
      </c>
      <c r="Z1805" t="str">
        <f t="shared" si="806"/>
        <v/>
      </c>
      <c r="AA1805" t="str">
        <f t="shared" si="827"/>
        <v/>
      </c>
      <c r="AB1805" t="str">
        <f t="shared" si="828"/>
        <v/>
      </c>
      <c r="AC1805" t="str">
        <f t="shared" si="829"/>
        <v/>
      </c>
      <c r="AD1805" t="str">
        <f t="shared" si="830"/>
        <v/>
      </c>
      <c r="AE1805" t="str">
        <f t="shared" si="831"/>
        <v/>
      </c>
      <c r="AF1805" t="str">
        <f t="shared" si="832"/>
        <v/>
      </c>
    </row>
    <row r="1806" spans="4:32" ht="14.4" hidden="1">
      <c r="D1806" t="str">
        <f t="shared" si="807"/>
        <v/>
      </c>
      <c r="E1806" t="str">
        <f t="shared" si="808"/>
        <v/>
      </c>
      <c r="F1806" t="str">
        <f t="shared" si="809"/>
        <v/>
      </c>
      <c r="G1806" t="str">
        <f t="shared" si="805"/>
        <v/>
      </c>
      <c r="I1806" t="str">
        <f t="shared" si="810"/>
        <v/>
      </c>
      <c r="J1806" t="str">
        <f t="shared" si="811"/>
        <v/>
      </c>
      <c r="K1806" t="str">
        <f t="shared" si="812"/>
        <v/>
      </c>
      <c r="L1806" t="str">
        <f t="shared" si="813"/>
        <v/>
      </c>
      <c r="M1806" t="str">
        <f t="shared" si="814"/>
        <v/>
      </c>
      <c r="N1806" t="str">
        <f t="shared" si="815"/>
        <v/>
      </c>
      <c r="O1806" t="str">
        <f t="shared" si="816"/>
        <v/>
      </c>
      <c r="P1806" t="str">
        <f t="shared" si="817"/>
        <v/>
      </c>
      <c r="Q1806" t="str">
        <f t="shared" si="818"/>
        <v/>
      </c>
      <c r="R1806" t="str">
        <f t="shared" si="819"/>
        <v/>
      </c>
      <c r="S1806" t="str">
        <f t="shared" si="820"/>
        <v/>
      </c>
      <c r="T1806" t="str">
        <f t="shared" si="821"/>
        <v/>
      </c>
      <c r="U1806" t="str">
        <f t="shared" si="822"/>
        <v/>
      </c>
      <c r="V1806" t="str">
        <f t="shared" si="823"/>
        <v/>
      </c>
      <c r="W1806" t="str">
        <f t="shared" si="824"/>
        <v/>
      </c>
      <c r="X1806" t="str">
        <f t="shared" si="825"/>
        <v/>
      </c>
      <c r="Y1806" t="str">
        <f t="shared" si="826"/>
        <v/>
      </c>
      <c r="Z1806" t="str">
        <f t="shared" si="806"/>
        <v/>
      </c>
      <c r="AA1806" t="str">
        <f t="shared" si="827"/>
        <v/>
      </c>
      <c r="AB1806" t="str">
        <f t="shared" si="828"/>
        <v/>
      </c>
      <c r="AC1806" t="str">
        <f t="shared" si="829"/>
        <v/>
      </c>
      <c r="AD1806" t="str">
        <f t="shared" si="830"/>
        <v/>
      </c>
      <c r="AE1806" t="str">
        <f t="shared" si="831"/>
        <v/>
      </c>
      <c r="AF1806" t="str">
        <f t="shared" si="832"/>
        <v/>
      </c>
    </row>
    <row r="1807" spans="4:32" ht="14.4" hidden="1">
      <c r="D1807" t="str">
        <f t="shared" si="807"/>
        <v/>
      </c>
      <c r="E1807" t="str">
        <f t="shared" si="808"/>
        <v/>
      </c>
      <c r="F1807" t="str">
        <f t="shared" si="809"/>
        <v/>
      </c>
      <c r="G1807" t="str">
        <f t="shared" si="805"/>
        <v/>
      </c>
      <c r="I1807" t="str">
        <f t="shared" si="810"/>
        <v/>
      </c>
      <c r="J1807" t="str">
        <f t="shared" si="811"/>
        <v/>
      </c>
      <c r="K1807" t="str">
        <f t="shared" si="812"/>
        <v/>
      </c>
      <c r="L1807" t="str">
        <f t="shared" si="813"/>
        <v/>
      </c>
      <c r="M1807" t="str">
        <f t="shared" si="814"/>
        <v/>
      </c>
      <c r="N1807" t="str">
        <f t="shared" si="815"/>
        <v/>
      </c>
      <c r="O1807" t="str">
        <f t="shared" si="816"/>
        <v/>
      </c>
      <c r="P1807" t="str">
        <f t="shared" si="817"/>
        <v/>
      </c>
      <c r="Q1807" t="str">
        <f t="shared" si="818"/>
        <v/>
      </c>
      <c r="R1807" t="str">
        <f t="shared" si="819"/>
        <v/>
      </c>
      <c r="S1807" t="str">
        <f t="shared" si="820"/>
        <v/>
      </c>
      <c r="T1807" t="str">
        <f t="shared" si="821"/>
        <v/>
      </c>
      <c r="U1807" t="str">
        <f t="shared" si="822"/>
        <v/>
      </c>
      <c r="V1807" t="str">
        <f t="shared" si="823"/>
        <v/>
      </c>
      <c r="W1807" t="str">
        <f t="shared" si="824"/>
        <v/>
      </c>
      <c r="X1807" t="str">
        <f t="shared" si="825"/>
        <v/>
      </c>
      <c r="Y1807" t="str">
        <f t="shared" si="826"/>
        <v/>
      </c>
      <c r="Z1807" t="str">
        <f t="shared" si="806"/>
        <v/>
      </c>
      <c r="AA1807" t="str">
        <f t="shared" si="827"/>
        <v/>
      </c>
      <c r="AB1807" t="str">
        <f t="shared" si="828"/>
        <v/>
      </c>
      <c r="AC1807" t="str">
        <f t="shared" si="829"/>
        <v/>
      </c>
      <c r="AD1807" t="str">
        <f t="shared" si="830"/>
        <v/>
      </c>
      <c r="AE1807" t="str">
        <f t="shared" si="831"/>
        <v/>
      </c>
      <c r="AF1807" t="str">
        <f t="shared" si="832"/>
        <v/>
      </c>
    </row>
    <row r="1808" spans="4:32" ht="14.4" hidden="1">
      <c r="D1808" t="str">
        <f t="shared" si="807"/>
        <v/>
      </c>
      <c r="E1808" t="str">
        <f t="shared" si="808"/>
        <v/>
      </c>
      <c r="F1808" t="str">
        <f t="shared" si="809"/>
        <v/>
      </c>
      <c r="G1808" t="str">
        <f t="shared" si="805"/>
        <v/>
      </c>
      <c r="I1808" t="str">
        <f t="shared" si="810"/>
        <v/>
      </c>
      <c r="J1808" t="str">
        <f t="shared" si="811"/>
        <v/>
      </c>
      <c r="K1808" t="str">
        <f t="shared" si="812"/>
        <v/>
      </c>
      <c r="L1808" t="str">
        <f t="shared" si="813"/>
        <v/>
      </c>
      <c r="M1808" t="str">
        <f t="shared" si="814"/>
        <v/>
      </c>
      <c r="N1808" t="str">
        <f t="shared" si="815"/>
        <v/>
      </c>
      <c r="O1808" t="str">
        <f t="shared" si="816"/>
        <v/>
      </c>
      <c r="P1808" t="str">
        <f t="shared" si="817"/>
        <v/>
      </c>
      <c r="Q1808" t="str">
        <f t="shared" si="818"/>
        <v/>
      </c>
      <c r="R1808" t="str">
        <f t="shared" si="819"/>
        <v/>
      </c>
      <c r="S1808" t="str">
        <f t="shared" si="820"/>
        <v/>
      </c>
      <c r="T1808" t="str">
        <f t="shared" si="821"/>
        <v/>
      </c>
      <c r="U1808" t="str">
        <f t="shared" si="822"/>
        <v/>
      </c>
      <c r="V1808" t="str">
        <f t="shared" si="823"/>
        <v/>
      </c>
      <c r="W1808" t="str">
        <f t="shared" si="824"/>
        <v/>
      </c>
      <c r="X1808" t="str">
        <f t="shared" si="825"/>
        <v/>
      </c>
      <c r="Y1808" t="str">
        <f t="shared" si="826"/>
        <v/>
      </c>
      <c r="Z1808" t="str">
        <f t="shared" si="806"/>
        <v/>
      </c>
      <c r="AA1808" t="str">
        <f t="shared" si="827"/>
        <v/>
      </c>
      <c r="AB1808" t="str">
        <f t="shared" si="828"/>
        <v/>
      </c>
      <c r="AC1808" t="str">
        <f t="shared" si="829"/>
        <v/>
      </c>
      <c r="AD1808" t="str">
        <f t="shared" si="830"/>
        <v/>
      </c>
      <c r="AE1808" t="str">
        <f t="shared" si="831"/>
        <v/>
      </c>
      <c r="AF1808" t="str">
        <f t="shared" si="832"/>
        <v/>
      </c>
    </row>
    <row r="1809" spans="4:32" ht="14.4" hidden="1">
      <c r="D1809" t="str">
        <f t="shared" si="807"/>
        <v/>
      </c>
      <c r="E1809" t="str">
        <f t="shared" si="808"/>
        <v/>
      </c>
      <c r="F1809" t="str">
        <f t="shared" si="809"/>
        <v/>
      </c>
      <c r="G1809" t="str">
        <f t="shared" si="805"/>
        <v/>
      </c>
      <c r="I1809" t="str">
        <f t="shared" si="810"/>
        <v/>
      </c>
      <c r="J1809" t="str">
        <f t="shared" si="811"/>
        <v/>
      </c>
      <c r="K1809" t="str">
        <f t="shared" si="812"/>
        <v/>
      </c>
      <c r="L1809" t="str">
        <f t="shared" si="813"/>
        <v/>
      </c>
      <c r="M1809" t="str">
        <f t="shared" si="814"/>
        <v/>
      </c>
      <c r="N1809" t="str">
        <f t="shared" si="815"/>
        <v/>
      </c>
      <c r="O1809" t="str">
        <f t="shared" si="816"/>
        <v/>
      </c>
      <c r="P1809" t="str">
        <f t="shared" si="817"/>
        <v/>
      </c>
      <c r="Q1809" t="str">
        <f t="shared" si="818"/>
        <v/>
      </c>
      <c r="R1809" t="str">
        <f t="shared" si="819"/>
        <v/>
      </c>
      <c r="S1809" t="str">
        <f t="shared" si="820"/>
        <v/>
      </c>
      <c r="T1809" t="str">
        <f t="shared" si="821"/>
        <v/>
      </c>
      <c r="U1809" t="str">
        <f t="shared" si="822"/>
        <v/>
      </c>
      <c r="V1809" t="str">
        <f t="shared" si="823"/>
        <v/>
      </c>
      <c r="W1809" t="str">
        <f t="shared" si="824"/>
        <v/>
      </c>
      <c r="X1809" t="str">
        <f t="shared" si="825"/>
        <v/>
      </c>
      <c r="Y1809" t="str">
        <f t="shared" si="826"/>
        <v/>
      </c>
      <c r="Z1809" t="str">
        <f t="shared" si="806"/>
        <v/>
      </c>
      <c r="AA1809" t="str">
        <f t="shared" si="827"/>
        <v/>
      </c>
      <c r="AB1809" t="str">
        <f t="shared" si="828"/>
        <v/>
      </c>
      <c r="AC1809" t="str">
        <f t="shared" si="829"/>
        <v/>
      </c>
      <c r="AD1809" t="str">
        <f t="shared" si="830"/>
        <v/>
      </c>
      <c r="AE1809" t="str">
        <f t="shared" si="831"/>
        <v/>
      </c>
      <c r="AF1809" t="str">
        <f t="shared" si="832"/>
        <v/>
      </c>
    </row>
    <row r="1810" spans="4:32" ht="14.4" hidden="1">
      <c r="D1810" t="str">
        <f t="shared" si="807"/>
        <v/>
      </c>
      <c r="E1810" t="str">
        <f t="shared" si="808"/>
        <v/>
      </c>
      <c r="F1810" t="str">
        <f t="shared" si="809"/>
        <v/>
      </c>
      <c r="G1810" t="str">
        <f t="shared" si="805"/>
        <v/>
      </c>
      <c r="I1810" t="str">
        <f t="shared" si="810"/>
        <v/>
      </c>
      <c r="J1810" t="str">
        <f t="shared" si="811"/>
        <v/>
      </c>
      <c r="K1810" t="str">
        <f t="shared" si="812"/>
        <v/>
      </c>
      <c r="L1810" t="str">
        <f t="shared" si="813"/>
        <v/>
      </c>
      <c r="M1810" t="str">
        <f t="shared" si="814"/>
        <v/>
      </c>
      <c r="N1810" t="str">
        <f t="shared" si="815"/>
        <v/>
      </c>
      <c r="O1810" t="str">
        <f t="shared" si="816"/>
        <v/>
      </c>
      <c r="P1810" t="str">
        <f t="shared" si="817"/>
        <v/>
      </c>
      <c r="Q1810" t="str">
        <f t="shared" si="818"/>
        <v/>
      </c>
      <c r="R1810" t="str">
        <f t="shared" si="819"/>
        <v/>
      </c>
      <c r="S1810" t="str">
        <f t="shared" si="820"/>
        <v/>
      </c>
      <c r="T1810" t="str">
        <f t="shared" si="821"/>
        <v/>
      </c>
      <c r="U1810" t="str">
        <f t="shared" si="822"/>
        <v/>
      </c>
      <c r="V1810" t="str">
        <f t="shared" si="823"/>
        <v/>
      </c>
      <c r="W1810" t="str">
        <f t="shared" si="824"/>
        <v/>
      </c>
      <c r="X1810" t="str">
        <f t="shared" si="825"/>
        <v/>
      </c>
      <c r="Y1810" t="str">
        <f t="shared" si="826"/>
        <v/>
      </c>
      <c r="Z1810" t="str">
        <f t="shared" si="806"/>
        <v/>
      </c>
      <c r="AA1810" t="str">
        <f t="shared" si="827"/>
        <v/>
      </c>
      <c r="AB1810" t="str">
        <f t="shared" si="828"/>
        <v/>
      </c>
      <c r="AC1810" t="str">
        <f t="shared" si="829"/>
        <v/>
      </c>
      <c r="AD1810" t="str">
        <f t="shared" si="830"/>
        <v/>
      </c>
      <c r="AE1810" t="str">
        <f t="shared" si="831"/>
        <v/>
      </c>
      <c r="AF1810" t="str">
        <f t="shared" si="832"/>
        <v/>
      </c>
    </row>
    <row r="1811" spans="4:32" ht="14.4" hidden="1">
      <c r="D1811" t="str">
        <f t="shared" si="807"/>
        <v/>
      </c>
      <c r="E1811" t="str">
        <f t="shared" si="808"/>
        <v/>
      </c>
      <c r="F1811" t="str">
        <f t="shared" si="809"/>
        <v/>
      </c>
      <c r="G1811" t="str">
        <f t="shared" si="805"/>
        <v/>
      </c>
      <c r="I1811" t="str">
        <f t="shared" si="810"/>
        <v/>
      </c>
      <c r="J1811" t="str">
        <f t="shared" si="811"/>
        <v/>
      </c>
      <c r="K1811" t="str">
        <f t="shared" si="812"/>
        <v/>
      </c>
      <c r="L1811" t="str">
        <f t="shared" si="813"/>
        <v/>
      </c>
      <c r="M1811" t="str">
        <f t="shared" si="814"/>
        <v/>
      </c>
      <c r="N1811" t="str">
        <f t="shared" si="815"/>
        <v/>
      </c>
      <c r="O1811" t="str">
        <f t="shared" si="816"/>
        <v/>
      </c>
      <c r="P1811" t="str">
        <f t="shared" si="817"/>
        <v/>
      </c>
      <c r="Q1811" t="str">
        <f t="shared" si="818"/>
        <v/>
      </c>
      <c r="R1811" t="str">
        <f t="shared" si="819"/>
        <v/>
      </c>
      <c r="S1811" t="str">
        <f t="shared" si="820"/>
        <v/>
      </c>
      <c r="T1811" t="str">
        <f t="shared" si="821"/>
        <v/>
      </c>
      <c r="U1811" t="str">
        <f t="shared" si="822"/>
        <v/>
      </c>
      <c r="V1811" t="str">
        <f t="shared" si="823"/>
        <v/>
      </c>
      <c r="W1811" t="str">
        <f t="shared" si="824"/>
        <v/>
      </c>
      <c r="X1811" t="str">
        <f t="shared" si="825"/>
        <v/>
      </c>
      <c r="Y1811" t="str">
        <f t="shared" si="826"/>
        <v/>
      </c>
      <c r="Z1811" t="str">
        <f t="shared" si="806"/>
        <v/>
      </c>
      <c r="AA1811" t="str">
        <f t="shared" si="827"/>
        <v/>
      </c>
      <c r="AB1811" t="str">
        <f t="shared" si="828"/>
        <v/>
      </c>
      <c r="AC1811" t="str">
        <f t="shared" si="829"/>
        <v/>
      </c>
      <c r="AD1811" t="str">
        <f t="shared" si="830"/>
        <v/>
      </c>
      <c r="AE1811" t="str">
        <f t="shared" si="831"/>
        <v/>
      </c>
      <c r="AF1811" t="str">
        <f t="shared" si="832"/>
        <v/>
      </c>
    </row>
    <row r="1812" spans="4:32" ht="14.4" hidden="1">
      <c r="D1812" t="str">
        <f t="shared" si="807"/>
        <v/>
      </c>
      <c r="E1812" t="str">
        <f t="shared" si="808"/>
        <v/>
      </c>
      <c r="F1812" t="str">
        <f t="shared" si="809"/>
        <v/>
      </c>
      <c r="G1812" t="str">
        <f t="shared" si="805"/>
        <v/>
      </c>
      <c r="I1812" t="str">
        <f t="shared" si="810"/>
        <v/>
      </c>
      <c r="J1812" t="str">
        <f t="shared" si="811"/>
        <v/>
      </c>
      <c r="K1812" t="str">
        <f t="shared" si="812"/>
        <v/>
      </c>
      <c r="L1812" t="str">
        <f t="shared" si="813"/>
        <v/>
      </c>
      <c r="M1812" t="str">
        <f t="shared" si="814"/>
        <v/>
      </c>
      <c r="N1812" t="str">
        <f t="shared" si="815"/>
        <v/>
      </c>
      <c r="O1812" t="str">
        <f t="shared" si="816"/>
        <v/>
      </c>
      <c r="P1812" t="str">
        <f t="shared" si="817"/>
        <v/>
      </c>
      <c r="Q1812" t="str">
        <f t="shared" si="818"/>
        <v/>
      </c>
      <c r="R1812" t="str">
        <f t="shared" si="819"/>
        <v/>
      </c>
      <c r="S1812" t="str">
        <f t="shared" si="820"/>
        <v/>
      </c>
      <c r="T1812" t="str">
        <f t="shared" si="821"/>
        <v/>
      </c>
      <c r="U1812" t="str">
        <f t="shared" si="822"/>
        <v/>
      </c>
      <c r="V1812" t="str">
        <f t="shared" si="823"/>
        <v/>
      </c>
      <c r="W1812" t="str">
        <f t="shared" si="824"/>
        <v/>
      </c>
      <c r="X1812" t="str">
        <f t="shared" si="825"/>
        <v/>
      </c>
      <c r="Y1812" t="str">
        <f t="shared" si="826"/>
        <v/>
      </c>
      <c r="Z1812" t="str">
        <f t="shared" si="806"/>
        <v/>
      </c>
      <c r="AA1812" t="str">
        <f t="shared" si="827"/>
        <v/>
      </c>
      <c r="AB1812" t="str">
        <f t="shared" si="828"/>
        <v/>
      </c>
      <c r="AC1812" t="str">
        <f t="shared" si="829"/>
        <v/>
      </c>
      <c r="AD1812" t="str">
        <f t="shared" si="830"/>
        <v/>
      </c>
      <c r="AE1812" t="str">
        <f t="shared" si="831"/>
        <v/>
      </c>
      <c r="AF1812" t="str">
        <f t="shared" si="832"/>
        <v/>
      </c>
    </row>
    <row r="1813" spans="4:32" ht="14.4" hidden="1">
      <c r="D1813" t="str">
        <f t="shared" si="807"/>
        <v/>
      </c>
      <c r="E1813" t="str">
        <f t="shared" si="808"/>
        <v/>
      </c>
      <c r="F1813" t="str">
        <f t="shared" si="809"/>
        <v/>
      </c>
      <c r="G1813" t="str">
        <f t="shared" si="805"/>
        <v/>
      </c>
      <c r="I1813" t="str">
        <f t="shared" si="810"/>
        <v/>
      </c>
      <c r="J1813" t="str">
        <f t="shared" si="811"/>
        <v/>
      </c>
      <c r="K1813" t="str">
        <f t="shared" si="812"/>
        <v/>
      </c>
      <c r="L1813" t="str">
        <f t="shared" si="813"/>
        <v/>
      </c>
      <c r="M1813" t="str">
        <f t="shared" si="814"/>
        <v/>
      </c>
      <c r="N1813" t="str">
        <f t="shared" si="815"/>
        <v/>
      </c>
      <c r="O1813" t="str">
        <f t="shared" si="816"/>
        <v/>
      </c>
      <c r="P1813" t="str">
        <f t="shared" si="817"/>
        <v/>
      </c>
      <c r="Q1813" t="str">
        <f t="shared" si="818"/>
        <v/>
      </c>
      <c r="R1813" t="str">
        <f t="shared" si="819"/>
        <v/>
      </c>
      <c r="S1813" t="str">
        <f t="shared" si="820"/>
        <v/>
      </c>
      <c r="T1813" t="str">
        <f t="shared" si="821"/>
        <v/>
      </c>
      <c r="U1813" t="str">
        <f t="shared" si="822"/>
        <v/>
      </c>
      <c r="V1813" t="str">
        <f t="shared" si="823"/>
        <v/>
      </c>
      <c r="W1813" t="str">
        <f t="shared" si="824"/>
        <v/>
      </c>
      <c r="X1813" t="str">
        <f t="shared" si="825"/>
        <v/>
      </c>
      <c r="Y1813" t="str">
        <f t="shared" si="826"/>
        <v/>
      </c>
      <c r="Z1813" t="str">
        <f t="shared" si="806"/>
        <v/>
      </c>
      <c r="AA1813" t="str">
        <f t="shared" si="827"/>
        <v/>
      </c>
      <c r="AB1813" t="str">
        <f t="shared" si="828"/>
        <v/>
      </c>
      <c r="AC1813" t="str">
        <f t="shared" si="829"/>
        <v/>
      </c>
      <c r="AD1813" t="str">
        <f t="shared" si="830"/>
        <v/>
      </c>
      <c r="AE1813" t="str">
        <f t="shared" si="831"/>
        <v/>
      </c>
      <c r="AF1813" t="str">
        <f t="shared" si="832"/>
        <v/>
      </c>
    </row>
    <row r="1814" spans="4:32" ht="14.4" hidden="1">
      <c r="D1814" t="str">
        <f t="shared" si="807"/>
        <v/>
      </c>
      <c r="E1814" t="str">
        <f t="shared" si="808"/>
        <v/>
      </c>
      <c r="F1814" t="str">
        <f t="shared" si="809"/>
        <v/>
      </c>
      <c r="G1814" t="str">
        <f t="shared" si="805"/>
        <v/>
      </c>
      <c r="I1814" t="str">
        <f t="shared" si="810"/>
        <v/>
      </c>
      <c r="J1814" t="str">
        <f t="shared" si="811"/>
        <v/>
      </c>
      <c r="K1814" t="str">
        <f t="shared" si="812"/>
        <v/>
      </c>
      <c r="L1814" t="str">
        <f t="shared" si="813"/>
        <v/>
      </c>
      <c r="M1814" t="str">
        <f t="shared" si="814"/>
        <v/>
      </c>
      <c r="N1814" t="str">
        <f t="shared" si="815"/>
        <v/>
      </c>
      <c r="O1814" t="str">
        <f t="shared" si="816"/>
        <v/>
      </c>
      <c r="P1814" t="str">
        <f t="shared" si="817"/>
        <v/>
      </c>
      <c r="Q1814" t="str">
        <f t="shared" si="818"/>
        <v/>
      </c>
      <c r="R1814" t="str">
        <f t="shared" si="819"/>
        <v/>
      </c>
      <c r="S1814" t="str">
        <f t="shared" si="820"/>
        <v/>
      </c>
      <c r="T1814" t="str">
        <f t="shared" si="821"/>
        <v/>
      </c>
      <c r="U1814" t="str">
        <f t="shared" si="822"/>
        <v/>
      </c>
      <c r="V1814" t="str">
        <f t="shared" si="823"/>
        <v/>
      </c>
      <c r="W1814" t="str">
        <f t="shared" si="824"/>
        <v/>
      </c>
      <c r="X1814" t="str">
        <f t="shared" si="825"/>
        <v/>
      </c>
      <c r="Y1814" t="str">
        <f t="shared" si="826"/>
        <v/>
      </c>
      <c r="Z1814" t="str">
        <f t="shared" si="806"/>
        <v/>
      </c>
      <c r="AA1814" t="str">
        <f t="shared" si="827"/>
        <v/>
      </c>
      <c r="AB1814" t="str">
        <f t="shared" si="828"/>
        <v/>
      </c>
      <c r="AC1814" t="str">
        <f t="shared" si="829"/>
        <v/>
      </c>
      <c r="AD1814" t="str">
        <f t="shared" si="830"/>
        <v/>
      </c>
      <c r="AE1814" t="str">
        <f t="shared" si="831"/>
        <v/>
      </c>
      <c r="AF1814" t="str">
        <f t="shared" si="832"/>
        <v/>
      </c>
    </row>
    <row r="1815" spans="4:32" ht="14.4" hidden="1">
      <c r="D1815" t="str">
        <f t="shared" si="807"/>
        <v/>
      </c>
      <c r="E1815" t="str">
        <f t="shared" si="808"/>
        <v/>
      </c>
      <c r="F1815" t="str">
        <f t="shared" si="809"/>
        <v/>
      </c>
      <c r="G1815" t="str">
        <f t="shared" si="805"/>
        <v/>
      </c>
      <c r="I1815" t="str">
        <f t="shared" si="810"/>
        <v/>
      </c>
      <c r="J1815" t="str">
        <f t="shared" si="811"/>
        <v/>
      </c>
      <c r="K1815" t="str">
        <f t="shared" si="812"/>
        <v/>
      </c>
      <c r="L1815" t="str">
        <f t="shared" si="813"/>
        <v/>
      </c>
      <c r="M1815" t="str">
        <f t="shared" si="814"/>
        <v/>
      </c>
      <c r="N1815" t="str">
        <f t="shared" si="815"/>
        <v/>
      </c>
      <c r="O1815" t="str">
        <f t="shared" si="816"/>
        <v/>
      </c>
      <c r="P1815" t="str">
        <f t="shared" si="817"/>
        <v/>
      </c>
      <c r="Q1815" t="str">
        <f t="shared" si="818"/>
        <v/>
      </c>
      <c r="R1815" t="str">
        <f t="shared" si="819"/>
        <v/>
      </c>
      <c r="S1815" t="str">
        <f t="shared" si="820"/>
        <v/>
      </c>
      <c r="T1815" t="str">
        <f t="shared" si="821"/>
        <v/>
      </c>
      <c r="U1815" t="str">
        <f t="shared" si="822"/>
        <v/>
      </c>
      <c r="V1815" t="str">
        <f t="shared" si="823"/>
        <v/>
      </c>
      <c r="W1815" t="str">
        <f t="shared" si="824"/>
        <v/>
      </c>
      <c r="X1815" t="str">
        <f t="shared" si="825"/>
        <v/>
      </c>
      <c r="Y1815" t="str">
        <f t="shared" si="826"/>
        <v/>
      </c>
      <c r="Z1815" t="str">
        <f t="shared" si="806"/>
        <v/>
      </c>
      <c r="AA1815" t="str">
        <f t="shared" si="827"/>
        <v/>
      </c>
      <c r="AB1815" t="str">
        <f t="shared" si="828"/>
        <v/>
      </c>
      <c r="AC1815" t="str">
        <f t="shared" si="829"/>
        <v/>
      </c>
      <c r="AD1815" t="str">
        <f t="shared" si="830"/>
        <v/>
      </c>
      <c r="AE1815" t="str">
        <f t="shared" si="831"/>
        <v/>
      </c>
      <c r="AF1815" t="str">
        <f t="shared" si="832"/>
        <v/>
      </c>
    </row>
    <row r="1816" spans="4:32" ht="14.4" hidden="1">
      <c r="D1816" t="str">
        <f t="shared" si="807"/>
        <v/>
      </c>
      <c r="E1816" t="str">
        <f t="shared" si="808"/>
        <v/>
      </c>
      <c r="F1816" t="str">
        <f t="shared" si="809"/>
        <v/>
      </c>
      <c r="G1816" t="str">
        <f t="shared" si="805"/>
        <v/>
      </c>
      <c r="I1816" t="str">
        <f t="shared" si="810"/>
        <v/>
      </c>
      <c r="J1816" t="str">
        <f t="shared" si="811"/>
        <v/>
      </c>
      <c r="K1816" t="str">
        <f t="shared" si="812"/>
        <v/>
      </c>
      <c r="L1816" t="str">
        <f t="shared" si="813"/>
        <v/>
      </c>
      <c r="M1816" t="str">
        <f t="shared" si="814"/>
        <v/>
      </c>
      <c r="N1816" t="str">
        <f t="shared" si="815"/>
        <v/>
      </c>
      <c r="O1816" t="str">
        <f t="shared" si="816"/>
        <v/>
      </c>
      <c r="P1816" t="str">
        <f t="shared" si="817"/>
        <v/>
      </c>
      <c r="Q1816" t="str">
        <f t="shared" si="818"/>
        <v/>
      </c>
      <c r="R1816" t="str">
        <f t="shared" si="819"/>
        <v/>
      </c>
      <c r="S1816" t="str">
        <f t="shared" si="820"/>
        <v/>
      </c>
      <c r="T1816" t="str">
        <f t="shared" si="821"/>
        <v/>
      </c>
      <c r="U1816" t="str">
        <f t="shared" si="822"/>
        <v/>
      </c>
      <c r="V1816" t="str">
        <f t="shared" si="823"/>
        <v/>
      </c>
      <c r="W1816" t="str">
        <f t="shared" si="824"/>
        <v/>
      </c>
      <c r="X1816" t="str">
        <f t="shared" si="825"/>
        <v/>
      </c>
      <c r="Y1816" t="str">
        <f t="shared" si="826"/>
        <v/>
      </c>
      <c r="Z1816" t="str">
        <f t="shared" si="806"/>
        <v/>
      </c>
      <c r="AA1816" t="str">
        <f t="shared" si="827"/>
        <v/>
      </c>
      <c r="AB1816" t="str">
        <f t="shared" si="828"/>
        <v/>
      </c>
      <c r="AC1816" t="str">
        <f t="shared" si="829"/>
        <v/>
      </c>
      <c r="AD1816" t="str">
        <f t="shared" si="830"/>
        <v/>
      </c>
      <c r="AE1816" t="str">
        <f t="shared" si="831"/>
        <v/>
      </c>
      <c r="AF1816" t="str">
        <f t="shared" si="832"/>
        <v/>
      </c>
    </row>
    <row r="1817" spans="4:32" ht="14.4" hidden="1">
      <c r="D1817" t="str">
        <f t="shared" si="807"/>
        <v/>
      </c>
      <c r="E1817" t="str">
        <f t="shared" si="808"/>
        <v/>
      </c>
      <c r="F1817" t="str">
        <f t="shared" si="809"/>
        <v/>
      </c>
      <c r="G1817" t="str">
        <f t="shared" si="805"/>
        <v/>
      </c>
      <c r="I1817" t="str">
        <f t="shared" si="810"/>
        <v/>
      </c>
      <c r="J1817" t="str">
        <f t="shared" si="811"/>
        <v/>
      </c>
      <c r="K1817" t="str">
        <f t="shared" si="812"/>
        <v/>
      </c>
      <c r="L1817" t="str">
        <f t="shared" si="813"/>
        <v/>
      </c>
      <c r="M1817" t="str">
        <f t="shared" si="814"/>
        <v/>
      </c>
      <c r="N1817" t="str">
        <f t="shared" si="815"/>
        <v/>
      </c>
      <c r="O1817" t="str">
        <f t="shared" si="816"/>
        <v/>
      </c>
      <c r="P1817" t="str">
        <f t="shared" si="817"/>
        <v/>
      </c>
      <c r="Q1817" t="str">
        <f t="shared" si="818"/>
        <v/>
      </c>
      <c r="R1817" t="str">
        <f t="shared" si="819"/>
        <v/>
      </c>
      <c r="S1817" t="str">
        <f t="shared" si="820"/>
        <v/>
      </c>
      <c r="T1817" t="str">
        <f t="shared" si="821"/>
        <v/>
      </c>
      <c r="U1817" t="str">
        <f t="shared" si="822"/>
        <v/>
      </c>
      <c r="V1817" t="str">
        <f t="shared" si="823"/>
        <v/>
      </c>
      <c r="W1817" t="str">
        <f t="shared" si="824"/>
        <v/>
      </c>
      <c r="X1817" t="str">
        <f t="shared" si="825"/>
        <v/>
      </c>
      <c r="Y1817" t="str">
        <f t="shared" si="826"/>
        <v/>
      </c>
      <c r="Z1817" t="str">
        <f t="shared" si="806"/>
        <v/>
      </c>
      <c r="AA1817" t="str">
        <f t="shared" si="827"/>
        <v/>
      </c>
      <c r="AB1817" t="str">
        <f t="shared" si="828"/>
        <v/>
      </c>
      <c r="AC1817" t="str">
        <f t="shared" si="829"/>
        <v/>
      </c>
      <c r="AD1817" t="str">
        <f t="shared" si="830"/>
        <v/>
      </c>
      <c r="AE1817" t="str">
        <f t="shared" si="831"/>
        <v/>
      </c>
      <c r="AF1817" t="str">
        <f t="shared" si="832"/>
        <v/>
      </c>
    </row>
    <row r="1818" spans="4:32" ht="14.4" hidden="1">
      <c r="D1818" t="str">
        <f t="shared" si="807"/>
        <v/>
      </c>
      <c r="E1818" t="str">
        <f t="shared" si="808"/>
        <v/>
      </c>
      <c r="F1818" t="str">
        <f t="shared" si="809"/>
        <v/>
      </c>
      <c r="G1818" t="str">
        <f t="shared" si="805"/>
        <v/>
      </c>
      <c r="I1818" t="str">
        <f t="shared" si="810"/>
        <v/>
      </c>
      <c r="J1818" t="str">
        <f t="shared" si="811"/>
        <v/>
      </c>
      <c r="K1818" t="str">
        <f t="shared" si="812"/>
        <v/>
      </c>
      <c r="L1818" t="str">
        <f t="shared" si="813"/>
        <v/>
      </c>
      <c r="M1818" t="str">
        <f t="shared" si="814"/>
        <v/>
      </c>
      <c r="N1818" t="str">
        <f t="shared" si="815"/>
        <v/>
      </c>
      <c r="O1818" t="str">
        <f t="shared" si="816"/>
        <v/>
      </c>
      <c r="P1818" t="str">
        <f t="shared" si="817"/>
        <v/>
      </c>
      <c r="Q1818" t="str">
        <f t="shared" si="818"/>
        <v/>
      </c>
      <c r="R1818" t="str">
        <f t="shared" si="819"/>
        <v/>
      </c>
      <c r="S1818" t="str">
        <f t="shared" si="820"/>
        <v/>
      </c>
      <c r="T1818" t="str">
        <f t="shared" si="821"/>
        <v/>
      </c>
      <c r="U1818" t="str">
        <f t="shared" si="822"/>
        <v/>
      </c>
      <c r="V1818" t="str">
        <f t="shared" si="823"/>
        <v/>
      </c>
      <c r="W1818" t="str">
        <f t="shared" si="824"/>
        <v/>
      </c>
      <c r="X1818" t="str">
        <f t="shared" si="825"/>
        <v/>
      </c>
      <c r="Y1818" t="str">
        <f t="shared" si="826"/>
        <v/>
      </c>
      <c r="Z1818" t="str">
        <f t="shared" si="806"/>
        <v/>
      </c>
      <c r="AA1818" t="str">
        <f t="shared" si="827"/>
        <v/>
      </c>
      <c r="AB1818" t="str">
        <f t="shared" si="828"/>
        <v/>
      </c>
      <c r="AC1818" t="str">
        <f t="shared" si="829"/>
        <v/>
      </c>
      <c r="AD1818" t="str">
        <f t="shared" si="830"/>
        <v/>
      </c>
      <c r="AE1818" t="str">
        <f t="shared" si="831"/>
        <v/>
      </c>
      <c r="AF1818" t="str">
        <f t="shared" si="832"/>
        <v/>
      </c>
    </row>
    <row r="1819" spans="4:32" ht="14.4" hidden="1">
      <c r="D1819" t="str">
        <f t="shared" si="807"/>
        <v/>
      </c>
      <c r="E1819" t="str">
        <f t="shared" si="808"/>
        <v/>
      </c>
      <c r="F1819" t="str">
        <f t="shared" si="809"/>
        <v/>
      </c>
      <c r="G1819" t="str">
        <f t="shared" si="805"/>
        <v/>
      </c>
      <c r="I1819" t="str">
        <f t="shared" si="810"/>
        <v/>
      </c>
      <c r="J1819" t="str">
        <f t="shared" si="811"/>
        <v/>
      </c>
      <c r="K1819" t="str">
        <f t="shared" si="812"/>
        <v/>
      </c>
      <c r="L1819" t="str">
        <f t="shared" si="813"/>
        <v/>
      </c>
      <c r="M1819" t="str">
        <f t="shared" si="814"/>
        <v/>
      </c>
      <c r="N1819" t="str">
        <f t="shared" si="815"/>
        <v/>
      </c>
      <c r="O1819" t="str">
        <f t="shared" si="816"/>
        <v/>
      </c>
      <c r="P1819" t="str">
        <f t="shared" si="817"/>
        <v/>
      </c>
      <c r="Q1819" t="str">
        <f t="shared" si="818"/>
        <v/>
      </c>
      <c r="R1819" t="str">
        <f t="shared" si="819"/>
        <v/>
      </c>
      <c r="S1819" t="str">
        <f t="shared" si="820"/>
        <v/>
      </c>
      <c r="T1819" t="str">
        <f t="shared" si="821"/>
        <v/>
      </c>
      <c r="U1819" t="str">
        <f t="shared" si="822"/>
        <v/>
      </c>
      <c r="V1819" t="str">
        <f t="shared" si="823"/>
        <v/>
      </c>
      <c r="W1819" t="str">
        <f t="shared" si="824"/>
        <v/>
      </c>
      <c r="X1819" t="str">
        <f t="shared" si="825"/>
        <v/>
      </c>
      <c r="Y1819" t="str">
        <f t="shared" si="826"/>
        <v/>
      </c>
      <c r="Z1819" t="str">
        <f t="shared" si="806"/>
        <v/>
      </c>
      <c r="AA1819" t="str">
        <f t="shared" si="827"/>
        <v/>
      </c>
      <c r="AB1819" t="str">
        <f t="shared" si="828"/>
        <v/>
      </c>
      <c r="AC1819" t="str">
        <f t="shared" si="829"/>
        <v/>
      </c>
      <c r="AD1819" t="str">
        <f t="shared" si="830"/>
        <v/>
      </c>
      <c r="AE1819" t="str">
        <f t="shared" si="831"/>
        <v/>
      </c>
      <c r="AF1819" t="str">
        <f t="shared" si="832"/>
        <v/>
      </c>
    </row>
    <row r="1820" spans="4:32" ht="14.4" hidden="1">
      <c r="D1820" t="str">
        <f t="shared" si="807"/>
        <v/>
      </c>
      <c r="E1820" t="str">
        <f t="shared" si="808"/>
        <v/>
      </c>
      <c r="F1820" t="str">
        <f t="shared" si="809"/>
        <v/>
      </c>
      <c r="G1820" t="str">
        <f t="shared" si="805"/>
        <v/>
      </c>
      <c r="I1820" t="str">
        <f t="shared" si="810"/>
        <v/>
      </c>
      <c r="J1820" t="str">
        <f t="shared" si="811"/>
        <v/>
      </c>
      <c r="K1820" t="str">
        <f t="shared" si="812"/>
        <v/>
      </c>
      <c r="L1820" t="str">
        <f t="shared" si="813"/>
        <v/>
      </c>
      <c r="M1820" t="str">
        <f t="shared" si="814"/>
        <v/>
      </c>
      <c r="N1820" t="str">
        <f t="shared" si="815"/>
        <v/>
      </c>
      <c r="O1820" t="str">
        <f t="shared" si="816"/>
        <v/>
      </c>
      <c r="P1820" t="str">
        <f t="shared" si="817"/>
        <v/>
      </c>
      <c r="Q1820" t="str">
        <f t="shared" si="818"/>
        <v/>
      </c>
      <c r="R1820" t="str">
        <f t="shared" si="819"/>
        <v/>
      </c>
      <c r="S1820" t="str">
        <f t="shared" si="820"/>
        <v/>
      </c>
      <c r="T1820" t="str">
        <f t="shared" si="821"/>
        <v/>
      </c>
      <c r="U1820" t="str">
        <f t="shared" si="822"/>
        <v/>
      </c>
      <c r="V1820" t="str">
        <f t="shared" si="823"/>
        <v/>
      </c>
      <c r="W1820" t="str">
        <f t="shared" si="824"/>
        <v/>
      </c>
      <c r="X1820" t="str">
        <f t="shared" si="825"/>
        <v/>
      </c>
      <c r="Y1820" t="str">
        <f t="shared" si="826"/>
        <v/>
      </c>
      <c r="Z1820" t="str">
        <f t="shared" si="806"/>
        <v/>
      </c>
      <c r="AA1820" t="str">
        <f t="shared" si="827"/>
        <v/>
      </c>
      <c r="AB1820" t="str">
        <f t="shared" si="828"/>
        <v/>
      </c>
      <c r="AC1820" t="str">
        <f t="shared" si="829"/>
        <v/>
      </c>
      <c r="AD1820" t="str">
        <f t="shared" si="830"/>
        <v/>
      </c>
      <c r="AE1820" t="str">
        <f t="shared" si="831"/>
        <v/>
      </c>
      <c r="AF1820" t="str">
        <f t="shared" si="832"/>
        <v/>
      </c>
    </row>
    <row r="1821" spans="4:32" ht="14.4" hidden="1">
      <c r="D1821" t="str">
        <f t="shared" si="807"/>
        <v/>
      </c>
      <c r="E1821" t="str">
        <f t="shared" si="808"/>
        <v/>
      </c>
      <c r="F1821" t="str">
        <f t="shared" si="809"/>
        <v/>
      </c>
      <c r="G1821" t="str">
        <f t="shared" si="805"/>
        <v/>
      </c>
      <c r="I1821" t="str">
        <f t="shared" si="810"/>
        <v/>
      </c>
      <c r="J1821" t="str">
        <f t="shared" si="811"/>
        <v/>
      </c>
      <c r="K1821" t="str">
        <f t="shared" si="812"/>
        <v/>
      </c>
      <c r="L1821" t="str">
        <f t="shared" si="813"/>
        <v/>
      </c>
      <c r="M1821" t="str">
        <f t="shared" si="814"/>
        <v/>
      </c>
      <c r="N1821" t="str">
        <f t="shared" si="815"/>
        <v/>
      </c>
      <c r="O1821" t="str">
        <f t="shared" si="816"/>
        <v/>
      </c>
      <c r="P1821" t="str">
        <f t="shared" si="817"/>
        <v/>
      </c>
      <c r="Q1821" t="str">
        <f t="shared" si="818"/>
        <v/>
      </c>
      <c r="R1821" t="str">
        <f t="shared" si="819"/>
        <v/>
      </c>
      <c r="S1821" t="str">
        <f t="shared" si="820"/>
        <v/>
      </c>
      <c r="T1821" t="str">
        <f t="shared" si="821"/>
        <v/>
      </c>
      <c r="U1821" t="str">
        <f t="shared" si="822"/>
        <v/>
      </c>
      <c r="V1821" t="str">
        <f t="shared" si="823"/>
        <v/>
      </c>
      <c r="W1821" t="str">
        <f t="shared" si="824"/>
        <v/>
      </c>
      <c r="X1821" t="str">
        <f t="shared" si="825"/>
        <v/>
      </c>
      <c r="Y1821" t="str">
        <f t="shared" si="826"/>
        <v/>
      </c>
      <c r="Z1821" t="str">
        <f t="shared" si="806"/>
        <v/>
      </c>
      <c r="AA1821" t="str">
        <f t="shared" si="827"/>
        <v/>
      </c>
      <c r="AB1821" t="str">
        <f t="shared" si="828"/>
        <v/>
      </c>
      <c r="AC1821" t="str">
        <f t="shared" si="829"/>
        <v/>
      </c>
      <c r="AD1821" t="str">
        <f t="shared" si="830"/>
        <v/>
      </c>
      <c r="AE1821" t="str">
        <f t="shared" si="831"/>
        <v/>
      </c>
      <c r="AF1821" t="str">
        <f t="shared" si="832"/>
        <v/>
      </c>
    </row>
    <row r="1822" spans="4:32" ht="14.4" hidden="1">
      <c r="D1822" t="str">
        <f t="shared" si="807"/>
        <v/>
      </c>
      <c r="E1822" t="str">
        <f t="shared" si="808"/>
        <v/>
      </c>
      <c r="F1822" t="str">
        <f t="shared" si="809"/>
        <v/>
      </c>
      <c r="G1822" t="str">
        <f t="shared" si="805"/>
        <v/>
      </c>
      <c r="I1822" t="str">
        <f t="shared" si="810"/>
        <v/>
      </c>
      <c r="J1822" t="str">
        <f t="shared" si="811"/>
        <v/>
      </c>
      <c r="K1822" t="str">
        <f t="shared" si="812"/>
        <v/>
      </c>
      <c r="L1822" t="str">
        <f t="shared" si="813"/>
        <v/>
      </c>
      <c r="M1822" t="str">
        <f t="shared" si="814"/>
        <v/>
      </c>
      <c r="N1822" t="str">
        <f t="shared" si="815"/>
        <v/>
      </c>
      <c r="O1822" t="str">
        <f t="shared" si="816"/>
        <v/>
      </c>
      <c r="P1822" t="str">
        <f t="shared" si="817"/>
        <v/>
      </c>
      <c r="Q1822" t="str">
        <f t="shared" si="818"/>
        <v/>
      </c>
      <c r="R1822" t="str">
        <f t="shared" si="819"/>
        <v/>
      </c>
      <c r="S1822" t="str">
        <f t="shared" si="820"/>
        <v/>
      </c>
      <c r="T1822" t="str">
        <f t="shared" si="821"/>
        <v/>
      </c>
      <c r="U1822" t="str">
        <f t="shared" si="822"/>
        <v/>
      </c>
      <c r="V1822" t="str">
        <f t="shared" si="823"/>
        <v/>
      </c>
      <c r="W1822" t="str">
        <f t="shared" si="824"/>
        <v/>
      </c>
      <c r="X1822" t="str">
        <f t="shared" si="825"/>
        <v/>
      </c>
      <c r="Y1822" t="str">
        <f t="shared" si="826"/>
        <v/>
      </c>
      <c r="Z1822" t="str">
        <f t="shared" si="806"/>
        <v/>
      </c>
      <c r="AA1822" t="str">
        <f t="shared" si="827"/>
        <v/>
      </c>
      <c r="AB1822" t="str">
        <f t="shared" si="828"/>
        <v/>
      </c>
      <c r="AC1822" t="str">
        <f t="shared" si="829"/>
        <v/>
      </c>
      <c r="AD1822" t="str">
        <f t="shared" si="830"/>
        <v/>
      </c>
      <c r="AE1822" t="str">
        <f t="shared" si="831"/>
        <v/>
      </c>
      <c r="AF1822" t="str">
        <f t="shared" si="832"/>
        <v/>
      </c>
    </row>
    <row r="1823" spans="4:32" ht="14.4" hidden="1">
      <c r="D1823" t="str">
        <f t="shared" si="807"/>
        <v/>
      </c>
      <c r="E1823" t="str">
        <f t="shared" si="808"/>
        <v/>
      </c>
      <c r="F1823" t="str">
        <f t="shared" si="809"/>
        <v/>
      </c>
      <c r="G1823" t="str">
        <f t="shared" si="805"/>
        <v/>
      </c>
      <c r="I1823" t="str">
        <f t="shared" si="810"/>
        <v/>
      </c>
      <c r="J1823" t="str">
        <f t="shared" si="811"/>
        <v/>
      </c>
      <c r="K1823" t="str">
        <f t="shared" si="812"/>
        <v/>
      </c>
      <c r="L1823" t="str">
        <f t="shared" si="813"/>
        <v/>
      </c>
      <c r="M1823" t="str">
        <f t="shared" si="814"/>
        <v/>
      </c>
      <c r="N1823" t="str">
        <f t="shared" si="815"/>
        <v/>
      </c>
      <c r="O1823" t="str">
        <f t="shared" si="816"/>
        <v/>
      </c>
      <c r="P1823" t="str">
        <f t="shared" si="817"/>
        <v/>
      </c>
      <c r="Q1823" t="str">
        <f t="shared" si="818"/>
        <v/>
      </c>
      <c r="R1823" t="str">
        <f t="shared" si="819"/>
        <v/>
      </c>
      <c r="S1823" t="str">
        <f t="shared" si="820"/>
        <v/>
      </c>
      <c r="T1823" t="str">
        <f t="shared" si="821"/>
        <v/>
      </c>
      <c r="U1823" t="str">
        <f t="shared" si="822"/>
        <v/>
      </c>
      <c r="V1823" t="str">
        <f t="shared" si="823"/>
        <v/>
      </c>
      <c r="W1823" t="str">
        <f t="shared" si="824"/>
        <v/>
      </c>
      <c r="X1823" t="str">
        <f t="shared" si="825"/>
        <v/>
      </c>
      <c r="Y1823" t="str">
        <f t="shared" si="826"/>
        <v/>
      </c>
      <c r="Z1823" t="str">
        <f t="shared" si="806"/>
        <v/>
      </c>
      <c r="AA1823" t="str">
        <f t="shared" si="827"/>
        <v/>
      </c>
      <c r="AB1823" t="str">
        <f t="shared" si="828"/>
        <v/>
      </c>
      <c r="AC1823" t="str">
        <f t="shared" si="829"/>
        <v/>
      </c>
      <c r="AD1823" t="str">
        <f t="shared" si="830"/>
        <v/>
      </c>
      <c r="AE1823" t="str">
        <f t="shared" si="831"/>
        <v/>
      </c>
      <c r="AF1823" t="str">
        <f t="shared" si="832"/>
        <v/>
      </c>
    </row>
    <row r="1824" spans="4:32" ht="14.4" hidden="1">
      <c r="D1824" t="str">
        <f t="shared" si="807"/>
        <v/>
      </c>
      <c r="E1824" t="str">
        <f t="shared" si="808"/>
        <v/>
      </c>
      <c r="F1824" t="str">
        <f t="shared" si="809"/>
        <v/>
      </c>
      <c r="G1824" t="str">
        <f t="shared" si="805"/>
        <v/>
      </c>
      <c r="I1824" t="str">
        <f t="shared" si="810"/>
        <v/>
      </c>
      <c r="J1824" t="str">
        <f t="shared" si="811"/>
        <v/>
      </c>
      <c r="K1824" t="str">
        <f t="shared" si="812"/>
        <v/>
      </c>
      <c r="L1824" t="str">
        <f t="shared" si="813"/>
        <v/>
      </c>
      <c r="M1824" t="str">
        <f t="shared" si="814"/>
        <v/>
      </c>
      <c r="N1824" t="str">
        <f t="shared" si="815"/>
        <v/>
      </c>
      <c r="O1824" t="str">
        <f t="shared" si="816"/>
        <v/>
      </c>
      <c r="P1824" t="str">
        <f t="shared" si="817"/>
        <v/>
      </c>
      <c r="Q1824" t="str">
        <f t="shared" si="818"/>
        <v/>
      </c>
      <c r="R1824" t="str">
        <f t="shared" si="819"/>
        <v/>
      </c>
      <c r="S1824" t="str">
        <f t="shared" si="820"/>
        <v/>
      </c>
      <c r="T1824" t="str">
        <f t="shared" si="821"/>
        <v/>
      </c>
      <c r="U1824" t="str">
        <f t="shared" si="822"/>
        <v/>
      </c>
      <c r="V1824" t="str">
        <f t="shared" si="823"/>
        <v/>
      </c>
      <c r="W1824" t="str">
        <f t="shared" si="824"/>
        <v/>
      </c>
      <c r="X1824" t="str">
        <f t="shared" si="825"/>
        <v/>
      </c>
      <c r="Y1824" t="str">
        <f t="shared" si="826"/>
        <v/>
      </c>
      <c r="Z1824" t="str">
        <f t="shared" si="806"/>
        <v/>
      </c>
      <c r="AA1824" t="str">
        <f t="shared" si="827"/>
        <v/>
      </c>
      <c r="AB1824" t="str">
        <f t="shared" si="828"/>
        <v/>
      </c>
      <c r="AC1824" t="str">
        <f t="shared" si="829"/>
        <v/>
      </c>
      <c r="AD1824" t="str">
        <f t="shared" si="830"/>
        <v/>
      </c>
      <c r="AE1824" t="str">
        <f t="shared" si="831"/>
        <v/>
      </c>
      <c r="AF1824" t="str">
        <f t="shared" si="832"/>
        <v/>
      </c>
    </row>
    <row r="1825" spans="4:32" ht="14.4" hidden="1">
      <c r="D1825" t="str">
        <f t="shared" si="807"/>
        <v/>
      </c>
      <c r="E1825" t="str">
        <f t="shared" si="808"/>
        <v/>
      </c>
      <c r="F1825" t="str">
        <f t="shared" si="809"/>
        <v/>
      </c>
      <c r="G1825" t="str">
        <f t="shared" si="805"/>
        <v/>
      </c>
      <c r="I1825" t="str">
        <f t="shared" si="810"/>
        <v/>
      </c>
      <c r="J1825" t="str">
        <f t="shared" si="811"/>
        <v/>
      </c>
      <c r="K1825" t="str">
        <f t="shared" si="812"/>
        <v/>
      </c>
      <c r="L1825" t="str">
        <f t="shared" si="813"/>
        <v/>
      </c>
      <c r="M1825" t="str">
        <f t="shared" si="814"/>
        <v/>
      </c>
      <c r="N1825" t="str">
        <f t="shared" si="815"/>
        <v/>
      </c>
      <c r="O1825" t="str">
        <f t="shared" si="816"/>
        <v/>
      </c>
      <c r="P1825" t="str">
        <f t="shared" si="817"/>
        <v/>
      </c>
      <c r="Q1825" t="str">
        <f t="shared" si="818"/>
        <v/>
      </c>
      <c r="R1825" t="str">
        <f t="shared" si="819"/>
        <v/>
      </c>
      <c r="S1825" t="str">
        <f t="shared" si="820"/>
        <v/>
      </c>
      <c r="T1825" t="str">
        <f t="shared" si="821"/>
        <v/>
      </c>
      <c r="U1825" t="str">
        <f t="shared" si="822"/>
        <v/>
      </c>
      <c r="V1825" t="str">
        <f t="shared" si="823"/>
        <v/>
      </c>
      <c r="W1825" t="str">
        <f t="shared" si="824"/>
        <v/>
      </c>
      <c r="X1825" t="str">
        <f t="shared" si="825"/>
        <v/>
      </c>
      <c r="Y1825" t="str">
        <f t="shared" si="826"/>
        <v/>
      </c>
      <c r="Z1825" t="str">
        <f t="shared" si="806"/>
        <v/>
      </c>
      <c r="AA1825" t="str">
        <f t="shared" si="827"/>
        <v/>
      </c>
      <c r="AB1825" t="str">
        <f t="shared" si="828"/>
        <v/>
      </c>
      <c r="AC1825" t="str">
        <f t="shared" si="829"/>
        <v/>
      </c>
      <c r="AD1825" t="str">
        <f t="shared" si="830"/>
        <v/>
      </c>
      <c r="AE1825" t="str">
        <f t="shared" si="831"/>
        <v/>
      </c>
      <c r="AF1825" t="str">
        <f t="shared" si="832"/>
        <v/>
      </c>
    </row>
    <row r="1826" spans="4:32" ht="14.4" hidden="1">
      <c r="D1826" t="str">
        <f t="shared" si="807"/>
        <v/>
      </c>
      <c r="E1826" t="str">
        <f t="shared" si="808"/>
        <v/>
      </c>
      <c r="F1826" t="str">
        <f t="shared" si="809"/>
        <v/>
      </c>
      <c r="G1826" t="str">
        <f t="shared" ref="G1826:G1889" si="833">IF(ISBLANK(A1826),"",IF(ISNUMBER(SEARCH("Windows 11 Home",BR1826)),"Windows 11 Home",IF(ISNUMBER(SEARCH("Windows 11 Pro",BR1826)),"Windows 11 Pro",IF(ISNUMBER(SEARCH("Chrome",AM1826)),"ChromeOS",""))))</f>
        <v/>
      </c>
      <c r="I1826" t="str">
        <f t="shared" si="810"/>
        <v/>
      </c>
      <c r="J1826" t="str">
        <f t="shared" si="811"/>
        <v/>
      </c>
      <c r="K1826" t="str">
        <f t="shared" si="812"/>
        <v/>
      </c>
      <c r="L1826" t="str">
        <f t="shared" si="813"/>
        <v/>
      </c>
      <c r="M1826" t="str">
        <f t="shared" si="814"/>
        <v/>
      </c>
      <c r="N1826" t="str">
        <f t="shared" si="815"/>
        <v/>
      </c>
      <c r="O1826" t="str">
        <f t="shared" si="816"/>
        <v/>
      </c>
      <c r="P1826" t="str">
        <f t="shared" si="817"/>
        <v/>
      </c>
      <c r="Q1826" t="str">
        <f t="shared" si="818"/>
        <v/>
      </c>
      <c r="R1826" t="str">
        <f t="shared" si="819"/>
        <v/>
      </c>
      <c r="S1826" t="str">
        <f t="shared" si="820"/>
        <v/>
      </c>
      <c r="T1826" t="str">
        <f t="shared" si="821"/>
        <v/>
      </c>
      <c r="U1826" t="str">
        <f t="shared" si="822"/>
        <v/>
      </c>
      <c r="V1826" t="str">
        <f t="shared" si="823"/>
        <v/>
      </c>
      <c r="W1826" t="str">
        <f t="shared" si="824"/>
        <v/>
      </c>
      <c r="X1826" t="str">
        <f t="shared" si="825"/>
        <v/>
      </c>
      <c r="Y1826" t="str">
        <f t="shared" si="826"/>
        <v/>
      </c>
      <c r="Z1826" t="str">
        <f t="shared" si="806"/>
        <v/>
      </c>
      <c r="AA1826" t="str">
        <f t="shared" si="827"/>
        <v/>
      </c>
      <c r="AB1826" t="str">
        <f t="shared" si="828"/>
        <v/>
      </c>
      <c r="AC1826" t="str">
        <f t="shared" si="829"/>
        <v/>
      </c>
      <c r="AD1826" t="str">
        <f t="shared" si="830"/>
        <v/>
      </c>
      <c r="AE1826" t="str">
        <f t="shared" si="831"/>
        <v/>
      </c>
      <c r="AF1826" t="str">
        <f t="shared" si="832"/>
        <v/>
      </c>
    </row>
    <row r="1827" spans="4:32" ht="14.4" hidden="1">
      <c r="D1827" t="str">
        <f t="shared" si="807"/>
        <v/>
      </c>
      <c r="E1827" t="str">
        <f t="shared" si="808"/>
        <v/>
      </c>
      <c r="F1827" t="str">
        <f t="shared" si="809"/>
        <v/>
      </c>
      <c r="G1827" t="str">
        <f t="shared" si="833"/>
        <v/>
      </c>
      <c r="I1827" t="str">
        <f t="shared" si="810"/>
        <v/>
      </c>
      <c r="J1827" t="str">
        <f t="shared" si="811"/>
        <v/>
      </c>
      <c r="K1827" t="str">
        <f t="shared" si="812"/>
        <v/>
      </c>
      <c r="L1827" t="str">
        <f t="shared" si="813"/>
        <v/>
      </c>
      <c r="M1827" t="str">
        <f t="shared" si="814"/>
        <v/>
      </c>
      <c r="N1827" t="str">
        <f t="shared" si="815"/>
        <v/>
      </c>
      <c r="O1827" t="str">
        <f t="shared" si="816"/>
        <v/>
      </c>
      <c r="P1827" t="str">
        <f t="shared" si="817"/>
        <v/>
      </c>
      <c r="Q1827" t="str">
        <f t="shared" si="818"/>
        <v/>
      </c>
      <c r="R1827" t="str">
        <f t="shared" si="819"/>
        <v/>
      </c>
      <c r="S1827" t="str">
        <f t="shared" si="820"/>
        <v/>
      </c>
      <c r="T1827" t="str">
        <f t="shared" si="821"/>
        <v/>
      </c>
      <c r="U1827" t="str">
        <f t="shared" si="822"/>
        <v/>
      </c>
      <c r="V1827" t="str">
        <f t="shared" si="823"/>
        <v/>
      </c>
      <c r="W1827" t="str">
        <f t="shared" si="824"/>
        <v/>
      </c>
      <c r="X1827" t="str">
        <f t="shared" si="825"/>
        <v/>
      </c>
      <c r="Y1827" t="str">
        <f t="shared" si="826"/>
        <v/>
      </c>
      <c r="Z1827" t="str">
        <f t="shared" si="806"/>
        <v/>
      </c>
      <c r="AA1827" t="str">
        <f t="shared" si="827"/>
        <v/>
      </c>
      <c r="AB1827" t="str">
        <f t="shared" si="828"/>
        <v/>
      </c>
      <c r="AC1827" t="str">
        <f t="shared" si="829"/>
        <v/>
      </c>
      <c r="AD1827" t="str">
        <f t="shared" si="830"/>
        <v/>
      </c>
      <c r="AE1827" t="str">
        <f t="shared" si="831"/>
        <v/>
      </c>
      <c r="AF1827" t="str">
        <f t="shared" si="832"/>
        <v/>
      </c>
    </row>
    <row r="1828" spans="4:32" ht="14.4" hidden="1">
      <c r="D1828" t="str">
        <f t="shared" si="807"/>
        <v/>
      </c>
      <c r="E1828" t="str">
        <f t="shared" si="808"/>
        <v/>
      </c>
      <c r="F1828" t="str">
        <f t="shared" si="809"/>
        <v/>
      </c>
      <c r="G1828" t="str">
        <f t="shared" si="833"/>
        <v/>
      </c>
      <c r="I1828" t="str">
        <f t="shared" si="810"/>
        <v/>
      </c>
      <c r="J1828" t="str">
        <f t="shared" si="811"/>
        <v/>
      </c>
      <c r="K1828" t="str">
        <f t="shared" si="812"/>
        <v/>
      </c>
      <c r="L1828" t="str">
        <f t="shared" si="813"/>
        <v/>
      </c>
      <c r="M1828" t="str">
        <f t="shared" si="814"/>
        <v/>
      </c>
      <c r="N1828" t="str">
        <f t="shared" si="815"/>
        <v/>
      </c>
      <c r="O1828" t="str">
        <f t="shared" si="816"/>
        <v/>
      </c>
      <c r="P1828" t="str">
        <f t="shared" si="817"/>
        <v/>
      </c>
      <c r="Q1828" t="str">
        <f t="shared" si="818"/>
        <v/>
      </c>
      <c r="R1828" t="str">
        <f t="shared" si="819"/>
        <v/>
      </c>
      <c r="S1828" t="str">
        <f t="shared" si="820"/>
        <v/>
      </c>
      <c r="T1828" t="str">
        <f t="shared" si="821"/>
        <v/>
      </c>
      <c r="U1828" t="str">
        <f t="shared" si="822"/>
        <v/>
      </c>
      <c r="V1828" t="str">
        <f t="shared" si="823"/>
        <v/>
      </c>
      <c r="W1828" t="str">
        <f t="shared" si="824"/>
        <v/>
      </c>
      <c r="X1828" t="str">
        <f t="shared" si="825"/>
        <v/>
      </c>
      <c r="Y1828" t="str">
        <f t="shared" si="826"/>
        <v/>
      </c>
      <c r="Z1828" t="str">
        <f t="shared" si="806"/>
        <v/>
      </c>
      <c r="AA1828" t="str">
        <f t="shared" si="827"/>
        <v/>
      </c>
      <c r="AB1828" t="str">
        <f t="shared" si="828"/>
        <v/>
      </c>
      <c r="AC1828" t="str">
        <f t="shared" si="829"/>
        <v/>
      </c>
      <c r="AD1828" t="str">
        <f t="shared" si="830"/>
        <v/>
      </c>
      <c r="AE1828" t="str">
        <f t="shared" si="831"/>
        <v/>
      </c>
      <c r="AF1828" t="str">
        <f t="shared" si="832"/>
        <v/>
      </c>
    </row>
    <row r="1829" spans="4:32" ht="14.4" hidden="1">
      <c r="D1829" t="str">
        <f t="shared" si="807"/>
        <v/>
      </c>
      <c r="E1829" t="str">
        <f t="shared" si="808"/>
        <v/>
      </c>
      <c r="F1829" t="str">
        <f t="shared" si="809"/>
        <v/>
      </c>
      <c r="G1829" t="str">
        <f t="shared" si="833"/>
        <v/>
      </c>
      <c r="I1829" t="str">
        <f t="shared" si="810"/>
        <v/>
      </c>
      <c r="J1829" t="str">
        <f t="shared" si="811"/>
        <v/>
      </c>
      <c r="K1829" t="str">
        <f t="shared" si="812"/>
        <v/>
      </c>
      <c r="L1829" t="str">
        <f t="shared" si="813"/>
        <v/>
      </c>
      <c r="M1829" t="str">
        <f t="shared" si="814"/>
        <v/>
      </c>
      <c r="N1829" t="str">
        <f t="shared" si="815"/>
        <v/>
      </c>
      <c r="O1829" t="str">
        <f t="shared" si="816"/>
        <v/>
      </c>
      <c r="P1829" t="str">
        <f t="shared" si="817"/>
        <v/>
      </c>
      <c r="Q1829" t="str">
        <f t="shared" si="818"/>
        <v/>
      </c>
      <c r="R1829" t="str">
        <f t="shared" si="819"/>
        <v/>
      </c>
      <c r="S1829" t="str">
        <f t="shared" si="820"/>
        <v/>
      </c>
      <c r="T1829" t="str">
        <f t="shared" si="821"/>
        <v/>
      </c>
      <c r="U1829" t="str">
        <f t="shared" si="822"/>
        <v/>
      </c>
      <c r="V1829" t="str">
        <f t="shared" si="823"/>
        <v/>
      </c>
      <c r="W1829" t="str">
        <f t="shared" si="824"/>
        <v/>
      </c>
      <c r="X1829" t="str">
        <f t="shared" si="825"/>
        <v/>
      </c>
      <c r="Y1829" t="str">
        <f t="shared" si="826"/>
        <v/>
      </c>
      <c r="Z1829" t="str">
        <f t="shared" si="806"/>
        <v/>
      </c>
      <c r="AA1829" t="str">
        <f t="shared" si="827"/>
        <v/>
      </c>
      <c r="AB1829" t="str">
        <f t="shared" si="828"/>
        <v/>
      </c>
      <c r="AC1829" t="str">
        <f t="shared" si="829"/>
        <v/>
      </c>
      <c r="AD1829" t="str">
        <f t="shared" si="830"/>
        <v/>
      </c>
      <c r="AE1829" t="str">
        <f t="shared" si="831"/>
        <v/>
      </c>
      <c r="AF1829" t="str">
        <f t="shared" si="832"/>
        <v/>
      </c>
    </row>
    <row r="1830" spans="4:32" ht="14.4" hidden="1">
      <c r="D1830" t="str">
        <f t="shared" si="807"/>
        <v/>
      </c>
      <c r="E1830" t="str">
        <f t="shared" si="808"/>
        <v/>
      </c>
      <c r="F1830" t="str">
        <f t="shared" si="809"/>
        <v/>
      </c>
      <c r="G1830" t="str">
        <f t="shared" si="833"/>
        <v/>
      </c>
      <c r="I1830" t="str">
        <f t="shared" si="810"/>
        <v/>
      </c>
      <c r="J1830" t="str">
        <f t="shared" si="811"/>
        <v/>
      </c>
      <c r="K1830" t="str">
        <f t="shared" si="812"/>
        <v/>
      </c>
      <c r="L1830" t="str">
        <f t="shared" si="813"/>
        <v/>
      </c>
      <c r="M1830" t="str">
        <f t="shared" si="814"/>
        <v/>
      </c>
      <c r="N1830" t="str">
        <f t="shared" si="815"/>
        <v/>
      </c>
      <c r="O1830" t="str">
        <f t="shared" si="816"/>
        <v/>
      </c>
      <c r="P1830" t="str">
        <f t="shared" si="817"/>
        <v/>
      </c>
      <c r="Q1830" t="str">
        <f t="shared" si="818"/>
        <v/>
      </c>
      <c r="R1830" t="str">
        <f t="shared" si="819"/>
        <v/>
      </c>
      <c r="S1830" t="str">
        <f t="shared" si="820"/>
        <v/>
      </c>
      <c r="T1830" t="str">
        <f t="shared" si="821"/>
        <v/>
      </c>
      <c r="U1830" t="str">
        <f t="shared" si="822"/>
        <v/>
      </c>
      <c r="V1830" t="str">
        <f t="shared" si="823"/>
        <v/>
      </c>
      <c r="W1830" t="str">
        <f t="shared" si="824"/>
        <v/>
      </c>
      <c r="X1830" t="str">
        <f t="shared" si="825"/>
        <v/>
      </c>
      <c r="Y1830" t="str">
        <f t="shared" si="826"/>
        <v/>
      </c>
      <c r="Z1830" t="str">
        <f t="shared" si="806"/>
        <v/>
      </c>
      <c r="AA1830" t="str">
        <f t="shared" si="827"/>
        <v/>
      </c>
      <c r="AB1830" t="str">
        <f t="shared" si="828"/>
        <v/>
      </c>
      <c r="AC1830" t="str">
        <f t="shared" si="829"/>
        <v/>
      </c>
      <c r="AD1830" t="str">
        <f t="shared" si="830"/>
        <v/>
      </c>
      <c r="AE1830" t="str">
        <f t="shared" si="831"/>
        <v/>
      </c>
      <c r="AF1830" t="str">
        <f t="shared" si="832"/>
        <v/>
      </c>
    </row>
    <row r="1831" spans="4:32" ht="14.4" hidden="1">
      <c r="D1831" t="str">
        <f t="shared" si="807"/>
        <v/>
      </c>
      <c r="E1831" t="str">
        <f t="shared" si="808"/>
        <v/>
      </c>
      <c r="F1831" t="str">
        <f t="shared" si="809"/>
        <v/>
      </c>
      <c r="G1831" t="str">
        <f t="shared" si="833"/>
        <v/>
      </c>
      <c r="I1831" t="str">
        <f t="shared" si="810"/>
        <v/>
      </c>
      <c r="J1831" t="str">
        <f t="shared" si="811"/>
        <v/>
      </c>
      <c r="K1831" t="str">
        <f t="shared" si="812"/>
        <v/>
      </c>
      <c r="L1831" t="str">
        <f t="shared" si="813"/>
        <v/>
      </c>
      <c r="M1831" t="str">
        <f t="shared" si="814"/>
        <v/>
      </c>
      <c r="N1831" t="str">
        <f t="shared" si="815"/>
        <v/>
      </c>
      <c r="O1831" t="str">
        <f t="shared" si="816"/>
        <v/>
      </c>
      <c r="P1831" t="str">
        <f t="shared" si="817"/>
        <v/>
      </c>
      <c r="Q1831" t="str">
        <f t="shared" si="818"/>
        <v/>
      </c>
      <c r="R1831" t="str">
        <f t="shared" si="819"/>
        <v/>
      </c>
      <c r="S1831" t="str">
        <f t="shared" si="820"/>
        <v/>
      </c>
      <c r="T1831" t="str">
        <f t="shared" si="821"/>
        <v/>
      </c>
      <c r="U1831" t="str">
        <f t="shared" si="822"/>
        <v/>
      </c>
      <c r="V1831" t="str">
        <f t="shared" si="823"/>
        <v/>
      </c>
      <c r="W1831" t="str">
        <f t="shared" si="824"/>
        <v/>
      </c>
      <c r="X1831" t="str">
        <f t="shared" si="825"/>
        <v/>
      </c>
      <c r="Y1831" t="str">
        <f t="shared" si="826"/>
        <v/>
      </c>
      <c r="Z1831" t="str">
        <f t="shared" si="806"/>
        <v/>
      </c>
      <c r="AA1831" t="str">
        <f t="shared" si="827"/>
        <v/>
      </c>
      <c r="AB1831" t="str">
        <f t="shared" si="828"/>
        <v/>
      </c>
      <c r="AC1831" t="str">
        <f t="shared" si="829"/>
        <v/>
      </c>
      <c r="AD1831" t="str">
        <f t="shared" si="830"/>
        <v/>
      </c>
      <c r="AE1831" t="str">
        <f t="shared" si="831"/>
        <v/>
      </c>
      <c r="AF1831" t="str">
        <f t="shared" si="832"/>
        <v/>
      </c>
    </row>
    <row r="1832" spans="4:32" ht="14.4" hidden="1">
      <c r="D1832" t="str">
        <f t="shared" si="807"/>
        <v/>
      </c>
      <c r="E1832" t="str">
        <f t="shared" si="808"/>
        <v/>
      </c>
      <c r="F1832" t="str">
        <f t="shared" si="809"/>
        <v/>
      </c>
      <c r="G1832" t="str">
        <f t="shared" si="833"/>
        <v/>
      </c>
      <c r="I1832" t="str">
        <f t="shared" si="810"/>
        <v/>
      </c>
      <c r="J1832" t="str">
        <f t="shared" si="811"/>
        <v/>
      </c>
      <c r="K1832" t="str">
        <f t="shared" si="812"/>
        <v/>
      </c>
      <c r="L1832" t="str">
        <f t="shared" si="813"/>
        <v/>
      </c>
      <c r="M1832" t="str">
        <f t="shared" si="814"/>
        <v/>
      </c>
      <c r="N1832" t="str">
        <f t="shared" si="815"/>
        <v/>
      </c>
      <c r="O1832" t="str">
        <f t="shared" si="816"/>
        <v/>
      </c>
      <c r="P1832" t="str">
        <f t="shared" si="817"/>
        <v/>
      </c>
      <c r="Q1832" t="str">
        <f t="shared" si="818"/>
        <v/>
      </c>
      <c r="R1832" t="str">
        <f t="shared" si="819"/>
        <v/>
      </c>
      <c r="S1832" t="str">
        <f t="shared" si="820"/>
        <v/>
      </c>
      <c r="T1832" t="str">
        <f t="shared" si="821"/>
        <v/>
      </c>
      <c r="U1832" t="str">
        <f t="shared" si="822"/>
        <v/>
      </c>
      <c r="V1832" t="str">
        <f t="shared" si="823"/>
        <v/>
      </c>
      <c r="W1832" t="str">
        <f t="shared" si="824"/>
        <v/>
      </c>
      <c r="X1832" t="str">
        <f t="shared" si="825"/>
        <v/>
      </c>
      <c r="Y1832" t="str">
        <f t="shared" si="826"/>
        <v/>
      </c>
      <c r="Z1832" t="str">
        <f t="shared" si="806"/>
        <v/>
      </c>
      <c r="AA1832" t="str">
        <f t="shared" si="827"/>
        <v/>
      </c>
      <c r="AB1832" t="str">
        <f t="shared" si="828"/>
        <v/>
      </c>
      <c r="AC1832" t="str">
        <f t="shared" si="829"/>
        <v/>
      </c>
      <c r="AD1832" t="str">
        <f t="shared" si="830"/>
        <v/>
      </c>
      <c r="AE1832" t="str">
        <f t="shared" si="831"/>
        <v/>
      </c>
      <c r="AF1832" t="str">
        <f t="shared" si="832"/>
        <v/>
      </c>
    </row>
    <row r="1833" spans="4:32" ht="14.4" hidden="1">
      <c r="D1833" t="str">
        <f t="shared" si="807"/>
        <v/>
      </c>
      <c r="E1833" t="str">
        <f t="shared" si="808"/>
        <v/>
      </c>
      <c r="F1833" t="str">
        <f t="shared" si="809"/>
        <v/>
      </c>
      <c r="G1833" t="str">
        <f t="shared" si="833"/>
        <v/>
      </c>
      <c r="I1833" t="str">
        <f t="shared" si="810"/>
        <v/>
      </c>
      <c r="J1833" t="str">
        <f t="shared" si="811"/>
        <v/>
      </c>
      <c r="K1833" t="str">
        <f t="shared" si="812"/>
        <v/>
      </c>
      <c r="L1833" t="str">
        <f t="shared" si="813"/>
        <v/>
      </c>
      <c r="M1833" t="str">
        <f t="shared" si="814"/>
        <v/>
      </c>
      <c r="N1833" t="str">
        <f t="shared" si="815"/>
        <v/>
      </c>
      <c r="O1833" t="str">
        <f t="shared" si="816"/>
        <v/>
      </c>
      <c r="P1833" t="str">
        <f t="shared" si="817"/>
        <v/>
      </c>
      <c r="Q1833" t="str">
        <f t="shared" si="818"/>
        <v/>
      </c>
      <c r="R1833" t="str">
        <f t="shared" si="819"/>
        <v/>
      </c>
      <c r="S1833" t="str">
        <f t="shared" si="820"/>
        <v/>
      </c>
      <c r="T1833" t="str">
        <f t="shared" si="821"/>
        <v/>
      </c>
      <c r="U1833" t="str">
        <f t="shared" si="822"/>
        <v/>
      </c>
      <c r="V1833" t="str">
        <f t="shared" si="823"/>
        <v/>
      </c>
      <c r="W1833" t="str">
        <f t="shared" si="824"/>
        <v/>
      </c>
      <c r="X1833" t="str">
        <f t="shared" si="825"/>
        <v/>
      </c>
      <c r="Y1833" t="str">
        <f t="shared" si="826"/>
        <v/>
      </c>
      <c r="Z1833" t="str">
        <f t="shared" si="806"/>
        <v/>
      </c>
      <c r="AA1833" t="str">
        <f t="shared" si="827"/>
        <v/>
      </c>
      <c r="AB1833" t="str">
        <f t="shared" si="828"/>
        <v/>
      </c>
      <c r="AC1833" t="str">
        <f t="shared" si="829"/>
        <v/>
      </c>
      <c r="AD1833" t="str">
        <f t="shared" si="830"/>
        <v/>
      </c>
      <c r="AE1833" t="str">
        <f t="shared" si="831"/>
        <v/>
      </c>
      <c r="AF1833" t="str">
        <f t="shared" si="832"/>
        <v/>
      </c>
    </row>
    <row r="1834" spans="4:32" ht="14.4" hidden="1">
      <c r="D1834" t="str">
        <f t="shared" si="807"/>
        <v/>
      </c>
      <c r="E1834" t="str">
        <f t="shared" si="808"/>
        <v/>
      </c>
      <c r="F1834" t="str">
        <f t="shared" si="809"/>
        <v/>
      </c>
      <c r="G1834" t="str">
        <f t="shared" si="833"/>
        <v/>
      </c>
      <c r="I1834" t="str">
        <f t="shared" si="810"/>
        <v/>
      </c>
      <c r="J1834" t="str">
        <f t="shared" si="811"/>
        <v/>
      </c>
      <c r="K1834" t="str">
        <f t="shared" si="812"/>
        <v/>
      </c>
      <c r="L1834" t="str">
        <f t="shared" si="813"/>
        <v/>
      </c>
      <c r="M1834" t="str">
        <f t="shared" si="814"/>
        <v/>
      </c>
      <c r="N1834" t="str">
        <f t="shared" si="815"/>
        <v/>
      </c>
      <c r="O1834" t="str">
        <f t="shared" si="816"/>
        <v/>
      </c>
      <c r="P1834" t="str">
        <f t="shared" si="817"/>
        <v/>
      </c>
      <c r="Q1834" t="str">
        <f t="shared" si="818"/>
        <v/>
      </c>
      <c r="R1834" t="str">
        <f t="shared" si="819"/>
        <v/>
      </c>
      <c r="S1834" t="str">
        <f t="shared" si="820"/>
        <v/>
      </c>
      <c r="T1834" t="str">
        <f t="shared" si="821"/>
        <v/>
      </c>
      <c r="U1834" t="str">
        <f t="shared" si="822"/>
        <v/>
      </c>
      <c r="V1834" t="str">
        <f t="shared" si="823"/>
        <v/>
      </c>
      <c r="W1834" t="str">
        <f t="shared" si="824"/>
        <v/>
      </c>
      <c r="X1834" t="str">
        <f t="shared" si="825"/>
        <v/>
      </c>
      <c r="Y1834" t="str">
        <f t="shared" si="826"/>
        <v/>
      </c>
      <c r="Z1834" t="str">
        <f t="shared" si="806"/>
        <v/>
      </c>
      <c r="AA1834" t="str">
        <f t="shared" si="827"/>
        <v/>
      </c>
      <c r="AB1834" t="str">
        <f t="shared" si="828"/>
        <v/>
      </c>
      <c r="AC1834" t="str">
        <f t="shared" si="829"/>
        <v/>
      </c>
      <c r="AD1834" t="str">
        <f t="shared" si="830"/>
        <v/>
      </c>
      <c r="AE1834" t="str">
        <f t="shared" si="831"/>
        <v/>
      </c>
      <c r="AF1834" t="str">
        <f t="shared" si="832"/>
        <v/>
      </c>
    </row>
    <row r="1835" spans="4:32" ht="14.4" hidden="1">
      <c r="D1835" t="str">
        <f t="shared" si="807"/>
        <v/>
      </c>
      <c r="E1835" t="str">
        <f t="shared" si="808"/>
        <v/>
      </c>
      <c r="F1835" t="str">
        <f t="shared" si="809"/>
        <v/>
      </c>
      <c r="G1835" t="str">
        <f t="shared" si="833"/>
        <v/>
      </c>
      <c r="I1835" t="str">
        <f t="shared" si="810"/>
        <v/>
      </c>
      <c r="J1835" t="str">
        <f t="shared" si="811"/>
        <v/>
      </c>
      <c r="K1835" t="str">
        <f t="shared" si="812"/>
        <v/>
      </c>
      <c r="L1835" t="str">
        <f t="shared" si="813"/>
        <v/>
      </c>
      <c r="M1835" t="str">
        <f t="shared" si="814"/>
        <v/>
      </c>
      <c r="N1835" t="str">
        <f t="shared" si="815"/>
        <v/>
      </c>
      <c r="O1835" t="str">
        <f t="shared" si="816"/>
        <v/>
      </c>
      <c r="P1835" t="str">
        <f t="shared" si="817"/>
        <v/>
      </c>
      <c r="Q1835" t="str">
        <f t="shared" si="818"/>
        <v/>
      </c>
      <c r="R1835" t="str">
        <f t="shared" si="819"/>
        <v/>
      </c>
      <c r="S1835" t="str">
        <f t="shared" si="820"/>
        <v/>
      </c>
      <c r="T1835" t="str">
        <f t="shared" si="821"/>
        <v/>
      </c>
      <c r="U1835" t="str">
        <f t="shared" si="822"/>
        <v/>
      </c>
      <c r="V1835" t="str">
        <f t="shared" si="823"/>
        <v/>
      </c>
      <c r="W1835" t="str">
        <f t="shared" si="824"/>
        <v/>
      </c>
      <c r="X1835" t="str">
        <f t="shared" si="825"/>
        <v/>
      </c>
      <c r="Y1835" t="str">
        <f t="shared" si="826"/>
        <v/>
      </c>
      <c r="Z1835" t="str">
        <f t="shared" si="806"/>
        <v/>
      </c>
      <c r="AA1835" t="str">
        <f t="shared" si="827"/>
        <v/>
      </c>
      <c r="AB1835" t="str">
        <f t="shared" si="828"/>
        <v/>
      </c>
      <c r="AC1835" t="str">
        <f t="shared" si="829"/>
        <v/>
      </c>
      <c r="AD1835" t="str">
        <f t="shared" si="830"/>
        <v/>
      </c>
      <c r="AE1835" t="str">
        <f t="shared" si="831"/>
        <v/>
      </c>
      <c r="AF1835" t="str">
        <f t="shared" si="832"/>
        <v/>
      </c>
    </row>
    <row r="1836" spans="4:32" ht="14.4" hidden="1">
      <c r="D1836" t="str">
        <f t="shared" si="807"/>
        <v/>
      </c>
      <c r="E1836" t="str">
        <f t="shared" si="808"/>
        <v/>
      </c>
      <c r="F1836" t="str">
        <f t="shared" si="809"/>
        <v/>
      </c>
      <c r="G1836" t="str">
        <f t="shared" si="833"/>
        <v/>
      </c>
      <c r="I1836" t="str">
        <f t="shared" si="810"/>
        <v/>
      </c>
      <c r="J1836" t="str">
        <f t="shared" si="811"/>
        <v/>
      </c>
      <c r="K1836" t="str">
        <f t="shared" si="812"/>
        <v/>
      </c>
      <c r="L1836" t="str">
        <f t="shared" si="813"/>
        <v/>
      </c>
      <c r="M1836" t="str">
        <f t="shared" si="814"/>
        <v/>
      </c>
      <c r="N1836" t="str">
        <f t="shared" si="815"/>
        <v/>
      </c>
      <c r="O1836" t="str">
        <f t="shared" si="816"/>
        <v/>
      </c>
      <c r="P1836" t="str">
        <f t="shared" si="817"/>
        <v/>
      </c>
      <c r="Q1836" t="str">
        <f t="shared" si="818"/>
        <v/>
      </c>
      <c r="R1836" t="str">
        <f t="shared" si="819"/>
        <v/>
      </c>
      <c r="S1836" t="str">
        <f t="shared" si="820"/>
        <v/>
      </c>
      <c r="T1836" t="str">
        <f t="shared" si="821"/>
        <v/>
      </c>
      <c r="U1836" t="str">
        <f t="shared" si="822"/>
        <v/>
      </c>
      <c r="V1836" t="str">
        <f t="shared" si="823"/>
        <v/>
      </c>
      <c r="W1836" t="str">
        <f t="shared" si="824"/>
        <v/>
      </c>
      <c r="X1836" t="str">
        <f t="shared" si="825"/>
        <v/>
      </c>
      <c r="Y1836" t="str">
        <f t="shared" si="826"/>
        <v/>
      </c>
      <c r="Z1836" t="str">
        <f t="shared" si="806"/>
        <v/>
      </c>
      <c r="AA1836" t="str">
        <f t="shared" si="827"/>
        <v/>
      </c>
      <c r="AB1836" t="str">
        <f t="shared" si="828"/>
        <v/>
      </c>
      <c r="AC1836" t="str">
        <f t="shared" si="829"/>
        <v/>
      </c>
      <c r="AD1836" t="str">
        <f t="shared" si="830"/>
        <v/>
      </c>
      <c r="AE1836" t="str">
        <f t="shared" si="831"/>
        <v/>
      </c>
      <c r="AF1836" t="str">
        <f t="shared" si="832"/>
        <v/>
      </c>
    </row>
    <row r="1837" spans="4:32" ht="14.4" hidden="1">
      <c r="D1837" t="str">
        <f t="shared" si="807"/>
        <v/>
      </c>
      <c r="E1837" t="str">
        <f t="shared" si="808"/>
        <v/>
      </c>
      <c r="F1837" t="str">
        <f t="shared" si="809"/>
        <v/>
      </c>
      <c r="G1837" t="str">
        <f t="shared" si="833"/>
        <v/>
      </c>
      <c r="I1837" t="str">
        <f t="shared" si="810"/>
        <v/>
      </c>
      <c r="J1837" t="str">
        <f t="shared" si="811"/>
        <v/>
      </c>
      <c r="K1837" t="str">
        <f t="shared" si="812"/>
        <v/>
      </c>
      <c r="L1837" t="str">
        <f t="shared" si="813"/>
        <v/>
      </c>
      <c r="M1837" t="str">
        <f t="shared" si="814"/>
        <v/>
      </c>
      <c r="N1837" t="str">
        <f t="shared" si="815"/>
        <v/>
      </c>
      <c r="O1837" t="str">
        <f t="shared" si="816"/>
        <v/>
      </c>
      <c r="P1837" t="str">
        <f t="shared" si="817"/>
        <v/>
      </c>
      <c r="Q1837" t="str">
        <f t="shared" si="818"/>
        <v/>
      </c>
      <c r="R1837" t="str">
        <f t="shared" si="819"/>
        <v/>
      </c>
      <c r="S1837" t="str">
        <f t="shared" si="820"/>
        <v/>
      </c>
      <c r="T1837" t="str">
        <f t="shared" si="821"/>
        <v/>
      </c>
      <c r="U1837" t="str">
        <f t="shared" si="822"/>
        <v/>
      </c>
      <c r="V1837" t="str">
        <f t="shared" si="823"/>
        <v/>
      </c>
      <c r="W1837" t="str">
        <f t="shared" si="824"/>
        <v/>
      </c>
      <c r="X1837" t="str">
        <f t="shared" si="825"/>
        <v/>
      </c>
      <c r="Y1837" t="str">
        <f t="shared" si="826"/>
        <v/>
      </c>
      <c r="Z1837" t="str">
        <f t="shared" si="806"/>
        <v/>
      </c>
      <c r="AA1837" t="str">
        <f t="shared" si="827"/>
        <v/>
      </c>
      <c r="AB1837" t="str">
        <f t="shared" si="828"/>
        <v/>
      </c>
      <c r="AC1837" t="str">
        <f t="shared" si="829"/>
        <v/>
      </c>
      <c r="AD1837" t="str">
        <f t="shared" si="830"/>
        <v/>
      </c>
      <c r="AE1837" t="str">
        <f t="shared" si="831"/>
        <v/>
      </c>
      <c r="AF1837" t="str">
        <f t="shared" si="832"/>
        <v/>
      </c>
    </row>
    <row r="1838" spans="4:32" ht="14.4" hidden="1">
      <c r="D1838" t="str">
        <f t="shared" si="807"/>
        <v/>
      </c>
      <c r="E1838" t="str">
        <f t="shared" si="808"/>
        <v/>
      </c>
      <c r="F1838" t="str">
        <f t="shared" si="809"/>
        <v/>
      </c>
      <c r="G1838" t="str">
        <f t="shared" si="833"/>
        <v/>
      </c>
      <c r="I1838" t="str">
        <f t="shared" si="810"/>
        <v/>
      </c>
      <c r="J1838" t="str">
        <f t="shared" si="811"/>
        <v/>
      </c>
      <c r="K1838" t="str">
        <f t="shared" si="812"/>
        <v/>
      </c>
      <c r="L1838" t="str">
        <f t="shared" si="813"/>
        <v/>
      </c>
      <c r="M1838" t="str">
        <f t="shared" si="814"/>
        <v/>
      </c>
      <c r="N1838" t="str">
        <f t="shared" si="815"/>
        <v/>
      </c>
      <c r="O1838" t="str">
        <f t="shared" si="816"/>
        <v/>
      </c>
      <c r="P1838" t="str">
        <f t="shared" si="817"/>
        <v/>
      </c>
      <c r="Q1838" t="str">
        <f t="shared" si="818"/>
        <v/>
      </c>
      <c r="R1838" t="str">
        <f t="shared" si="819"/>
        <v/>
      </c>
      <c r="S1838" t="str">
        <f t="shared" si="820"/>
        <v/>
      </c>
      <c r="T1838" t="str">
        <f t="shared" si="821"/>
        <v/>
      </c>
      <c r="U1838" t="str">
        <f t="shared" si="822"/>
        <v/>
      </c>
      <c r="V1838" t="str">
        <f t="shared" si="823"/>
        <v/>
      </c>
      <c r="W1838" t="str">
        <f t="shared" si="824"/>
        <v/>
      </c>
      <c r="X1838" t="str">
        <f t="shared" si="825"/>
        <v/>
      </c>
      <c r="Y1838" t="str">
        <f t="shared" si="826"/>
        <v/>
      </c>
      <c r="Z1838" t="str">
        <f t="shared" si="806"/>
        <v/>
      </c>
      <c r="AA1838" t="str">
        <f t="shared" si="827"/>
        <v/>
      </c>
      <c r="AB1838" t="str">
        <f t="shared" si="828"/>
        <v/>
      </c>
      <c r="AC1838" t="str">
        <f t="shared" si="829"/>
        <v/>
      </c>
      <c r="AD1838" t="str">
        <f t="shared" si="830"/>
        <v/>
      </c>
      <c r="AE1838" t="str">
        <f t="shared" si="831"/>
        <v/>
      </c>
      <c r="AF1838" t="str">
        <f t="shared" si="832"/>
        <v/>
      </c>
    </row>
    <row r="1839" spans="4:32" ht="14.4" hidden="1">
      <c r="D1839" t="str">
        <f t="shared" si="807"/>
        <v/>
      </c>
      <c r="E1839" t="str">
        <f t="shared" si="808"/>
        <v/>
      </c>
      <c r="F1839" t="str">
        <f t="shared" si="809"/>
        <v/>
      </c>
      <c r="G1839" t="str">
        <f t="shared" si="833"/>
        <v/>
      </c>
      <c r="I1839" t="str">
        <f t="shared" si="810"/>
        <v/>
      </c>
      <c r="J1839" t="str">
        <f t="shared" si="811"/>
        <v/>
      </c>
      <c r="K1839" t="str">
        <f t="shared" si="812"/>
        <v/>
      </c>
      <c r="L1839" t="str">
        <f t="shared" si="813"/>
        <v/>
      </c>
      <c r="M1839" t="str">
        <f t="shared" si="814"/>
        <v/>
      </c>
      <c r="N1839" t="str">
        <f t="shared" si="815"/>
        <v/>
      </c>
      <c r="O1839" t="str">
        <f t="shared" si="816"/>
        <v/>
      </c>
      <c r="P1839" t="str">
        <f t="shared" si="817"/>
        <v/>
      </c>
      <c r="Q1839" t="str">
        <f t="shared" si="818"/>
        <v/>
      </c>
      <c r="R1839" t="str">
        <f t="shared" si="819"/>
        <v/>
      </c>
      <c r="S1839" t="str">
        <f t="shared" si="820"/>
        <v/>
      </c>
      <c r="T1839" t="str">
        <f t="shared" si="821"/>
        <v/>
      </c>
      <c r="U1839" t="str">
        <f t="shared" si="822"/>
        <v/>
      </c>
      <c r="V1839" t="str">
        <f t="shared" si="823"/>
        <v/>
      </c>
      <c r="W1839" t="str">
        <f t="shared" si="824"/>
        <v/>
      </c>
      <c r="X1839" t="str">
        <f t="shared" si="825"/>
        <v/>
      </c>
      <c r="Y1839" t="str">
        <f t="shared" si="826"/>
        <v/>
      </c>
      <c r="Z1839" t="str">
        <f t="shared" si="806"/>
        <v/>
      </c>
      <c r="AA1839" t="str">
        <f t="shared" si="827"/>
        <v/>
      </c>
      <c r="AB1839" t="str">
        <f t="shared" si="828"/>
        <v/>
      </c>
      <c r="AC1839" t="str">
        <f t="shared" si="829"/>
        <v/>
      </c>
      <c r="AD1839" t="str">
        <f t="shared" si="830"/>
        <v/>
      </c>
      <c r="AE1839" t="str">
        <f t="shared" si="831"/>
        <v/>
      </c>
      <c r="AF1839" t="str">
        <f t="shared" si="832"/>
        <v/>
      </c>
    </row>
    <row r="1840" spans="4:32" ht="14.4" hidden="1">
      <c r="D1840" t="str">
        <f t="shared" si="807"/>
        <v/>
      </c>
      <c r="E1840" t="str">
        <f t="shared" si="808"/>
        <v/>
      </c>
      <c r="F1840" t="str">
        <f t="shared" si="809"/>
        <v/>
      </c>
      <c r="G1840" t="str">
        <f t="shared" si="833"/>
        <v/>
      </c>
      <c r="I1840" t="str">
        <f t="shared" si="810"/>
        <v/>
      </c>
      <c r="J1840" t="str">
        <f t="shared" si="811"/>
        <v/>
      </c>
      <c r="K1840" t="str">
        <f t="shared" si="812"/>
        <v/>
      </c>
      <c r="L1840" t="str">
        <f t="shared" si="813"/>
        <v/>
      </c>
      <c r="M1840" t="str">
        <f t="shared" si="814"/>
        <v/>
      </c>
      <c r="N1840" t="str">
        <f t="shared" si="815"/>
        <v/>
      </c>
      <c r="O1840" t="str">
        <f t="shared" si="816"/>
        <v/>
      </c>
      <c r="P1840" t="str">
        <f t="shared" si="817"/>
        <v/>
      </c>
      <c r="Q1840" t="str">
        <f t="shared" si="818"/>
        <v/>
      </c>
      <c r="R1840" t="str">
        <f t="shared" si="819"/>
        <v/>
      </c>
      <c r="S1840" t="str">
        <f t="shared" si="820"/>
        <v/>
      </c>
      <c r="T1840" t="str">
        <f t="shared" si="821"/>
        <v/>
      </c>
      <c r="U1840" t="str">
        <f t="shared" si="822"/>
        <v/>
      </c>
      <c r="V1840" t="str">
        <f t="shared" si="823"/>
        <v/>
      </c>
      <c r="W1840" t="str">
        <f t="shared" si="824"/>
        <v/>
      </c>
      <c r="X1840" t="str">
        <f t="shared" si="825"/>
        <v/>
      </c>
      <c r="Y1840" t="str">
        <f t="shared" si="826"/>
        <v/>
      </c>
      <c r="Z1840" t="str">
        <f t="shared" si="806"/>
        <v/>
      </c>
      <c r="AA1840" t="str">
        <f t="shared" si="827"/>
        <v/>
      </c>
      <c r="AB1840" t="str">
        <f t="shared" si="828"/>
        <v/>
      </c>
      <c r="AC1840" t="str">
        <f t="shared" si="829"/>
        <v/>
      </c>
      <c r="AD1840" t="str">
        <f t="shared" si="830"/>
        <v/>
      </c>
      <c r="AE1840" t="str">
        <f t="shared" si="831"/>
        <v/>
      </c>
      <c r="AF1840" t="str">
        <f t="shared" si="832"/>
        <v/>
      </c>
    </row>
    <row r="1841" spans="4:32" ht="14.4" hidden="1">
      <c r="D1841" t="str">
        <f t="shared" si="807"/>
        <v/>
      </c>
      <c r="E1841" t="str">
        <f t="shared" si="808"/>
        <v/>
      </c>
      <c r="F1841" t="str">
        <f t="shared" si="809"/>
        <v/>
      </c>
      <c r="G1841" t="str">
        <f t="shared" si="833"/>
        <v/>
      </c>
      <c r="I1841" t="str">
        <f t="shared" si="810"/>
        <v/>
      </c>
      <c r="J1841" t="str">
        <f t="shared" si="811"/>
        <v/>
      </c>
      <c r="K1841" t="str">
        <f t="shared" si="812"/>
        <v/>
      </c>
      <c r="L1841" t="str">
        <f t="shared" si="813"/>
        <v/>
      </c>
      <c r="M1841" t="str">
        <f t="shared" si="814"/>
        <v/>
      </c>
      <c r="N1841" t="str">
        <f t="shared" si="815"/>
        <v/>
      </c>
      <c r="O1841" t="str">
        <f t="shared" si="816"/>
        <v/>
      </c>
      <c r="P1841" t="str">
        <f t="shared" si="817"/>
        <v/>
      </c>
      <c r="Q1841" t="str">
        <f t="shared" si="818"/>
        <v/>
      </c>
      <c r="R1841" t="str">
        <f t="shared" si="819"/>
        <v/>
      </c>
      <c r="S1841" t="str">
        <f t="shared" si="820"/>
        <v/>
      </c>
      <c r="T1841" t="str">
        <f t="shared" si="821"/>
        <v/>
      </c>
      <c r="U1841" t="str">
        <f t="shared" si="822"/>
        <v/>
      </c>
      <c r="V1841" t="str">
        <f t="shared" si="823"/>
        <v/>
      </c>
      <c r="W1841" t="str">
        <f t="shared" si="824"/>
        <v/>
      </c>
      <c r="X1841" t="str">
        <f t="shared" si="825"/>
        <v/>
      </c>
      <c r="Y1841" t="str">
        <f t="shared" si="826"/>
        <v/>
      </c>
      <c r="Z1841" t="str">
        <f t="shared" si="806"/>
        <v/>
      </c>
      <c r="AA1841" t="str">
        <f t="shared" si="827"/>
        <v/>
      </c>
      <c r="AB1841" t="str">
        <f t="shared" si="828"/>
        <v/>
      </c>
      <c r="AC1841" t="str">
        <f t="shared" si="829"/>
        <v/>
      </c>
      <c r="AD1841" t="str">
        <f t="shared" si="830"/>
        <v/>
      </c>
      <c r="AE1841" t="str">
        <f t="shared" si="831"/>
        <v/>
      </c>
      <c r="AF1841" t="str">
        <f t="shared" si="832"/>
        <v/>
      </c>
    </row>
    <row r="1842" spans="4:32" ht="14.4" hidden="1">
      <c r="D1842" t="str">
        <f t="shared" si="807"/>
        <v/>
      </c>
      <c r="E1842" t="str">
        <f t="shared" si="808"/>
        <v/>
      </c>
      <c r="F1842" t="str">
        <f t="shared" si="809"/>
        <v/>
      </c>
      <c r="G1842" t="str">
        <f t="shared" si="833"/>
        <v/>
      </c>
      <c r="I1842" t="str">
        <f t="shared" si="810"/>
        <v/>
      </c>
      <c r="J1842" t="str">
        <f t="shared" si="811"/>
        <v/>
      </c>
      <c r="K1842" t="str">
        <f t="shared" si="812"/>
        <v/>
      </c>
      <c r="L1842" t="str">
        <f t="shared" si="813"/>
        <v/>
      </c>
      <c r="M1842" t="str">
        <f t="shared" si="814"/>
        <v/>
      </c>
      <c r="N1842" t="str">
        <f t="shared" si="815"/>
        <v/>
      </c>
      <c r="O1842" t="str">
        <f t="shared" si="816"/>
        <v/>
      </c>
      <c r="P1842" t="str">
        <f t="shared" si="817"/>
        <v/>
      </c>
      <c r="Q1842" t="str">
        <f t="shared" si="818"/>
        <v/>
      </c>
      <c r="R1842" t="str">
        <f t="shared" si="819"/>
        <v/>
      </c>
      <c r="S1842" t="str">
        <f t="shared" si="820"/>
        <v/>
      </c>
      <c r="T1842" t="str">
        <f t="shared" si="821"/>
        <v/>
      </c>
      <c r="U1842" t="str">
        <f t="shared" si="822"/>
        <v/>
      </c>
      <c r="V1842" t="str">
        <f t="shared" si="823"/>
        <v/>
      </c>
      <c r="W1842" t="str">
        <f t="shared" si="824"/>
        <v/>
      </c>
      <c r="X1842" t="str">
        <f t="shared" si="825"/>
        <v/>
      </c>
      <c r="Y1842" t="str">
        <f t="shared" si="826"/>
        <v/>
      </c>
      <c r="Z1842" t="str">
        <f t="shared" si="806"/>
        <v/>
      </c>
      <c r="AA1842" t="str">
        <f t="shared" si="827"/>
        <v/>
      </c>
      <c r="AB1842" t="str">
        <f t="shared" si="828"/>
        <v/>
      </c>
      <c r="AC1842" t="str">
        <f t="shared" si="829"/>
        <v/>
      </c>
      <c r="AD1842" t="str">
        <f t="shared" si="830"/>
        <v/>
      </c>
      <c r="AE1842" t="str">
        <f t="shared" si="831"/>
        <v/>
      </c>
      <c r="AF1842" t="str">
        <f t="shared" si="832"/>
        <v/>
      </c>
    </row>
    <row r="1843" spans="4:32" ht="14.4" hidden="1">
      <c r="D1843" t="str">
        <f t="shared" si="807"/>
        <v/>
      </c>
      <c r="E1843" t="str">
        <f t="shared" si="808"/>
        <v/>
      </c>
      <c r="F1843" t="str">
        <f t="shared" si="809"/>
        <v/>
      </c>
      <c r="G1843" t="str">
        <f t="shared" si="833"/>
        <v/>
      </c>
      <c r="I1843" t="str">
        <f t="shared" si="810"/>
        <v/>
      </c>
      <c r="J1843" t="str">
        <f t="shared" si="811"/>
        <v/>
      </c>
      <c r="K1843" t="str">
        <f t="shared" si="812"/>
        <v/>
      </c>
      <c r="L1843" t="str">
        <f t="shared" si="813"/>
        <v/>
      </c>
      <c r="M1843" t="str">
        <f t="shared" si="814"/>
        <v/>
      </c>
      <c r="N1843" t="str">
        <f t="shared" si="815"/>
        <v/>
      </c>
      <c r="O1843" t="str">
        <f t="shared" si="816"/>
        <v/>
      </c>
      <c r="P1843" t="str">
        <f t="shared" si="817"/>
        <v/>
      </c>
      <c r="Q1843" t="str">
        <f t="shared" si="818"/>
        <v/>
      </c>
      <c r="R1843" t="str">
        <f t="shared" si="819"/>
        <v/>
      </c>
      <c r="S1843" t="str">
        <f t="shared" si="820"/>
        <v/>
      </c>
      <c r="T1843" t="str">
        <f t="shared" si="821"/>
        <v/>
      </c>
      <c r="U1843" t="str">
        <f t="shared" si="822"/>
        <v/>
      </c>
      <c r="V1843" t="str">
        <f t="shared" si="823"/>
        <v/>
      </c>
      <c r="W1843" t="str">
        <f t="shared" si="824"/>
        <v/>
      </c>
      <c r="X1843" t="str">
        <f t="shared" si="825"/>
        <v/>
      </c>
      <c r="Y1843" t="str">
        <f t="shared" si="826"/>
        <v/>
      </c>
      <c r="Z1843" t="str">
        <f t="shared" si="806"/>
        <v/>
      </c>
      <c r="AA1843" t="str">
        <f t="shared" si="827"/>
        <v/>
      </c>
      <c r="AB1843" t="str">
        <f t="shared" si="828"/>
        <v/>
      </c>
      <c r="AC1843" t="str">
        <f t="shared" si="829"/>
        <v/>
      </c>
      <c r="AD1843" t="str">
        <f t="shared" si="830"/>
        <v/>
      </c>
      <c r="AE1843" t="str">
        <f t="shared" si="831"/>
        <v/>
      </c>
      <c r="AF1843" t="str">
        <f t="shared" si="832"/>
        <v/>
      </c>
    </row>
    <row r="1844" spans="4:32" ht="14.4" hidden="1">
      <c r="D1844" t="str">
        <f t="shared" si="807"/>
        <v/>
      </c>
      <c r="E1844" t="str">
        <f t="shared" si="808"/>
        <v/>
      </c>
      <c r="F1844" t="str">
        <f t="shared" si="809"/>
        <v/>
      </c>
      <c r="G1844" t="str">
        <f t="shared" si="833"/>
        <v/>
      </c>
      <c r="I1844" t="str">
        <f t="shared" si="810"/>
        <v/>
      </c>
      <c r="J1844" t="str">
        <f t="shared" si="811"/>
        <v/>
      </c>
      <c r="K1844" t="str">
        <f t="shared" si="812"/>
        <v/>
      </c>
      <c r="L1844" t="str">
        <f t="shared" si="813"/>
        <v/>
      </c>
      <c r="M1844" t="str">
        <f t="shared" si="814"/>
        <v/>
      </c>
      <c r="N1844" t="str">
        <f t="shared" si="815"/>
        <v/>
      </c>
      <c r="O1844" t="str">
        <f t="shared" si="816"/>
        <v/>
      </c>
      <c r="P1844" t="str">
        <f t="shared" si="817"/>
        <v/>
      </c>
      <c r="Q1844" t="str">
        <f t="shared" si="818"/>
        <v/>
      </c>
      <c r="R1844" t="str">
        <f t="shared" si="819"/>
        <v/>
      </c>
      <c r="S1844" t="str">
        <f t="shared" si="820"/>
        <v/>
      </c>
      <c r="T1844" t="str">
        <f t="shared" si="821"/>
        <v/>
      </c>
      <c r="U1844" t="str">
        <f t="shared" si="822"/>
        <v/>
      </c>
      <c r="V1844" t="str">
        <f t="shared" si="823"/>
        <v/>
      </c>
      <c r="W1844" t="str">
        <f t="shared" si="824"/>
        <v/>
      </c>
      <c r="X1844" t="str">
        <f t="shared" si="825"/>
        <v/>
      </c>
      <c r="Y1844" t="str">
        <f t="shared" si="826"/>
        <v/>
      </c>
      <c r="Z1844" t="str">
        <f t="shared" si="806"/>
        <v/>
      </c>
      <c r="AA1844" t="str">
        <f t="shared" si="827"/>
        <v/>
      </c>
      <c r="AB1844" t="str">
        <f t="shared" si="828"/>
        <v/>
      </c>
      <c r="AC1844" t="str">
        <f t="shared" si="829"/>
        <v/>
      </c>
      <c r="AD1844" t="str">
        <f t="shared" si="830"/>
        <v/>
      </c>
      <c r="AE1844" t="str">
        <f t="shared" si="831"/>
        <v/>
      </c>
      <c r="AF1844" t="str">
        <f t="shared" si="832"/>
        <v/>
      </c>
    </row>
    <row r="1845" spans="4:32" ht="14.4" hidden="1">
      <c r="D1845" t="str">
        <f t="shared" si="807"/>
        <v/>
      </c>
      <c r="E1845" t="str">
        <f t="shared" si="808"/>
        <v/>
      </c>
      <c r="F1845" t="str">
        <f t="shared" si="809"/>
        <v/>
      </c>
      <c r="G1845" t="str">
        <f t="shared" si="833"/>
        <v/>
      </c>
      <c r="I1845" t="str">
        <f t="shared" si="810"/>
        <v/>
      </c>
      <c r="J1845" t="str">
        <f t="shared" si="811"/>
        <v/>
      </c>
      <c r="K1845" t="str">
        <f t="shared" si="812"/>
        <v/>
      </c>
      <c r="L1845" t="str">
        <f t="shared" si="813"/>
        <v/>
      </c>
      <c r="M1845" t="str">
        <f t="shared" si="814"/>
        <v/>
      </c>
      <c r="N1845" t="str">
        <f t="shared" si="815"/>
        <v/>
      </c>
      <c r="O1845" t="str">
        <f t="shared" si="816"/>
        <v/>
      </c>
      <c r="P1845" t="str">
        <f t="shared" si="817"/>
        <v/>
      </c>
      <c r="Q1845" t="str">
        <f t="shared" si="818"/>
        <v/>
      </c>
      <c r="R1845" t="str">
        <f t="shared" si="819"/>
        <v/>
      </c>
      <c r="S1845" t="str">
        <f t="shared" si="820"/>
        <v/>
      </c>
      <c r="T1845" t="str">
        <f t="shared" si="821"/>
        <v/>
      </c>
      <c r="U1845" t="str">
        <f t="shared" si="822"/>
        <v/>
      </c>
      <c r="V1845" t="str">
        <f t="shared" si="823"/>
        <v/>
      </c>
      <c r="W1845" t="str">
        <f t="shared" si="824"/>
        <v/>
      </c>
      <c r="X1845" t="str">
        <f t="shared" si="825"/>
        <v/>
      </c>
      <c r="Y1845" t="str">
        <f t="shared" si="826"/>
        <v/>
      </c>
      <c r="Z1845" t="str">
        <f t="shared" ref="Z1845:Z1908" si="834">IF(ISBLANK(A1845), "", BR1845)</f>
        <v/>
      </c>
      <c r="AA1845" t="str">
        <f t="shared" si="827"/>
        <v/>
      </c>
      <c r="AB1845" t="str">
        <f t="shared" si="828"/>
        <v/>
      </c>
      <c r="AC1845" t="str">
        <f t="shared" si="829"/>
        <v/>
      </c>
      <c r="AD1845" t="str">
        <f t="shared" si="830"/>
        <v/>
      </c>
      <c r="AE1845" t="str">
        <f t="shared" si="831"/>
        <v/>
      </c>
      <c r="AF1845" t="str">
        <f t="shared" si="832"/>
        <v/>
      </c>
    </row>
    <row r="1846" spans="4:32" ht="14.4" hidden="1">
      <c r="D1846" t="str">
        <f t="shared" si="807"/>
        <v/>
      </c>
      <c r="E1846" t="str">
        <f t="shared" si="808"/>
        <v/>
      </c>
      <c r="F1846" t="str">
        <f t="shared" si="809"/>
        <v/>
      </c>
      <c r="G1846" t="str">
        <f t="shared" si="833"/>
        <v/>
      </c>
      <c r="I1846" t="str">
        <f t="shared" si="810"/>
        <v/>
      </c>
      <c r="J1846" t="str">
        <f t="shared" si="811"/>
        <v/>
      </c>
      <c r="K1846" t="str">
        <f t="shared" si="812"/>
        <v/>
      </c>
      <c r="L1846" t="str">
        <f t="shared" si="813"/>
        <v/>
      </c>
      <c r="M1846" t="str">
        <f t="shared" si="814"/>
        <v/>
      </c>
      <c r="N1846" t="str">
        <f t="shared" si="815"/>
        <v/>
      </c>
      <c r="O1846" t="str">
        <f t="shared" si="816"/>
        <v/>
      </c>
      <c r="P1846" t="str">
        <f t="shared" si="817"/>
        <v/>
      </c>
      <c r="Q1846" t="str">
        <f t="shared" si="818"/>
        <v/>
      </c>
      <c r="R1846" t="str">
        <f t="shared" si="819"/>
        <v/>
      </c>
      <c r="S1846" t="str">
        <f t="shared" si="820"/>
        <v/>
      </c>
      <c r="T1846" t="str">
        <f t="shared" si="821"/>
        <v/>
      </c>
      <c r="U1846" t="str">
        <f t="shared" si="822"/>
        <v/>
      </c>
      <c r="V1846" t="str">
        <f t="shared" si="823"/>
        <v/>
      </c>
      <c r="W1846" t="str">
        <f t="shared" si="824"/>
        <v/>
      </c>
      <c r="X1846" t="str">
        <f t="shared" si="825"/>
        <v/>
      </c>
      <c r="Y1846" t="str">
        <f t="shared" si="826"/>
        <v/>
      </c>
      <c r="Z1846" t="str">
        <f t="shared" si="834"/>
        <v/>
      </c>
      <c r="AA1846" t="str">
        <f t="shared" si="827"/>
        <v/>
      </c>
      <c r="AB1846" t="str">
        <f t="shared" si="828"/>
        <v/>
      </c>
      <c r="AC1846" t="str">
        <f t="shared" si="829"/>
        <v/>
      </c>
      <c r="AD1846" t="str">
        <f t="shared" si="830"/>
        <v/>
      </c>
      <c r="AE1846" t="str">
        <f t="shared" si="831"/>
        <v/>
      </c>
      <c r="AF1846" t="str">
        <f t="shared" si="832"/>
        <v/>
      </c>
    </row>
    <row r="1847" spans="4:32" ht="14.4" hidden="1">
      <c r="D1847" t="str">
        <f t="shared" si="807"/>
        <v/>
      </c>
      <c r="E1847" t="str">
        <f t="shared" si="808"/>
        <v/>
      </c>
      <c r="F1847" t="str">
        <f t="shared" si="809"/>
        <v/>
      </c>
      <c r="G1847" t="str">
        <f t="shared" si="833"/>
        <v/>
      </c>
      <c r="I1847" t="str">
        <f t="shared" si="810"/>
        <v/>
      </c>
      <c r="J1847" t="str">
        <f t="shared" si="811"/>
        <v/>
      </c>
      <c r="K1847" t="str">
        <f t="shared" si="812"/>
        <v/>
      </c>
      <c r="L1847" t="str">
        <f t="shared" si="813"/>
        <v/>
      </c>
      <c r="M1847" t="str">
        <f t="shared" si="814"/>
        <v/>
      </c>
      <c r="N1847" t="str">
        <f t="shared" si="815"/>
        <v/>
      </c>
      <c r="O1847" t="str">
        <f t="shared" si="816"/>
        <v/>
      </c>
      <c r="P1847" t="str">
        <f t="shared" si="817"/>
        <v/>
      </c>
      <c r="Q1847" t="str">
        <f t="shared" si="818"/>
        <v/>
      </c>
      <c r="R1847" t="str">
        <f t="shared" si="819"/>
        <v/>
      </c>
      <c r="S1847" t="str">
        <f t="shared" si="820"/>
        <v/>
      </c>
      <c r="T1847" t="str">
        <f t="shared" si="821"/>
        <v/>
      </c>
      <c r="U1847" t="str">
        <f t="shared" si="822"/>
        <v/>
      </c>
      <c r="V1847" t="str">
        <f t="shared" si="823"/>
        <v/>
      </c>
      <c r="W1847" t="str">
        <f t="shared" si="824"/>
        <v/>
      </c>
      <c r="X1847" t="str">
        <f t="shared" si="825"/>
        <v/>
      </c>
      <c r="Y1847" t="str">
        <f t="shared" si="826"/>
        <v/>
      </c>
      <c r="Z1847" t="str">
        <f t="shared" si="834"/>
        <v/>
      </c>
      <c r="AA1847" t="str">
        <f t="shared" si="827"/>
        <v/>
      </c>
      <c r="AB1847" t="str">
        <f t="shared" si="828"/>
        <v/>
      </c>
      <c r="AC1847" t="str">
        <f t="shared" si="829"/>
        <v/>
      </c>
      <c r="AD1847" t="str">
        <f t="shared" si="830"/>
        <v/>
      </c>
      <c r="AE1847" t="str">
        <f t="shared" si="831"/>
        <v/>
      </c>
      <c r="AF1847" t="str">
        <f t="shared" si="832"/>
        <v/>
      </c>
    </row>
    <row r="1848" spans="4:32" ht="14.4" hidden="1">
      <c r="D1848" t="str">
        <f t="shared" si="807"/>
        <v/>
      </c>
      <c r="E1848" t="str">
        <f t="shared" si="808"/>
        <v/>
      </c>
      <c r="F1848" t="str">
        <f t="shared" si="809"/>
        <v/>
      </c>
      <c r="G1848" t="str">
        <f t="shared" si="833"/>
        <v/>
      </c>
      <c r="I1848" t="str">
        <f t="shared" si="810"/>
        <v/>
      </c>
      <c r="J1848" t="str">
        <f t="shared" si="811"/>
        <v/>
      </c>
      <c r="K1848" t="str">
        <f t="shared" si="812"/>
        <v/>
      </c>
      <c r="L1848" t="str">
        <f t="shared" si="813"/>
        <v/>
      </c>
      <c r="M1848" t="str">
        <f t="shared" si="814"/>
        <v/>
      </c>
      <c r="N1848" t="str">
        <f t="shared" si="815"/>
        <v/>
      </c>
      <c r="O1848" t="str">
        <f t="shared" si="816"/>
        <v/>
      </c>
      <c r="P1848" t="str">
        <f t="shared" si="817"/>
        <v/>
      </c>
      <c r="Q1848" t="str">
        <f t="shared" si="818"/>
        <v/>
      </c>
      <c r="R1848" t="str">
        <f t="shared" si="819"/>
        <v/>
      </c>
      <c r="S1848" t="str">
        <f t="shared" si="820"/>
        <v/>
      </c>
      <c r="T1848" t="str">
        <f t="shared" si="821"/>
        <v/>
      </c>
      <c r="U1848" t="str">
        <f t="shared" si="822"/>
        <v/>
      </c>
      <c r="V1848" t="str">
        <f t="shared" si="823"/>
        <v/>
      </c>
      <c r="W1848" t="str">
        <f t="shared" si="824"/>
        <v/>
      </c>
      <c r="X1848" t="str">
        <f t="shared" si="825"/>
        <v/>
      </c>
      <c r="Y1848" t="str">
        <f t="shared" si="826"/>
        <v/>
      </c>
      <c r="Z1848" t="str">
        <f t="shared" si="834"/>
        <v/>
      </c>
      <c r="AA1848" t="str">
        <f t="shared" si="827"/>
        <v/>
      </c>
      <c r="AB1848" t="str">
        <f t="shared" si="828"/>
        <v/>
      </c>
      <c r="AC1848" t="str">
        <f t="shared" si="829"/>
        <v/>
      </c>
      <c r="AD1848" t="str">
        <f t="shared" si="830"/>
        <v/>
      </c>
      <c r="AE1848" t="str">
        <f t="shared" si="831"/>
        <v/>
      </c>
      <c r="AF1848" t="str">
        <f t="shared" si="832"/>
        <v/>
      </c>
    </row>
    <row r="1849" spans="4:32" ht="14.4" hidden="1">
      <c r="D1849" t="str">
        <f t="shared" si="807"/>
        <v/>
      </c>
      <c r="E1849" t="str">
        <f t="shared" si="808"/>
        <v/>
      </c>
      <c r="F1849" t="str">
        <f t="shared" si="809"/>
        <v/>
      </c>
      <c r="G1849" t="str">
        <f t="shared" si="833"/>
        <v/>
      </c>
      <c r="I1849" t="str">
        <f t="shared" si="810"/>
        <v/>
      </c>
      <c r="J1849" t="str">
        <f t="shared" si="811"/>
        <v/>
      </c>
      <c r="K1849" t="str">
        <f t="shared" si="812"/>
        <v/>
      </c>
      <c r="L1849" t="str">
        <f t="shared" si="813"/>
        <v/>
      </c>
      <c r="M1849" t="str">
        <f t="shared" si="814"/>
        <v/>
      </c>
      <c r="N1849" t="str">
        <f t="shared" si="815"/>
        <v/>
      </c>
      <c r="O1849" t="str">
        <f t="shared" si="816"/>
        <v/>
      </c>
      <c r="P1849" t="str">
        <f t="shared" si="817"/>
        <v/>
      </c>
      <c r="Q1849" t="str">
        <f t="shared" si="818"/>
        <v/>
      </c>
      <c r="R1849" t="str">
        <f t="shared" si="819"/>
        <v/>
      </c>
      <c r="S1849" t="str">
        <f t="shared" si="820"/>
        <v/>
      </c>
      <c r="T1849" t="str">
        <f t="shared" si="821"/>
        <v/>
      </c>
      <c r="U1849" t="str">
        <f t="shared" si="822"/>
        <v/>
      </c>
      <c r="V1849" t="str">
        <f t="shared" si="823"/>
        <v/>
      </c>
      <c r="W1849" t="str">
        <f t="shared" si="824"/>
        <v/>
      </c>
      <c r="X1849" t="str">
        <f t="shared" si="825"/>
        <v/>
      </c>
      <c r="Y1849" t="str">
        <f t="shared" si="826"/>
        <v/>
      </c>
      <c r="Z1849" t="str">
        <f t="shared" si="834"/>
        <v/>
      </c>
      <c r="AA1849" t="str">
        <f t="shared" si="827"/>
        <v/>
      </c>
      <c r="AB1849" t="str">
        <f t="shared" si="828"/>
        <v/>
      </c>
      <c r="AC1849" t="str">
        <f t="shared" si="829"/>
        <v/>
      </c>
      <c r="AD1849" t="str">
        <f t="shared" si="830"/>
        <v/>
      </c>
      <c r="AE1849" t="str">
        <f t="shared" si="831"/>
        <v/>
      </c>
      <c r="AF1849" t="str">
        <f t="shared" si="832"/>
        <v/>
      </c>
    </row>
    <row r="1850" spans="4:32" ht="14.4" hidden="1">
      <c r="D1850" t="str">
        <f t="shared" si="807"/>
        <v/>
      </c>
      <c r="E1850" t="str">
        <f t="shared" si="808"/>
        <v/>
      </c>
      <c r="F1850" t="str">
        <f t="shared" si="809"/>
        <v/>
      </c>
      <c r="G1850" t="str">
        <f t="shared" si="833"/>
        <v/>
      </c>
      <c r="I1850" t="str">
        <f t="shared" si="810"/>
        <v/>
      </c>
      <c r="J1850" t="str">
        <f t="shared" si="811"/>
        <v/>
      </c>
      <c r="K1850" t="str">
        <f t="shared" si="812"/>
        <v/>
      </c>
      <c r="L1850" t="str">
        <f t="shared" si="813"/>
        <v/>
      </c>
      <c r="M1850" t="str">
        <f t="shared" si="814"/>
        <v/>
      </c>
      <c r="N1850" t="str">
        <f t="shared" si="815"/>
        <v/>
      </c>
      <c r="O1850" t="str">
        <f t="shared" si="816"/>
        <v/>
      </c>
      <c r="P1850" t="str">
        <f t="shared" si="817"/>
        <v/>
      </c>
      <c r="Q1850" t="str">
        <f t="shared" si="818"/>
        <v/>
      </c>
      <c r="R1850" t="str">
        <f t="shared" si="819"/>
        <v/>
      </c>
      <c r="S1850" t="str">
        <f t="shared" si="820"/>
        <v/>
      </c>
      <c r="T1850" t="str">
        <f t="shared" si="821"/>
        <v/>
      </c>
      <c r="U1850" t="str">
        <f t="shared" si="822"/>
        <v/>
      </c>
      <c r="V1850" t="str">
        <f t="shared" si="823"/>
        <v/>
      </c>
      <c r="W1850" t="str">
        <f t="shared" si="824"/>
        <v/>
      </c>
      <c r="X1850" t="str">
        <f t="shared" si="825"/>
        <v/>
      </c>
      <c r="Y1850" t="str">
        <f t="shared" si="826"/>
        <v/>
      </c>
      <c r="Z1850" t="str">
        <f t="shared" si="834"/>
        <v/>
      </c>
      <c r="AA1850" t="str">
        <f t="shared" si="827"/>
        <v/>
      </c>
      <c r="AB1850" t="str">
        <f t="shared" si="828"/>
        <v/>
      </c>
      <c r="AC1850" t="str">
        <f t="shared" si="829"/>
        <v/>
      </c>
      <c r="AD1850" t="str">
        <f t="shared" si="830"/>
        <v/>
      </c>
      <c r="AE1850" t="str">
        <f t="shared" si="831"/>
        <v/>
      </c>
      <c r="AF1850" t="str">
        <f t="shared" si="832"/>
        <v/>
      </c>
    </row>
    <row r="1851" spans="4:32" ht="14.4" hidden="1">
      <c r="D1851" t="str">
        <f t="shared" si="807"/>
        <v/>
      </c>
      <c r="E1851" t="str">
        <f t="shared" si="808"/>
        <v/>
      </c>
      <c r="F1851" t="str">
        <f t="shared" si="809"/>
        <v/>
      </c>
      <c r="G1851" t="str">
        <f t="shared" si="833"/>
        <v/>
      </c>
      <c r="I1851" t="str">
        <f t="shared" si="810"/>
        <v/>
      </c>
      <c r="J1851" t="str">
        <f t="shared" si="811"/>
        <v/>
      </c>
      <c r="K1851" t="str">
        <f t="shared" si="812"/>
        <v/>
      </c>
      <c r="L1851" t="str">
        <f t="shared" si="813"/>
        <v/>
      </c>
      <c r="M1851" t="str">
        <f t="shared" si="814"/>
        <v/>
      </c>
      <c r="N1851" t="str">
        <f t="shared" si="815"/>
        <v/>
      </c>
      <c r="O1851" t="str">
        <f t="shared" si="816"/>
        <v/>
      </c>
      <c r="P1851" t="str">
        <f t="shared" si="817"/>
        <v/>
      </c>
      <c r="Q1851" t="str">
        <f t="shared" si="818"/>
        <v/>
      </c>
      <c r="R1851" t="str">
        <f t="shared" si="819"/>
        <v/>
      </c>
      <c r="S1851" t="str">
        <f t="shared" si="820"/>
        <v/>
      </c>
      <c r="T1851" t="str">
        <f t="shared" si="821"/>
        <v/>
      </c>
      <c r="U1851" t="str">
        <f t="shared" si="822"/>
        <v/>
      </c>
      <c r="V1851" t="str">
        <f t="shared" si="823"/>
        <v/>
      </c>
      <c r="W1851" t="str">
        <f t="shared" si="824"/>
        <v/>
      </c>
      <c r="X1851" t="str">
        <f t="shared" si="825"/>
        <v/>
      </c>
      <c r="Y1851" t="str">
        <f t="shared" si="826"/>
        <v/>
      </c>
      <c r="Z1851" t="str">
        <f t="shared" si="834"/>
        <v/>
      </c>
      <c r="AA1851" t="str">
        <f t="shared" si="827"/>
        <v/>
      </c>
      <c r="AB1851" t="str">
        <f t="shared" si="828"/>
        <v/>
      </c>
      <c r="AC1851" t="str">
        <f t="shared" si="829"/>
        <v/>
      </c>
      <c r="AD1851" t="str">
        <f t="shared" si="830"/>
        <v/>
      </c>
      <c r="AE1851" t="str">
        <f t="shared" si="831"/>
        <v/>
      </c>
      <c r="AF1851" t="str">
        <f t="shared" si="832"/>
        <v/>
      </c>
    </row>
    <row r="1852" spans="4:32" ht="14.4" hidden="1">
      <c r="D1852" t="str">
        <f t="shared" si="807"/>
        <v/>
      </c>
      <c r="E1852" t="str">
        <f t="shared" si="808"/>
        <v/>
      </c>
      <c r="F1852" t="str">
        <f t="shared" si="809"/>
        <v/>
      </c>
      <c r="G1852" t="str">
        <f t="shared" si="833"/>
        <v/>
      </c>
      <c r="I1852" t="str">
        <f t="shared" si="810"/>
        <v/>
      </c>
      <c r="J1852" t="str">
        <f t="shared" si="811"/>
        <v/>
      </c>
      <c r="K1852" t="str">
        <f t="shared" si="812"/>
        <v/>
      </c>
      <c r="L1852" t="str">
        <f t="shared" si="813"/>
        <v/>
      </c>
      <c r="M1852" t="str">
        <f t="shared" si="814"/>
        <v/>
      </c>
      <c r="N1852" t="str">
        <f t="shared" si="815"/>
        <v/>
      </c>
      <c r="O1852" t="str">
        <f t="shared" si="816"/>
        <v/>
      </c>
      <c r="P1852" t="str">
        <f t="shared" si="817"/>
        <v/>
      </c>
      <c r="Q1852" t="str">
        <f t="shared" si="818"/>
        <v/>
      </c>
      <c r="R1852" t="str">
        <f t="shared" si="819"/>
        <v/>
      </c>
      <c r="S1852" t="str">
        <f t="shared" si="820"/>
        <v/>
      </c>
      <c r="T1852" t="str">
        <f t="shared" si="821"/>
        <v/>
      </c>
      <c r="U1852" t="str">
        <f t="shared" si="822"/>
        <v/>
      </c>
      <c r="V1852" t="str">
        <f t="shared" si="823"/>
        <v/>
      </c>
      <c r="W1852" t="str">
        <f t="shared" si="824"/>
        <v/>
      </c>
      <c r="X1852" t="str">
        <f t="shared" si="825"/>
        <v/>
      </c>
      <c r="Y1852" t="str">
        <f t="shared" si="826"/>
        <v/>
      </c>
      <c r="Z1852" t="str">
        <f t="shared" si="834"/>
        <v/>
      </c>
      <c r="AA1852" t="str">
        <f t="shared" si="827"/>
        <v/>
      </c>
      <c r="AB1852" t="str">
        <f t="shared" si="828"/>
        <v/>
      </c>
      <c r="AC1852" t="str">
        <f t="shared" si="829"/>
        <v/>
      </c>
      <c r="AD1852" t="str">
        <f t="shared" si="830"/>
        <v/>
      </c>
      <c r="AE1852" t="str">
        <f t="shared" si="831"/>
        <v/>
      </c>
      <c r="AF1852" t="str">
        <f t="shared" si="832"/>
        <v/>
      </c>
    </row>
    <row r="1853" spans="4:32" ht="14.4" hidden="1">
      <c r="D1853" t="str">
        <f t="shared" si="807"/>
        <v/>
      </c>
      <c r="E1853" t="str">
        <f t="shared" si="808"/>
        <v/>
      </c>
      <c r="F1853" t="str">
        <f t="shared" si="809"/>
        <v/>
      </c>
      <c r="G1853" t="str">
        <f t="shared" si="833"/>
        <v/>
      </c>
      <c r="I1853" t="str">
        <f t="shared" si="810"/>
        <v/>
      </c>
      <c r="J1853" t="str">
        <f t="shared" si="811"/>
        <v/>
      </c>
      <c r="K1853" t="str">
        <f t="shared" si="812"/>
        <v/>
      </c>
      <c r="L1853" t="str">
        <f t="shared" si="813"/>
        <v/>
      </c>
      <c r="M1853" t="str">
        <f t="shared" si="814"/>
        <v/>
      </c>
      <c r="N1853" t="str">
        <f t="shared" si="815"/>
        <v/>
      </c>
      <c r="O1853" t="str">
        <f t="shared" si="816"/>
        <v/>
      </c>
      <c r="P1853" t="str">
        <f t="shared" si="817"/>
        <v/>
      </c>
      <c r="Q1853" t="str">
        <f t="shared" si="818"/>
        <v/>
      </c>
      <c r="R1853" t="str">
        <f t="shared" si="819"/>
        <v/>
      </c>
      <c r="S1853" t="str">
        <f t="shared" si="820"/>
        <v/>
      </c>
      <c r="T1853" t="str">
        <f t="shared" si="821"/>
        <v/>
      </c>
      <c r="U1853" t="str">
        <f t="shared" si="822"/>
        <v/>
      </c>
      <c r="V1853" t="str">
        <f t="shared" si="823"/>
        <v/>
      </c>
      <c r="W1853" t="str">
        <f t="shared" si="824"/>
        <v/>
      </c>
      <c r="X1853" t="str">
        <f t="shared" si="825"/>
        <v/>
      </c>
      <c r="Y1853" t="str">
        <f t="shared" si="826"/>
        <v/>
      </c>
      <c r="Z1853" t="str">
        <f t="shared" si="834"/>
        <v/>
      </c>
      <c r="AA1853" t="str">
        <f t="shared" si="827"/>
        <v/>
      </c>
      <c r="AB1853" t="str">
        <f t="shared" si="828"/>
        <v/>
      </c>
      <c r="AC1853" t="str">
        <f t="shared" si="829"/>
        <v/>
      </c>
      <c r="AD1853" t="str">
        <f t="shared" si="830"/>
        <v/>
      </c>
      <c r="AE1853" t="str">
        <f t="shared" si="831"/>
        <v/>
      </c>
      <c r="AF1853" t="str">
        <f t="shared" si="832"/>
        <v/>
      </c>
    </row>
    <row r="1854" spans="4:32" ht="14.4" hidden="1">
      <c r="D1854" t="str">
        <f t="shared" si="807"/>
        <v/>
      </c>
      <c r="E1854" t="str">
        <f t="shared" si="808"/>
        <v/>
      </c>
      <c r="F1854" t="str">
        <f t="shared" si="809"/>
        <v/>
      </c>
      <c r="G1854" t="str">
        <f t="shared" si="833"/>
        <v/>
      </c>
      <c r="I1854" t="str">
        <f t="shared" si="810"/>
        <v/>
      </c>
      <c r="J1854" t="str">
        <f t="shared" si="811"/>
        <v/>
      </c>
      <c r="K1854" t="str">
        <f t="shared" si="812"/>
        <v/>
      </c>
      <c r="L1854" t="str">
        <f t="shared" si="813"/>
        <v/>
      </c>
      <c r="M1854" t="str">
        <f t="shared" si="814"/>
        <v/>
      </c>
      <c r="N1854" t="str">
        <f t="shared" si="815"/>
        <v/>
      </c>
      <c r="O1854" t="str">
        <f t="shared" si="816"/>
        <v/>
      </c>
      <c r="P1854" t="str">
        <f t="shared" si="817"/>
        <v/>
      </c>
      <c r="Q1854" t="str">
        <f t="shared" si="818"/>
        <v/>
      </c>
      <c r="R1854" t="str">
        <f t="shared" si="819"/>
        <v/>
      </c>
      <c r="S1854" t="str">
        <f t="shared" si="820"/>
        <v/>
      </c>
      <c r="T1854" t="str">
        <f t="shared" si="821"/>
        <v/>
      </c>
      <c r="U1854" t="str">
        <f t="shared" si="822"/>
        <v/>
      </c>
      <c r="V1854" t="str">
        <f t="shared" si="823"/>
        <v/>
      </c>
      <c r="W1854" t="str">
        <f t="shared" si="824"/>
        <v/>
      </c>
      <c r="X1854" t="str">
        <f t="shared" si="825"/>
        <v/>
      </c>
      <c r="Y1854" t="str">
        <f t="shared" si="826"/>
        <v/>
      </c>
      <c r="Z1854" t="str">
        <f t="shared" si="834"/>
        <v/>
      </c>
      <c r="AA1854" t="str">
        <f t="shared" si="827"/>
        <v/>
      </c>
      <c r="AB1854" t="str">
        <f t="shared" si="828"/>
        <v/>
      </c>
      <c r="AC1854" t="str">
        <f t="shared" si="829"/>
        <v/>
      </c>
      <c r="AD1854" t="str">
        <f t="shared" si="830"/>
        <v/>
      </c>
      <c r="AE1854" t="str">
        <f t="shared" si="831"/>
        <v/>
      </c>
      <c r="AF1854" t="str">
        <f t="shared" si="832"/>
        <v/>
      </c>
    </row>
    <row r="1855" spans="4:32" ht="14.4" hidden="1">
      <c r="D1855" t="str">
        <f t="shared" si="807"/>
        <v/>
      </c>
      <c r="E1855" t="str">
        <f t="shared" si="808"/>
        <v/>
      </c>
      <c r="F1855" t="str">
        <f t="shared" si="809"/>
        <v/>
      </c>
      <c r="G1855" t="str">
        <f t="shared" si="833"/>
        <v/>
      </c>
      <c r="I1855" t="str">
        <f t="shared" si="810"/>
        <v/>
      </c>
      <c r="J1855" t="str">
        <f t="shared" si="811"/>
        <v/>
      </c>
      <c r="K1855" t="str">
        <f t="shared" si="812"/>
        <v/>
      </c>
      <c r="L1855" t="str">
        <f t="shared" si="813"/>
        <v/>
      </c>
      <c r="M1855" t="str">
        <f t="shared" si="814"/>
        <v/>
      </c>
      <c r="N1855" t="str">
        <f t="shared" si="815"/>
        <v/>
      </c>
      <c r="O1855" t="str">
        <f t="shared" si="816"/>
        <v/>
      </c>
      <c r="P1855" t="str">
        <f t="shared" si="817"/>
        <v/>
      </c>
      <c r="Q1855" t="str">
        <f t="shared" si="818"/>
        <v/>
      </c>
      <c r="R1855" t="str">
        <f t="shared" si="819"/>
        <v/>
      </c>
      <c r="S1855" t="str">
        <f t="shared" si="820"/>
        <v/>
      </c>
      <c r="T1855" t="str">
        <f t="shared" si="821"/>
        <v/>
      </c>
      <c r="U1855" t="str">
        <f t="shared" si="822"/>
        <v/>
      </c>
      <c r="V1855" t="str">
        <f t="shared" si="823"/>
        <v/>
      </c>
      <c r="W1855" t="str">
        <f t="shared" si="824"/>
        <v/>
      </c>
      <c r="X1855" t="str">
        <f t="shared" si="825"/>
        <v/>
      </c>
      <c r="Y1855" t="str">
        <f t="shared" si="826"/>
        <v/>
      </c>
      <c r="Z1855" t="str">
        <f t="shared" si="834"/>
        <v/>
      </c>
      <c r="AA1855" t="str">
        <f t="shared" si="827"/>
        <v/>
      </c>
      <c r="AB1855" t="str">
        <f t="shared" si="828"/>
        <v/>
      </c>
      <c r="AC1855" t="str">
        <f t="shared" si="829"/>
        <v/>
      </c>
      <c r="AD1855" t="str">
        <f t="shared" si="830"/>
        <v/>
      </c>
      <c r="AE1855" t="str">
        <f t="shared" si="831"/>
        <v/>
      </c>
      <c r="AF1855" t="str">
        <f t="shared" si="832"/>
        <v/>
      </c>
    </row>
    <row r="1856" spans="4:32" ht="14.4" hidden="1">
      <c r="D1856" t="str">
        <f t="shared" si="807"/>
        <v/>
      </c>
      <c r="E1856" t="str">
        <f t="shared" si="808"/>
        <v/>
      </c>
      <c r="F1856" t="str">
        <f t="shared" si="809"/>
        <v/>
      </c>
      <c r="G1856" t="str">
        <f t="shared" si="833"/>
        <v/>
      </c>
      <c r="I1856" t="str">
        <f t="shared" si="810"/>
        <v/>
      </c>
      <c r="J1856" t="str">
        <f t="shared" si="811"/>
        <v/>
      </c>
      <c r="K1856" t="str">
        <f t="shared" si="812"/>
        <v/>
      </c>
      <c r="L1856" t="str">
        <f t="shared" si="813"/>
        <v/>
      </c>
      <c r="M1856" t="str">
        <f t="shared" si="814"/>
        <v/>
      </c>
      <c r="N1856" t="str">
        <f t="shared" si="815"/>
        <v/>
      </c>
      <c r="O1856" t="str">
        <f t="shared" si="816"/>
        <v/>
      </c>
      <c r="P1856" t="str">
        <f t="shared" si="817"/>
        <v/>
      </c>
      <c r="Q1856" t="str">
        <f t="shared" si="818"/>
        <v/>
      </c>
      <c r="R1856" t="str">
        <f t="shared" si="819"/>
        <v/>
      </c>
      <c r="S1856" t="str">
        <f t="shared" si="820"/>
        <v/>
      </c>
      <c r="T1856" t="str">
        <f t="shared" si="821"/>
        <v/>
      </c>
      <c r="U1856" t="str">
        <f t="shared" si="822"/>
        <v/>
      </c>
      <c r="V1856" t="str">
        <f t="shared" si="823"/>
        <v/>
      </c>
      <c r="W1856" t="str">
        <f t="shared" si="824"/>
        <v/>
      </c>
      <c r="X1856" t="str">
        <f t="shared" si="825"/>
        <v/>
      </c>
      <c r="Y1856" t="str">
        <f t="shared" si="826"/>
        <v/>
      </c>
      <c r="Z1856" t="str">
        <f t="shared" si="834"/>
        <v/>
      </c>
      <c r="AA1856" t="str">
        <f t="shared" si="827"/>
        <v/>
      </c>
      <c r="AB1856" t="str">
        <f t="shared" si="828"/>
        <v/>
      </c>
      <c r="AC1856" t="str">
        <f t="shared" si="829"/>
        <v/>
      </c>
      <c r="AD1856" t="str">
        <f t="shared" si="830"/>
        <v/>
      </c>
      <c r="AE1856" t="str">
        <f t="shared" si="831"/>
        <v/>
      </c>
      <c r="AF1856" t="str">
        <f t="shared" si="832"/>
        <v/>
      </c>
    </row>
    <row r="1857" spans="4:32" ht="14.4" hidden="1">
      <c r="D1857" t="str">
        <f t="shared" si="807"/>
        <v/>
      </c>
      <c r="E1857" t="str">
        <f t="shared" si="808"/>
        <v/>
      </c>
      <c r="F1857" t="str">
        <f t="shared" si="809"/>
        <v/>
      </c>
      <c r="G1857" t="str">
        <f t="shared" si="833"/>
        <v/>
      </c>
      <c r="I1857" t="str">
        <f t="shared" si="810"/>
        <v/>
      </c>
      <c r="J1857" t="str">
        <f t="shared" si="811"/>
        <v/>
      </c>
      <c r="K1857" t="str">
        <f t="shared" si="812"/>
        <v/>
      </c>
      <c r="L1857" t="str">
        <f t="shared" si="813"/>
        <v/>
      </c>
      <c r="M1857" t="str">
        <f t="shared" si="814"/>
        <v/>
      </c>
      <c r="N1857" t="str">
        <f t="shared" si="815"/>
        <v/>
      </c>
      <c r="O1857" t="str">
        <f t="shared" si="816"/>
        <v/>
      </c>
      <c r="P1857" t="str">
        <f t="shared" si="817"/>
        <v/>
      </c>
      <c r="Q1857" t="str">
        <f t="shared" si="818"/>
        <v/>
      </c>
      <c r="R1857" t="str">
        <f t="shared" si="819"/>
        <v/>
      </c>
      <c r="S1857" t="str">
        <f t="shared" si="820"/>
        <v/>
      </c>
      <c r="T1857" t="str">
        <f t="shared" si="821"/>
        <v/>
      </c>
      <c r="U1857" t="str">
        <f t="shared" si="822"/>
        <v/>
      </c>
      <c r="V1857" t="str">
        <f t="shared" si="823"/>
        <v/>
      </c>
      <c r="W1857" t="str">
        <f t="shared" si="824"/>
        <v/>
      </c>
      <c r="X1857" t="str">
        <f t="shared" si="825"/>
        <v/>
      </c>
      <c r="Y1857" t="str">
        <f t="shared" si="826"/>
        <v/>
      </c>
      <c r="Z1857" t="str">
        <f t="shared" si="834"/>
        <v/>
      </c>
      <c r="AA1857" t="str">
        <f t="shared" si="827"/>
        <v/>
      </c>
      <c r="AB1857" t="str">
        <f t="shared" si="828"/>
        <v/>
      </c>
      <c r="AC1857" t="str">
        <f t="shared" si="829"/>
        <v/>
      </c>
      <c r="AD1857" t="str">
        <f t="shared" si="830"/>
        <v/>
      </c>
      <c r="AE1857" t="str">
        <f t="shared" si="831"/>
        <v/>
      </c>
      <c r="AF1857" t="str">
        <f t="shared" si="832"/>
        <v/>
      </c>
    </row>
    <row r="1858" spans="4:32" ht="14.4" hidden="1">
      <c r="D1858" t="str">
        <f t="shared" ref="D1858:D1921" si="835">IF(ISBLANK(A1858),"",B1858&amp;" ("&amp;Y1858&amp;"/"&amp;L1858&amp;"/"&amp;M1858&amp;AA1858&amp;"/"&amp;Z1858&amp;"/"&amp;AF1858&amp;")")</f>
        <v/>
      </c>
      <c r="E1858" t="str">
        <f t="shared" ref="E1858:E1921" si="836">IF(
  ISBLANK(A1858),
  "",
  TRIM(SUBSTITUTE(
    SUBSTITUTE(
      V1858,
      MID(V1858, FIND("(", V1858), FIND(")", V1858) - FIND("(", V1858) + 1),
      ""
    ),
    "Processor", ""
  ))
)</f>
        <v/>
      </c>
      <c r="F1858" t="str">
        <f t="shared" ref="F1858:F1921" si="837">IF(ISBLANK(A1858), "", BF1858)</f>
        <v/>
      </c>
      <c r="G1858" t="str">
        <f t="shared" si="833"/>
        <v/>
      </c>
      <c r="I1858" t="str">
        <f t="shared" ref="I1858:I1921" si="838">IF(ISBLANK(A1858), "", SUBSTITUTE(AO1858, "-inch", """"))</f>
        <v/>
      </c>
      <c r="J1858" t="str">
        <f t="shared" ref="J1858:J1921" si="839">IF(ISBLANK(A1858), "", AP1858)</f>
        <v/>
      </c>
      <c r="K1858" t="str">
        <f t="shared" ref="K1858:K1921" si="840">IF(ISBLANK(A1858), "", AR1858)</f>
        <v/>
      </c>
      <c r="L1858" t="str">
        <f t="shared" ref="L1858:L1921" si="841">IF(
  ISBLANK(A1858),
  "",
  MID(AB1858, FIND("GB", AB1858) - 2, 4)
)</f>
        <v/>
      </c>
      <c r="M1858" t="str">
        <f t="shared" ref="M1858:M1921" si="842">IF(ISBLANK(A1858),"",LEFT(AC1858,FIND(" ",AC1858)-1))</f>
        <v/>
      </c>
      <c r="N1858" t="str">
        <f t="shared" ref="N1858:N1921" si="843">IF(
  AND(LEN(TRIM(AD1858))=0, LEN(TRIM(AE1858))=0),
  "",
  IF(LEN(TRIM(AD1858))&gt;0, "Side:" &amp; CHAR(10) &amp; AD1858 &amp; CHAR(10) &amp; CHAR(10), "") &amp;
  IF(LEN(TRIM(AE1858))&gt;0, "Back:" &amp; CHAR(10) &amp; AE1858, "")
)</f>
        <v/>
      </c>
      <c r="O1858" t="str">
        <f t="shared" ref="O1858:O1921" si="844">IF(ISBLANK(A1858), "", _xlfn.TEXTBEFORE(BX1858, " ("))</f>
        <v/>
      </c>
      <c r="P1858" t="str">
        <f t="shared" ref="P1858:P1921" si="845">IF(ISBLANK(A1858), "", TRIM(_xlfn.TEXTBEFORE(BW1858, " (")))</f>
        <v/>
      </c>
      <c r="Q1858" t="str">
        <f t="shared" ref="Q1858:Q1921" si="846">IF(ISBLANK(A1858), "", BJ1858)</f>
        <v/>
      </c>
      <c r="R1858" t="str">
        <f t="shared" ref="R1858:R1921" si="847">IF(ISBLANK(A1858), "", CD1858)</f>
        <v/>
      </c>
      <c r="S1858" t="str">
        <f t="shared" ref="S1858:S1921" si="848">IF(ISBLANK(A1858),"","No Battery")</f>
        <v/>
      </c>
      <c r="T1858" t="str">
        <f t="shared" ref="T1858:T1921" si="849">IF(ISBLANK(A1858), "", IFERROR(_xlfn.TEXTBEFORE(BT1858, ", Output:"), "Not Found"))</f>
        <v/>
      </c>
      <c r="U1858" t="str">
        <f t="shared" ref="U1858:U1921" si="850">IF(ISBLANK(A1858), "", IF(BY1858 = "N/A", "", BY1858))</f>
        <v/>
      </c>
      <c r="V1858" t="str">
        <f t="shared" ref="V1858:V1921" si="851">IF(ISBLANK(A1858), "", BC1858)</f>
        <v/>
      </c>
      <c r="W1858" t="str">
        <f t="shared" ref="W1858:W1921" si="852">IF(
  ISBLANK(A1858),
  "",
  LEFT(V1858, SEARCH("processor", LOWER(V1858)) - 1) &amp;
  MID(V1858, SEARCH("processor", LOWER(V1858)) + 10, FIND(" ", MID(V1858, SEARCH("processor", LOWER(V1858)) + 10, 20)) - 1)
)</f>
        <v/>
      </c>
      <c r="X1858" t="str">
        <f t="shared" ref="X1858:X1921" si="853">IF(
  ISBLANK(A1858),
  "",
  IFERROR(
    IF(
      ISNUMBER(SEARCH("Core™ i", E1858)),
      _xlfn.TEXTBEFORE(_xlfn.TEXTAFTER(E1858, "Core™ "), " "),
      IF(ISNUMBER(SEARCH("Core™ Ultra 7", E1858)), "U7",
      IF(ISNUMBER(SEARCH("Core™ Ultra 5", E1858)), "U5",
      IF(ISNUMBER(SEARCH("Core™ Ultra 3", E1858)), "U3",
      IF(ISNUMBER(SEARCH("Core™ 7", E1858)), "Core 7",
      IF(ISNUMBER(SEARCH("Core™ 5", E1858)), "Core 5",
      IF(ISNUMBER(SEARCH("Core™ 3", E1858)), "Core 3",
      IF(ISNUMBER(SEARCH("Ryzen™ 7", E1858)), "R7",
      IF(ISNUMBER(SEARCH("Ryzen™ 5", E1858)), "R5",
      IF(ISNUMBER(SEARCH("Ryzen™ 3", E1858)), "R3",
      W1858
    )))))))))),
    E1858
  )
)</f>
        <v/>
      </c>
      <c r="Y1858" t="str">
        <f t="shared" ref="Y1858:Y1921" si="854">IF(ISBLANK(A1858), "",
  IF(OR(X1858="U3", X1858="U5", X1858="U7", X1858="Core 3", X1858="Core 5", X1858="Core 7"),
    X1858 &amp; " " &amp; TRIM(RIGHT(W1858, LEN(W1858) - FIND("♦", SUBSTITUTE(W1858, " ", "♦", LEN(W1858) - LEN(SUBSTITUTE(W1858, " ", "")))))),
    IF(OR(X1858="R3", X1858="R5", X1858="R7"),
      X1858 &amp; " " &amp; TRIM(MID(
        W1858,
        FIND("♦", SUBSTITUTE(W1858, " ", "♦", LEN(W1858) - LEN(SUBSTITUTE(W1858, " ", "")) - 1)) + 1,
        FIND("♦", SUBSTITUTE(W1858, " ", "♦", LEN(W1858) - LEN(SUBSTITUTE(W1858, " ", "")))) - FIND("♦", SUBSTITUTE(W1858, " ", "♦", LEN(W1858) - LEN(SUBSTITUTE(W1858, " ", "")) - 1)) - 1
      )),
      X1858
    )
  )
)</f>
        <v/>
      </c>
      <c r="Z1858" t="str">
        <f t="shared" si="834"/>
        <v/>
      </c>
      <c r="AA1858" t="str">
        <f t="shared" ref="AA1858:AA1921" si="855">IF(
  ISBLANK(F1858),
  "",
  IF(
    ISNUMBER(SEARCH("RTX", F1858)),
    "/" &amp; LEFT(MID(F1858, SEARCH("RTX", F1858), 15),
               IFERROR(SEARCH(" ", MID(F1858, SEARCH("RTX", F1858), 15), 6) - 1, 15)),
    ""
  )
)</f>
        <v/>
      </c>
      <c r="AB1858" t="str">
        <f t="shared" ref="AB1858:AB1921" si="856">IF(ISBLANK(A1858), "", BH1858)</f>
        <v/>
      </c>
      <c r="AC1858" t="str">
        <f t="shared" ref="AC1858:AC1921" si="857">IF(ISBLANK(A1858), "", BI1858)</f>
        <v/>
      </c>
      <c r="AD1858" t="str">
        <f t="shared" ref="AD1858:AD1921" si="858">IF(ISBLANK(A1858), "", BU1858)</f>
        <v/>
      </c>
      <c r="AE1858" t="str">
        <f t="shared" ref="AE1858:AE1921" si="859">IF(ISBLANK(A1858), "", BV1858)</f>
        <v/>
      </c>
      <c r="AF1858" t="str">
        <f t="shared" ref="AF1858:AF1921" si="860">IF(ISBLANK(A1858),"",IFERROR(_xlfn.TEXTBEFORE(A1858, "-"), A1858))</f>
        <v/>
      </c>
    </row>
    <row r="1859" spans="4:32" ht="14.4" hidden="1">
      <c r="D1859" t="str">
        <f t="shared" si="835"/>
        <v/>
      </c>
      <c r="E1859" t="str">
        <f t="shared" si="836"/>
        <v/>
      </c>
      <c r="F1859" t="str">
        <f t="shared" si="837"/>
        <v/>
      </c>
      <c r="G1859" t="str">
        <f t="shared" si="833"/>
        <v/>
      </c>
      <c r="I1859" t="str">
        <f t="shared" si="838"/>
        <v/>
      </c>
      <c r="J1859" t="str">
        <f t="shared" si="839"/>
        <v/>
      </c>
      <c r="K1859" t="str">
        <f t="shared" si="840"/>
        <v/>
      </c>
      <c r="L1859" t="str">
        <f t="shared" si="841"/>
        <v/>
      </c>
      <c r="M1859" t="str">
        <f t="shared" si="842"/>
        <v/>
      </c>
      <c r="N1859" t="str">
        <f t="shared" si="843"/>
        <v/>
      </c>
      <c r="O1859" t="str">
        <f t="shared" si="844"/>
        <v/>
      </c>
      <c r="P1859" t="str">
        <f t="shared" si="845"/>
        <v/>
      </c>
      <c r="Q1859" t="str">
        <f t="shared" si="846"/>
        <v/>
      </c>
      <c r="R1859" t="str">
        <f t="shared" si="847"/>
        <v/>
      </c>
      <c r="S1859" t="str">
        <f t="shared" si="848"/>
        <v/>
      </c>
      <c r="T1859" t="str">
        <f t="shared" si="849"/>
        <v/>
      </c>
      <c r="U1859" t="str">
        <f t="shared" si="850"/>
        <v/>
      </c>
      <c r="V1859" t="str">
        <f t="shared" si="851"/>
        <v/>
      </c>
      <c r="W1859" t="str">
        <f t="shared" si="852"/>
        <v/>
      </c>
      <c r="X1859" t="str">
        <f t="shared" si="853"/>
        <v/>
      </c>
      <c r="Y1859" t="str">
        <f t="shared" si="854"/>
        <v/>
      </c>
      <c r="Z1859" t="str">
        <f t="shared" si="834"/>
        <v/>
      </c>
      <c r="AA1859" t="str">
        <f t="shared" si="855"/>
        <v/>
      </c>
      <c r="AB1859" t="str">
        <f t="shared" si="856"/>
        <v/>
      </c>
      <c r="AC1859" t="str">
        <f t="shared" si="857"/>
        <v/>
      </c>
      <c r="AD1859" t="str">
        <f t="shared" si="858"/>
        <v/>
      </c>
      <c r="AE1859" t="str">
        <f t="shared" si="859"/>
        <v/>
      </c>
      <c r="AF1859" t="str">
        <f t="shared" si="860"/>
        <v/>
      </c>
    </row>
    <row r="1860" spans="4:32" ht="14.4" hidden="1">
      <c r="D1860" t="str">
        <f t="shared" si="835"/>
        <v/>
      </c>
      <c r="E1860" t="str">
        <f t="shared" si="836"/>
        <v/>
      </c>
      <c r="F1860" t="str">
        <f t="shared" si="837"/>
        <v/>
      </c>
      <c r="G1860" t="str">
        <f t="shared" si="833"/>
        <v/>
      </c>
      <c r="I1860" t="str">
        <f t="shared" si="838"/>
        <v/>
      </c>
      <c r="J1860" t="str">
        <f t="shared" si="839"/>
        <v/>
      </c>
      <c r="K1860" t="str">
        <f t="shared" si="840"/>
        <v/>
      </c>
      <c r="L1860" t="str">
        <f t="shared" si="841"/>
        <v/>
      </c>
      <c r="M1860" t="str">
        <f t="shared" si="842"/>
        <v/>
      </c>
      <c r="N1860" t="str">
        <f t="shared" si="843"/>
        <v/>
      </c>
      <c r="O1860" t="str">
        <f t="shared" si="844"/>
        <v/>
      </c>
      <c r="P1860" t="str">
        <f t="shared" si="845"/>
        <v/>
      </c>
      <c r="Q1860" t="str">
        <f t="shared" si="846"/>
        <v/>
      </c>
      <c r="R1860" t="str">
        <f t="shared" si="847"/>
        <v/>
      </c>
      <c r="S1860" t="str">
        <f t="shared" si="848"/>
        <v/>
      </c>
      <c r="T1860" t="str">
        <f t="shared" si="849"/>
        <v/>
      </c>
      <c r="U1860" t="str">
        <f t="shared" si="850"/>
        <v/>
      </c>
      <c r="V1860" t="str">
        <f t="shared" si="851"/>
        <v/>
      </c>
      <c r="W1860" t="str">
        <f t="shared" si="852"/>
        <v/>
      </c>
      <c r="X1860" t="str">
        <f t="shared" si="853"/>
        <v/>
      </c>
      <c r="Y1860" t="str">
        <f t="shared" si="854"/>
        <v/>
      </c>
      <c r="Z1860" t="str">
        <f t="shared" si="834"/>
        <v/>
      </c>
      <c r="AA1860" t="str">
        <f t="shared" si="855"/>
        <v/>
      </c>
      <c r="AB1860" t="str">
        <f t="shared" si="856"/>
        <v/>
      </c>
      <c r="AC1860" t="str">
        <f t="shared" si="857"/>
        <v/>
      </c>
      <c r="AD1860" t="str">
        <f t="shared" si="858"/>
        <v/>
      </c>
      <c r="AE1860" t="str">
        <f t="shared" si="859"/>
        <v/>
      </c>
      <c r="AF1860" t="str">
        <f t="shared" si="860"/>
        <v/>
      </c>
    </row>
    <row r="1861" spans="4:32" ht="14.4" hidden="1">
      <c r="D1861" t="str">
        <f t="shared" si="835"/>
        <v/>
      </c>
      <c r="E1861" t="str">
        <f t="shared" si="836"/>
        <v/>
      </c>
      <c r="F1861" t="str">
        <f t="shared" si="837"/>
        <v/>
      </c>
      <c r="G1861" t="str">
        <f t="shared" si="833"/>
        <v/>
      </c>
      <c r="I1861" t="str">
        <f t="shared" si="838"/>
        <v/>
      </c>
      <c r="J1861" t="str">
        <f t="shared" si="839"/>
        <v/>
      </c>
      <c r="K1861" t="str">
        <f t="shared" si="840"/>
        <v/>
      </c>
      <c r="L1861" t="str">
        <f t="shared" si="841"/>
        <v/>
      </c>
      <c r="M1861" t="str">
        <f t="shared" si="842"/>
        <v/>
      </c>
      <c r="N1861" t="str">
        <f t="shared" si="843"/>
        <v/>
      </c>
      <c r="O1861" t="str">
        <f t="shared" si="844"/>
        <v/>
      </c>
      <c r="P1861" t="str">
        <f t="shared" si="845"/>
        <v/>
      </c>
      <c r="Q1861" t="str">
        <f t="shared" si="846"/>
        <v/>
      </c>
      <c r="R1861" t="str">
        <f t="shared" si="847"/>
        <v/>
      </c>
      <c r="S1861" t="str">
        <f t="shared" si="848"/>
        <v/>
      </c>
      <c r="T1861" t="str">
        <f t="shared" si="849"/>
        <v/>
      </c>
      <c r="U1861" t="str">
        <f t="shared" si="850"/>
        <v/>
      </c>
      <c r="V1861" t="str">
        <f t="shared" si="851"/>
        <v/>
      </c>
      <c r="W1861" t="str">
        <f t="shared" si="852"/>
        <v/>
      </c>
      <c r="X1861" t="str">
        <f t="shared" si="853"/>
        <v/>
      </c>
      <c r="Y1861" t="str">
        <f t="shared" si="854"/>
        <v/>
      </c>
      <c r="Z1861" t="str">
        <f t="shared" si="834"/>
        <v/>
      </c>
      <c r="AA1861" t="str">
        <f t="shared" si="855"/>
        <v/>
      </c>
      <c r="AB1861" t="str">
        <f t="shared" si="856"/>
        <v/>
      </c>
      <c r="AC1861" t="str">
        <f t="shared" si="857"/>
        <v/>
      </c>
      <c r="AD1861" t="str">
        <f t="shared" si="858"/>
        <v/>
      </c>
      <c r="AE1861" t="str">
        <f t="shared" si="859"/>
        <v/>
      </c>
      <c r="AF1861" t="str">
        <f t="shared" si="860"/>
        <v/>
      </c>
    </row>
    <row r="1862" spans="4:32" ht="14.4" hidden="1">
      <c r="D1862" t="str">
        <f t="shared" si="835"/>
        <v/>
      </c>
      <c r="E1862" t="str">
        <f t="shared" si="836"/>
        <v/>
      </c>
      <c r="F1862" t="str">
        <f t="shared" si="837"/>
        <v/>
      </c>
      <c r="G1862" t="str">
        <f t="shared" si="833"/>
        <v/>
      </c>
      <c r="I1862" t="str">
        <f t="shared" si="838"/>
        <v/>
      </c>
      <c r="J1862" t="str">
        <f t="shared" si="839"/>
        <v/>
      </c>
      <c r="K1862" t="str">
        <f t="shared" si="840"/>
        <v/>
      </c>
      <c r="L1862" t="str">
        <f t="shared" si="841"/>
        <v/>
      </c>
      <c r="M1862" t="str">
        <f t="shared" si="842"/>
        <v/>
      </c>
      <c r="N1862" t="str">
        <f t="shared" si="843"/>
        <v/>
      </c>
      <c r="O1862" t="str">
        <f t="shared" si="844"/>
        <v/>
      </c>
      <c r="P1862" t="str">
        <f t="shared" si="845"/>
        <v/>
      </c>
      <c r="Q1862" t="str">
        <f t="shared" si="846"/>
        <v/>
      </c>
      <c r="R1862" t="str">
        <f t="shared" si="847"/>
        <v/>
      </c>
      <c r="S1862" t="str">
        <f t="shared" si="848"/>
        <v/>
      </c>
      <c r="T1862" t="str">
        <f t="shared" si="849"/>
        <v/>
      </c>
      <c r="U1862" t="str">
        <f t="shared" si="850"/>
        <v/>
      </c>
      <c r="V1862" t="str">
        <f t="shared" si="851"/>
        <v/>
      </c>
      <c r="W1862" t="str">
        <f t="shared" si="852"/>
        <v/>
      </c>
      <c r="X1862" t="str">
        <f t="shared" si="853"/>
        <v/>
      </c>
      <c r="Y1862" t="str">
        <f t="shared" si="854"/>
        <v/>
      </c>
      <c r="Z1862" t="str">
        <f t="shared" si="834"/>
        <v/>
      </c>
      <c r="AA1862" t="str">
        <f t="shared" si="855"/>
        <v/>
      </c>
      <c r="AB1862" t="str">
        <f t="shared" si="856"/>
        <v/>
      </c>
      <c r="AC1862" t="str">
        <f t="shared" si="857"/>
        <v/>
      </c>
      <c r="AD1862" t="str">
        <f t="shared" si="858"/>
        <v/>
      </c>
      <c r="AE1862" t="str">
        <f t="shared" si="859"/>
        <v/>
      </c>
      <c r="AF1862" t="str">
        <f t="shared" si="860"/>
        <v/>
      </c>
    </row>
    <row r="1863" spans="4:32" ht="14.4" hidden="1">
      <c r="D1863" t="str">
        <f t="shared" si="835"/>
        <v/>
      </c>
      <c r="E1863" t="str">
        <f t="shared" si="836"/>
        <v/>
      </c>
      <c r="F1863" t="str">
        <f t="shared" si="837"/>
        <v/>
      </c>
      <c r="G1863" t="str">
        <f t="shared" si="833"/>
        <v/>
      </c>
      <c r="I1863" t="str">
        <f t="shared" si="838"/>
        <v/>
      </c>
      <c r="J1863" t="str">
        <f t="shared" si="839"/>
        <v/>
      </c>
      <c r="K1863" t="str">
        <f t="shared" si="840"/>
        <v/>
      </c>
      <c r="L1863" t="str">
        <f t="shared" si="841"/>
        <v/>
      </c>
      <c r="M1863" t="str">
        <f t="shared" si="842"/>
        <v/>
      </c>
      <c r="N1863" t="str">
        <f t="shared" si="843"/>
        <v/>
      </c>
      <c r="O1863" t="str">
        <f t="shared" si="844"/>
        <v/>
      </c>
      <c r="P1863" t="str">
        <f t="shared" si="845"/>
        <v/>
      </c>
      <c r="Q1863" t="str">
        <f t="shared" si="846"/>
        <v/>
      </c>
      <c r="R1863" t="str">
        <f t="shared" si="847"/>
        <v/>
      </c>
      <c r="S1863" t="str">
        <f t="shared" si="848"/>
        <v/>
      </c>
      <c r="T1863" t="str">
        <f t="shared" si="849"/>
        <v/>
      </c>
      <c r="U1863" t="str">
        <f t="shared" si="850"/>
        <v/>
      </c>
      <c r="V1863" t="str">
        <f t="shared" si="851"/>
        <v/>
      </c>
      <c r="W1863" t="str">
        <f t="shared" si="852"/>
        <v/>
      </c>
      <c r="X1863" t="str">
        <f t="shared" si="853"/>
        <v/>
      </c>
      <c r="Y1863" t="str">
        <f t="shared" si="854"/>
        <v/>
      </c>
      <c r="Z1863" t="str">
        <f t="shared" si="834"/>
        <v/>
      </c>
      <c r="AA1863" t="str">
        <f t="shared" si="855"/>
        <v/>
      </c>
      <c r="AB1863" t="str">
        <f t="shared" si="856"/>
        <v/>
      </c>
      <c r="AC1863" t="str">
        <f t="shared" si="857"/>
        <v/>
      </c>
      <c r="AD1863" t="str">
        <f t="shared" si="858"/>
        <v/>
      </c>
      <c r="AE1863" t="str">
        <f t="shared" si="859"/>
        <v/>
      </c>
      <c r="AF1863" t="str">
        <f t="shared" si="860"/>
        <v/>
      </c>
    </row>
    <row r="1864" spans="4:32" ht="14.4" hidden="1">
      <c r="D1864" t="str">
        <f t="shared" si="835"/>
        <v/>
      </c>
      <c r="E1864" t="str">
        <f t="shared" si="836"/>
        <v/>
      </c>
      <c r="F1864" t="str">
        <f t="shared" si="837"/>
        <v/>
      </c>
      <c r="G1864" t="str">
        <f t="shared" si="833"/>
        <v/>
      </c>
      <c r="I1864" t="str">
        <f t="shared" si="838"/>
        <v/>
      </c>
      <c r="J1864" t="str">
        <f t="shared" si="839"/>
        <v/>
      </c>
      <c r="K1864" t="str">
        <f t="shared" si="840"/>
        <v/>
      </c>
      <c r="L1864" t="str">
        <f t="shared" si="841"/>
        <v/>
      </c>
      <c r="M1864" t="str">
        <f t="shared" si="842"/>
        <v/>
      </c>
      <c r="N1864" t="str">
        <f t="shared" si="843"/>
        <v/>
      </c>
      <c r="O1864" t="str">
        <f t="shared" si="844"/>
        <v/>
      </c>
      <c r="P1864" t="str">
        <f t="shared" si="845"/>
        <v/>
      </c>
      <c r="Q1864" t="str">
        <f t="shared" si="846"/>
        <v/>
      </c>
      <c r="R1864" t="str">
        <f t="shared" si="847"/>
        <v/>
      </c>
      <c r="S1864" t="str">
        <f t="shared" si="848"/>
        <v/>
      </c>
      <c r="T1864" t="str">
        <f t="shared" si="849"/>
        <v/>
      </c>
      <c r="U1864" t="str">
        <f t="shared" si="850"/>
        <v/>
      </c>
      <c r="V1864" t="str">
        <f t="shared" si="851"/>
        <v/>
      </c>
      <c r="W1864" t="str">
        <f t="shared" si="852"/>
        <v/>
      </c>
      <c r="X1864" t="str">
        <f t="shared" si="853"/>
        <v/>
      </c>
      <c r="Y1864" t="str">
        <f t="shared" si="854"/>
        <v/>
      </c>
      <c r="Z1864" t="str">
        <f t="shared" si="834"/>
        <v/>
      </c>
      <c r="AA1864" t="str">
        <f t="shared" si="855"/>
        <v/>
      </c>
      <c r="AB1864" t="str">
        <f t="shared" si="856"/>
        <v/>
      </c>
      <c r="AC1864" t="str">
        <f t="shared" si="857"/>
        <v/>
      </c>
      <c r="AD1864" t="str">
        <f t="shared" si="858"/>
        <v/>
      </c>
      <c r="AE1864" t="str">
        <f t="shared" si="859"/>
        <v/>
      </c>
      <c r="AF1864" t="str">
        <f t="shared" si="860"/>
        <v/>
      </c>
    </row>
    <row r="1865" spans="4:32" ht="14.4" hidden="1">
      <c r="D1865" t="str">
        <f t="shared" si="835"/>
        <v/>
      </c>
      <c r="E1865" t="str">
        <f t="shared" si="836"/>
        <v/>
      </c>
      <c r="F1865" t="str">
        <f t="shared" si="837"/>
        <v/>
      </c>
      <c r="G1865" t="str">
        <f t="shared" si="833"/>
        <v/>
      </c>
      <c r="I1865" t="str">
        <f t="shared" si="838"/>
        <v/>
      </c>
      <c r="J1865" t="str">
        <f t="shared" si="839"/>
        <v/>
      </c>
      <c r="K1865" t="str">
        <f t="shared" si="840"/>
        <v/>
      </c>
      <c r="L1865" t="str">
        <f t="shared" si="841"/>
        <v/>
      </c>
      <c r="M1865" t="str">
        <f t="shared" si="842"/>
        <v/>
      </c>
      <c r="N1865" t="str">
        <f t="shared" si="843"/>
        <v/>
      </c>
      <c r="O1865" t="str">
        <f t="shared" si="844"/>
        <v/>
      </c>
      <c r="P1865" t="str">
        <f t="shared" si="845"/>
        <v/>
      </c>
      <c r="Q1865" t="str">
        <f t="shared" si="846"/>
        <v/>
      </c>
      <c r="R1865" t="str">
        <f t="shared" si="847"/>
        <v/>
      </c>
      <c r="S1865" t="str">
        <f t="shared" si="848"/>
        <v/>
      </c>
      <c r="T1865" t="str">
        <f t="shared" si="849"/>
        <v/>
      </c>
      <c r="U1865" t="str">
        <f t="shared" si="850"/>
        <v/>
      </c>
      <c r="V1865" t="str">
        <f t="shared" si="851"/>
        <v/>
      </c>
      <c r="W1865" t="str">
        <f t="shared" si="852"/>
        <v/>
      </c>
      <c r="X1865" t="str">
        <f t="shared" si="853"/>
        <v/>
      </c>
      <c r="Y1865" t="str">
        <f t="shared" si="854"/>
        <v/>
      </c>
      <c r="Z1865" t="str">
        <f t="shared" si="834"/>
        <v/>
      </c>
      <c r="AA1865" t="str">
        <f t="shared" si="855"/>
        <v/>
      </c>
      <c r="AB1865" t="str">
        <f t="shared" si="856"/>
        <v/>
      </c>
      <c r="AC1865" t="str">
        <f t="shared" si="857"/>
        <v/>
      </c>
      <c r="AD1865" t="str">
        <f t="shared" si="858"/>
        <v/>
      </c>
      <c r="AE1865" t="str">
        <f t="shared" si="859"/>
        <v/>
      </c>
      <c r="AF1865" t="str">
        <f t="shared" si="860"/>
        <v/>
      </c>
    </row>
    <row r="1866" spans="4:32" ht="14.4" hidden="1">
      <c r="D1866" t="str">
        <f t="shared" si="835"/>
        <v/>
      </c>
      <c r="E1866" t="str">
        <f t="shared" si="836"/>
        <v/>
      </c>
      <c r="F1866" t="str">
        <f t="shared" si="837"/>
        <v/>
      </c>
      <c r="G1866" t="str">
        <f t="shared" si="833"/>
        <v/>
      </c>
      <c r="I1866" t="str">
        <f t="shared" si="838"/>
        <v/>
      </c>
      <c r="J1866" t="str">
        <f t="shared" si="839"/>
        <v/>
      </c>
      <c r="K1866" t="str">
        <f t="shared" si="840"/>
        <v/>
      </c>
      <c r="L1866" t="str">
        <f t="shared" si="841"/>
        <v/>
      </c>
      <c r="M1866" t="str">
        <f t="shared" si="842"/>
        <v/>
      </c>
      <c r="N1866" t="str">
        <f t="shared" si="843"/>
        <v/>
      </c>
      <c r="O1866" t="str">
        <f t="shared" si="844"/>
        <v/>
      </c>
      <c r="P1866" t="str">
        <f t="shared" si="845"/>
        <v/>
      </c>
      <c r="Q1866" t="str">
        <f t="shared" si="846"/>
        <v/>
      </c>
      <c r="R1866" t="str">
        <f t="shared" si="847"/>
        <v/>
      </c>
      <c r="S1866" t="str">
        <f t="shared" si="848"/>
        <v/>
      </c>
      <c r="T1866" t="str">
        <f t="shared" si="849"/>
        <v/>
      </c>
      <c r="U1866" t="str">
        <f t="shared" si="850"/>
        <v/>
      </c>
      <c r="V1866" t="str">
        <f t="shared" si="851"/>
        <v/>
      </c>
      <c r="W1866" t="str">
        <f t="shared" si="852"/>
        <v/>
      </c>
      <c r="X1866" t="str">
        <f t="shared" si="853"/>
        <v/>
      </c>
      <c r="Y1866" t="str">
        <f t="shared" si="854"/>
        <v/>
      </c>
      <c r="Z1866" t="str">
        <f t="shared" si="834"/>
        <v/>
      </c>
      <c r="AA1866" t="str">
        <f t="shared" si="855"/>
        <v/>
      </c>
      <c r="AB1866" t="str">
        <f t="shared" si="856"/>
        <v/>
      </c>
      <c r="AC1866" t="str">
        <f t="shared" si="857"/>
        <v/>
      </c>
      <c r="AD1866" t="str">
        <f t="shared" si="858"/>
        <v/>
      </c>
      <c r="AE1866" t="str">
        <f t="shared" si="859"/>
        <v/>
      </c>
      <c r="AF1866" t="str">
        <f t="shared" si="860"/>
        <v/>
      </c>
    </row>
    <row r="1867" spans="4:32" ht="14.4" hidden="1">
      <c r="D1867" t="str">
        <f t="shared" si="835"/>
        <v/>
      </c>
      <c r="E1867" t="str">
        <f t="shared" si="836"/>
        <v/>
      </c>
      <c r="F1867" t="str">
        <f t="shared" si="837"/>
        <v/>
      </c>
      <c r="G1867" t="str">
        <f t="shared" si="833"/>
        <v/>
      </c>
      <c r="I1867" t="str">
        <f t="shared" si="838"/>
        <v/>
      </c>
      <c r="J1867" t="str">
        <f t="shared" si="839"/>
        <v/>
      </c>
      <c r="K1867" t="str">
        <f t="shared" si="840"/>
        <v/>
      </c>
      <c r="L1867" t="str">
        <f t="shared" si="841"/>
        <v/>
      </c>
      <c r="M1867" t="str">
        <f t="shared" si="842"/>
        <v/>
      </c>
      <c r="N1867" t="str">
        <f t="shared" si="843"/>
        <v/>
      </c>
      <c r="O1867" t="str">
        <f t="shared" si="844"/>
        <v/>
      </c>
      <c r="P1867" t="str">
        <f t="shared" si="845"/>
        <v/>
      </c>
      <c r="Q1867" t="str">
        <f t="shared" si="846"/>
        <v/>
      </c>
      <c r="R1867" t="str">
        <f t="shared" si="847"/>
        <v/>
      </c>
      <c r="S1867" t="str">
        <f t="shared" si="848"/>
        <v/>
      </c>
      <c r="T1867" t="str">
        <f t="shared" si="849"/>
        <v/>
      </c>
      <c r="U1867" t="str">
        <f t="shared" si="850"/>
        <v/>
      </c>
      <c r="V1867" t="str">
        <f t="shared" si="851"/>
        <v/>
      </c>
      <c r="W1867" t="str">
        <f t="shared" si="852"/>
        <v/>
      </c>
      <c r="X1867" t="str">
        <f t="shared" si="853"/>
        <v/>
      </c>
      <c r="Y1867" t="str">
        <f t="shared" si="854"/>
        <v/>
      </c>
      <c r="Z1867" t="str">
        <f t="shared" si="834"/>
        <v/>
      </c>
      <c r="AA1867" t="str">
        <f t="shared" si="855"/>
        <v/>
      </c>
      <c r="AB1867" t="str">
        <f t="shared" si="856"/>
        <v/>
      </c>
      <c r="AC1867" t="str">
        <f t="shared" si="857"/>
        <v/>
      </c>
      <c r="AD1867" t="str">
        <f t="shared" si="858"/>
        <v/>
      </c>
      <c r="AE1867" t="str">
        <f t="shared" si="859"/>
        <v/>
      </c>
      <c r="AF1867" t="str">
        <f t="shared" si="860"/>
        <v/>
      </c>
    </row>
    <row r="1868" spans="4:32" ht="14.4" hidden="1">
      <c r="D1868" t="str">
        <f t="shared" si="835"/>
        <v/>
      </c>
      <c r="E1868" t="str">
        <f t="shared" si="836"/>
        <v/>
      </c>
      <c r="F1868" t="str">
        <f t="shared" si="837"/>
        <v/>
      </c>
      <c r="G1868" t="str">
        <f t="shared" si="833"/>
        <v/>
      </c>
      <c r="I1868" t="str">
        <f t="shared" si="838"/>
        <v/>
      </c>
      <c r="J1868" t="str">
        <f t="shared" si="839"/>
        <v/>
      </c>
      <c r="K1868" t="str">
        <f t="shared" si="840"/>
        <v/>
      </c>
      <c r="L1868" t="str">
        <f t="shared" si="841"/>
        <v/>
      </c>
      <c r="M1868" t="str">
        <f t="shared" si="842"/>
        <v/>
      </c>
      <c r="N1868" t="str">
        <f t="shared" si="843"/>
        <v/>
      </c>
      <c r="O1868" t="str">
        <f t="shared" si="844"/>
        <v/>
      </c>
      <c r="P1868" t="str">
        <f t="shared" si="845"/>
        <v/>
      </c>
      <c r="Q1868" t="str">
        <f t="shared" si="846"/>
        <v/>
      </c>
      <c r="R1868" t="str">
        <f t="shared" si="847"/>
        <v/>
      </c>
      <c r="S1868" t="str">
        <f t="shared" si="848"/>
        <v/>
      </c>
      <c r="T1868" t="str">
        <f t="shared" si="849"/>
        <v/>
      </c>
      <c r="U1868" t="str">
        <f t="shared" si="850"/>
        <v/>
      </c>
      <c r="V1868" t="str">
        <f t="shared" si="851"/>
        <v/>
      </c>
      <c r="W1868" t="str">
        <f t="shared" si="852"/>
        <v/>
      </c>
      <c r="X1868" t="str">
        <f t="shared" si="853"/>
        <v/>
      </c>
      <c r="Y1868" t="str">
        <f t="shared" si="854"/>
        <v/>
      </c>
      <c r="Z1868" t="str">
        <f t="shared" si="834"/>
        <v/>
      </c>
      <c r="AA1868" t="str">
        <f t="shared" si="855"/>
        <v/>
      </c>
      <c r="AB1868" t="str">
        <f t="shared" si="856"/>
        <v/>
      </c>
      <c r="AC1868" t="str">
        <f t="shared" si="857"/>
        <v/>
      </c>
      <c r="AD1868" t="str">
        <f t="shared" si="858"/>
        <v/>
      </c>
      <c r="AE1868" t="str">
        <f t="shared" si="859"/>
        <v/>
      </c>
      <c r="AF1868" t="str">
        <f t="shared" si="860"/>
        <v/>
      </c>
    </row>
    <row r="1869" spans="4:32" ht="14.4" hidden="1">
      <c r="D1869" t="str">
        <f t="shared" si="835"/>
        <v/>
      </c>
      <c r="E1869" t="str">
        <f t="shared" si="836"/>
        <v/>
      </c>
      <c r="F1869" t="str">
        <f t="shared" si="837"/>
        <v/>
      </c>
      <c r="G1869" t="str">
        <f t="shared" si="833"/>
        <v/>
      </c>
      <c r="I1869" t="str">
        <f t="shared" si="838"/>
        <v/>
      </c>
      <c r="J1869" t="str">
        <f t="shared" si="839"/>
        <v/>
      </c>
      <c r="K1869" t="str">
        <f t="shared" si="840"/>
        <v/>
      </c>
      <c r="L1869" t="str">
        <f t="shared" si="841"/>
        <v/>
      </c>
      <c r="M1869" t="str">
        <f t="shared" si="842"/>
        <v/>
      </c>
      <c r="N1869" t="str">
        <f t="shared" si="843"/>
        <v/>
      </c>
      <c r="O1869" t="str">
        <f t="shared" si="844"/>
        <v/>
      </c>
      <c r="P1869" t="str">
        <f t="shared" si="845"/>
        <v/>
      </c>
      <c r="Q1869" t="str">
        <f t="shared" si="846"/>
        <v/>
      </c>
      <c r="R1869" t="str">
        <f t="shared" si="847"/>
        <v/>
      </c>
      <c r="S1869" t="str">
        <f t="shared" si="848"/>
        <v/>
      </c>
      <c r="T1869" t="str">
        <f t="shared" si="849"/>
        <v/>
      </c>
      <c r="U1869" t="str">
        <f t="shared" si="850"/>
        <v/>
      </c>
      <c r="V1869" t="str">
        <f t="shared" si="851"/>
        <v/>
      </c>
      <c r="W1869" t="str">
        <f t="shared" si="852"/>
        <v/>
      </c>
      <c r="X1869" t="str">
        <f t="shared" si="853"/>
        <v/>
      </c>
      <c r="Y1869" t="str">
        <f t="shared" si="854"/>
        <v/>
      </c>
      <c r="Z1869" t="str">
        <f t="shared" si="834"/>
        <v/>
      </c>
      <c r="AA1869" t="str">
        <f t="shared" si="855"/>
        <v/>
      </c>
      <c r="AB1869" t="str">
        <f t="shared" si="856"/>
        <v/>
      </c>
      <c r="AC1869" t="str">
        <f t="shared" si="857"/>
        <v/>
      </c>
      <c r="AD1869" t="str">
        <f t="shared" si="858"/>
        <v/>
      </c>
      <c r="AE1869" t="str">
        <f t="shared" si="859"/>
        <v/>
      </c>
      <c r="AF1869" t="str">
        <f t="shared" si="860"/>
        <v/>
      </c>
    </row>
    <row r="1870" spans="4:32" ht="14.4" hidden="1">
      <c r="D1870" t="str">
        <f t="shared" si="835"/>
        <v/>
      </c>
      <c r="E1870" t="str">
        <f t="shared" si="836"/>
        <v/>
      </c>
      <c r="F1870" t="str">
        <f t="shared" si="837"/>
        <v/>
      </c>
      <c r="G1870" t="str">
        <f t="shared" si="833"/>
        <v/>
      </c>
      <c r="I1870" t="str">
        <f t="shared" si="838"/>
        <v/>
      </c>
      <c r="J1870" t="str">
        <f t="shared" si="839"/>
        <v/>
      </c>
      <c r="K1870" t="str">
        <f t="shared" si="840"/>
        <v/>
      </c>
      <c r="L1870" t="str">
        <f t="shared" si="841"/>
        <v/>
      </c>
      <c r="M1870" t="str">
        <f t="shared" si="842"/>
        <v/>
      </c>
      <c r="N1870" t="str">
        <f t="shared" si="843"/>
        <v/>
      </c>
      <c r="O1870" t="str">
        <f t="shared" si="844"/>
        <v/>
      </c>
      <c r="P1870" t="str">
        <f t="shared" si="845"/>
        <v/>
      </c>
      <c r="Q1870" t="str">
        <f t="shared" si="846"/>
        <v/>
      </c>
      <c r="R1870" t="str">
        <f t="shared" si="847"/>
        <v/>
      </c>
      <c r="S1870" t="str">
        <f t="shared" si="848"/>
        <v/>
      </c>
      <c r="T1870" t="str">
        <f t="shared" si="849"/>
        <v/>
      </c>
      <c r="U1870" t="str">
        <f t="shared" si="850"/>
        <v/>
      </c>
      <c r="V1870" t="str">
        <f t="shared" si="851"/>
        <v/>
      </c>
      <c r="W1870" t="str">
        <f t="shared" si="852"/>
        <v/>
      </c>
      <c r="X1870" t="str">
        <f t="shared" si="853"/>
        <v/>
      </c>
      <c r="Y1870" t="str">
        <f t="shared" si="854"/>
        <v/>
      </c>
      <c r="Z1870" t="str">
        <f t="shared" si="834"/>
        <v/>
      </c>
      <c r="AA1870" t="str">
        <f t="shared" si="855"/>
        <v/>
      </c>
      <c r="AB1870" t="str">
        <f t="shared" si="856"/>
        <v/>
      </c>
      <c r="AC1870" t="str">
        <f t="shared" si="857"/>
        <v/>
      </c>
      <c r="AD1870" t="str">
        <f t="shared" si="858"/>
        <v/>
      </c>
      <c r="AE1870" t="str">
        <f t="shared" si="859"/>
        <v/>
      </c>
      <c r="AF1870" t="str">
        <f t="shared" si="860"/>
        <v/>
      </c>
    </row>
    <row r="1871" spans="4:32" ht="14.4" hidden="1">
      <c r="D1871" t="str">
        <f t="shared" si="835"/>
        <v/>
      </c>
      <c r="E1871" t="str">
        <f t="shared" si="836"/>
        <v/>
      </c>
      <c r="F1871" t="str">
        <f t="shared" si="837"/>
        <v/>
      </c>
      <c r="G1871" t="str">
        <f t="shared" si="833"/>
        <v/>
      </c>
      <c r="I1871" t="str">
        <f t="shared" si="838"/>
        <v/>
      </c>
      <c r="J1871" t="str">
        <f t="shared" si="839"/>
        <v/>
      </c>
      <c r="K1871" t="str">
        <f t="shared" si="840"/>
        <v/>
      </c>
      <c r="L1871" t="str">
        <f t="shared" si="841"/>
        <v/>
      </c>
      <c r="M1871" t="str">
        <f t="shared" si="842"/>
        <v/>
      </c>
      <c r="N1871" t="str">
        <f t="shared" si="843"/>
        <v/>
      </c>
      <c r="O1871" t="str">
        <f t="shared" si="844"/>
        <v/>
      </c>
      <c r="P1871" t="str">
        <f t="shared" si="845"/>
        <v/>
      </c>
      <c r="Q1871" t="str">
        <f t="shared" si="846"/>
        <v/>
      </c>
      <c r="R1871" t="str">
        <f t="shared" si="847"/>
        <v/>
      </c>
      <c r="S1871" t="str">
        <f t="shared" si="848"/>
        <v/>
      </c>
      <c r="T1871" t="str">
        <f t="shared" si="849"/>
        <v/>
      </c>
      <c r="U1871" t="str">
        <f t="shared" si="850"/>
        <v/>
      </c>
      <c r="V1871" t="str">
        <f t="shared" si="851"/>
        <v/>
      </c>
      <c r="W1871" t="str">
        <f t="shared" si="852"/>
        <v/>
      </c>
      <c r="X1871" t="str">
        <f t="shared" si="853"/>
        <v/>
      </c>
      <c r="Y1871" t="str">
        <f t="shared" si="854"/>
        <v/>
      </c>
      <c r="Z1871" t="str">
        <f t="shared" si="834"/>
        <v/>
      </c>
      <c r="AA1871" t="str">
        <f t="shared" si="855"/>
        <v/>
      </c>
      <c r="AB1871" t="str">
        <f t="shared" si="856"/>
        <v/>
      </c>
      <c r="AC1871" t="str">
        <f t="shared" si="857"/>
        <v/>
      </c>
      <c r="AD1871" t="str">
        <f t="shared" si="858"/>
        <v/>
      </c>
      <c r="AE1871" t="str">
        <f t="shared" si="859"/>
        <v/>
      </c>
      <c r="AF1871" t="str">
        <f t="shared" si="860"/>
        <v/>
      </c>
    </row>
    <row r="1872" spans="4:32" ht="14.4" hidden="1">
      <c r="D1872" t="str">
        <f t="shared" si="835"/>
        <v/>
      </c>
      <c r="E1872" t="str">
        <f t="shared" si="836"/>
        <v/>
      </c>
      <c r="F1872" t="str">
        <f t="shared" si="837"/>
        <v/>
      </c>
      <c r="G1872" t="str">
        <f t="shared" si="833"/>
        <v/>
      </c>
      <c r="I1872" t="str">
        <f t="shared" si="838"/>
        <v/>
      </c>
      <c r="J1872" t="str">
        <f t="shared" si="839"/>
        <v/>
      </c>
      <c r="K1872" t="str">
        <f t="shared" si="840"/>
        <v/>
      </c>
      <c r="L1872" t="str">
        <f t="shared" si="841"/>
        <v/>
      </c>
      <c r="M1872" t="str">
        <f t="shared" si="842"/>
        <v/>
      </c>
      <c r="N1872" t="str">
        <f t="shared" si="843"/>
        <v/>
      </c>
      <c r="O1872" t="str">
        <f t="shared" si="844"/>
        <v/>
      </c>
      <c r="P1872" t="str">
        <f t="shared" si="845"/>
        <v/>
      </c>
      <c r="Q1872" t="str">
        <f t="shared" si="846"/>
        <v/>
      </c>
      <c r="R1872" t="str">
        <f t="shared" si="847"/>
        <v/>
      </c>
      <c r="S1872" t="str">
        <f t="shared" si="848"/>
        <v/>
      </c>
      <c r="T1872" t="str">
        <f t="shared" si="849"/>
        <v/>
      </c>
      <c r="U1872" t="str">
        <f t="shared" si="850"/>
        <v/>
      </c>
      <c r="V1872" t="str">
        <f t="shared" si="851"/>
        <v/>
      </c>
      <c r="W1872" t="str">
        <f t="shared" si="852"/>
        <v/>
      </c>
      <c r="X1872" t="str">
        <f t="shared" si="853"/>
        <v/>
      </c>
      <c r="Y1872" t="str">
        <f t="shared" si="854"/>
        <v/>
      </c>
      <c r="Z1872" t="str">
        <f t="shared" si="834"/>
        <v/>
      </c>
      <c r="AA1872" t="str">
        <f t="shared" si="855"/>
        <v/>
      </c>
      <c r="AB1872" t="str">
        <f t="shared" si="856"/>
        <v/>
      </c>
      <c r="AC1872" t="str">
        <f t="shared" si="857"/>
        <v/>
      </c>
      <c r="AD1872" t="str">
        <f t="shared" si="858"/>
        <v/>
      </c>
      <c r="AE1872" t="str">
        <f t="shared" si="859"/>
        <v/>
      </c>
      <c r="AF1872" t="str">
        <f t="shared" si="860"/>
        <v/>
      </c>
    </row>
    <row r="1873" spans="4:32" ht="14.4" hidden="1">
      <c r="D1873" t="str">
        <f t="shared" si="835"/>
        <v/>
      </c>
      <c r="E1873" t="str">
        <f t="shared" si="836"/>
        <v/>
      </c>
      <c r="F1873" t="str">
        <f t="shared" si="837"/>
        <v/>
      </c>
      <c r="G1873" t="str">
        <f t="shared" si="833"/>
        <v/>
      </c>
      <c r="I1873" t="str">
        <f t="shared" si="838"/>
        <v/>
      </c>
      <c r="J1873" t="str">
        <f t="shared" si="839"/>
        <v/>
      </c>
      <c r="K1873" t="str">
        <f t="shared" si="840"/>
        <v/>
      </c>
      <c r="L1873" t="str">
        <f t="shared" si="841"/>
        <v/>
      </c>
      <c r="M1873" t="str">
        <f t="shared" si="842"/>
        <v/>
      </c>
      <c r="N1873" t="str">
        <f t="shared" si="843"/>
        <v/>
      </c>
      <c r="O1873" t="str">
        <f t="shared" si="844"/>
        <v/>
      </c>
      <c r="P1873" t="str">
        <f t="shared" si="845"/>
        <v/>
      </c>
      <c r="Q1873" t="str">
        <f t="shared" si="846"/>
        <v/>
      </c>
      <c r="R1873" t="str">
        <f t="shared" si="847"/>
        <v/>
      </c>
      <c r="S1873" t="str">
        <f t="shared" si="848"/>
        <v/>
      </c>
      <c r="T1873" t="str">
        <f t="shared" si="849"/>
        <v/>
      </c>
      <c r="U1873" t="str">
        <f t="shared" si="850"/>
        <v/>
      </c>
      <c r="V1873" t="str">
        <f t="shared" si="851"/>
        <v/>
      </c>
      <c r="W1873" t="str">
        <f t="shared" si="852"/>
        <v/>
      </c>
      <c r="X1873" t="str">
        <f t="shared" si="853"/>
        <v/>
      </c>
      <c r="Y1873" t="str">
        <f t="shared" si="854"/>
        <v/>
      </c>
      <c r="Z1873" t="str">
        <f t="shared" si="834"/>
        <v/>
      </c>
      <c r="AA1873" t="str">
        <f t="shared" si="855"/>
        <v/>
      </c>
      <c r="AB1873" t="str">
        <f t="shared" si="856"/>
        <v/>
      </c>
      <c r="AC1873" t="str">
        <f t="shared" si="857"/>
        <v/>
      </c>
      <c r="AD1873" t="str">
        <f t="shared" si="858"/>
        <v/>
      </c>
      <c r="AE1873" t="str">
        <f t="shared" si="859"/>
        <v/>
      </c>
      <c r="AF1873" t="str">
        <f t="shared" si="860"/>
        <v/>
      </c>
    </row>
    <row r="1874" spans="4:32" ht="14.4" hidden="1">
      <c r="D1874" t="str">
        <f t="shared" si="835"/>
        <v/>
      </c>
      <c r="E1874" t="str">
        <f t="shared" si="836"/>
        <v/>
      </c>
      <c r="F1874" t="str">
        <f t="shared" si="837"/>
        <v/>
      </c>
      <c r="G1874" t="str">
        <f t="shared" si="833"/>
        <v/>
      </c>
      <c r="I1874" t="str">
        <f t="shared" si="838"/>
        <v/>
      </c>
      <c r="J1874" t="str">
        <f t="shared" si="839"/>
        <v/>
      </c>
      <c r="K1874" t="str">
        <f t="shared" si="840"/>
        <v/>
      </c>
      <c r="L1874" t="str">
        <f t="shared" si="841"/>
        <v/>
      </c>
      <c r="M1874" t="str">
        <f t="shared" si="842"/>
        <v/>
      </c>
      <c r="N1874" t="str">
        <f t="shared" si="843"/>
        <v/>
      </c>
      <c r="O1874" t="str">
        <f t="shared" si="844"/>
        <v/>
      </c>
      <c r="P1874" t="str">
        <f t="shared" si="845"/>
        <v/>
      </c>
      <c r="Q1874" t="str">
        <f t="shared" si="846"/>
        <v/>
      </c>
      <c r="R1874" t="str">
        <f t="shared" si="847"/>
        <v/>
      </c>
      <c r="S1874" t="str">
        <f t="shared" si="848"/>
        <v/>
      </c>
      <c r="T1874" t="str">
        <f t="shared" si="849"/>
        <v/>
      </c>
      <c r="U1874" t="str">
        <f t="shared" si="850"/>
        <v/>
      </c>
      <c r="V1874" t="str">
        <f t="shared" si="851"/>
        <v/>
      </c>
      <c r="W1874" t="str">
        <f t="shared" si="852"/>
        <v/>
      </c>
      <c r="X1874" t="str">
        <f t="shared" si="853"/>
        <v/>
      </c>
      <c r="Y1874" t="str">
        <f t="shared" si="854"/>
        <v/>
      </c>
      <c r="Z1874" t="str">
        <f t="shared" si="834"/>
        <v/>
      </c>
      <c r="AA1874" t="str">
        <f t="shared" si="855"/>
        <v/>
      </c>
      <c r="AB1874" t="str">
        <f t="shared" si="856"/>
        <v/>
      </c>
      <c r="AC1874" t="str">
        <f t="shared" si="857"/>
        <v/>
      </c>
      <c r="AD1874" t="str">
        <f t="shared" si="858"/>
        <v/>
      </c>
      <c r="AE1874" t="str">
        <f t="shared" si="859"/>
        <v/>
      </c>
      <c r="AF1874" t="str">
        <f t="shared" si="860"/>
        <v/>
      </c>
    </row>
    <row r="1875" spans="4:32" ht="14.4" hidden="1">
      <c r="D1875" t="str">
        <f t="shared" si="835"/>
        <v/>
      </c>
      <c r="E1875" t="str">
        <f t="shared" si="836"/>
        <v/>
      </c>
      <c r="F1875" t="str">
        <f t="shared" si="837"/>
        <v/>
      </c>
      <c r="G1875" t="str">
        <f t="shared" si="833"/>
        <v/>
      </c>
      <c r="I1875" t="str">
        <f t="shared" si="838"/>
        <v/>
      </c>
      <c r="J1875" t="str">
        <f t="shared" si="839"/>
        <v/>
      </c>
      <c r="K1875" t="str">
        <f t="shared" si="840"/>
        <v/>
      </c>
      <c r="L1875" t="str">
        <f t="shared" si="841"/>
        <v/>
      </c>
      <c r="M1875" t="str">
        <f t="shared" si="842"/>
        <v/>
      </c>
      <c r="N1875" t="str">
        <f t="shared" si="843"/>
        <v/>
      </c>
      <c r="O1875" t="str">
        <f t="shared" si="844"/>
        <v/>
      </c>
      <c r="P1875" t="str">
        <f t="shared" si="845"/>
        <v/>
      </c>
      <c r="Q1875" t="str">
        <f t="shared" si="846"/>
        <v/>
      </c>
      <c r="R1875" t="str">
        <f t="shared" si="847"/>
        <v/>
      </c>
      <c r="S1875" t="str">
        <f t="shared" si="848"/>
        <v/>
      </c>
      <c r="T1875" t="str">
        <f t="shared" si="849"/>
        <v/>
      </c>
      <c r="U1875" t="str">
        <f t="shared" si="850"/>
        <v/>
      </c>
      <c r="V1875" t="str">
        <f t="shared" si="851"/>
        <v/>
      </c>
      <c r="W1875" t="str">
        <f t="shared" si="852"/>
        <v/>
      </c>
      <c r="X1875" t="str">
        <f t="shared" si="853"/>
        <v/>
      </c>
      <c r="Y1875" t="str">
        <f t="shared" si="854"/>
        <v/>
      </c>
      <c r="Z1875" t="str">
        <f t="shared" si="834"/>
        <v/>
      </c>
      <c r="AA1875" t="str">
        <f t="shared" si="855"/>
        <v/>
      </c>
      <c r="AB1875" t="str">
        <f t="shared" si="856"/>
        <v/>
      </c>
      <c r="AC1875" t="str">
        <f t="shared" si="857"/>
        <v/>
      </c>
      <c r="AD1875" t="str">
        <f t="shared" si="858"/>
        <v/>
      </c>
      <c r="AE1875" t="str">
        <f t="shared" si="859"/>
        <v/>
      </c>
      <c r="AF1875" t="str">
        <f t="shared" si="860"/>
        <v/>
      </c>
    </row>
    <row r="1876" spans="4:32" ht="14.4" hidden="1">
      <c r="D1876" t="str">
        <f t="shared" si="835"/>
        <v/>
      </c>
      <c r="E1876" t="str">
        <f t="shared" si="836"/>
        <v/>
      </c>
      <c r="F1876" t="str">
        <f t="shared" si="837"/>
        <v/>
      </c>
      <c r="G1876" t="str">
        <f t="shared" si="833"/>
        <v/>
      </c>
      <c r="I1876" t="str">
        <f t="shared" si="838"/>
        <v/>
      </c>
      <c r="J1876" t="str">
        <f t="shared" si="839"/>
        <v/>
      </c>
      <c r="K1876" t="str">
        <f t="shared" si="840"/>
        <v/>
      </c>
      <c r="L1876" t="str">
        <f t="shared" si="841"/>
        <v/>
      </c>
      <c r="M1876" t="str">
        <f t="shared" si="842"/>
        <v/>
      </c>
      <c r="N1876" t="str">
        <f t="shared" si="843"/>
        <v/>
      </c>
      <c r="O1876" t="str">
        <f t="shared" si="844"/>
        <v/>
      </c>
      <c r="P1876" t="str">
        <f t="shared" si="845"/>
        <v/>
      </c>
      <c r="Q1876" t="str">
        <f t="shared" si="846"/>
        <v/>
      </c>
      <c r="R1876" t="str">
        <f t="shared" si="847"/>
        <v/>
      </c>
      <c r="S1876" t="str">
        <f t="shared" si="848"/>
        <v/>
      </c>
      <c r="T1876" t="str">
        <f t="shared" si="849"/>
        <v/>
      </c>
      <c r="U1876" t="str">
        <f t="shared" si="850"/>
        <v/>
      </c>
      <c r="V1876" t="str">
        <f t="shared" si="851"/>
        <v/>
      </c>
      <c r="W1876" t="str">
        <f t="shared" si="852"/>
        <v/>
      </c>
      <c r="X1876" t="str">
        <f t="shared" si="853"/>
        <v/>
      </c>
      <c r="Y1876" t="str">
        <f t="shared" si="854"/>
        <v/>
      </c>
      <c r="Z1876" t="str">
        <f t="shared" si="834"/>
        <v/>
      </c>
      <c r="AA1876" t="str">
        <f t="shared" si="855"/>
        <v/>
      </c>
      <c r="AB1876" t="str">
        <f t="shared" si="856"/>
        <v/>
      </c>
      <c r="AC1876" t="str">
        <f t="shared" si="857"/>
        <v/>
      </c>
      <c r="AD1876" t="str">
        <f t="shared" si="858"/>
        <v/>
      </c>
      <c r="AE1876" t="str">
        <f t="shared" si="859"/>
        <v/>
      </c>
      <c r="AF1876" t="str">
        <f t="shared" si="860"/>
        <v/>
      </c>
    </row>
    <row r="1877" spans="4:32" ht="14.4" hidden="1">
      <c r="D1877" t="str">
        <f t="shared" si="835"/>
        <v/>
      </c>
      <c r="E1877" t="str">
        <f t="shared" si="836"/>
        <v/>
      </c>
      <c r="F1877" t="str">
        <f t="shared" si="837"/>
        <v/>
      </c>
      <c r="G1877" t="str">
        <f t="shared" si="833"/>
        <v/>
      </c>
      <c r="I1877" t="str">
        <f t="shared" si="838"/>
        <v/>
      </c>
      <c r="J1877" t="str">
        <f t="shared" si="839"/>
        <v/>
      </c>
      <c r="K1877" t="str">
        <f t="shared" si="840"/>
        <v/>
      </c>
      <c r="L1877" t="str">
        <f t="shared" si="841"/>
        <v/>
      </c>
      <c r="M1877" t="str">
        <f t="shared" si="842"/>
        <v/>
      </c>
      <c r="N1877" t="str">
        <f t="shared" si="843"/>
        <v/>
      </c>
      <c r="O1877" t="str">
        <f t="shared" si="844"/>
        <v/>
      </c>
      <c r="P1877" t="str">
        <f t="shared" si="845"/>
        <v/>
      </c>
      <c r="Q1877" t="str">
        <f t="shared" si="846"/>
        <v/>
      </c>
      <c r="R1877" t="str">
        <f t="shared" si="847"/>
        <v/>
      </c>
      <c r="S1877" t="str">
        <f t="shared" si="848"/>
        <v/>
      </c>
      <c r="T1877" t="str">
        <f t="shared" si="849"/>
        <v/>
      </c>
      <c r="U1877" t="str">
        <f t="shared" si="850"/>
        <v/>
      </c>
      <c r="V1877" t="str">
        <f t="shared" si="851"/>
        <v/>
      </c>
      <c r="W1877" t="str">
        <f t="shared" si="852"/>
        <v/>
      </c>
      <c r="X1877" t="str">
        <f t="shared" si="853"/>
        <v/>
      </c>
      <c r="Y1877" t="str">
        <f t="shared" si="854"/>
        <v/>
      </c>
      <c r="Z1877" t="str">
        <f t="shared" si="834"/>
        <v/>
      </c>
      <c r="AA1877" t="str">
        <f t="shared" si="855"/>
        <v/>
      </c>
      <c r="AB1877" t="str">
        <f t="shared" si="856"/>
        <v/>
      </c>
      <c r="AC1877" t="str">
        <f t="shared" si="857"/>
        <v/>
      </c>
      <c r="AD1877" t="str">
        <f t="shared" si="858"/>
        <v/>
      </c>
      <c r="AE1877" t="str">
        <f t="shared" si="859"/>
        <v/>
      </c>
      <c r="AF1877" t="str">
        <f t="shared" si="860"/>
        <v/>
      </c>
    </row>
    <row r="1878" spans="4:32" ht="14.4" hidden="1">
      <c r="D1878" t="str">
        <f t="shared" si="835"/>
        <v/>
      </c>
      <c r="E1878" t="str">
        <f t="shared" si="836"/>
        <v/>
      </c>
      <c r="F1878" t="str">
        <f t="shared" si="837"/>
        <v/>
      </c>
      <c r="G1878" t="str">
        <f t="shared" si="833"/>
        <v/>
      </c>
      <c r="I1878" t="str">
        <f t="shared" si="838"/>
        <v/>
      </c>
      <c r="J1878" t="str">
        <f t="shared" si="839"/>
        <v/>
      </c>
      <c r="K1878" t="str">
        <f t="shared" si="840"/>
        <v/>
      </c>
      <c r="L1878" t="str">
        <f t="shared" si="841"/>
        <v/>
      </c>
      <c r="M1878" t="str">
        <f t="shared" si="842"/>
        <v/>
      </c>
      <c r="N1878" t="str">
        <f t="shared" si="843"/>
        <v/>
      </c>
      <c r="O1878" t="str">
        <f t="shared" si="844"/>
        <v/>
      </c>
      <c r="P1878" t="str">
        <f t="shared" si="845"/>
        <v/>
      </c>
      <c r="Q1878" t="str">
        <f t="shared" si="846"/>
        <v/>
      </c>
      <c r="R1878" t="str">
        <f t="shared" si="847"/>
        <v/>
      </c>
      <c r="S1878" t="str">
        <f t="shared" si="848"/>
        <v/>
      </c>
      <c r="T1878" t="str">
        <f t="shared" si="849"/>
        <v/>
      </c>
      <c r="U1878" t="str">
        <f t="shared" si="850"/>
        <v/>
      </c>
      <c r="V1878" t="str">
        <f t="shared" si="851"/>
        <v/>
      </c>
      <c r="W1878" t="str">
        <f t="shared" si="852"/>
        <v/>
      </c>
      <c r="X1878" t="str">
        <f t="shared" si="853"/>
        <v/>
      </c>
      <c r="Y1878" t="str">
        <f t="shared" si="854"/>
        <v/>
      </c>
      <c r="Z1878" t="str">
        <f t="shared" si="834"/>
        <v/>
      </c>
      <c r="AA1878" t="str">
        <f t="shared" si="855"/>
        <v/>
      </c>
      <c r="AB1878" t="str">
        <f t="shared" si="856"/>
        <v/>
      </c>
      <c r="AC1878" t="str">
        <f t="shared" si="857"/>
        <v/>
      </c>
      <c r="AD1878" t="str">
        <f t="shared" si="858"/>
        <v/>
      </c>
      <c r="AE1878" t="str">
        <f t="shared" si="859"/>
        <v/>
      </c>
      <c r="AF1878" t="str">
        <f t="shared" si="860"/>
        <v/>
      </c>
    </row>
    <row r="1879" spans="4:32" ht="14.4" hidden="1">
      <c r="D1879" t="str">
        <f t="shared" si="835"/>
        <v/>
      </c>
      <c r="E1879" t="str">
        <f t="shared" si="836"/>
        <v/>
      </c>
      <c r="F1879" t="str">
        <f t="shared" si="837"/>
        <v/>
      </c>
      <c r="G1879" t="str">
        <f t="shared" si="833"/>
        <v/>
      </c>
      <c r="I1879" t="str">
        <f t="shared" si="838"/>
        <v/>
      </c>
      <c r="J1879" t="str">
        <f t="shared" si="839"/>
        <v/>
      </c>
      <c r="K1879" t="str">
        <f t="shared" si="840"/>
        <v/>
      </c>
      <c r="L1879" t="str">
        <f t="shared" si="841"/>
        <v/>
      </c>
      <c r="M1879" t="str">
        <f t="shared" si="842"/>
        <v/>
      </c>
      <c r="N1879" t="str">
        <f t="shared" si="843"/>
        <v/>
      </c>
      <c r="O1879" t="str">
        <f t="shared" si="844"/>
        <v/>
      </c>
      <c r="P1879" t="str">
        <f t="shared" si="845"/>
        <v/>
      </c>
      <c r="Q1879" t="str">
        <f t="shared" si="846"/>
        <v/>
      </c>
      <c r="R1879" t="str">
        <f t="shared" si="847"/>
        <v/>
      </c>
      <c r="S1879" t="str">
        <f t="shared" si="848"/>
        <v/>
      </c>
      <c r="T1879" t="str">
        <f t="shared" si="849"/>
        <v/>
      </c>
      <c r="U1879" t="str">
        <f t="shared" si="850"/>
        <v/>
      </c>
      <c r="V1879" t="str">
        <f t="shared" si="851"/>
        <v/>
      </c>
      <c r="W1879" t="str">
        <f t="shared" si="852"/>
        <v/>
      </c>
      <c r="X1879" t="str">
        <f t="shared" si="853"/>
        <v/>
      </c>
      <c r="Y1879" t="str">
        <f t="shared" si="854"/>
        <v/>
      </c>
      <c r="Z1879" t="str">
        <f t="shared" si="834"/>
        <v/>
      </c>
      <c r="AA1879" t="str">
        <f t="shared" si="855"/>
        <v/>
      </c>
      <c r="AB1879" t="str">
        <f t="shared" si="856"/>
        <v/>
      </c>
      <c r="AC1879" t="str">
        <f t="shared" si="857"/>
        <v/>
      </c>
      <c r="AD1879" t="str">
        <f t="shared" si="858"/>
        <v/>
      </c>
      <c r="AE1879" t="str">
        <f t="shared" si="859"/>
        <v/>
      </c>
      <c r="AF1879" t="str">
        <f t="shared" si="860"/>
        <v/>
      </c>
    </row>
    <row r="1880" spans="4:32" ht="14.4" hidden="1">
      <c r="D1880" t="str">
        <f t="shared" si="835"/>
        <v/>
      </c>
      <c r="E1880" t="str">
        <f t="shared" si="836"/>
        <v/>
      </c>
      <c r="F1880" t="str">
        <f t="shared" si="837"/>
        <v/>
      </c>
      <c r="G1880" t="str">
        <f t="shared" si="833"/>
        <v/>
      </c>
      <c r="I1880" t="str">
        <f t="shared" si="838"/>
        <v/>
      </c>
      <c r="J1880" t="str">
        <f t="shared" si="839"/>
        <v/>
      </c>
      <c r="K1880" t="str">
        <f t="shared" si="840"/>
        <v/>
      </c>
      <c r="L1880" t="str">
        <f t="shared" si="841"/>
        <v/>
      </c>
      <c r="M1880" t="str">
        <f t="shared" si="842"/>
        <v/>
      </c>
      <c r="N1880" t="str">
        <f t="shared" si="843"/>
        <v/>
      </c>
      <c r="O1880" t="str">
        <f t="shared" si="844"/>
        <v/>
      </c>
      <c r="P1880" t="str">
        <f t="shared" si="845"/>
        <v/>
      </c>
      <c r="Q1880" t="str">
        <f t="shared" si="846"/>
        <v/>
      </c>
      <c r="R1880" t="str">
        <f t="shared" si="847"/>
        <v/>
      </c>
      <c r="S1880" t="str">
        <f t="shared" si="848"/>
        <v/>
      </c>
      <c r="T1880" t="str">
        <f t="shared" si="849"/>
        <v/>
      </c>
      <c r="U1880" t="str">
        <f t="shared" si="850"/>
        <v/>
      </c>
      <c r="V1880" t="str">
        <f t="shared" si="851"/>
        <v/>
      </c>
      <c r="W1880" t="str">
        <f t="shared" si="852"/>
        <v/>
      </c>
      <c r="X1880" t="str">
        <f t="shared" si="853"/>
        <v/>
      </c>
      <c r="Y1880" t="str">
        <f t="shared" si="854"/>
        <v/>
      </c>
      <c r="Z1880" t="str">
        <f t="shared" si="834"/>
        <v/>
      </c>
      <c r="AA1880" t="str">
        <f t="shared" si="855"/>
        <v/>
      </c>
      <c r="AB1880" t="str">
        <f t="shared" si="856"/>
        <v/>
      </c>
      <c r="AC1880" t="str">
        <f t="shared" si="857"/>
        <v/>
      </c>
      <c r="AD1880" t="str">
        <f t="shared" si="858"/>
        <v/>
      </c>
      <c r="AE1880" t="str">
        <f t="shared" si="859"/>
        <v/>
      </c>
      <c r="AF1880" t="str">
        <f t="shared" si="860"/>
        <v/>
      </c>
    </row>
    <row r="1881" spans="4:32" ht="14.4" hidden="1">
      <c r="D1881" t="str">
        <f t="shared" si="835"/>
        <v/>
      </c>
      <c r="E1881" t="str">
        <f t="shared" si="836"/>
        <v/>
      </c>
      <c r="F1881" t="str">
        <f t="shared" si="837"/>
        <v/>
      </c>
      <c r="G1881" t="str">
        <f t="shared" si="833"/>
        <v/>
      </c>
      <c r="I1881" t="str">
        <f t="shared" si="838"/>
        <v/>
      </c>
      <c r="J1881" t="str">
        <f t="shared" si="839"/>
        <v/>
      </c>
      <c r="K1881" t="str">
        <f t="shared" si="840"/>
        <v/>
      </c>
      <c r="L1881" t="str">
        <f t="shared" si="841"/>
        <v/>
      </c>
      <c r="M1881" t="str">
        <f t="shared" si="842"/>
        <v/>
      </c>
      <c r="N1881" t="str">
        <f t="shared" si="843"/>
        <v/>
      </c>
      <c r="O1881" t="str">
        <f t="shared" si="844"/>
        <v/>
      </c>
      <c r="P1881" t="str">
        <f t="shared" si="845"/>
        <v/>
      </c>
      <c r="Q1881" t="str">
        <f t="shared" si="846"/>
        <v/>
      </c>
      <c r="R1881" t="str">
        <f t="shared" si="847"/>
        <v/>
      </c>
      <c r="S1881" t="str">
        <f t="shared" si="848"/>
        <v/>
      </c>
      <c r="T1881" t="str">
        <f t="shared" si="849"/>
        <v/>
      </c>
      <c r="U1881" t="str">
        <f t="shared" si="850"/>
        <v/>
      </c>
      <c r="V1881" t="str">
        <f t="shared" si="851"/>
        <v/>
      </c>
      <c r="W1881" t="str">
        <f t="shared" si="852"/>
        <v/>
      </c>
      <c r="X1881" t="str">
        <f t="shared" si="853"/>
        <v/>
      </c>
      <c r="Y1881" t="str">
        <f t="shared" si="854"/>
        <v/>
      </c>
      <c r="Z1881" t="str">
        <f t="shared" si="834"/>
        <v/>
      </c>
      <c r="AA1881" t="str">
        <f t="shared" si="855"/>
        <v/>
      </c>
      <c r="AB1881" t="str">
        <f t="shared" si="856"/>
        <v/>
      </c>
      <c r="AC1881" t="str">
        <f t="shared" si="857"/>
        <v/>
      </c>
      <c r="AD1881" t="str">
        <f t="shared" si="858"/>
        <v/>
      </c>
      <c r="AE1881" t="str">
        <f t="shared" si="859"/>
        <v/>
      </c>
      <c r="AF1881" t="str">
        <f t="shared" si="860"/>
        <v/>
      </c>
    </row>
    <row r="1882" spans="4:32" ht="14.4" hidden="1">
      <c r="D1882" t="str">
        <f t="shared" si="835"/>
        <v/>
      </c>
      <c r="E1882" t="str">
        <f t="shared" si="836"/>
        <v/>
      </c>
      <c r="F1882" t="str">
        <f t="shared" si="837"/>
        <v/>
      </c>
      <c r="G1882" t="str">
        <f t="shared" si="833"/>
        <v/>
      </c>
      <c r="I1882" t="str">
        <f t="shared" si="838"/>
        <v/>
      </c>
      <c r="J1882" t="str">
        <f t="shared" si="839"/>
        <v/>
      </c>
      <c r="K1882" t="str">
        <f t="shared" si="840"/>
        <v/>
      </c>
      <c r="L1882" t="str">
        <f t="shared" si="841"/>
        <v/>
      </c>
      <c r="M1882" t="str">
        <f t="shared" si="842"/>
        <v/>
      </c>
      <c r="N1882" t="str">
        <f t="shared" si="843"/>
        <v/>
      </c>
      <c r="O1882" t="str">
        <f t="shared" si="844"/>
        <v/>
      </c>
      <c r="P1882" t="str">
        <f t="shared" si="845"/>
        <v/>
      </c>
      <c r="Q1882" t="str">
        <f t="shared" si="846"/>
        <v/>
      </c>
      <c r="R1882" t="str">
        <f t="shared" si="847"/>
        <v/>
      </c>
      <c r="S1882" t="str">
        <f t="shared" si="848"/>
        <v/>
      </c>
      <c r="T1882" t="str">
        <f t="shared" si="849"/>
        <v/>
      </c>
      <c r="U1882" t="str">
        <f t="shared" si="850"/>
        <v/>
      </c>
      <c r="V1882" t="str">
        <f t="shared" si="851"/>
        <v/>
      </c>
      <c r="W1882" t="str">
        <f t="shared" si="852"/>
        <v/>
      </c>
      <c r="X1882" t="str">
        <f t="shared" si="853"/>
        <v/>
      </c>
      <c r="Y1882" t="str">
        <f t="shared" si="854"/>
        <v/>
      </c>
      <c r="Z1882" t="str">
        <f t="shared" si="834"/>
        <v/>
      </c>
      <c r="AA1882" t="str">
        <f t="shared" si="855"/>
        <v/>
      </c>
      <c r="AB1882" t="str">
        <f t="shared" si="856"/>
        <v/>
      </c>
      <c r="AC1882" t="str">
        <f t="shared" si="857"/>
        <v/>
      </c>
      <c r="AD1882" t="str">
        <f t="shared" si="858"/>
        <v/>
      </c>
      <c r="AE1882" t="str">
        <f t="shared" si="859"/>
        <v/>
      </c>
      <c r="AF1882" t="str">
        <f t="shared" si="860"/>
        <v/>
      </c>
    </row>
    <row r="1883" spans="4:32" ht="14.4" hidden="1">
      <c r="D1883" t="str">
        <f t="shared" si="835"/>
        <v/>
      </c>
      <c r="E1883" t="str">
        <f t="shared" si="836"/>
        <v/>
      </c>
      <c r="F1883" t="str">
        <f t="shared" si="837"/>
        <v/>
      </c>
      <c r="G1883" t="str">
        <f t="shared" si="833"/>
        <v/>
      </c>
      <c r="I1883" t="str">
        <f t="shared" si="838"/>
        <v/>
      </c>
      <c r="J1883" t="str">
        <f t="shared" si="839"/>
        <v/>
      </c>
      <c r="K1883" t="str">
        <f t="shared" si="840"/>
        <v/>
      </c>
      <c r="L1883" t="str">
        <f t="shared" si="841"/>
        <v/>
      </c>
      <c r="M1883" t="str">
        <f t="shared" si="842"/>
        <v/>
      </c>
      <c r="N1883" t="str">
        <f t="shared" si="843"/>
        <v/>
      </c>
      <c r="O1883" t="str">
        <f t="shared" si="844"/>
        <v/>
      </c>
      <c r="P1883" t="str">
        <f t="shared" si="845"/>
        <v/>
      </c>
      <c r="Q1883" t="str">
        <f t="shared" si="846"/>
        <v/>
      </c>
      <c r="R1883" t="str">
        <f t="shared" si="847"/>
        <v/>
      </c>
      <c r="S1883" t="str">
        <f t="shared" si="848"/>
        <v/>
      </c>
      <c r="T1883" t="str">
        <f t="shared" si="849"/>
        <v/>
      </c>
      <c r="U1883" t="str">
        <f t="shared" si="850"/>
        <v/>
      </c>
      <c r="V1883" t="str">
        <f t="shared" si="851"/>
        <v/>
      </c>
      <c r="W1883" t="str">
        <f t="shared" si="852"/>
        <v/>
      </c>
      <c r="X1883" t="str">
        <f t="shared" si="853"/>
        <v/>
      </c>
      <c r="Y1883" t="str">
        <f t="shared" si="854"/>
        <v/>
      </c>
      <c r="Z1883" t="str">
        <f t="shared" si="834"/>
        <v/>
      </c>
      <c r="AA1883" t="str">
        <f t="shared" si="855"/>
        <v/>
      </c>
      <c r="AB1883" t="str">
        <f t="shared" si="856"/>
        <v/>
      </c>
      <c r="AC1883" t="str">
        <f t="shared" si="857"/>
        <v/>
      </c>
      <c r="AD1883" t="str">
        <f t="shared" si="858"/>
        <v/>
      </c>
      <c r="AE1883" t="str">
        <f t="shared" si="859"/>
        <v/>
      </c>
      <c r="AF1883" t="str">
        <f t="shared" si="860"/>
        <v/>
      </c>
    </row>
    <row r="1884" spans="4:32" ht="14.4" hidden="1">
      <c r="D1884" t="str">
        <f t="shared" si="835"/>
        <v/>
      </c>
      <c r="E1884" t="str">
        <f t="shared" si="836"/>
        <v/>
      </c>
      <c r="F1884" t="str">
        <f t="shared" si="837"/>
        <v/>
      </c>
      <c r="G1884" t="str">
        <f t="shared" si="833"/>
        <v/>
      </c>
      <c r="I1884" t="str">
        <f t="shared" si="838"/>
        <v/>
      </c>
      <c r="J1884" t="str">
        <f t="shared" si="839"/>
        <v/>
      </c>
      <c r="K1884" t="str">
        <f t="shared" si="840"/>
        <v/>
      </c>
      <c r="L1884" t="str">
        <f t="shared" si="841"/>
        <v/>
      </c>
      <c r="M1884" t="str">
        <f t="shared" si="842"/>
        <v/>
      </c>
      <c r="N1884" t="str">
        <f t="shared" si="843"/>
        <v/>
      </c>
      <c r="O1884" t="str">
        <f t="shared" si="844"/>
        <v/>
      </c>
      <c r="P1884" t="str">
        <f t="shared" si="845"/>
        <v/>
      </c>
      <c r="Q1884" t="str">
        <f t="shared" si="846"/>
        <v/>
      </c>
      <c r="R1884" t="str">
        <f t="shared" si="847"/>
        <v/>
      </c>
      <c r="S1884" t="str">
        <f t="shared" si="848"/>
        <v/>
      </c>
      <c r="T1884" t="str">
        <f t="shared" si="849"/>
        <v/>
      </c>
      <c r="U1884" t="str">
        <f t="shared" si="850"/>
        <v/>
      </c>
      <c r="V1884" t="str">
        <f t="shared" si="851"/>
        <v/>
      </c>
      <c r="W1884" t="str">
        <f t="shared" si="852"/>
        <v/>
      </c>
      <c r="X1884" t="str">
        <f t="shared" si="853"/>
        <v/>
      </c>
      <c r="Y1884" t="str">
        <f t="shared" si="854"/>
        <v/>
      </c>
      <c r="Z1884" t="str">
        <f t="shared" si="834"/>
        <v/>
      </c>
      <c r="AA1884" t="str">
        <f t="shared" si="855"/>
        <v/>
      </c>
      <c r="AB1884" t="str">
        <f t="shared" si="856"/>
        <v/>
      </c>
      <c r="AC1884" t="str">
        <f t="shared" si="857"/>
        <v/>
      </c>
      <c r="AD1884" t="str">
        <f t="shared" si="858"/>
        <v/>
      </c>
      <c r="AE1884" t="str">
        <f t="shared" si="859"/>
        <v/>
      </c>
      <c r="AF1884" t="str">
        <f t="shared" si="860"/>
        <v/>
      </c>
    </row>
    <row r="1885" spans="4:32" ht="14.4" hidden="1">
      <c r="D1885" t="str">
        <f t="shared" si="835"/>
        <v/>
      </c>
      <c r="E1885" t="str">
        <f t="shared" si="836"/>
        <v/>
      </c>
      <c r="F1885" t="str">
        <f t="shared" si="837"/>
        <v/>
      </c>
      <c r="G1885" t="str">
        <f t="shared" si="833"/>
        <v/>
      </c>
      <c r="I1885" t="str">
        <f t="shared" si="838"/>
        <v/>
      </c>
      <c r="J1885" t="str">
        <f t="shared" si="839"/>
        <v/>
      </c>
      <c r="K1885" t="str">
        <f t="shared" si="840"/>
        <v/>
      </c>
      <c r="L1885" t="str">
        <f t="shared" si="841"/>
        <v/>
      </c>
      <c r="M1885" t="str">
        <f t="shared" si="842"/>
        <v/>
      </c>
      <c r="N1885" t="str">
        <f t="shared" si="843"/>
        <v/>
      </c>
      <c r="O1885" t="str">
        <f t="shared" si="844"/>
        <v/>
      </c>
      <c r="P1885" t="str">
        <f t="shared" si="845"/>
        <v/>
      </c>
      <c r="Q1885" t="str">
        <f t="shared" si="846"/>
        <v/>
      </c>
      <c r="R1885" t="str">
        <f t="shared" si="847"/>
        <v/>
      </c>
      <c r="S1885" t="str">
        <f t="shared" si="848"/>
        <v/>
      </c>
      <c r="T1885" t="str">
        <f t="shared" si="849"/>
        <v/>
      </c>
      <c r="U1885" t="str">
        <f t="shared" si="850"/>
        <v/>
      </c>
      <c r="V1885" t="str">
        <f t="shared" si="851"/>
        <v/>
      </c>
      <c r="W1885" t="str">
        <f t="shared" si="852"/>
        <v/>
      </c>
      <c r="X1885" t="str">
        <f t="shared" si="853"/>
        <v/>
      </c>
      <c r="Y1885" t="str">
        <f t="shared" si="854"/>
        <v/>
      </c>
      <c r="Z1885" t="str">
        <f t="shared" si="834"/>
        <v/>
      </c>
      <c r="AA1885" t="str">
        <f t="shared" si="855"/>
        <v/>
      </c>
      <c r="AB1885" t="str">
        <f t="shared" si="856"/>
        <v/>
      </c>
      <c r="AC1885" t="str">
        <f t="shared" si="857"/>
        <v/>
      </c>
      <c r="AD1885" t="str">
        <f t="shared" si="858"/>
        <v/>
      </c>
      <c r="AE1885" t="str">
        <f t="shared" si="859"/>
        <v/>
      </c>
      <c r="AF1885" t="str">
        <f t="shared" si="860"/>
        <v/>
      </c>
    </row>
    <row r="1886" spans="4:32" ht="14.4" hidden="1">
      <c r="D1886" t="str">
        <f t="shared" si="835"/>
        <v/>
      </c>
      <c r="E1886" t="str">
        <f t="shared" si="836"/>
        <v/>
      </c>
      <c r="F1886" t="str">
        <f t="shared" si="837"/>
        <v/>
      </c>
      <c r="G1886" t="str">
        <f t="shared" si="833"/>
        <v/>
      </c>
      <c r="I1886" t="str">
        <f t="shared" si="838"/>
        <v/>
      </c>
      <c r="J1886" t="str">
        <f t="shared" si="839"/>
        <v/>
      </c>
      <c r="K1886" t="str">
        <f t="shared" si="840"/>
        <v/>
      </c>
      <c r="L1886" t="str">
        <f t="shared" si="841"/>
        <v/>
      </c>
      <c r="M1886" t="str">
        <f t="shared" si="842"/>
        <v/>
      </c>
      <c r="N1886" t="str">
        <f t="shared" si="843"/>
        <v/>
      </c>
      <c r="O1886" t="str">
        <f t="shared" si="844"/>
        <v/>
      </c>
      <c r="P1886" t="str">
        <f t="shared" si="845"/>
        <v/>
      </c>
      <c r="Q1886" t="str">
        <f t="shared" si="846"/>
        <v/>
      </c>
      <c r="R1886" t="str">
        <f t="shared" si="847"/>
        <v/>
      </c>
      <c r="S1886" t="str">
        <f t="shared" si="848"/>
        <v/>
      </c>
      <c r="T1886" t="str">
        <f t="shared" si="849"/>
        <v/>
      </c>
      <c r="U1886" t="str">
        <f t="shared" si="850"/>
        <v/>
      </c>
      <c r="V1886" t="str">
        <f t="shared" si="851"/>
        <v/>
      </c>
      <c r="W1886" t="str">
        <f t="shared" si="852"/>
        <v/>
      </c>
      <c r="X1886" t="str">
        <f t="shared" si="853"/>
        <v/>
      </c>
      <c r="Y1886" t="str">
        <f t="shared" si="854"/>
        <v/>
      </c>
      <c r="Z1886" t="str">
        <f t="shared" si="834"/>
        <v/>
      </c>
      <c r="AA1886" t="str">
        <f t="shared" si="855"/>
        <v/>
      </c>
      <c r="AB1886" t="str">
        <f t="shared" si="856"/>
        <v/>
      </c>
      <c r="AC1886" t="str">
        <f t="shared" si="857"/>
        <v/>
      </c>
      <c r="AD1886" t="str">
        <f t="shared" si="858"/>
        <v/>
      </c>
      <c r="AE1886" t="str">
        <f t="shared" si="859"/>
        <v/>
      </c>
      <c r="AF1886" t="str">
        <f t="shared" si="860"/>
        <v/>
      </c>
    </row>
    <row r="1887" spans="4:32" ht="14.4" hidden="1">
      <c r="D1887" t="str">
        <f t="shared" si="835"/>
        <v/>
      </c>
      <c r="E1887" t="str">
        <f t="shared" si="836"/>
        <v/>
      </c>
      <c r="F1887" t="str">
        <f t="shared" si="837"/>
        <v/>
      </c>
      <c r="G1887" t="str">
        <f t="shared" si="833"/>
        <v/>
      </c>
      <c r="I1887" t="str">
        <f t="shared" si="838"/>
        <v/>
      </c>
      <c r="J1887" t="str">
        <f t="shared" si="839"/>
        <v/>
      </c>
      <c r="K1887" t="str">
        <f t="shared" si="840"/>
        <v/>
      </c>
      <c r="L1887" t="str">
        <f t="shared" si="841"/>
        <v/>
      </c>
      <c r="M1887" t="str">
        <f t="shared" si="842"/>
        <v/>
      </c>
      <c r="N1887" t="str">
        <f t="shared" si="843"/>
        <v/>
      </c>
      <c r="O1887" t="str">
        <f t="shared" si="844"/>
        <v/>
      </c>
      <c r="P1887" t="str">
        <f t="shared" si="845"/>
        <v/>
      </c>
      <c r="Q1887" t="str">
        <f t="shared" si="846"/>
        <v/>
      </c>
      <c r="R1887" t="str">
        <f t="shared" si="847"/>
        <v/>
      </c>
      <c r="S1887" t="str">
        <f t="shared" si="848"/>
        <v/>
      </c>
      <c r="T1887" t="str">
        <f t="shared" si="849"/>
        <v/>
      </c>
      <c r="U1887" t="str">
        <f t="shared" si="850"/>
        <v/>
      </c>
      <c r="V1887" t="str">
        <f t="shared" si="851"/>
        <v/>
      </c>
      <c r="W1887" t="str">
        <f t="shared" si="852"/>
        <v/>
      </c>
      <c r="X1887" t="str">
        <f t="shared" si="853"/>
        <v/>
      </c>
      <c r="Y1887" t="str">
        <f t="shared" si="854"/>
        <v/>
      </c>
      <c r="Z1887" t="str">
        <f t="shared" si="834"/>
        <v/>
      </c>
      <c r="AA1887" t="str">
        <f t="shared" si="855"/>
        <v/>
      </c>
      <c r="AB1887" t="str">
        <f t="shared" si="856"/>
        <v/>
      </c>
      <c r="AC1887" t="str">
        <f t="shared" si="857"/>
        <v/>
      </c>
      <c r="AD1887" t="str">
        <f t="shared" si="858"/>
        <v/>
      </c>
      <c r="AE1887" t="str">
        <f t="shared" si="859"/>
        <v/>
      </c>
      <c r="AF1887" t="str">
        <f t="shared" si="860"/>
        <v/>
      </c>
    </row>
    <row r="1888" spans="4:32" ht="14.4" hidden="1">
      <c r="D1888" t="str">
        <f t="shared" si="835"/>
        <v/>
      </c>
      <c r="E1888" t="str">
        <f t="shared" si="836"/>
        <v/>
      </c>
      <c r="F1888" t="str">
        <f t="shared" si="837"/>
        <v/>
      </c>
      <c r="G1888" t="str">
        <f t="shared" si="833"/>
        <v/>
      </c>
      <c r="I1888" t="str">
        <f t="shared" si="838"/>
        <v/>
      </c>
      <c r="J1888" t="str">
        <f t="shared" si="839"/>
        <v/>
      </c>
      <c r="K1888" t="str">
        <f t="shared" si="840"/>
        <v/>
      </c>
      <c r="L1888" t="str">
        <f t="shared" si="841"/>
        <v/>
      </c>
      <c r="M1888" t="str">
        <f t="shared" si="842"/>
        <v/>
      </c>
      <c r="N1888" t="str">
        <f t="shared" si="843"/>
        <v/>
      </c>
      <c r="O1888" t="str">
        <f t="shared" si="844"/>
        <v/>
      </c>
      <c r="P1888" t="str">
        <f t="shared" si="845"/>
        <v/>
      </c>
      <c r="Q1888" t="str">
        <f t="shared" si="846"/>
        <v/>
      </c>
      <c r="R1888" t="str">
        <f t="shared" si="847"/>
        <v/>
      </c>
      <c r="S1888" t="str">
        <f t="shared" si="848"/>
        <v/>
      </c>
      <c r="T1888" t="str">
        <f t="shared" si="849"/>
        <v/>
      </c>
      <c r="U1888" t="str">
        <f t="shared" si="850"/>
        <v/>
      </c>
      <c r="V1888" t="str">
        <f t="shared" si="851"/>
        <v/>
      </c>
      <c r="W1888" t="str">
        <f t="shared" si="852"/>
        <v/>
      </c>
      <c r="X1888" t="str">
        <f t="shared" si="853"/>
        <v/>
      </c>
      <c r="Y1888" t="str">
        <f t="shared" si="854"/>
        <v/>
      </c>
      <c r="Z1888" t="str">
        <f t="shared" si="834"/>
        <v/>
      </c>
      <c r="AA1888" t="str">
        <f t="shared" si="855"/>
        <v/>
      </c>
      <c r="AB1888" t="str">
        <f t="shared" si="856"/>
        <v/>
      </c>
      <c r="AC1888" t="str">
        <f t="shared" si="857"/>
        <v/>
      </c>
      <c r="AD1888" t="str">
        <f t="shared" si="858"/>
        <v/>
      </c>
      <c r="AE1888" t="str">
        <f t="shared" si="859"/>
        <v/>
      </c>
      <c r="AF1888" t="str">
        <f t="shared" si="860"/>
        <v/>
      </c>
    </row>
    <row r="1889" spans="4:32" ht="14.4" hidden="1">
      <c r="D1889" t="str">
        <f t="shared" si="835"/>
        <v/>
      </c>
      <c r="E1889" t="str">
        <f t="shared" si="836"/>
        <v/>
      </c>
      <c r="F1889" t="str">
        <f t="shared" si="837"/>
        <v/>
      </c>
      <c r="G1889" t="str">
        <f t="shared" si="833"/>
        <v/>
      </c>
      <c r="I1889" t="str">
        <f t="shared" si="838"/>
        <v/>
      </c>
      <c r="J1889" t="str">
        <f t="shared" si="839"/>
        <v/>
      </c>
      <c r="K1889" t="str">
        <f t="shared" si="840"/>
        <v/>
      </c>
      <c r="L1889" t="str">
        <f t="shared" si="841"/>
        <v/>
      </c>
      <c r="M1889" t="str">
        <f t="shared" si="842"/>
        <v/>
      </c>
      <c r="N1889" t="str">
        <f t="shared" si="843"/>
        <v/>
      </c>
      <c r="O1889" t="str">
        <f t="shared" si="844"/>
        <v/>
      </c>
      <c r="P1889" t="str">
        <f t="shared" si="845"/>
        <v/>
      </c>
      <c r="Q1889" t="str">
        <f t="shared" si="846"/>
        <v/>
      </c>
      <c r="R1889" t="str">
        <f t="shared" si="847"/>
        <v/>
      </c>
      <c r="S1889" t="str">
        <f t="shared" si="848"/>
        <v/>
      </c>
      <c r="T1889" t="str">
        <f t="shared" si="849"/>
        <v/>
      </c>
      <c r="U1889" t="str">
        <f t="shared" si="850"/>
        <v/>
      </c>
      <c r="V1889" t="str">
        <f t="shared" si="851"/>
        <v/>
      </c>
      <c r="W1889" t="str">
        <f t="shared" si="852"/>
        <v/>
      </c>
      <c r="X1889" t="str">
        <f t="shared" si="853"/>
        <v/>
      </c>
      <c r="Y1889" t="str">
        <f t="shared" si="854"/>
        <v/>
      </c>
      <c r="Z1889" t="str">
        <f t="shared" si="834"/>
        <v/>
      </c>
      <c r="AA1889" t="str">
        <f t="shared" si="855"/>
        <v/>
      </c>
      <c r="AB1889" t="str">
        <f t="shared" si="856"/>
        <v/>
      </c>
      <c r="AC1889" t="str">
        <f t="shared" si="857"/>
        <v/>
      </c>
      <c r="AD1889" t="str">
        <f t="shared" si="858"/>
        <v/>
      </c>
      <c r="AE1889" t="str">
        <f t="shared" si="859"/>
        <v/>
      </c>
      <c r="AF1889" t="str">
        <f t="shared" si="860"/>
        <v/>
      </c>
    </row>
    <row r="1890" spans="4:32" ht="14.4" hidden="1">
      <c r="D1890" t="str">
        <f t="shared" si="835"/>
        <v/>
      </c>
      <c r="E1890" t="str">
        <f t="shared" si="836"/>
        <v/>
      </c>
      <c r="F1890" t="str">
        <f t="shared" si="837"/>
        <v/>
      </c>
      <c r="G1890" t="str">
        <f t="shared" ref="G1890:G1953" si="861">IF(ISBLANK(A1890),"",IF(ISNUMBER(SEARCH("Windows 11 Home",BR1890)),"Windows 11 Home",IF(ISNUMBER(SEARCH("Windows 11 Pro",BR1890)),"Windows 11 Pro",IF(ISNUMBER(SEARCH("Chrome",AM1890)),"ChromeOS",""))))</f>
        <v/>
      </c>
      <c r="I1890" t="str">
        <f t="shared" si="838"/>
        <v/>
      </c>
      <c r="J1890" t="str">
        <f t="shared" si="839"/>
        <v/>
      </c>
      <c r="K1890" t="str">
        <f t="shared" si="840"/>
        <v/>
      </c>
      <c r="L1890" t="str">
        <f t="shared" si="841"/>
        <v/>
      </c>
      <c r="M1890" t="str">
        <f t="shared" si="842"/>
        <v/>
      </c>
      <c r="N1890" t="str">
        <f t="shared" si="843"/>
        <v/>
      </c>
      <c r="O1890" t="str">
        <f t="shared" si="844"/>
        <v/>
      </c>
      <c r="P1890" t="str">
        <f t="shared" si="845"/>
        <v/>
      </c>
      <c r="Q1890" t="str">
        <f t="shared" si="846"/>
        <v/>
      </c>
      <c r="R1890" t="str">
        <f t="shared" si="847"/>
        <v/>
      </c>
      <c r="S1890" t="str">
        <f t="shared" si="848"/>
        <v/>
      </c>
      <c r="T1890" t="str">
        <f t="shared" si="849"/>
        <v/>
      </c>
      <c r="U1890" t="str">
        <f t="shared" si="850"/>
        <v/>
      </c>
      <c r="V1890" t="str">
        <f t="shared" si="851"/>
        <v/>
      </c>
      <c r="W1890" t="str">
        <f t="shared" si="852"/>
        <v/>
      </c>
      <c r="X1890" t="str">
        <f t="shared" si="853"/>
        <v/>
      </c>
      <c r="Y1890" t="str">
        <f t="shared" si="854"/>
        <v/>
      </c>
      <c r="Z1890" t="str">
        <f t="shared" si="834"/>
        <v/>
      </c>
      <c r="AA1890" t="str">
        <f t="shared" si="855"/>
        <v/>
      </c>
      <c r="AB1890" t="str">
        <f t="shared" si="856"/>
        <v/>
      </c>
      <c r="AC1890" t="str">
        <f t="shared" si="857"/>
        <v/>
      </c>
      <c r="AD1890" t="str">
        <f t="shared" si="858"/>
        <v/>
      </c>
      <c r="AE1890" t="str">
        <f t="shared" si="859"/>
        <v/>
      </c>
      <c r="AF1890" t="str">
        <f t="shared" si="860"/>
        <v/>
      </c>
    </row>
    <row r="1891" spans="4:32" ht="14.4" hidden="1">
      <c r="D1891" t="str">
        <f t="shared" si="835"/>
        <v/>
      </c>
      <c r="E1891" t="str">
        <f t="shared" si="836"/>
        <v/>
      </c>
      <c r="F1891" t="str">
        <f t="shared" si="837"/>
        <v/>
      </c>
      <c r="G1891" t="str">
        <f t="shared" si="861"/>
        <v/>
      </c>
      <c r="I1891" t="str">
        <f t="shared" si="838"/>
        <v/>
      </c>
      <c r="J1891" t="str">
        <f t="shared" si="839"/>
        <v/>
      </c>
      <c r="K1891" t="str">
        <f t="shared" si="840"/>
        <v/>
      </c>
      <c r="L1891" t="str">
        <f t="shared" si="841"/>
        <v/>
      </c>
      <c r="M1891" t="str">
        <f t="shared" si="842"/>
        <v/>
      </c>
      <c r="N1891" t="str">
        <f t="shared" si="843"/>
        <v/>
      </c>
      <c r="O1891" t="str">
        <f t="shared" si="844"/>
        <v/>
      </c>
      <c r="P1891" t="str">
        <f t="shared" si="845"/>
        <v/>
      </c>
      <c r="Q1891" t="str">
        <f t="shared" si="846"/>
        <v/>
      </c>
      <c r="R1891" t="str">
        <f t="shared" si="847"/>
        <v/>
      </c>
      <c r="S1891" t="str">
        <f t="shared" si="848"/>
        <v/>
      </c>
      <c r="T1891" t="str">
        <f t="shared" si="849"/>
        <v/>
      </c>
      <c r="U1891" t="str">
        <f t="shared" si="850"/>
        <v/>
      </c>
      <c r="V1891" t="str">
        <f t="shared" si="851"/>
        <v/>
      </c>
      <c r="W1891" t="str">
        <f t="shared" si="852"/>
        <v/>
      </c>
      <c r="X1891" t="str">
        <f t="shared" si="853"/>
        <v/>
      </c>
      <c r="Y1891" t="str">
        <f t="shared" si="854"/>
        <v/>
      </c>
      <c r="Z1891" t="str">
        <f t="shared" si="834"/>
        <v/>
      </c>
      <c r="AA1891" t="str">
        <f t="shared" si="855"/>
        <v/>
      </c>
      <c r="AB1891" t="str">
        <f t="shared" si="856"/>
        <v/>
      </c>
      <c r="AC1891" t="str">
        <f t="shared" si="857"/>
        <v/>
      </c>
      <c r="AD1891" t="str">
        <f t="shared" si="858"/>
        <v/>
      </c>
      <c r="AE1891" t="str">
        <f t="shared" si="859"/>
        <v/>
      </c>
      <c r="AF1891" t="str">
        <f t="shared" si="860"/>
        <v/>
      </c>
    </row>
    <row r="1892" spans="4:32" ht="14.4" hidden="1">
      <c r="D1892" t="str">
        <f t="shared" si="835"/>
        <v/>
      </c>
      <c r="E1892" t="str">
        <f t="shared" si="836"/>
        <v/>
      </c>
      <c r="F1892" t="str">
        <f t="shared" si="837"/>
        <v/>
      </c>
      <c r="G1892" t="str">
        <f t="shared" si="861"/>
        <v/>
      </c>
      <c r="I1892" t="str">
        <f t="shared" si="838"/>
        <v/>
      </c>
      <c r="J1892" t="str">
        <f t="shared" si="839"/>
        <v/>
      </c>
      <c r="K1892" t="str">
        <f t="shared" si="840"/>
        <v/>
      </c>
      <c r="L1892" t="str">
        <f t="shared" si="841"/>
        <v/>
      </c>
      <c r="M1892" t="str">
        <f t="shared" si="842"/>
        <v/>
      </c>
      <c r="N1892" t="str">
        <f t="shared" si="843"/>
        <v/>
      </c>
      <c r="O1892" t="str">
        <f t="shared" si="844"/>
        <v/>
      </c>
      <c r="P1892" t="str">
        <f t="shared" si="845"/>
        <v/>
      </c>
      <c r="Q1892" t="str">
        <f t="shared" si="846"/>
        <v/>
      </c>
      <c r="R1892" t="str">
        <f t="shared" si="847"/>
        <v/>
      </c>
      <c r="S1892" t="str">
        <f t="shared" si="848"/>
        <v/>
      </c>
      <c r="T1892" t="str">
        <f t="shared" si="849"/>
        <v/>
      </c>
      <c r="U1892" t="str">
        <f t="shared" si="850"/>
        <v/>
      </c>
      <c r="V1892" t="str">
        <f t="shared" si="851"/>
        <v/>
      </c>
      <c r="W1892" t="str">
        <f t="shared" si="852"/>
        <v/>
      </c>
      <c r="X1892" t="str">
        <f t="shared" si="853"/>
        <v/>
      </c>
      <c r="Y1892" t="str">
        <f t="shared" si="854"/>
        <v/>
      </c>
      <c r="Z1892" t="str">
        <f t="shared" si="834"/>
        <v/>
      </c>
      <c r="AA1892" t="str">
        <f t="shared" si="855"/>
        <v/>
      </c>
      <c r="AB1892" t="str">
        <f t="shared" si="856"/>
        <v/>
      </c>
      <c r="AC1892" t="str">
        <f t="shared" si="857"/>
        <v/>
      </c>
      <c r="AD1892" t="str">
        <f t="shared" si="858"/>
        <v/>
      </c>
      <c r="AE1892" t="str">
        <f t="shared" si="859"/>
        <v/>
      </c>
      <c r="AF1892" t="str">
        <f t="shared" si="860"/>
        <v/>
      </c>
    </row>
    <row r="1893" spans="4:32" ht="14.4" hidden="1">
      <c r="D1893" t="str">
        <f t="shared" si="835"/>
        <v/>
      </c>
      <c r="E1893" t="str">
        <f t="shared" si="836"/>
        <v/>
      </c>
      <c r="F1893" t="str">
        <f t="shared" si="837"/>
        <v/>
      </c>
      <c r="G1893" t="str">
        <f t="shared" si="861"/>
        <v/>
      </c>
      <c r="I1893" t="str">
        <f t="shared" si="838"/>
        <v/>
      </c>
      <c r="J1893" t="str">
        <f t="shared" si="839"/>
        <v/>
      </c>
      <c r="K1893" t="str">
        <f t="shared" si="840"/>
        <v/>
      </c>
      <c r="L1893" t="str">
        <f t="shared" si="841"/>
        <v/>
      </c>
      <c r="M1893" t="str">
        <f t="shared" si="842"/>
        <v/>
      </c>
      <c r="N1893" t="str">
        <f t="shared" si="843"/>
        <v/>
      </c>
      <c r="O1893" t="str">
        <f t="shared" si="844"/>
        <v/>
      </c>
      <c r="P1893" t="str">
        <f t="shared" si="845"/>
        <v/>
      </c>
      <c r="Q1893" t="str">
        <f t="shared" si="846"/>
        <v/>
      </c>
      <c r="R1893" t="str">
        <f t="shared" si="847"/>
        <v/>
      </c>
      <c r="S1893" t="str">
        <f t="shared" si="848"/>
        <v/>
      </c>
      <c r="T1893" t="str">
        <f t="shared" si="849"/>
        <v/>
      </c>
      <c r="U1893" t="str">
        <f t="shared" si="850"/>
        <v/>
      </c>
      <c r="V1893" t="str">
        <f t="shared" si="851"/>
        <v/>
      </c>
      <c r="W1893" t="str">
        <f t="shared" si="852"/>
        <v/>
      </c>
      <c r="X1893" t="str">
        <f t="shared" si="853"/>
        <v/>
      </c>
      <c r="Y1893" t="str">
        <f t="shared" si="854"/>
        <v/>
      </c>
      <c r="Z1893" t="str">
        <f t="shared" si="834"/>
        <v/>
      </c>
      <c r="AA1893" t="str">
        <f t="shared" si="855"/>
        <v/>
      </c>
      <c r="AB1893" t="str">
        <f t="shared" si="856"/>
        <v/>
      </c>
      <c r="AC1893" t="str">
        <f t="shared" si="857"/>
        <v/>
      </c>
      <c r="AD1893" t="str">
        <f t="shared" si="858"/>
        <v/>
      </c>
      <c r="AE1893" t="str">
        <f t="shared" si="859"/>
        <v/>
      </c>
      <c r="AF1893" t="str">
        <f t="shared" si="860"/>
        <v/>
      </c>
    </row>
    <row r="1894" spans="4:32" ht="14.4" hidden="1">
      <c r="D1894" t="str">
        <f t="shared" si="835"/>
        <v/>
      </c>
      <c r="E1894" t="str">
        <f t="shared" si="836"/>
        <v/>
      </c>
      <c r="F1894" t="str">
        <f t="shared" si="837"/>
        <v/>
      </c>
      <c r="G1894" t="str">
        <f t="shared" si="861"/>
        <v/>
      </c>
      <c r="I1894" t="str">
        <f t="shared" si="838"/>
        <v/>
      </c>
      <c r="J1894" t="str">
        <f t="shared" si="839"/>
        <v/>
      </c>
      <c r="K1894" t="str">
        <f t="shared" si="840"/>
        <v/>
      </c>
      <c r="L1894" t="str">
        <f t="shared" si="841"/>
        <v/>
      </c>
      <c r="M1894" t="str">
        <f t="shared" si="842"/>
        <v/>
      </c>
      <c r="N1894" t="str">
        <f t="shared" si="843"/>
        <v/>
      </c>
      <c r="O1894" t="str">
        <f t="shared" si="844"/>
        <v/>
      </c>
      <c r="P1894" t="str">
        <f t="shared" si="845"/>
        <v/>
      </c>
      <c r="Q1894" t="str">
        <f t="shared" si="846"/>
        <v/>
      </c>
      <c r="R1894" t="str">
        <f t="shared" si="847"/>
        <v/>
      </c>
      <c r="S1894" t="str">
        <f t="shared" si="848"/>
        <v/>
      </c>
      <c r="T1894" t="str">
        <f t="shared" si="849"/>
        <v/>
      </c>
      <c r="U1894" t="str">
        <f t="shared" si="850"/>
        <v/>
      </c>
      <c r="V1894" t="str">
        <f t="shared" si="851"/>
        <v/>
      </c>
      <c r="W1894" t="str">
        <f t="shared" si="852"/>
        <v/>
      </c>
      <c r="X1894" t="str">
        <f t="shared" si="853"/>
        <v/>
      </c>
      <c r="Y1894" t="str">
        <f t="shared" si="854"/>
        <v/>
      </c>
      <c r="Z1894" t="str">
        <f t="shared" si="834"/>
        <v/>
      </c>
      <c r="AA1894" t="str">
        <f t="shared" si="855"/>
        <v/>
      </c>
      <c r="AB1894" t="str">
        <f t="shared" si="856"/>
        <v/>
      </c>
      <c r="AC1894" t="str">
        <f t="shared" si="857"/>
        <v/>
      </c>
      <c r="AD1894" t="str">
        <f t="shared" si="858"/>
        <v/>
      </c>
      <c r="AE1894" t="str">
        <f t="shared" si="859"/>
        <v/>
      </c>
      <c r="AF1894" t="str">
        <f t="shared" si="860"/>
        <v/>
      </c>
    </row>
    <row r="1895" spans="4:32" ht="14.4" hidden="1">
      <c r="D1895" t="str">
        <f t="shared" si="835"/>
        <v/>
      </c>
      <c r="E1895" t="str">
        <f t="shared" si="836"/>
        <v/>
      </c>
      <c r="F1895" t="str">
        <f t="shared" si="837"/>
        <v/>
      </c>
      <c r="G1895" t="str">
        <f t="shared" si="861"/>
        <v/>
      </c>
      <c r="I1895" t="str">
        <f t="shared" si="838"/>
        <v/>
      </c>
      <c r="J1895" t="str">
        <f t="shared" si="839"/>
        <v/>
      </c>
      <c r="K1895" t="str">
        <f t="shared" si="840"/>
        <v/>
      </c>
      <c r="L1895" t="str">
        <f t="shared" si="841"/>
        <v/>
      </c>
      <c r="M1895" t="str">
        <f t="shared" si="842"/>
        <v/>
      </c>
      <c r="N1895" t="str">
        <f t="shared" si="843"/>
        <v/>
      </c>
      <c r="O1895" t="str">
        <f t="shared" si="844"/>
        <v/>
      </c>
      <c r="P1895" t="str">
        <f t="shared" si="845"/>
        <v/>
      </c>
      <c r="Q1895" t="str">
        <f t="shared" si="846"/>
        <v/>
      </c>
      <c r="R1895" t="str">
        <f t="shared" si="847"/>
        <v/>
      </c>
      <c r="S1895" t="str">
        <f t="shared" si="848"/>
        <v/>
      </c>
      <c r="T1895" t="str">
        <f t="shared" si="849"/>
        <v/>
      </c>
      <c r="U1895" t="str">
        <f t="shared" si="850"/>
        <v/>
      </c>
      <c r="V1895" t="str">
        <f t="shared" si="851"/>
        <v/>
      </c>
      <c r="W1895" t="str">
        <f t="shared" si="852"/>
        <v/>
      </c>
      <c r="X1895" t="str">
        <f t="shared" si="853"/>
        <v/>
      </c>
      <c r="Y1895" t="str">
        <f t="shared" si="854"/>
        <v/>
      </c>
      <c r="Z1895" t="str">
        <f t="shared" si="834"/>
        <v/>
      </c>
      <c r="AA1895" t="str">
        <f t="shared" si="855"/>
        <v/>
      </c>
      <c r="AB1895" t="str">
        <f t="shared" si="856"/>
        <v/>
      </c>
      <c r="AC1895" t="str">
        <f t="shared" si="857"/>
        <v/>
      </c>
      <c r="AD1895" t="str">
        <f t="shared" si="858"/>
        <v/>
      </c>
      <c r="AE1895" t="str">
        <f t="shared" si="859"/>
        <v/>
      </c>
      <c r="AF1895" t="str">
        <f t="shared" si="860"/>
        <v/>
      </c>
    </row>
    <row r="1896" spans="4:32" ht="14.4" hidden="1">
      <c r="D1896" t="str">
        <f t="shared" si="835"/>
        <v/>
      </c>
      <c r="E1896" t="str">
        <f t="shared" si="836"/>
        <v/>
      </c>
      <c r="F1896" t="str">
        <f t="shared" si="837"/>
        <v/>
      </c>
      <c r="G1896" t="str">
        <f t="shared" si="861"/>
        <v/>
      </c>
      <c r="I1896" t="str">
        <f t="shared" si="838"/>
        <v/>
      </c>
      <c r="J1896" t="str">
        <f t="shared" si="839"/>
        <v/>
      </c>
      <c r="K1896" t="str">
        <f t="shared" si="840"/>
        <v/>
      </c>
      <c r="L1896" t="str">
        <f t="shared" si="841"/>
        <v/>
      </c>
      <c r="M1896" t="str">
        <f t="shared" si="842"/>
        <v/>
      </c>
      <c r="N1896" t="str">
        <f t="shared" si="843"/>
        <v/>
      </c>
      <c r="O1896" t="str">
        <f t="shared" si="844"/>
        <v/>
      </c>
      <c r="P1896" t="str">
        <f t="shared" si="845"/>
        <v/>
      </c>
      <c r="Q1896" t="str">
        <f t="shared" si="846"/>
        <v/>
      </c>
      <c r="R1896" t="str">
        <f t="shared" si="847"/>
        <v/>
      </c>
      <c r="S1896" t="str">
        <f t="shared" si="848"/>
        <v/>
      </c>
      <c r="T1896" t="str">
        <f t="shared" si="849"/>
        <v/>
      </c>
      <c r="U1896" t="str">
        <f t="shared" si="850"/>
        <v/>
      </c>
      <c r="V1896" t="str">
        <f t="shared" si="851"/>
        <v/>
      </c>
      <c r="W1896" t="str">
        <f t="shared" si="852"/>
        <v/>
      </c>
      <c r="X1896" t="str">
        <f t="shared" si="853"/>
        <v/>
      </c>
      <c r="Y1896" t="str">
        <f t="shared" si="854"/>
        <v/>
      </c>
      <c r="Z1896" t="str">
        <f t="shared" si="834"/>
        <v/>
      </c>
      <c r="AA1896" t="str">
        <f t="shared" si="855"/>
        <v/>
      </c>
      <c r="AB1896" t="str">
        <f t="shared" si="856"/>
        <v/>
      </c>
      <c r="AC1896" t="str">
        <f t="shared" si="857"/>
        <v/>
      </c>
      <c r="AD1896" t="str">
        <f t="shared" si="858"/>
        <v/>
      </c>
      <c r="AE1896" t="str">
        <f t="shared" si="859"/>
        <v/>
      </c>
      <c r="AF1896" t="str">
        <f t="shared" si="860"/>
        <v/>
      </c>
    </row>
    <row r="1897" spans="4:32" ht="14.4" hidden="1">
      <c r="D1897" t="str">
        <f t="shared" si="835"/>
        <v/>
      </c>
      <c r="E1897" t="str">
        <f t="shared" si="836"/>
        <v/>
      </c>
      <c r="F1897" t="str">
        <f t="shared" si="837"/>
        <v/>
      </c>
      <c r="G1897" t="str">
        <f t="shared" si="861"/>
        <v/>
      </c>
      <c r="I1897" t="str">
        <f t="shared" si="838"/>
        <v/>
      </c>
      <c r="J1897" t="str">
        <f t="shared" si="839"/>
        <v/>
      </c>
      <c r="K1897" t="str">
        <f t="shared" si="840"/>
        <v/>
      </c>
      <c r="L1897" t="str">
        <f t="shared" si="841"/>
        <v/>
      </c>
      <c r="M1897" t="str">
        <f t="shared" si="842"/>
        <v/>
      </c>
      <c r="N1897" t="str">
        <f t="shared" si="843"/>
        <v/>
      </c>
      <c r="O1897" t="str">
        <f t="shared" si="844"/>
        <v/>
      </c>
      <c r="P1897" t="str">
        <f t="shared" si="845"/>
        <v/>
      </c>
      <c r="Q1897" t="str">
        <f t="shared" si="846"/>
        <v/>
      </c>
      <c r="R1897" t="str">
        <f t="shared" si="847"/>
        <v/>
      </c>
      <c r="S1897" t="str">
        <f t="shared" si="848"/>
        <v/>
      </c>
      <c r="T1897" t="str">
        <f t="shared" si="849"/>
        <v/>
      </c>
      <c r="U1897" t="str">
        <f t="shared" si="850"/>
        <v/>
      </c>
      <c r="V1897" t="str">
        <f t="shared" si="851"/>
        <v/>
      </c>
      <c r="W1897" t="str">
        <f t="shared" si="852"/>
        <v/>
      </c>
      <c r="X1897" t="str">
        <f t="shared" si="853"/>
        <v/>
      </c>
      <c r="Y1897" t="str">
        <f t="shared" si="854"/>
        <v/>
      </c>
      <c r="Z1897" t="str">
        <f t="shared" si="834"/>
        <v/>
      </c>
      <c r="AA1897" t="str">
        <f t="shared" si="855"/>
        <v/>
      </c>
      <c r="AB1897" t="str">
        <f t="shared" si="856"/>
        <v/>
      </c>
      <c r="AC1897" t="str">
        <f t="shared" si="857"/>
        <v/>
      </c>
      <c r="AD1897" t="str">
        <f t="shared" si="858"/>
        <v/>
      </c>
      <c r="AE1897" t="str">
        <f t="shared" si="859"/>
        <v/>
      </c>
      <c r="AF1897" t="str">
        <f t="shared" si="860"/>
        <v/>
      </c>
    </row>
    <row r="1898" spans="4:32" ht="14.4" hidden="1">
      <c r="D1898" t="str">
        <f t="shared" si="835"/>
        <v/>
      </c>
      <c r="E1898" t="str">
        <f t="shared" si="836"/>
        <v/>
      </c>
      <c r="F1898" t="str">
        <f t="shared" si="837"/>
        <v/>
      </c>
      <c r="G1898" t="str">
        <f t="shared" si="861"/>
        <v/>
      </c>
      <c r="I1898" t="str">
        <f t="shared" si="838"/>
        <v/>
      </c>
      <c r="J1898" t="str">
        <f t="shared" si="839"/>
        <v/>
      </c>
      <c r="K1898" t="str">
        <f t="shared" si="840"/>
        <v/>
      </c>
      <c r="L1898" t="str">
        <f t="shared" si="841"/>
        <v/>
      </c>
      <c r="M1898" t="str">
        <f t="shared" si="842"/>
        <v/>
      </c>
      <c r="N1898" t="str">
        <f t="shared" si="843"/>
        <v/>
      </c>
      <c r="O1898" t="str">
        <f t="shared" si="844"/>
        <v/>
      </c>
      <c r="P1898" t="str">
        <f t="shared" si="845"/>
        <v/>
      </c>
      <c r="Q1898" t="str">
        <f t="shared" si="846"/>
        <v/>
      </c>
      <c r="R1898" t="str">
        <f t="shared" si="847"/>
        <v/>
      </c>
      <c r="S1898" t="str">
        <f t="shared" si="848"/>
        <v/>
      </c>
      <c r="T1898" t="str">
        <f t="shared" si="849"/>
        <v/>
      </c>
      <c r="U1898" t="str">
        <f t="shared" si="850"/>
        <v/>
      </c>
      <c r="V1898" t="str">
        <f t="shared" si="851"/>
        <v/>
      </c>
      <c r="W1898" t="str">
        <f t="shared" si="852"/>
        <v/>
      </c>
      <c r="X1898" t="str">
        <f t="shared" si="853"/>
        <v/>
      </c>
      <c r="Y1898" t="str">
        <f t="shared" si="854"/>
        <v/>
      </c>
      <c r="Z1898" t="str">
        <f t="shared" si="834"/>
        <v/>
      </c>
      <c r="AA1898" t="str">
        <f t="shared" si="855"/>
        <v/>
      </c>
      <c r="AB1898" t="str">
        <f t="shared" si="856"/>
        <v/>
      </c>
      <c r="AC1898" t="str">
        <f t="shared" si="857"/>
        <v/>
      </c>
      <c r="AD1898" t="str">
        <f t="shared" si="858"/>
        <v/>
      </c>
      <c r="AE1898" t="str">
        <f t="shared" si="859"/>
        <v/>
      </c>
      <c r="AF1898" t="str">
        <f t="shared" si="860"/>
        <v/>
      </c>
    </row>
    <row r="1899" spans="4:32" ht="14.4" hidden="1">
      <c r="D1899" t="str">
        <f t="shared" si="835"/>
        <v/>
      </c>
      <c r="E1899" t="str">
        <f t="shared" si="836"/>
        <v/>
      </c>
      <c r="F1899" t="str">
        <f t="shared" si="837"/>
        <v/>
      </c>
      <c r="G1899" t="str">
        <f t="shared" si="861"/>
        <v/>
      </c>
      <c r="I1899" t="str">
        <f t="shared" si="838"/>
        <v/>
      </c>
      <c r="J1899" t="str">
        <f t="shared" si="839"/>
        <v/>
      </c>
      <c r="K1899" t="str">
        <f t="shared" si="840"/>
        <v/>
      </c>
      <c r="L1899" t="str">
        <f t="shared" si="841"/>
        <v/>
      </c>
      <c r="M1899" t="str">
        <f t="shared" si="842"/>
        <v/>
      </c>
      <c r="N1899" t="str">
        <f t="shared" si="843"/>
        <v/>
      </c>
      <c r="O1899" t="str">
        <f t="shared" si="844"/>
        <v/>
      </c>
      <c r="P1899" t="str">
        <f t="shared" si="845"/>
        <v/>
      </c>
      <c r="Q1899" t="str">
        <f t="shared" si="846"/>
        <v/>
      </c>
      <c r="R1899" t="str">
        <f t="shared" si="847"/>
        <v/>
      </c>
      <c r="S1899" t="str">
        <f t="shared" si="848"/>
        <v/>
      </c>
      <c r="T1899" t="str">
        <f t="shared" si="849"/>
        <v/>
      </c>
      <c r="U1899" t="str">
        <f t="shared" si="850"/>
        <v/>
      </c>
      <c r="V1899" t="str">
        <f t="shared" si="851"/>
        <v/>
      </c>
      <c r="W1899" t="str">
        <f t="shared" si="852"/>
        <v/>
      </c>
      <c r="X1899" t="str">
        <f t="shared" si="853"/>
        <v/>
      </c>
      <c r="Y1899" t="str">
        <f t="shared" si="854"/>
        <v/>
      </c>
      <c r="Z1899" t="str">
        <f t="shared" si="834"/>
        <v/>
      </c>
      <c r="AA1899" t="str">
        <f t="shared" si="855"/>
        <v/>
      </c>
      <c r="AB1899" t="str">
        <f t="shared" si="856"/>
        <v/>
      </c>
      <c r="AC1899" t="str">
        <f t="shared" si="857"/>
        <v/>
      </c>
      <c r="AD1899" t="str">
        <f t="shared" si="858"/>
        <v/>
      </c>
      <c r="AE1899" t="str">
        <f t="shared" si="859"/>
        <v/>
      </c>
      <c r="AF1899" t="str">
        <f t="shared" si="860"/>
        <v/>
      </c>
    </row>
    <row r="1900" spans="4:32" ht="14.4" hidden="1">
      <c r="D1900" t="str">
        <f t="shared" si="835"/>
        <v/>
      </c>
      <c r="E1900" t="str">
        <f t="shared" si="836"/>
        <v/>
      </c>
      <c r="F1900" t="str">
        <f t="shared" si="837"/>
        <v/>
      </c>
      <c r="G1900" t="str">
        <f t="shared" si="861"/>
        <v/>
      </c>
      <c r="I1900" t="str">
        <f t="shared" si="838"/>
        <v/>
      </c>
      <c r="J1900" t="str">
        <f t="shared" si="839"/>
        <v/>
      </c>
      <c r="K1900" t="str">
        <f t="shared" si="840"/>
        <v/>
      </c>
      <c r="L1900" t="str">
        <f t="shared" si="841"/>
        <v/>
      </c>
      <c r="M1900" t="str">
        <f t="shared" si="842"/>
        <v/>
      </c>
      <c r="N1900" t="str">
        <f t="shared" si="843"/>
        <v/>
      </c>
      <c r="O1900" t="str">
        <f t="shared" si="844"/>
        <v/>
      </c>
      <c r="P1900" t="str">
        <f t="shared" si="845"/>
        <v/>
      </c>
      <c r="Q1900" t="str">
        <f t="shared" si="846"/>
        <v/>
      </c>
      <c r="R1900" t="str">
        <f t="shared" si="847"/>
        <v/>
      </c>
      <c r="S1900" t="str">
        <f t="shared" si="848"/>
        <v/>
      </c>
      <c r="T1900" t="str">
        <f t="shared" si="849"/>
        <v/>
      </c>
      <c r="U1900" t="str">
        <f t="shared" si="850"/>
        <v/>
      </c>
      <c r="V1900" t="str">
        <f t="shared" si="851"/>
        <v/>
      </c>
      <c r="W1900" t="str">
        <f t="shared" si="852"/>
        <v/>
      </c>
      <c r="X1900" t="str">
        <f t="shared" si="853"/>
        <v/>
      </c>
      <c r="Y1900" t="str">
        <f t="shared" si="854"/>
        <v/>
      </c>
      <c r="Z1900" t="str">
        <f t="shared" si="834"/>
        <v/>
      </c>
      <c r="AA1900" t="str">
        <f t="shared" si="855"/>
        <v/>
      </c>
      <c r="AB1900" t="str">
        <f t="shared" si="856"/>
        <v/>
      </c>
      <c r="AC1900" t="str">
        <f t="shared" si="857"/>
        <v/>
      </c>
      <c r="AD1900" t="str">
        <f t="shared" si="858"/>
        <v/>
      </c>
      <c r="AE1900" t="str">
        <f t="shared" si="859"/>
        <v/>
      </c>
      <c r="AF1900" t="str">
        <f t="shared" si="860"/>
        <v/>
      </c>
    </row>
    <row r="1901" spans="4:32" ht="14.4" hidden="1">
      <c r="D1901" t="str">
        <f t="shared" si="835"/>
        <v/>
      </c>
      <c r="E1901" t="str">
        <f t="shared" si="836"/>
        <v/>
      </c>
      <c r="F1901" t="str">
        <f t="shared" si="837"/>
        <v/>
      </c>
      <c r="G1901" t="str">
        <f t="shared" si="861"/>
        <v/>
      </c>
      <c r="I1901" t="str">
        <f t="shared" si="838"/>
        <v/>
      </c>
      <c r="J1901" t="str">
        <f t="shared" si="839"/>
        <v/>
      </c>
      <c r="K1901" t="str">
        <f t="shared" si="840"/>
        <v/>
      </c>
      <c r="L1901" t="str">
        <f t="shared" si="841"/>
        <v/>
      </c>
      <c r="M1901" t="str">
        <f t="shared" si="842"/>
        <v/>
      </c>
      <c r="N1901" t="str">
        <f t="shared" si="843"/>
        <v/>
      </c>
      <c r="O1901" t="str">
        <f t="shared" si="844"/>
        <v/>
      </c>
      <c r="P1901" t="str">
        <f t="shared" si="845"/>
        <v/>
      </c>
      <c r="Q1901" t="str">
        <f t="shared" si="846"/>
        <v/>
      </c>
      <c r="R1901" t="str">
        <f t="shared" si="847"/>
        <v/>
      </c>
      <c r="S1901" t="str">
        <f t="shared" si="848"/>
        <v/>
      </c>
      <c r="T1901" t="str">
        <f t="shared" si="849"/>
        <v/>
      </c>
      <c r="U1901" t="str">
        <f t="shared" si="850"/>
        <v/>
      </c>
      <c r="V1901" t="str">
        <f t="shared" si="851"/>
        <v/>
      </c>
      <c r="W1901" t="str">
        <f t="shared" si="852"/>
        <v/>
      </c>
      <c r="X1901" t="str">
        <f t="shared" si="853"/>
        <v/>
      </c>
      <c r="Y1901" t="str">
        <f t="shared" si="854"/>
        <v/>
      </c>
      <c r="Z1901" t="str">
        <f t="shared" si="834"/>
        <v/>
      </c>
      <c r="AA1901" t="str">
        <f t="shared" si="855"/>
        <v/>
      </c>
      <c r="AB1901" t="str">
        <f t="shared" si="856"/>
        <v/>
      </c>
      <c r="AC1901" t="str">
        <f t="shared" si="857"/>
        <v/>
      </c>
      <c r="AD1901" t="str">
        <f t="shared" si="858"/>
        <v/>
      </c>
      <c r="AE1901" t="str">
        <f t="shared" si="859"/>
        <v/>
      </c>
      <c r="AF1901" t="str">
        <f t="shared" si="860"/>
        <v/>
      </c>
    </row>
    <row r="1902" spans="4:32" ht="14.4" hidden="1">
      <c r="D1902" t="str">
        <f t="shared" si="835"/>
        <v/>
      </c>
      <c r="E1902" t="str">
        <f t="shared" si="836"/>
        <v/>
      </c>
      <c r="F1902" t="str">
        <f t="shared" si="837"/>
        <v/>
      </c>
      <c r="G1902" t="str">
        <f t="shared" si="861"/>
        <v/>
      </c>
      <c r="I1902" t="str">
        <f t="shared" si="838"/>
        <v/>
      </c>
      <c r="J1902" t="str">
        <f t="shared" si="839"/>
        <v/>
      </c>
      <c r="K1902" t="str">
        <f t="shared" si="840"/>
        <v/>
      </c>
      <c r="L1902" t="str">
        <f t="shared" si="841"/>
        <v/>
      </c>
      <c r="M1902" t="str">
        <f t="shared" si="842"/>
        <v/>
      </c>
      <c r="N1902" t="str">
        <f t="shared" si="843"/>
        <v/>
      </c>
      <c r="O1902" t="str">
        <f t="shared" si="844"/>
        <v/>
      </c>
      <c r="P1902" t="str">
        <f t="shared" si="845"/>
        <v/>
      </c>
      <c r="Q1902" t="str">
        <f t="shared" si="846"/>
        <v/>
      </c>
      <c r="R1902" t="str">
        <f t="shared" si="847"/>
        <v/>
      </c>
      <c r="S1902" t="str">
        <f t="shared" si="848"/>
        <v/>
      </c>
      <c r="T1902" t="str">
        <f t="shared" si="849"/>
        <v/>
      </c>
      <c r="U1902" t="str">
        <f t="shared" si="850"/>
        <v/>
      </c>
      <c r="V1902" t="str">
        <f t="shared" si="851"/>
        <v/>
      </c>
      <c r="W1902" t="str">
        <f t="shared" si="852"/>
        <v/>
      </c>
      <c r="X1902" t="str">
        <f t="shared" si="853"/>
        <v/>
      </c>
      <c r="Y1902" t="str">
        <f t="shared" si="854"/>
        <v/>
      </c>
      <c r="Z1902" t="str">
        <f t="shared" si="834"/>
        <v/>
      </c>
      <c r="AA1902" t="str">
        <f t="shared" si="855"/>
        <v/>
      </c>
      <c r="AB1902" t="str">
        <f t="shared" si="856"/>
        <v/>
      </c>
      <c r="AC1902" t="str">
        <f t="shared" si="857"/>
        <v/>
      </c>
      <c r="AD1902" t="str">
        <f t="shared" si="858"/>
        <v/>
      </c>
      <c r="AE1902" t="str">
        <f t="shared" si="859"/>
        <v/>
      </c>
      <c r="AF1902" t="str">
        <f t="shared" si="860"/>
        <v/>
      </c>
    </row>
    <row r="1903" spans="4:32" ht="14.4" hidden="1">
      <c r="D1903" t="str">
        <f t="shared" si="835"/>
        <v/>
      </c>
      <c r="E1903" t="str">
        <f t="shared" si="836"/>
        <v/>
      </c>
      <c r="F1903" t="str">
        <f t="shared" si="837"/>
        <v/>
      </c>
      <c r="G1903" t="str">
        <f t="shared" si="861"/>
        <v/>
      </c>
      <c r="I1903" t="str">
        <f t="shared" si="838"/>
        <v/>
      </c>
      <c r="J1903" t="str">
        <f t="shared" si="839"/>
        <v/>
      </c>
      <c r="K1903" t="str">
        <f t="shared" si="840"/>
        <v/>
      </c>
      <c r="L1903" t="str">
        <f t="shared" si="841"/>
        <v/>
      </c>
      <c r="M1903" t="str">
        <f t="shared" si="842"/>
        <v/>
      </c>
      <c r="N1903" t="str">
        <f t="shared" si="843"/>
        <v/>
      </c>
      <c r="O1903" t="str">
        <f t="shared" si="844"/>
        <v/>
      </c>
      <c r="P1903" t="str">
        <f t="shared" si="845"/>
        <v/>
      </c>
      <c r="Q1903" t="str">
        <f t="shared" si="846"/>
        <v/>
      </c>
      <c r="R1903" t="str">
        <f t="shared" si="847"/>
        <v/>
      </c>
      <c r="S1903" t="str">
        <f t="shared" si="848"/>
        <v/>
      </c>
      <c r="T1903" t="str">
        <f t="shared" si="849"/>
        <v/>
      </c>
      <c r="U1903" t="str">
        <f t="shared" si="850"/>
        <v/>
      </c>
      <c r="V1903" t="str">
        <f t="shared" si="851"/>
        <v/>
      </c>
      <c r="W1903" t="str">
        <f t="shared" si="852"/>
        <v/>
      </c>
      <c r="X1903" t="str">
        <f t="shared" si="853"/>
        <v/>
      </c>
      <c r="Y1903" t="str">
        <f t="shared" si="854"/>
        <v/>
      </c>
      <c r="Z1903" t="str">
        <f t="shared" si="834"/>
        <v/>
      </c>
      <c r="AA1903" t="str">
        <f t="shared" si="855"/>
        <v/>
      </c>
      <c r="AB1903" t="str">
        <f t="shared" si="856"/>
        <v/>
      </c>
      <c r="AC1903" t="str">
        <f t="shared" si="857"/>
        <v/>
      </c>
      <c r="AD1903" t="str">
        <f t="shared" si="858"/>
        <v/>
      </c>
      <c r="AE1903" t="str">
        <f t="shared" si="859"/>
        <v/>
      </c>
      <c r="AF1903" t="str">
        <f t="shared" si="860"/>
        <v/>
      </c>
    </row>
    <row r="1904" spans="4:32" ht="14.4" hidden="1">
      <c r="D1904" t="str">
        <f t="shared" si="835"/>
        <v/>
      </c>
      <c r="E1904" t="str">
        <f t="shared" si="836"/>
        <v/>
      </c>
      <c r="F1904" t="str">
        <f t="shared" si="837"/>
        <v/>
      </c>
      <c r="G1904" t="str">
        <f t="shared" si="861"/>
        <v/>
      </c>
      <c r="I1904" t="str">
        <f t="shared" si="838"/>
        <v/>
      </c>
      <c r="J1904" t="str">
        <f t="shared" si="839"/>
        <v/>
      </c>
      <c r="K1904" t="str">
        <f t="shared" si="840"/>
        <v/>
      </c>
      <c r="L1904" t="str">
        <f t="shared" si="841"/>
        <v/>
      </c>
      <c r="M1904" t="str">
        <f t="shared" si="842"/>
        <v/>
      </c>
      <c r="N1904" t="str">
        <f t="shared" si="843"/>
        <v/>
      </c>
      <c r="O1904" t="str">
        <f t="shared" si="844"/>
        <v/>
      </c>
      <c r="P1904" t="str">
        <f t="shared" si="845"/>
        <v/>
      </c>
      <c r="Q1904" t="str">
        <f t="shared" si="846"/>
        <v/>
      </c>
      <c r="R1904" t="str">
        <f t="shared" si="847"/>
        <v/>
      </c>
      <c r="S1904" t="str">
        <f t="shared" si="848"/>
        <v/>
      </c>
      <c r="T1904" t="str">
        <f t="shared" si="849"/>
        <v/>
      </c>
      <c r="U1904" t="str">
        <f t="shared" si="850"/>
        <v/>
      </c>
      <c r="V1904" t="str">
        <f t="shared" si="851"/>
        <v/>
      </c>
      <c r="W1904" t="str">
        <f t="shared" si="852"/>
        <v/>
      </c>
      <c r="X1904" t="str">
        <f t="shared" si="853"/>
        <v/>
      </c>
      <c r="Y1904" t="str">
        <f t="shared" si="854"/>
        <v/>
      </c>
      <c r="Z1904" t="str">
        <f t="shared" si="834"/>
        <v/>
      </c>
      <c r="AA1904" t="str">
        <f t="shared" si="855"/>
        <v/>
      </c>
      <c r="AB1904" t="str">
        <f t="shared" si="856"/>
        <v/>
      </c>
      <c r="AC1904" t="str">
        <f t="shared" si="857"/>
        <v/>
      </c>
      <c r="AD1904" t="str">
        <f t="shared" si="858"/>
        <v/>
      </c>
      <c r="AE1904" t="str">
        <f t="shared" si="859"/>
        <v/>
      </c>
      <c r="AF1904" t="str">
        <f t="shared" si="860"/>
        <v/>
      </c>
    </row>
    <row r="1905" spans="4:32" ht="14.4" hidden="1">
      <c r="D1905" t="str">
        <f t="shared" si="835"/>
        <v/>
      </c>
      <c r="E1905" t="str">
        <f t="shared" si="836"/>
        <v/>
      </c>
      <c r="F1905" t="str">
        <f t="shared" si="837"/>
        <v/>
      </c>
      <c r="G1905" t="str">
        <f t="shared" si="861"/>
        <v/>
      </c>
      <c r="I1905" t="str">
        <f t="shared" si="838"/>
        <v/>
      </c>
      <c r="J1905" t="str">
        <f t="shared" si="839"/>
        <v/>
      </c>
      <c r="K1905" t="str">
        <f t="shared" si="840"/>
        <v/>
      </c>
      <c r="L1905" t="str">
        <f t="shared" si="841"/>
        <v/>
      </c>
      <c r="M1905" t="str">
        <f t="shared" si="842"/>
        <v/>
      </c>
      <c r="N1905" t="str">
        <f t="shared" si="843"/>
        <v/>
      </c>
      <c r="O1905" t="str">
        <f t="shared" si="844"/>
        <v/>
      </c>
      <c r="P1905" t="str">
        <f t="shared" si="845"/>
        <v/>
      </c>
      <c r="Q1905" t="str">
        <f t="shared" si="846"/>
        <v/>
      </c>
      <c r="R1905" t="str">
        <f t="shared" si="847"/>
        <v/>
      </c>
      <c r="S1905" t="str">
        <f t="shared" si="848"/>
        <v/>
      </c>
      <c r="T1905" t="str">
        <f t="shared" si="849"/>
        <v/>
      </c>
      <c r="U1905" t="str">
        <f t="shared" si="850"/>
        <v/>
      </c>
      <c r="V1905" t="str">
        <f t="shared" si="851"/>
        <v/>
      </c>
      <c r="W1905" t="str">
        <f t="shared" si="852"/>
        <v/>
      </c>
      <c r="X1905" t="str">
        <f t="shared" si="853"/>
        <v/>
      </c>
      <c r="Y1905" t="str">
        <f t="shared" si="854"/>
        <v/>
      </c>
      <c r="Z1905" t="str">
        <f t="shared" si="834"/>
        <v/>
      </c>
      <c r="AA1905" t="str">
        <f t="shared" si="855"/>
        <v/>
      </c>
      <c r="AB1905" t="str">
        <f t="shared" si="856"/>
        <v/>
      </c>
      <c r="AC1905" t="str">
        <f t="shared" si="857"/>
        <v/>
      </c>
      <c r="AD1905" t="str">
        <f t="shared" si="858"/>
        <v/>
      </c>
      <c r="AE1905" t="str">
        <f t="shared" si="859"/>
        <v/>
      </c>
      <c r="AF1905" t="str">
        <f t="shared" si="860"/>
        <v/>
      </c>
    </row>
    <row r="1906" spans="4:32" ht="14.4" hidden="1">
      <c r="D1906" t="str">
        <f t="shared" si="835"/>
        <v/>
      </c>
      <c r="E1906" t="str">
        <f t="shared" si="836"/>
        <v/>
      </c>
      <c r="F1906" t="str">
        <f t="shared" si="837"/>
        <v/>
      </c>
      <c r="G1906" t="str">
        <f t="shared" si="861"/>
        <v/>
      </c>
      <c r="I1906" t="str">
        <f t="shared" si="838"/>
        <v/>
      </c>
      <c r="J1906" t="str">
        <f t="shared" si="839"/>
        <v/>
      </c>
      <c r="K1906" t="str">
        <f t="shared" si="840"/>
        <v/>
      </c>
      <c r="L1906" t="str">
        <f t="shared" si="841"/>
        <v/>
      </c>
      <c r="M1906" t="str">
        <f t="shared" si="842"/>
        <v/>
      </c>
      <c r="N1906" t="str">
        <f t="shared" si="843"/>
        <v/>
      </c>
      <c r="O1906" t="str">
        <f t="shared" si="844"/>
        <v/>
      </c>
      <c r="P1906" t="str">
        <f t="shared" si="845"/>
        <v/>
      </c>
      <c r="Q1906" t="str">
        <f t="shared" si="846"/>
        <v/>
      </c>
      <c r="R1906" t="str">
        <f t="shared" si="847"/>
        <v/>
      </c>
      <c r="S1906" t="str">
        <f t="shared" si="848"/>
        <v/>
      </c>
      <c r="T1906" t="str">
        <f t="shared" si="849"/>
        <v/>
      </c>
      <c r="U1906" t="str">
        <f t="shared" si="850"/>
        <v/>
      </c>
      <c r="V1906" t="str">
        <f t="shared" si="851"/>
        <v/>
      </c>
      <c r="W1906" t="str">
        <f t="shared" si="852"/>
        <v/>
      </c>
      <c r="X1906" t="str">
        <f t="shared" si="853"/>
        <v/>
      </c>
      <c r="Y1906" t="str">
        <f t="shared" si="854"/>
        <v/>
      </c>
      <c r="Z1906" t="str">
        <f t="shared" si="834"/>
        <v/>
      </c>
      <c r="AA1906" t="str">
        <f t="shared" si="855"/>
        <v/>
      </c>
      <c r="AB1906" t="str">
        <f t="shared" si="856"/>
        <v/>
      </c>
      <c r="AC1906" t="str">
        <f t="shared" si="857"/>
        <v/>
      </c>
      <c r="AD1906" t="str">
        <f t="shared" si="858"/>
        <v/>
      </c>
      <c r="AE1906" t="str">
        <f t="shared" si="859"/>
        <v/>
      </c>
      <c r="AF1906" t="str">
        <f t="shared" si="860"/>
        <v/>
      </c>
    </row>
    <row r="1907" spans="4:32" ht="14.4" hidden="1">
      <c r="D1907" t="str">
        <f t="shared" si="835"/>
        <v/>
      </c>
      <c r="E1907" t="str">
        <f t="shared" si="836"/>
        <v/>
      </c>
      <c r="F1907" t="str">
        <f t="shared" si="837"/>
        <v/>
      </c>
      <c r="G1907" t="str">
        <f t="shared" si="861"/>
        <v/>
      </c>
      <c r="I1907" t="str">
        <f t="shared" si="838"/>
        <v/>
      </c>
      <c r="J1907" t="str">
        <f t="shared" si="839"/>
        <v/>
      </c>
      <c r="K1907" t="str">
        <f t="shared" si="840"/>
        <v/>
      </c>
      <c r="L1907" t="str">
        <f t="shared" si="841"/>
        <v/>
      </c>
      <c r="M1907" t="str">
        <f t="shared" si="842"/>
        <v/>
      </c>
      <c r="N1907" t="str">
        <f t="shared" si="843"/>
        <v/>
      </c>
      <c r="O1907" t="str">
        <f t="shared" si="844"/>
        <v/>
      </c>
      <c r="P1907" t="str">
        <f t="shared" si="845"/>
        <v/>
      </c>
      <c r="Q1907" t="str">
        <f t="shared" si="846"/>
        <v/>
      </c>
      <c r="R1907" t="str">
        <f t="shared" si="847"/>
        <v/>
      </c>
      <c r="S1907" t="str">
        <f t="shared" si="848"/>
        <v/>
      </c>
      <c r="T1907" t="str">
        <f t="shared" si="849"/>
        <v/>
      </c>
      <c r="U1907" t="str">
        <f t="shared" si="850"/>
        <v/>
      </c>
      <c r="V1907" t="str">
        <f t="shared" si="851"/>
        <v/>
      </c>
      <c r="W1907" t="str">
        <f t="shared" si="852"/>
        <v/>
      </c>
      <c r="X1907" t="str">
        <f t="shared" si="853"/>
        <v/>
      </c>
      <c r="Y1907" t="str">
        <f t="shared" si="854"/>
        <v/>
      </c>
      <c r="Z1907" t="str">
        <f t="shared" si="834"/>
        <v/>
      </c>
      <c r="AA1907" t="str">
        <f t="shared" si="855"/>
        <v/>
      </c>
      <c r="AB1907" t="str">
        <f t="shared" si="856"/>
        <v/>
      </c>
      <c r="AC1907" t="str">
        <f t="shared" si="857"/>
        <v/>
      </c>
      <c r="AD1907" t="str">
        <f t="shared" si="858"/>
        <v/>
      </c>
      <c r="AE1907" t="str">
        <f t="shared" si="859"/>
        <v/>
      </c>
      <c r="AF1907" t="str">
        <f t="shared" si="860"/>
        <v/>
      </c>
    </row>
    <row r="1908" spans="4:32" ht="14.4" hidden="1">
      <c r="D1908" t="str">
        <f t="shared" si="835"/>
        <v/>
      </c>
      <c r="E1908" t="str">
        <f t="shared" si="836"/>
        <v/>
      </c>
      <c r="F1908" t="str">
        <f t="shared" si="837"/>
        <v/>
      </c>
      <c r="G1908" t="str">
        <f t="shared" si="861"/>
        <v/>
      </c>
      <c r="I1908" t="str">
        <f t="shared" si="838"/>
        <v/>
      </c>
      <c r="J1908" t="str">
        <f t="shared" si="839"/>
        <v/>
      </c>
      <c r="K1908" t="str">
        <f t="shared" si="840"/>
        <v/>
      </c>
      <c r="L1908" t="str">
        <f t="shared" si="841"/>
        <v/>
      </c>
      <c r="M1908" t="str">
        <f t="shared" si="842"/>
        <v/>
      </c>
      <c r="N1908" t="str">
        <f t="shared" si="843"/>
        <v/>
      </c>
      <c r="O1908" t="str">
        <f t="shared" si="844"/>
        <v/>
      </c>
      <c r="P1908" t="str">
        <f t="shared" si="845"/>
        <v/>
      </c>
      <c r="Q1908" t="str">
        <f t="shared" si="846"/>
        <v/>
      </c>
      <c r="R1908" t="str">
        <f t="shared" si="847"/>
        <v/>
      </c>
      <c r="S1908" t="str">
        <f t="shared" si="848"/>
        <v/>
      </c>
      <c r="T1908" t="str">
        <f t="shared" si="849"/>
        <v/>
      </c>
      <c r="U1908" t="str">
        <f t="shared" si="850"/>
        <v/>
      </c>
      <c r="V1908" t="str">
        <f t="shared" si="851"/>
        <v/>
      </c>
      <c r="W1908" t="str">
        <f t="shared" si="852"/>
        <v/>
      </c>
      <c r="X1908" t="str">
        <f t="shared" si="853"/>
        <v/>
      </c>
      <c r="Y1908" t="str">
        <f t="shared" si="854"/>
        <v/>
      </c>
      <c r="Z1908" t="str">
        <f t="shared" si="834"/>
        <v/>
      </c>
      <c r="AA1908" t="str">
        <f t="shared" si="855"/>
        <v/>
      </c>
      <c r="AB1908" t="str">
        <f t="shared" si="856"/>
        <v/>
      </c>
      <c r="AC1908" t="str">
        <f t="shared" si="857"/>
        <v/>
      </c>
      <c r="AD1908" t="str">
        <f t="shared" si="858"/>
        <v/>
      </c>
      <c r="AE1908" t="str">
        <f t="shared" si="859"/>
        <v/>
      </c>
      <c r="AF1908" t="str">
        <f t="shared" si="860"/>
        <v/>
      </c>
    </row>
    <row r="1909" spans="4:32" ht="14.4" hidden="1">
      <c r="D1909" t="str">
        <f t="shared" si="835"/>
        <v/>
      </c>
      <c r="E1909" t="str">
        <f t="shared" si="836"/>
        <v/>
      </c>
      <c r="F1909" t="str">
        <f t="shared" si="837"/>
        <v/>
      </c>
      <c r="G1909" t="str">
        <f t="shared" si="861"/>
        <v/>
      </c>
      <c r="I1909" t="str">
        <f t="shared" si="838"/>
        <v/>
      </c>
      <c r="J1909" t="str">
        <f t="shared" si="839"/>
        <v/>
      </c>
      <c r="K1909" t="str">
        <f t="shared" si="840"/>
        <v/>
      </c>
      <c r="L1909" t="str">
        <f t="shared" si="841"/>
        <v/>
      </c>
      <c r="M1909" t="str">
        <f t="shared" si="842"/>
        <v/>
      </c>
      <c r="N1909" t="str">
        <f t="shared" si="843"/>
        <v/>
      </c>
      <c r="O1909" t="str">
        <f t="shared" si="844"/>
        <v/>
      </c>
      <c r="P1909" t="str">
        <f t="shared" si="845"/>
        <v/>
      </c>
      <c r="Q1909" t="str">
        <f t="shared" si="846"/>
        <v/>
      </c>
      <c r="R1909" t="str">
        <f t="shared" si="847"/>
        <v/>
      </c>
      <c r="S1909" t="str">
        <f t="shared" si="848"/>
        <v/>
      </c>
      <c r="T1909" t="str">
        <f t="shared" si="849"/>
        <v/>
      </c>
      <c r="U1909" t="str">
        <f t="shared" si="850"/>
        <v/>
      </c>
      <c r="V1909" t="str">
        <f t="shared" si="851"/>
        <v/>
      </c>
      <c r="W1909" t="str">
        <f t="shared" si="852"/>
        <v/>
      </c>
      <c r="X1909" t="str">
        <f t="shared" si="853"/>
        <v/>
      </c>
      <c r="Y1909" t="str">
        <f t="shared" si="854"/>
        <v/>
      </c>
      <c r="Z1909" t="str">
        <f t="shared" ref="Z1909:Z1972" si="862">IF(ISBLANK(A1909), "", BR1909)</f>
        <v/>
      </c>
      <c r="AA1909" t="str">
        <f t="shared" si="855"/>
        <v/>
      </c>
      <c r="AB1909" t="str">
        <f t="shared" si="856"/>
        <v/>
      </c>
      <c r="AC1909" t="str">
        <f t="shared" si="857"/>
        <v/>
      </c>
      <c r="AD1909" t="str">
        <f t="shared" si="858"/>
        <v/>
      </c>
      <c r="AE1909" t="str">
        <f t="shared" si="859"/>
        <v/>
      </c>
      <c r="AF1909" t="str">
        <f t="shared" si="860"/>
        <v/>
      </c>
    </row>
    <row r="1910" spans="4:32" ht="14.4" hidden="1">
      <c r="D1910" t="str">
        <f t="shared" si="835"/>
        <v/>
      </c>
      <c r="E1910" t="str">
        <f t="shared" si="836"/>
        <v/>
      </c>
      <c r="F1910" t="str">
        <f t="shared" si="837"/>
        <v/>
      </c>
      <c r="G1910" t="str">
        <f t="shared" si="861"/>
        <v/>
      </c>
      <c r="I1910" t="str">
        <f t="shared" si="838"/>
        <v/>
      </c>
      <c r="J1910" t="str">
        <f t="shared" si="839"/>
        <v/>
      </c>
      <c r="K1910" t="str">
        <f t="shared" si="840"/>
        <v/>
      </c>
      <c r="L1910" t="str">
        <f t="shared" si="841"/>
        <v/>
      </c>
      <c r="M1910" t="str">
        <f t="shared" si="842"/>
        <v/>
      </c>
      <c r="N1910" t="str">
        <f t="shared" si="843"/>
        <v/>
      </c>
      <c r="O1910" t="str">
        <f t="shared" si="844"/>
        <v/>
      </c>
      <c r="P1910" t="str">
        <f t="shared" si="845"/>
        <v/>
      </c>
      <c r="Q1910" t="str">
        <f t="shared" si="846"/>
        <v/>
      </c>
      <c r="R1910" t="str">
        <f t="shared" si="847"/>
        <v/>
      </c>
      <c r="S1910" t="str">
        <f t="shared" si="848"/>
        <v/>
      </c>
      <c r="T1910" t="str">
        <f t="shared" si="849"/>
        <v/>
      </c>
      <c r="U1910" t="str">
        <f t="shared" si="850"/>
        <v/>
      </c>
      <c r="V1910" t="str">
        <f t="shared" si="851"/>
        <v/>
      </c>
      <c r="W1910" t="str">
        <f t="shared" si="852"/>
        <v/>
      </c>
      <c r="X1910" t="str">
        <f t="shared" si="853"/>
        <v/>
      </c>
      <c r="Y1910" t="str">
        <f t="shared" si="854"/>
        <v/>
      </c>
      <c r="Z1910" t="str">
        <f t="shared" si="862"/>
        <v/>
      </c>
      <c r="AA1910" t="str">
        <f t="shared" si="855"/>
        <v/>
      </c>
      <c r="AB1910" t="str">
        <f t="shared" si="856"/>
        <v/>
      </c>
      <c r="AC1910" t="str">
        <f t="shared" si="857"/>
        <v/>
      </c>
      <c r="AD1910" t="str">
        <f t="shared" si="858"/>
        <v/>
      </c>
      <c r="AE1910" t="str">
        <f t="shared" si="859"/>
        <v/>
      </c>
      <c r="AF1910" t="str">
        <f t="shared" si="860"/>
        <v/>
      </c>
    </row>
    <row r="1911" spans="4:32" ht="14.4" hidden="1">
      <c r="D1911" t="str">
        <f t="shared" si="835"/>
        <v/>
      </c>
      <c r="E1911" t="str">
        <f t="shared" si="836"/>
        <v/>
      </c>
      <c r="F1911" t="str">
        <f t="shared" si="837"/>
        <v/>
      </c>
      <c r="G1911" t="str">
        <f t="shared" si="861"/>
        <v/>
      </c>
      <c r="I1911" t="str">
        <f t="shared" si="838"/>
        <v/>
      </c>
      <c r="J1911" t="str">
        <f t="shared" si="839"/>
        <v/>
      </c>
      <c r="K1911" t="str">
        <f t="shared" si="840"/>
        <v/>
      </c>
      <c r="L1911" t="str">
        <f t="shared" si="841"/>
        <v/>
      </c>
      <c r="M1911" t="str">
        <f t="shared" si="842"/>
        <v/>
      </c>
      <c r="N1911" t="str">
        <f t="shared" si="843"/>
        <v/>
      </c>
      <c r="O1911" t="str">
        <f t="shared" si="844"/>
        <v/>
      </c>
      <c r="P1911" t="str">
        <f t="shared" si="845"/>
        <v/>
      </c>
      <c r="Q1911" t="str">
        <f t="shared" si="846"/>
        <v/>
      </c>
      <c r="R1911" t="str">
        <f t="shared" si="847"/>
        <v/>
      </c>
      <c r="S1911" t="str">
        <f t="shared" si="848"/>
        <v/>
      </c>
      <c r="T1911" t="str">
        <f t="shared" si="849"/>
        <v/>
      </c>
      <c r="U1911" t="str">
        <f t="shared" si="850"/>
        <v/>
      </c>
      <c r="V1911" t="str">
        <f t="shared" si="851"/>
        <v/>
      </c>
      <c r="W1911" t="str">
        <f t="shared" si="852"/>
        <v/>
      </c>
      <c r="X1911" t="str">
        <f t="shared" si="853"/>
        <v/>
      </c>
      <c r="Y1911" t="str">
        <f t="shared" si="854"/>
        <v/>
      </c>
      <c r="Z1911" t="str">
        <f t="shared" si="862"/>
        <v/>
      </c>
      <c r="AA1911" t="str">
        <f t="shared" si="855"/>
        <v/>
      </c>
      <c r="AB1911" t="str">
        <f t="shared" si="856"/>
        <v/>
      </c>
      <c r="AC1911" t="str">
        <f t="shared" si="857"/>
        <v/>
      </c>
      <c r="AD1911" t="str">
        <f t="shared" si="858"/>
        <v/>
      </c>
      <c r="AE1911" t="str">
        <f t="shared" si="859"/>
        <v/>
      </c>
      <c r="AF1911" t="str">
        <f t="shared" si="860"/>
        <v/>
      </c>
    </row>
    <row r="1912" spans="4:32" ht="14.4" hidden="1">
      <c r="D1912" t="str">
        <f t="shared" si="835"/>
        <v/>
      </c>
      <c r="E1912" t="str">
        <f t="shared" si="836"/>
        <v/>
      </c>
      <c r="F1912" t="str">
        <f t="shared" si="837"/>
        <v/>
      </c>
      <c r="G1912" t="str">
        <f t="shared" si="861"/>
        <v/>
      </c>
      <c r="I1912" t="str">
        <f t="shared" si="838"/>
        <v/>
      </c>
      <c r="J1912" t="str">
        <f t="shared" si="839"/>
        <v/>
      </c>
      <c r="K1912" t="str">
        <f t="shared" si="840"/>
        <v/>
      </c>
      <c r="L1912" t="str">
        <f t="shared" si="841"/>
        <v/>
      </c>
      <c r="M1912" t="str">
        <f t="shared" si="842"/>
        <v/>
      </c>
      <c r="N1912" t="str">
        <f t="shared" si="843"/>
        <v/>
      </c>
      <c r="O1912" t="str">
        <f t="shared" si="844"/>
        <v/>
      </c>
      <c r="P1912" t="str">
        <f t="shared" si="845"/>
        <v/>
      </c>
      <c r="Q1912" t="str">
        <f t="shared" si="846"/>
        <v/>
      </c>
      <c r="R1912" t="str">
        <f t="shared" si="847"/>
        <v/>
      </c>
      <c r="S1912" t="str">
        <f t="shared" si="848"/>
        <v/>
      </c>
      <c r="T1912" t="str">
        <f t="shared" si="849"/>
        <v/>
      </c>
      <c r="U1912" t="str">
        <f t="shared" si="850"/>
        <v/>
      </c>
      <c r="V1912" t="str">
        <f t="shared" si="851"/>
        <v/>
      </c>
      <c r="W1912" t="str">
        <f t="shared" si="852"/>
        <v/>
      </c>
      <c r="X1912" t="str">
        <f t="shared" si="853"/>
        <v/>
      </c>
      <c r="Y1912" t="str">
        <f t="shared" si="854"/>
        <v/>
      </c>
      <c r="Z1912" t="str">
        <f t="shared" si="862"/>
        <v/>
      </c>
      <c r="AA1912" t="str">
        <f t="shared" si="855"/>
        <v/>
      </c>
      <c r="AB1912" t="str">
        <f t="shared" si="856"/>
        <v/>
      </c>
      <c r="AC1912" t="str">
        <f t="shared" si="857"/>
        <v/>
      </c>
      <c r="AD1912" t="str">
        <f t="shared" si="858"/>
        <v/>
      </c>
      <c r="AE1912" t="str">
        <f t="shared" si="859"/>
        <v/>
      </c>
      <c r="AF1912" t="str">
        <f t="shared" si="860"/>
        <v/>
      </c>
    </row>
    <row r="1913" spans="4:32" ht="14.4" hidden="1">
      <c r="D1913" t="str">
        <f t="shared" si="835"/>
        <v/>
      </c>
      <c r="E1913" t="str">
        <f t="shared" si="836"/>
        <v/>
      </c>
      <c r="F1913" t="str">
        <f t="shared" si="837"/>
        <v/>
      </c>
      <c r="G1913" t="str">
        <f t="shared" si="861"/>
        <v/>
      </c>
      <c r="I1913" t="str">
        <f t="shared" si="838"/>
        <v/>
      </c>
      <c r="J1913" t="str">
        <f t="shared" si="839"/>
        <v/>
      </c>
      <c r="K1913" t="str">
        <f t="shared" si="840"/>
        <v/>
      </c>
      <c r="L1913" t="str">
        <f t="shared" si="841"/>
        <v/>
      </c>
      <c r="M1913" t="str">
        <f t="shared" si="842"/>
        <v/>
      </c>
      <c r="N1913" t="str">
        <f t="shared" si="843"/>
        <v/>
      </c>
      <c r="O1913" t="str">
        <f t="shared" si="844"/>
        <v/>
      </c>
      <c r="P1913" t="str">
        <f t="shared" si="845"/>
        <v/>
      </c>
      <c r="Q1913" t="str">
        <f t="shared" si="846"/>
        <v/>
      </c>
      <c r="R1913" t="str">
        <f t="shared" si="847"/>
        <v/>
      </c>
      <c r="S1913" t="str">
        <f t="shared" si="848"/>
        <v/>
      </c>
      <c r="T1913" t="str">
        <f t="shared" si="849"/>
        <v/>
      </c>
      <c r="U1913" t="str">
        <f t="shared" si="850"/>
        <v/>
      </c>
      <c r="V1913" t="str">
        <f t="shared" si="851"/>
        <v/>
      </c>
      <c r="W1913" t="str">
        <f t="shared" si="852"/>
        <v/>
      </c>
      <c r="X1913" t="str">
        <f t="shared" si="853"/>
        <v/>
      </c>
      <c r="Y1913" t="str">
        <f t="shared" si="854"/>
        <v/>
      </c>
      <c r="Z1913" t="str">
        <f t="shared" si="862"/>
        <v/>
      </c>
      <c r="AA1913" t="str">
        <f t="shared" si="855"/>
        <v/>
      </c>
      <c r="AB1913" t="str">
        <f t="shared" si="856"/>
        <v/>
      </c>
      <c r="AC1913" t="str">
        <f t="shared" si="857"/>
        <v/>
      </c>
      <c r="AD1913" t="str">
        <f t="shared" si="858"/>
        <v/>
      </c>
      <c r="AE1913" t="str">
        <f t="shared" si="859"/>
        <v/>
      </c>
      <c r="AF1913" t="str">
        <f t="shared" si="860"/>
        <v/>
      </c>
    </row>
    <row r="1914" spans="4:32" ht="14.4" hidden="1">
      <c r="D1914" t="str">
        <f t="shared" si="835"/>
        <v/>
      </c>
      <c r="E1914" t="str">
        <f t="shared" si="836"/>
        <v/>
      </c>
      <c r="F1914" t="str">
        <f t="shared" si="837"/>
        <v/>
      </c>
      <c r="G1914" t="str">
        <f t="shared" si="861"/>
        <v/>
      </c>
      <c r="I1914" t="str">
        <f t="shared" si="838"/>
        <v/>
      </c>
      <c r="J1914" t="str">
        <f t="shared" si="839"/>
        <v/>
      </c>
      <c r="K1914" t="str">
        <f t="shared" si="840"/>
        <v/>
      </c>
      <c r="L1914" t="str">
        <f t="shared" si="841"/>
        <v/>
      </c>
      <c r="M1914" t="str">
        <f t="shared" si="842"/>
        <v/>
      </c>
      <c r="N1914" t="str">
        <f t="shared" si="843"/>
        <v/>
      </c>
      <c r="O1914" t="str">
        <f t="shared" si="844"/>
        <v/>
      </c>
      <c r="P1914" t="str">
        <f t="shared" si="845"/>
        <v/>
      </c>
      <c r="Q1914" t="str">
        <f t="shared" si="846"/>
        <v/>
      </c>
      <c r="R1914" t="str">
        <f t="shared" si="847"/>
        <v/>
      </c>
      <c r="S1914" t="str">
        <f t="shared" si="848"/>
        <v/>
      </c>
      <c r="T1914" t="str">
        <f t="shared" si="849"/>
        <v/>
      </c>
      <c r="U1914" t="str">
        <f t="shared" si="850"/>
        <v/>
      </c>
      <c r="V1914" t="str">
        <f t="shared" si="851"/>
        <v/>
      </c>
      <c r="W1914" t="str">
        <f t="shared" si="852"/>
        <v/>
      </c>
      <c r="X1914" t="str">
        <f t="shared" si="853"/>
        <v/>
      </c>
      <c r="Y1914" t="str">
        <f t="shared" si="854"/>
        <v/>
      </c>
      <c r="Z1914" t="str">
        <f t="shared" si="862"/>
        <v/>
      </c>
      <c r="AA1914" t="str">
        <f t="shared" si="855"/>
        <v/>
      </c>
      <c r="AB1914" t="str">
        <f t="shared" si="856"/>
        <v/>
      </c>
      <c r="AC1914" t="str">
        <f t="shared" si="857"/>
        <v/>
      </c>
      <c r="AD1914" t="str">
        <f t="shared" si="858"/>
        <v/>
      </c>
      <c r="AE1914" t="str">
        <f t="shared" si="859"/>
        <v/>
      </c>
      <c r="AF1914" t="str">
        <f t="shared" si="860"/>
        <v/>
      </c>
    </row>
    <row r="1915" spans="4:32" ht="14.4" hidden="1">
      <c r="D1915" t="str">
        <f t="shared" si="835"/>
        <v/>
      </c>
      <c r="E1915" t="str">
        <f t="shared" si="836"/>
        <v/>
      </c>
      <c r="F1915" t="str">
        <f t="shared" si="837"/>
        <v/>
      </c>
      <c r="G1915" t="str">
        <f t="shared" si="861"/>
        <v/>
      </c>
      <c r="I1915" t="str">
        <f t="shared" si="838"/>
        <v/>
      </c>
      <c r="J1915" t="str">
        <f t="shared" si="839"/>
        <v/>
      </c>
      <c r="K1915" t="str">
        <f t="shared" si="840"/>
        <v/>
      </c>
      <c r="L1915" t="str">
        <f t="shared" si="841"/>
        <v/>
      </c>
      <c r="M1915" t="str">
        <f t="shared" si="842"/>
        <v/>
      </c>
      <c r="N1915" t="str">
        <f t="shared" si="843"/>
        <v/>
      </c>
      <c r="O1915" t="str">
        <f t="shared" si="844"/>
        <v/>
      </c>
      <c r="P1915" t="str">
        <f t="shared" si="845"/>
        <v/>
      </c>
      <c r="Q1915" t="str">
        <f t="shared" si="846"/>
        <v/>
      </c>
      <c r="R1915" t="str">
        <f t="shared" si="847"/>
        <v/>
      </c>
      <c r="S1915" t="str">
        <f t="shared" si="848"/>
        <v/>
      </c>
      <c r="T1915" t="str">
        <f t="shared" si="849"/>
        <v/>
      </c>
      <c r="U1915" t="str">
        <f t="shared" si="850"/>
        <v/>
      </c>
      <c r="V1915" t="str">
        <f t="shared" si="851"/>
        <v/>
      </c>
      <c r="W1915" t="str">
        <f t="shared" si="852"/>
        <v/>
      </c>
      <c r="X1915" t="str">
        <f t="shared" si="853"/>
        <v/>
      </c>
      <c r="Y1915" t="str">
        <f t="shared" si="854"/>
        <v/>
      </c>
      <c r="Z1915" t="str">
        <f t="shared" si="862"/>
        <v/>
      </c>
      <c r="AA1915" t="str">
        <f t="shared" si="855"/>
        <v/>
      </c>
      <c r="AB1915" t="str">
        <f t="shared" si="856"/>
        <v/>
      </c>
      <c r="AC1915" t="str">
        <f t="shared" si="857"/>
        <v/>
      </c>
      <c r="AD1915" t="str">
        <f t="shared" si="858"/>
        <v/>
      </c>
      <c r="AE1915" t="str">
        <f t="shared" si="859"/>
        <v/>
      </c>
      <c r="AF1915" t="str">
        <f t="shared" si="860"/>
        <v/>
      </c>
    </row>
    <row r="1916" spans="4:32" ht="14.4" hidden="1">
      <c r="D1916" t="str">
        <f t="shared" si="835"/>
        <v/>
      </c>
      <c r="E1916" t="str">
        <f t="shared" si="836"/>
        <v/>
      </c>
      <c r="F1916" t="str">
        <f t="shared" si="837"/>
        <v/>
      </c>
      <c r="G1916" t="str">
        <f t="shared" si="861"/>
        <v/>
      </c>
      <c r="I1916" t="str">
        <f t="shared" si="838"/>
        <v/>
      </c>
      <c r="J1916" t="str">
        <f t="shared" si="839"/>
        <v/>
      </c>
      <c r="K1916" t="str">
        <f t="shared" si="840"/>
        <v/>
      </c>
      <c r="L1916" t="str">
        <f t="shared" si="841"/>
        <v/>
      </c>
      <c r="M1916" t="str">
        <f t="shared" si="842"/>
        <v/>
      </c>
      <c r="N1916" t="str">
        <f t="shared" si="843"/>
        <v/>
      </c>
      <c r="O1916" t="str">
        <f t="shared" si="844"/>
        <v/>
      </c>
      <c r="P1916" t="str">
        <f t="shared" si="845"/>
        <v/>
      </c>
      <c r="Q1916" t="str">
        <f t="shared" si="846"/>
        <v/>
      </c>
      <c r="R1916" t="str">
        <f t="shared" si="847"/>
        <v/>
      </c>
      <c r="S1916" t="str">
        <f t="shared" si="848"/>
        <v/>
      </c>
      <c r="T1916" t="str">
        <f t="shared" si="849"/>
        <v/>
      </c>
      <c r="U1916" t="str">
        <f t="shared" si="850"/>
        <v/>
      </c>
      <c r="V1916" t="str">
        <f t="shared" si="851"/>
        <v/>
      </c>
      <c r="W1916" t="str">
        <f t="shared" si="852"/>
        <v/>
      </c>
      <c r="X1916" t="str">
        <f t="shared" si="853"/>
        <v/>
      </c>
      <c r="Y1916" t="str">
        <f t="shared" si="854"/>
        <v/>
      </c>
      <c r="Z1916" t="str">
        <f t="shared" si="862"/>
        <v/>
      </c>
      <c r="AA1916" t="str">
        <f t="shared" si="855"/>
        <v/>
      </c>
      <c r="AB1916" t="str">
        <f t="shared" si="856"/>
        <v/>
      </c>
      <c r="AC1916" t="str">
        <f t="shared" si="857"/>
        <v/>
      </c>
      <c r="AD1916" t="str">
        <f t="shared" si="858"/>
        <v/>
      </c>
      <c r="AE1916" t="str">
        <f t="shared" si="859"/>
        <v/>
      </c>
      <c r="AF1916" t="str">
        <f t="shared" si="860"/>
        <v/>
      </c>
    </row>
    <row r="1917" spans="4:32" ht="14.4" hidden="1">
      <c r="D1917" t="str">
        <f t="shared" si="835"/>
        <v/>
      </c>
      <c r="E1917" t="str">
        <f t="shared" si="836"/>
        <v/>
      </c>
      <c r="F1917" t="str">
        <f t="shared" si="837"/>
        <v/>
      </c>
      <c r="G1917" t="str">
        <f t="shared" si="861"/>
        <v/>
      </c>
      <c r="I1917" t="str">
        <f t="shared" si="838"/>
        <v/>
      </c>
      <c r="J1917" t="str">
        <f t="shared" si="839"/>
        <v/>
      </c>
      <c r="K1917" t="str">
        <f t="shared" si="840"/>
        <v/>
      </c>
      <c r="L1917" t="str">
        <f t="shared" si="841"/>
        <v/>
      </c>
      <c r="M1917" t="str">
        <f t="shared" si="842"/>
        <v/>
      </c>
      <c r="N1917" t="str">
        <f t="shared" si="843"/>
        <v/>
      </c>
      <c r="O1917" t="str">
        <f t="shared" si="844"/>
        <v/>
      </c>
      <c r="P1917" t="str">
        <f t="shared" si="845"/>
        <v/>
      </c>
      <c r="Q1917" t="str">
        <f t="shared" si="846"/>
        <v/>
      </c>
      <c r="R1917" t="str">
        <f t="shared" si="847"/>
        <v/>
      </c>
      <c r="S1917" t="str">
        <f t="shared" si="848"/>
        <v/>
      </c>
      <c r="T1917" t="str">
        <f t="shared" si="849"/>
        <v/>
      </c>
      <c r="U1917" t="str">
        <f t="shared" si="850"/>
        <v/>
      </c>
      <c r="V1917" t="str">
        <f t="shared" si="851"/>
        <v/>
      </c>
      <c r="W1917" t="str">
        <f t="shared" si="852"/>
        <v/>
      </c>
      <c r="X1917" t="str">
        <f t="shared" si="853"/>
        <v/>
      </c>
      <c r="Y1917" t="str">
        <f t="shared" si="854"/>
        <v/>
      </c>
      <c r="Z1917" t="str">
        <f t="shared" si="862"/>
        <v/>
      </c>
      <c r="AA1917" t="str">
        <f t="shared" si="855"/>
        <v/>
      </c>
      <c r="AB1917" t="str">
        <f t="shared" si="856"/>
        <v/>
      </c>
      <c r="AC1917" t="str">
        <f t="shared" si="857"/>
        <v/>
      </c>
      <c r="AD1917" t="str">
        <f t="shared" si="858"/>
        <v/>
      </c>
      <c r="AE1917" t="str">
        <f t="shared" si="859"/>
        <v/>
      </c>
      <c r="AF1917" t="str">
        <f t="shared" si="860"/>
        <v/>
      </c>
    </row>
    <row r="1918" spans="4:32" ht="14.4" hidden="1">
      <c r="D1918" t="str">
        <f t="shared" si="835"/>
        <v/>
      </c>
      <c r="E1918" t="str">
        <f t="shared" si="836"/>
        <v/>
      </c>
      <c r="F1918" t="str">
        <f t="shared" si="837"/>
        <v/>
      </c>
      <c r="G1918" t="str">
        <f t="shared" si="861"/>
        <v/>
      </c>
      <c r="I1918" t="str">
        <f t="shared" si="838"/>
        <v/>
      </c>
      <c r="J1918" t="str">
        <f t="shared" si="839"/>
        <v/>
      </c>
      <c r="K1918" t="str">
        <f t="shared" si="840"/>
        <v/>
      </c>
      <c r="L1918" t="str">
        <f t="shared" si="841"/>
        <v/>
      </c>
      <c r="M1918" t="str">
        <f t="shared" si="842"/>
        <v/>
      </c>
      <c r="N1918" t="str">
        <f t="shared" si="843"/>
        <v/>
      </c>
      <c r="O1918" t="str">
        <f t="shared" si="844"/>
        <v/>
      </c>
      <c r="P1918" t="str">
        <f t="shared" si="845"/>
        <v/>
      </c>
      <c r="Q1918" t="str">
        <f t="shared" si="846"/>
        <v/>
      </c>
      <c r="R1918" t="str">
        <f t="shared" si="847"/>
        <v/>
      </c>
      <c r="S1918" t="str">
        <f t="shared" si="848"/>
        <v/>
      </c>
      <c r="T1918" t="str">
        <f t="shared" si="849"/>
        <v/>
      </c>
      <c r="U1918" t="str">
        <f t="shared" si="850"/>
        <v/>
      </c>
      <c r="V1918" t="str">
        <f t="shared" si="851"/>
        <v/>
      </c>
      <c r="W1918" t="str">
        <f t="shared" si="852"/>
        <v/>
      </c>
      <c r="X1918" t="str">
        <f t="shared" si="853"/>
        <v/>
      </c>
      <c r="Y1918" t="str">
        <f t="shared" si="854"/>
        <v/>
      </c>
      <c r="Z1918" t="str">
        <f t="shared" si="862"/>
        <v/>
      </c>
      <c r="AA1918" t="str">
        <f t="shared" si="855"/>
        <v/>
      </c>
      <c r="AB1918" t="str">
        <f t="shared" si="856"/>
        <v/>
      </c>
      <c r="AC1918" t="str">
        <f t="shared" si="857"/>
        <v/>
      </c>
      <c r="AD1918" t="str">
        <f t="shared" si="858"/>
        <v/>
      </c>
      <c r="AE1918" t="str">
        <f t="shared" si="859"/>
        <v/>
      </c>
      <c r="AF1918" t="str">
        <f t="shared" si="860"/>
        <v/>
      </c>
    </row>
    <row r="1919" spans="4:32" ht="14.4" hidden="1">
      <c r="D1919" t="str">
        <f t="shared" si="835"/>
        <v/>
      </c>
      <c r="E1919" t="str">
        <f t="shared" si="836"/>
        <v/>
      </c>
      <c r="F1919" t="str">
        <f t="shared" si="837"/>
        <v/>
      </c>
      <c r="G1919" t="str">
        <f t="shared" si="861"/>
        <v/>
      </c>
      <c r="I1919" t="str">
        <f t="shared" si="838"/>
        <v/>
      </c>
      <c r="J1919" t="str">
        <f t="shared" si="839"/>
        <v/>
      </c>
      <c r="K1919" t="str">
        <f t="shared" si="840"/>
        <v/>
      </c>
      <c r="L1919" t="str">
        <f t="shared" si="841"/>
        <v/>
      </c>
      <c r="M1919" t="str">
        <f t="shared" si="842"/>
        <v/>
      </c>
      <c r="N1919" t="str">
        <f t="shared" si="843"/>
        <v/>
      </c>
      <c r="O1919" t="str">
        <f t="shared" si="844"/>
        <v/>
      </c>
      <c r="P1919" t="str">
        <f t="shared" si="845"/>
        <v/>
      </c>
      <c r="Q1919" t="str">
        <f t="shared" si="846"/>
        <v/>
      </c>
      <c r="R1919" t="str">
        <f t="shared" si="847"/>
        <v/>
      </c>
      <c r="S1919" t="str">
        <f t="shared" si="848"/>
        <v/>
      </c>
      <c r="T1919" t="str">
        <f t="shared" si="849"/>
        <v/>
      </c>
      <c r="U1919" t="str">
        <f t="shared" si="850"/>
        <v/>
      </c>
      <c r="V1919" t="str">
        <f t="shared" si="851"/>
        <v/>
      </c>
      <c r="W1919" t="str">
        <f t="shared" si="852"/>
        <v/>
      </c>
      <c r="X1919" t="str">
        <f t="shared" si="853"/>
        <v/>
      </c>
      <c r="Y1919" t="str">
        <f t="shared" si="854"/>
        <v/>
      </c>
      <c r="Z1919" t="str">
        <f t="shared" si="862"/>
        <v/>
      </c>
      <c r="AA1919" t="str">
        <f t="shared" si="855"/>
        <v/>
      </c>
      <c r="AB1919" t="str">
        <f t="shared" si="856"/>
        <v/>
      </c>
      <c r="AC1919" t="str">
        <f t="shared" si="857"/>
        <v/>
      </c>
      <c r="AD1919" t="str">
        <f t="shared" si="858"/>
        <v/>
      </c>
      <c r="AE1919" t="str">
        <f t="shared" si="859"/>
        <v/>
      </c>
      <c r="AF1919" t="str">
        <f t="shared" si="860"/>
        <v/>
      </c>
    </row>
    <row r="1920" spans="4:32" ht="14.4" hidden="1">
      <c r="D1920" t="str">
        <f t="shared" si="835"/>
        <v/>
      </c>
      <c r="E1920" t="str">
        <f t="shared" si="836"/>
        <v/>
      </c>
      <c r="F1920" t="str">
        <f t="shared" si="837"/>
        <v/>
      </c>
      <c r="G1920" t="str">
        <f t="shared" si="861"/>
        <v/>
      </c>
      <c r="I1920" t="str">
        <f t="shared" si="838"/>
        <v/>
      </c>
      <c r="J1920" t="str">
        <f t="shared" si="839"/>
        <v/>
      </c>
      <c r="K1920" t="str">
        <f t="shared" si="840"/>
        <v/>
      </c>
      <c r="L1920" t="str">
        <f t="shared" si="841"/>
        <v/>
      </c>
      <c r="M1920" t="str">
        <f t="shared" si="842"/>
        <v/>
      </c>
      <c r="N1920" t="str">
        <f t="shared" si="843"/>
        <v/>
      </c>
      <c r="O1920" t="str">
        <f t="shared" si="844"/>
        <v/>
      </c>
      <c r="P1920" t="str">
        <f t="shared" si="845"/>
        <v/>
      </c>
      <c r="Q1920" t="str">
        <f t="shared" si="846"/>
        <v/>
      </c>
      <c r="R1920" t="str">
        <f t="shared" si="847"/>
        <v/>
      </c>
      <c r="S1920" t="str">
        <f t="shared" si="848"/>
        <v/>
      </c>
      <c r="T1920" t="str">
        <f t="shared" si="849"/>
        <v/>
      </c>
      <c r="U1920" t="str">
        <f t="shared" si="850"/>
        <v/>
      </c>
      <c r="V1920" t="str">
        <f t="shared" si="851"/>
        <v/>
      </c>
      <c r="W1920" t="str">
        <f t="shared" si="852"/>
        <v/>
      </c>
      <c r="X1920" t="str">
        <f t="shared" si="853"/>
        <v/>
      </c>
      <c r="Y1920" t="str">
        <f t="shared" si="854"/>
        <v/>
      </c>
      <c r="Z1920" t="str">
        <f t="shared" si="862"/>
        <v/>
      </c>
      <c r="AA1920" t="str">
        <f t="shared" si="855"/>
        <v/>
      </c>
      <c r="AB1920" t="str">
        <f t="shared" si="856"/>
        <v/>
      </c>
      <c r="AC1920" t="str">
        <f t="shared" si="857"/>
        <v/>
      </c>
      <c r="AD1920" t="str">
        <f t="shared" si="858"/>
        <v/>
      </c>
      <c r="AE1920" t="str">
        <f t="shared" si="859"/>
        <v/>
      </c>
      <c r="AF1920" t="str">
        <f t="shared" si="860"/>
        <v/>
      </c>
    </row>
    <row r="1921" spans="4:32" ht="14.4" hidden="1">
      <c r="D1921" t="str">
        <f t="shared" si="835"/>
        <v/>
      </c>
      <c r="E1921" t="str">
        <f t="shared" si="836"/>
        <v/>
      </c>
      <c r="F1921" t="str">
        <f t="shared" si="837"/>
        <v/>
      </c>
      <c r="G1921" t="str">
        <f t="shared" si="861"/>
        <v/>
      </c>
      <c r="I1921" t="str">
        <f t="shared" si="838"/>
        <v/>
      </c>
      <c r="J1921" t="str">
        <f t="shared" si="839"/>
        <v/>
      </c>
      <c r="K1921" t="str">
        <f t="shared" si="840"/>
        <v/>
      </c>
      <c r="L1921" t="str">
        <f t="shared" si="841"/>
        <v/>
      </c>
      <c r="M1921" t="str">
        <f t="shared" si="842"/>
        <v/>
      </c>
      <c r="N1921" t="str">
        <f t="shared" si="843"/>
        <v/>
      </c>
      <c r="O1921" t="str">
        <f t="shared" si="844"/>
        <v/>
      </c>
      <c r="P1921" t="str">
        <f t="shared" si="845"/>
        <v/>
      </c>
      <c r="Q1921" t="str">
        <f t="shared" si="846"/>
        <v/>
      </c>
      <c r="R1921" t="str">
        <f t="shared" si="847"/>
        <v/>
      </c>
      <c r="S1921" t="str">
        <f t="shared" si="848"/>
        <v/>
      </c>
      <c r="T1921" t="str">
        <f t="shared" si="849"/>
        <v/>
      </c>
      <c r="U1921" t="str">
        <f t="shared" si="850"/>
        <v/>
      </c>
      <c r="V1921" t="str">
        <f t="shared" si="851"/>
        <v/>
      </c>
      <c r="W1921" t="str">
        <f t="shared" si="852"/>
        <v/>
      </c>
      <c r="X1921" t="str">
        <f t="shared" si="853"/>
        <v/>
      </c>
      <c r="Y1921" t="str">
        <f t="shared" si="854"/>
        <v/>
      </c>
      <c r="Z1921" t="str">
        <f t="shared" si="862"/>
        <v/>
      </c>
      <c r="AA1921" t="str">
        <f t="shared" si="855"/>
        <v/>
      </c>
      <c r="AB1921" t="str">
        <f t="shared" si="856"/>
        <v/>
      </c>
      <c r="AC1921" t="str">
        <f t="shared" si="857"/>
        <v/>
      </c>
      <c r="AD1921" t="str">
        <f t="shared" si="858"/>
        <v/>
      </c>
      <c r="AE1921" t="str">
        <f t="shared" si="859"/>
        <v/>
      </c>
      <c r="AF1921" t="str">
        <f t="shared" si="860"/>
        <v/>
      </c>
    </row>
    <row r="1922" spans="4:32" ht="14.4" hidden="1">
      <c r="D1922" t="str">
        <f t="shared" ref="D1922:D1985" si="863">IF(ISBLANK(A1922),"",B1922&amp;" ("&amp;Y1922&amp;"/"&amp;L1922&amp;"/"&amp;M1922&amp;AA1922&amp;"/"&amp;Z1922&amp;"/"&amp;AF1922&amp;")")</f>
        <v/>
      </c>
      <c r="E1922" t="str">
        <f t="shared" ref="E1922:E1985" si="864">IF(
  ISBLANK(A1922),
  "",
  TRIM(SUBSTITUTE(
    SUBSTITUTE(
      V1922,
      MID(V1922, FIND("(", V1922), FIND(")", V1922) - FIND("(", V1922) + 1),
      ""
    ),
    "Processor", ""
  ))
)</f>
        <v/>
      </c>
      <c r="F1922" t="str">
        <f t="shared" ref="F1922:F1985" si="865">IF(ISBLANK(A1922), "", BF1922)</f>
        <v/>
      </c>
      <c r="G1922" t="str">
        <f t="shared" si="861"/>
        <v/>
      </c>
      <c r="I1922" t="str">
        <f t="shared" ref="I1922:I1985" si="866">IF(ISBLANK(A1922), "", SUBSTITUTE(AO1922, "-inch", """"))</f>
        <v/>
      </c>
      <c r="J1922" t="str">
        <f t="shared" ref="J1922:J1985" si="867">IF(ISBLANK(A1922), "", AP1922)</f>
        <v/>
      </c>
      <c r="K1922" t="str">
        <f t="shared" ref="K1922:K1985" si="868">IF(ISBLANK(A1922), "", AR1922)</f>
        <v/>
      </c>
      <c r="L1922" t="str">
        <f t="shared" ref="L1922:L1985" si="869">IF(
  ISBLANK(A1922),
  "",
  MID(AB1922, FIND("GB", AB1922) - 2, 4)
)</f>
        <v/>
      </c>
      <c r="M1922" t="str">
        <f t="shared" ref="M1922:M1985" si="870">IF(ISBLANK(A1922),"",LEFT(AC1922,FIND(" ",AC1922)-1))</f>
        <v/>
      </c>
      <c r="N1922" t="str">
        <f t="shared" ref="N1922:N1985" si="871">IF(
  AND(LEN(TRIM(AD1922))=0, LEN(TRIM(AE1922))=0),
  "",
  IF(LEN(TRIM(AD1922))&gt;0, "Side:" &amp; CHAR(10) &amp; AD1922 &amp; CHAR(10) &amp; CHAR(10), "") &amp;
  IF(LEN(TRIM(AE1922))&gt;0, "Back:" &amp; CHAR(10) &amp; AE1922, "")
)</f>
        <v/>
      </c>
      <c r="O1922" t="str">
        <f t="shared" ref="O1922:O1985" si="872">IF(ISBLANK(A1922), "", _xlfn.TEXTBEFORE(BX1922, " ("))</f>
        <v/>
      </c>
      <c r="P1922" t="str">
        <f t="shared" ref="P1922:P1985" si="873">IF(ISBLANK(A1922), "", TRIM(_xlfn.TEXTBEFORE(BW1922, " (")))</f>
        <v/>
      </c>
      <c r="Q1922" t="str">
        <f t="shared" ref="Q1922:Q1985" si="874">IF(ISBLANK(A1922), "", BJ1922)</f>
        <v/>
      </c>
      <c r="R1922" t="str">
        <f t="shared" ref="R1922:R1985" si="875">IF(ISBLANK(A1922), "", CD1922)</f>
        <v/>
      </c>
      <c r="S1922" t="str">
        <f t="shared" ref="S1922:S1985" si="876">IF(ISBLANK(A1922),"","No Battery")</f>
        <v/>
      </c>
      <c r="T1922" t="str">
        <f t="shared" ref="T1922:T1985" si="877">IF(ISBLANK(A1922), "", IFERROR(_xlfn.TEXTBEFORE(BT1922, ", Output:"), "Not Found"))</f>
        <v/>
      </c>
      <c r="U1922" t="str">
        <f t="shared" ref="U1922:U1985" si="878">IF(ISBLANK(A1922), "", IF(BY1922 = "N/A", "", BY1922))</f>
        <v/>
      </c>
      <c r="V1922" t="str">
        <f t="shared" ref="V1922:V1985" si="879">IF(ISBLANK(A1922), "", BC1922)</f>
        <v/>
      </c>
      <c r="W1922" t="str">
        <f t="shared" ref="W1922:W1985" si="880">IF(
  ISBLANK(A1922),
  "",
  LEFT(V1922, SEARCH("processor", LOWER(V1922)) - 1) &amp;
  MID(V1922, SEARCH("processor", LOWER(V1922)) + 10, FIND(" ", MID(V1922, SEARCH("processor", LOWER(V1922)) + 10, 20)) - 1)
)</f>
        <v/>
      </c>
      <c r="X1922" t="str">
        <f t="shared" ref="X1922:X1985" si="881">IF(
  ISBLANK(A1922),
  "",
  IFERROR(
    IF(
      ISNUMBER(SEARCH("Core™ i", E1922)),
      _xlfn.TEXTBEFORE(_xlfn.TEXTAFTER(E1922, "Core™ "), " "),
      IF(ISNUMBER(SEARCH("Core™ Ultra 7", E1922)), "U7",
      IF(ISNUMBER(SEARCH("Core™ Ultra 5", E1922)), "U5",
      IF(ISNUMBER(SEARCH("Core™ Ultra 3", E1922)), "U3",
      IF(ISNUMBER(SEARCH("Core™ 7", E1922)), "Core 7",
      IF(ISNUMBER(SEARCH("Core™ 5", E1922)), "Core 5",
      IF(ISNUMBER(SEARCH("Core™ 3", E1922)), "Core 3",
      IF(ISNUMBER(SEARCH("Ryzen™ 7", E1922)), "R7",
      IF(ISNUMBER(SEARCH("Ryzen™ 5", E1922)), "R5",
      IF(ISNUMBER(SEARCH("Ryzen™ 3", E1922)), "R3",
      W1922
    )))))))))),
    E1922
  )
)</f>
        <v/>
      </c>
      <c r="Y1922" t="str">
        <f t="shared" ref="Y1922:Y1985" si="882">IF(ISBLANK(A1922), "",
  IF(OR(X1922="U3", X1922="U5", X1922="U7", X1922="Core 3", X1922="Core 5", X1922="Core 7"),
    X1922 &amp; " " &amp; TRIM(RIGHT(W1922, LEN(W1922) - FIND("♦", SUBSTITUTE(W1922, " ", "♦", LEN(W1922) - LEN(SUBSTITUTE(W1922, " ", "")))))),
    IF(OR(X1922="R3", X1922="R5", X1922="R7"),
      X1922 &amp; " " &amp; TRIM(MID(
        W1922,
        FIND("♦", SUBSTITUTE(W1922, " ", "♦", LEN(W1922) - LEN(SUBSTITUTE(W1922, " ", "")) - 1)) + 1,
        FIND("♦", SUBSTITUTE(W1922, " ", "♦", LEN(W1922) - LEN(SUBSTITUTE(W1922, " ", "")))) - FIND("♦", SUBSTITUTE(W1922, " ", "♦", LEN(W1922) - LEN(SUBSTITUTE(W1922, " ", "")) - 1)) - 1
      )),
      X1922
    )
  )
)</f>
        <v/>
      </c>
      <c r="Z1922" t="str">
        <f t="shared" si="862"/>
        <v/>
      </c>
      <c r="AA1922" t="str">
        <f t="shared" ref="AA1922:AA1985" si="883">IF(
  ISBLANK(F1922),
  "",
  IF(
    ISNUMBER(SEARCH("RTX", F1922)),
    "/" &amp; LEFT(MID(F1922, SEARCH("RTX", F1922), 15),
               IFERROR(SEARCH(" ", MID(F1922, SEARCH("RTX", F1922), 15), 6) - 1, 15)),
    ""
  )
)</f>
        <v/>
      </c>
      <c r="AB1922" t="str">
        <f t="shared" ref="AB1922:AB1985" si="884">IF(ISBLANK(A1922), "", BH1922)</f>
        <v/>
      </c>
      <c r="AC1922" t="str">
        <f t="shared" ref="AC1922:AC1985" si="885">IF(ISBLANK(A1922), "", BI1922)</f>
        <v/>
      </c>
      <c r="AD1922" t="str">
        <f t="shared" ref="AD1922:AD1985" si="886">IF(ISBLANK(A1922), "", BU1922)</f>
        <v/>
      </c>
      <c r="AE1922" t="str">
        <f t="shared" ref="AE1922:AE1985" si="887">IF(ISBLANK(A1922), "", BV1922)</f>
        <v/>
      </c>
      <c r="AF1922" t="str">
        <f t="shared" ref="AF1922:AF1985" si="888">IF(ISBLANK(A1922),"",IFERROR(_xlfn.TEXTBEFORE(A1922, "-"), A1922))</f>
        <v/>
      </c>
    </row>
    <row r="1923" spans="4:32" ht="14.4" hidden="1">
      <c r="D1923" t="str">
        <f t="shared" si="863"/>
        <v/>
      </c>
      <c r="E1923" t="str">
        <f t="shared" si="864"/>
        <v/>
      </c>
      <c r="F1923" t="str">
        <f t="shared" si="865"/>
        <v/>
      </c>
      <c r="G1923" t="str">
        <f t="shared" si="861"/>
        <v/>
      </c>
      <c r="I1923" t="str">
        <f t="shared" si="866"/>
        <v/>
      </c>
      <c r="J1923" t="str">
        <f t="shared" si="867"/>
        <v/>
      </c>
      <c r="K1923" t="str">
        <f t="shared" si="868"/>
        <v/>
      </c>
      <c r="L1923" t="str">
        <f t="shared" si="869"/>
        <v/>
      </c>
      <c r="M1923" t="str">
        <f t="shared" si="870"/>
        <v/>
      </c>
      <c r="N1923" t="str">
        <f t="shared" si="871"/>
        <v/>
      </c>
      <c r="O1923" t="str">
        <f t="shared" si="872"/>
        <v/>
      </c>
      <c r="P1923" t="str">
        <f t="shared" si="873"/>
        <v/>
      </c>
      <c r="Q1923" t="str">
        <f t="shared" si="874"/>
        <v/>
      </c>
      <c r="R1923" t="str">
        <f t="shared" si="875"/>
        <v/>
      </c>
      <c r="S1923" t="str">
        <f t="shared" si="876"/>
        <v/>
      </c>
      <c r="T1923" t="str">
        <f t="shared" si="877"/>
        <v/>
      </c>
      <c r="U1923" t="str">
        <f t="shared" si="878"/>
        <v/>
      </c>
      <c r="V1923" t="str">
        <f t="shared" si="879"/>
        <v/>
      </c>
      <c r="W1923" t="str">
        <f t="shared" si="880"/>
        <v/>
      </c>
      <c r="X1923" t="str">
        <f t="shared" si="881"/>
        <v/>
      </c>
      <c r="Y1923" t="str">
        <f t="shared" si="882"/>
        <v/>
      </c>
      <c r="Z1923" t="str">
        <f t="shared" si="862"/>
        <v/>
      </c>
      <c r="AA1923" t="str">
        <f t="shared" si="883"/>
        <v/>
      </c>
      <c r="AB1923" t="str">
        <f t="shared" si="884"/>
        <v/>
      </c>
      <c r="AC1923" t="str">
        <f t="shared" si="885"/>
        <v/>
      </c>
      <c r="AD1923" t="str">
        <f t="shared" si="886"/>
        <v/>
      </c>
      <c r="AE1923" t="str">
        <f t="shared" si="887"/>
        <v/>
      </c>
      <c r="AF1923" t="str">
        <f t="shared" si="888"/>
        <v/>
      </c>
    </row>
    <row r="1924" spans="4:32" ht="14.4" hidden="1">
      <c r="D1924" t="str">
        <f t="shared" si="863"/>
        <v/>
      </c>
      <c r="E1924" t="str">
        <f t="shared" si="864"/>
        <v/>
      </c>
      <c r="F1924" t="str">
        <f t="shared" si="865"/>
        <v/>
      </c>
      <c r="G1924" t="str">
        <f t="shared" si="861"/>
        <v/>
      </c>
      <c r="I1924" t="str">
        <f t="shared" si="866"/>
        <v/>
      </c>
      <c r="J1924" t="str">
        <f t="shared" si="867"/>
        <v/>
      </c>
      <c r="K1924" t="str">
        <f t="shared" si="868"/>
        <v/>
      </c>
      <c r="L1924" t="str">
        <f t="shared" si="869"/>
        <v/>
      </c>
      <c r="M1924" t="str">
        <f t="shared" si="870"/>
        <v/>
      </c>
      <c r="N1924" t="str">
        <f t="shared" si="871"/>
        <v/>
      </c>
      <c r="O1924" t="str">
        <f t="shared" si="872"/>
        <v/>
      </c>
      <c r="P1924" t="str">
        <f t="shared" si="873"/>
        <v/>
      </c>
      <c r="Q1924" t="str">
        <f t="shared" si="874"/>
        <v/>
      </c>
      <c r="R1924" t="str">
        <f t="shared" si="875"/>
        <v/>
      </c>
      <c r="S1924" t="str">
        <f t="shared" si="876"/>
        <v/>
      </c>
      <c r="T1924" t="str">
        <f t="shared" si="877"/>
        <v/>
      </c>
      <c r="U1924" t="str">
        <f t="shared" si="878"/>
        <v/>
      </c>
      <c r="V1924" t="str">
        <f t="shared" si="879"/>
        <v/>
      </c>
      <c r="W1924" t="str">
        <f t="shared" si="880"/>
        <v/>
      </c>
      <c r="X1924" t="str">
        <f t="shared" si="881"/>
        <v/>
      </c>
      <c r="Y1924" t="str">
        <f t="shared" si="882"/>
        <v/>
      </c>
      <c r="Z1924" t="str">
        <f t="shared" si="862"/>
        <v/>
      </c>
      <c r="AA1924" t="str">
        <f t="shared" si="883"/>
        <v/>
      </c>
      <c r="AB1924" t="str">
        <f t="shared" si="884"/>
        <v/>
      </c>
      <c r="AC1924" t="str">
        <f t="shared" si="885"/>
        <v/>
      </c>
      <c r="AD1924" t="str">
        <f t="shared" si="886"/>
        <v/>
      </c>
      <c r="AE1924" t="str">
        <f t="shared" si="887"/>
        <v/>
      </c>
      <c r="AF1924" t="str">
        <f t="shared" si="888"/>
        <v/>
      </c>
    </row>
    <row r="1925" spans="4:32" ht="14.4" hidden="1">
      <c r="D1925" t="str">
        <f t="shared" si="863"/>
        <v/>
      </c>
      <c r="E1925" t="str">
        <f t="shared" si="864"/>
        <v/>
      </c>
      <c r="F1925" t="str">
        <f t="shared" si="865"/>
        <v/>
      </c>
      <c r="G1925" t="str">
        <f t="shared" si="861"/>
        <v/>
      </c>
      <c r="I1925" t="str">
        <f t="shared" si="866"/>
        <v/>
      </c>
      <c r="J1925" t="str">
        <f t="shared" si="867"/>
        <v/>
      </c>
      <c r="K1925" t="str">
        <f t="shared" si="868"/>
        <v/>
      </c>
      <c r="L1925" t="str">
        <f t="shared" si="869"/>
        <v/>
      </c>
      <c r="M1925" t="str">
        <f t="shared" si="870"/>
        <v/>
      </c>
      <c r="N1925" t="str">
        <f t="shared" si="871"/>
        <v/>
      </c>
      <c r="O1925" t="str">
        <f t="shared" si="872"/>
        <v/>
      </c>
      <c r="P1925" t="str">
        <f t="shared" si="873"/>
        <v/>
      </c>
      <c r="Q1925" t="str">
        <f t="shared" si="874"/>
        <v/>
      </c>
      <c r="R1925" t="str">
        <f t="shared" si="875"/>
        <v/>
      </c>
      <c r="S1925" t="str">
        <f t="shared" si="876"/>
        <v/>
      </c>
      <c r="T1925" t="str">
        <f t="shared" si="877"/>
        <v/>
      </c>
      <c r="U1925" t="str">
        <f t="shared" si="878"/>
        <v/>
      </c>
      <c r="V1925" t="str">
        <f t="shared" si="879"/>
        <v/>
      </c>
      <c r="W1925" t="str">
        <f t="shared" si="880"/>
        <v/>
      </c>
      <c r="X1925" t="str">
        <f t="shared" si="881"/>
        <v/>
      </c>
      <c r="Y1925" t="str">
        <f t="shared" si="882"/>
        <v/>
      </c>
      <c r="Z1925" t="str">
        <f t="shared" si="862"/>
        <v/>
      </c>
      <c r="AA1925" t="str">
        <f t="shared" si="883"/>
        <v/>
      </c>
      <c r="AB1925" t="str">
        <f t="shared" si="884"/>
        <v/>
      </c>
      <c r="AC1925" t="str">
        <f t="shared" si="885"/>
        <v/>
      </c>
      <c r="AD1925" t="str">
        <f t="shared" si="886"/>
        <v/>
      </c>
      <c r="AE1925" t="str">
        <f t="shared" si="887"/>
        <v/>
      </c>
      <c r="AF1925" t="str">
        <f t="shared" si="888"/>
        <v/>
      </c>
    </row>
    <row r="1926" spans="4:32" ht="14.4" hidden="1">
      <c r="D1926" t="str">
        <f t="shared" si="863"/>
        <v/>
      </c>
      <c r="E1926" t="str">
        <f t="shared" si="864"/>
        <v/>
      </c>
      <c r="F1926" t="str">
        <f t="shared" si="865"/>
        <v/>
      </c>
      <c r="G1926" t="str">
        <f t="shared" si="861"/>
        <v/>
      </c>
      <c r="I1926" t="str">
        <f t="shared" si="866"/>
        <v/>
      </c>
      <c r="J1926" t="str">
        <f t="shared" si="867"/>
        <v/>
      </c>
      <c r="K1926" t="str">
        <f t="shared" si="868"/>
        <v/>
      </c>
      <c r="L1926" t="str">
        <f t="shared" si="869"/>
        <v/>
      </c>
      <c r="M1926" t="str">
        <f t="shared" si="870"/>
        <v/>
      </c>
      <c r="N1926" t="str">
        <f t="shared" si="871"/>
        <v/>
      </c>
      <c r="O1926" t="str">
        <f t="shared" si="872"/>
        <v/>
      </c>
      <c r="P1926" t="str">
        <f t="shared" si="873"/>
        <v/>
      </c>
      <c r="Q1926" t="str">
        <f t="shared" si="874"/>
        <v/>
      </c>
      <c r="R1926" t="str">
        <f t="shared" si="875"/>
        <v/>
      </c>
      <c r="S1926" t="str">
        <f t="shared" si="876"/>
        <v/>
      </c>
      <c r="T1926" t="str">
        <f t="shared" si="877"/>
        <v/>
      </c>
      <c r="U1926" t="str">
        <f t="shared" si="878"/>
        <v/>
      </c>
      <c r="V1926" t="str">
        <f t="shared" si="879"/>
        <v/>
      </c>
      <c r="W1926" t="str">
        <f t="shared" si="880"/>
        <v/>
      </c>
      <c r="X1926" t="str">
        <f t="shared" si="881"/>
        <v/>
      </c>
      <c r="Y1926" t="str">
        <f t="shared" si="882"/>
        <v/>
      </c>
      <c r="Z1926" t="str">
        <f t="shared" si="862"/>
        <v/>
      </c>
      <c r="AA1926" t="str">
        <f t="shared" si="883"/>
        <v/>
      </c>
      <c r="AB1926" t="str">
        <f t="shared" si="884"/>
        <v/>
      </c>
      <c r="AC1926" t="str">
        <f t="shared" si="885"/>
        <v/>
      </c>
      <c r="AD1926" t="str">
        <f t="shared" si="886"/>
        <v/>
      </c>
      <c r="AE1926" t="str">
        <f t="shared" si="887"/>
        <v/>
      </c>
      <c r="AF1926" t="str">
        <f t="shared" si="888"/>
        <v/>
      </c>
    </row>
    <row r="1927" spans="4:32" ht="14.4" hidden="1">
      <c r="D1927" t="str">
        <f t="shared" si="863"/>
        <v/>
      </c>
      <c r="E1927" t="str">
        <f t="shared" si="864"/>
        <v/>
      </c>
      <c r="F1927" t="str">
        <f t="shared" si="865"/>
        <v/>
      </c>
      <c r="G1927" t="str">
        <f t="shared" si="861"/>
        <v/>
      </c>
      <c r="I1927" t="str">
        <f t="shared" si="866"/>
        <v/>
      </c>
      <c r="J1927" t="str">
        <f t="shared" si="867"/>
        <v/>
      </c>
      <c r="K1927" t="str">
        <f t="shared" si="868"/>
        <v/>
      </c>
      <c r="L1927" t="str">
        <f t="shared" si="869"/>
        <v/>
      </c>
      <c r="M1927" t="str">
        <f t="shared" si="870"/>
        <v/>
      </c>
      <c r="N1927" t="str">
        <f t="shared" si="871"/>
        <v/>
      </c>
      <c r="O1927" t="str">
        <f t="shared" si="872"/>
        <v/>
      </c>
      <c r="P1927" t="str">
        <f t="shared" si="873"/>
        <v/>
      </c>
      <c r="Q1927" t="str">
        <f t="shared" si="874"/>
        <v/>
      </c>
      <c r="R1927" t="str">
        <f t="shared" si="875"/>
        <v/>
      </c>
      <c r="S1927" t="str">
        <f t="shared" si="876"/>
        <v/>
      </c>
      <c r="T1927" t="str">
        <f t="shared" si="877"/>
        <v/>
      </c>
      <c r="U1927" t="str">
        <f t="shared" si="878"/>
        <v/>
      </c>
      <c r="V1927" t="str">
        <f t="shared" si="879"/>
        <v/>
      </c>
      <c r="W1927" t="str">
        <f t="shared" si="880"/>
        <v/>
      </c>
      <c r="X1927" t="str">
        <f t="shared" si="881"/>
        <v/>
      </c>
      <c r="Y1927" t="str">
        <f t="shared" si="882"/>
        <v/>
      </c>
      <c r="Z1927" t="str">
        <f t="shared" si="862"/>
        <v/>
      </c>
      <c r="AA1927" t="str">
        <f t="shared" si="883"/>
        <v/>
      </c>
      <c r="AB1927" t="str">
        <f t="shared" si="884"/>
        <v/>
      </c>
      <c r="AC1927" t="str">
        <f t="shared" si="885"/>
        <v/>
      </c>
      <c r="AD1927" t="str">
        <f t="shared" si="886"/>
        <v/>
      </c>
      <c r="AE1927" t="str">
        <f t="shared" si="887"/>
        <v/>
      </c>
      <c r="AF1927" t="str">
        <f t="shared" si="888"/>
        <v/>
      </c>
    </row>
    <row r="1928" spans="4:32" ht="14.4" hidden="1">
      <c r="D1928" t="str">
        <f t="shared" si="863"/>
        <v/>
      </c>
      <c r="E1928" t="str">
        <f t="shared" si="864"/>
        <v/>
      </c>
      <c r="F1928" t="str">
        <f t="shared" si="865"/>
        <v/>
      </c>
      <c r="G1928" t="str">
        <f t="shared" si="861"/>
        <v/>
      </c>
      <c r="I1928" t="str">
        <f t="shared" si="866"/>
        <v/>
      </c>
      <c r="J1928" t="str">
        <f t="shared" si="867"/>
        <v/>
      </c>
      <c r="K1928" t="str">
        <f t="shared" si="868"/>
        <v/>
      </c>
      <c r="L1928" t="str">
        <f t="shared" si="869"/>
        <v/>
      </c>
      <c r="M1928" t="str">
        <f t="shared" si="870"/>
        <v/>
      </c>
      <c r="N1928" t="str">
        <f t="shared" si="871"/>
        <v/>
      </c>
      <c r="O1928" t="str">
        <f t="shared" si="872"/>
        <v/>
      </c>
      <c r="P1928" t="str">
        <f t="shared" si="873"/>
        <v/>
      </c>
      <c r="Q1928" t="str">
        <f t="shared" si="874"/>
        <v/>
      </c>
      <c r="R1928" t="str">
        <f t="shared" si="875"/>
        <v/>
      </c>
      <c r="S1928" t="str">
        <f t="shared" si="876"/>
        <v/>
      </c>
      <c r="T1928" t="str">
        <f t="shared" si="877"/>
        <v/>
      </c>
      <c r="U1928" t="str">
        <f t="shared" si="878"/>
        <v/>
      </c>
      <c r="V1928" t="str">
        <f t="shared" si="879"/>
        <v/>
      </c>
      <c r="W1928" t="str">
        <f t="shared" si="880"/>
        <v/>
      </c>
      <c r="X1928" t="str">
        <f t="shared" si="881"/>
        <v/>
      </c>
      <c r="Y1928" t="str">
        <f t="shared" si="882"/>
        <v/>
      </c>
      <c r="Z1928" t="str">
        <f t="shared" si="862"/>
        <v/>
      </c>
      <c r="AA1928" t="str">
        <f t="shared" si="883"/>
        <v/>
      </c>
      <c r="AB1928" t="str">
        <f t="shared" si="884"/>
        <v/>
      </c>
      <c r="AC1928" t="str">
        <f t="shared" si="885"/>
        <v/>
      </c>
      <c r="AD1928" t="str">
        <f t="shared" si="886"/>
        <v/>
      </c>
      <c r="AE1928" t="str">
        <f t="shared" si="887"/>
        <v/>
      </c>
      <c r="AF1928" t="str">
        <f t="shared" si="888"/>
        <v/>
      </c>
    </row>
    <row r="1929" spans="4:32" ht="14.4" hidden="1">
      <c r="D1929" t="str">
        <f t="shared" si="863"/>
        <v/>
      </c>
      <c r="E1929" t="str">
        <f t="shared" si="864"/>
        <v/>
      </c>
      <c r="F1929" t="str">
        <f t="shared" si="865"/>
        <v/>
      </c>
      <c r="G1929" t="str">
        <f t="shared" si="861"/>
        <v/>
      </c>
      <c r="I1929" t="str">
        <f t="shared" si="866"/>
        <v/>
      </c>
      <c r="J1929" t="str">
        <f t="shared" si="867"/>
        <v/>
      </c>
      <c r="K1929" t="str">
        <f t="shared" si="868"/>
        <v/>
      </c>
      <c r="L1929" t="str">
        <f t="shared" si="869"/>
        <v/>
      </c>
      <c r="M1929" t="str">
        <f t="shared" si="870"/>
        <v/>
      </c>
      <c r="N1929" t="str">
        <f t="shared" si="871"/>
        <v/>
      </c>
      <c r="O1929" t="str">
        <f t="shared" si="872"/>
        <v/>
      </c>
      <c r="P1929" t="str">
        <f t="shared" si="873"/>
        <v/>
      </c>
      <c r="Q1929" t="str">
        <f t="shared" si="874"/>
        <v/>
      </c>
      <c r="R1929" t="str">
        <f t="shared" si="875"/>
        <v/>
      </c>
      <c r="S1929" t="str">
        <f t="shared" si="876"/>
        <v/>
      </c>
      <c r="T1929" t="str">
        <f t="shared" si="877"/>
        <v/>
      </c>
      <c r="U1929" t="str">
        <f t="shared" si="878"/>
        <v/>
      </c>
      <c r="V1929" t="str">
        <f t="shared" si="879"/>
        <v/>
      </c>
      <c r="W1929" t="str">
        <f t="shared" si="880"/>
        <v/>
      </c>
      <c r="X1929" t="str">
        <f t="shared" si="881"/>
        <v/>
      </c>
      <c r="Y1929" t="str">
        <f t="shared" si="882"/>
        <v/>
      </c>
      <c r="Z1929" t="str">
        <f t="shared" si="862"/>
        <v/>
      </c>
      <c r="AA1929" t="str">
        <f t="shared" si="883"/>
        <v/>
      </c>
      <c r="AB1929" t="str">
        <f t="shared" si="884"/>
        <v/>
      </c>
      <c r="AC1929" t="str">
        <f t="shared" si="885"/>
        <v/>
      </c>
      <c r="AD1929" t="str">
        <f t="shared" si="886"/>
        <v/>
      </c>
      <c r="AE1929" t="str">
        <f t="shared" si="887"/>
        <v/>
      </c>
      <c r="AF1929" t="str">
        <f t="shared" si="888"/>
        <v/>
      </c>
    </row>
    <row r="1930" spans="4:32" ht="14.4" hidden="1">
      <c r="D1930" t="str">
        <f t="shared" si="863"/>
        <v/>
      </c>
      <c r="E1930" t="str">
        <f t="shared" si="864"/>
        <v/>
      </c>
      <c r="F1930" t="str">
        <f t="shared" si="865"/>
        <v/>
      </c>
      <c r="G1930" t="str">
        <f t="shared" si="861"/>
        <v/>
      </c>
      <c r="I1930" t="str">
        <f t="shared" si="866"/>
        <v/>
      </c>
      <c r="J1930" t="str">
        <f t="shared" si="867"/>
        <v/>
      </c>
      <c r="K1930" t="str">
        <f t="shared" si="868"/>
        <v/>
      </c>
      <c r="L1930" t="str">
        <f t="shared" si="869"/>
        <v/>
      </c>
      <c r="M1930" t="str">
        <f t="shared" si="870"/>
        <v/>
      </c>
      <c r="N1930" t="str">
        <f t="shared" si="871"/>
        <v/>
      </c>
      <c r="O1930" t="str">
        <f t="shared" si="872"/>
        <v/>
      </c>
      <c r="P1930" t="str">
        <f t="shared" si="873"/>
        <v/>
      </c>
      <c r="Q1930" t="str">
        <f t="shared" si="874"/>
        <v/>
      </c>
      <c r="R1930" t="str">
        <f t="shared" si="875"/>
        <v/>
      </c>
      <c r="S1930" t="str">
        <f t="shared" si="876"/>
        <v/>
      </c>
      <c r="T1930" t="str">
        <f t="shared" si="877"/>
        <v/>
      </c>
      <c r="U1930" t="str">
        <f t="shared" si="878"/>
        <v/>
      </c>
      <c r="V1930" t="str">
        <f t="shared" si="879"/>
        <v/>
      </c>
      <c r="W1930" t="str">
        <f t="shared" si="880"/>
        <v/>
      </c>
      <c r="X1930" t="str">
        <f t="shared" si="881"/>
        <v/>
      </c>
      <c r="Y1930" t="str">
        <f t="shared" si="882"/>
        <v/>
      </c>
      <c r="Z1930" t="str">
        <f t="shared" si="862"/>
        <v/>
      </c>
      <c r="AA1930" t="str">
        <f t="shared" si="883"/>
        <v/>
      </c>
      <c r="AB1930" t="str">
        <f t="shared" si="884"/>
        <v/>
      </c>
      <c r="AC1930" t="str">
        <f t="shared" si="885"/>
        <v/>
      </c>
      <c r="AD1930" t="str">
        <f t="shared" si="886"/>
        <v/>
      </c>
      <c r="AE1930" t="str">
        <f t="shared" si="887"/>
        <v/>
      </c>
      <c r="AF1930" t="str">
        <f t="shared" si="888"/>
        <v/>
      </c>
    </row>
    <row r="1931" spans="4:32" ht="14.4" hidden="1">
      <c r="D1931" t="str">
        <f t="shared" si="863"/>
        <v/>
      </c>
      <c r="E1931" t="str">
        <f t="shared" si="864"/>
        <v/>
      </c>
      <c r="F1931" t="str">
        <f t="shared" si="865"/>
        <v/>
      </c>
      <c r="G1931" t="str">
        <f t="shared" si="861"/>
        <v/>
      </c>
      <c r="I1931" t="str">
        <f t="shared" si="866"/>
        <v/>
      </c>
      <c r="J1931" t="str">
        <f t="shared" si="867"/>
        <v/>
      </c>
      <c r="K1931" t="str">
        <f t="shared" si="868"/>
        <v/>
      </c>
      <c r="L1931" t="str">
        <f t="shared" si="869"/>
        <v/>
      </c>
      <c r="M1931" t="str">
        <f t="shared" si="870"/>
        <v/>
      </c>
      <c r="N1931" t="str">
        <f t="shared" si="871"/>
        <v/>
      </c>
      <c r="O1931" t="str">
        <f t="shared" si="872"/>
        <v/>
      </c>
      <c r="P1931" t="str">
        <f t="shared" si="873"/>
        <v/>
      </c>
      <c r="Q1931" t="str">
        <f t="shared" si="874"/>
        <v/>
      </c>
      <c r="R1931" t="str">
        <f t="shared" si="875"/>
        <v/>
      </c>
      <c r="S1931" t="str">
        <f t="shared" si="876"/>
        <v/>
      </c>
      <c r="T1931" t="str">
        <f t="shared" si="877"/>
        <v/>
      </c>
      <c r="U1931" t="str">
        <f t="shared" si="878"/>
        <v/>
      </c>
      <c r="V1931" t="str">
        <f t="shared" si="879"/>
        <v/>
      </c>
      <c r="W1931" t="str">
        <f t="shared" si="880"/>
        <v/>
      </c>
      <c r="X1931" t="str">
        <f t="shared" si="881"/>
        <v/>
      </c>
      <c r="Y1931" t="str">
        <f t="shared" si="882"/>
        <v/>
      </c>
      <c r="Z1931" t="str">
        <f t="shared" si="862"/>
        <v/>
      </c>
      <c r="AA1931" t="str">
        <f t="shared" si="883"/>
        <v/>
      </c>
      <c r="AB1931" t="str">
        <f t="shared" si="884"/>
        <v/>
      </c>
      <c r="AC1931" t="str">
        <f t="shared" si="885"/>
        <v/>
      </c>
      <c r="AD1931" t="str">
        <f t="shared" si="886"/>
        <v/>
      </c>
      <c r="AE1931" t="str">
        <f t="shared" si="887"/>
        <v/>
      </c>
      <c r="AF1931" t="str">
        <f t="shared" si="888"/>
        <v/>
      </c>
    </row>
    <row r="1932" spans="4:32" ht="14.4" hidden="1">
      <c r="D1932" t="str">
        <f t="shared" si="863"/>
        <v/>
      </c>
      <c r="E1932" t="str">
        <f t="shared" si="864"/>
        <v/>
      </c>
      <c r="F1932" t="str">
        <f t="shared" si="865"/>
        <v/>
      </c>
      <c r="G1932" t="str">
        <f t="shared" si="861"/>
        <v/>
      </c>
      <c r="I1932" t="str">
        <f t="shared" si="866"/>
        <v/>
      </c>
      <c r="J1932" t="str">
        <f t="shared" si="867"/>
        <v/>
      </c>
      <c r="K1932" t="str">
        <f t="shared" si="868"/>
        <v/>
      </c>
      <c r="L1932" t="str">
        <f t="shared" si="869"/>
        <v/>
      </c>
      <c r="M1932" t="str">
        <f t="shared" si="870"/>
        <v/>
      </c>
      <c r="N1932" t="str">
        <f t="shared" si="871"/>
        <v/>
      </c>
      <c r="O1932" t="str">
        <f t="shared" si="872"/>
        <v/>
      </c>
      <c r="P1932" t="str">
        <f t="shared" si="873"/>
        <v/>
      </c>
      <c r="Q1932" t="str">
        <f t="shared" si="874"/>
        <v/>
      </c>
      <c r="R1932" t="str">
        <f t="shared" si="875"/>
        <v/>
      </c>
      <c r="S1932" t="str">
        <f t="shared" si="876"/>
        <v/>
      </c>
      <c r="T1932" t="str">
        <f t="shared" si="877"/>
        <v/>
      </c>
      <c r="U1932" t="str">
        <f t="shared" si="878"/>
        <v/>
      </c>
      <c r="V1932" t="str">
        <f t="shared" si="879"/>
        <v/>
      </c>
      <c r="W1932" t="str">
        <f t="shared" si="880"/>
        <v/>
      </c>
      <c r="X1932" t="str">
        <f t="shared" si="881"/>
        <v/>
      </c>
      <c r="Y1932" t="str">
        <f t="shared" si="882"/>
        <v/>
      </c>
      <c r="Z1932" t="str">
        <f t="shared" si="862"/>
        <v/>
      </c>
      <c r="AA1932" t="str">
        <f t="shared" si="883"/>
        <v/>
      </c>
      <c r="AB1932" t="str">
        <f t="shared" si="884"/>
        <v/>
      </c>
      <c r="AC1932" t="str">
        <f t="shared" si="885"/>
        <v/>
      </c>
      <c r="AD1932" t="str">
        <f t="shared" si="886"/>
        <v/>
      </c>
      <c r="AE1932" t="str">
        <f t="shared" si="887"/>
        <v/>
      </c>
      <c r="AF1932" t="str">
        <f t="shared" si="888"/>
        <v/>
      </c>
    </row>
    <row r="1933" spans="4:32" ht="14.4" hidden="1">
      <c r="D1933" t="str">
        <f t="shared" si="863"/>
        <v/>
      </c>
      <c r="E1933" t="str">
        <f t="shared" si="864"/>
        <v/>
      </c>
      <c r="F1933" t="str">
        <f t="shared" si="865"/>
        <v/>
      </c>
      <c r="G1933" t="str">
        <f t="shared" si="861"/>
        <v/>
      </c>
      <c r="I1933" t="str">
        <f t="shared" si="866"/>
        <v/>
      </c>
      <c r="J1933" t="str">
        <f t="shared" si="867"/>
        <v/>
      </c>
      <c r="K1933" t="str">
        <f t="shared" si="868"/>
        <v/>
      </c>
      <c r="L1933" t="str">
        <f t="shared" si="869"/>
        <v/>
      </c>
      <c r="M1933" t="str">
        <f t="shared" si="870"/>
        <v/>
      </c>
      <c r="N1933" t="str">
        <f t="shared" si="871"/>
        <v/>
      </c>
      <c r="O1933" t="str">
        <f t="shared" si="872"/>
        <v/>
      </c>
      <c r="P1933" t="str">
        <f t="shared" si="873"/>
        <v/>
      </c>
      <c r="Q1933" t="str">
        <f t="shared" si="874"/>
        <v/>
      </c>
      <c r="R1933" t="str">
        <f t="shared" si="875"/>
        <v/>
      </c>
      <c r="S1933" t="str">
        <f t="shared" si="876"/>
        <v/>
      </c>
      <c r="T1933" t="str">
        <f t="shared" si="877"/>
        <v/>
      </c>
      <c r="U1933" t="str">
        <f t="shared" si="878"/>
        <v/>
      </c>
      <c r="V1933" t="str">
        <f t="shared" si="879"/>
        <v/>
      </c>
      <c r="W1933" t="str">
        <f t="shared" si="880"/>
        <v/>
      </c>
      <c r="X1933" t="str">
        <f t="shared" si="881"/>
        <v/>
      </c>
      <c r="Y1933" t="str">
        <f t="shared" si="882"/>
        <v/>
      </c>
      <c r="Z1933" t="str">
        <f t="shared" si="862"/>
        <v/>
      </c>
      <c r="AA1933" t="str">
        <f t="shared" si="883"/>
        <v/>
      </c>
      <c r="AB1933" t="str">
        <f t="shared" si="884"/>
        <v/>
      </c>
      <c r="AC1933" t="str">
        <f t="shared" si="885"/>
        <v/>
      </c>
      <c r="AD1933" t="str">
        <f t="shared" si="886"/>
        <v/>
      </c>
      <c r="AE1933" t="str">
        <f t="shared" si="887"/>
        <v/>
      </c>
      <c r="AF1933" t="str">
        <f t="shared" si="888"/>
        <v/>
      </c>
    </row>
    <row r="1934" spans="4:32" ht="14.4" hidden="1">
      <c r="D1934" t="str">
        <f t="shared" si="863"/>
        <v/>
      </c>
      <c r="E1934" t="str">
        <f t="shared" si="864"/>
        <v/>
      </c>
      <c r="F1934" t="str">
        <f t="shared" si="865"/>
        <v/>
      </c>
      <c r="G1934" t="str">
        <f t="shared" si="861"/>
        <v/>
      </c>
      <c r="I1934" t="str">
        <f t="shared" si="866"/>
        <v/>
      </c>
      <c r="J1934" t="str">
        <f t="shared" si="867"/>
        <v/>
      </c>
      <c r="K1934" t="str">
        <f t="shared" si="868"/>
        <v/>
      </c>
      <c r="L1934" t="str">
        <f t="shared" si="869"/>
        <v/>
      </c>
      <c r="M1934" t="str">
        <f t="shared" si="870"/>
        <v/>
      </c>
      <c r="N1934" t="str">
        <f t="shared" si="871"/>
        <v/>
      </c>
      <c r="O1934" t="str">
        <f t="shared" si="872"/>
        <v/>
      </c>
      <c r="P1934" t="str">
        <f t="shared" si="873"/>
        <v/>
      </c>
      <c r="Q1934" t="str">
        <f t="shared" si="874"/>
        <v/>
      </c>
      <c r="R1934" t="str">
        <f t="shared" si="875"/>
        <v/>
      </c>
      <c r="S1934" t="str">
        <f t="shared" si="876"/>
        <v/>
      </c>
      <c r="T1934" t="str">
        <f t="shared" si="877"/>
        <v/>
      </c>
      <c r="U1934" t="str">
        <f t="shared" si="878"/>
        <v/>
      </c>
      <c r="V1934" t="str">
        <f t="shared" si="879"/>
        <v/>
      </c>
      <c r="W1934" t="str">
        <f t="shared" si="880"/>
        <v/>
      </c>
      <c r="X1934" t="str">
        <f t="shared" si="881"/>
        <v/>
      </c>
      <c r="Y1934" t="str">
        <f t="shared" si="882"/>
        <v/>
      </c>
      <c r="Z1934" t="str">
        <f t="shared" si="862"/>
        <v/>
      </c>
      <c r="AA1934" t="str">
        <f t="shared" si="883"/>
        <v/>
      </c>
      <c r="AB1934" t="str">
        <f t="shared" si="884"/>
        <v/>
      </c>
      <c r="AC1934" t="str">
        <f t="shared" si="885"/>
        <v/>
      </c>
      <c r="AD1934" t="str">
        <f t="shared" si="886"/>
        <v/>
      </c>
      <c r="AE1934" t="str">
        <f t="shared" si="887"/>
        <v/>
      </c>
      <c r="AF1934" t="str">
        <f t="shared" si="888"/>
        <v/>
      </c>
    </row>
    <row r="1935" spans="4:32" ht="14.4" hidden="1">
      <c r="D1935" t="str">
        <f t="shared" si="863"/>
        <v/>
      </c>
      <c r="E1935" t="str">
        <f t="shared" si="864"/>
        <v/>
      </c>
      <c r="F1935" t="str">
        <f t="shared" si="865"/>
        <v/>
      </c>
      <c r="G1935" t="str">
        <f t="shared" si="861"/>
        <v/>
      </c>
      <c r="I1935" t="str">
        <f t="shared" si="866"/>
        <v/>
      </c>
      <c r="J1935" t="str">
        <f t="shared" si="867"/>
        <v/>
      </c>
      <c r="K1935" t="str">
        <f t="shared" si="868"/>
        <v/>
      </c>
      <c r="L1935" t="str">
        <f t="shared" si="869"/>
        <v/>
      </c>
      <c r="M1935" t="str">
        <f t="shared" si="870"/>
        <v/>
      </c>
      <c r="N1935" t="str">
        <f t="shared" si="871"/>
        <v/>
      </c>
      <c r="O1935" t="str">
        <f t="shared" si="872"/>
        <v/>
      </c>
      <c r="P1935" t="str">
        <f t="shared" si="873"/>
        <v/>
      </c>
      <c r="Q1935" t="str">
        <f t="shared" si="874"/>
        <v/>
      </c>
      <c r="R1935" t="str">
        <f t="shared" si="875"/>
        <v/>
      </c>
      <c r="S1935" t="str">
        <f t="shared" si="876"/>
        <v/>
      </c>
      <c r="T1935" t="str">
        <f t="shared" si="877"/>
        <v/>
      </c>
      <c r="U1935" t="str">
        <f t="shared" si="878"/>
        <v/>
      </c>
      <c r="V1935" t="str">
        <f t="shared" si="879"/>
        <v/>
      </c>
      <c r="W1935" t="str">
        <f t="shared" si="880"/>
        <v/>
      </c>
      <c r="X1935" t="str">
        <f t="shared" si="881"/>
        <v/>
      </c>
      <c r="Y1935" t="str">
        <f t="shared" si="882"/>
        <v/>
      </c>
      <c r="Z1935" t="str">
        <f t="shared" si="862"/>
        <v/>
      </c>
      <c r="AA1935" t="str">
        <f t="shared" si="883"/>
        <v/>
      </c>
      <c r="AB1935" t="str">
        <f t="shared" si="884"/>
        <v/>
      </c>
      <c r="AC1935" t="str">
        <f t="shared" si="885"/>
        <v/>
      </c>
      <c r="AD1935" t="str">
        <f t="shared" si="886"/>
        <v/>
      </c>
      <c r="AE1935" t="str">
        <f t="shared" si="887"/>
        <v/>
      </c>
      <c r="AF1935" t="str">
        <f t="shared" si="888"/>
        <v/>
      </c>
    </row>
    <row r="1936" spans="4:32" ht="14.4" hidden="1">
      <c r="D1936" t="str">
        <f t="shared" si="863"/>
        <v/>
      </c>
      <c r="E1936" t="str">
        <f t="shared" si="864"/>
        <v/>
      </c>
      <c r="F1936" t="str">
        <f t="shared" si="865"/>
        <v/>
      </c>
      <c r="G1936" t="str">
        <f t="shared" si="861"/>
        <v/>
      </c>
      <c r="I1936" t="str">
        <f t="shared" si="866"/>
        <v/>
      </c>
      <c r="J1936" t="str">
        <f t="shared" si="867"/>
        <v/>
      </c>
      <c r="K1936" t="str">
        <f t="shared" si="868"/>
        <v/>
      </c>
      <c r="L1936" t="str">
        <f t="shared" si="869"/>
        <v/>
      </c>
      <c r="M1936" t="str">
        <f t="shared" si="870"/>
        <v/>
      </c>
      <c r="N1936" t="str">
        <f t="shared" si="871"/>
        <v/>
      </c>
      <c r="O1936" t="str">
        <f t="shared" si="872"/>
        <v/>
      </c>
      <c r="P1936" t="str">
        <f t="shared" si="873"/>
        <v/>
      </c>
      <c r="Q1936" t="str">
        <f t="shared" si="874"/>
        <v/>
      </c>
      <c r="R1936" t="str">
        <f t="shared" si="875"/>
        <v/>
      </c>
      <c r="S1936" t="str">
        <f t="shared" si="876"/>
        <v/>
      </c>
      <c r="T1936" t="str">
        <f t="shared" si="877"/>
        <v/>
      </c>
      <c r="U1936" t="str">
        <f t="shared" si="878"/>
        <v/>
      </c>
      <c r="V1936" t="str">
        <f t="shared" si="879"/>
        <v/>
      </c>
      <c r="W1936" t="str">
        <f t="shared" si="880"/>
        <v/>
      </c>
      <c r="X1936" t="str">
        <f t="shared" si="881"/>
        <v/>
      </c>
      <c r="Y1936" t="str">
        <f t="shared" si="882"/>
        <v/>
      </c>
      <c r="Z1936" t="str">
        <f t="shared" si="862"/>
        <v/>
      </c>
      <c r="AA1936" t="str">
        <f t="shared" si="883"/>
        <v/>
      </c>
      <c r="AB1936" t="str">
        <f t="shared" si="884"/>
        <v/>
      </c>
      <c r="AC1936" t="str">
        <f t="shared" si="885"/>
        <v/>
      </c>
      <c r="AD1936" t="str">
        <f t="shared" si="886"/>
        <v/>
      </c>
      <c r="AE1936" t="str">
        <f t="shared" si="887"/>
        <v/>
      </c>
      <c r="AF1936" t="str">
        <f t="shared" si="888"/>
        <v/>
      </c>
    </row>
    <row r="1937" spans="4:32" ht="14.4" hidden="1">
      <c r="D1937" t="str">
        <f t="shared" si="863"/>
        <v/>
      </c>
      <c r="E1937" t="str">
        <f t="shared" si="864"/>
        <v/>
      </c>
      <c r="F1937" t="str">
        <f t="shared" si="865"/>
        <v/>
      </c>
      <c r="G1937" t="str">
        <f t="shared" si="861"/>
        <v/>
      </c>
      <c r="I1937" t="str">
        <f t="shared" si="866"/>
        <v/>
      </c>
      <c r="J1937" t="str">
        <f t="shared" si="867"/>
        <v/>
      </c>
      <c r="K1937" t="str">
        <f t="shared" si="868"/>
        <v/>
      </c>
      <c r="L1937" t="str">
        <f t="shared" si="869"/>
        <v/>
      </c>
      <c r="M1937" t="str">
        <f t="shared" si="870"/>
        <v/>
      </c>
      <c r="N1937" t="str">
        <f t="shared" si="871"/>
        <v/>
      </c>
      <c r="O1937" t="str">
        <f t="shared" si="872"/>
        <v/>
      </c>
      <c r="P1937" t="str">
        <f t="shared" si="873"/>
        <v/>
      </c>
      <c r="Q1937" t="str">
        <f t="shared" si="874"/>
        <v/>
      </c>
      <c r="R1937" t="str">
        <f t="shared" si="875"/>
        <v/>
      </c>
      <c r="S1937" t="str">
        <f t="shared" si="876"/>
        <v/>
      </c>
      <c r="T1937" t="str">
        <f t="shared" si="877"/>
        <v/>
      </c>
      <c r="U1937" t="str">
        <f t="shared" si="878"/>
        <v/>
      </c>
      <c r="V1937" t="str">
        <f t="shared" si="879"/>
        <v/>
      </c>
      <c r="W1937" t="str">
        <f t="shared" si="880"/>
        <v/>
      </c>
      <c r="X1937" t="str">
        <f t="shared" si="881"/>
        <v/>
      </c>
      <c r="Y1937" t="str">
        <f t="shared" si="882"/>
        <v/>
      </c>
      <c r="Z1937" t="str">
        <f t="shared" si="862"/>
        <v/>
      </c>
      <c r="AA1937" t="str">
        <f t="shared" si="883"/>
        <v/>
      </c>
      <c r="AB1937" t="str">
        <f t="shared" si="884"/>
        <v/>
      </c>
      <c r="AC1937" t="str">
        <f t="shared" si="885"/>
        <v/>
      </c>
      <c r="AD1937" t="str">
        <f t="shared" si="886"/>
        <v/>
      </c>
      <c r="AE1937" t="str">
        <f t="shared" si="887"/>
        <v/>
      </c>
      <c r="AF1937" t="str">
        <f t="shared" si="888"/>
        <v/>
      </c>
    </row>
    <row r="1938" spans="4:32" ht="14.4" hidden="1">
      <c r="D1938" t="str">
        <f t="shared" si="863"/>
        <v/>
      </c>
      <c r="E1938" t="str">
        <f t="shared" si="864"/>
        <v/>
      </c>
      <c r="F1938" t="str">
        <f t="shared" si="865"/>
        <v/>
      </c>
      <c r="G1938" t="str">
        <f t="shared" si="861"/>
        <v/>
      </c>
      <c r="I1938" t="str">
        <f t="shared" si="866"/>
        <v/>
      </c>
      <c r="J1938" t="str">
        <f t="shared" si="867"/>
        <v/>
      </c>
      <c r="K1938" t="str">
        <f t="shared" si="868"/>
        <v/>
      </c>
      <c r="L1938" t="str">
        <f t="shared" si="869"/>
        <v/>
      </c>
      <c r="M1938" t="str">
        <f t="shared" si="870"/>
        <v/>
      </c>
      <c r="N1938" t="str">
        <f t="shared" si="871"/>
        <v/>
      </c>
      <c r="O1938" t="str">
        <f t="shared" si="872"/>
        <v/>
      </c>
      <c r="P1938" t="str">
        <f t="shared" si="873"/>
        <v/>
      </c>
      <c r="Q1938" t="str">
        <f t="shared" si="874"/>
        <v/>
      </c>
      <c r="R1938" t="str">
        <f t="shared" si="875"/>
        <v/>
      </c>
      <c r="S1938" t="str">
        <f t="shared" si="876"/>
        <v/>
      </c>
      <c r="T1938" t="str">
        <f t="shared" si="877"/>
        <v/>
      </c>
      <c r="U1938" t="str">
        <f t="shared" si="878"/>
        <v/>
      </c>
      <c r="V1938" t="str">
        <f t="shared" si="879"/>
        <v/>
      </c>
      <c r="W1938" t="str">
        <f t="shared" si="880"/>
        <v/>
      </c>
      <c r="X1938" t="str">
        <f t="shared" si="881"/>
        <v/>
      </c>
      <c r="Y1938" t="str">
        <f t="shared" si="882"/>
        <v/>
      </c>
      <c r="Z1938" t="str">
        <f t="shared" si="862"/>
        <v/>
      </c>
      <c r="AA1938" t="str">
        <f t="shared" si="883"/>
        <v/>
      </c>
      <c r="AB1938" t="str">
        <f t="shared" si="884"/>
        <v/>
      </c>
      <c r="AC1938" t="str">
        <f t="shared" si="885"/>
        <v/>
      </c>
      <c r="AD1938" t="str">
        <f t="shared" si="886"/>
        <v/>
      </c>
      <c r="AE1938" t="str">
        <f t="shared" si="887"/>
        <v/>
      </c>
      <c r="AF1938" t="str">
        <f t="shared" si="888"/>
        <v/>
      </c>
    </row>
    <row r="1939" spans="4:32" ht="14.4" hidden="1">
      <c r="D1939" t="str">
        <f t="shared" si="863"/>
        <v/>
      </c>
      <c r="E1939" t="str">
        <f t="shared" si="864"/>
        <v/>
      </c>
      <c r="F1939" t="str">
        <f t="shared" si="865"/>
        <v/>
      </c>
      <c r="G1939" t="str">
        <f t="shared" si="861"/>
        <v/>
      </c>
      <c r="I1939" t="str">
        <f t="shared" si="866"/>
        <v/>
      </c>
      <c r="J1939" t="str">
        <f t="shared" si="867"/>
        <v/>
      </c>
      <c r="K1939" t="str">
        <f t="shared" si="868"/>
        <v/>
      </c>
      <c r="L1939" t="str">
        <f t="shared" si="869"/>
        <v/>
      </c>
      <c r="M1939" t="str">
        <f t="shared" si="870"/>
        <v/>
      </c>
      <c r="N1939" t="str">
        <f t="shared" si="871"/>
        <v/>
      </c>
      <c r="O1939" t="str">
        <f t="shared" si="872"/>
        <v/>
      </c>
      <c r="P1939" t="str">
        <f t="shared" si="873"/>
        <v/>
      </c>
      <c r="Q1939" t="str">
        <f t="shared" si="874"/>
        <v/>
      </c>
      <c r="R1939" t="str">
        <f t="shared" si="875"/>
        <v/>
      </c>
      <c r="S1939" t="str">
        <f t="shared" si="876"/>
        <v/>
      </c>
      <c r="T1939" t="str">
        <f t="shared" si="877"/>
        <v/>
      </c>
      <c r="U1939" t="str">
        <f t="shared" si="878"/>
        <v/>
      </c>
      <c r="V1939" t="str">
        <f t="shared" si="879"/>
        <v/>
      </c>
      <c r="W1939" t="str">
        <f t="shared" si="880"/>
        <v/>
      </c>
      <c r="X1939" t="str">
        <f t="shared" si="881"/>
        <v/>
      </c>
      <c r="Y1939" t="str">
        <f t="shared" si="882"/>
        <v/>
      </c>
      <c r="Z1939" t="str">
        <f t="shared" si="862"/>
        <v/>
      </c>
      <c r="AA1939" t="str">
        <f t="shared" si="883"/>
        <v/>
      </c>
      <c r="AB1939" t="str">
        <f t="shared" si="884"/>
        <v/>
      </c>
      <c r="AC1939" t="str">
        <f t="shared" si="885"/>
        <v/>
      </c>
      <c r="AD1939" t="str">
        <f t="shared" si="886"/>
        <v/>
      </c>
      <c r="AE1939" t="str">
        <f t="shared" si="887"/>
        <v/>
      </c>
      <c r="AF1939" t="str">
        <f t="shared" si="888"/>
        <v/>
      </c>
    </row>
    <row r="1940" spans="4:32" ht="14.4" hidden="1">
      <c r="D1940" t="str">
        <f t="shared" si="863"/>
        <v/>
      </c>
      <c r="E1940" t="str">
        <f t="shared" si="864"/>
        <v/>
      </c>
      <c r="F1940" t="str">
        <f t="shared" si="865"/>
        <v/>
      </c>
      <c r="G1940" t="str">
        <f t="shared" si="861"/>
        <v/>
      </c>
      <c r="I1940" t="str">
        <f t="shared" si="866"/>
        <v/>
      </c>
      <c r="J1940" t="str">
        <f t="shared" si="867"/>
        <v/>
      </c>
      <c r="K1940" t="str">
        <f t="shared" si="868"/>
        <v/>
      </c>
      <c r="L1940" t="str">
        <f t="shared" si="869"/>
        <v/>
      </c>
      <c r="M1940" t="str">
        <f t="shared" si="870"/>
        <v/>
      </c>
      <c r="N1940" t="str">
        <f t="shared" si="871"/>
        <v/>
      </c>
      <c r="O1940" t="str">
        <f t="shared" si="872"/>
        <v/>
      </c>
      <c r="P1940" t="str">
        <f t="shared" si="873"/>
        <v/>
      </c>
      <c r="Q1940" t="str">
        <f t="shared" si="874"/>
        <v/>
      </c>
      <c r="R1940" t="str">
        <f t="shared" si="875"/>
        <v/>
      </c>
      <c r="S1940" t="str">
        <f t="shared" si="876"/>
        <v/>
      </c>
      <c r="T1940" t="str">
        <f t="shared" si="877"/>
        <v/>
      </c>
      <c r="U1940" t="str">
        <f t="shared" si="878"/>
        <v/>
      </c>
      <c r="V1940" t="str">
        <f t="shared" si="879"/>
        <v/>
      </c>
      <c r="W1940" t="str">
        <f t="shared" si="880"/>
        <v/>
      </c>
      <c r="X1940" t="str">
        <f t="shared" si="881"/>
        <v/>
      </c>
      <c r="Y1940" t="str">
        <f t="shared" si="882"/>
        <v/>
      </c>
      <c r="Z1940" t="str">
        <f t="shared" si="862"/>
        <v/>
      </c>
      <c r="AA1940" t="str">
        <f t="shared" si="883"/>
        <v/>
      </c>
      <c r="AB1940" t="str">
        <f t="shared" si="884"/>
        <v/>
      </c>
      <c r="AC1940" t="str">
        <f t="shared" si="885"/>
        <v/>
      </c>
      <c r="AD1940" t="str">
        <f t="shared" si="886"/>
        <v/>
      </c>
      <c r="AE1940" t="str">
        <f t="shared" si="887"/>
        <v/>
      </c>
      <c r="AF1940" t="str">
        <f t="shared" si="888"/>
        <v/>
      </c>
    </row>
    <row r="1941" spans="4:32" ht="14.4" hidden="1">
      <c r="D1941" t="str">
        <f t="shared" si="863"/>
        <v/>
      </c>
      <c r="E1941" t="str">
        <f t="shared" si="864"/>
        <v/>
      </c>
      <c r="F1941" t="str">
        <f t="shared" si="865"/>
        <v/>
      </c>
      <c r="G1941" t="str">
        <f t="shared" si="861"/>
        <v/>
      </c>
      <c r="I1941" t="str">
        <f t="shared" si="866"/>
        <v/>
      </c>
      <c r="J1941" t="str">
        <f t="shared" si="867"/>
        <v/>
      </c>
      <c r="K1941" t="str">
        <f t="shared" si="868"/>
        <v/>
      </c>
      <c r="L1941" t="str">
        <f t="shared" si="869"/>
        <v/>
      </c>
      <c r="M1941" t="str">
        <f t="shared" si="870"/>
        <v/>
      </c>
      <c r="N1941" t="str">
        <f t="shared" si="871"/>
        <v/>
      </c>
      <c r="O1941" t="str">
        <f t="shared" si="872"/>
        <v/>
      </c>
      <c r="P1941" t="str">
        <f t="shared" si="873"/>
        <v/>
      </c>
      <c r="Q1941" t="str">
        <f t="shared" si="874"/>
        <v/>
      </c>
      <c r="R1941" t="str">
        <f t="shared" si="875"/>
        <v/>
      </c>
      <c r="S1941" t="str">
        <f t="shared" si="876"/>
        <v/>
      </c>
      <c r="T1941" t="str">
        <f t="shared" si="877"/>
        <v/>
      </c>
      <c r="U1941" t="str">
        <f t="shared" si="878"/>
        <v/>
      </c>
      <c r="V1941" t="str">
        <f t="shared" si="879"/>
        <v/>
      </c>
      <c r="W1941" t="str">
        <f t="shared" si="880"/>
        <v/>
      </c>
      <c r="X1941" t="str">
        <f t="shared" si="881"/>
        <v/>
      </c>
      <c r="Y1941" t="str">
        <f t="shared" si="882"/>
        <v/>
      </c>
      <c r="Z1941" t="str">
        <f t="shared" si="862"/>
        <v/>
      </c>
      <c r="AA1941" t="str">
        <f t="shared" si="883"/>
        <v/>
      </c>
      <c r="AB1941" t="str">
        <f t="shared" si="884"/>
        <v/>
      </c>
      <c r="AC1941" t="str">
        <f t="shared" si="885"/>
        <v/>
      </c>
      <c r="AD1941" t="str">
        <f t="shared" si="886"/>
        <v/>
      </c>
      <c r="AE1941" t="str">
        <f t="shared" si="887"/>
        <v/>
      </c>
      <c r="AF1941" t="str">
        <f t="shared" si="888"/>
        <v/>
      </c>
    </row>
    <row r="1942" spans="4:32" ht="14.4" hidden="1">
      <c r="D1942" t="str">
        <f t="shared" si="863"/>
        <v/>
      </c>
      <c r="E1942" t="str">
        <f t="shared" si="864"/>
        <v/>
      </c>
      <c r="F1942" t="str">
        <f t="shared" si="865"/>
        <v/>
      </c>
      <c r="G1942" t="str">
        <f t="shared" si="861"/>
        <v/>
      </c>
      <c r="I1942" t="str">
        <f t="shared" si="866"/>
        <v/>
      </c>
      <c r="J1942" t="str">
        <f t="shared" si="867"/>
        <v/>
      </c>
      <c r="K1942" t="str">
        <f t="shared" si="868"/>
        <v/>
      </c>
      <c r="L1942" t="str">
        <f t="shared" si="869"/>
        <v/>
      </c>
      <c r="M1942" t="str">
        <f t="shared" si="870"/>
        <v/>
      </c>
      <c r="N1942" t="str">
        <f t="shared" si="871"/>
        <v/>
      </c>
      <c r="O1942" t="str">
        <f t="shared" si="872"/>
        <v/>
      </c>
      <c r="P1942" t="str">
        <f t="shared" si="873"/>
        <v/>
      </c>
      <c r="Q1942" t="str">
        <f t="shared" si="874"/>
        <v/>
      </c>
      <c r="R1942" t="str">
        <f t="shared" si="875"/>
        <v/>
      </c>
      <c r="S1942" t="str">
        <f t="shared" si="876"/>
        <v/>
      </c>
      <c r="T1942" t="str">
        <f t="shared" si="877"/>
        <v/>
      </c>
      <c r="U1942" t="str">
        <f t="shared" si="878"/>
        <v/>
      </c>
      <c r="V1942" t="str">
        <f t="shared" si="879"/>
        <v/>
      </c>
      <c r="W1942" t="str">
        <f t="shared" si="880"/>
        <v/>
      </c>
      <c r="X1942" t="str">
        <f t="shared" si="881"/>
        <v/>
      </c>
      <c r="Y1942" t="str">
        <f t="shared" si="882"/>
        <v/>
      </c>
      <c r="Z1942" t="str">
        <f t="shared" si="862"/>
        <v/>
      </c>
      <c r="AA1942" t="str">
        <f t="shared" si="883"/>
        <v/>
      </c>
      <c r="AB1942" t="str">
        <f t="shared" si="884"/>
        <v/>
      </c>
      <c r="AC1942" t="str">
        <f t="shared" si="885"/>
        <v/>
      </c>
      <c r="AD1942" t="str">
        <f t="shared" si="886"/>
        <v/>
      </c>
      <c r="AE1942" t="str">
        <f t="shared" si="887"/>
        <v/>
      </c>
      <c r="AF1942" t="str">
        <f t="shared" si="888"/>
        <v/>
      </c>
    </row>
    <row r="1943" spans="4:32" ht="14.4" hidden="1">
      <c r="D1943" t="str">
        <f t="shared" si="863"/>
        <v/>
      </c>
      <c r="E1943" t="str">
        <f t="shared" si="864"/>
        <v/>
      </c>
      <c r="F1943" t="str">
        <f t="shared" si="865"/>
        <v/>
      </c>
      <c r="G1943" t="str">
        <f t="shared" si="861"/>
        <v/>
      </c>
      <c r="I1943" t="str">
        <f t="shared" si="866"/>
        <v/>
      </c>
      <c r="J1943" t="str">
        <f t="shared" si="867"/>
        <v/>
      </c>
      <c r="K1943" t="str">
        <f t="shared" si="868"/>
        <v/>
      </c>
      <c r="L1943" t="str">
        <f t="shared" si="869"/>
        <v/>
      </c>
      <c r="M1943" t="str">
        <f t="shared" si="870"/>
        <v/>
      </c>
      <c r="N1943" t="str">
        <f t="shared" si="871"/>
        <v/>
      </c>
      <c r="O1943" t="str">
        <f t="shared" si="872"/>
        <v/>
      </c>
      <c r="P1943" t="str">
        <f t="shared" si="873"/>
        <v/>
      </c>
      <c r="Q1943" t="str">
        <f t="shared" si="874"/>
        <v/>
      </c>
      <c r="R1943" t="str">
        <f t="shared" si="875"/>
        <v/>
      </c>
      <c r="S1943" t="str">
        <f t="shared" si="876"/>
        <v/>
      </c>
      <c r="T1943" t="str">
        <f t="shared" si="877"/>
        <v/>
      </c>
      <c r="U1943" t="str">
        <f t="shared" si="878"/>
        <v/>
      </c>
      <c r="V1943" t="str">
        <f t="shared" si="879"/>
        <v/>
      </c>
      <c r="W1943" t="str">
        <f t="shared" si="880"/>
        <v/>
      </c>
      <c r="X1943" t="str">
        <f t="shared" si="881"/>
        <v/>
      </c>
      <c r="Y1943" t="str">
        <f t="shared" si="882"/>
        <v/>
      </c>
      <c r="Z1943" t="str">
        <f t="shared" si="862"/>
        <v/>
      </c>
      <c r="AA1943" t="str">
        <f t="shared" si="883"/>
        <v/>
      </c>
      <c r="AB1943" t="str">
        <f t="shared" si="884"/>
        <v/>
      </c>
      <c r="AC1943" t="str">
        <f t="shared" si="885"/>
        <v/>
      </c>
      <c r="AD1943" t="str">
        <f t="shared" si="886"/>
        <v/>
      </c>
      <c r="AE1943" t="str">
        <f t="shared" si="887"/>
        <v/>
      </c>
      <c r="AF1943" t="str">
        <f t="shared" si="888"/>
        <v/>
      </c>
    </row>
    <row r="1944" spans="4:32" ht="14.4" hidden="1">
      <c r="D1944" t="str">
        <f t="shared" si="863"/>
        <v/>
      </c>
      <c r="E1944" t="str">
        <f t="shared" si="864"/>
        <v/>
      </c>
      <c r="F1944" t="str">
        <f t="shared" si="865"/>
        <v/>
      </c>
      <c r="G1944" t="str">
        <f t="shared" si="861"/>
        <v/>
      </c>
      <c r="I1944" t="str">
        <f t="shared" si="866"/>
        <v/>
      </c>
      <c r="J1944" t="str">
        <f t="shared" si="867"/>
        <v/>
      </c>
      <c r="K1944" t="str">
        <f t="shared" si="868"/>
        <v/>
      </c>
      <c r="L1944" t="str">
        <f t="shared" si="869"/>
        <v/>
      </c>
      <c r="M1944" t="str">
        <f t="shared" si="870"/>
        <v/>
      </c>
      <c r="N1944" t="str">
        <f t="shared" si="871"/>
        <v/>
      </c>
      <c r="O1944" t="str">
        <f t="shared" si="872"/>
        <v/>
      </c>
      <c r="P1944" t="str">
        <f t="shared" si="873"/>
        <v/>
      </c>
      <c r="Q1944" t="str">
        <f t="shared" si="874"/>
        <v/>
      </c>
      <c r="R1944" t="str">
        <f t="shared" si="875"/>
        <v/>
      </c>
      <c r="S1944" t="str">
        <f t="shared" si="876"/>
        <v/>
      </c>
      <c r="T1944" t="str">
        <f t="shared" si="877"/>
        <v/>
      </c>
      <c r="U1944" t="str">
        <f t="shared" si="878"/>
        <v/>
      </c>
      <c r="V1944" t="str">
        <f t="shared" si="879"/>
        <v/>
      </c>
      <c r="W1944" t="str">
        <f t="shared" si="880"/>
        <v/>
      </c>
      <c r="X1944" t="str">
        <f t="shared" si="881"/>
        <v/>
      </c>
      <c r="Y1944" t="str">
        <f t="shared" si="882"/>
        <v/>
      </c>
      <c r="Z1944" t="str">
        <f t="shared" si="862"/>
        <v/>
      </c>
      <c r="AA1944" t="str">
        <f t="shared" si="883"/>
        <v/>
      </c>
      <c r="AB1944" t="str">
        <f t="shared" si="884"/>
        <v/>
      </c>
      <c r="AC1944" t="str">
        <f t="shared" si="885"/>
        <v/>
      </c>
      <c r="AD1944" t="str">
        <f t="shared" si="886"/>
        <v/>
      </c>
      <c r="AE1944" t="str">
        <f t="shared" si="887"/>
        <v/>
      </c>
      <c r="AF1944" t="str">
        <f t="shared" si="888"/>
        <v/>
      </c>
    </row>
    <row r="1945" spans="4:32" ht="14.4" hidden="1">
      <c r="D1945" t="str">
        <f t="shared" si="863"/>
        <v/>
      </c>
      <c r="E1945" t="str">
        <f t="shared" si="864"/>
        <v/>
      </c>
      <c r="F1945" t="str">
        <f t="shared" si="865"/>
        <v/>
      </c>
      <c r="G1945" t="str">
        <f t="shared" si="861"/>
        <v/>
      </c>
      <c r="I1945" t="str">
        <f t="shared" si="866"/>
        <v/>
      </c>
      <c r="J1945" t="str">
        <f t="shared" si="867"/>
        <v/>
      </c>
      <c r="K1945" t="str">
        <f t="shared" si="868"/>
        <v/>
      </c>
      <c r="L1945" t="str">
        <f t="shared" si="869"/>
        <v/>
      </c>
      <c r="M1945" t="str">
        <f t="shared" si="870"/>
        <v/>
      </c>
      <c r="N1945" t="str">
        <f t="shared" si="871"/>
        <v/>
      </c>
      <c r="O1945" t="str">
        <f t="shared" si="872"/>
        <v/>
      </c>
      <c r="P1945" t="str">
        <f t="shared" si="873"/>
        <v/>
      </c>
      <c r="Q1945" t="str">
        <f t="shared" si="874"/>
        <v/>
      </c>
      <c r="R1945" t="str">
        <f t="shared" si="875"/>
        <v/>
      </c>
      <c r="S1945" t="str">
        <f t="shared" si="876"/>
        <v/>
      </c>
      <c r="T1945" t="str">
        <f t="shared" si="877"/>
        <v/>
      </c>
      <c r="U1945" t="str">
        <f t="shared" si="878"/>
        <v/>
      </c>
      <c r="V1945" t="str">
        <f t="shared" si="879"/>
        <v/>
      </c>
      <c r="W1945" t="str">
        <f t="shared" si="880"/>
        <v/>
      </c>
      <c r="X1945" t="str">
        <f t="shared" si="881"/>
        <v/>
      </c>
      <c r="Y1945" t="str">
        <f t="shared" si="882"/>
        <v/>
      </c>
      <c r="Z1945" t="str">
        <f t="shared" si="862"/>
        <v/>
      </c>
      <c r="AA1945" t="str">
        <f t="shared" si="883"/>
        <v/>
      </c>
      <c r="AB1945" t="str">
        <f t="shared" si="884"/>
        <v/>
      </c>
      <c r="AC1945" t="str">
        <f t="shared" si="885"/>
        <v/>
      </c>
      <c r="AD1945" t="str">
        <f t="shared" si="886"/>
        <v/>
      </c>
      <c r="AE1945" t="str">
        <f t="shared" si="887"/>
        <v/>
      </c>
      <c r="AF1945" t="str">
        <f t="shared" si="888"/>
        <v/>
      </c>
    </row>
    <row r="1946" spans="4:32" ht="14.4" hidden="1">
      <c r="D1946" t="str">
        <f t="shared" si="863"/>
        <v/>
      </c>
      <c r="E1946" t="str">
        <f t="shared" si="864"/>
        <v/>
      </c>
      <c r="F1946" t="str">
        <f t="shared" si="865"/>
        <v/>
      </c>
      <c r="G1946" t="str">
        <f t="shared" si="861"/>
        <v/>
      </c>
      <c r="I1946" t="str">
        <f t="shared" si="866"/>
        <v/>
      </c>
      <c r="J1946" t="str">
        <f t="shared" si="867"/>
        <v/>
      </c>
      <c r="K1946" t="str">
        <f t="shared" si="868"/>
        <v/>
      </c>
      <c r="L1946" t="str">
        <f t="shared" si="869"/>
        <v/>
      </c>
      <c r="M1946" t="str">
        <f t="shared" si="870"/>
        <v/>
      </c>
      <c r="N1946" t="str">
        <f t="shared" si="871"/>
        <v/>
      </c>
      <c r="O1946" t="str">
        <f t="shared" si="872"/>
        <v/>
      </c>
      <c r="P1946" t="str">
        <f t="shared" si="873"/>
        <v/>
      </c>
      <c r="Q1946" t="str">
        <f t="shared" si="874"/>
        <v/>
      </c>
      <c r="R1946" t="str">
        <f t="shared" si="875"/>
        <v/>
      </c>
      <c r="S1946" t="str">
        <f t="shared" si="876"/>
        <v/>
      </c>
      <c r="T1946" t="str">
        <f t="shared" si="877"/>
        <v/>
      </c>
      <c r="U1946" t="str">
        <f t="shared" si="878"/>
        <v/>
      </c>
      <c r="V1946" t="str">
        <f t="shared" si="879"/>
        <v/>
      </c>
      <c r="W1946" t="str">
        <f t="shared" si="880"/>
        <v/>
      </c>
      <c r="X1946" t="str">
        <f t="shared" si="881"/>
        <v/>
      </c>
      <c r="Y1946" t="str">
        <f t="shared" si="882"/>
        <v/>
      </c>
      <c r="Z1946" t="str">
        <f t="shared" si="862"/>
        <v/>
      </c>
      <c r="AA1946" t="str">
        <f t="shared" si="883"/>
        <v/>
      </c>
      <c r="AB1946" t="str">
        <f t="shared" si="884"/>
        <v/>
      </c>
      <c r="AC1946" t="str">
        <f t="shared" si="885"/>
        <v/>
      </c>
      <c r="AD1946" t="str">
        <f t="shared" si="886"/>
        <v/>
      </c>
      <c r="AE1946" t="str">
        <f t="shared" si="887"/>
        <v/>
      </c>
      <c r="AF1946" t="str">
        <f t="shared" si="888"/>
        <v/>
      </c>
    </row>
    <row r="1947" spans="4:32" ht="14.4" hidden="1">
      <c r="D1947" t="str">
        <f t="shared" si="863"/>
        <v/>
      </c>
      <c r="E1947" t="str">
        <f t="shared" si="864"/>
        <v/>
      </c>
      <c r="F1947" t="str">
        <f t="shared" si="865"/>
        <v/>
      </c>
      <c r="G1947" t="str">
        <f t="shared" si="861"/>
        <v/>
      </c>
      <c r="I1947" t="str">
        <f t="shared" si="866"/>
        <v/>
      </c>
      <c r="J1947" t="str">
        <f t="shared" si="867"/>
        <v/>
      </c>
      <c r="K1947" t="str">
        <f t="shared" si="868"/>
        <v/>
      </c>
      <c r="L1947" t="str">
        <f t="shared" si="869"/>
        <v/>
      </c>
      <c r="M1947" t="str">
        <f t="shared" si="870"/>
        <v/>
      </c>
      <c r="N1947" t="str">
        <f t="shared" si="871"/>
        <v/>
      </c>
      <c r="O1947" t="str">
        <f t="shared" si="872"/>
        <v/>
      </c>
      <c r="P1947" t="str">
        <f t="shared" si="873"/>
        <v/>
      </c>
      <c r="Q1947" t="str">
        <f t="shared" si="874"/>
        <v/>
      </c>
      <c r="R1947" t="str">
        <f t="shared" si="875"/>
        <v/>
      </c>
      <c r="S1947" t="str">
        <f t="shared" si="876"/>
        <v/>
      </c>
      <c r="T1947" t="str">
        <f t="shared" si="877"/>
        <v/>
      </c>
      <c r="U1947" t="str">
        <f t="shared" si="878"/>
        <v/>
      </c>
      <c r="V1947" t="str">
        <f t="shared" si="879"/>
        <v/>
      </c>
      <c r="W1947" t="str">
        <f t="shared" si="880"/>
        <v/>
      </c>
      <c r="X1947" t="str">
        <f t="shared" si="881"/>
        <v/>
      </c>
      <c r="Y1947" t="str">
        <f t="shared" si="882"/>
        <v/>
      </c>
      <c r="Z1947" t="str">
        <f t="shared" si="862"/>
        <v/>
      </c>
      <c r="AA1947" t="str">
        <f t="shared" si="883"/>
        <v/>
      </c>
      <c r="AB1947" t="str">
        <f t="shared" si="884"/>
        <v/>
      </c>
      <c r="AC1947" t="str">
        <f t="shared" si="885"/>
        <v/>
      </c>
      <c r="AD1947" t="str">
        <f t="shared" si="886"/>
        <v/>
      </c>
      <c r="AE1947" t="str">
        <f t="shared" si="887"/>
        <v/>
      </c>
      <c r="AF1947" t="str">
        <f t="shared" si="888"/>
        <v/>
      </c>
    </row>
    <row r="1948" spans="4:32" ht="14.4" hidden="1">
      <c r="D1948" t="str">
        <f t="shared" si="863"/>
        <v/>
      </c>
      <c r="E1948" t="str">
        <f t="shared" si="864"/>
        <v/>
      </c>
      <c r="F1948" t="str">
        <f t="shared" si="865"/>
        <v/>
      </c>
      <c r="G1948" t="str">
        <f t="shared" si="861"/>
        <v/>
      </c>
      <c r="I1948" t="str">
        <f t="shared" si="866"/>
        <v/>
      </c>
      <c r="J1948" t="str">
        <f t="shared" si="867"/>
        <v/>
      </c>
      <c r="K1948" t="str">
        <f t="shared" si="868"/>
        <v/>
      </c>
      <c r="L1948" t="str">
        <f t="shared" si="869"/>
        <v/>
      </c>
      <c r="M1948" t="str">
        <f t="shared" si="870"/>
        <v/>
      </c>
      <c r="N1948" t="str">
        <f t="shared" si="871"/>
        <v/>
      </c>
      <c r="O1948" t="str">
        <f t="shared" si="872"/>
        <v/>
      </c>
      <c r="P1948" t="str">
        <f t="shared" si="873"/>
        <v/>
      </c>
      <c r="Q1948" t="str">
        <f t="shared" si="874"/>
        <v/>
      </c>
      <c r="R1948" t="str">
        <f t="shared" si="875"/>
        <v/>
      </c>
      <c r="S1948" t="str">
        <f t="shared" si="876"/>
        <v/>
      </c>
      <c r="T1948" t="str">
        <f t="shared" si="877"/>
        <v/>
      </c>
      <c r="U1948" t="str">
        <f t="shared" si="878"/>
        <v/>
      </c>
      <c r="V1948" t="str">
        <f t="shared" si="879"/>
        <v/>
      </c>
      <c r="W1948" t="str">
        <f t="shared" si="880"/>
        <v/>
      </c>
      <c r="X1948" t="str">
        <f t="shared" si="881"/>
        <v/>
      </c>
      <c r="Y1948" t="str">
        <f t="shared" si="882"/>
        <v/>
      </c>
      <c r="Z1948" t="str">
        <f t="shared" si="862"/>
        <v/>
      </c>
      <c r="AA1948" t="str">
        <f t="shared" si="883"/>
        <v/>
      </c>
      <c r="AB1948" t="str">
        <f t="shared" si="884"/>
        <v/>
      </c>
      <c r="AC1948" t="str">
        <f t="shared" si="885"/>
        <v/>
      </c>
      <c r="AD1948" t="str">
        <f t="shared" si="886"/>
        <v/>
      </c>
      <c r="AE1948" t="str">
        <f t="shared" si="887"/>
        <v/>
      </c>
      <c r="AF1948" t="str">
        <f t="shared" si="888"/>
        <v/>
      </c>
    </row>
    <row r="1949" spans="4:32" ht="14.4" hidden="1">
      <c r="D1949" t="str">
        <f t="shared" si="863"/>
        <v/>
      </c>
      <c r="E1949" t="str">
        <f t="shared" si="864"/>
        <v/>
      </c>
      <c r="F1949" t="str">
        <f t="shared" si="865"/>
        <v/>
      </c>
      <c r="G1949" t="str">
        <f t="shared" si="861"/>
        <v/>
      </c>
      <c r="I1949" t="str">
        <f t="shared" si="866"/>
        <v/>
      </c>
      <c r="J1949" t="str">
        <f t="shared" si="867"/>
        <v/>
      </c>
      <c r="K1949" t="str">
        <f t="shared" si="868"/>
        <v/>
      </c>
      <c r="L1949" t="str">
        <f t="shared" si="869"/>
        <v/>
      </c>
      <c r="M1949" t="str">
        <f t="shared" si="870"/>
        <v/>
      </c>
      <c r="N1949" t="str">
        <f t="shared" si="871"/>
        <v/>
      </c>
      <c r="O1949" t="str">
        <f t="shared" si="872"/>
        <v/>
      </c>
      <c r="P1949" t="str">
        <f t="shared" si="873"/>
        <v/>
      </c>
      <c r="Q1949" t="str">
        <f t="shared" si="874"/>
        <v/>
      </c>
      <c r="R1949" t="str">
        <f t="shared" si="875"/>
        <v/>
      </c>
      <c r="S1949" t="str">
        <f t="shared" si="876"/>
        <v/>
      </c>
      <c r="T1949" t="str">
        <f t="shared" si="877"/>
        <v/>
      </c>
      <c r="U1949" t="str">
        <f t="shared" si="878"/>
        <v/>
      </c>
      <c r="V1949" t="str">
        <f t="shared" si="879"/>
        <v/>
      </c>
      <c r="W1949" t="str">
        <f t="shared" si="880"/>
        <v/>
      </c>
      <c r="X1949" t="str">
        <f t="shared" si="881"/>
        <v/>
      </c>
      <c r="Y1949" t="str">
        <f t="shared" si="882"/>
        <v/>
      </c>
      <c r="Z1949" t="str">
        <f t="shared" si="862"/>
        <v/>
      </c>
      <c r="AA1949" t="str">
        <f t="shared" si="883"/>
        <v/>
      </c>
      <c r="AB1949" t="str">
        <f t="shared" si="884"/>
        <v/>
      </c>
      <c r="AC1949" t="str">
        <f t="shared" si="885"/>
        <v/>
      </c>
      <c r="AD1949" t="str">
        <f t="shared" si="886"/>
        <v/>
      </c>
      <c r="AE1949" t="str">
        <f t="shared" si="887"/>
        <v/>
      </c>
      <c r="AF1949" t="str">
        <f t="shared" si="888"/>
        <v/>
      </c>
    </row>
    <row r="1950" spans="4:32" ht="14.4" hidden="1">
      <c r="D1950" t="str">
        <f t="shared" si="863"/>
        <v/>
      </c>
      <c r="E1950" t="str">
        <f t="shared" si="864"/>
        <v/>
      </c>
      <c r="F1950" t="str">
        <f t="shared" si="865"/>
        <v/>
      </c>
      <c r="G1950" t="str">
        <f t="shared" si="861"/>
        <v/>
      </c>
      <c r="I1950" t="str">
        <f t="shared" si="866"/>
        <v/>
      </c>
      <c r="J1950" t="str">
        <f t="shared" si="867"/>
        <v/>
      </c>
      <c r="K1950" t="str">
        <f t="shared" si="868"/>
        <v/>
      </c>
      <c r="L1950" t="str">
        <f t="shared" si="869"/>
        <v/>
      </c>
      <c r="M1950" t="str">
        <f t="shared" si="870"/>
        <v/>
      </c>
      <c r="N1950" t="str">
        <f t="shared" si="871"/>
        <v/>
      </c>
      <c r="O1950" t="str">
        <f t="shared" si="872"/>
        <v/>
      </c>
      <c r="P1950" t="str">
        <f t="shared" si="873"/>
        <v/>
      </c>
      <c r="Q1950" t="str">
        <f t="shared" si="874"/>
        <v/>
      </c>
      <c r="R1950" t="str">
        <f t="shared" si="875"/>
        <v/>
      </c>
      <c r="S1950" t="str">
        <f t="shared" si="876"/>
        <v/>
      </c>
      <c r="T1950" t="str">
        <f t="shared" si="877"/>
        <v/>
      </c>
      <c r="U1950" t="str">
        <f t="shared" si="878"/>
        <v/>
      </c>
      <c r="V1950" t="str">
        <f t="shared" si="879"/>
        <v/>
      </c>
      <c r="W1950" t="str">
        <f t="shared" si="880"/>
        <v/>
      </c>
      <c r="X1950" t="str">
        <f t="shared" si="881"/>
        <v/>
      </c>
      <c r="Y1950" t="str">
        <f t="shared" si="882"/>
        <v/>
      </c>
      <c r="Z1950" t="str">
        <f t="shared" si="862"/>
        <v/>
      </c>
      <c r="AA1950" t="str">
        <f t="shared" si="883"/>
        <v/>
      </c>
      <c r="AB1950" t="str">
        <f t="shared" si="884"/>
        <v/>
      </c>
      <c r="AC1950" t="str">
        <f t="shared" si="885"/>
        <v/>
      </c>
      <c r="AD1950" t="str">
        <f t="shared" si="886"/>
        <v/>
      </c>
      <c r="AE1950" t="str">
        <f t="shared" si="887"/>
        <v/>
      </c>
      <c r="AF1950" t="str">
        <f t="shared" si="888"/>
        <v/>
      </c>
    </row>
    <row r="1951" spans="4:32" ht="14.4" hidden="1">
      <c r="D1951" t="str">
        <f t="shared" si="863"/>
        <v/>
      </c>
      <c r="E1951" t="str">
        <f t="shared" si="864"/>
        <v/>
      </c>
      <c r="F1951" t="str">
        <f t="shared" si="865"/>
        <v/>
      </c>
      <c r="G1951" t="str">
        <f t="shared" si="861"/>
        <v/>
      </c>
      <c r="I1951" t="str">
        <f t="shared" si="866"/>
        <v/>
      </c>
      <c r="J1951" t="str">
        <f t="shared" si="867"/>
        <v/>
      </c>
      <c r="K1951" t="str">
        <f t="shared" si="868"/>
        <v/>
      </c>
      <c r="L1951" t="str">
        <f t="shared" si="869"/>
        <v/>
      </c>
      <c r="M1951" t="str">
        <f t="shared" si="870"/>
        <v/>
      </c>
      <c r="N1951" t="str">
        <f t="shared" si="871"/>
        <v/>
      </c>
      <c r="O1951" t="str">
        <f t="shared" si="872"/>
        <v/>
      </c>
      <c r="P1951" t="str">
        <f t="shared" si="873"/>
        <v/>
      </c>
      <c r="Q1951" t="str">
        <f t="shared" si="874"/>
        <v/>
      </c>
      <c r="R1951" t="str">
        <f t="shared" si="875"/>
        <v/>
      </c>
      <c r="S1951" t="str">
        <f t="shared" si="876"/>
        <v/>
      </c>
      <c r="T1951" t="str">
        <f t="shared" si="877"/>
        <v/>
      </c>
      <c r="U1951" t="str">
        <f t="shared" si="878"/>
        <v/>
      </c>
      <c r="V1951" t="str">
        <f t="shared" si="879"/>
        <v/>
      </c>
      <c r="W1951" t="str">
        <f t="shared" si="880"/>
        <v/>
      </c>
      <c r="X1951" t="str">
        <f t="shared" si="881"/>
        <v/>
      </c>
      <c r="Y1951" t="str">
        <f t="shared" si="882"/>
        <v/>
      </c>
      <c r="Z1951" t="str">
        <f t="shared" si="862"/>
        <v/>
      </c>
      <c r="AA1951" t="str">
        <f t="shared" si="883"/>
        <v/>
      </c>
      <c r="AB1951" t="str">
        <f t="shared" si="884"/>
        <v/>
      </c>
      <c r="AC1951" t="str">
        <f t="shared" si="885"/>
        <v/>
      </c>
      <c r="AD1951" t="str">
        <f t="shared" si="886"/>
        <v/>
      </c>
      <c r="AE1951" t="str">
        <f t="shared" si="887"/>
        <v/>
      </c>
      <c r="AF1951" t="str">
        <f t="shared" si="888"/>
        <v/>
      </c>
    </row>
    <row r="1952" spans="4:32" ht="14.4" hidden="1">
      <c r="D1952" t="str">
        <f t="shared" si="863"/>
        <v/>
      </c>
      <c r="E1952" t="str">
        <f t="shared" si="864"/>
        <v/>
      </c>
      <c r="F1952" t="str">
        <f t="shared" si="865"/>
        <v/>
      </c>
      <c r="G1952" t="str">
        <f t="shared" si="861"/>
        <v/>
      </c>
      <c r="I1952" t="str">
        <f t="shared" si="866"/>
        <v/>
      </c>
      <c r="J1952" t="str">
        <f t="shared" si="867"/>
        <v/>
      </c>
      <c r="K1952" t="str">
        <f t="shared" si="868"/>
        <v/>
      </c>
      <c r="L1952" t="str">
        <f t="shared" si="869"/>
        <v/>
      </c>
      <c r="M1952" t="str">
        <f t="shared" si="870"/>
        <v/>
      </c>
      <c r="N1952" t="str">
        <f t="shared" si="871"/>
        <v/>
      </c>
      <c r="O1952" t="str">
        <f t="shared" si="872"/>
        <v/>
      </c>
      <c r="P1952" t="str">
        <f t="shared" si="873"/>
        <v/>
      </c>
      <c r="Q1952" t="str">
        <f t="shared" si="874"/>
        <v/>
      </c>
      <c r="R1952" t="str">
        <f t="shared" si="875"/>
        <v/>
      </c>
      <c r="S1952" t="str">
        <f t="shared" si="876"/>
        <v/>
      </c>
      <c r="T1952" t="str">
        <f t="shared" si="877"/>
        <v/>
      </c>
      <c r="U1952" t="str">
        <f t="shared" si="878"/>
        <v/>
      </c>
      <c r="V1952" t="str">
        <f t="shared" si="879"/>
        <v/>
      </c>
      <c r="W1952" t="str">
        <f t="shared" si="880"/>
        <v/>
      </c>
      <c r="X1952" t="str">
        <f t="shared" si="881"/>
        <v/>
      </c>
      <c r="Y1952" t="str">
        <f t="shared" si="882"/>
        <v/>
      </c>
      <c r="Z1952" t="str">
        <f t="shared" si="862"/>
        <v/>
      </c>
      <c r="AA1952" t="str">
        <f t="shared" si="883"/>
        <v/>
      </c>
      <c r="AB1952" t="str">
        <f t="shared" si="884"/>
        <v/>
      </c>
      <c r="AC1952" t="str">
        <f t="shared" si="885"/>
        <v/>
      </c>
      <c r="AD1952" t="str">
        <f t="shared" si="886"/>
        <v/>
      </c>
      <c r="AE1952" t="str">
        <f t="shared" si="887"/>
        <v/>
      </c>
      <c r="AF1952" t="str">
        <f t="shared" si="888"/>
        <v/>
      </c>
    </row>
    <row r="1953" spans="4:32" ht="14.4" hidden="1">
      <c r="D1953" t="str">
        <f t="shared" si="863"/>
        <v/>
      </c>
      <c r="E1953" t="str">
        <f t="shared" si="864"/>
        <v/>
      </c>
      <c r="F1953" t="str">
        <f t="shared" si="865"/>
        <v/>
      </c>
      <c r="G1953" t="str">
        <f t="shared" si="861"/>
        <v/>
      </c>
      <c r="I1953" t="str">
        <f t="shared" si="866"/>
        <v/>
      </c>
      <c r="J1953" t="str">
        <f t="shared" si="867"/>
        <v/>
      </c>
      <c r="K1953" t="str">
        <f t="shared" si="868"/>
        <v/>
      </c>
      <c r="L1953" t="str">
        <f t="shared" si="869"/>
        <v/>
      </c>
      <c r="M1953" t="str">
        <f t="shared" si="870"/>
        <v/>
      </c>
      <c r="N1953" t="str">
        <f t="shared" si="871"/>
        <v/>
      </c>
      <c r="O1953" t="str">
        <f t="shared" si="872"/>
        <v/>
      </c>
      <c r="P1953" t="str">
        <f t="shared" si="873"/>
        <v/>
      </c>
      <c r="Q1953" t="str">
        <f t="shared" si="874"/>
        <v/>
      </c>
      <c r="R1953" t="str">
        <f t="shared" si="875"/>
        <v/>
      </c>
      <c r="S1953" t="str">
        <f t="shared" si="876"/>
        <v/>
      </c>
      <c r="T1953" t="str">
        <f t="shared" si="877"/>
        <v/>
      </c>
      <c r="U1953" t="str">
        <f t="shared" si="878"/>
        <v/>
      </c>
      <c r="V1953" t="str">
        <f t="shared" si="879"/>
        <v/>
      </c>
      <c r="W1953" t="str">
        <f t="shared" si="880"/>
        <v/>
      </c>
      <c r="X1953" t="str">
        <f t="shared" si="881"/>
        <v/>
      </c>
      <c r="Y1953" t="str">
        <f t="shared" si="882"/>
        <v/>
      </c>
      <c r="Z1953" t="str">
        <f t="shared" si="862"/>
        <v/>
      </c>
      <c r="AA1953" t="str">
        <f t="shared" si="883"/>
        <v/>
      </c>
      <c r="AB1953" t="str">
        <f t="shared" si="884"/>
        <v/>
      </c>
      <c r="AC1953" t="str">
        <f t="shared" si="885"/>
        <v/>
      </c>
      <c r="AD1953" t="str">
        <f t="shared" si="886"/>
        <v/>
      </c>
      <c r="AE1953" t="str">
        <f t="shared" si="887"/>
        <v/>
      </c>
      <c r="AF1953" t="str">
        <f t="shared" si="888"/>
        <v/>
      </c>
    </row>
    <row r="1954" spans="4:32" ht="14.4" hidden="1">
      <c r="D1954" t="str">
        <f t="shared" si="863"/>
        <v/>
      </c>
      <c r="E1954" t="str">
        <f t="shared" si="864"/>
        <v/>
      </c>
      <c r="F1954" t="str">
        <f t="shared" si="865"/>
        <v/>
      </c>
      <c r="G1954" t="str">
        <f t="shared" ref="G1954:G2000" si="889">IF(ISBLANK(A1954),"",IF(ISNUMBER(SEARCH("Windows 11 Home",BR1954)),"Windows 11 Home",IF(ISNUMBER(SEARCH("Windows 11 Pro",BR1954)),"Windows 11 Pro",IF(ISNUMBER(SEARCH("Chrome",AM1954)),"ChromeOS",""))))</f>
        <v/>
      </c>
      <c r="I1954" t="str">
        <f t="shared" si="866"/>
        <v/>
      </c>
      <c r="J1954" t="str">
        <f t="shared" si="867"/>
        <v/>
      </c>
      <c r="K1954" t="str">
        <f t="shared" si="868"/>
        <v/>
      </c>
      <c r="L1954" t="str">
        <f t="shared" si="869"/>
        <v/>
      </c>
      <c r="M1954" t="str">
        <f t="shared" si="870"/>
        <v/>
      </c>
      <c r="N1954" t="str">
        <f t="shared" si="871"/>
        <v/>
      </c>
      <c r="O1954" t="str">
        <f t="shared" si="872"/>
        <v/>
      </c>
      <c r="P1954" t="str">
        <f t="shared" si="873"/>
        <v/>
      </c>
      <c r="Q1954" t="str">
        <f t="shared" si="874"/>
        <v/>
      </c>
      <c r="R1954" t="str">
        <f t="shared" si="875"/>
        <v/>
      </c>
      <c r="S1954" t="str">
        <f t="shared" si="876"/>
        <v/>
      </c>
      <c r="T1954" t="str">
        <f t="shared" si="877"/>
        <v/>
      </c>
      <c r="U1954" t="str">
        <f t="shared" si="878"/>
        <v/>
      </c>
      <c r="V1954" t="str">
        <f t="shared" si="879"/>
        <v/>
      </c>
      <c r="W1954" t="str">
        <f t="shared" si="880"/>
        <v/>
      </c>
      <c r="X1954" t="str">
        <f t="shared" si="881"/>
        <v/>
      </c>
      <c r="Y1954" t="str">
        <f t="shared" si="882"/>
        <v/>
      </c>
      <c r="Z1954" t="str">
        <f t="shared" si="862"/>
        <v/>
      </c>
      <c r="AA1954" t="str">
        <f t="shared" si="883"/>
        <v/>
      </c>
      <c r="AB1954" t="str">
        <f t="shared" si="884"/>
        <v/>
      </c>
      <c r="AC1954" t="str">
        <f t="shared" si="885"/>
        <v/>
      </c>
      <c r="AD1954" t="str">
        <f t="shared" si="886"/>
        <v/>
      </c>
      <c r="AE1954" t="str">
        <f t="shared" si="887"/>
        <v/>
      </c>
      <c r="AF1954" t="str">
        <f t="shared" si="888"/>
        <v/>
      </c>
    </row>
    <row r="1955" spans="4:32" ht="14.4" hidden="1">
      <c r="D1955" t="str">
        <f t="shared" si="863"/>
        <v/>
      </c>
      <c r="E1955" t="str">
        <f t="shared" si="864"/>
        <v/>
      </c>
      <c r="F1955" t="str">
        <f t="shared" si="865"/>
        <v/>
      </c>
      <c r="G1955" t="str">
        <f t="shared" si="889"/>
        <v/>
      </c>
      <c r="I1955" t="str">
        <f t="shared" si="866"/>
        <v/>
      </c>
      <c r="J1955" t="str">
        <f t="shared" si="867"/>
        <v/>
      </c>
      <c r="K1955" t="str">
        <f t="shared" si="868"/>
        <v/>
      </c>
      <c r="L1955" t="str">
        <f t="shared" si="869"/>
        <v/>
      </c>
      <c r="M1955" t="str">
        <f t="shared" si="870"/>
        <v/>
      </c>
      <c r="N1955" t="str">
        <f t="shared" si="871"/>
        <v/>
      </c>
      <c r="O1955" t="str">
        <f t="shared" si="872"/>
        <v/>
      </c>
      <c r="P1955" t="str">
        <f t="shared" si="873"/>
        <v/>
      </c>
      <c r="Q1955" t="str">
        <f t="shared" si="874"/>
        <v/>
      </c>
      <c r="R1955" t="str">
        <f t="shared" si="875"/>
        <v/>
      </c>
      <c r="S1955" t="str">
        <f t="shared" si="876"/>
        <v/>
      </c>
      <c r="T1955" t="str">
        <f t="shared" si="877"/>
        <v/>
      </c>
      <c r="U1955" t="str">
        <f t="shared" si="878"/>
        <v/>
      </c>
      <c r="V1955" t="str">
        <f t="shared" si="879"/>
        <v/>
      </c>
      <c r="W1955" t="str">
        <f t="shared" si="880"/>
        <v/>
      </c>
      <c r="X1955" t="str">
        <f t="shared" si="881"/>
        <v/>
      </c>
      <c r="Y1955" t="str">
        <f t="shared" si="882"/>
        <v/>
      </c>
      <c r="Z1955" t="str">
        <f t="shared" si="862"/>
        <v/>
      </c>
      <c r="AA1955" t="str">
        <f t="shared" si="883"/>
        <v/>
      </c>
      <c r="AB1955" t="str">
        <f t="shared" si="884"/>
        <v/>
      </c>
      <c r="AC1955" t="str">
        <f t="shared" si="885"/>
        <v/>
      </c>
      <c r="AD1955" t="str">
        <f t="shared" si="886"/>
        <v/>
      </c>
      <c r="AE1955" t="str">
        <f t="shared" si="887"/>
        <v/>
      </c>
      <c r="AF1955" t="str">
        <f t="shared" si="888"/>
        <v/>
      </c>
    </row>
    <row r="1956" spans="4:32" ht="14.4" hidden="1">
      <c r="D1956" t="str">
        <f t="shared" si="863"/>
        <v/>
      </c>
      <c r="E1956" t="str">
        <f t="shared" si="864"/>
        <v/>
      </c>
      <c r="F1956" t="str">
        <f t="shared" si="865"/>
        <v/>
      </c>
      <c r="G1956" t="str">
        <f t="shared" si="889"/>
        <v/>
      </c>
      <c r="I1956" t="str">
        <f t="shared" si="866"/>
        <v/>
      </c>
      <c r="J1956" t="str">
        <f t="shared" si="867"/>
        <v/>
      </c>
      <c r="K1956" t="str">
        <f t="shared" si="868"/>
        <v/>
      </c>
      <c r="L1956" t="str">
        <f t="shared" si="869"/>
        <v/>
      </c>
      <c r="M1956" t="str">
        <f t="shared" si="870"/>
        <v/>
      </c>
      <c r="N1956" t="str">
        <f t="shared" si="871"/>
        <v/>
      </c>
      <c r="O1956" t="str">
        <f t="shared" si="872"/>
        <v/>
      </c>
      <c r="P1956" t="str">
        <f t="shared" si="873"/>
        <v/>
      </c>
      <c r="Q1956" t="str">
        <f t="shared" si="874"/>
        <v/>
      </c>
      <c r="R1956" t="str">
        <f t="shared" si="875"/>
        <v/>
      </c>
      <c r="S1956" t="str">
        <f t="shared" si="876"/>
        <v/>
      </c>
      <c r="T1956" t="str">
        <f t="shared" si="877"/>
        <v/>
      </c>
      <c r="U1956" t="str">
        <f t="shared" si="878"/>
        <v/>
      </c>
      <c r="V1956" t="str">
        <f t="shared" si="879"/>
        <v/>
      </c>
      <c r="W1956" t="str">
        <f t="shared" si="880"/>
        <v/>
      </c>
      <c r="X1956" t="str">
        <f t="shared" si="881"/>
        <v/>
      </c>
      <c r="Y1956" t="str">
        <f t="shared" si="882"/>
        <v/>
      </c>
      <c r="Z1956" t="str">
        <f t="shared" si="862"/>
        <v/>
      </c>
      <c r="AA1956" t="str">
        <f t="shared" si="883"/>
        <v/>
      </c>
      <c r="AB1956" t="str">
        <f t="shared" si="884"/>
        <v/>
      </c>
      <c r="AC1956" t="str">
        <f t="shared" si="885"/>
        <v/>
      </c>
      <c r="AD1956" t="str">
        <f t="shared" si="886"/>
        <v/>
      </c>
      <c r="AE1956" t="str">
        <f t="shared" si="887"/>
        <v/>
      </c>
      <c r="AF1956" t="str">
        <f t="shared" si="888"/>
        <v/>
      </c>
    </row>
    <row r="1957" spans="4:32" ht="14.4" hidden="1">
      <c r="D1957" t="str">
        <f t="shared" si="863"/>
        <v/>
      </c>
      <c r="E1957" t="str">
        <f t="shared" si="864"/>
        <v/>
      </c>
      <c r="F1957" t="str">
        <f t="shared" si="865"/>
        <v/>
      </c>
      <c r="G1957" t="str">
        <f t="shared" si="889"/>
        <v/>
      </c>
      <c r="I1957" t="str">
        <f t="shared" si="866"/>
        <v/>
      </c>
      <c r="J1957" t="str">
        <f t="shared" si="867"/>
        <v/>
      </c>
      <c r="K1957" t="str">
        <f t="shared" si="868"/>
        <v/>
      </c>
      <c r="L1957" t="str">
        <f t="shared" si="869"/>
        <v/>
      </c>
      <c r="M1957" t="str">
        <f t="shared" si="870"/>
        <v/>
      </c>
      <c r="N1957" t="str">
        <f t="shared" si="871"/>
        <v/>
      </c>
      <c r="O1957" t="str">
        <f t="shared" si="872"/>
        <v/>
      </c>
      <c r="P1957" t="str">
        <f t="shared" si="873"/>
        <v/>
      </c>
      <c r="Q1957" t="str">
        <f t="shared" si="874"/>
        <v/>
      </c>
      <c r="R1957" t="str">
        <f t="shared" si="875"/>
        <v/>
      </c>
      <c r="S1957" t="str">
        <f t="shared" si="876"/>
        <v/>
      </c>
      <c r="T1957" t="str">
        <f t="shared" si="877"/>
        <v/>
      </c>
      <c r="U1957" t="str">
        <f t="shared" si="878"/>
        <v/>
      </c>
      <c r="V1957" t="str">
        <f t="shared" si="879"/>
        <v/>
      </c>
      <c r="W1957" t="str">
        <f t="shared" si="880"/>
        <v/>
      </c>
      <c r="X1957" t="str">
        <f t="shared" si="881"/>
        <v/>
      </c>
      <c r="Y1957" t="str">
        <f t="shared" si="882"/>
        <v/>
      </c>
      <c r="Z1957" t="str">
        <f t="shared" si="862"/>
        <v/>
      </c>
      <c r="AA1957" t="str">
        <f t="shared" si="883"/>
        <v/>
      </c>
      <c r="AB1957" t="str">
        <f t="shared" si="884"/>
        <v/>
      </c>
      <c r="AC1957" t="str">
        <f t="shared" si="885"/>
        <v/>
      </c>
      <c r="AD1957" t="str">
        <f t="shared" si="886"/>
        <v/>
      </c>
      <c r="AE1957" t="str">
        <f t="shared" si="887"/>
        <v/>
      </c>
      <c r="AF1957" t="str">
        <f t="shared" si="888"/>
        <v/>
      </c>
    </row>
    <row r="1958" spans="4:32" ht="14.4" hidden="1">
      <c r="D1958" t="str">
        <f t="shared" si="863"/>
        <v/>
      </c>
      <c r="E1958" t="str">
        <f t="shared" si="864"/>
        <v/>
      </c>
      <c r="F1958" t="str">
        <f t="shared" si="865"/>
        <v/>
      </c>
      <c r="G1958" t="str">
        <f t="shared" si="889"/>
        <v/>
      </c>
      <c r="I1958" t="str">
        <f t="shared" si="866"/>
        <v/>
      </c>
      <c r="J1958" t="str">
        <f t="shared" si="867"/>
        <v/>
      </c>
      <c r="K1958" t="str">
        <f t="shared" si="868"/>
        <v/>
      </c>
      <c r="L1958" t="str">
        <f t="shared" si="869"/>
        <v/>
      </c>
      <c r="M1958" t="str">
        <f t="shared" si="870"/>
        <v/>
      </c>
      <c r="N1958" t="str">
        <f t="shared" si="871"/>
        <v/>
      </c>
      <c r="O1958" t="str">
        <f t="shared" si="872"/>
        <v/>
      </c>
      <c r="P1958" t="str">
        <f t="shared" si="873"/>
        <v/>
      </c>
      <c r="Q1958" t="str">
        <f t="shared" si="874"/>
        <v/>
      </c>
      <c r="R1958" t="str">
        <f t="shared" si="875"/>
        <v/>
      </c>
      <c r="S1958" t="str">
        <f t="shared" si="876"/>
        <v/>
      </c>
      <c r="T1958" t="str">
        <f t="shared" si="877"/>
        <v/>
      </c>
      <c r="U1958" t="str">
        <f t="shared" si="878"/>
        <v/>
      </c>
      <c r="V1958" t="str">
        <f t="shared" si="879"/>
        <v/>
      </c>
      <c r="W1958" t="str">
        <f t="shared" si="880"/>
        <v/>
      </c>
      <c r="X1958" t="str">
        <f t="shared" si="881"/>
        <v/>
      </c>
      <c r="Y1958" t="str">
        <f t="shared" si="882"/>
        <v/>
      </c>
      <c r="Z1958" t="str">
        <f t="shared" si="862"/>
        <v/>
      </c>
      <c r="AA1958" t="str">
        <f t="shared" si="883"/>
        <v/>
      </c>
      <c r="AB1958" t="str">
        <f t="shared" si="884"/>
        <v/>
      </c>
      <c r="AC1958" t="str">
        <f t="shared" si="885"/>
        <v/>
      </c>
      <c r="AD1958" t="str">
        <f t="shared" si="886"/>
        <v/>
      </c>
      <c r="AE1958" t="str">
        <f t="shared" si="887"/>
        <v/>
      </c>
      <c r="AF1958" t="str">
        <f t="shared" si="888"/>
        <v/>
      </c>
    </row>
    <row r="1959" spans="4:32" ht="14.4" hidden="1">
      <c r="D1959" t="str">
        <f t="shared" si="863"/>
        <v/>
      </c>
      <c r="E1959" t="str">
        <f t="shared" si="864"/>
        <v/>
      </c>
      <c r="F1959" t="str">
        <f t="shared" si="865"/>
        <v/>
      </c>
      <c r="G1959" t="str">
        <f t="shared" si="889"/>
        <v/>
      </c>
      <c r="I1959" t="str">
        <f t="shared" si="866"/>
        <v/>
      </c>
      <c r="J1959" t="str">
        <f t="shared" si="867"/>
        <v/>
      </c>
      <c r="K1959" t="str">
        <f t="shared" si="868"/>
        <v/>
      </c>
      <c r="L1959" t="str">
        <f t="shared" si="869"/>
        <v/>
      </c>
      <c r="M1959" t="str">
        <f t="shared" si="870"/>
        <v/>
      </c>
      <c r="N1959" t="str">
        <f t="shared" si="871"/>
        <v/>
      </c>
      <c r="O1959" t="str">
        <f t="shared" si="872"/>
        <v/>
      </c>
      <c r="P1959" t="str">
        <f t="shared" si="873"/>
        <v/>
      </c>
      <c r="Q1959" t="str">
        <f t="shared" si="874"/>
        <v/>
      </c>
      <c r="R1959" t="str">
        <f t="shared" si="875"/>
        <v/>
      </c>
      <c r="S1959" t="str">
        <f t="shared" si="876"/>
        <v/>
      </c>
      <c r="T1959" t="str">
        <f t="shared" si="877"/>
        <v/>
      </c>
      <c r="U1959" t="str">
        <f t="shared" si="878"/>
        <v/>
      </c>
      <c r="V1959" t="str">
        <f t="shared" si="879"/>
        <v/>
      </c>
      <c r="W1959" t="str">
        <f t="shared" si="880"/>
        <v/>
      </c>
      <c r="X1959" t="str">
        <f t="shared" si="881"/>
        <v/>
      </c>
      <c r="Y1959" t="str">
        <f t="shared" si="882"/>
        <v/>
      </c>
      <c r="Z1959" t="str">
        <f t="shared" si="862"/>
        <v/>
      </c>
      <c r="AA1959" t="str">
        <f t="shared" si="883"/>
        <v/>
      </c>
      <c r="AB1959" t="str">
        <f t="shared" si="884"/>
        <v/>
      </c>
      <c r="AC1959" t="str">
        <f t="shared" si="885"/>
        <v/>
      </c>
      <c r="AD1959" t="str">
        <f t="shared" si="886"/>
        <v/>
      </c>
      <c r="AE1959" t="str">
        <f t="shared" si="887"/>
        <v/>
      </c>
      <c r="AF1959" t="str">
        <f t="shared" si="888"/>
        <v/>
      </c>
    </row>
    <row r="1960" spans="4:32" ht="14.4" hidden="1">
      <c r="D1960" t="str">
        <f t="shared" si="863"/>
        <v/>
      </c>
      <c r="E1960" t="str">
        <f t="shared" si="864"/>
        <v/>
      </c>
      <c r="F1960" t="str">
        <f t="shared" si="865"/>
        <v/>
      </c>
      <c r="G1960" t="str">
        <f t="shared" si="889"/>
        <v/>
      </c>
      <c r="I1960" t="str">
        <f t="shared" si="866"/>
        <v/>
      </c>
      <c r="J1960" t="str">
        <f t="shared" si="867"/>
        <v/>
      </c>
      <c r="K1960" t="str">
        <f t="shared" si="868"/>
        <v/>
      </c>
      <c r="L1960" t="str">
        <f t="shared" si="869"/>
        <v/>
      </c>
      <c r="M1960" t="str">
        <f t="shared" si="870"/>
        <v/>
      </c>
      <c r="N1960" t="str">
        <f t="shared" si="871"/>
        <v/>
      </c>
      <c r="O1960" t="str">
        <f t="shared" si="872"/>
        <v/>
      </c>
      <c r="P1960" t="str">
        <f t="shared" si="873"/>
        <v/>
      </c>
      <c r="Q1960" t="str">
        <f t="shared" si="874"/>
        <v/>
      </c>
      <c r="R1960" t="str">
        <f t="shared" si="875"/>
        <v/>
      </c>
      <c r="S1960" t="str">
        <f t="shared" si="876"/>
        <v/>
      </c>
      <c r="T1960" t="str">
        <f t="shared" si="877"/>
        <v/>
      </c>
      <c r="U1960" t="str">
        <f t="shared" si="878"/>
        <v/>
      </c>
      <c r="V1960" t="str">
        <f t="shared" si="879"/>
        <v/>
      </c>
      <c r="W1960" t="str">
        <f t="shared" si="880"/>
        <v/>
      </c>
      <c r="X1960" t="str">
        <f t="shared" si="881"/>
        <v/>
      </c>
      <c r="Y1960" t="str">
        <f t="shared" si="882"/>
        <v/>
      </c>
      <c r="Z1960" t="str">
        <f t="shared" si="862"/>
        <v/>
      </c>
      <c r="AA1960" t="str">
        <f t="shared" si="883"/>
        <v/>
      </c>
      <c r="AB1960" t="str">
        <f t="shared" si="884"/>
        <v/>
      </c>
      <c r="AC1960" t="str">
        <f t="shared" si="885"/>
        <v/>
      </c>
      <c r="AD1960" t="str">
        <f t="shared" si="886"/>
        <v/>
      </c>
      <c r="AE1960" t="str">
        <f t="shared" si="887"/>
        <v/>
      </c>
      <c r="AF1960" t="str">
        <f t="shared" si="888"/>
        <v/>
      </c>
    </row>
    <row r="1961" spans="4:32" ht="14.4" hidden="1">
      <c r="D1961" t="str">
        <f t="shared" si="863"/>
        <v/>
      </c>
      <c r="E1961" t="str">
        <f t="shared" si="864"/>
        <v/>
      </c>
      <c r="F1961" t="str">
        <f t="shared" si="865"/>
        <v/>
      </c>
      <c r="G1961" t="str">
        <f t="shared" si="889"/>
        <v/>
      </c>
      <c r="I1961" t="str">
        <f t="shared" si="866"/>
        <v/>
      </c>
      <c r="J1961" t="str">
        <f t="shared" si="867"/>
        <v/>
      </c>
      <c r="K1961" t="str">
        <f t="shared" si="868"/>
        <v/>
      </c>
      <c r="L1961" t="str">
        <f t="shared" si="869"/>
        <v/>
      </c>
      <c r="M1961" t="str">
        <f t="shared" si="870"/>
        <v/>
      </c>
      <c r="N1961" t="str">
        <f t="shared" si="871"/>
        <v/>
      </c>
      <c r="O1961" t="str">
        <f t="shared" si="872"/>
        <v/>
      </c>
      <c r="P1961" t="str">
        <f t="shared" si="873"/>
        <v/>
      </c>
      <c r="Q1961" t="str">
        <f t="shared" si="874"/>
        <v/>
      </c>
      <c r="R1961" t="str">
        <f t="shared" si="875"/>
        <v/>
      </c>
      <c r="S1961" t="str">
        <f t="shared" si="876"/>
        <v/>
      </c>
      <c r="T1961" t="str">
        <f t="shared" si="877"/>
        <v/>
      </c>
      <c r="U1961" t="str">
        <f t="shared" si="878"/>
        <v/>
      </c>
      <c r="V1961" t="str">
        <f t="shared" si="879"/>
        <v/>
      </c>
      <c r="W1961" t="str">
        <f t="shared" si="880"/>
        <v/>
      </c>
      <c r="X1961" t="str">
        <f t="shared" si="881"/>
        <v/>
      </c>
      <c r="Y1961" t="str">
        <f t="shared" si="882"/>
        <v/>
      </c>
      <c r="Z1961" t="str">
        <f t="shared" si="862"/>
        <v/>
      </c>
      <c r="AA1961" t="str">
        <f t="shared" si="883"/>
        <v/>
      </c>
      <c r="AB1961" t="str">
        <f t="shared" si="884"/>
        <v/>
      </c>
      <c r="AC1961" t="str">
        <f t="shared" si="885"/>
        <v/>
      </c>
      <c r="AD1961" t="str">
        <f t="shared" si="886"/>
        <v/>
      </c>
      <c r="AE1961" t="str">
        <f t="shared" si="887"/>
        <v/>
      </c>
      <c r="AF1961" t="str">
        <f t="shared" si="888"/>
        <v/>
      </c>
    </row>
    <row r="1962" spans="4:32" ht="14.4" hidden="1">
      <c r="D1962" t="str">
        <f t="shared" si="863"/>
        <v/>
      </c>
      <c r="E1962" t="str">
        <f t="shared" si="864"/>
        <v/>
      </c>
      <c r="F1962" t="str">
        <f t="shared" si="865"/>
        <v/>
      </c>
      <c r="G1962" t="str">
        <f t="shared" si="889"/>
        <v/>
      </c>
      <c r="I1962" t="str">
        <f t="shared" si="866"/>
        <v/>
      </c>
      <c r="J1962" t="str">
        <f t="shared" si="867"/>
        <v/>
      </c>
      <c r="K1962" t="str">
        <f t="shared" si="868"/>
        <v/>
      </c>
      <c r="L1962" t="str">
        <f t="shared" si="869"/>
        <v/>
      </c>
      <c r="M1962" t="str">
        <f t="shared" si="870"/>
        <v/>
      </c>
      <c r="N1962" t="str">
        <f t="shared" si="871"/>
        <v/>
      </c>
      <c r="O1962" t="str">
        <f t="shared" si="872"/>
        <v/>
      </c>
      <c r="P1962" t="str">
        <f t="shared" si="873"/>
        <v/>
      </c>
      <c r="Q1962" t="str">
        <f t="shared" si="874"/>
        <v/>
      </c>
      <c r="R1962" t="str">
        <f t="shared" si="875"/>
        <v/>
      </c>
      <c r="S1962" t="str">
        <f t="shared" si="876"/>
        <v/>
      </c>
      <c r="T1962" t="str">
        <f t="shared" si="877"/>
        <v/>
      </c>
      <c r="U1962" t="str">
        <f t="shared" si="878"/>
        <v/>
      </c>
      <c r="V1962" t="str">
        <f t="shared" si="879"/>
        <v/>
      </c>
      <c r="W1962" t="str">
        <f t="shared" si="880"/>
        <v/>
      </c>
      <c r="X1962" t="str">
        <f t="shared" si="881"/>
        <v/>
      </c>
      <c r="Y1962" t="str">
        <f t="shared" si="882"/>
        <v/>
      </c>
      <c r="Z1962" t="str">
        <f t="shared" si="862"/>
        <v/>
      </c>
      <c r="AA1962" t="str">
        <f t="shared" si="883"/>
        <v/>
      </c>
      <c r="AB1962" t="str">
        <f t="shared" si="884"/>
        <v/>
      </c>
      <c r="AC1962" t="str">
        <f t="shared" si="885"/>
        <v/>
      </c>
      <c r="AD1962" t="str">
        <f t="shared" si="886"/>
        <v/>
      </c>
      <c r="AE1962" t="str">
        <f t="shared" si="887"/>
        <v/>
      </c>
      <c r="AF1962" t="str">
        <f t="shared" si="888"/>
        <v/>
      </c>
    </row>
    <row r="1963" spans="4:32" ht="14.4" hidden="1">
      <c r="D1963" t="str">
        <f t="shared" si="863"/>
        <v/>
      </c>
      <c r="E1963" t="str">
        <f t="shared" si="864"/>
        <v/>
      </c>
      <c r="F1963" t="str">
        <f t="shared" si="865"/>
        <v/>
      </c>
      <c r="G1963" t="str">
        <f t="shared" si="889"/>
        <v/>
      </c>
      <c r="I1963" t="str">
        <f t="shared" si="866"/>
        <v/>
      </c>
      <c r="J1963" t="str">
        <f t="shared" si="867"/>
        <v/>
      </c>
      <c r="K1963" t="str">
        <f t="shared" si="868"/>
        <v/>
      </c>
      <c r="L1963" t="str">
        <f t="shared" si="869"/>
        <v/>
      </c>
      <c r="M1963" t="str">
        <f t="shared" si="870"/>
        <v/>
      </c>
      <c r="N1963" t="str">
        <f t="shared" si="871"/>
        <v/>
      </c>
      <c r="O1963" t="str">
        <f t="shared" si="872"/>
        <v/>
      </c>
      <c r="P1963" t="str">
        <f t="shared" si="873"/>
        <v/>
      </c>
      <c r="Q1963" t="str">
        <f t="shared" si="874"/>
        <v/>
      </c>
      <c r="R1963" t="str">
        <f t="shared" si="875"/>
        <v/>
      </c>
      <c r="S1963" t="str">
        <f t="shared" si="876"/>
        <v/>
      </c>
      <c r="T1963" t="str">
        <f t="shared" si="877"/>
        <v/>
      </c>
      <c r="U1963" t="str">
        <f t="shared" si="878"/>
        <v/>
      </c>
      <c r="V1963" t="str">
        <f t="shared" si="879"/>
        <v/>
      </c>
      <c r="W1963" t="str">
        <f t="shared" si="880"/>
        <v/>
      </c>
      <c r="X1963" t="str">
        <f t="shared" si="881"/>
        <v/>
      </c>
      <c r="Y1963" t="str">
        <f t="shared" si="882"/>
        <v/>
      </c>
      <c r="Z1963" t="str">
        <f t="shared" si="862"/>
        <v/>
      </c>
      <c r="AA1963" t="str">
        <f t="shared" si="883"/>
        <v/>
      </c>
      <c r="AB1963" t="str">
        <f t="shared" si="884"/>
        <v/>
      </c>
      <c r="AC1963" t="str">
        <f t="shared" si="885"/>
        <v/>
      </c>
      <c r="AD1963" t="str">
        <f t="shared" si="886"/>
        <v/>
      </c>
      <c r="AE1963" t="str">
        <f t="shared" si="887"/>
        <v/>
      </c>
      <c r="AF1963" t="str">
        <f t="shared" si="888"/>
        <v/>
      </c>
    </row>
    <row r="1964" spans="4:32" ht="14.4" hidden="1">
      <c r="D1964" t="str">
        <f t="shared" si="863"/>
        <v/>
      </c>
      <c r="E1964" t="str">
        <f t="shared" si="864"/>
        <v/>
      </c>
      <c r="F1964" t="str">
        <f t="shared" si="865"/>
        <v/>
      </c>
      <c r="G1964" t="str">
        <f t="shared" si="889"/>
        <v/>
      </c>
      <c r="I1964" t="str">
        <f t="shared" si="866"/>
        <v/>
      </c>
      <c r="J1964" t="str">
        <f t="shared" si="867"/>
        <v/>
      </c>
      <c r="K1964" t="str">
        <f t="shared" si="868"/>
        <v/>
      </c>
      <c r="L1964" t="str">
        <f t="shared" si="869"/>
        <v/>
      </c>
      <c r="M1964" t="str">
        <f t="shared" si="870"/>
        <v/>
      </c>
      <c r="N1964" t="str">
        <f t="shared" si="871"/>
        <v/>
      </c>
      <c r="O1964" t="str">
        <f t="shared" si="872"/>
        <v/>
      </c>
      <c r="P1964" t="str">
        <f t="shared" si="873"/>
        <v/>
      </c>
      <c r="Q1964" t="str">
        <f t="shared" si="874"/>
        <v/>
      </c>
      <c r="R1964" t="str">
        <f t="shared" si="875"/>
        <v/>
      </c>
      <c r="S1964" t="str">
        <f t="shared" si="876"/>
        <v/>
      </c>
      <c r="T1964" t="str">
        <f t="shared" si="877"/>
        <v/>
      </c>
      <c r="U1964" t="str">
        <f t="shared" si="878"/>
        <v/>
      </c>
      <c r="V1964" t="str">
        <f t="shared" si="879"/>
        <v/>
      </c>
      <c r="W1964" t="str">
        <f t="shared" si="880"/>
        <v/>
      </c>
      <c r="X1964" t="str">
        <f t="shared" si="881"/>
        <v/>
      </c>
      <c r="Y1964" t="str">
        <f t="shared" si="882"/>
        <v/>
      </c>
      <c r="Z1964" t="str">
        <f t="shared" si="862"/>
        <v/>
      </c>
      <c r="AA1964" t="str">
        <f t="shared" si="883"/>
        <v/>
      </c>
      <c r="AB1964" t="str">
        <f t="shared" si="884"/>
        <v/>
      </c>
      <c r="AC1964" t="str">
        <f t="shared" si="885"/>
        <v/>
      </c>
      <c r="AD1964" t="str">
        <f t="shared" si="886"/>
        <v/>
      </c>
      <c r="AE1964" t="str">
        <f t="shared" si="887"/>
        <v/>
      </c>
      <c r="AF1964" t="str">
        <f t="shared" si="888"/>
        <v/>
      </c>
    </row>
    <row r="1965" spans="4:32" ht="14.4" hidden="1">
      <c r="D1965" t="str">
        <f t="shared" si="863"/>
        <v/>
      </c>
      <c r="E1965" t="str">
        <f t="shared" si="864"/>
        <v/>
      </c>
      <c r="F1965" t="str">
        <f t="shared" si="865"/>
        <v/>
      </c>
      <c r="G1965" t="str">
        <f t="shared" si="889"/>
        <v/>
      </c>
      <c r="I1965" t="str">
        <f t="shared" si="866"/>
        <v/>
      </c>
      <c r="J1965" t="str">
        <f t="shared" si="867"/>
        <v/>
      </c>
      <c r="K1965" t="str">
        <f t="shared" si="868"/>
        <v/>
      </c>
      <c r="L1965" t="str">
        <f t="shared" si="869"/>
        <v/>
      </c>
      <c r="M1965" t="str">
        <f t="shared" si="870"/>
        <v/>
      </c>
      <c r="N1965" t="str">
        <f t="shared" si="871"/>
        <v/>
      </c>
      <c r="O1965" t="str">
        <f t="shared" si="872"/>
        <v/>
      </c>
      <c r="P1965" t="str">
        <f t="shared" si="873"/>
        <v/>
      </c>
      <c r="Q1965" t="str">
        <f t="shared" si="874"/>
        <v/>
      </c>
      <c r="R1965" t="str">
        <f t="shared" si="875"/>
        <v/>
      </c>
      <c r="S1965" t="str">
        <f t="shared" si="876"/>
        <v/>
      </c>
      <c r="T1965" t="str">
        <f t="shared" si="877"/>
        <v/>
      </c>
      <c r="U1965" t="str">
        <f t="shared" si="878"/>
        <v/>
      </c>
      <c r="V1965" t="str">
        <f t="shared" si="879"/>
        <v/>
      </c>
      <c r="W1965" t="str">
        <f t="shared" si="880"/>
        <v/>
      </c>
      <c r="X1965" t="str">
        <f t="shared" si="881"/>
        <v/>
      </c>
      <c r="Y1965" t="str">
        <f t="shared" si="882"/>
        <v/>
      </c>
      <c r="Z1965" t="str">
        <f t="shared" si="862"/>
        <v/>
      </c>
      <c r="AA1965" t="str">
        <f t="shared" si="883"/>
        <v/>
      </c>
      <c r="AB1965" t="str">
        <f t="shared" si="884"/>
        <v/>
      </c>
      <c r="AC1965" t="str">
        <f t="shared" si="885"/>
        <v/>
      </c>
      <c r="AD1965" t="str">
        <f t="shared" si="886"/>
        <v/>
      </c>
      <c r="AE1965" t="str">
        <f t="shared" si="887"/>
        <v/>
      </c>
      <c r="AF1965" t="str">
        <f t="shared" si="888"/>
        <v/>
      </c>
    </row>
    <row r="1966" spans="4:32" ht="14.4" hidden="1">
      <c r="D1966" t="str">
        <f t="shared" si="863"/>
        <v/>
      </c>
      <c r="E1966" t="str">
        <f t="shared" si="864"/>
        <v/>
      </c>
      <c r="F1966" t="str">
        <f t="shared" si="865"/>
        <v/>
      </c>
      <c r="G1966" t="str">
        <f t="shared" si="889"/>
        <v/>
      </c>
      <c r="I1966" t="str">
        <f t="shared" si="866"/>
        <v/>
      </c>
      <c r="J1966" t="str">
        <f t="shared" si="867"/>
        <v/>
      </c>
      <c r="K1966" t="str">
        <f t="shared" si="868"/>
        <v/>
      </c>
      <c r="L1966" t="str">
        <f t="shared" si="869"/>
        <v/>
      </c>
      <c r="M1966" t="str">
        <f t="shared" si="870"/>
        <v/>
      </c>
      <c r="N1966" t="str">
        <f t="shared" si="871"/>
        <v/>
      </c>
      <c r="O1966" t="str">
        <f t="shared" si="872"/>
        <v/>
      </c>
      <c r="P1966" t="str">
        <f t="shared" si="873"/>
        <v/>
      </c>
      <c r="Q1966" t="str">
        <f t="shared" si="874"/>
        <v/>
      </c>
      <c r="R1966" t="str">
        <f t="shared" si="875"/>
        <v/>
      </c>
      <c r="S1966" t="str">
        <f t="shared" si="876"/>
        <v/>
      </c>
      <c r="T1966" t="str">
        <f t="shared" si="877"/>
        <v/>
      </c>
      <c r="U1966" t="str">
        <f t="shared" si="878"/>
        <v/>
      </c>
      <c r="V1966" t="str">
        <f t="shared" si="879"/>
        <v/>
      </c>
      <c r="W1966" t="str">
        <f t="shared" si="880"/>
        <v/>
      </c>
      <c r="X1966" t="str">
        <f t="shared" si="881"/>
        <v/>
      </c>
      <c r="Y1966" t="str">
        <f t="shared" si="882"/>
        <v/>
      </c>
      <c r="Z1966" t="str">
        <f t="shared" si="862"/>
        <v/>
      </c>
      <c r="AA1966" t="str">
        <f t="shared" si="883"/>
        <v/>
      </c>
      <c r="AB1966" t="str">
        <f t="shared" si="884"/>
        <v/>
      </c>
      <c r="AC1966" t="str">
        <f t="shared" si="885"/>
        <v/>
      </c>
      <c r="AD1966" t="str">
        <f t="shared" si="886"/>
        <v/>
      </c>
      <c r="AE1966" t="str">
        <f t="shared" si="887"/>
        <v/>
      </c>
      <c r="AF1966" t="str">
        <f t="shared" si="888"/>
        <v/>
      </c>
    </row>
    <row r="1967" spans="4:32" ht="14.4" hidden="1">
      <c r="D1967" t="str">
        <f t="shared" si="863"/>
        <v/>
      </c>
      <c r="E1967" t="str">
        <f t="shared" si="864"/>
        <v/>
      </c>
      <c r="F1967" t="str">
        <f t="shared" si="865"/>
        <v/>
      </c>
      <c r="G1967" t="str">
        <f t="shared" si="889"/>
        <v/>
      </c>
      <c r="I1967" t="str">
        <f t="shared" si="866"/>
        <v/>
      </c>
      <c r="J1967" t="str">
        <f t="shared" si="867"/>
        <v/>
      </c>
      <c r="K1967" t="str">
        <f t="shared" si="868"/>
        <v/>
      </c>
      <c r="L1967" t="str">
        <f t="shared" si="869"/>
        <v/>
      </c>
      <c r="M1967" t="str">
        <f t="shared" si="870"/>
        <v/>
      </c>
      <c r="N1967" t="str">
        <f t="shared" si="871"/>
        <v/>
      </c>
      <c r="O1967" t="str">
        <f t="shared" si="872"/>
        <v/>
      </c>
      <c r="P1967" t="str">
        <f t="shared" si="873"/>
        <v/>
      </c>
      <c r="Q1967" t="str">
        <f t="shared" si="874"/>
        <v/>
      </c>
      <c r="R1967" t="str">
        <f t="shared" si="875"/>
        <v/>
      </c>
      <c r="S1967" t="str">
        <f t="shared" si="876"/>
        <v/>
      </c>
      <c r="T1967" t="str">
        <f t="shared" si="877"/>
        <v/>
      </c>
      <c r="U1967" t="str">
        <f t="shared" si="878"/>
        <v/>
      </c>
      <c r="V1967" t="str">
        <f t="shared" si="879"/>
        <v/>
      </c>
      <c r="W1967" t="str">
        <f t="shared" si="880"/>
        <v/>
      </c>
      <c r="X1967" t="str">
        <f t="shared" si="881"/>
        <v/>
      </c>
      <c r="Y1967" t="str">
        <f t="shared" si="882"/>
        <v/>
      </c>
      <c r="Z1967" t="str">
        <f t="shared" si="862"/>
        <v/>
      </c>
      <c r="AA1967" t="str">
        <f t="shared" si="883"/>
        <v/>
      </c>
      <c r="AB1967" t="str">
        <f t="shared" si="884"/>
        <v/>
      </c>
      <c r="AC1967" t="str">
        <f t="shared" si="885"/>
        <v/>
      </c>
      <c r="AD1967" t="str">
        <f t="shared" si="886"/>
        <v/>
      </c>
      <c r="AE1967" t="str">
        <f t="shared" si="887"/>
        <v/>
      </c>
      <c r="AF1967" t="str">
        <f t="shared" si="888"/>
        <v/>
      </c>
    </row>
    <row r="1968" spans="4:32" ht="14.4" hidden="1">
      <c r="D1968" t="str">
        <f t="shared" si="863"/>
        <v/>
      </c>
      <c r="E1968" t="str">
        <f t="shared" si="864"/>
        <v/>
      </c>
      <c r="F1968" t="str">
        <f t="shared" si="865"/>
        <v/>
      </c>
      <c r="G1968" t="str">
        <f t="shared" si="889"/>
        <v/>
      </c>
      <c r="I1968" t="str">
        <f t="shared" si="866"/>
        <v/>
      </c>
      <c r="J1968" t="str">
        <f t="shared" si="867"/>
        <v/>
      </c>
      <c r="K1968" t="str">
        <f t="shared" si="868"/>
        <v/>
      </c>
      <c r="L1968" t="str">
        <f t="shared" si="869"/>
        <v/>
      </c>
      <c r="M1968" t="str">
        <f t="shared" si="870"/>
        <v/>
      </c>
      <c r="N1968" t="str">
        <f t="shared" si="871"/>
        <v/>
      </c>
      <c r="O1968" t="str">
        <f t="shared" si="872"/>
        <v/>
      </c>
      <c r="P1968" t="str">
        <f t="shared" si="873"/>
        <v/>
      </c>
      <c r="Q1968" t="str">
        <f t="shared" si="874"/>
        <v/>
      </c>
      <c r="R1968" t="str">
        <f t="shared" si="875"/>
        <v/>
      </c>
      <c r="S1968" t="str">
        <f t="shared" si="876"/>
        <v/>
      </c>
      <c r="T1968" t="str">
        <f t="shared" si="877"/>
        <v/>
      </c>
      <c r="U1968" t="str">
        <f t="shared" si="878"/>
        <v/>
      </c>
      <c r="V1968" t="str">
        <f t="shared" si="879"/>
        <v/>
      </c>
      <c r="W1968" t="str">
        <f t="shared" si="880"/>
        <v/>
      </c>
      <c r="X1968" t="str">
        <f t="shared" si="881"/>
        <v/>
      </c>
      <c r="Y1968" t="str">
        <f t="shared" si="882"/>
        <v/>
      </c>
      <c r="Z1968" t="str">
        <f t="shared" si="862"/>
        <v/>
      </c>
      <c r="AA1968" t="str">
        <f t="shared" si="883"/>
        <v/>
      </c>
      <c r="AB1968" t="str">
        <f t="shared" si="884"/>
        <v/>
      </c>
      <c r="AC1968" t="str">
        <f t="shared" si="885"/>
        <v/>
      </c>
      <c r="AD1968" t="str">
        <f t="shared" si="886"/>
        <v/>
      </c>
      <c r="AE1968" t="str">
        <f t="shared" si="887"/>
        <v/>
      </c>
      <c r="AF1968" t="str">
        <f t="shared" si="888"/>
        <v/>
      </c>
    </row>
    <row r="1969" spans="4:32" ht="14.4" hidden="1">
      <c r="D1969" t="str">
        <f t="shared" si="863"/>
        <v/>
      </c>
      <c r="E1969" t="str">
        <f t="shared" si="864"/>
        <v/>
      </c>
      <c r="F1969" t="str">
        <f t="shared" si="865"/>
        <v/>
      </c>
      <c r="G1969" t="str">
        <f t="shared" si="889"/>
        <v/>
      </c>
      <c r="I1969" t="str">
        <f t="shared" si="866"/>
        <v/>
      </c>
      <c r="J1969" t="str">
        <f t="shared" si="867"/>
        <v/>
      </c>
      <c r="K1969" t="str">
        <f t="shared" si="868"/>
        <v/>
      </c>
      <c r="L1969" t="str">
        <f t="shared" si="869"/>
        <v/>
      </c>
      <c r="M1969" t="str">
        <f t="shared" si="870"/>
        <v/>
      </c>
      <c r="N1969" t="str">
        <f t="shared" si="871"/>
        <v/>
      </c>
      <c r="O1969" t="str">
        <f t="shared" si="872"/>
        <v/>
      </c>
      <c r="P1969" t="str">
        <f t="shared" si="873"/>
        <v/>
      </c>
      <c r="Q1969" t="str">
        <f t="shared" si="874"/>
        <v/>
      </c>
      <c r="R1969" t="str">
        <f t="shared" si="875"/>
        <v/>
      </c>
      <c r="S1969" t="str">
        <f t="shared" si="876"/>
        <v/>
      </c>
      <c r="T1969" t="str">
        <f t="shared" si="877"/>
        <v/>
      </c>
      <c r="U1969" t="str">
        <f t="shared" si="878"/>
        <v/>
      </c>
      <c r="V1969" t="str">
        <f t="shared" si="879"/>
        <v/>
      </c>
      <c r="W1969" t="str">
        <f t="shared" si="880"/>
        <v/>
      </c>
      <c r="X1969" t="str">
        <f t="shared" si="881"/>
        <v/>
      </c>
      <c r="Y1969" t="str">
        <f t="shared" si="882"/>
        <v/>
      </c>
      <c r="Z1969" t="str">
        <f t="shared" si="862"/>
        <v/>
      </c>
      <c r="AA1969" t="str">
        <f t="shared" si="883"/>
        <v/>
      </c>
      <c r="AB1969" t="str">
        <f t="shared" si="884"/>
        <v/>
      </c>
      <c r="AC1969" t="str">
        <f t="shared" si="885"/>
        <v/>
      </c>
      <c r="AD1969" t="str">
        <f t="shared" si="886"/>
        <v/>
      </c>
      <c r="AE1969" t="str">
        <f t="shared" si="887"/>
        <v/>
      </c>
      <c r="AF1969" t="str">
        <f t="shared" si="888"/>
        <v/>
      </c>
    </row>
    <row r="1970" spans="4:32" ht="14.4" hidden="1">
      <c r="D1970" t="str">
        <f t="shared" si="863"/>
        <v/>
      </c>
      <c r="E1970" t="str">
        <f t="shared" si="864"/>
        <v/>
      </c>
      <c r="F1970" t="str">
        <f t="shared" si="865"/>
        <v/>
      </c>
      <c r="G1970" t="str">
        <f t="shared" si="889"/>
        <v/>
      </c>
      <c r="I1970" t="str">
        <f t="shared" si="866"/>
        <v/>
      </c>
      <c r="J1970" t="str">
        <f t="shared" si="867"/>
        <v/>
      </c>
      <c r="K1970" t="str">
        <f t="shared" si="868"/>
        <v/>
      </c>
      <c r="L1970" t="str">
        <f t="shared" si="869"/>
        <v/>
      </c>
      <c r="M1970" t="str">
        <f t="shared" si="870"/>
        <v/>
      </c>
      <c r="N1970" t="str">
        <f t="shared" si="871"/>
        <v/>
      </c>
      <c r="O1970" t="str">
        <f t="shared" si="872"/>
        <v/>
      </c>
      <c r="P1970" t="str">
        <f t="shared" si="873"/>
        <v/>
      </c>
      <c r="Q1970" t="str">
        <f t="shared" si="874"/>
        <v/>
      </c>
      <c r="R1970" t="str">
        <f t="shared" si="875"/>
        <v/>
      </c>
      <c r="S1970" t="str">
        <f t="shared" si="876"/>
        <v/>
      </c>
      <c r="T1970" t="str">
        <f t="shared" si="877"/>
        <v/>
      </c>
      <c r="U1970" t="str">
        <f t="shared" si="878"/>
        <v/>
      </c>
      <c r="V1970" t="str">
        <f t="shared" si="879"/>
        <v/>
      </c>
      <c r="W1970" t="str">
        <f t="shared" si="880"/>
        <v/>
      </c>
      <c r="X1970" t="str">
        <f t="shared" si="881"/>
        <v/>
      </c>
      <c r="Y1970" t="str">
        <f t="shared" si="882"/>
        <v/>
      </c>
      <c r="Z1970" t="str">
        <f t="shared" si="862"/>
        <v/>
      </c>
      <c r="AA1970" t="str">
        <f t="shared" si="883"/>
        <v/>
      </c>
      <c r="AB1970" t="str">
        <f t="shared" si="884"/>
        <v/>
      </c>
      <c r="AC1970" t="str">
        <f t="shared" si="885"/>
        <v/>
      </c>
      <c r="AD1970" t="str">
        <f t="shared" si="886"/>
        <v/>
      </c>
      <c r="AE1970" t="str">
        <f t="shared" si="887"/>
        <v/>
      </c>
      <c r="AF1970" t="str">
        <f t="shared" si="888"/>
        <v/>
      </c>
    </row>
    <row r="1971" spans="4:32" ht="14.4" hidden="1">
      <c r="D1971" t="str">
        <f t="shared" si="863"/>
        <v/>
      </c>
      <c r="E1971" t="str">
        <f t="shared" si="864"/>
        <v/>
      </c>
      <c r="F1971" t="str">
        <f t="shared" si="865"/>
        <v/>
      </c>
      <c r="G1971" t="str">
        <f t="shared" si="889"/>
        <v/>
      </c>
      <c r="I1971" t="str">
        <f t="shared" si="866"/>
        <v/>
      </c>
      <c r="J1971" t="str">
        <f t="shared" si="867"/>
        <v/>
      </c>
      <c r="K1971" t="str">
        <f t="shared" si="868"/>
        <v/>
      </c>
      <c r="L1971" t="str">
        <f t="shared" si="869"/>
        <v/>
      </c>
      <c r="M1971" t="str">
        <f t="shared" si="870"/>
        <v/>
      </c>
      <c r="N1971" t="str">
        <f t="shared" si="871"/>
        <v/>
      </c>
      <c r="O1971" t="str">
        <f t="shared" si="872"/>
        <v/>
      </c>
      <c r="P1971" t="str">
        <f t="shared" si="873"/>
        <v/>
      </c>
      <c r="Q1971" t="str">
        <f t="shared" si="874"/>
        <v/>
      </c>
      <c r="R1971" t="str">
        <f t="shared" si="875"/>
        <v/>
      </c>
      <c r="S1971" t="str">
        <f t="shared" si="876"/>
        <v/>
      </c>
      <c r="T1971" t="str">
        <f t="shared" si="877"/>
        <v/>
      </c>
      <c r="U1971" t="str">
        <f t="shared" si="878"/>
        <v/>
      </c>
      <c r="V1971" t="str">
        <f t="shared" si="879"/>
        <v/>
      </c>
      <c r="W1971" t="str">
        <f t="shared" si="880"/>
        <v/>
      </c>
      <c r="X1971" t="str">
        <f t="shared" si="881"/>
        <v/>
      </c>
      <c r="Y1971" t="str">
        <f t="shared" si="882"/>
        <v/>
      </c>
      <c r="Z1971" t="str">
        <f t="shared" si="862"/>
        <v/>
      </c>
      <c r="AA1971" t="str">
        <f t="shared" si="883"/>
        <v/>
      </c>
      <c r="AB1971" t="str">
        <f t="shared" si="884"/>
        <v/>
      </c>
      <c r="AC1971" t="str">
        <f t="shared" si="885"/>
        <v/>
      </c>
      <c r="AD1971" t="str">
        <f t="shared" si="886"/>
        <v/>
      </c>
      <c r="AE1971" t="str">
        <f t="shared" si="887"/>
        <v/>
      </c>
      <c r="AF1971" t="str">
        <f t="shared" si="888"/>
        <v/>
      </c>
    </row>
    <row r="1972" spans="4:32" ht="14.4" hidden="1">
      <c r="D1972" t="str">
        <f t="shared" si="863"/>
        <v/>
      </c>
      <c r="E1972" t="str">
        <f t="shared" si="864"/>
        <v/>
      </c>
      <c r="F1972" t="str">
        <f t="shared" si="865"/>
        <v/>
      </c>
      <c r="G1972" t="str">
        <f t="shared" si="889"/>
        <v/>
      </c>
      <c r="I1972" t="str">
        <f t="shared" si="866"/>
        <v/>
      </c>
      <c r="J1972" t="str">
        <f t="shared" si="867"/>
        <v/>
      </c>
      <c r="K1972" t="str">
        <f t="shared" si="868"/>
        <v/>
      </c>
      <c r="L1972" t="str">
        <f t="shared" si="869"/>
        <v/>
      </c>
      <c r="M1972" t="str">
        <f t="shared" si="870"/>
        <v/>
      </c>
      <c r="N1972" t="str">
        <f t="shared" si="871"/>
        <v/>
      </c>
      <c r="O1972" t="str">
        <f t="shared" si="872"/>
        <v/>
      </c>
      <c r="P1972" t="str">
        <f t="shared" si="873"/>
        <v/>
      </c>
      <c r="Q1972" t="str">
        <f t="shared" si="874"/>
        <v/>
      </c>
      <c r="R1972" t="str">
        <f t="shared" si="875"/>
        <v/>
      </c>
      <c r="S1972" t="str">
        <f t="shared" si="876"/>
        <v/>
      </c>
      <c r="T1972" t="str">
        <f t="shared" si="877"/>
        <v/>
      </c>
      <c r="U1972" t="str">
        <f t="shared" si="878"/>
        <v/>
      </c>
      <c r="V1972" t="str">
        <f t="shared" si="879"/>
        <v/>
      </c>
      <c r="W1972" t="str">
        <f t="shared" si="880"/>
        <v/>
      </c>
      <c r="X1972" t="str">
        <f t="shared" si="881"/>
        <v/>
      </c>
      <c r="Y1972" t="str">
        <f t="shared" si="882"/>
        <v/>
      </c>
      <c r="Z1972" t="str">
        <f t="shared" si="862"/>
        <v/>
      </c>
      <c r="AA1972" t="str">
        <f t="shared" si="883"/>
        <v/>
      </c>
      <c r="AB1972" t="str">
        <f t="shared" si="884"/>
        <v/>
      </c>
      <c r="AC1972" t="str">
        <f t="shared" si="885"/>
        <v/>
      </c>
      <c r="AD1972" t="str">
        <f t="shared" si="886"/>
        <v/>
      </c>
      <c r="AE1972" t="str">
        <f t="shared" si="887"/>
        <v/>
      </c>
      <c r="AF1972" t="str">
        <f t="shared" si="888"/>
        <v/>
      </c>
    </row>
    <row r="1973" spans="4:32" ht="14.4" hidden="1">
      <c r="D1973" t="str">
        <f t="shared" si="863"/>
        <v/>
      </c>
      <c r="E1973" t="str">
        <f t="shared" si="864"/>
        <v/>
      </c>
      <c r="F1973" t="str">
        <f t="shared" si="865"/>
        <v/>
      </c>
      <c r="G1973" t="str">
        <f t="shared" si="889"/>
        <v/>
      </c>
      <c r="I1973" t="str">
        <f t="shared" si="866"/>
        <v/>
      </c>
      <c r="J1973" t="str">
        <f t="shared" si="867"/>
        <v/>
      </c>
      <c r="K1973" t="str">
        <f t="shared" si="868"/>
        <v/>
      </c>
      <c r="L1973" t="str">
        <f t="shared" si="869"/>
        <v/>
      </c>
      <c r="M1973" t="str">
        <f t="shared" si="870"/>
        <v/>
      </c>
      <c r="N1973" t="str">
        <f t="shared" si="871"/>
        <v/>
      </c>
      <c r="O1973" t="str">
        <f t="shared" si="872"/>
        <v/>
      </c>
      <c r="P1973" t="str">
        <f t="shared" si="873"/>
        <v/>
      </c>
      <c r="Q1973" t="str">
        <f t="shared" si="874"/>
        <v/>
      </c>
      <c r="R1973" t="str">
        <f t="shared" si="875"/>
        <v/>
      </c>
      <c r="S1973" t="str">
        <f t="shared" si="876"/>
        <v/>
      </c>
      <c r="T1973" t="str">
        <f t="shared" si="877"/>
        <v/>
      </c>
      <c r="U1973" t="str">
        <f t="shared" si="878"/>
        <v/>
      </c>
      <c r="V1973" t="str">
        <f t="shared" si="879"/>
        <v/>
      </c>
      <c r="W1973" t="str">
        <f t="shared" si="880"/>
        <v/>
      </c>
      <c r="X1973" t="str">
        <f t="shared" si="881"/>
        <v/>
      </c>
      <c r="Y1973" t="str">
        <f t="shared" si="882"/>
        <v/>
      </c>
      <c r="Z1973" t="str">
        <f t="shared" ref="Z1973:Z2000" si="890">IF(ISBLANK(A1973), "", BR1973)</f>
        <v/>
      </c>
      <c r="AA1973" t="str">
        <f t="shared" si="883"/>
        <v/>
      </c>
      <c r="AB1973" t="str">
        <f t="shared" si="884"/>
        <v/>
      </c>
      <c r="AC1973" t="str">
        <f t="shared" si="885"/>
        <v/>
      </c>
      <c r="AD1973" t="str">
        <f t="shared" si="886"/>
        <v/>
      </c>
      <c r="AE1973" t="str">
        <f t="shared" si="887"/>
        <v/>
      </c>
      <c r="AF1973" t="str">
        <f t="shared" si="888"/>
        <v/>
      </c>
    </row>
    <row r="1974" spans="4:32" ht="14.4" hidden="1">
      <c r="D1974" t="str">
        <f t="shared" si="863"/>
        <v/>
      </c>
      <c r="E1974" t="str">
        <f t="shared" si="864"/>
        <v/>
      </c>
      <c r="F1974" t="str">
        <f t="shared" si="865"/>
        <v/>
      </c>
      <c r="G1974" t="str">
        <f t="shared" si="889"/>
        <v/>
      </c>
      <c r="I1974" t="str">
        <f t="shared" si="866"/>
        <v/>
      </c>
      <c r="J1974" t="str">
        <f t="shared" si="867"/>
        <v/>
      </c>
      <c r="K1974" t="str">
        <f t="shared" si="868"/>
        <v/>
      </c>
      <c r="L1974" t="str">
        <f t="shared" si="869"/>
        <v/>
      </c>
      <c r="M1974" t="str">
        <f t="shared" si="870"/>
        <v/>
      </c>
      <c r="N1974" t="str">
        <f t="shared" si="871"/>
        <v/>
      </c>
      <c r="O1974" t="str">
        <f t="shared" si="872"/>
        <v/>
      </c>
      <c r="P1974" t="str">
        <f t="shared" si="873"/>
        <v/>
      </c>
      <c r="Q1974" t="str">
        <f t="shared" si="874"/>
        <v/>
      </c>
      <c r="R1974" t="str">
        <f t="shared" si="875"/>
        <v/>
      </c>
      <c r="S1974" t="str">
        <f t="shared" si="876"/>
        <v/>
      </c>
      <c r="T1974" t="str">
        <f t="shared" si="877"/>
        <v/>
      </c>
      <c r="U1974" t="str">
        <f t="shared" si="878"/>
        <v/>
      </c>
      <c r="V1974" t="str">
        <f t="shared" si="879"/>
        <v/>
      </c>
      <c r="W1974" t="str">
        <f t="shared" si="880"/>
        <v/>
      </c>
      <c r="X1974" t="str">
        <f t="shared" si="881"/>
        <v/>
      </c>
      <c r="Y1974" t="str">
        <f t="shared" si="882"/>
        <v/>
      </c>
      <c r="Z1974" t="str">
        <f t="shared" si="890"/>
        <v/>
      </c>
      <c r="AA1974" t="str">
        <f t="shared" si="883"/>
        <v/>
      </c>
      <c r="AB1974" t="str">
        <f t="shared" si="884"/>
        <v/>
      </c>
      <c r="AC1974" t="str">
        <f t="shared" si="885"/>
        <v/>
      </c>
      <c r="AD1974" t="str">
        <f t="shared" si="886"/>
        <v/>
      </c>
      <c r="AE1974" t="str">
        <f t="shared" si="887"/>
        <v/>
      </c>
      <c r="AF1974" t="str">
        <f t="shared" si="888"/>
        <v/>
      </c>
    </row>
    <row r="1975" spans="4:32" ht="14.4" hidden="1">
      <c r="D1975" t="str">
        <f t="shared" si="863"/>
        <v/>
      </c>
      <c r="E1975" t="str">
        <f t="shared" si="864"/>
        <v/>
      </c>
      <c r="F1975" t="str">
        <f t="shared" si="865"/>
        <v/>
      </c>
      <c r="G1975" t="str">
        <f t="shared" si="889"/>
        <v/>
      </c>
      <c r="I1975" t="str">
        <f t="shared" si="866"/>
        <v/>
      </c>
      <c r="J1975" t="str">
        <f t="shared" si="867"/>
        <v/>
      </c>
      <c r="K1975" t="str">
        <f t="shared" si="868"/>
        <v/>
      </c>
      <c r="L1975" t="str">
        <f t="shared" si="869"/>
        <v/>
      </c>
      <c r="M1975" t="str">
        <f t="shared" si="870"/>
        <v/>
      </c>
      <c r="N1975" t="str">
        <f t="shared" si="871"/>
        <v/>
      </c>
      <c r="O1975" t="str">
        <f t="shared" si="872"/>
        <v/>
      </c>
      <c r="P1975" t="str">
        <f t="shared" si="873"/>
        <v/>
      </c>
      <c r="Q1975" t="str">
        <f t="shared" si="874"/>
        <v/>
      </c>
      <c r="R1975" t="str">
        <f t="shared" si="875"/>
        <v/>
      </c>
      <c r="S1975" t="str">
        <f t="shared" si="876"/>
        <v/>
      </c>
      <c r="T1975" t="str">
        <f t="shared" si="877"/>
        <v/>
      </c>
      <c r="U1975" t="str">
        <f t="shared" si="878"/>
        <v/>
      </c>
      <c r="V1975" t="str">
        <f t="shared" si="879"/>
        <v/>
      </c>
      <c r="W1975" t="str">
        <f t="shared" si="880"/>
        <v/>
      </c>
      <c r="X1975" t="str">
        <f t="shared" si="881"/>
        <v/>
      </c>
      <c r="Y1975" t="str">
        <f t="shared" si="882"/>
        <v/>
      </c>
      <c r="Z1975" t="str">
        <f t="shared" si="890"/>
        <v/>
      </c>
      <c r="AA1975" t="str">
        <f t="shared" si="883"/>
        <v/>
      </c>
      <c r="AB1975" t="str">
        <f t="shared" si="884"/>
        <v/>
      </c>
      <c r="AC1975" t="str">
        <f t="shared" si="885"/>
        <v/>
      </c>
      <c r="AD1975" t="str">
        <f t="shared" si="886"/>
        <v/>
      </c>
      <c r="AE1975" t="str">
        <f t="shared" si="887"/>
        <v/>
      </c>
      <c r="AF1975" t="str">
        <f t="shared" si="888"/>
        <v/>
      </c>
    </row>
    <row r="1976" spans="4:32" ht="14.4" hidden="1">
      <c r="D1976" t="str">
        <f t="shared" si="863"/>
        <v/>
      </c>
      <c r="E1976" t="str">
        <f t="shared" si="864"/>
        <v/>
      </c>
      <c r="F1976" t="str">
        <f t="shared" si="865"/>
        <v/>
      </c>
      <c r="G1976" t="str">
        <f t="shared" si="889"/>
        <v/>
      </c>
      <c r="I1976" t="str">
        <f t="shared" si="866"/>
        <v/>
      </c>
      <c r="J1976" t="str">
        <f t="shared" si="867"/>
        <v/>
      </c>
      <c r="K1976" t="str">
        <f t="shared" si="868"/>
        <v/>
      </c>
      <c r="L1976" t="str">
        <f t="shared" si="869"/>
        <v/>
      </c>
      <c r="M1976" t="str">
        <f t="shared" si="870"/>
        <v/>
      </c>
      <c r="N1976" t="str">
        <f t="shared" si="871"/>
        <v/>
      </c>
      <c r="O1976" t="str">
        <f t="shared" si="872"/>
        <v/>
      </c>
      <c r="P1976" t="str">
        <f t="shared" si="873"/>
        <v/>
      </c>
      <c r="Q1976" t="str">
        <f t="shared" si="874"/>
        <v/>
      </c>
      <c r="R1976" t="str">
        <f t="shared" si="875"/>
        <v/>
      </c>
      <c r="S1976" t="str">
        <f t="shared" si="876"/>
        <v/>
      </c>
      <c r="T1976" t="str">
        <f t="shared" si="877"/>
        <v/>
      </c>
      <c r="U1976" t="str">
        <f t="shared" si="878"/>
        <v/>
      </c>
      <c r="V1976" t="str">
        <f t="shared" si="879"/>
        <v/>
      </c>
      <c r="W1976" t="str">
        <f t="shared" si="880"/>
        <v/>
      </c>
      <c r="X1976" t="str">
        <f t="shared" si="881"/>
        <v/>
      </c>
      <c r="Y1976" t="str">
        <f t="shared" si="882"/>
        <v/>
      </c>
      <c r="Z1976" t="str">
        <f t="shared" si="890"/>
        <v/>
      </c>
      <c r="AA1976" t="str">
        <f t="shared" si="883"/>
        <v/>
      </c>
      <c r="AB1976" t="str">
        <f t="shared" si="884"/>
        <v/>
      </c>
      <c r="AC1976" t="str">
        <f t="shared" si="885"/>
        <v/>
      </c>
      <c r="AD1976" t="str">
        <f t="shared" si="886"/>
        <v/>
      </c>
      <c r="AE1976" t="str">
        <f t="shared" si="887"/>
        <v/>
      </c>
      <c r="AF1976" t="str">
        <f t="shared" si="888"/>
        <v/>
      </c>
    </row>
    <row r="1977" spans="4:32" ht="14.4" hidden="1">
      <c r="D1977" t="str">
        <f t="shared" si="863"/>
        <v/>
      </c>
      <c r="E1977" t="str">
        <f t="shared" si="864"/>
        <v/>
      </c>
      <c r="F1977" t="str">
        <f t="shared" si="865"/>
        <v/>
      </c>
      <c r="G1977" t="str">
        <f t="shared" si="889"/>
        <v/>
      </c>
      <c r="I1977" t="str">
        <f t="shared" si="866"/>
        <v/>
      </c>
      <c r="J1977" t="str">
        <f t="shared" si="867"/>
        <v/>
      </c>
      <c r="K1977" t="str">
        <f t="shared" si="868"/>
        <v/>
      </c>
      <c r="L1977" t="str">
        <f t="shared" si="869"/>
        <v/>
      </c>
      <c r="M1977" t="str">
        <f t="shared" si="870"/>
        <v/>
      </c>
      <c r="N1977" t="str">
        <f t="shared" si="871"/>
        <v/>
      </c>
      <c r="O1977" t="str">
        <f t="shared" si="872"/>
        <v/>
      </c>
      <c r="P1977" t="str">
        <f t="shared" si="873"/>
        <v/>
      </c>
      <c r="Q1977" t="str">
        <f t="shared" si="874"/>
        <v/>
      </c>
      <c r="R1977" t="str">
        <f t="shared" si="875"/>
        <v/>
      </c>
      <c r="S1977" t="str">
        <f t="shared" si="876"/>
        <v/>
      </c>
      <c r="T1977" t="str">
        <f t="shared" si="877"/>
        <v/>
      </c>
      <c r="U1977" t="str">
        <f t="shared" si="878"/>
        <v/>
      </c>
      <c r="V1977" t="str">
        <f t="shared" si="879"/>
        <v/>
      </c>
      <c r="W1977" t="str">
        <f t="shared" si="880"/>
        <v/>
      </c>
      <c r="X1977" t="str">
        <f t="shared" si="881"/>
        <v/>
      </c>
      <c r="Y1977" t="str">
        <f t="shared" si="882"/>
        <v/>
      </c>
      <c r="Z1977" t="str">
        <f t="shared" si="890"/>
        <v/>
      </c>
      <c r="AA1977" t="str">
        <f t="shared" si="883"/>
        <v/>
      </c>
      <c r="AB1977" t="str">
        <f t="shared" si="884"/>
        <v/>
      </c>
      <c r="AC1977" t="str">
        <f t="shared" si="885"/>
        <v/>
      </c>
      <c r="AD1977" t="str">
        <f t="shared" si="886"/>
        <v/>
      </c>
      <c r="AE1977" t="str">
        <f t="shared" si="887"/>
        <v/>
      </c>
      <c r="AF1977" t="str">
        <f t="shared" si="888"/>
        <v/>
      </c>
    </row>
    <row r="1978" spans="4:32" ht="14.4" hidden="1">
      <c r="D1978" t="str">
        <f t="shared" si="863"/>
        <v/>
      </c>
      <c r="E1978" t="str">
        <f t="shared" si="864"/>
        <v/>
      </c>
      <c r="F1978" t="str">
        <f t="shared" si="865"/>
        <v/>
      </c>
      <c r="G1978" t="str">
        <f t="shared" si="889"/>
        <v/>
      </c>
      <c r="I1978" t="str">
        <f t="shared" si="866"/>
        <v/>
      </c>
      <c r="J1978" t="str">
        <f t="shared" si="867"/>
        <v/>
      </c>
      <c r="K1978" t="str">
        <f t="shared" si="868"/>
        <v/>
      </c>
      <c r="L1978" t="str">
        <f t="shared" si="869"/>
        <v/>
      </c>
      <c r="M1978" t="str">
        <f t="shared" si="870"/>
        <v/>
      </c>
      <c r="N1978" t="str">
        <f t="shared" si="871"/>
        <v/>
      </c>
      <c r="O1978" t="str">
        <f t="shared" si="872"/>
        <v/>
      </c>
      <c r="P1978" t="str">
        <f t="shared" si="873"/>
        <v/>
      </c>
      <c r="Q1978" t="str">
        <f t="shared" si="874"/>
        <v/>
      </c>
      <c r="R1978" t="str">
        <f t="shared" si="875"/>
        <v/>
      </c>
      <c r="S1978" t="str">
        <f t="shared" si="876"/>
        <v/>
      </c>
      <c r="T1978" t="str">
        <f t="shared" si="877"/>
        <v/>
      </c>
      <c r="U1978" t="str">
        <f t="shared" si="878"/>
        <v/>
      </c>
      <c r="V1978" t="str">
        <f t="shared" si="879"/>
        <v/>
      </c>
      <c r="W1978" t="str">
        <f t="shared" si="880"/>
        <v/>
      </c>
      <c r="X1978" t="str">
        <f t="shared" si="881"/>
        <v/>
      </c>
      <c r="Y1978" t="str">
        <f t="shared" si="882"/>
        <v/>
      </c>
      <c r="Z1978" t="str">
        <f t="shared" si="890"/>
        <v/>
      </c>
      <c r="AA1978" t="str">
        <f t="shared" si="883"/>
        <v/>
      </c>
      <c r="AB1978" t="str">
        <f t="shared" si="884"/>
        <v/>
      </c>
      <c r="AC1978" t="str">
        <f t="shared" si="885"/>
        <v/>
      </c>
      <c r="AD1978" t="str">
        <f t="shared" si="886"/>
        <v/>
      </c>
      <c r="AE1978" t="str">
        <f t="shared" si="887"/>
        <v/>
      </c>
      <c r="AF1978" t="str">
        <f t="shared" si="888"/>
        <v/>
      </c>
    </row>
    <row r="1979" spans="4:32" ht="14.4" hidden="1">
      <c r="D1979" t="str">
        <f t="shared" si="863"/>
        <v/>
      </c>
      <c r="E1979" t="str">
        <f t="shared" si="864"/>
        <v/>
      </c>
      <c r="F1979" t="str">
        <f t="shared" si="865"/>
        <v/>
      </c>
      <c r="G1979" t="str">
        <f t="shared" si="889"/>
        <v/>
      </c>
      <c r="I1979" t="str">
        <f t="shared" si="866"/>
        <v/>
      </c>
      <c r="J1979" t="str">
        <f t="shared" si="867"/>
        <v/>
      </c>
      <c r="K1979" t="str">
        <f t="shared" si="868"/>
        <v/>
      </c>
      <c r="L1979" t="str">
        <f t="shared" si="869"/>
        <v/>
      </c>
      <c r="M1979" t="str">
        <f t="shared" si="870"/>
        <v/>
      </c>
      <c r="N1979" t="str">
        <f t="shared" si="871"/>
        <v/>
      </c>
      <c r="O1979" t="str">
        <f t="shared" si="872"/>
        <v/>
      </c>
      <c r="P1979" t="str">
        <f t="shared" si="873"/>
        <v/>
      </c>
      <c r="Q1979" t="str">
        <f t="shared" si="874"/>
        <v/>
      </c>
      <c r="R1979" t="str">
        <f t="shared" si="875"/>
        <v/>
      </c>
      <c r="S1979" t="str">
        <f t="shared" si="876"/>
        <v/>
      </c>
      <c r="T1979" t="str">
        <f t="shared" si="877"/>
        <v/>
      </c>
      <c r="U1979" t="str">
        <f t="shared" si="878"/>
        <v/>
      </c>
      <c r="V1979" t="str">
        <f t="shared" si="879"/>
        <v/>
      </c>
      <c r="W1979" t="str">
        <f t="shared" si="880"/>
        <v/>
      </c>
      <c r="X1979" t="str">
        <f t="shared" si="881"/>
        <v/>
      </c>
      <c r="Y1979" t="str">
        <f t="shared" si="882"/>
        <v/>
      </c>
      <c r="Z1979" t="str">
        <f t="shared" si="890"/>
        <v/>
      </c>
      <c r="AA1979" t="str">
        <f t="shared" si="883"/>
        <v/>
      </c>
      <c r="AB1979" t="str">
        <f t="shared" si="884"/>
        <v/>
      </c>
      <c r="AC1979" t="str">
        <f t="shared" si="885"/>
        <v/>
      </c>
      <c r="AD1979" t="str">
        <f t="shared" si="886"/>
        <v/>
      </c>
      <c r="AE1979" t="str">
        <f t="shared" si="887"/>
        <v/>
      </c>
      <c r="AF1979" t="str">
        <f t="shared" si="888"/>
        <v/>
      </c>
    </row>
    <row r="1980" spans="4:32" ht="14.4" hidden="1">
      <c r="D1980" t="str">
        <f t="shared" si="863"/>
        <v/>
      </c>
      <c r="E1980" t="str">
        <f t="shared" si="864"/>
        <v/>
      </c>
      <c r="F1980" t="str">
        <f t="shared" si="865"/>
        <v/>
      </c>
      <c r="G1980" t="str">
        <f t="shared" si="889"/>
        <v/>
      </c>
      <c r="I1980" t="str">
        <f t="shared" si="866"/>
        <v/>
      </c>
      <c r="J1980" t="str">
        <f t="shared" si="867"/>
        <v/>
      </c>
      <c r="K1980" t="str">
        <f t="shared" si="868"/>
        <v/>
      </c>
      <c r="L1980" t="str">
        <f t="shared" si="869"/>
        <v/>
      </c>
      <c r="M1980" t="str">
        <f t="shared" si="870"/>
        <v/>
      </c>
      <c r="N1980" t="str">
        <f t="shared" si="871"/>
        <v/>
      </c>
      <c r="O1980" t="str">
        <f t="shared" si="872"/>
        <v/>
      </c>
      <c r="P1980" t="str">
        <f t="shared" si="873"/>
        <v/>
      </c>
      <c r="Q1980" t="str">
        <f t="shared" si="874"/>
        <v/>
      </c>
      <c r="R1980" t="str">
        <f t="shared" si="875"/>
        <v/>
      </c>
      <c r="S1980" t="str">
        <f t="shared" si="876"/>
        <v/>
      </c>
      <c r="T1980" t="str">
        <f t="shared" si="877"/>
        <v/>
      </c>
      <c r="U1980" t="str">
        <f t="shared" si="878"/>
        <v/>
      </c>
      <c r="V1980" t="str">
        <f t="shared" si="879"/>
        <v/>
      </c>
      <c r="W1980" t="str">
        <f t="shared" si="880"/>
        <v/>
      </c>
      <c r="X1980" t="str">
        <f t="shared" si="881"/>
        <v/>
      </c>
      <c r="Y1980" t="str">
        <f t="shared" si="882"/>
        <v/>
      </c>
      <c r="Z1980" t="str">
        <f t="shared" si="890"/>
        <v/>
      </c>
      <c r="AA1980" t="str">
        <f t="shared" si="883"/>
        <v/>
      </c>
      <c r="AB1980" t="str">
        <f t="shared" si="884"/>
        <v/>
      </c>
      <c r="AC1980" t="str">
        <f t="shared" si="885"/>
        <v/>
      </c>
      <c r="AD1980" t="str">
        <f t="shared" si="886"/>
        <v/>
      </c>
      <c r="AE1980" t="str">
        <f t="shared" si="887"/>
        <v/>
      </c>
      <c r="AF1980" t="str">
        <f t="shared" si="888"/>
        <v/>
      </c>
    </row>
    <row r="1981" spans="4:32" ht="14.4" hidden="1">
      <c r="D1981" t="str">
        <f t="shared" si="863"/>
        <v/>
      </c>
      <c r="E1981" t="str">
        <f t="shared" si="864"/>
        <v/>
      </c>
      <c r="F1981" t="str">
        <f t="shared" si="865"/>
        <v/>
      </c>
      <c r="G1981" t="str">
        <f t="shared" si="889"/>
        <v/>
      </c>
      <c r="I1981" t="str">
        <f t="shared" si="866"/>
        <v/>
      </c>
      <c r="J1981" t="str">
        <f t="shared" si="867"/>
        <v/>
      </c>
      <c r="K1981" t="str">
        <f t="shared" si="868"/>
        <v/>
      </c>
      <c r="L1981" t="str">
        <f t="shared" si="869"/>
        <v/>
      </c>
      <c r="M1981" t="str">
        <f t="shared" si="870"/>
        <v/>
      </c>
      <c r="N1981" t="str">
        <f t="shared" si="871"/>
        <v/>
      </c>
      <c r="O1981" t="str">
        <f t="shared" si="872"/>
        <v/>
      </c>
      <c r="P1981" t="str">
        <f t="shared" si="873"/>
        <v/>
      </c>
      <c r="Q1981" t="str">
        <f t="shared" si="874"/>
        <v/>
      </c>
      <c r="R1981" t="str">
        <f t="shared" si="875"/>
        <v/>
      </c>
      <c r="S1981" t="str">
        <f t="shared" si="876"/>
        <v/>
      </c>
      <c r="T1981" t="str">
        <f t="shared" si="877"/>
        <v/>
      </c>
      <c r="U1981" t="str">
        <f t="shared" si="878"/>
        <v/>
      </c>
      <c r="V1981" t="str">
        <f t="shared" si="879"/>
        <v/>
      </c>
      <c r="W1981" t="str">
        <f t="shared" si="880"/>
        <v/>
      </c>
      <c r="X1981" t="str">
        <f t="shared" si="881"/>
        <v/>
      </c>
      <c r="Y1981" t="str">
        <f t="shared" si="882"/>
        <v/>
      </c>
      <c r="Z1981" t="str">
        <f t="shared" si="890"/>
        <v/>
      </c>
      <c r="AA1981" t="str">
        <f t="shared" si="883"/>
        <v/>
      </c>
      <c r="AB1981" t="str">
        <f t="shared" si="884"/>
        <v/>
      </c>
      <c r="AC1981" t="str">
        <f t="shared" si="885"/>
        <v/>
      </c>
      <c r="AD1981" t="str">
        <f t="shared" si="886"/>
        <v/>
      </c>
      <c r="AE1981" t="str">
        <f t="shared" si="887"/>
        <v/>
      </c>
      <c r="AF1981" t="str">
        <f t="shared" si="888"/>
        <v/>
      </c>
    </row>
    <row r="1982" spans="4:32" ht="14.4" hidden="1">
      <c r="D1982" t="str">
        <f t="shared" si="863"/>
        <v/>
      </c>
      <c r="E1982" t="str">
        <f t="shared" si="864"/>
        <v/>
      </c>
      <c r="F1982" t="str">
        <f t="shared" si="865"/>
        <v/>
      </c>
      <c r="G1982" t="str">
        <f t="shared" si="889"/>
        <v/>
      </c>
      <c r="I1982" t="str">
        <f t="shared" si="866"/>
        <v/>
      </c>
      <c r="J1982" t="str">
        <f t="shared" si="867"/>
        <v/>
      </c>
      <c r="K1982" t="str">
        <f t="shared" si="868"/>
        <v/>
      </c>
      <c r="L1982" t="str">
        <f t="shared" si="869"/>
        <v/>
      </c>
      <c r="M1982" t="str">
        <f t="shared" si="870"/>
        <v/>
      </c>
      <c r="N1982" t="str">
        <f t="shared" si="871"/>
        <v/>
      </c>
      <c r="O1982" t="str">
        <f t="shared" si="872"/>
        <v/>
      </c>
      <c r="P1982" t="str">
        <f t="shared" si="873"/>
        <v/>
      </c>
      <c r="Q1982" t="str">
        <f t="shared" si="874"/>
        <v/>
      </c>
      <c r="R1982" t="str">
        <f t="shared" si="875"/>
        <v/>
      </c>
      <c r="S1982" t="str">
        <f t="shared" si="876"/>
        <v/>
      </c>
      <c r="T1982" t="str">
        <f t="shared" si="877"/>
        <v/>
      </c>
      <c r="U1982" t="str">
        <f t="shared" si="878"/>
        <v/>
      </c>
      <c r="V1982" t="str">
        <f t="shared" si="879"/>
        <v/>
      </c>
      <c r="W1982" t="str">
        <f t="shared" si="880"/>
        <v/>
      </c>
      <c r="X1982" t="str">
        <f t="shared" si="881"/>
        <v/>
      </c>
      <c r="Y1982" t="str">
        <f t="shared" si="882"/>
        <v/>
      </c>
      <c r="Z1982" t="str">
        <f t="shared" si="890"/>
        <v/>
      </c>
      <c r="AA1982" t="str">
        <f t="shared" si="883"/>
        <v/>
      </c>
      <c r="AB1982" t="str">
        <f t="shared" si="884"/>
        <v/>
      </c>
      <c r="AC1982" t="str">
        <f t="shared" si="885"/>
        <v/>
      </c>
      <c r="AD1982" t="str">
        <f t="shared" si="886"/>
        <v/>
      </c>
      <c r="AE1982" t="str">
        <f t="shared" si="887"/>
        <v/>
      </c>
      <c r="AF1982" t="str">
        <f t="shared" si="888"/>
        <v/>
      </c>
    </row>
    <row r="1983" spans="4:32" ht="14.4" hidden="1">
      <c r="D1983" t="str">
        <f t="shared" si="863"/>
        <v/>
      </c>
      <c r="E1983" t="str">
        <f t="shared" si="864"/>
        <v/>
      </c>
      <c r="F1983" t="str">
        <f t="shared" si="865"/>
        <v/>
      </c>
      <c r="G1983" t="str">
        <f t="shared" si="889"/>
        <v/>
      </c>
      <c r="I1983" t="str">
        <f t="shared" si="866"/>
        <v/>
      </c>
      <c r="J1983" t="str">
        <f t="shared" si="867"/>
        <v/>
      </c>
      <c r="K1983" t="str">
        <f t="shared" si="868"/>
        <v/>
      </c>
      <c r="L1983" t="str">
        <f t="shared" si="869"/>
        <v/>
      </c>
      <c r="M1983" t="str">
        <f t="shared" si="870"/>
        <v/>
      </c>
      <c r="N1983" t="str">
        <f t="shared" si="871"/>
        <v/>
      </c>
      <c r="O1983" t="str">
        <f t="shared" si="872"/>
        <v/>
      </c>
      <c r="P1983" t="str">
        <f t="shared" si="873"/>
        <v/>
      </c>
      <c r="Q1983" t="str">
        <f t="shared" si="874"/>
        <v/>
      </c>
      <c r="R1983" t="str">
        <f t="shared" si="875"/>
        <v/>
      </c>
      <c r="S1983" t="str">
        <f t="shared" si="876"/>
        <v/>
      </c>
      <c r="T1983" t="str">
        <f t="shared" si="877"/>
        <v/>
      </c>
      <c r="U1983" t="str">
        <f t="shared" si="878"/>
        <v/>
      </c>
      <c r="V1983" t="str">
        <f t="shared" si="879"/>
        <v/>
      </c>
      <c r="W1983" t="str">
        <f t="shared" si="880"/>
        <v/>
      </c>
      <c r="X1983" t="str">
        <f t="shared" si="881"/>
        <v/>
      </c>
      <c r="Y1983" t="str">
        <f t="shared" si="882"/>
        <v/>
      </c>
      <c r="Z1983" t="str">
        <f t="shared" si="890"/>
        <v/>
      </c>
      <c r="AA1983" t="str">
        <f t="shared" si="883"/>
        <v/>
      </c>
      <c r="AB1983" t="str">
        <f t="shared" si="884"/>
        <v/>
      </c>
      <c r="AC1983" t="str">
        <f t="shared" si="885"/>
        <v/>
      </c>
      <c r="AD1983" t="str">
        <f t="shared" si="886"/>
        <v/>
      </c>
      <c r="AE1983" t="str">
        <f t="shared" si="887"/>
        <v/>
      </c>
      <c r="AF1983" t="str">
        <f t="shared" si="888"/>
        <v/>
      </c>
    </row>
    <row r="1984" spans="4:32" ht="14.4" hidden="1">
      <c r="D1984" t="str">
        <f t="shared" si="863"/>
        <v/>
      </c>
      <c r="E1984" t="str">
        <f t="shared" si="864"/>
        <v/>
      </c>
      <c r="F1984" t="str">
        <f t="shared" si="865"/>
        <v/>
      </c>
      <c r="G1984" t="str">
        <f t="shared" si="889"/>
        <v/>
      </c>
      <c r="I1984" t="str">
        <f t="shared" si="866"/>
        <v/>
      </c>
      <c r="J1984" t="str">
        <f t="shared" si="867"/>
        <v/>
      </c>
      <c r="K1984" t="str">
        <f t="shared" si="868"/>
        <v/>
      </c>
      <c r="L1984" t="str">
        <f t="shared" si="869"/>
        <v/>
      </c>
      <c r="M1984" t="str">
        <f t="shared" si="870"/>
        <v/>
      </c>
      <c r="N1984" t="str">
        <f t="shared" si="871"/>
        <v/>
      </c>
      <c r="O1984" t="str">
        <f t="shared" si="872"/>
        <v/>
      </c>
      <c r="P1984" t="str">
        <f t="shared" si="873"/>
        <v/>
      </c>
      <c r="Q1984" t="str">
        <f t="shared" si="874"/>
        <v/>
      </c>
      <c r="R1984" t="str">
        <f t="shared" si="875"/>
        <v/>
      </c>
      <c r="S1984" t="str">
        <f t="shared" si="876"/>
        <v/>
      </c>
      <c r="T1984" t="str">
        <f t="shared" si="877"/>
        <v/>
      </c>
      <c r="U1984" t="str">
        <f t="shared" si="878"/>
        <v/>
      </c>
      <c r="V1984" t="str">
        <f t="shared" si="879"/>
        <v/>
      </c>
      <c r="W1984" t="str">
        <f t="shared" si="880"/>
        <v/>
      </c>
      <c r="X1984" t="str">
        <f t="shared" si="881"/>
        <v/>
      </c>
      <c r="Y1984" t="str">
        <f t="shared" si="882"/>
        <v/>
      </c>
      <c r="Z1984" t="str">
        <f t="shared" si="890"/>
        <v/>
      </c>
      <c r="AA1984" t="str">
        <f t="shared" si="883"/>
        <v/>
      </c>
      <c r="AB1984" t="str">
        <f t="shared" si="884"/>
        <v/>
      </c>
      <c r="AC1984" t="str">
        <f t="shared" si="885"/>
        <v/>
      </c>
      <c r="AD1984" t="str">
        <f t="shared" si="886"/>
        <v/>
      </c>
      <c r="AE1984" t="str">
        <f t="shared" si="887"/>
        <v/>
      </c>
      <c r="AF1984" t="str">
        <f t="shared" si="888"/>
        <v/>
      </c>
    </row>
    <row r="1985" spans="4:32" ht="14.4" hidden="1">
      <c r="D1985" t="str">
        <f t="shared" si="863"/>
        <v/>
      </c>
      <c r="E1985" t="str">
        <f t="shared" si="864"/>
        <v/>
      </c>
      <c r="F1985" t="str">
        <f t="shared" si="865"/>
        <v/>
      </c>
      <c r="G1985" t="str">
        <f t="shared" si="889"/>
        <v/>
      </c>
      <c r="I1985" t="str">
        <f t="shared" si="866"/>
        <v/>
      </c>
      <c r="J1985" t="str">
        <f t="shared" si="867"/>
        <v/>
      </c>
      <c r="K1985" t="str">
        <f t="shared" si="868"/>
        <v/>
      </c>
      <c r="L1985" t="str">
        <f t="shared" si="869"/>
        <v/>
      </c>
      <c r="M1985" t="str">
        <f t="shared" si="870"/>
        <v/>
      </c>
      <c r="N1985" t="str">
        <f t="shared" si="871"/>
        <v/>
      </c>
      <c r="O1985" t="str">
        <f t="shared" si="872"/>
        <v/>
      </c>
      <c r="P1985" t="str">
        <f t="shared" si="873"/>
        <v/>
      </c>
      <c r="Q1985" t="str">
        <f t="shared" si="874"/>
        <v/>
      </c>
      <c r="R1985" t="str">
        <f t="shared" si="875"/>
        <v/>
      </c>
      <c r="S1985" t="str">
        <f t="shared" si="876"/>
        <v/>
      </c>
      <c r="T1985" t="str">
        <f t="shared" si="877"/>
        <v/>
      </c>
      <c r="U1985" t="str">
        <f t="shared" si="878"/>
        <v/>
      </c>
      <c r="V1985" t="str">
        <f t="shared" si="879"/>
        <v/>
      </c>
      <c r="W1985" t="str">
        <f t="shared" si="880"/>
        <v/>
      </c>
      <c r="X1985" t="str">
        <f t="shared" si="881"/>
        <v/>
      </c>
      <c r="Y1985" t="str">
        <f t="shared" si="882"/>
        <v/>
      </c>
      <c r="Z1985" t="str">
        <f t="shared" si="890"/>
        <v/>
      </c>
      <c r="AA1985" t="str">
        <f t="shared" si="883"/>
        <v/>
      </c>
      <c r="AB1985" t="str">
        <f t="shared" si="884"/>
        <v/>
      </c>
      <c r="AC1985" t="str">
        <f t="shared" si="885"/>
        <v/>
      </c>
      <c r="AD1985" t="str">
        <f t="shared" si="886"/>
        <v/>
      </c>
      <c r="AE1985" t="str">
        <f t="shared" si="887"/>
        <v/>
      </c>
      <c r="AF1985" t="str">
        <f t="shared" si="888"/>
        <v/>
      </c>
    </row>
    <row r="1986" spans="4:32" ht="14.4" hidden="1">
      <c r="D1986" t="str">
        <f t="shared" ref="D1986:D2000" si="891">IF(ISBLANK(A1986),"",B1986&amp;" ("&amp;Y1986&amp;"/"&amp;L1986&amp;"/"&amp;M1986&amp;AA1986&amp;"/"&amp;Z1986&amp;"/"&amp;AF1986&amp;")")</f>
        <v/>
      </c>
      <c r="E1986" t="str">
        <f t="shared" ref="E1986:E2000" si="892">IF(
  ISBLANK(A1986),
  "",
  TRIM(SUBSTITUTE(
    SUBSTITUTE(
      V1986,
      MID(V1986, FIND("(", V1986), FIND(")", V1986) - FIND("(", V1986) + 1),
      ""
    ),
    "Processor", ""
  ))
)</f>
        <v/>
      </c>
      <c r="F1986" t="str">
        <f t="shared" ref="F1986:F2000" si="893">IF(ISBLANK(A1986), "", BF1986)</f>
        <v/>
      </c>
      <c r="G1986" t="str">
        <f t="shared" si="889"/>
        <v/>
      </c>
      <c r="I1986" t="str">
        <f t="shared" ref="I1986:I2000" si="894">IF(ISBLANK(A1986), "", SUBSTITUTE(AO1986, "-inch", """"))</f>
        <v/>
      </c>
      <c r="J1986" t="str">
        <f t="shared" ref="J1986:J2000" si="895">IF(ISBLANK(A1986), "", AP1986)</f>
        <v/>
      </c>
      <c r="K1986" t="str">
        <f t="shared" ref="K1986:K2000" si="896">IF(ISBLANK(A1986), "", AR1986)</f>
        <v/>
      </c>
      <c r="L1986" t="str">
        <f t="shared" ref="L1986:L2000" si="897">IF(
  ISBLANK(A1986),
  "",
  MID(AB1986, FIND("GB", AB1986) - 2, 4)
)</f>
        <v/>
      </c>
      <c r="M1986" t="str">
        <f t="shared" ref="M1986:M2000" si="898">IF(ISBLANK(A1986),"",LEFT(AC1986,FIND(" ",AC1986)-1))</f>
        <v/>
      </c>
      <c r="N1986" t="str">
        <f t="shared" ref="N1986:N2000" si="899">IF(
  AND(LEN(TRIM(AD1986))=0, LEN(TRIM(AE1986))=0),
  "",
  IF(LEN(TRIM(AD1986))&gt;0, "Side:" &amp; CHAR(10) &amp; AD1986 &amp; CHAR(10) &amp; CHAR(10), "") &amp;
  IF(LEN(TRIM(AE1986))&gt;0, "Back:" &amp; CHAR(10) &amp; AE1986, "")
)</f>
        <v/>
      </c>
      <c r="O1986" t="str">
        <f t="shared" ref="O1986:O2000" si="900">IF(ISBLANK(A1986), "", _xlfn.TEXTBEFORE(BX1986, " ("))</f>
        <v/>
      </c>
      <c r="P1986" t="str">
        <f t="shared" ref="P1986:P2000" si="901">IF(ISBLANK(A1986), "", TRIM(_xlfn.TEXTBEFORE(BW1986, " (")))</f>
        <v/>
      </c>
      <c r="Q1986" t="str">
        <f t="shared" ref="Q1986:Q2000" si="902">IF(ISBLANK(A1986), "", BJ1986)</f>
        <v/>
      </c>
      <c r="R1986" t="str">
        <f t="shared" ref="R1986:R2000" si="903">IF(ISBLANK(A1986), "", CD1986)</f>
        <v/>
      </c>
      <c r="S1986" t="str">
        <f t="shared" ref="S1986:S2000" si="904">IF(ISBLANK(A1986),"","No Battery")</f>
        <v/>
      </c>
      <c r="T1986" t="str">
        <f t="shared" ref="T1986:T2000" si="905">IF(ISBLANK(A1986), "", IFERROR(_xlfn.TEXTBEFORE(BT1986, ", Output:"), "Not Found"))</f>
        <v/>
      </c>
      <c r="U1986" t="str">
        <f t="shared" ref="U1986:U2000" si="906">IF(ISBLANK(A1986), "", IF(BY1986 = "N/A", "", BY1986))</f>
        <v/>
      </c>
      <c r="V1986" t="str">
        <f t="shared" ref="V1986:V2000" si="907">IF(ISBLANK(A1986), "", BC1986)</f>
        <v/>
      </c>
      <c r="W1986" t="str">
        <f t="shared" ref="W1986:W2000" si="908">IF(
  ISBLANK(A1986),
  "",
  LEFT(V1986, SEARCH("processor", LOWER(V1986)) - 1) &amp;
  MID(V1986, SEARCH("processor", LOWER(V1986)) + 10, FIND(" ", MID(V1986, SEARCH("processor", LOWER(V1986)) + 10, 20)) - 1)
)</f>
        <v/>
      </c>
      <c r="X1986" t="str">
        <f t="shared" ref="X1986:X2000" si="909">IF(
  ISBLANK(A1986),
  "",
  IFERROR(
    IF(
      ISNUMBER(SEARCH("Core™ i", E1986)),
      _xlfn.TEXTBEFORE(_xlfn.TEXTAFTER(E1986, "Core™ "), " "),
      IF(ISNUMBER(SEARCH("Core™ Ultra 7", E1986)), "U7",
      IF(ISNUMBER(SEARCH("Core™ Ultra 5", E1986)), "U5",
      IF(ISNUMBER(SEARCH("Core™ Ultra 3", E1986)), "U3",
      IF(ISNUMBER(SEARCH("Core™ 7", E1986)), "Core 7",
      IF(ISNUMBER(SEARCH("Core™ 5", E1986)), "Core 5",
      IF(ISNUMBER(SEARCH("Core™ 3", E1986)), "Core 3",
      IF(ISNUMBER(SEARCH("Ryzen™ 7", E1986)), "R7",
      IF(ISNUMBER(SEARCH("Ryzen™ 5", E1986)), "R5",
      IF(ISNUMBER(SEARCH("Ryzen™ 3", E1986)), "R3",
      W1986
    )))))))))),
    E1986
  )
)</f>
        <v/>
      </c>
      <c r="Y1986" t="str">
        <f t="shared" ref="Y1986:Y2000" si="910">IF(ISBLANK(A1986), "",
  IF(OR(X1986="U3", X1986="U5", X1986="U7", X1986="Core 3", X1986="Core 5", X1986="Core 7"),
    X1986 &amp; " " &amp; TRIM(RIGHT(W1986, LEN(W1986) - FIND("♦", SUBSTITUTE(W1986, " ", "♦", LEN(W1986) - LEN(SUBSTITUTE(W1986, " ", "")))))),
    IF(OR(X1986="R3", X1986="R5", X1986="R7"),
      X1986 &amp; " " &amp; TRIM(MID(
        W1986,
        FIND("♦", SUBSTITUTE(W1986, " ", "♦", LEN(W1986) - LEN(SUBSTITUTE(W1986, " ", "")) - 1)) + 1,
        FIND("♦", SUBSTITUTE(W1986, " ", "♦", LEN(W1986) - LEN(SUBSTITUTE(W1986, " ", "")))) - FIND("♦", SUBSTITUTE(W1986, " ", "♦", LEN(W1986) - LEN(SUBSTITUTE(W1986, " ", "")) - 1)) - 1
      )),
      X1986
    )
  )
)</f>
        <v/>
      </c>
      <c r="Z1986" t="str">
        <f t="shared" si="890"/>
        <v/>
      </c>
      <c r="AA1986" t="str">
        <f t="shared" ref="AA1986:AA2000" si="911">IF(
  ISBLANK(F1986),
  "",
  IF(
    ISNUMBER(SEARCH("RTX", F1986)),
    "/" &amp; LEFT(MID(F1986, SEARCH("RTX", F1986), 15),
               IFERROR(SEARCH(" ", MID(F1986, SEARCH("RTX", F1986), 15), 6) - 1, 15)),
    ""
  )
)</f>
        <v/>
      </c>
      <c r="AB1986" t="str">
        <f t="shared" ref="AB1986:AB2000" si="912">IF(ISBLANK(A1986), "", BH1986)</f>
        <v/>
      </c>
      <c r="AC1986" t="str">
        <f t="shared" ref="AC1986:AC2000" si="913">IF(ISBLANK(A1986), "", BI1986)</f>
        <v/>
      </c>
      <c r="AD1986" t="str">
        <f t="shared" ref="AD1986:AD2000" si="914">IF(ISBLANK(A1986), "", BU1986)</f>
        <v/>
      </c>
      <c r="AE1986" t="str">
        <f t="shared" ref="AE1986:AE2000" si="915">IF(ISBLANK(A1986), "", BV1986)</f>
        <v/>
      </c>
      <c r="AF1986" t="str">
        <f t="shared" ref="AF1986:AF2000" si="916">IF(ISBLANK(A1986),"",IFERROR(_xlfn.TEXTBEFORE(A1986, "-"), A1986))</f>
        <v/>
      </c>
    </row>
    <row r="1987" spans="4:32" ht="14.4" hidden="1">
      <c r="D1987" t="str">
        <f t="shared" si="891"/>
        <v/>
      </c>
      <c r="E1987" t="str">
        <f t="shared" si="892"/>
        <v/>
      </c>
      <c r="F1987" t="str">
        <f t="shared" si="893"/>
        <v/>
      </c>
      <c r="G1987" t="str">
        <f t="shared" si="889"/>
        <v/>
      </c>
      <c r="I1987" t="str">
        <f t="shared" si="894"/>
        <v/>
      </c>
      <c r="J1987" t="str">
        <f t="shared" si="895"/>
        <v/>
      </c>
      <c r="K1987" t="str">
        <f t="shared" si="896"/>
        <v/>
      </c>
      <c r="L1987" t="str">
        <f t="shared" si="897"/>
        <v/>
      </c>
      <c r="M1987" t="str">
        <f t="shared" si="898"/>
        <v/>
      </c>
      <c r="N1987" t="str">
        <f t="shared" si="899"/>
        <v/>
      </c>
      <c r="O1987" t="str">
        <f t="shared" si="900"/>
        <v/>
      </c>
      <c r="P1987" t="str">
        <f t="shared" si="901"/>
        <v/>
      </c>
      <c r="Q1987" t="str">
        <f t="shared" si="902"/>
        <v/>
      </c>
      <c r="R1987" t="str">
        <f t="shared" si="903"/>
        <v/>
      </c>
      <c r="S1987" t="str">
        <f t="shared" si="904"/>
        <v/>
      </c>
      <c r="T1987" t="str">
        <f t="shared" si="905"/>
        <v/>
      </c>
      <c r="U1987" t="str">
        <f t="shared" si="906"/>
        <v/>
      </c>
      <c r="V1987" t="str">
        <f t="shared" si="907"/>
        <v/>
      </c>
      <c r="W1987" t="str">
        <f t="shared" si="908"/>
        <v/>
      </c>
      <c r="X1987" t="str">
        <f t="shared" si="909"/>
        <v/>
      </c>
      <c r="Y1987" t="str">
        <f t="shared" si="910"/>
        <v/>
      </c>
      <c r="Z1987" t="str">
        <f t="shared" si="890"/>
        <v/>
      </c>
      <c r="AA1987" t="str">
        <f t="shared" si="911"/>
        <v/>
      </c>
      <c r="AB1987" t="str">
        <f t="shared" si="912"/>
        <v/>
      </c>
      <c r="AC1987" t="str">
        <f t="shared" si="913"/>
        <v/>
      </c>
      <c r="AD1987" t="str">
        <f t="shared" si="914"/>
        <v/>
      </c>
      <c r="AE1987" t="str">
        <f t="shared" si="915"/>
        <v/>
      </c>
      <c r="AF1987" t="str">
        <f t="shared" si="916"/>
        <v/>
      </c>
    </row>
    <row r="1988" spans="4:32" ht="14.4" hidden="1">
      <c r="D1988" t="str">
        <f t="shared" si="891"/>
        <v/>
      </c>
      <c r="E1988" t="str">
        <f t="shared" si="892"/>
        <v/>
      </c>
      <c r="F1988" t="str">
        <f t="shared" si="893"/>
        <v/>
      </c>
      <c r="G1988" t="str">
        <f t="shared" si="889"/>
        <v/>
      </c>
      <c r="I1988" t="str">
        <f t="shared" si="894"/>
        <v/>
      </c>
      <c r="J1988" t="str">
        <f t="shared" si="895"/>
        <v/>
      </c>
      <c r="K1988" t="str">
        <f t="shared" si="896"/>
        <v/>
      </c>
      <c r="L1988" t="str">
        <f t="shared" si="897"/>
        <v/>
      </c>
      <c r="M1988" t="str">
        <f t="shared" si="898"/>
        <v/>
      </c>
      <c r="N1988" t="str">
        <f t="shared" si="899"/>
        <v/>
      </c>
      <c r="O1988" t="str">
        <f t="shared" si="900"/>
        <v/>
      </c>
      <c r="P1988" t="str">
        <f t="shared" si="901"/>
        <v/>
      </c>
      <c r="Q1988" t="str">
        <f t="shared" si="902"/>
        <v/>
      </c>
      <c r="R1988" t="str">
        <f t="shared" si="903"/>
        <v/>
      </c>
      <c r="S1988" t="str">
        <f t="shared" si="904"/>
        <v/>
      </c>
      <c r="T1988" t="str">
        <f t="shared" si="905"/>
        <v/>
      </c>
      <c r="U1988" t="str">
        <f t="shared" si="906"/>
        <v/>
      </c>
      <c r="V1988" t="str">
        <f t="shared" si="907"/>
        <v/>
      </c>
      <c r="W1988" t="str">
        <f t="shared" si="908"/>
        <v/>
      </c>
      <c r="X1988" t="str">
        <f t="shared" si="909"/>
        <v/>
      </c>
      <c r="Y1988" t="str">
        <f t="shared" si="910"/>
        <v/>
      </c>
      <c r="Z1988" t="str">
        <f t="shared" si="890"/>
        <v/>
      </c>
      <c r="AA1988" t="str">
        <f t="shared" si="911"/>
        <v/>
      </c>
      <c r="AB1988" t="str">
        <f t="shared" si="912"/>
        <v/>
      </c>
      <c r="AC1988" t="str">
        <f t="shared" si="913"/>
        <v/>
      </c>
      <c r="AD1988" t="str">
        <f t="shared" si="914"/>
        <v/>
      </c>
      <c r="AE1988" t="str">
        <f t="shared" si="915"/>
        <v/>
      </c>
      <c r="AF1988" t="str">
        <f t="shared" si="916"/>
        <v/>
      </c>
    </row>
    <row r="1989" spans="4:32" ht="14.4" hidden="1">
      <c r="D1989" t="str">
        <f t="shared" si="891"/>
        <v/>
      </c>
      <c r="E1989" t="str">
        <f t="shared" si="892"/>
        <v/>
      </c>
      <c r="F1989" t="str">
        <f t="shared" si="893"/>
        <v/>
      </c>
      <c r="G1989" t="str">
        <f t="shared" si="889"/>
        <v/>
      </c>
      <c r="I1989" t="str">
        <f t="shared" si="894"/>
        <v/>
      </c>
      <c r="J1989" t="str">
        <f t="shared" si="895"/>
        <v/>
      </c>
      <c r="K1989" t="str">
        <f t="shared" si="896"/>
        <v/>
      </c>
      <c r="L1989" t="str">
        <f t="shared" si="897"/>
        <v/>
      </c>
      <c r="M1989" t="str">
        <f t="shared" si="898"/>
        <v/>
      </c>
      <c r="N1989" t="str">
        <f t="shared" si="899"/>
        <v/>
      </c>
      <c r="O1989" t="str">
        <f t="shared" si="900"/>
        <v/>
      </c>
      <c r="P1989" t="str">
        <f t="shared" si="901"/>
        <v/>
      </c>
      <c r="Q1989" t="str">
        <f t="shared" si="902"/>
        <v/>
      </c>
      <c r="R1989" t="str">
        <f t="shared" si="903"/>
        <v/>
      </c>
      <c r="S1989" t="str">
        <f t="shared" si="904"/>
        <v/>
      </c>
      <c r="T1989" t="str">
        <f t="shared" si="905"/>
        <v/>
      </c>
      <c r="U1989" t="str">
        <f t="shared" si="906"/>
        <v/>
      </c>
      <c r="V1989" t="str">
        <f t="shared" si="907"/>
        <v/>
      </c>
      <c r="W1989" t="str">
        <f t="shared" si="908"/>
        <v/>
      </c>
      <c r="X1989" t="str">
        <f t="shared" si="909"/>
        <v/>
      </c>
      <c r="Y1989" t="str">
        <f t="shared" si="910"/>
        <v/>
      </c>
      <c r="Z1989" t="str">
        <f t="shared" si="890"/>
        <v/>
      </c>
      <c r="AA1989" t="str">
        <f t="shared" si="911"/>
        <v/>
      </c>
      <c r="AB1989" t="str">
        <f t="shared" si="912"/>
        <v/>
      </c>
      <c r="AC1989" t="str">
        <f t="shared" si="913"/>
        <v/>
      </c>
      <c r="AD1989" t="str">
        <f t="shared" si="914"/>
        <v/>
      </c>
      <c r="AE1989" t="str">
        <f t="shared" si="915"/>
        <v/>
      </c>
      <c r="AF1989" t="str">
        <f t="shared" si="916"/>
        <v/>
      </c>
    </row>
    <row r="1990" spans="4:32" ht="14.4" hidden="1">
      <c r="D1990" t="str">
        <f t="shared" si="891"/>
        <v/>
      </c>
      <c r="E1990" t="str">
        <f t="shared" si="892"/>
        <v/>
      </c>
      <c r="F1990" t="str">
        <f t="shared" si="893"/>
        <v/>
      </c>
      <c r="G1990" t="str">
        <f t="shared" si="889"/>
        <v/>
      </c>
      <c r="I1990" t="str">
        <f t="shared" si="894"/>
        <v/>
      </c>
      <c r="J1990" t="str">
        <f t="shared" si="895"/>
        <v/>
      </c>
      <c r="K1990" t="str">
        <f t="shared" si="896"/>
        <v/>
      </c>
      <c r="L1990" t="str">
        <f t="shared" si="897"/>
        <v/>
      </c>
      <c r="M1990" t="str">
        <f t="shared" si="898"/>
        <v/>
      </c>
      <c r="N1990" t="str">
        <f t="shared" si="899"/>
        <v/>
      </c>
      <c r="O1990" t="str">
        <f t="shared" si="900"/>
        <v/>
      </c>
      <c r="P1990" t="str">
        <f t="shared" si="901"/>
        <v/>
      </c>
      <c r="Q1990" t="str">
        <f t="shared" si="902"/>
        <v/>
      </c>
      <c r="R1990" t="str">
        <f t="shared" si="903"/>
        <v/>
      </c>
      <c r="S1990" t="str">
        <f t="shared" si="904"/>
        <v/>
      </c>
      <c r="T1990" t="str">
        <f t="shared" si="905"/>
        <v/>
      </c>
      <c r="U1990" t="str">
        <f t="shared" si="906"/>
        <v/>
      </c>
      <c r="V1990" t="str">
        <f t="shared" si="907"/>
        <v/>
      </c>
      <c r="W1990" t="str">
        <f t="shared" si="908"/>
        <v/>
      </c>
      <c r="X1990" t="str">
        <f t="shared" si="909"/>
        <v/>
      </c>
      <c r="Y1990" t="str">
        <f t="shared" si="910"/>
        <v/>
      </c>
      <c r="Z1990" t="str">
        <f t="shared" si="890"/>
        <v/>
      </c>
      <c r="AA1990" t="str">
        <f t="shared" si="911"/>
        <v/>
      </c>
      <c r="AB1990" t="str">
        <f t="shared" si="912"/>
        <v/>
      </c>
      <c r="AC1990" t="str">
        <f t="shared" si="913"/>
        <v/>
      </c>
      <c r="AD1990" t="str">
        <f t="shared" si="914"/>
        <v/>
      </c>
      <c r="AE1990" t="str">
        <f t="shared" si="915"/>
        <v/>
      </c>
      <c r="AF1990" t="str">
        <f t="shared" si="916"/>
        <v/>
      </c>
    </row>
    <row r="1991" spans="4:32" ht="14.4" hidden="1">
      <c r="D1991" t="str">
        <f t="shared" si="891"/>
        <v/>
      </c>
      <c r="E1991" t="str">
        <f t="shared" si="892"/>
        <v/>
      </c>
      <c r="F1991" t="str">
        <f t="shared" si="893"/>
        <v/>
      </c>
      <c r="G1991" t="str">
        <f t="shared" si="889"/>
        <v/>
      </c>
      <c r="I1991" t="str">
        <f t="shared" si="894"/>
        <v/>
      </c>
      <c r="J1991" t="str">
        <f t="shared" si="895"/>
        <v/>
      </c>
      <c r="K1991" t="str">
        <f t="shared" si="896"/>
        <v/>
      </c>
      <c r="L1991" t="str">
        <f t="shared" si="897"/>
        <v/>
      </c>
      <c r="M1991" t="str">
        <f t="shared" si="898"/>
        <v/>
      </c>
      <c r="N1991" t="str">
        <f t="shared" si="899"/>
        <v/>
      </c>
      <c r="O1991" t="str">
        <f t="shared" si="900"/>
        <v/>
      </c>
      <c r="P1991" t="str">
        <f t="shared" si="901"/>
        <v/>
      </c>
      <c r="Q1991" t="str">
        <f t="shared" si="902"/>
        <v/>
      </c>
      <c r="R1991" t="str">
        <f t="shared" si="903"/>
        <v/>
      </c>
      <c r="S1991" t="str">
        <f t="shared" si="904"/>
        <v/>
      </c>
      <c r="T1991" t="str">
        <f t="shared" si="905"/>
        <v/>
      </c>
      <c r="U1991" t="str">
        <f t="shared" si="906"/>
        <v/>
      </c>
      <c r="V1991" t="str">
        <f t="shared" si="907"/>
        <v/>
      </c>
      <c r="W1991" t="str">
        <f t="shared" si="908"/>
        <v/>
      </c>
      <c r="X1991" t="str">
        <f t="shared" si="909"/>
        <v/>
      </c>
      <c r="Y1991" t="str">
        <f t="shared" si="910"/>
        <v/>
      </c>
      <c r="Z1991" t="str">
        <f t="shared" si="890"/>
        <v/>
      </c>
      <c r="AA1991" t="str">
        <f t="shared" si="911"/>
        <v/>
      </c>
      <c r="AB1991" t="str">
        <f t="shared" si="912"/>
        <v/>
      </c>
      <c r="AC1991" t="str">
        <f t="shared" si="913"/>
        <v/>
      </c>
      <c r="AD1991" t="str">
        <f t="shared" si="914"/>
        <v/>
      </c>
      <c r="AE1991" t="str">
        <f t="shared" si="915"/>
        <v/>
      </c>
      <c r="AF1991" t="str">
        <f t="shared" si="916"/>
        <v/>
      </c>
    </row>
    <row r="1992" spans="4:32" ht="14.4" hidden="1">
      <c r="D1992" t="str">
        <f t="shared" si="891"/>
        <v/>
      </c>
      <c r="E1992" t="str">
        <f t="shared" si="892"/>
        <v/>
      </c>
      <c r="F1992" t="str">
        <f t="shared" si="893"/>
        <v/>
      </c>
      <c r="G1992" t="str">
        <f t="shared" si="889"/>
        <v/>
      </c>
      <c r="I1992" t="str">
        <f t="shared" si="894"/>
        <v/>
      </c>
      <c r="J1992" t="str">
        <f t="shared" si="895"/>
        <v/>
      </c>
      <c r="K1992" t="str">
        <f t="shared" si="896"/>
        <v/>
      </c>
      <c r="L1992" t="str">
        <f t="shared" si="897"/>
        <v/>
      </c>
      <c r="M1992" t="str">
        <f t="shared" si="898"/>
        <v/>
      </c>
      <c r="N1992" t="str">
        <f t="shared" si="899"/>
        <v/>
      </c>
      <c r="O1992" t="str">
        <f t="shared" si="900"/>
        <v/>
      </c>
      <c r="P1992" t="str">
        <f t="shared" si="901"/>
        <v/>
      </c>
      <c r="Q1992" t="str">
        <f t="shared" si="902"/>
        <v/>
      </c>
      <c r="R1992" t="str">
        <f t="shared" si="903"/>
        <v/>
      </c>
      <c r="S1992" t="str">
        <f t="shared" si="904"/>
        <v/>
      </c>
      <c r="T1992" t="str">
        <f t="shared" si="905"/>
        <v/>
      </c>
      <c r="U1992" t="str">
        <f t="shared" si="906"/>
        <v/>
      </c>
      <c r="V1992" t="str">
        <f t="shared" si="907"/>
        <v/>
      </c>
      <c r="W1992" t="str">
        <f t="shared" si="908"/>
        <v/>
      </c>
      <c r="X1992" t="str">
        <f t="shared" si="909"/>
        <v/>
      </c>
      <c r="Y1992" t="str">
        <f t="shared" si="910"/>
        <v/>
      </c>
      <c r="Z1992" t="str">
        <f t="shared" si="890"/>
        <v/>
      </c>
      <c r="AA1992" t="str">
        <f t="shared" si="911"/>
        <v/>
      </c>
      <c r="AB1992" t="str">
        <f t="shared" si="912"/>
        <v/>
      </c>
      <c r="AC1992" t="str">
        <f t="shared" si="913"/>
        <v/>
      </c>
      <c r="AD1992" t="str">
        <f t="shared" si="914"/>
        <v/>
      </c>
      <c r="AE1992" t="str">
        <f t="shared" si="915"/>
        <v/>
      </c>
      <c r="AF1992" t="str">
        <f t="shared" si="916"/>
        <v/>
      </c>
    </row>
    <row r="1993" spans="4:32" ht="14.4" hidden="1">
      <c r="D1993" t="str">
        <f t="shared" si="891"/>
        <v/>
      </c>
      <c r="E1993" t="str">
        <f t="shared" si="892"/>
        <v/>
      </c>
      <c r="F1993" t="str">
        <f t="shared" si="893"/>
        <v/>
      </c>
      <c r="G1993" t="str">
        <f t="shared" si="889"/>
        <v/>
      </c>
      <c r="I1993" t="str">
        <f t="shared" si="894"/>
        <v/>
      </c>
      <c r="J1993" t="str">
        <f t="shared" si="895"/>
        <v/>
      </c>
      <c r="K1993" t="str">
        <f t="shared" si="896"/>
        <v/>
      </c>
      <c r="L1993" t="str">
        <f t="shared" si="897"/>
        <v/>
      </c>
      <c r="M1993" t="str">
        <f t="shared" si="898"/>
        <v/>
      </c>
      <c r="N1993" t="str">
        <f t="shared" si="899"/>
        <v/>
      </c>
      <c r="O1993" t="str">
        <f t="shared" si="900"/>
        <v/>
      </c>
      <c r="P1993" t="str">
        <f t="shared" si="901"/>
        <v/>
      </c>
      <c r="Q1993" t="str">
        <f t="shared" si="902"/>
        <v/>
      </c>
      <c r="R1993" t="str">
        <f t="shared" si="903"/>
        <v/>
      </c>
      <c r="S1993" t="str">
        <f t="shared" si="904"/>
        <v/>
      </c>
      <c r="T1993" t="str">
        <f t="shared" si="905"/>
        <v/>
      </c>
      <c r="U1993" t="str">
        <f t="shared" si="906"/>
        <v/>
      </c>
      <c r="V1993" t="str">
        <f t="shared" si="907"/>
        <v/>
      </c>
      <c r="W1993" t="str">
        <f t="shared" si="908"/>
        <v/>
      </c>
      <c r="X1993" t="str">
        <f t="shared" si="909"/>
        <v/>
      </c>
      <c r="Y1993" t="str">
        <f t="shared" si="910"/>
        <v/>
      </c>
      <c r="Z1993" t="str">
        <f t="shared" si="890"/>
        <v/>
      </c>
      <c r="AA1993" t="str">
        <f t="shared" si="911"/>
        <v/>
      </c>
      <c r="AB1993" t="str">
        <f t="shared" si="912"/>
        <v/>
      </c>
      <c r="AC1993" t="str">
        <f t="shared" si="913"/>
        <v/>
      </c>
      <c r="AD1993" t="str">
        <f t="shared" si="914"/>
        <v/>
      </c>
      <c r="AE1993" t="str">
        <f t="shared" si="915"/>
        <v/>
      </c>
      <c r="AF1993" t="str">
        <f t="shared" si="916"/>
        <v/>
      </c>
    </row>
    <row r="1994" spans="4:32" ht="14.4" hidden="1">
      <c r="D1994" t="str">
        <f t="shared" si="891"/>
        <v/>
      </c>
      <c r="E1994" t="str">
        <f t="shared" si="892"/>
        <v/>
      </c>
      <c r="F1994" t="str">
        <f t="shared" si="893"/>
        <v/>
      </c>
      <c r="G1994" t="str">
        <f t="shared" si="889"/>
        <v/>
      </c>
      <c r="I1994" t="str">
        <f t="shared" si="894"/>
        <v/>
      </c>
      <c r="J1994" t="str">
        <f t="shared" si="895"/>
        <v/>
      </c>
      <c r="K1994" t="str">
        <f t="shared" si="896"/>
        <v/>
      </c>
      <c r="L1994" t="str">
        <f t="shared" si="897"/>
        <v/>
      </c>
      <c r="M1994" t="str">
        <f t="shared" si="898"/>
        <v/>
      </c>
      <c r="N1994" t="str">
        <f t="shared" si="899"/>
        <v/>
      </c>
      <c r="O1994" t="str">
        <f t="shared" si="900"/>
        <v/>
      </c>
      <c r="P1994" t="str">
        <f t="shared" si="901"/>
        <v/>
      </c>
      <c r="Q1994" t="str">
        <f t="shared" si="902"/>
        <v/>
      </c>
      <c r="R1994" t="str">
        <f t="shared" si="903"/>
        <v/>
      </c>
      <c r="S1994" t="str">
        <f t="shared" si="904"/>
        <v/>
      </c>
      <c r="T1994" t="str">
        <f t="shared" si="905"/>
        <v/>
      </c>
      <c r="U1994" t="str">
        <f t="shared" si="906"/>
        <v/>
      </c>
      <c r="V1994" t="str">
        <f t="shared" si="907"/>
        <v/>
      </c>
      <c r="W1994" t="str">
        <f t="shared" si="908"/>
        <v/>
      </c>
      <c r="X1994" t="str">
        <f t="shared" si="909"/>
        <v/>
      </c>
      <c r="Y1994" t="str">
        <f t="shared" si="910"/>
        <v/>
      </c>
      <c r="Z1994" t="str">
        <f t="shared" si="890"/>
        <v/>
      </c>
      <c r="AA1994" t="str">
        <f t="shared" si="911"/>
        <v/>
      </c>
      <c r="AB1994" t="str">
        <f t="shared" si="912"/>
        <v/>
      </c>
      <c r="AC1994" t="str">
        <f t="shared" si="913"/>
        <v/>
      </c>
      <c r="AD1994" t="str">
        <f t="shared" si="914"/>
        <v/>
      </c>
      <c r="AE1994" t="str">
        <f t="shared" si="915"/>
        <v/>
      </c>
      <c r="AF1994" t="str">
        <f t="shared" si="916"/>
        <v/>
      </c>
    </row>
    <row r="1995" spans="4:32" ht="14.4" hidden="1">
      <c r="D1995" t="str">
        <f t="shared" si="891"/>
        <v/>
      </c>
      <c r="E1995" t="str">
        <f t="shared" si="892"/>
        <v/>
      </c>
      <c r="F1995" t="str">
        <f t="shared" si="893"/>
        <v/>
      </c>
      <c r="G1995" t="str">
        <f t="shared" si="889"/>
        <v/>
      </c>
      <c r="I1995" t="str">
        <f t="shared" si="894"/>
        <v/>
      </c>
      <c r="J1995" t="str">
        <f t="shared" si="895"/>
        <v/>
      </c>
      <c r="K1995" t="str">
        <f t="shared" si="896"/>
        <v/>
      </c>
      <c r="L1995" t="str">
        <f t="shared" si="897"/>
        <v/>
      </c>
      <c r="M1995" t="str">
        <f t="shared" si="898"/>
        <v/>
      </c>
      <c r="N1995" t="str">
        <f t="shared" si="899"/>
        <v/>
      </c>
      <c r="O1995" t="str">
        <f t="shared" si="900"/>
        <v/>
      </c>
      <c r="P1995" t="str">
        <f t="shared" si="901"/>
        <v/>
      </c>
      <c r="Q1995" t="str">
        <f t="shared" si="902"/>
        <v/>
      </c>
      <c r="R1995" t="str">
        <f t="shared" si="903"/>
        <v/>
      </c>
      <c r="S1995" t="str">
        <f t="shared" si="904"/>
        <v/>
      </c>
      <c r="T1995" t="str">
        <f t="shared" si="905"/>
        <v/>
      </c>
      <c r="U1995" t="str">
        <f t="shared" si="906"/>
        <v/>
      </c>
      <c r="V1995" t="str">
        <f t="shared" si="907"/>
        <v/>
      </c>
      <c r="W1995" t="str">
        <f t="shared" si="908"/>
        <v/>
      </c>
      <c r="X1995" t="str">
        <f t="shared" si="909"/>
        <v/>
      </c>
      <c r="Y1995" t="str">
        <f t="shared" si="910"/>
        <v/>
      </c>
      <c r="Z1995" t="str">
        <f t="shared" si="890"/>
        <v/>
      </c>
      <c r="AA1995" t="str">
        <f t="shared" si="911"/>
        <v/>
      </c>
      <c r="AB1995" t="str">
        <f t="shared" si="912"/>
        <v/>
      </c>
      <c r="AC1995" t="str">
        <f t="shared" si="913"/>
        <v/>
      </c>
      <c r="AD1995" t="str">
        <f t="shared" si="914"/>
        <v/>
      </c>
      <c r="AE1995" t="str">
        <f t="shared" si="915"/>
        <v/>
      </c>
      <c r="AF1995" t="str">
        <f t="shared" si="916"/>
        <v/>
      </c>
    </row>
    <row r="1996" spans="4:32" ht="14.4" hidden="1">
      <c r="D1996" t="str">
        <f t="shared" si="891"/>
        <v/>
      </c>
      <c r="E1996" t="str">
        <f t="shared" si="892"/>
        <v/>
      </c>
      <c r="F1996" t="str">
        <f t="shared" si="893"/>
        <v/>
      </c>
      <c r="G1996" t="str">
        <f t="shared" si="889"/>
        <v/>
      </c>
      <c r="I1996" t="str">
        <f t="shared" si="894"/>
        <v/>
      </c>
      <c r="J1996" t="str">
        <f t="shared" si="895"/>
        <v/>
      </c>
      <c r="K1996" t="str">
        <f t="shared" si="896"/>
        <v/>
      </c>
      <c r="L1996" t="str">
        <f t="shared" si="897"/>
        <v/>
      </c>
      <c r="M1996" t="str">
        <f t="shared" si="898"/>
        <v/>
      </c>
      <c r="N1996" t="str">
        <f t="shared" si="899"/>
        <v/>
      </c>
      <c r="O1996" t="str">
        <f t="shared" si="900"/>
        <v/>
      </c>
      <c r="P1996" t="str">
        <f t="shared" si="901"/>
        <v/>
      </c>
      <c r="Q1996" t="str">
        <f t="shared" si="902"/>
        <v/>
      </c>
      <c r="R1996" t="str">
        <f t="shared" si="903"/>
        <v/>
      </c>
      <c r="S1996" t="str">
        <f t="shared" si="904"/>
        <v/>
      </c>
      <c r="T1996" t="str">
        <f t="shared" si="905"/>
        <v/>
      </c>
      <c r="U1996" t="str">
        <f t="shared" si="906"/>
        <v/>
      </c>
      <c r="V1996" t="str">
        <f t="shared" si="907"/>
        <v/>
      </c>
      <c r="W1996" t="str">
        <f t="shared" si="908"/>
        <v/>
      </c>
      <c r="X1996" t="str">
        <f t="shared" si="909"/>
        <v/>
      </c>
      <c r="Y1996" t="str">
        <f t="shared" si="910"/>
        <v/>
      </c>
      <c r="Z1996" t="str">
        <f t="shared" si="890"/>
        <v/>
      </c>
      <c r="AA1996" t="str">
        <f t="shared" si="911"/>
        <v/>
      </c>
      <c r="AB1996" t="str">
        <f t="shared" si="912"/>
        <v/>
      </c>
      <c r="AC1996" t="str">
        <f t="shared" si="913"/>
        <v/>
      </c>
      <c r="AD1996" t="str">
        <f t="shared" si="914"/>
        <v/>
      </c>
      <c r="AE1996" t="str">
        <f t="shared" si="915"/>
        <v/>
      </c>
      <c r="AF1996" t="str">
        <f t="shared" si="916"/>
        <v/>
      </c>
    </row>
    <row r="1997" spans="4:32" ht="14.4" hidden="1">
      <c r="D1997" t="str">
        <f t="shared" si="891"/>
        <v/>
      </c>
      <c r="E1997" t="str">
        <f t="shared" si="892"/>
        <v/>
      </c>
      <c r="F1997" t="str">
        <f t="shared" si="893"/>
        <v/>
      </c>
      <c r="G1997" t="str">
        <f t="shared" si="889"/>
        <v/>
      </c>
      <c r="I1997" t="str">
        <f t="shared" si="894"/>
        <v/>
      </c>
      <c r="J1997" t="str">
        <f t="shared" si="895"/>
        <v/>
      </c>
      <c r="K1997" t="str">
        <f t="shared" si="896"/>
        <v/>
      </c>
      <c r="L1997" t="str">
        <f t="shared" si="897"/>
        <v/>
      </c>
      <c r="M1997" t="str">
        <f t="shared" si="898"/>
        <v/>
      </c>
      <c r="N1997" t="str">
        <f t="shared" si="899"/>
        <v/>
      </c>
      <c r="O1997" t="str">
        <f t="shared" si="900"/>
        <v/>
      </c>
      <c r="P1997" t="str">
        <f t="shared" si="901"/>
        <v/>
      </c>
      <c r="Q1997" t="str">
        <f t="shared" si="902"/>
        <v/>
      </c>
      <c r="R1997" t="str">
        <f t="shared" si="903"/>
        <v/>
      </c>
      <c r="S1997" t="str">
        <f t="shared" si="904"/>
        <v/>
      </c>
      <c r="T1997" t="str">
        <f t="shared" si="905"/>
        <v/>
      </c>
      <c r="U1997" t="str">
        <f t="shared" si="906"/>
        <v/>
      </c>
      <c r="V1997" t="str">
        <f t="shared" si="907"/>
        <v/>
      </c>
      <c r="W1997" t="str">
        <f t="shared" si="908"/>
        <v/>
      </c>
      <c r="X1997" t="str">
        <f t="shared" si="909"/>
        <v/>
      </c>
      <c r="Y1997" t="str">
        <f t="shared" si="910"/>
        <v/>
      </c>
      <c r="Z1997" t="str">
        <f t="shared" si="890"/>
        <v/>
      </c>
      <c r="AA1997" t="str">
        <f t="shared" si="911"/>
        <v/>
      </c>
      <c r="AB1997" t="str">
        <f t="shared" si="912"/>
        <v/>
      </c>
      <c r="AC1997" t="str">
        <f t="shared" si="913"/>
        <v/>
      </c>
      <c r="AD1997" t="str">
        <f t="shared" si="914"/>
        <v/>
      </c>
      <c r="AE1997" t="str">
        <f t="shared" si="915"/>
        <v/>
      </c>
      <c r="AF1997" t="str">
        <f t="shared" si="916"/>
        <v/>
      </c>
    </row>
    <row r="1998" spans="4:32" ht="14.4" hidden="1">
      <c r="D1998" t="str">
        <f t="shared" si="891"/>
        <v/>
      </c>
      <c r="E1998" t="str">
        <f t="shared" si="892"/>
        <v/>
      </c>
      <c r="F1998" t="str">
        <f t="shared" si="893"/>
        <v/>
      </c>
      <c r="G1998" t="str">
        <f t="shared" si="889"/>
        <v/>
      </c>
      <c r="I1998" t="str">
        <f t="shared" si="894"/>
        <v/>
      </c>
      <c r="J1998" t="str">
        <f t="shared" si="895"/>
        <v/>
      </c>
      <c r="K1998" t="str">
        <f t="shared" si="896"/>
        <v/>
      </c>
      <c r="L1998" t="str">
        <f t="shared" si="897"/>
        <v/>
      </c>
      <c r="M1998" t="str">
        <f t="shared" si="898"/>
        <v/>
      </c>
      <c r="N1998" t="str">
        <f t="shared" si="899"/>
        <v/>
      </c>
      <c r="O1998" t="str">
        <f t="shared" si="900"/>
        <v/>
      </c>
      <c r="P1998" t="str">
        <f t="shared" si="901"/>
        <v/>
      </c>
      <c r="Q1998" t="str">
        <f t="shared" si="902"/>
        <v/>
      </c>
      <c r="R1998" t="str">
        <f t="shared" si="903"/>
        <v/>
      </c>
      <c r="S1998" t="str">
        <f t="shared" si="904"/>
        <v/>
      </c>
      <c r="T1998" t="str">
        <f t="shared" si="905"/>
        <v/>
      </c>
      <c r="U1998" t="str">
        <f t="shared" si="906"/>
        <v/>
      </c>
      <c r="V1998" t="str">
        <f t="shared" si="907"/>
        <v/>
      </c>
      <c r="W1998" t="str">
        <f t="shared" si="908"/>
        <v/>
      </c>
      <c r="X1998" t="str">
        <f t="shared" si="909"/>
        <v/>
      </c>
      <c r="Y1998" t="str">
        <f t="shared" si="910"/>
        <v/>
      </c>
      <c r="Z1998" t="str">
        <f t="shared" si="890"/>
        <v/>
      </c>
      <c r="AA1998" t="str">
        <f t="shared" si="911"/>
        <v/>
      </c>
      <c r="AB1998" t="str">
        <f t="shared" si="912"/>
        <v/>
      </c>
      <c r="AC1998" t="str">
        <f t="shared" si="913"/>
        <v/>
      </c>
      <c r="AD1998" t="str">
        <f t="shared" si="914"/>
        <v/>
      </c>
      <c r="AE1998" t="str">
        <f t="shared" si="915"/>
        <v/>
      </c>
      <c r="AF1998" t="str">
        <f t="shared" si="916"/>
        <v/>
      </c>
    </row>
    <row r="1999" spans="4:32" ht="14.4" hidden="1">
      <c r="D1999" t="str">
        <f t="shared" si="891"/>
        <v/>
      </c>
      <c r="E1999" t="str">
        <f t="shared" si="892"/>
        <v/>
      </c>
      <c r="F1999" t="str">
        <f t="shared" si="893"/>
        <v/>
      </c>
      <c r="G1999" t="str">
        <f t="shared" si="889"/>
        <v/>
      </c>
      <c r="I1999" t="str">
        <f t="shared" si="894"/>
        <v/>
      </c>
      <c r="J1999" t="str">
        <f t="shared" si="895"/>
        <v/>
      </c>
      <c r="K1999" t="str">
        <f t="shared" si="896"/>
        <v/>
      </c>
      <c r="L1999" t="str">
        <f t="shared" si="897"/>
        <v/>
      </c>
      <c r="M1999" t="str">
        <f t="shared" si="898"/>
        <v/>
      </c>
      <c r="N1999" t="str">
        <f t="shared" si="899"/>
        <v/>
      </c>
      <c r="O1999" t="str">
        <f t="shared" si="900"/>
        <v/>
      </c>
      <c r="P1999" t="str">
        <f t="shared" si="901"/>
        <v/>
      </c>
      <c r="Q1999" t="str">
        <f t="shared" si="902"/>
        <v/>
      </c>
      <c r="R1999" t="str">
        <f t="shared" si="903"/>
        <v/>
      </c>
      <c r="S1999" t="str">
        <f t="shared" si="904"/>
        <v/>
      </c>
      <c r="T1999" t="str">
        <f t="shared" si="905"/>
        <v/>
      </c>
      <c r="U1999" t="str">
        <f t="shared" si="906"/>
        <v/>
      </c>
      <c r="V1999" t="str">
        <f t="shared" si="907"/>
        <v/>
      </c>
      <c r="W1999" t="str">
        <f t="shared" si="908"/>
        <v/>
      </c>
      <c r="X1999" t="str">
        <f t="shared" si="909"/>
        <v/>
      </c>
      <c r="Y1999" t="str">
        <f t="shared" si="910"/>
        <v/>
      </c>
      <c r="Z1999" t="str">
        <f t="shared" si="890"/>
        <v/>
      </c>
      <c r="AA1999" t="str">
        <f t="shared" si="911"/>
        <v/>
      </c>
      <c r="AB1999" t="str">
        <f t="shared" si="912"/>
        <v/>
      </c>
      <c r="AC1999" t="str">
        <f t="shared" si="913"/>
        <v/>
      </c>
      <c r="AD1999" t="str">
        <f t="shared" si="914"/>
        <v/>
      </c>
      <c r="AE1999" t="str">
        <f t="shared" si="915"/>
        <v/>
      </c>
      <c r="AF1999" t="str">
        <f t="shared" si="916"/>
        <v/>
      </c>
    </row>
    <row r="2000" spans="4:32" ht="14.4" hidden="1">
      <c r="D2000" t="str">
        <f t="shared" si="891"/>
        <v/>
      </c>
      <c r="E2000" t="str">
        <f t="shared" si="892"/>
        <v/>
      </c>
      <c r="F2000" t="str">
        <f t="shared" si="893"/>
        <v/>
      </c>
      <c r="G2000" t="str">
        <f t="shared" si="889"/>
        <v/>
      </c>
      <c r="I2000" t="str">
        <f t="shared" si="894"/>
        <v/>
      </c>
      <c r="J2000" t="str">
        <f t="shared" si="895"/>
        <v/>
      </c>
      <c r="K2000" t="str">
        <f t="shared" si="896"/>
        <v/>
      </c>
      <c r="L2000" t="str">
        <f t="shared" si="897"/>
        <v/>
      </c>
      <c r="M2000" t="str">
        <f t="shared" si="898"/>
        <v/>
      </c>
      <c r="N2000" t="str">
        <f t="shared" si="899"/>
        <v/>
      </c>
      <c r="O2000" t="str">
        <f t="shared" si="900"/>
        <v/>
      </c>
      <c r="P2000" t="str">
        <f t="shared" si="901"/>
        <v/>
      </c>
      <c r="Q2000" t="str">
        <f t="shared" si="902"/>
        <v/>
      </c>
      <c r="R2000" t="str">
        <f t="shared" si="903"/>
        <v/>
      </c>
      <c r="S2000" t="str">
        <f t="shared" si="904"/>
        <v/>
      </c>
      <c r="T2000" t="str">
        <f t="shared" si="905"/>
        <v/>
      </c>
      <c r="U2000" t="str">
        <f t="shared" si="906"/>
        <v/>
      </c>
      <c r="V2000" t="str">
        <f t="shared" si="907"/>
        <v/>
      </c>
      <c r="W2000" t="str">
        <f t="shared" si="908"/>
        <v/>
      </c>
      <c r="X2000" t="str">
        <f t="shared" si="909"/>
        <v/>
      </c>
      <c r="Y2000" t="str">
        <f t="shared" si="910"/>
        <v/>
      </c>
      <c r="Z2000" t="str">
        <f t="shared" si="890"/>
        <v/>
      </c>
      <c r="AA2000" t="str">
        <f t="shared" si="911"/>
        <v/>
      </c>
      <c r="AB2000" t="str">
        <f t="shared" si="912"/>
        <v/>
      </c>
      <c r="AC2000" t="str">
        <f t="shared" si="913"/>
        <v/>
      </c>
      <c r="AD2000" t="str">
        <f t="shared" si="914"/>
        <v/>
      </c>
      <c r="AE2000" t="str">
        <f t="shared" si="915"/>
        <v/>
      </c>
      <c r="AF2000" t="str">
        <f t="shared" si="916"/>
        <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0950-D6C8-45F9-B848-8B6722F6B4F0}">
  <dimension ref="A1:BW2000"/>
  <sheetViews>
    <sheetView zoomScale="80" zoomScaleNormal="80" workbookViewId="0">
      <selection activeCell="A3" sqref="A3"/>
    </sheetView>
  </sheetViews>
  <sheetFormatPr defaultRowHeight="15" customHeight="1"/>
  <cols>
    <col min="1" max="1" width="22.109375" bestFit="1" customWidth="1"/>
    <col min="2" max="2" width="20.6640625" bestFit="1" customWidth="1"/>
    <col min="3" max="3" width="20.33203125" bestFit="1" customWidth="1"/>
    <col min="4" max="4" width="78.88671875" bestFit="1" customWidth="1"/>
    <col min="5" max="5" width="29.44140625" bestFit="1" customWidth="1"/>
    <col min="6" max="6" width="62.109375" bestFit="1" customWidth="1"/>
    <col min="7" max="7" width="18" bestFit="1" customWidth="1"/>
    <col min="8" max="8" width="43.88671875" bestFit="1" customWidth="1"/>
    <col min="9" max="9" width="10" bestFit="1" customWidth="1"/>
    <col min="10" max="10" width="21.88671875" bestFit="1" customWidth="1"/>
    <col min="11" max="11" width="10.44140625" bestFit="1" customWidth="1"/>
    <col min="12" max="12" width="85.88671875" bestFit="1" customWidth="1"/>
    <col min="13" max="13" width="44.5546875" bestFit="1" customWidth="1"/>
    <col min="14" max="14" width="255.6640625" bestFit="1" customWidth="1"/>
    <col min="15" max="16" width="23.109375" bestFit="1" customWidth="1"/>
    <col min="17" max="17" width="140.6640625" bestFit="1" customWidth="1"/>
    <col min="18" max="18" width="115.5546875" bestFit="1" customWidth="1"/>
    <col min="19" max="19" width="10.5546875" bestFit="1" customWidth="1"/>
    <col min="20" max="20" width="13.5546875" bestFit="1" customWidth="1"/>
    <col min="21" max="21" width="177.88671875" bestFit="1" customWidth="1"/>
    <col min="22" max="22" width="85.88671875" bestFit="1" customWidth="1"/>
    <col min="23" max="23" width="27.5546875" bestFit="1" customWidth="1"/>
    <col min="24" max="24" width="10.109375" bestFit="1" customWidth="1"/>
    <col min="25" max="25" width="11.88671875" bestFit="1" customWidth="1"/>
    <col min="26" max="27" width="13" bestFit="1" customWidth="1"/>
    <col min="28" max="28" width="6.109375" bestFit="1" customWidth="1"/>
    <col min="29" max="29" width="8.6640625" bestFit="1" customWidth="1"/>
    <col min="30" max="30" width="171.44140625" bestFit="1" customWidth="1"/>
    <col min="31" max="31" width="212.6640625" bestFit="1" customWidth="1"/>
    <col min="32" max="32" width="11.109375" bestFit="1" customWidth="1"/>
    <col min="33" max="33" width="8.44140625" bestFit="1" customWidth="1"/>
    <col min="34" max="34" width="11.109375" bestFit="1" customWidth="1"/>
    <col min="35" max="35" width="15.88671875" bestFit="1" customWidth="1"/>
    <col min="36" max="36" width="20.33203125" bestFit="1" customWidth="1"/>
    <col min="37" max="37" width="22.109375" customWidth="1"/>
    <col min="38" max="38" width="18.44140625" bestFit="1" customWidth="1"/>
    <col min="39" max="39" width="14.33203125" bestFit="1" customWidth="1"/>
    <col min="40" max="40" width="6" bestFit="1" customWidth="1"/>
    <col min="41" max="41" width="17.6640625" bestFit="1" customWidth="1"/>
    <col min="42" max="42" width="246.88671875" bestFit="1" customWidth="1"/>
    <col min="43" max="43" width="63.109375" bestFit="1" customWidth="1"/>
    <col min="44" max="44" width="85.88671875" bestFit="1" customWidth="1"/>
    <col min="45" max="45" width="246.88671875" bestFit="1" customWidth="1"/>
    <col min="46" max="46" width="63.109375" bestFit="1" customWidth="1"/>
    <col min="47" max="47" width="85.88671875" bestFit="1" customWidth="1"/>
    <col min="48" max="48" width="59.5546875" bestFit="1" customWidth="1"/>
    <col min="49" max="49" width="19.44140625" bestFit="1" customWidth="1"/>
    <col min="50" max="50" width="62.109375" bestFit="1" customWidth="1"/>
    <col min="51" max="51" width="59.5546875" bestFit="1" customWidth="1"/>
    <col min="52" max="52" width="44.5546875" bestFit="1" customWidth="1"/>
    <col min="53" max="53" width="45.33203125" bestFit="1" customWidth="1"/>
    <col min="54" max="55" width="41.109375" bestFit="1" customWidth="1"/>
    <col min="56" max="56" width="60.88671875" bestFit="1" customWidth="1"/>
    <col min="57" max="57" width="59.88671875" style="58" bestFit="1" customWidth="1"/>
    <col min="58" max="58" width="171.44140625" bestFit="1" customWidth="1"/>
    <col min="59" max="59" width="212.6640625" bestFit="1" customWidth="1"/>
    <col min="60" max="60" width="70" bestFit="1" customWidth="1"/>
    <col min="61" max="61" width="191" bestFit="1" customWidth="1"/>
    <col min="62" max="62" width="140.6640625" bestFit="1" customWidth="1"/>
    <col min="63" max="63" width="115.5546875" bestFit="1" customWidth="1"/>
    <col min="64" max="64" width="80.5546875" bestFit="1" customWidth="1"/>
    <col min="65" max="65" width="140.6640625" bestFit="1" customWidth="1"/>
    <col min="66" max="66" width="112.6640625" bestFit="1" customWidth="1"/>
    <col min="67" max="67" width="48.33203125" bestFit="1" customWidth="1"/>
    <col min="68" max="68" width="45.5546875" bestFit="1" customWidth="1"/>
    <col min="69" max="69" width="177.88671875" bestFit="1" customWidth="1"/>
    <col min="70" max="70" width="111.5546875" bestFit="1" customWidth="1"/>
    <col min="71" max="71" width="177.88671875" bestFit="1" customWidth="1"/>
    <col min="72" max="72" width="197" bestFit="1" customWidth="1"/>
    <col min="73" max="73" width="177.88671875" bestFit="1" customWidth="1"/>
    <col min="74" max="74" width="30.5546875" bestFit="1" customWidth="1"/>
    <col min="75" max="75" width="28.5546875" bestFit="1" customWidth="1"/>
    <col min="76" max="89" width="22.109375" customWidth="1"/>
  </cols>
  <sheetData>
    <row r="1" spans="1:75" ht="18">
      <c r="A1" s="25" t="s">
        <v>79</v>
      </c>
      <c r="B1" s="25" t="s">
        <v>2358</v>
      </c>
      <c r="C1" s="25" t="s">
        <v>2356</v>
      </c>
      <c r="D1" s="25" t="s">
        <v>36</v>
      </c>
      <c r="E1" s="25" t="s">
        <v>2359</v>
      </c>
      <c r="F1" s="25" t="s">
        <v>38</v>
      </c>
      <c r="G1" s="25" t="s">
        <v>39</v>
      </c>
      <c r="H1" s="25" t="s">
        <v>1535</v>
      </c>
      <c r="I1" s="25" t="s">
        <v>40</v>
      </c>
      <c r="J1" s="25" t="s">
        <v>41</v>
      </c>
      <c r="K1" s="25" t="s">
        <v>42</v>
      </c>
      <c r="L1" s="25" t="s">
        <v>2368</v>
      </c>
      <c r="M1" s="26" t="s">
        <v>2369</v>
      </c>
      <c r="N1" s="25" t="s">
        <v>45</v>
      </c>
      <c r="O1" s="25" t="s">
        <v>46</v>
      </c>
      <c r="P1" s="25" t="s">
        <v>47</v>
      </c>
      <c r="Q1" s="25" t="s">
        <v>48</v>
      </c>
      <c r="R1" s="25" t="s">
        <v>49</v>
      </c>
      <c r="S1" s="25" t="s">
        <v>50</v>
      </c>
      <c r="T1" s="25" t="s">
        <v>51</v>
      </c>
      <c r="U1" s="25" t="s">
        <v>52</v>
      </c>
      <c r="V1" s="25" t="s">
        <v>2360</v>
      </c>
      <c r="W1" s="25" t="s">
        <v>2361</v>
      </c>
      <c r="X1" s="25" t="s">
        <v>2362</v>
      </c>
      <c r="Y1" s="25" t="s">
        <v>2363</v>
      </c>
      <c r="Z1" s="25" t="s">
        <v>39</v>
      </c>
      <c r="AA1" s="25" t="s">
        <v>2371</v>
      </c>
      <c r="AB1" s="25" t="s">
        <v>43</v>
      </c>
      <c r="AC1" s="25" t="s">
        <v>44</v>
      </c>
      <c r="AD1" s="26" t="s">
        <v>2407</v>
      </c>
      <c r="AE1" s="26" t="s">
        <v>2408</v>
      </c>
      <c r="AF1" s="25" t="s">
        <v>2366</v>
      </c>
      <c r="AG1" s="26" t="s">
        <v>2409</v>
      </c>
      <c r="AH1" s="26" t="s">
        <v>2410</v>
      </c>
      <c r="AI1" s="42" t="s">
        <v>2367</v>
      </c>
      <c r="AJ1" t="s">
        <v>1528</v>
      </c>
      <c r="AK1" t="s">
        <v>1529</v>
      </c>
      <c r="AL1" t="s">
        <v>1530</v>
      </c>
      <c r="AM1" t="s">
        <v>47</v>
      </c>
      <c r="AN1" t="s">
        <v>2411</v>
      </c>
      <c r="AO1" t="s">
        <v>2412</v>
      </c>
      <c r="AP1" t="s">
        <v>1534</v>
      </c>
      <c r="AQ1" t="s">
        <v>1535</v>
      </c>
      <c r="AR1" t="s">
        <v>1531</v>
      </c>
      <c r="AS1" t="s">
        <v>2413</v>
      </c>
      <c r="AT1" t="s">
        <v>2387</v>
      </c>
      <c r="AU1" t="s">
        <v>2390</v>
      </c>
      <c r="AV1" t="s">
        <v>2414</v>
      </c>
      <c r="AW1" t="s">
        <v>2415</v>
      </c>
      <c r="AX1" t="s">
        <v>2416</v>
      </c>
      <c r="AY1" t="s">
        <v>2389</v>
      </c>
      <c r="AZ1" t="s">
        <v>1533</v>
      </c>
      <c r="BA1" t="s">
        <v>2417</v>
      </c>
      <c r="BB1" t="s">
        <v>2394</v>
      </c>
      <c r="BC1" t="s">
        <v>1539</v>
      </c>
      <c r="BD1" t="s">
        <v>2393</v>
      </c>
      <c r="BE1" s="58" t="s">
        <v>51</v>
      </c>
      <c r="BF1" t="s">
        <v>2418</v>
      </c>
      <c r="BG1" t="s">
        <v>2419</v>
      </c>
      <c r="BH1" t="s">
        <v>2420</v>
      </c>
      <c r="BI1" t="s">
        <v>2421</v>
      </c>
      <c r="BJ1" t="s">
        <v>1537</v>
      </c>
      <c r="BK1" t="s">
        <v>2422</v>
      </c>
      <c r="BL1" t="s">
        <v>2423</v>
      </c>
      <c r="BM1" t="s">
        <v>2424</v>
      </c>
      <c r="BN1" t="s">
        <v>2370</v>
      </c>
      <c r="BO1" t="s">
        <v>2401</v>
      </c>
      <c r="BP1" t="s">
        <v>2400</v>
      </c>
      <c r="BQ1" t="s">
        <v>52</v>
      </c>
      <c r="BR1" t="s">
        <v>1554</v>
      </c>
      <c r="BS1" t="s">
        <v>2425</v>
      </c>
      <c r="BT1" t="s">
        <v>1557</v>
      </c>
      <c r="BU1" t="s">
        <v>1549</v>
      </c>
      <c r="BV1" t="s">
        <v>2426</v>
      </c>
      <c r="BW1" t="s">
        <v>2427</v>
      </c>
    </row>
    <row r="2" spans="1:75" ht="24" customHeight="1">
      <c r="A2" t="str" cm="1">
        <f t="array" ref="A2:A91">_xlfn._xlws.FILTER(AK2:AK500,AJ2:AJ500 &lt;&gt; "")</f>
        <v>D500SE-380500031W</v>
      </c>
      <c r="B2" t="str">
        <f>IF(
  ISBLANK(AJ2),
  "",
  IF(
    LEFT(AF2,1)="S",
    _xlfn.XLOOKUP(LEFT(AF2,3),'MKT name rule'!$B$2:$B$522,'MKT name rule'!$C$2:$C$522,"Not found") &amp; " " &amp; AF2,
    _xlfn.XLOOKUP(LEFT(AF2,3),'MKT name rule'!$B$2:$B$522,'MKT name rule'!$C$2:$C$522,"Not found") &amp; " " &amp; AH2
  )
)</f>
        <v>Not found SFF</v>
      </c>
      <c r="C2" t="str">
        <f t="shared" ref="C2:C65" si="0">IF(ISBLANK(A2), "", AJ2)</f>
        <v>90PF0401-M00AY0</v>
      </c>
      <c r="D2" s="20" t="str">
        <f t="shared" ref="D2:D65" si="1">IF(ISBLANK(A2),"",B2&amp;" ("&amp;Y2&amp;"/"&amp;AB2&amp;"/"&amp;AC2&amp;AA2&amp;"/"&amp;Z2&amp;"/"&amp;AF2&amp;")")</f>
        <v>Not found SFF (i3-13100/8GB/512GB/Win 11 Home/D500SE)</v>
      </c>
      <c r="E2" s="20" t="str">
        <f t="shared" ref="E2:E65" si="2">IF(
  ISBLANK(A2),
  "",
  TRIM(SUBSTITUTE(
    SUBSTITUTE(
      SUBSTITUTE(
        SUBSTITUTE(V2, CHAR(10), ""),
        MID(V2, FIND("(", V2), FIND(")", V2) - FIND("(", V2) + 1),
        ""
      ),
      "Processor", ""
    ),
    "N/A", ""
  ))
)</f>
        <v>Intel® Core™ i3-13100 3.4GHz</v>
      </c>
      <c r="F2" t="str">
        <f>IF(ISBLANK(AK2), "", IF(OR(AX2="", AX2=0), AY2, AX2))</f>
        <v>Intel® UHD Graphics 730</v>
      </c>
      <c r="G2" t="str">
        <f t="shared" ref="G2:G65" si="3">IF(ISBLANK(A2),"",IF(ISNUMBER(SEARCH("Windows 11 Home",AP2)),"Windows 11 Home",IF(ISNUMBER(SEARCH("Windows 11 Pro",AP2)),"Windows 11 Pro",IF(ISNUMBER(SEARCH("Chrome",AP2)),"ChromeOS",""))))</f>
        <v>Windows 11 Home</v>
      </c>
      <c r="H2" t="str">
        <f t="shared" ref="H2:H65" si="4">IF(
  ISBLANK(A2),
  "",
  IF(ISNUMBER(SEARCH("Office", AQ2)), AQ2, "Not Included")
)</f>
        <v>Not Included</v>
      </c>
      <c r="I2" t="str">
        <f t="shared" ref="I2:I65" si="5">IF(ISBLANK(A2), "", "21.5""")</f>
        <v>21.5"</v>
      </c>
      <c r="J2" t="str">
        <f t="shared" ref="J2:J65" si="6">IF(ISBLANK(A2),"","FHD (1920 x 1080) 16:9")</f>
        <v>FHD (1920 x 1080) 16:9</v>
      </c>
      <c r="K2" t="str">
        <f t="shared" ref="K2:K65" si="7">IF(ISBLANK(A2),"","250nits")</f>
        <v>250nits</v>
      </c>
      <c r="L2" t="str">
        <f t="shared" ref="L2:L65" si="8">IF(ISBLANK(A2), "", AU2)</f>
        <v>8GB DDR4 U-DIMM</v>
      </c>
      <c r="M2" t="str">
        <f t="shared" ref="M2:M65" si="9">IF(ISBLANK(A2), "", AZ2)</f>
        <v>512GB M.2 2280 NVMe™ PCIe® 4.0 SSD</v>
      </c>
      <c r="N2" t="str">
        <f t="shared" ref="N2:N65" si="10">IF(
  AND(LEN(TRIM(AD2))=0, LEN(TRIM(AE2))=0),
  "",
  IF(LEN(TRIM(AD2))&gt;0, "Front:" &amp; CHAR(10) &amp; AD2 &amp; CHAR(10) &amp; CHAR(10), "") &amp;
  IF(LEN(TRIM(AE2))&gt;0, "Rear:" &amp; CHAR(10) &amp; AE2, "")
)</f>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2" t="str">
        <f t="shared" ref="O2:O65" si="11">IF(ISBLANK(A2), "", _xlfn.TEXTBEFORE(BN2, " ("))</f>
        <v>05.00 kg</v>
      </c>
      <c r="P2" t="str">
        <f t="shared" ref="P2:P65" si="12">IF(ISBLANK(A2), "", _xlfn.TEXTBEFORE(BM2, " ("))</f>
        <v>09.46 x 29.27 x 33.96 cm</v>
      </c>
      <c r="Q2" t="str">
        <f t="shared" ref="Q2:Q65" si="13">IF(ISBLANK(A2), "", BJ2)</f>
        <v>2x M.2 connector for storage
1x PCIe® 4.0 x 16
2x PCIe® 3.0 x 1
1x M.2 connector for WiFi
2x DDR4 U-DIMM slot</v>
      </c>
      <c r="R2" t="str">
        <f t="shared" ref="R2:R65" si="14">IF(ISBLANK(A2), "", BK2)</f>
        <v>Wired Keyboard (USB) with Antimicrobial Guard Technology
Wired optical Mouse (USB) with Antimicrobial Guard Technology</v>
      </c>
      <c r="S2" t="str">
        <f t="shared" ref="S2:S65" si="15">IF(ISBLANK(A2),"","No Battery")</f>
        <v>No Battery</v>
      </c>
      <c r="T2" t="str">
        <f t="shared" ref="T2:T65" si="16">IF(ISBLANK(A2), "", IFERROR(_xlfn.TEXTBEFORE(BE2, " power"), "Not Found"))</f>
        <v>180W</v>
      </c>
      <c r="U2" t="str">
        <f t="shared" ref="U2:U65" si="17">IF(ISBLANK(A2), "", IF(BQ2 = "N/A", "", BQ2))</f>
        <v>HDD User Password Protection and Security
Kensington Security Slot™(7x 3mm)
Padlock loop
Trusted Platform Module (Firmware TPM)</v>
      </c>
      <c r="V2" t="str">
        <f t="shared" ref="V2:V65" si="18">IF(ISBLANK(A2), "", AR2)</f>
        <v>Intel® Core™ i3-13100 Processor 3.4GHz (12MB Cache, up to 4.5GHz, 4 cores, 8 Threads)
N/A</v>
      </c>
      <c r="W2" t="str">
        <f t="shared" ref="W2:W65" si="19">IF(
  ISBLANK(A2),
  "",
  LEFT(V2, SEARCH("processor", LOWER(V2)) - 1) &amp;
  MID(V2, SEARCH("processor", LOWER(V2)) + 10, FIND(" ", MID(V2, SEARCH("processor", LOWER(V2)) + 10, 20)) - 1)
)</f>
        <v>Intel® Core™ i3-13100 3.4GHz</v>
      </c>
      <c r="X2" t="str">
        <f t="shared" ref="X2:X65" si="20">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i3-13100</v>
      </c>
      <c r="Y2" t="str">
        <f t="shared" ref="Y2:Y65" si="21">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i3-13100</v>
      </c>
      <c r="Z2" t="str">
        <f>IF(ISBLANK(A2), "",SUBSTITUTE(G2, "Windows", "Win"))</f>
        <v>Win 11 Home</v>
      </c>
      <c r="AA2" t="str">
        <f t="shared" ref="AA2:AA65" si="22">IF(
  ISBLANK(F2),
  "",
  IF(
    ISNUMBER(SEARCH("RTX", F2)),
    "/" &amp; LEFT(MID(F2, SEARCH("RTX", F2), 15),
               IFERROR(SEARCH(" ", MID(F2, SEARCH("RTX", F2), 15), 6) - 1, 15)),
    ""
  )
)</f>
        <v/>
      </c>
      <c r="AB2" t="str">
        <f t="shared" ref="AB2:AB65" si="23">IF(
  ISBLANK(A2),
  "",
  LEFT(L2, FIND(" ", L2) - 1)
)</f>
        <v>8GB</v>
      </c>
      <c r="AC2" t="str">
        <f t="shared" ref="AC2:AC65" si="24">IF(ISBLANK(A2),"",LEFT(M2,FIND(" ",M2)-1))</f>
        <v>512GB</v>
      </c>
      <c r="AD2" t="str">
        <f t="shared" ref="AD2:AD65" si="25">IF(ISBLANK(A2), "", BF2)</f>
        <v>1x Headphone out
1x Line-in
1x MIC in
1x RJ45 Gigabit Ethernet
1x HDMI 1.4
1x VGA Port
2x PS2
4x USB 2.0 Type-A</v>
      </c>
      <c r="AE2" t="str">
        <f t="shared" ref="AE2:AE65" si="26">IF(ISBLANK(A2), "", BG2)</f>
        <v>1x Headphone
1x 3.5mm combo audio jack
2x USB 3.2 Gen 1 Type-A
2x USB 3.2 Gen 2 Type-A
1x Headphone
1x 3.5mm combo audio jack
2x USB 3.2 Gen 1 Type-A
2x USB 3.2 Gen 2 Type-A
1x 2 in 1 card reader SD / MMC
1x Smart card reader</v>
      </c>
      <c r="AF2" t="str">
        <f t="shared" ref="AF2:AF65" si="27">IF(ISBLANK(A2),"",IFERROR(_xlfn.TEXTBEFORE(A2, "-"), A2))</f>
        <v>D500SE</v>
      </c>
      <c r="AG2" t="str" cm="1">
        <f t="array" ref="AG2">IF(AJ2="","",IFERROR(RIGHT(AF2,LEN(AF2)-MAX(ISNUMBER(--MID(AF2,_xlfn.SEQUENCE(LEN(AF2)),1))*_xlfn.SEQUENCE(LEN(AF2)))),""))</f>
        <v>SE</v>
      </c>
      <c r="AH2" t="str">
        <f t="shared" ref="AH2:AH64" si="28">IF(ISBLANK(AJ2),"",IF(AG2="SE", "SFF",
 IF(AG2="SER", "SFF",
 IF(OR(AG2="MER", AG2="MV"), "Mini Tower",
 IF(AG2="TE", "Tower",
 "Nope")))))</f>
        <v>SFF</v>
      </c>
      <c r="AI2" s="27"/>
      <c r="AJ2" t="str" cm="1">
        <f t="array" ref="AJ2:BU91">_xlfn._xlws.FILTER('RAW.KSP.LInk'!H3:AS1739, LEFT('RAW.KSP.LInk'!H3:H1739, 4) = "90PF")</f>
        <v>90PF0401-M00AY0</v>
      </c>
      <c r="AK2" t="str">
        <v>D500SE-380500031W</v>
      </c>
      <c r="AL2" t="str">
        <v>VSPF0401-BU0010</v>
      </c>
      <c r="AM2" t="str">
        <v>9L</v>
      </c>
      <c r="AN2" t="str">
        <v>Black</v>
      </c>
      <c r="AO2" t="str">
        <v>Small form factor</v>
      </c>
      <c r="AP2" t="str">
        <v>Windows 11 Home</v>
      </c>
      <c r="AQ2">
        <v>0</v>
      </c>
      <c r="AR2" t="str">
        <v>Intel® Core™ i3-13100 Processor 3.4GHz (12MB Cache, up to 4.5GHz, 4 cores, 8 Threads)
N/A</v>
      </c>
      <c r="AS2" t="str">
        <v/>
      </c>
      <c r="AT2" t="str">
        <v>Intel® B760 Chipset</v>
      </c>
      <c r="AU2" t="str">
        <v>8GB DDR4 U-DIMM</v>
      </c>
      <c r="AV2" t="str">
        <v>Memory speed is 3200MHz, but clock down by processor setting.</v>
      </c>
      <c r="AW2" t="str">
        <v>64GB</v>
      </c>
      <c r="AX2" t="str">
        <v/>
      </c>
      <c r="AY2" t="str">
        <v>Intel® UHD Graphics 730</v>
      </c>
      <c r="AZ2" t="str">
        <v>512GB M.2 2280 NVMe™ PCIe® 4.0 SSD</v>
      </c>
      <c r="BA2" t="str">
        <v>DVD writer 8X</v>
      </c>
      <c r="BB2" t="str">
        <v>Intel WGI219V 10/100/1000 Mbps, non-vPro</v>
      </c>
      <c r="BC2" t="str">
        <v>High Definition 7.1 Channel Audio</v>
      </c>
      <c r="BD2" t="str">
        <v>Wi-Fi 6E(802.11ax) (Dual band) 2*2 + Bluetooth® 5.3 Wireless Card</v>
      </c>
      <c r="BE2" s="58" t="str">
        <v>180W power supply (80+ Bronze, peak 228W)</v>
      </c>
      <c r="BF2" t="str">
        <v>1x Headphone out
1x Line-in
1x MIC in
1x RJ45 Gigabit Ethernet
1x HDMI 1.4
1x VGA Port
2x PS2
4x USB 2.0 Type-A</v>
      </c>
      <c r="BG2" t="str">
        <v>1x Headphone
1x 3.5mm combo audio jack
2x USB 3.2 Gen 1 Type-A
2x USB 3.2 Gen 2 Type-A
1x Headphone
1x 3.5mm combo audio jack
2x USB 3.2 Gen 1 Type-A
2x USB 3.2 Gen 2 Type-A
1x 2 in 1 card reader SD / MMC
1x Smart card reader</v>
      </c>
      <c r="BH2" t="str">
        <v>2.5" x 1
3.5" x 1</v>
      </c>
      <c r="BI2" t="str">
        <v>4 x SATA 6.0Gb/s ports</v>
      </c>
      <c r="BJ2" t="str">
        <v>2x M.2 connector for storage
1x PCIe® 4.0 x 16
2x PCIe® 3.0 x 1
1x M.2 connector for WiFi
2x DDR4 U-DIMM slot</v>
      </c>
      <c r="BK2" t="str">
        <v>Wired Keyboard (USB) with Antimicrobial Guard Technology
Wired optical Mouse (USB) with Antimicrobial Guard Technology</v>
      </c>
      <c r="BL2" t="str">
        <v>1 x COM port
HDD/ODD power cable
1 x Parallel port 
3.5" HDD assembly kit</v>
      </c>
      <c r="BM2" t="str">
        <v>09.46 x 29.27 x 33.96 cm (3.72" x 11.52" x 13.37")</v>
      </c>
      <c r="BN2" t="str">
        <v>05.00 kg (11.02 lbs)</v>
      </c>
      <c r="BO2" t="str">
        <v>Fan profile
AppDeals
Link to MyASUS</v>
      </c>
      <c r="BP2" t="str">
        <v>MyASUS_x000D_
ASUS Business Manager</v>
      </c>
      <c r="BQ2" t="str">
        <v>HDD User Password Protection and Security
Kensington Security Slot™(7x 3mm)
Padlock loop
Trusted Platform Module (Firmware TPM)</v>
      </c>
      <c r="BR2" t="str">
        <v>McAfee® 30 days free trial</v>
      </c>
      <c r="BS2" t="str">
        <v>Trusted Platform Module (TPM) 2.0</v>
      </c>
      <c r="BT2" t="str">
        <v>EPEAT Silver
Energy star 8.0
REACH
RoHS</v>
      </c>
      <c r="BU2" t="str">
        <v>1Y OnSite Service
 Accidental Damage Protection + 2Y OnSite Service</v>
      </c>
    </row>
    <row r="3" spans="1:75" ht="14.4">
      <c r="A3" t="str">
        <v>D500SE-382000031W</v>
      </c>
      <c r="B3" t="str">
        <f>IF(
  ISBLANK(AJ3),
  "",
  IF(
    LEFT(AF3,1)="S",
    _xlfn.XLOOKUP(LEFT(AF3,3),'MKT name rule'!$B$2:$B$522,'MKT name rule'!$C$2:$C$522,"Not found") &amp; " " &amp; AF3,
    _xlfn.XLOOKUP(LEFT(AF3,3),'MKT name rule'!$B$2:$B$522,'MKT name rule'!$C$2:$C$522,"Not found") &amp; " " &amp; AH3
  )
)</f>
        <v>Not found SFF</v>
      </c>
      <c r="C3" t="str">
        <f t="shared" si="0"/>
        <v>90PF0401-M03B00</v>
      </c>
      <c r="D3" s="20" t="str">
        <f t="shared" si="1"/>
        <v>Not found SFF (i3-13100/8GB/256GB/Win 11 Home/D500SE)</v>
      </c>
      <c r="E3" s="20" t="str">
        <f t="shared" si="2"/>
        <v>Intel® Core™ i3-13100 3.4GHz</v>
      </c>
      <c r="F3" t="str">
        <f t="shared" ref="F3:F66" si="29">IF(ISBLANK(AK3), "", IF(OR(AX3="", AX3=0), AY3, AX3))</f>
        <v>Intel® UHD Graphics 730</v>
      </c>
      <c r="G3" t="str">
        <f t="shared" si="3"/>
        <v>Windows 11 Home</v>
      </c>
      <c r="H3" t="str">
        <f t="shared" si="4"/>
        <v>Not Included</v>
      </c>
      <c r="I3" t="str">
        <f t="shared" si="5"/>
        <v>21.5"</v>
      </c>
      <c r="J3" t="str">
        <f t="shared" si="6"/>
        <v>FHD (1920 x 1080) 16:9</v>
      </c>
      <c r="K3" t="str">
        <f t="shared" si="7"/>
        <v>250nits</v>
      </c>
      <c r="L3" t="str">
        <f t="shared" si="8"/>
        <v>8GB DDR4 U-DIMM</v>
      </c>
      <c r="M3" t="str">
        <f t="shared" si="9"/>
        <v>256GB M.2 2280 NVMe™ PCIe® 4.0 SSD</v>
      </c>
      <c r="N3"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3" t="str">
        <f t="shared" si="11"/>
        <v>05.00 kg</v>
      </c>
      <c r="P3" t="str">
        <f t="shared" si="12"/>
        <v>09.46 x 29.27 x 33.96 cm</v>
      </c>
      <c r="Q3" t="str">
        <f t="shared" si="13"/>
        <v>2x M.2 connector for storage
1x PCIe® 4.0 x 16
2x PCIe® 3.0 x 1
1x M.2 connector for WiFi
2x DDR4 U-DIMM slot</v>
      </c>
      <c r="R3" t="str">
        <f t="shared" si="14"/>
        <v>Wired Keyboard (USB) with Antimicrobial Guard Technology
Wired optical Mouse (USB) with Antimicrobial Guard Technology</v>
      </c>
      <c r="S3" t="str">
        <f t="shared" si="15"/>
        <v>No Battery</v>
      </c>
      <c r="T3" t="str">
        <f t="shared" si="16"/>
        <v>180W</v>
      </c>
      <c r="U3" t="str">
        <f t="shared" si="17"/>
        <v>HDD User Password Protection and Security
Kensington Security Slot™(7x 3mm)
Padlock loop
Trusted Platform Module (Firmware TPM)</v>
      </c>
      <c r="V3" t="str">
        <f t="shared" si="18"/>
        <v>Intel® Core™ i3-13100 Processor 3.4GHz (12MB Cache, up to 4.5GHz, 4 cores, 8 Threads)
N/A</v>
      </c>
      <c r="W3" t="str">
        <f t="shared" si="19"/>
        <v>Intel® Core™ i3-13100 3.4GHz</v>
      </c>
      <c r="X3" t="str">
        <f t="shared" si="20"/>
        <v>i3-13100</v>
      </c>
      <c r="Y3" t="str">
        <f t="shared" si="21"/>
        <v>i3-13100</v>
      </c>
      <c r="Z3" t="str">
        <f t="shared" ref="Z3:Z66" si="30">IF(ISBLANK(A3), "",SUBSTITUTE(G3, "Windows", "Win"))</f>
        <v>Win 11 Home</v>
      </c>
      <c r="AA3" t="str">
        <f t="shared" si="22"/>
        <v/>
      </c>
      <c r="AB3" t="str">
        <f t="shared" si="23"/>
        <v>8GB</v>
      </c>
      <c r="AC3" t="str">
        <f t="shared" si="24"/>
        <v>256GB</v>
      </c>
      <c r="AD3" t="str">
        <f t="shared" si="25"/>
        <v>1x Headphone out
1x Line-in
1x MIC in
1x RJ45 Gigabit Ethernet
1x HDMI 1.4
1x VGA Port
2x PS2
4x USB 2.0 Type-A</v>
      </c>
      <c r="AE3" t="str">
        <f t="shared" si="26"/>
        <v>1x Headphone
1x 3.5mm combo audio jack
2x USB 3.2 Gen 1 Type-A
2x USB 3.2 Gen 2 Type-A
1x Headphone
1x 3.5mm combo audio jack
2x USB 3.2 Gen 1 Type-A
2x USB 3.2 Gen 2 Type-A
1x 2 in 1 card reader SD / MMC
1x Smart card reader</v>
      </c>
      <c r="AF3" t="str">
        <f t="shared" si="27"/>
        <v>D500SE</v>
      </c>
      <c r="AG3" t="str" cm="1">
        <f t="array" ref="AG3">IF(AJ3="","",IFERROR(RIGHT(AF3,LEN(AF3)-MAX(ISNUMBER(--MID(AF3,_xlfn.SEQUENCE(LEN(AF3)),1))*_xlfn.SEQUENCE(LEN(AF3)))),""))</f>
        <v>SE</v>
      </c>
      <c r="AH3" t="str">
        <f t="shared" si="28"/>
        <v>SFF</v>
      </c>
      <c r="AI3" s="27"/>
      <c r="AJ3" t="str">
        <v>90PF0401-M03B00</v>
      </c>
      <c r="AK3" t="str">
        <v>D500SE-382000031W</v>
      </c>
      <c r="AL3" t="str">
        <v>VSPF0401-BU0010</v>
      </c>
      <c r="AM3" t="str">
        <v>9L</v>
      </c>
      <c r="AN3" t="str">
        <v>Black</v>
      </c>
      <c r="AO3" t="str">
        <v>Small form factor</v>
      </c>
      <c r="AP3" t="str">
        <v>Windows 11 Home</v>
      </c>
      <c r="AQ3">
        <v>0</v>
      </c>
      <c r="AR3" t="str">
        <v>Intel® Core™ i3-13100 Processor 3.4GHz (12MB Cache, up to 4.5GHz, 4 cores, 8 Threads)
N/A</v>
      </c>
      <c r="AS3" t="str">
        <v/>
      </c>
      <c r="AT3" t="str">
        <v>Intel® B760 Chipset</v>
      </c>
      <c r="AU3" t="str">
        <v>8GB DDR4 U-DIMM</v>
      </c>
      <c r="AV3" t="str">
        <v>Memory speed is 3200MHz, but clock down by processor setting.</v>
      </c>
      <c r="AW3" t="str">
        <v>64GB</v>
      </c>
      <c r="AX3" t="str">
        <v/>
      </c>
      <c r="AY3" t="str">
        <v>Intel® UHD Graphics 730</v>
      </c>
      <c r="AZ3" t="str">
        <v>256GB M.2 2280 NVMe™ PCIe® 4.0 SSD</v>
      </c>
      <c r="BA3">
        <v>0</v>
      </c>
      <c r="BB3" t="str">
        <v>Intel WGI219V 10/100/1000 Mbps, non-vPro</v>
      </c>
      <c r="BC3" t="str">
        <v>High Definition 7.1 Channel Audio</v>
      </c>
      <c r="BD3" t="str">
        <v>Wi-Fi 6E(802.11ax) (Dual band) 2*2 + Bluetooth® 5.3 Wireless Card</v>
      </c>
      <c r="BE3" s="58" t="str">
        <v>180W power supply (80+ Bronze, peak 228W)</v>
      </c>
      <c r="BF3" t="str">
        <v>1x Headphone out
1x Line-in
1x MIC in
1x RJ45 Gigabit Ethernet
1x HDMI 1.4
1x VGA Port
2x PS2
4x USB 2.0 Type-A</v>
      </c>
      <c r="BG3" t="str">
        <v>1x Headphone
1x 3.5mm combo audio jack
2x USB 3.2 Gen 1 Type-A
2x USB 3.2 Gen 2 Type-A
1x Headphone
1x 3.5mm combo audio jack
2x USB 3.2 Gen 1 Type-A
2x USB 3.2 Gen 2 Type-A
1x 2 in 1 card reader SD / MMC
1x Smart card reader</v>
      </c>
      <c r="BH3" t="str">
        <v>2.5" x 1
3.5" x 1</v>
      </c>
      <c r="BI3" t="str">
        <v>4 x SATA 6.0Gb/s ports</v>
      </c>
      <c r="BJ3" t="str">
        <v>2x M.2 connector for storage
1x PCIe® 4.0 x 16
2x PCIe® 3.0 x 1
1x M.2 connector for WiFi
2x DDR4 U-DIMM slot</v>
      </c>
      <c r="BK3" t="str">
        <v>Wired Keyboard (USB) with Antimicrobial Guard Technology
Wired optical Mouse (USB) with Antimicrobial Guard Technology</v>
      </c>
      <c r="BL3" t="str">
        <v>1 x COM port
1 x Parallel port 
M.2 2280 SSD assembly kit</v>
      </c>
      <c r="BM3" t="str">
        <v>09.46 x 29.27 x 33.96 cm (3.72" x 11.52" x 13.37")</v>
      </c>
      <c r="BN3" t="str">
        <v>05.00 kg (11.02 lbs)</v>
      </c>
      <c r="BO3" t="str">
        <v>Fan profile
AppDeals
Link to MyASUS</v>
      </c>
      <c r="BP3" t="str">
        <v>MyASUS_x000D_
ASUS Business Manager</v>
      </c>
      <c r="BQ3" t="str">
        <v>HDD User Password Protection and Security
Kensington Security Slot™(7x 3mm)
Padlock loop
Trusted Platform Module (Firmware TPM)</v>
      </c>
      <c r="BR3" t="str">
        <v>McAfee® 30 days free trial</v>
      </c>
      <c r="BS3" t="str">
        <v>Trusted Platform Module (TPM) 2.0</v>
      </c>
      <c r="BT3" t="str">
        <v>EPEAT Silver
Energy star 8.0
REACH
RoHS</v>
      </c>
      <c r="BU3" t="str">
        <v>1Y OnSite Service
 Accidental Damage Protection + 2Y OnSite Service</v>
      </c>
    </row>
    <row r="4" spans="1:75" ht="14.4">
      <c r="A4" t="str">
        <v>D500SE-382000031X</v>
      </c>
      <c r="B4" t="str">
        <f>IF(
  ISBLANK(AJ4),
  "",
  IF(
    LEFT(AF4,1)="S",
    _xlfn.XLOOKUP(LEFT(AF4,3),'MKT name rule'!$B$2:$B$522,'MKT name rule'!$C$2:$C$522,"Not found") &amp; " " &amp; AF4,
    _xlfn.XLOOKUP(LEFT(AF4,3),'MKT name rule'!$B$2:$B$522,'MKT name rule'!$C$2:$C$522,"Not found") &amp; " " &amp; AH4
  )
)</f>
        <v>Not found SFF</v>
      </c>
      <c r="C4" t="str">
        <f t="shared" si="0"/>
        <v>90PF0401-M03B10</v>
      </c>
      <c r="D4" s="20" t="str">
        <f t="shared" si="1"/>
        <v>Not found SFF (i3-13100/8GB/256GB/Win 11 Home/D500SE)</v>
      </c>
      <c r="E4" s="20" t="str">
        <f t="shared" si="2"/>
        <v>Intel® Core™ i3-13100 3.4GHz</v>
      </c>
      <c r="F4" t="str">
        <f t="shared" si="29"/>
        <v>Intel® UHD Graphics 730</v>
      </c>
      <c r="G4" t="str">
        <f t="shared" si="3"/>
        <v>Windows 11 Home</v>
      </c>
      <c r="H4" t="str">
        <f t="shared" si="4"/>
        <v>Not Included</v>
      </c>
      <c r="I4" t="str">
        <f t="shared" si="5"/>
        <v>21.5"</v>
      </c>
      <c r="J4" t="str">
        <f t="shared" si="6"/>
        <v>FHD (1920 x 1080) 16:9</v>
      </c>
      <c r="K4" t="str">
        <f t="shared" si="7"/>
        <v>250nits</v>
      </c>
      <c r="L4" t="str">
        <f t="shared" si="8"/>
        <v>8GB DDR4 U-DIMM</v>
      </c>
      <c r="M4" t="str">
        <f t="shared" si="9"/>
        <v>256GB M.2 2280 NVMe™ PCIe® 4.0 SSD</v>
      </c>
      <c r="N4"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4" t="str">
        <f t="shared" si="11"/>
        <v>05.00 kg</v>
      </c>
      <c r="P4" t="str">
        <f t="shared" si="12"/>
        <v>09.46 x 29.27 x 33.96 cm</v>
      </c>
      <c r="Q4" t="str">
        <f t="shared" si="13"/>
        <v>2x M.2 connector for storage
1x PCIe® 4.0 x 16
2x PCIe® 3.0 x 1
1x M.2 connector for WiFi
2x DDR4 U-DIMM slot</v>
      </c>
      <c r="R4" t="str">
        <f t="shared" si="14"/>
        <v>Wired Keyboard (USB) with Antimicrobial Guard Technology
Wired optical Mouse (USB) with Antimicrobial Guard Technology</v>
      </c>
      <c r="S4" t="str">
        <f t="shared" si="15"/>
        <v>No Battery</v>
      </c>
      <c r="T4" t="str">
        <f t="shared" si="16"/>
        <v>180W</v>
      </c>
      <c r="U4" t="str">
        <f t="shared" si="17"/>
        <v>HDD User Password Protection and Security
Kensington Security Slot™(7x 3mm)
Padlock loop
Trusted Platform Module (Firmware TPM)</v>
      </c>
      <c r="V4" t="str">
        <f t="shared" si="18"/>
        <v>Intel® Core™ i3-13100 Processor 3.4GHz (12MB Cache, up to 4.5GHz, 4 cores, 8 Threads)
N/A</v>
      </c>
      <c r="W4" t="str">
        <f t="shared" si="19"/>
        <v>Intel® Core™ i3-13100 3.4GHz</v>
      </c>
      <c r="X4" t="str">
        <f t="shared" si="20"/>
        <v>i3-13100</v>
      </c>
      <c r="Y4" t="str">
        <f t="shared" si="21"/>
        <v>i3-13100</v>
      </c>
      <c r="Z4" t="str">
        <f t="shared" si="30"/>
        <v>Win 11 Home</v>
      </c>
      <c r="AA4" t="str">
        <f t="shared" si="22"/>
        <v/>
      </c>
      <c r="AB4" t="str">
        <f t="shared" si="23"/>
        <v>8GB</v>
      </c>
      <c r="AC4" t="str">
        <f t="shared" si="24"/>
        <v>256GB</v>
      </c>
      <c r="AD4" t="str">
        <f t="shared" si="25"/>
        <v>1x Headphone out
1x Line-in
1x MIC in
1x RJ45 Gigabit Ethernet
1x HDMI 1.4
1x VGA Port
2x PS2
4x USB 2.0 Type-A</v>
      </c>
      <c r="AE4" t="str">
        <f t="shared" si="26"/>
        <v>1x Headphone
1x 3.5mm combo audio jack
2x USB 3.2 Gen 1 Type-A
2x USB 3.2 Gen 2 Type-A
1x Headphone
1x 3.5mm combo audio jack
2x USB 3.2 Gen 1 Type-A
2x USB 3.2 Gen 2 Type-A
1x 2 in 1 card reader SD / MMC
1x Smart card reader</v>
      </c>
      <c r="AF4" t="str">
        <f t="shared" si="27"/>
        <v>D500SE</v>
      </c>
      <c r="AG4" t="str" cm="1">
        <f t="array" ref="AG4">IF(AJ4="","",IFERROR(RIGHT(AF4,LEN(AF4)-MAX(ISNUMBER(--MID(AF4,_xlfn.SEQUENCE(LEN(AF4)),1))*_xlfn.SEQUENCE(LEN(AF4)))),""))</f>
        <v>SE</v>
      </c>
      <c r="AH4" t="str">
        <f t="shared" si="28"/>
        <v>SFF</v>
      </c>
      <c r="AI4" s="27"/>
      <c r="AJ4" t="str">
        <v>90PF0401-M03B10</v>
      </c>
      <c r="AK4" t="str">
        <v>D500SE-382000031X</v>
      </c>
      <c r="AL4" t="str">
        <v>VSPF0401-BU0010</v>
      </c>
      <c r="AM4" t="str">
        <v>9L</v>
      </c>
      <c r="AN4" t="str">
        <v>Black</v>
      </c>
      <c r="AO4" t="str">
        <v>Small form factor</v>
      </c>
      <c r="AP4" t="str">
        <v>Windows 11 Home</v>
      </c>
      <c r="AQ4">
        <v>0</v>
      </c>
      <c r="AR4" t="str">
        <v>Intel® Core™ i3-13100 Processor 3.4GHz (12MB Cache, up to 4.5GHz, 4 cores, 8 Threads)
N/A</v>
      </c>
      <c r="AS4" t="str">
        <v/>
      </c>
      <c r="AT4" t="str">
        <v>Intel® B760 Chipset</v>
      </c>
      <c r="AU4" t="str">
        <v>8GB DDR4 U-DIMM</v>
      </c>
      <c r="AV4" t="str">
        <v>Memory speed is 3200MHz, but clock down by processor setting.</v>
      </c>
      <c r="AW4" t="str">
        <v>64GB</v>
      </c>
      <c r="AX4">
        <v>0</v>
      </c>
      <c r="AY4" t="str">
        <v>Intel® UHD Graphics 730</v>
      </c>
      <c r="AZ4" t="str">
        <v>256GB M.2 2280 NVMe™ PCIe® 4.0 SSD</v>
      </c>
      <c r="BA4">
        <v>0</v>
      </c>
      <c r="BB4" t="str">
        <v>Intel WGI219V 10/100/1000 Mbps, non-vPro</v>
      </c>
      <c r="BC4" t="str">
        <v>High Definition 7.1 Channel Audio</v>
      </c>
      <c r="BD4" t="str">
        <v>Wi-Fi 6E(802.11ax) (Dual band) 2*2 + Bluetooth® 5.3 Wireless Card</v>
      </c>
      <c r="BE4" s="58" t="str">
        <v>180W power supply (80+ Bronze, peak 228W)</v>
      </c>
      <c r="BF4" t="str">
        <v>1x Headphone out
1x Line-in
1x MIC in
1x RJ45 Gigabit Ethernet
1x HDMI 1.4
1x VGA Port
2x PS2
4x USB 2.0 Type-A</v>
      </c>
      <c r="BG4" t="str">
        <v>1x Headphone
1x 3.5mm combo audio jack
2x USB 3.2 Gen 1 Type-A
2x USB 3.2 Gen 2 Type-A
1x Headphone
1x 3.5mm combo audio jack
2x USB 3.2 Gen 1 Type-A
2x USB 3.2 Gen 2 Type-A
1x 2 in 1 card reader SD / MMC
1x Smart card reader</v>
      </c>
      <c r="BH4" t="str">
        <v>2.5" x 1
3.5" x 1</v>
      </c>
      <c r="BI4" t="str">
        <v>4 x SATA 6.0Gb/s ports</v>
      </c>
      <c r="BJ4" t="str">
        <v>2x M.2 connector for storage
1x PCIe® 4.0 x 16
2x PCIe® 3.0 x 1
1x M.2 connector for WiFi
2x DDR4 U-DIMM slot</v>
      </c>
      <c r="BK4" t="str">
        <v>Wired Keyboard (USB) with Antimicrobial Guard Technology
Wired optical Mouse (USB) with Antimicrobial Guard Technology</v>
      </c>
      <c r="BL4" t="str">
        <v>1 x COM port
1 x Parallel port 
M.2 2280 SSD assembly kit</v>
      </c>
      <c r="BM4" t="str">
        <v>09.46 x 29.27 x 33.96 cm (3.72" x 11.52" x 13.37")</v>
      </c>
      <c r="BN4" t="str">
        <v>05.00 kg (11.02 lbs)</v>
      </c>
      <c r="BO4" t="str">
        <v>Fan profile
AppDeals
Link to MyASUS</v>
      </c>
      <c r="BP4" t="str">
        <v>MyASUS_x000D_
ASUS Business Manager</v>
      </c>
      <c r="BQ4" t="str">
        <v>HDD User Password Protection and Security
Kensington Security Slot™(7x 3mm)
Padlock loop
Trusted Platform Module (Firmware TPM)</v>
      </c>
      <c r="BR4" t="str">
        <v>McAfee® 30 days free trial</v>
      </c>
      <c r="BS4" t="str">
        <v>Trusted Platform Module (TPM) 2.0</v>
      </c>
      <c r="BT4" t="str">
        <v>EPEAT Silver
Energy star 8.0
REACH
RoHS</v>
      </c>
      <c r="BU4" t="str">
        <v>1Y OnSite Service
 Accidental Damage Protection + 2Y OnSite Service</v>
      </c>
    </row>
    <row r="5" spans="1:75" ht="14.4">
      <c r="A5" t="str">
        <v>D500SE-385000031W</v>
      </c>
      <c r="B5" t="str">
        <f>IF(
  ISBLANK(AJ5),
  "",
  IF(
    LEFT(AF5,1)="S",
    _xlfn.XLOOKUP(LEFT(AF5,3),'MKT name rule'!$B$2:$B$522,'MKT name rule'!$C$2:$C$522,"Not found") &amp; " " &amp; AF5,
    _xlfn.XLOOKUP(LEFT(AF5,3),'MKT name rule'!$B$2:$B$522,'MKT name rule'!$C$2:$C$522,"Not found") &amp; " " &amp; AH5
  )
)</f>
        <v>Not found SFF</v>
      </c>
      <c r="C5" t="str">
        <f t="shared" si="0"/>
        <v>90PF0401-M03W50</v>
      </c>
      <c r="D5" s="20" t="str">
        <f t="shared" si="1"/>
        <v>Not found SFF (i3-13100/8GB/512GB/Win 11 Home/D500SE)</v>
      </c>
      <c r="E5" s="20" t="str">
        <f t="shared" si="2"/>
        <v>Intel® Core™ i3-13100 3.4GHz</v>
      </c>
      <c r="F5" t="str">
        <f t="shared" si="29"/>
        <v>Intel® UHD Graphics 730</v>
      </c>
      <c r="G5" t="str">
        <f t="shared" si="3"/>
        <v>Windows 11 Home</v>
      </c>
      <c r="H5" t="str">
        <f t="shared" si="4"/>
        <v>Not Included</v>
      </c>
      <c r="I5" t="str">
        <f t="shared" si="5"/>
        <v>21.5"</v>
      </c>
      <c r="J5" t="str">
        <f t="shared" si="6"/>
        <v>FHD (1920 x 1080) 16:9</v>
      </c>
      <c r="K5" t="str">
        <f t="shared" si="7"/>
        <v>250nits</v>
      </c>
      <c r="L5" t="str">
        <f t="shared" si="8"/>
        <v>8GB DDR4 U-DIMM</v>
      </c>
      <c r="M5" t="str">
        <f t="shared" si="9"/>
        <v>512GB M.2 2280 NVMe™ PCIe® 4.0 SSD</v>
      </c>
      <c r="N5"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5" t="str">
        <f t="shared" si="11"/>
        <v>05.00 kg</v>
      </c>
      <c r="P5" t="str">
        <f t="shared" si="12"/>
        <v>09.46 x 29.27 x 33.96 cm</v>
      </c>
      <c r="Q5" t="str">
        <f t="shared" si="13"/>
        <v>2x M.2 connector for storage
1x PCIe® 4.0 x 16
2x PCIe® 3.0 x 1
1x M.2 connector for WiFi
2x DDR4 U-DIMM slot</v>
      </c>
      <c r="R5" t="str">
        <f t="shared" si="14"/>
        <v>Wired Keyboard (USB) with Antimicrobial Guard Technology
Wired optical Mouse (USB) with Antimicrobial Guard Technology</v>
      </c>
      <c r="S5" t="str">
        <f t="shared" si="15"/>
        <v>No Battery</v>
      </c>
      <c r="T5" t="str">
        <f t="shared" si="16"/>
        <v>180W</v>
      </c>
      <c r="U5" t="str">
        <f t="shared" si="17"/>
        <v>HDD User Password Protection and Security
Kensington Security Slot™(7x 3mm)
Padlock loop
Trusted Platform Module (Firmware TPM)</v>
      </c>
      <c r="V5" t="str">
        <f t="shared" si="18"/>
        <v>Intel® Core™ i3-13100 Processor 3.4GHz (12MB Cache, up to 4.5GHz, 4 cores, 8 Threads)
N/A</v>
      </c>
      <c r="W5" t="str">
        <f t="shared" si="19"/>
        <v>Intel® Core™ i3-13100 3.4GHz</v>
      </c>
      <c r="X5" t="str">
        <f t="shared" si="20"/>
        <v>i3-13100</v>
      </c>
      <c r="Y5" t="str">
        <f t="shared" si="21"/>
        <v>i3-13100</v>
      </c>
      <c r="Z5" t="str">
        <f t="shared" si="30"/>
        <v>Win 11 Home</v>
      </c>
      <c r="AA5" t="str">
        <f t="shared" si="22"/>
        <v/>
      </c>
      <c r="AB5" t="str">
        <f t="shared" si="23"/>
        <v>8GB</v>
      </c>
      <c r="AC5" t="str">
        <f t="shared" si="24"/>
        <v>512GB</v>
      </c>
      <c r="AD5" t="str">
        <f t="shared" si="25"/>
        <v>1x Headphone out
1x Line-in
1x MIC in
1x RJ45 Gigabit Ethernet
1x HDMI 1.4
1x VGA Port
2x PS2
4x USB 2.0 Type-A</v>
      </c>
      <c r="AE5" t="str">
        <f t="shared" si="26"/>
        <v>1x Headphone
1x 3.5mm combo audio jack
2x USB 3.2 Gen 1 Type-A
2x USB 3.2 Gen 2 Type-A
1x Headphone
1x 3.5mm combo audio jack
2x USB 3.2 Gen 1 Type-A
2x USB 3.2 Gen 2 Type-A
1x 2 in 1 card reader SD / MMC
1x Smart card reader</v>
      </c>
      <c r="AF5" t="str">
        <f t="shared" si="27"/>
        <v>D500SE</v>
      </c>
      <c r="AG5" t="str" cm="1">
        <f t="array" ref="AG5">IF(AJ5="","",IFERROR(RIGHT(AF5,LEN(AF5)-MAX(ISNUMBER(--MID(AF5,_xlfn.SEQUENCE(LEN(AF5)),1))*_xlfn.SEQUENCE(LEN(AF5)))),""))</f>
        <v>SE</v>
      </c>
      <c r="AH5" t="str">
        <f t="shared" si="28"/>
        <v>SFF</v>
      </c>
      <c r="AI5" s="27"/>
      <c r="AJ5" t="str">
        <v>90PF0401-M03W50</v>
      </c>
      <c r="AK5" t="str">
        <v>D500SE-385000031W</v>
      </c>
      <c r="AL5" t="str">
        <v>VSPF0401-BU0010</v>
      </c>
      <c r="AM5" t="str">
        <v>9L</v>
      </c>
      <c r="AN5" t="str">
        <v>Black</v>
      </c>
      <c r="AO5" t="str">
        <v>Small form factor</v>
      </c>
      <c r="AP5" t="str">
        <v>Windows 11 Home</v>
      </c>
      <c r="AQ5">
        <v>0</v>
      </c>
      <c r="AR5" t="str">
        <v>Intel® Core™ i3-13100 Processor 3.4GHz (12MB Cache, up to 4.5GHz, 4 cores, 8 Threads)
N/A</v>
      </c>
      <c r="AS5" t="str">
        <v/>
      </c>
      <c r="AT5" t="str">
        <v>Intel® B760 Chipset</v>
      </c>
      <c r="AU5" t="str">
        <v>8GB DDR4 U-DIMM</v>
      </c>
      <c r="AV5" t="str">
        <v>Memory speed is 3200MHz, but clock down by processor setting.</v>
      </c>
      <c r="AW5" t="str">
        <v>64GB</v>
      </c>
      <c r="AX5" t="str">
        <v/>
      </c>
      <c r="AY5" t="str">
        <v>Intel® UHD Graphics 730</v>
      </c>
      <c r="AZ5" t="str">
        <v>512GB M.2 2280 NVMe™ PCIe® 4.0 SSD</v>
      </c>
      <c r="BA5">
        <v>0</v>
      </c>
      <c r="BB5" t="str">
        <v>Intel WGI219V 10/100/1000 Mbps, non-vPro</v>
      </c>
      <c r="BC5" t="str">
        <v>High Definition 7.1 Channel Audio</v>
      </c>
      <c r="BD5" t="str">
        <v>Wi-Fi 6E(802.11ax) (Dual band) 2*2 + Bluetooth® 5.3 Wireless Card</v>
      </c>
      <c r="BE5" s="58" t="str">
        <v>180W power supply (80+ Bronze, peak 228W)</v>
      </c>
      <c r="BF5" t="str">
        <v>1x Headphone out
1x Line-in
1x MIC in
1x RJ45 Gigabit Ethernet
1x HDMI 1.4
1x VGA Port
2x PS2
4x USB 2.0 Type-A</v>
      </c>
      <c r="BG5" t="str">
        <v>1x Headphone
1x 3.5mm combo audio jack
2x USB 3.2 Gen 1 Type-A
2x USB 3.2 Gen 2 Type-A
1x Headphone
1x 3.5mm combo audio jack
2x USB 3.2 Gen 1 Type-A
2x USB 3.2 Gen 2 Type-A
1x 2 in 1 card reader SD / MMC
1x Smart card reader</v>
      </c>
      <c r="BH5" t="str">
        <v>2.5" x 1
3.5" x 1</v>
      </c>
      <c r="BI5" t="str">
        <v>4 x SATA 6.0Gb/s ports</v>
      </c>
      <c r="BJ5" t="str">
        <v>2x M.2 connector for storage
1x PCIe® 4.0 x 16
2x PCIe® 3.0 x 1
1x M.2 connector for WiFi
2x DDR4 U-DIMM slot</v>
      </c>
      <c r="BK5" t="str">
        <v>Wired Keyboard (USB) with Antimicrobial Guard Technology
Wired optical Mouse (USB) with Antimicrobial Guard Technology</v>
      </c>
      <c r="BL5" t="str">
        <v>1 x COM port
1 x Parallel port 
M.2 2280 SSD assembly kit</v>
      </c>
      <c r="BM5" t="str">
        <v>09.46 x 29.27 x 33.96 cm (3.72" x 11.52" x 13.37")</v>
      </c>
      <c r="BN5" t="str">
        <v>05.00 kg (11.02 lbs)</v>
      </c>
      <c r="BO5" t="str">
        <v>Fan profile
AppDeals
Link to MyASUS</v>
      </c>
      <c r="BP5" t="str">
        <v>MyASUS_x000D_
ASUS Business Manager</v>
      </c>
      <c r="BQ5" t="str">
        <v>HDD User Password Protection and Security
Kensington Security Slot™(7x 3mm)
Padlock loop
Trusted Platform Module (Firmware TPM)</v>
      </c>
      <c r="BR5" t="str">
        <v>McAfee® 30 days free trial</v>
      </c>
      <c r="BS5" t="str">
        <v>Trusted Platform Module (TPM) 2.0</v>
      </c>
      <c r="BT5" t="str">
        <v>EPEAT Silver
Energy star 8.0
REACH
RoHS</v>
      </c>
      <c r="BU5" t="str">
        <v>1Y OnSite Service
 Accidental Damage Protection + 2Y OnSite Service</v>
      </c>
    </row>
    <row r="6" spans="1:75" ht="14.4">
      <c r="A6" t="str">
        <v>D500SE-385000031X</v>
      </c>
      <c r="B6" t="str">
        <f>IF(
  ISBLANK(AJ6),
  "",
  IF(
    LEFT(AF6,1)="S",
    _xlfn.XLOOKUP(LEFT(AF6,3),'MKT name rule'!$B$2:$B$522,'MKT name rule'!$C$2:$C$522,"Not found") &amp; " " &amp; AF6,
    _xlfn.XLOOKUP(LEFT(AF6,3),'MKT name rule'!$B$2:$B$522,'MKT name rule'!$C$2:$C$522,"Not found") &amp; " " &amp; AH6
  )
)</f>
        <v>Not found SFF</v>
      </c>
      <c r="C6" t="str">
        <f t="shared" si="0"/>
        <v>90PF0401-M044V0</v>
      </c>
      <c r="D6" s="20" t="str">
        <f t="shared" si="1"/>
        <v>Not found SFF (i3-13100/8GB/512GB/Win 11 Home/D500SE)</v>
      </c>
      <c r="E6" s="20" t="str">
        <f t="shared" si="2"/>
        <v>Intel® Core™ i3-13100 3.4GHz</v>
      </c>
      <c r="F6" t="str">
        <f t="shared" si="29"/>
        <v>Intel® UHD Graphics 730</v>
      </c>
      <c r="G6" t="str">
        <f t="shared" si="3"/>
        <v>Windows 11 Home</v>
      </c>
      <c r="H6" t="str">
        <f t="shared" si="4"/>
        <v>Not Included</v>
      </c>
      <c r="I6" t="str">
        <f t="shared" si="5"/>
        <v>21.5"</v>
      </c>
      <c r="J6" t="str">
        <f t="shared" si="6"/>
        <v>FHD (1920 x 1080) 16:9</v>
      </c>
      <c r="K6" t="str">
        <f t="shared" si="7"/>
        <v>250nits</v>
      </c>
      <c r="L6" t="str">
        <f t="shared" si="8"/>
        <v>8GB DDR4 U-DIMM</v>
      </c>
      <c r="M6" t="str">
        <f t="shared" si="9"/>
        <v>512GB M.2 2280 NVMe™ PCIe® 4.0 SSD</v>
      </c>
      <c r="N6"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6" t="str">
        <f t="shared" si="11"/>
        <v>05.00 kg</v>
      </c>
      <c r="P6" t="str">
        <f t="shared" si="12"/>
        <v>09.46 x 29.27 x 33.96 cm</v>
      </c>
      <c r="Q6" t="str">
        <f t="shared" si="13"/>
        <v>2x M.2 connector for storage
1x PCIe® 4.0 x 16
2x PCIe® 3.0 x 1
1x M.2 connector for WiFi
2x DDR4 U-DIMM slot</v>
      </c>
      <c r="R6" t="str">
        <f t="shared" si="14"/>
        <v>Wired Keyboard (USB) with Antimicrobial Guard Technology
Wired optical Mouse (USB) with Antimicrobial Guard Technology</v>
      </c>
      <c r="S6" t="str">
        <f t="shared" si="15"/>
        <v>No Battery</v>
      </c>
      <c r="T6" t="str">
        <f t="shared" si="16"/>
        <v>180W</v>
      </c>
      <c r="U6" t="str">
        <f t="shared" si="17"/>
        <v>HDD User Password Protection and Security
Kensington Security Slot™(7x 3mm)
Padlock loop
Trusted Platform Module (Firmware TPM)</v>
      </c>
      <c r="V6" t="str">
        <f t="shared" si="18"/>
        <v>Intel® Core™ i3-13100 Processor 3.4GHz (12MB Cache, up to 4.5GHz, 4 cores, 8 Threads)
N/A</v>
      </c>
      <c r="W6" t="str">
        <f t="shared" si="19"/>
        <v>Intel® Core™ i3-13100 3.4GHz</v>
      </c>
      <c r="X6" t="str">
        <f t="shared" si="20"/>
        <v>i3-13100</v>
      </c>
      <c r="Y6" t="str">
        <f t="shared" si="21"/>
        <v>i3-13100</v>
      </c>
      <c r="Z6" t="str">
        <f t="shared" si="30"/>
        <v>Win 11 Home</v>
      </c>
      <c r="AA6" t="str">
        <f t="shared" si="22"/>
        <v/>
      </c>
      <c r="AB6" t="str">
        <f t="shared" si="23"/>
        <v>8GB</v>
      </c>
      <c r="AC6" t="str">
        <f t="shared" si="24"/>
        <v>512GB</v>
      </c>
      <c r="AD6" t="str">
        <f t="shared" si="25"/>
        <v>1x Headphone out
1x Line-in
1x MIC in
1x RJ45 Gigabit Ethernet
1x HDMI 1.4
1x VGA Port
2x PS2
4x USB 2.0 Type-A</v>
      </c>
      <c r="AE6" t="str">
        <f t="shared" si="26"/>
        <v>1x Headphone
1x 3.5mm combo audio jack
2x USB 3.2 Gen 1 Type-A
2x USB 3.2 Gen 2 Type-A
1x Headphone
1x 3.5mm combo audio jack
2x USB 3.2 Gen 1 Type-A
2x USB 3.2 Gen 2 Type-A
1x 2 in 1 card reader SD / MMC
1x Smart card reader</v>
      </c>
      <c r="AF6" t="str">
        <f t="shared" si="27"/>
        <v>D500SE</v>
      </c>
      <c r="AG6" t="str" cm="1">
        <f t="array" ref="AG6">IF(AJ6="","",IFERROR(RIGHT(AF6,LEN(AF6)-MAX(ISNUMBER(--MID(AF6,_xlfn.SEQUENCE(LEN(AF6)),1))*_xlfn.SEQUENCE(LEN(AF6)))),""))</f>
        <v>SE</v>
      </c>
      <c r="AH6" t="str">
        <f t="shared" si="28"/>
        <v>SFF</v>
      </c>
      <c r="AI6" s="27"/>
      <c r="AJ6" t="str">
        <v>90PF0401-M044V0</v>
      </c>
      <c r="AK6" t="str">
        <v>D500SE-385000031X</v>
      </c>
      <c r="AL6" t="str">
        <v>VSPF0401-BU0010</v>
      </c>
      <c r="AM6" t="str">
        <v>9L</v>
      </c>
      <c r="AN6" t="str">
        <v>Black</v>
      </c>
      <c r="AO6" t="str">
        <v>Small form factor</v>
      </c>
      <c r="AP6" t="str">
        <v>Windows 11 Home</v>
      </c>
      <c r="AQ6">
        <v>0</v>
      </c>
      <c r="AR6" t="str">
        <v>Intel® Core™ i3-13100 Processor 3.4GHz (12MB Cache, up to 4.5GHz, 4 cores, 8 Threads)
N/A</v>
      </c>
      <c r="AS6" t="str">
        <v/>
      </c>
      <c r="AT6" t="str">
        <v>Intel® B760 Chipset</v>
      </c>
      <c r="AU6" t="str">
        <v>8GB DDR4 U-DIMM</v>
      </c>
      <c r="AV6" t="str">
        <v>Memory speed is 3200MHz, but clock down by processor setting.</v>
      </c>
      <c r="AW6" t="str">
        <v>64GB</v>
      </c>
      <c r="AX6" t="str">
        <v/>
      </c>
      <c r="AY6" t="str">
        <v>Intel® UHD Graphics 730</v>
      </c>
      <c r="AZ6" t="str">
        <v>512GB M.2 2280 NVMe™ PCIe® 4.0 SSD</v>
      </c>
      <c r="BA6">
        <v>0</v>
      </c>
      <c r="BB6" t="str">
        <v>Intel WGI219V 10/100/1000 Mbps, non-vPro</v>
      </c>
      <c r="BC6" t="str">
        <v>High Definition 7.1 Channel Audio</v>
      </c>
      <c r="BD6" t="str">
        <v>Wi-Fi 6E(802.11ax) (Dual band) 2*2 + Bluetooth® 5.3 Wireless Card</v>
      </c>
      <c r="BE6" s="58" t="str">
        <v>180W power supply (80+ Bronze, peak 228W)</v>
      </c>
      <c r="BF6" t="str">
        <v>1x Headphone out
1x Line-in
1x MIC in
1x RJ45 Gigabit Ethernet
1x HDMI 1.4
1x VGA Port
2x PS2
4x USB 2.0 Type-A</v>
      </c>
      <c r="BG6" t="str">
        <v>1x Headphone
1x 3.5mm combo audio jack
2x USB 3.2 Gen 1 Type-A
2x USB 3.2 Gen 2 Type-A
1x Headphone
1x 3.5mm combo audio jack
2x USB 3.2 Gen 1 Type-A
2x USB 3.2 Gen 2 Type-A
1x 2 in 1 card reader SD / MMC
1x Smart card reader</v>
      </c>
      <c r="BH6" t="str">
        <v>2.5" x 1
3.5" x 1</v>
      </c>
      <c r="BI6" t="str">
        <v>4 x SATA 6.0Gb/s ports</v>
      </c>
      <c r="BJ6" t="str">
        <v>2x M.2 connector for storage
1x PCIe® 4.0 x 16
2x PCIe® 3.0 x 1
1x M.2 connector for WiFi
2x DDR4 U-DIMM slot</v>
      </c>
      <c r="BK6" t="str">
        <v>Wired Keyboard (USB) with Antimicrobial Guard Technology
Wired optical Mouse (USB) with Antimicrobial Guard Technology</v>
      </c>
      <c r="BL6" t="str">
        <v>1 x COM port
1 x Parallel port 
M.2 2280 SSD assembly kit</v>
      </c>
      <c r="BM6" t="str">
        <v>09.46 x 29.27 x 33.96 cm (3.72" x 11.52" x 13.37")</v>
      </c>
      <c r="BN6" t="str">
        <v>05.00 kg (11.02 lbs)</v>
      </c>
      <c r="BO6" t="str">
        <v>Fan profile
AppDeals
Link to MyASUS</v>
      </c>
      <c r="BP6" t="str">
        <v>MyASUS_x000D_
ASUS Business Manager</v>
      </c>
      <c r="BQ6" t="str">
        <v>HDD User Password Protection and Security
Kensington Security Slot™(7x 3mm)
Padlock loop
Trusted Platform Module (Firmware TPM)</v>
      </c>
      <c r="BR6" t="str">
        <v>McAfee® 30 days free trial</v>
      </c>
      <c r="BS6" t="str">
        <v>Trusted Platform Module (TPM) 2.0</v>
      </c>
      <c r="BT6" t="str">
        <v>EPEAT Silver
Energy star 8.0
REACH
RoHS</v>
      </c>
      <c r="BU6" t="str">
        <v>1Y OnSite Service
 Accidental Damage Protection + 2Y OnSite Service</v>
      </c>
    </row>
    <row r="7" spans="1:75" ht="14.4">
      <c r="A7" t="str">
        <v>D500SE-580500033W</v>
      </c>
      <c r="B7" t="str">
        <f>IF(
  ISBLANK(AJ7),
  "",
  IF(
    LEFT(AF7,1)="S",
    _xlfn.XLOOKUP(LEFT(AF7,3),'MKT name rule'!$B$2:$B$522,'MKT name rule'!$C$2:$C$522,"Not found") &amp; " " &amp; AF7,
    _xlfn.XLOOKUP(LEFT(AF7,3),'MKT name rule'!$B$2:$B$522,'MKT name rule'!$C$2:$C$522,"Not found") &amp; " " &amp; AH7
  )
)</f>
        <v>Not found SFF</v>
      </c>
      <c r="C7" t="str">
        <f t="shared" si="0"/>
        <v>90PF0401-M00B00</v>
      </c>
      <c r="D7" s="20" t="str">
        <f t="shared" si="1"/>
        <v>Not found SFF (i5-13400/8GB/512GB/Win 11 Home/D500SE)</v>
      </c>
      <c r="E7" s="20" t="str">
        <f t="shared" si="2"/>
        <v>Intel® Core™ i5-13400 2.5GHz</v>
      </c>
      <c r="F7" t="str">
        <f t="shared" si="29"/>
        <v>Intel® UHD Graphics 730</v>
      </c>
      <c r="G7" t="str">
        <f t="shared" si="3"/>
        <v>Windows 11 Home</v>
      </c>
      <c r="H7" t="str">
        <f t="shared" si="4"/>
        <v>Not Included</v>
      </c>
      <c r="I7" t="str">
        <f t="shared" si="5"/>
        <v>21.5"</v>
      </c>
      <c r="J7" t="str">
        <f t="shared" si="6"/>
        <v>FHD (1920 x 1080) 16:9</v>
      </c>
      <c r="K7" t="str">
        <f t="shared" si="7"/>
        <v>250nits</v>
      </c>
      <c r="L7" t="str">
        <f t="shared" si="8"/>
        <v>8GB DDR4 U-DIMM</v>
      </c>
      <c r="M7" t="str">
        <f t="shared" si="9"/>
        <v>512GB M.2 2280 NVMe™ PCIe® 4.0 SSD</v>
      </c>
      <c r="N7"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7" t="str">
        <f t="shared" si="11"/>
        <v>05.00 kg</v>
      </c>
      <c r="P7" t="str">
        <f t="shared" si="12"/>
        <v>09.46 x 29.27 x 33.96 cm</v>
      </c>
      <c r="Q7" t="str">
        <f t="shared" si="13"/>
        <v>2x M.2 connector for storage
1x PCIe® 4.0 x 16
2x PCIe® 3.0 x 1
1x M.2 connector for WiFi
2x DDR4 U-DIMM slot</v>
      </c>
      <c r="R7" t="str">
        <f t="shared" si="14"/>
        <v>Wired Keyboard (USB) with Antimicrobial Guard Technology
Wired optical Mouse (USB) with Antimicrobial Guard Technology</v>
      </c>
      <c r="S7" t="str">
        <f t="shared" si="15"/>
        <v>No Battery</v>
      </c>
      <c r="T7" t="str">
        <f t="shared" si="16"/>
        <v>300W</v>
      </c>
      <c r="U7" t="str">
        <f t="shared" si="17"/>
        <v>HDD User Password Protection and Security
Kensington Security Slot™(7x 3mm)
Padlock loop
Trusted Platform Module (Firmware TPM)</v>
      </c>
      <c r="V7" t="str">
        <f t="shared" si="18"/>
        <v>Intel® Core™ i5-13400 Processor 2.5GHz (20MB Cache, up to 4.6GHz, 10 cores, 16 Threads)
N/A</v>
      </c>
      <c r="W7" t="str">
        <f t="shared" si="19"/>
        <v>Intel® Core™ i5-13400 2.5GHz</v>
      </c>
      <c r="X7" t="str">
        <f t="shared" si="20"/>
        <v>i5-13400</v>
      </c>
      <c r="Y7" t="str">
        <f t="shared" si="21"/>
        <v>i5-13400</v>
      </c>
      <c r="Z7" t="str">
        <f t="shared" si="30"/>
        <v>Win 11 Home</v>
      </c>
      <c r="AA7" t="str">
        <f t="shared" si="22"/>
        <v/>
      </c>
      <c r="AB7" t="str">
        <f t="shared" si="23"/>
        <v>8GB</v>
      </c>
      <c r="AC7" t="str">
        <f t="shared" si="24"/>
        <v>512GB</v>
      </c>
      <c r="AD7" t="str">
        <f t="shared" si="25"/>
        <v>1x Headphone out
1x Line-in
1x MIC in
1x RJ45 Gigabit Ethernet
1x HDMI 1.4
1x VGA Port
2x PS2
4x USB 2.0 Type-A</v>
      </c>
      <c r="AE7" t="str">
        <f t="shared" si="26"/>
        <v>1x Headphone
1x 3.5mm combo audio jack
2x USB 3.2 Gen 1 Type-A
2x USB 3.2 Gen 2 Type-A
1x Headphone
1x 3.5mm combo audio jack
2x USB 3.2 Gen 1 Type-A
2x USB 3.2 Gen 2 Type-A
1x 2 in 1 card reader SD / MMC
1x Smart card reader</v>
      </c>
      <c r="AF7" t="str">
        <f t="shared" si="27"/>
        <v>D500SE</v>
      </c>
      <c r="AG7" t="str" cm="1">
        <f t="array" ref="AG7">IF(AJ7="","",IFERROR(RIGHT(AF7,LEN(AF7)-MAX(ISNUMBER(--MID(AF7,_xlfn.SEQUENCE(LEN(AF7)),1))*_xlfn.SEQUENCE(LEN(AF7)))),""))</f>
        <v>SE</v>
      </c>
      <c r="AH7" t="str">
        <f t="shared" si="28"/>
        <v>SFF</v>
      </c>
      <c r="AI7" s="27"/>
      <c r="AJ7" t="str">
        <v>90PF0401-M00B00</v>
      </c>
      <c r="AK7" t="str">
        <v>D500SE-580500033W</v>
      </c>
      <c r="AL7" t="str">
        <v>VSPF0401-BU0010</v>
      </c>
      <c r="AM7" t="str">
        <v>9L</v>
      </c>
      <c r="AN7" t="str">
        <v>Black</v>
      </c>
      <c r="AO7" t="str">
        <v>Small form factor</v>
      </c>
      <c r="AP7" t="str">
        <v>Windows 11 Home</v>
      </c>
      <c r="AQ7">
        <v>0</v>
      </c>
      <c r="AR7" t="str">
        <v>Intel® Core™ i5-13400 Processor 2.5GHz (20MB Cache, up to 4.6GHz, 10 cores, 16 Threads)
N/A</v>
      </c>
      <c r="AS7">
        <v>0</v>
      </c>
      <c r="AT7" t="str">
        <v>Intel® B760 Chipset</v>
      </c>
      <c r="AU7" t="str">
        <v>8GB DDR4 U-DIMM</v>
      </c>
      <c r="AV7" t="str">
        <v>Memory speed is 3200MHz, but clock down by processor setting.</v>
      </c>
      <c r="AW7" t="str">
        <v>64GB</v>
      </c>
      <c r="AX7" t="str">
        <v/>
      </c>
      <c r="AY7" t="str">
        <v>Intel® UHD Graphics 730</v>
      </c>
      <c r="AZ7" t="str">
        <v>512GB M.2 2280 NVMe™ PCIe® 4.0 SSD</v>
      </c>
      <c r="BA7" t="str">
        <v>DVD writer 8X</v>
      </c>
      <c r="BB7" t="str">
        <v>Intel WGI219V 10/100/1000 Mbps, non-vPro</v>
      </c>
      <c r="BC7" t="str">
        <v>High Definition 7.1 Channel Audio</v>
      </c>
      <c r="BD7" t="str">
        <v>Wi-Fi 6E(802.11ax) (Dual band) 2*2 + Bluetooth® 5.3 Wireless Card</v>
      </c>
      <c r="BE7" s="58" t="str">
        <v>300W power supply (80+ Platinum, peak 390W)</v>
      </c>
      <c r="BF7" t="str">
        <v>1x Headphone out
1x Line-in
1x MIC in
1x RJ45 Gigabit Ethernet
1x HDMI 1.4
1x VGA Port
2x PS2
4x USB 2.0 Type-A</v>
      </c>
      <c r="BG7" t="str">
        <v>1x Headphone
1x 3.5mm combo audio jack
2x USB 3.2 Gen 1 Type-A
2x USB 3.2 Gen 2 Type-A
1x Headphone
1x 3.5mm combo audio jack
2x USB 3.2 Gen 1 Type-A
2x USB 3.2 Gen 2 Type-A
1x 2 in 1 card reader SD / MMC
1x Smart card reader</v>
      </c>
      <c r="BH7" t="str">
        <v>2.5" x 1
3.5" x 1</v>
      </c>
      <c r="BI7" t="str">
        <v>4 x SATA 6.0Gb/s ports</v>
      </c>
      <c r="BJ7" t="str">
        <v>2x M.2 connector for storage
1x PCIe® 4.0 x 16
2x PCIe® 3.0 x 1
1x M.2 connector for WiFi
2x DDR4 U-DIMM slot</v>
      </c>
      <c r="BK7" t="str">
        <v>Wired Keyboard (USB) with Antimicrobial Guard Technology
Wired optical Mouse (USB) with Antimicrobial Guard Technology</v>
      </c>
      <c r="BL7" t="str">
        <v>1 x COM port
HDD/ODD power cable
1 x Parallel port 
3.5" HDD assembly kit</v>
      </c>
      <c r="BM7" t="str">
        <v>09.46 x 29.27 x 33.96 cm (3.72" x 11.52" x 13.37")</v>
      </c>
      <c r="BN7" t="str">
        <v>05.00 kg (11.02 lbs)</v>
      </c>
      <c r="BO7" t="str">
        <v>Fan profile
AppDeals
Link to MyASUS</v>
      </c>
      <c r="BP7" t="str">
        <v>MyASUS_x000D_
ASUS Business Manager</v>
      </c>
      <c r="BQ7" t="str">
        <v>HDD User Password Protection and Security
Kensington Security Slot™(7x 3mm)
Padlock loop
Trusted Platform Module (Firmware TPM)</v>
      </c>
      <c r="BR7" t="str">
        <v>McAfee® 30 days free trial</v>
      </c>
      <c r="BS7" t="str">
        <v>Trusted Platform Module (TPM) 2.0</v>
      </c>
      <c r="BT7" t="str">
        <v>EPEAT Silver
Energy star 8.0
REACH
RoHS</v>
      </c>
      <c r="BU7" t="str">
        <v>1Y OnSite Service
 Accidental Damage Protection + 2Y OnSite Service</v>
      </c>
    </row>
    <row r="8" spans="1:75" ht="14.4">
      <c r="A8" t="str">
        <v>D500SE-580520033W</v>
      </c>
      <c r="B8" t="str">
        <f>IF(
  ISBLANK(AJ8),
  "",
  IF(
    LEFT(AF8,1)="S",
    _xlfn.XLOOKUP(LEFT(AF8,3),'MKT name rule'!$B$2:$B$522,'MKT name rule'!$C$2:$C$522,"Not found") &amp; " " &amp; AF8,
    _xlfn.XLOOKUP(LEFT(AF8,3),'MKT name rule'!$B$2:$B$522,'MKT name rule'!$C$2:$C$522,"Not found") &amp; " " &amp; AH8
  )
)</f>
        <v>Not found SFF</v>
      </c>
      <c r="C8" t="str">
        <f t="shared" si="0"/>
        <v>90PF0401-M00NY0</v>
      </c>
      <c r="D8" s="20" t="str">
        <f t="shared" si="1"/>
        <v>Not found SFF (i5-13400/8GB/512GB/Win 11 Home/D500SE)</v>
      </c>
      <c r="E8" s="20" t="str">
        <f t="shared" si="2"/>
        <v>Intel® Core™ i5-13400 2.5GHz</v>
      </c>
      <c r="F8" t="str">
        <f t="shared" si="29"/>
        <v>NVIDIA® GeForce® GT1030 2GB : 1x DVI, 1x HDMI</v>
      </c>
      <c r="G8" t="str">
        <f t="shared" si="3"/>
        <v>Windows 11 Home</v>
      </c>
      <c r="H8" t="str">
        <f t="shared" si="4"/>
        <v>Not Included</v>
      </c>
      <c r="I8" t="str">
        <f t="shared" si="5"/>
        <v>21.5"</v>
      </c>
      <c r="J8" t="str">
        <f t="shared" si="6"/>
        <v>FHD (1920 x 1080) 16:9</v>
      </c>
      <c r="K8" t="str">
        <f t="shared" si="7"/>
        <v>250nits</v>
      </c>
      <c r="L8" t="str">
        <f t="shared" si="8"/>
        <v>8GB DDR4 U-DIMM</v>
      </c>
      <c r="M8" t="str">
        <f t="shared" si="9"/>
        <v>512GB M.2 2280 NVMe™ PCIe® 4.0 SSD</v>
      </c>
      <c r="N8"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8" t="str">
        <f t="shared" si="11"/>
        <v>05.00 kg</v>
      </c>
      <c r="P8" t="str">
        <f t="shared" si="12"/>
        <v>09.46 x 29.27 x 33.96 cm</v>
      </c>
      <c r="Q8" t="str">
        <f t="shared" si="13"/>
        <v>2x M.2 connector for storage
1x PCIe® 4.0 x 16
2x PCIe® 3.0 x 1
1x M.2 connector for WiFi
2x DDR4 U-DIMM slot</v>
      </c>
      <c r="R8" t="str">
        <f t="shared" si="14"/>
        <v>Wired Keyboard (USB) with Antimicrobial Guard Technology
Wired optical Mouse (USB) with Antimicrobial Guard Technology</v>
      </c>
      <c r="S8" t="str">
        <f t="shared" si="15"/>
        <v>No Battery</v>
      </c>
      <c r="T8" t="str">
        <f t="shared" si="16"/>
        <v>300W</v>
      </c>
      <c r="U8" t="str">
        <f t="shared" si="17"/>
        <v>HDD User Password Protection and Security
Kensington Security Slot™(7x 3mm)
Padlock loop
Trusted Platform Module (Firmware TPM)</v>
      </c>
      <c r="V8" t="str">
        <f t="shared" si="18"/>
        <v>Intel® Core™ i5-13400 Processor 2.5GHz (20MB Cache, up to 4.6GHz, 10 cores, 16 Threads)
N/A</v>
      </c>
      <c r="W8" t="str">
        <f t="shared" si="19"/>
        <v>Intel® Core™ i5-13400 2.5GHz</v>
      </c>
      <c r="X8" t="str">
        <f t="shared" si="20"/>
        <v>i5-13400</v>
      </c>
      <c r="Y8" t="str">
        <f t="shared" si="21"/>
        <v>i5-13400</v>
      </c>
      <c r="Z8" t="str">
        <f t="shared" si="30"/>
        <v>Win 11 Home</v>
      </c>
      <c r="AA8" t="str">
        <f t="shared" si="22"/>
        <v/>
      </c>
      <c r="AB8" t="str">
        <f t="shared" si="23"/>
        <v>8GB</v>
      </c>
      <c r="AC8" t="str">
        <f t="shared" si="24"/>
        <v>512GB</v>
      </c>
      <c r="AD8" t="str">
        <f t="shared" si="25"/>
        <v>1x Headphone out
1x Line-in
1x MIC in
1x RJ45 Gigabit Ethernet
1x HDMI 1.4
1x VGA Port
2x PS2
4x USB 2.0 Type-A</v>
      </c>
      <c r="AE8" t="str">
        <f t="shared" si="26"/>
        <v>1x Headphone
1x 3.5mm combo audio jack
2x USB 3.2 Gen 1 Type-A
2x USB 3.2 Gen 2 Type-A
1x Headphone
1x 3.5mm combo audio jack
2x USB 3.2 Gen 1 Type-A
2x USB 3.2 Gen 2 Type-A
1x 2 in 1 card reader SD / MMC
1x Smart card reader</v>
      </c>
      <c r="AF8" t="str">
        <f t="shared" si="27"/>
        <v>D500SE</v>
      </c>
      <c r="AG8" t="str" cm="1">
        <f t="array" ref="AG8">IF(AJ8="","",IFERROR(RIGHT(AF8,LEN(AF8)-MAX(ISNUMBER(--MID(AF8,_xlfn.SEQUENCE(LEN(AF8)),1))*_xlfn.SEQUENCE(LEN(AF8)))),""))</f>
        <v>SE</v>
      </c>
      <c r="AH8" t="str">
        <f t="shared" si="28"/>
        <v>SFF</v>
      </c>
      <c r="AI8" s="27"/>
      <c r="AJ8" t="str">
        <v>90PF0401-M00NY0</v>
      </c>
      <c r="AK8" t="str">
        <v>D500SE-580520033W</v>
      </c>
      <c r="AL8" t="str">
        <v>VSPF0401-BU0010</v>
      </c>
      <c r="AM8" t="str">
        <v>9L</v>
      </c>
      <c r="AN8" t="str">
        <v>Black</v>
      </c>
      <c r="AO8" t="str">
        <v>Small form factor</v>
      </c>
      <c r="AP8" t="str">
        <v>Windows 11 Home</v>
      </c>
      <c r="AQ8">
        <v>0</v>
      </c>
      <c r="AR8" t="str">
        <v>Intel® Core™ i5-13400 Processor 2.5GHz (20MB Cache, up to 4.6GHz, 10 cores, 16 Threads)
N/A</v>
      </c>
      <c r="AS8" t="str">
        <v/>
      </c>
      <c r="AT8" t="str">
        <v>Intel® B760 Chipset</v>
      </c>
      <c r="AU8" t="str">
        <v>8GB DDR4 U-DIMM</v>
      </c>
      <c r="AV8" t="str">
        <v>Memory speed is 3200MHz, but clock down by processor setting.</v>
      </c>
      <c r="AW8" t="str">
        <v>64GB</v>
      </c>
      <c r="AX8" t="str">
        <v>NVIDIA® GeForce® GT1030 2GB : 1x DVI, 1x HDMI</v>
      </c>
      <c r="AY8" t="str">
        <v>Intel® UHD Graphics 730</v>
      </c>
      <c r="AZ8" t="str">
        <v>512GB M.2 2280 NVMe™ PCIe® 4.0 SSD</v>
      </c>
      <c r="BA8" t="str">
        <v>DVD writer 8X</v>
      </c>
      <c r="BB8" t="str">
        <v>Intel WGI219V 10/100/1000 Mbps, non-vPro</v>
      </c>
      <c r="BC8" t="str">
        <v>High Definition 7.1 Channel Audio</v>
      </c>
      <c r="BD8" t="str">
        <v>Wi-Fi 6E(802.11ax) (Dual band) 2*2 + Bluetooth® 5.3 Wireless Card</v>
      </c>
      <c r="BE8" s="58" t="str">
        <v>300W power supply (80+ Platinum, peak 390W)</v>
      </c>
      <c r="BF8" t="str">
        <v>1x Headphone out
1x Line-in
1x MIC in
1x RJ45 Gigabit Ethernet
1x HDMI 1.4
1x VGA Port
2x PS2
4x USB 2.0 Type-A</v>
      </c>
      <c r="BG8" t="str">
        <v>1x Headphone
1x 3.5mm combo audio jack
2x USB 3.2 Gen 1 Type-A
2x USB 3.2 Gen 2 Type-A
1x Headphone
1x 3.5mm combo audio jack
2x USB 3.2 Gen 1 Type-A
2x USB 3.2 Gen 2 Type-A
1x 2 in 1 card reader SD / MMC
1x Smart card reader</v>
      </c>
      <c r="BH8" t="str">
        <v>2.5" x 1
3.5" x 1</v>
      </c>
      <c r="BI8" t="str">
        <v>4 x SATA 6.0Gb/s ports</v>
      </c>
      <c r="BJ8" t="str">
        <v>2x M.2 connector for storage
1x PCIe® 4.0 x 16
2x PCIe® 3.0 x 1
1x M.2 connector for WiFi
2x DDR4 U-DIMM slot</v>
      </c>
      <c r="BK8" t="str">
        <v>Wired Keyboard (USB) with Antimicrobial Guard Technology
Wired optical Mouse (USB) with Antimicrobial Guard Technology</v>
      </c>
      <c r="BL8" t="str">
        <v>1 x COM port
HDD/ODD power cable
1 x Parallel port 
3.5" HDD assembly kit</v>
      </c>
      <c r="BM8" t="str">
        <v>09.46 x 29.27 x 33.96 cm (3.72" x 11.52" x 13.37")</v>
      </c>
      <c r="BN8" t="str">
        <v>05.00 kg (11.02 lbs)</v>
      </c>
      <c r="BO8" t="str">
        <v>Fan profile
AppDeals
Link to MyASUS</v>
      </c>
      <c r="BP8" t="str">
        <v>MyASUS_x000D_
ASUS Business Manager</v>
      </c>
      <c r="BQ8" t="str">
        <v>HDD User Password Protection and Security
Kensington Security Slot™(7x 3mm)
Padlock loop
Trusted Platform Module (Firmware TPM)</v>
      </c>
      <c r="BR8" t="str">
        <v>McAfee® 30 days free trial</v>
      </c>
      <c r="BS8" t="str">
        <v>Trusted Platform Module (TPM) 2.0</v>
      </c>
      <c r="BT8" t="str">
        <v>EPEAT Silver
Energy star 8.0
REACH
RoHS</v>
      </c>
      <c r="BU8" t="str">
        <v>1Y OnSite Service
 Accidental Damage Protection + 2Y OnSite Service</v>
      </c>
    </row>
    <row r="9" spans="1:75" ht="14.4">
      <c r="A9" t="str">
        <v>D500SE-585000031W</v>
      </c>
      <c r="B9" t="str">
        <f>IF(
  ISBLANK(AJ9),
  "",
  IF(
    LEFT(AF9,1)="S",
    _xlfn.XLOOKUP(LEFT(AF9,3),'MKT name rule'!$B$2:$B$522,'MKT name rule'!$C$2:$C$522,"Not found") &amp; " " &amp; AF9,
    _xlfn.XLOOKUP(LEFT(AF9,3),'MKT name rule'!$B$2:$B$522,'MKT name rule'!$C$2:$C$522,"Not found") &amp; " " &amp; AH9
  )
)</f>
        <v>Not found SFF</v>
      </c>
      <c r="C9" t="str">
        <f t="shared" si="0"/>
        <v>90PF0401-M04F20</v>
      </c>
      <c r="D9" s="20" t="str">
        <f t="shared" si="1"/>
        <v>Not found SFF (i5-13500/8GB/512GB/Win 11 Home/D500SE)</v>
      </c>
      <c r="E9" s="20" t="str">
        <f t="shared" si="2"/>
        <v>Intel® Core™ i5-13500 2.5GHz</v>
      </c>
      <c r="F9" t="str">
        <f t="shared" si="29"/>
        <v>Intel® UHD Graphics 770</v>
      </c>
      <c r="G9" t="str">
        <f t="shared" si="3"/>
        <v>Windows 11 Home</v>
      </c>
      <c r="H9" t="str">
        <f t="shared" si="4"/>
        <v>Not Included</v>
      </c>
      <c r="I9" t="str">
        <f t="shared" si="5"/>
        <v>21.5"</v>
      </c>
      <c r="J9" t="str">
        <f t="shared" si="6"/>
        <v>FHD (1920 x 1080) 16:9</v>
      </c>
      <c r="K9" t="str">
        <f t="shared" si="7"/>
        <v>250nits</v>
      </c>
      <c r="L9" t="str">
        <f t="shared" si="8"/>
        <v>8GB DDR4 U-DIMM</v>
      </c>
      <c r="M9" t="str">
        <f t="shared" si="9"/>
        <v>512GB M.2 2280 NVMe™ PCIe® 4.0 SSD</v>
      </c>
      <c r="N9"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9" t="str">
        <f t="shared" si="11"/>
        <v>05.00 kg</v>
      </c>
      <c r="P9" t="str">
        <f t="shared" si="12"/>
        <v>09.46 x 29.27 x 33.96 cm</v>
      </c>
      <c r="Q9" t="str">
        <f t="shared" si="13"/>
        <v>2x M.2 connector for storage
1x PCIe® 4.0 x 16
2x PCIe® 3.0 x 1
1x M.2 connector for WiFi
2x DDR4 U-DIMM slot</v>
      </c>
      <c r="R9" t="str">
        <f t="shared" si="14"/>
        <v>Wired Keyboard (USB) with Antimicrobial Guard Technology
Wired optical Mouse (USB) with Antimicrobial Guard Technology</v>
      </c>
      <c r="S9" t="str">
        <f t="shared" si="15"/>
        <v>No Battery</v>
      </c>
      <c r="T9" t="str">
        <f t="shared" si="16"/>
        <v>180W</v>
      </c>
      <c r="U9" t="str">
        <f t="shared" si="17"/>
        <v>HDD User Password Protection and Security
Kensington Security Slot™(7x 3mm)
Padlock loop
Trusted Platform Module (Firmware TPM)</v>
      </c>
      <c r="V9" t="str">
        <f t="shared" si="18"/>
        <v>Intel® Core™ i5-13500 Processor 2.5GHz (24M Cache, up to 4.8GHz, 14 cores)
N/A</v>
      </c>
      <c r="W9" t="str">
        <f t="shared" si="19"/>
        <v>Intel® Core™ i5-13500 2.5GHz</v>
      </c>
      <c r="X9" t="str">
        <f t="shared" si="20"/>
        <v>i5-13500</v>
      </c>
      <c r="Y9" t="str">
        <f t="shared" si="21"/>
        <v>i5-13500</v>
      </c>
      <c r="Z9" t="str">
        <f t="shared" si="30"/>
        <v>Win 11 Home</v>
      </c>
      <c r="AA9" t="str">
        <f t="shared" si="22"/>
        <v/>
      </c>
      <c r="AB9" t="str">
        <f t="shared" si="23"/>
        <v>8GB</v>
      </c>
      <c r="AC9" t="str">
        <f t="shared" si="24"/>
        <v>512GB</v>
      </c>
      <c r="AD9" t="str">
        <f t="shared" si="25"/>
        <v>1x Headphone out
1x Line-in
1x MIC in
1x RJ45 Gigabit Ethernet
1x HDMI 1.4
1x VGA Port
2x PS2
4x USB 2.0 Type-A</v>
      </c>
      <c r="AE9" t="str">
        <f t="shared" si="26"/>
        <v>1x Headphone
1x 3.5mm combo audio jack
2x USB 3.2 Gen 1 Type-A
2x USB 3.2 Gen 2 Type-A
1x Headphone
1x 3.5mm combo audio jack
2x USB 3.2 Gen 1 Type-A
2x USB 3.2 Gen 2 Type-A
1x 2 in 1 card reader SD / MMC
1x Smart card reader</v>
      </c>
      <c r="AF9" t="str">
        <f t="shared" si="27"/>
        <v>D500SE</v>
      </c>
      <c r="AG9" t="str" cm="1">
        <f t="array" ref="AG9">IF(AJ9="","",IFERROR(RIGHT(AF9,LEN(AF9)-MAX(ISNUMBER(--MID(AF9,_xlfn.SEQUENCE(LEN(AF9)),1))*_xlfn.SEQUENCE(LEN(AF9)))),""))</f>
        <v>SE</v>
      </c>
      <c r="AH9" t="str">
        <f t="shared" si="28"/>
        <v>SFF</v>
      </c>
      <c r="AI9" s="27"/>
      <c r="AJ9" t="str">
        <v>90PF0401-M04F20</v>
      </c>
      <c r="AK9" t="str">
        <v>D500SE-585000031W</v>
      </c>
      <c r="AL9" t="str">
        <v>VSPF0401-BU0010</v>
      </c>
      <c r="AM9" t="str">
        <v>9L</v>
      </c>
      <c r="AN9" t="str">
        <v>Black</v>
      </c>
      <c r="AO9" t="str">
        <v>Small form factor</v>
      </c>
      <c r="AP9" t="str">
        <v>Windows 11 Home</v>
      </c>
      <c r="AQ9">
        <v>0</v>
      </c>
      <c r="AR9" t="str">
        <v>Intel® Core™ i5-13500 Processor 2.5GHz (24M Cache, up to 4.8GHz, 14 cores)
N/A</v>
      </c>
      <c r="AS9" t="str">
        <v/>
      </c>
      <c r="AT9" t="str">
        <v>Intel® B760 Chipset</v>
      </c>
      <c r="AU9" t="str">
        <v>8GB DDR4 U-DIMM</v>
      </c>
      <c r="AV9" t="str">
        <v>Memory speed is 3200MHz, but clock down by processor setting.</v>
      </c>
      <c r="AW9" t="str">
        <v>64GB</v>
      </c>
      <c r="AX9" t="str">
        <v/>
      </c>
      <c r="AY9" t="str">
        <v>Intel® UHD Graphics 770</v>
      </c>
      <c r="AZ9" t="str">
        <v>512GB M.2 2280 NVMe™ PCIe® 4.0 SSD</v>
      </c>
      <c r="BA9">
        <v>0</v>
      </c>
      <c r="BB9" t="str">
        <v>Intel WGI219V 10/100/1000 Mbps, non-vPro</v>
      </c>
      <c r="BC9" t="str">
        <v>High Definition 7.1 Channel Audio</v>
      </c>
      <c r="BD9" t="str">
        <v>Wi-Fi 6E(802.11ax) (Dual band) 2*2 + Bluetooth® 5.3 Wireless Card</v>
      </c>
      <c r="BE9" s="58" t="str">
        <v>180W power supply (80+ Bronze, peak 228W)</v>
      </c>
      <c r="BF9" t="str">
        <v>1x Headphone out
1x Line-in
1x MIC in
1x RJ45 Gigabit Ethernet
1x HDMI 1.4
1x VGA Port
2x PS2
4x USB 2.0 Type-A</v>
      </c>
      <c r="BG9" t="str">
        <v>1x Headphone
1x 3.5mm combo audio jack
2x USB 3.2 Gen 1 Type-A
2x USB 3.2 Gen 2 Type-A
1x Headphone
1x 3.5mm combo audio jack
2x USB 3.2 Gen 1 Type-A
2x USB 3.2 Gen 2 Type-A
1x 2 in 1 card reader SD / MMC
1x Smart card reader</v>
      </c>
      <c r="BH9" t="str">
        <v>2.5" x 1
3.5" x 1</v>
      </c>
      <c r="BI9" t="str">
        <v>4 x SATA 6.0Gb/s ports</v>
      </c>
      <c r="BJ9" t="str">
        <v>2x M.2 connector for storage
1x PCIe® 4.0 x 16
2x PCIe® 3.0 x 1
1x M.2 connector for WiFi
2x DDR4 U-DIMM slot</v>
      </c>
      <c r="BK9" t="str">
        <v>Wired Keyboard (USB) with Antimicrobial Guard Technology
Wired optical Mouse (USB) with Antimicrobial Guard Technology</v>
      </c>
      <c r="BL9" t="str">
        <v>1 x COM port
1 x Parallel port 
2.5" HDD assembly kit</v>
      </c>
      <c r="BM9" t="str">
        <v>09.46 x 29.27 x 33.96 cm (3.72" x 11.52" x 13.37")</v>
      </c>
      <c r="BN9" t="str">
        <v>05.00 kg (11.02 lbs)</v>
      </c>
      <c r="BO9" t="str">
        <v>Fan profile
AppDeals
Link to MyASUS</v>
      </c>
      <c r="BP9" t="str">
        <v>MyASUS_x000D_
ASUS Business Manager</v>
      </c>
      <c r="BQ9" t="str">
        <v>HDD User Password Protection and Security
Kensington Security Slot™(7x 3mm)
Padlock loop
Trusted Platform Module (Firmware TPM)</v>
      </c>
      <c r="BR9" t="str">
        <v>McAfee® 30 days free trial</v>
      </c>
      <c r="BS9" t="str">
        <v>Trusted Platform Module (TPM) 2.0</v>
      </c>
      <c r="BT9" t="str">
        <v>EPEAT Silver
Energy star 8.0
REACH
RoHS</v>
      </c>
      <c r="BU9" t="str">
        <v>1Y OnSite Service
 Accidental Damage Protection + 2Y OnSite Service</v>
      </c>
    </row>
    <row r="10" spans="1:75" ht="14.4">
      <c r="A10" t="str">
        <v>D500SE-585000031X</v>
      </c>
      <c r="B10" t="str">
        <f>IF(
  ISBLANK(AJ10),
  "",
  IF(
    LEFT(AF10,1)="S",
    _xlfn.XLOOKUP(LEFT(AF10,3),'MKT name rule'!$B$2:$B$522,'MKT name rule'!$C$2:$C$522,"Not found") &amp; " " &amp; AF10,
    _xlfn.XLOOKUP(LEFT(AF10,3),'MKT name rule'!$B$2:$B$522,'MKT name rule'!$C$2:$C$522,"Not found") &amp; " " &amp; AH10
  )
)</f>
        <v>Not found SFF</v>
      </c>
      <c r="C10" t="str">
        <f t="shared" si="0"/>
        <v>90PF0401-M02EX0</v>
      </c>
      <c r="D10" s="20" t="str">
        <f t="shared" si="1"/>
        <v>Not found SFF (i5-13500/8GB/512GB/Win 11 Home/D500SE)</v>
      </c>
      <c r="E10" s="20" t="str">
        <f t="shared" si="2"/>
        <v>Intel® Core™ i5-13500 2.5GHz</v>
      </c>
      <c r="F10" t="str">
        <f t="shared" si="29"/>
        <v>Intel® UHD Graphics 770</v>
      </c>
      <c r="G10" t="str">
        <f t="shared" si="3"/>
        <v>Windows 11 Home</v>
      </c>
      <c r="H10" t="str">
        <f t="shared" si="4"/>
        <v>Not Included</v>
      </c>
      <c r="I10" t="str">
        <f t="shared" si="5"/>
        <v>21.5"</v>
      </c>
      <c r="J10" t="str">
        <f t="shared" si="6"/>
        <v>FHD (1920 x 1080) 16:9</v>
      </c>
      <c r="K10" t="str">
        <f t="shared" si="7"/>
        <v>250nits</v>
      </c>
      <c r="L10" t="str">
        <f t="shared" si="8"/>
        <v>8GB DDR4 U-DIMM</v>
      </c>
      <c r="M10" t="str">
        <f t="shared" si="9"/>
        <v>512GB M.2 2280 NVMe™ PCIe® 4.0 SSD</v>
      </c>
      <c r="N10"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0" t="str">
        <f t="shared" si="11"/>
        <v>05.00 kg</v>
      </c>
      <c r="P10" t="str">
        <f t="shared" si="12"/>
        <v>09.46 x 29.27 x 33.96 cm</v>
      </c>
      <c r="Q10" t="str">
        <f t="shared" si="13"/>
        <v>2x M.2 connector for storage
1x PCIe® 4.0 x 16
2x PCIe® 3.0 x 1
1x M.2 connector for WiFi
2x DDR4 U-DIMM slot</v>
      </c>
      <c r="R10" t="str">
        <f t="shared" si="14"/>
        <v>Wired Keyboard (USB) with Antimicrobial Guard Technology
Wired optical Mouse (USB) with Antimicrobial Guard Technology</v>
      </c>
      <c r="S10" t="str">
        <f t="shared" si="15"/>
        <v>No Battery</v>
      </c>
      <c r="T10" t="str">
        <f t="shared" si="16"/>
        <v>180W</v>
      </c>
      <c r="U10" t="str">
        <f t="shared" si="17"/>
        <v>HDD User Password Protection and Security
Kensington Security Slot™(7x 3mm)
Padlock loop
Trusted Platform Module (Firmware TPM)</v>
      </c>
      <c r="V10" t="str">
        <f t="shared" si="18"/>
        <v>Intel® Core™ i5-13500 Processor 2.5GHz (24M Cache, up to 4.8GHz, 14 cores)
N/A</v>
      </c>
      <c r="W10" t="str">
        <f t="shared" si="19"/>
        <v>Intel® Core™ i5-13500 2.5GHz</v>
      </c>
      <c r="X10" t="str">
        <f t="shared" si="20"/>
        <v>i5-13500</v>
      </c>
      <c r="Y10" t="str">
        <f t="shared" si="21"/>
        <v>i5-13500</v>
      </c>
      <c r="Z10" t="str">
        <f t="shared" si="30"/>
        <v>Win 11 Home</v>
      </c>
      <c r="AA10" t="str">
        <f t="shared" si="22"/>
        <v/>
      </c>
      <c r="AB10" t="str">
        <f t="shared" si="23"/>
        <v>8GB</v>
      </c>
      <c r="AC10" t="str">
        <f t="shared" si="24"/>
        <v>512GB</v>
      </c>
      <c r="AD10" t="str">
        <f t="shared" si="25"/>
        <v>1x Headphone out
1x Line-in
1x MIC in
1x RJ45 Gigabit Ethernet
1x HDMI 1.4
1x VGA Port
2x PS2
4x USB 2.0 Type-A</v>
      </c>
      <c r="AE10" t="str">
        <f t="shared" si="26"/>
        <v>1x Headphone
1x 3.5mm combo audio jack
2x USB 3.2 Gen 1 Type-A
2x USB 3.2 Gen 2 Type-A
1x Headphone
1x 3.5mm combo audio jack
2x USB 3.2 Gen 1 Type-A
2x USB 3.2 Gen 2 Type-A
1x 2 in 1 card reader SD / MMC
1x Smart card reader</v>
      </c>
      <c r="AF10" t="str">
        <f t="shared" si="27"/>
        <v>D500SE</v>
      </c>
      <c r="AG10" t="str" cm="1">
        <f t="array" ref="AG10">IF(AJ10="","",IFERROR(RIGHT(AF10,LEN(AF10)-MAX(ISNUMBER(--MID(AF10,_xlfn.SEQUENCE(LEN(AF10)),1))*_xlfn.SEQUENCE(LEN(AF10)))),""))</f>
        <v>SE</v>
      </c>
      <c r="AH10" t="str">
        <f t="shared" si="28"/>
        <v>SFF</v>
      </c>
      <c r="AI10" s="27"/>
      <c r="AJ10" t="str">
        <v>90PF0401-M02EX0</v>
      </c>
      <c r="AK10" t="str">
        <v>D500SE-585000031X</v>
      </c>
      <c r="AL10" t="str">
        <v>VSPF0401-BU0010</v>
      </c>
      <c r="AM10" t="str">
        <v>9L</v>
      </c>
      <c r="AN10" t="str">
        <v>Black</v>
      </c>
      <c r="AO10" t="str">
        <v>Small form factor</v>
      </c>
      <c r="AP10" t="str">
        <v>Windows 11 Home</v>
      </c>
      <c r="AQ10">
        <v>0</v>
      </c>
      <c r="AR10" t="str">
        <v>Intel® Core™ i5-13500 Processor 2.5GHz (24M Cache, up to 4.8GHz, 14 cores)
N/A</v>
      </c>
      <c r="AS10" t="str">
        <v/>
      </c>
      <c r="AT10" t="str">
        <v>Intel® B760 Chipset</v>
      </c>
      <c r="AU10" t="str">
        <v>8GB DDR4 U-DIMM</v>
      </c>
      <c r="AV10" t="str">
        <v>Memory speed is 3200MHz, but clock down by processor setting.</v>
      </c>
      <c r="AW10" t="str">
        <v>64GB</v>
      </c>
      <c r="AX10" t="str">
        <v/>
      </c>
      <c r="AY10" t="str">
        <v>Intel® UHD Graphics 770</v>
      </c>
      <c r="AZ10" t="str">
        <v>512GB M.2 2280 NVMe™ PCIe® 4.0 SSD</v>
      </c>
      <c r="BA10">
        <v>0</v>
      </c>
      <c r="BB10" t="str">
        <v>Intel WGI219V 10/100/1000 Mbps, non-vPro</v>
      </c>
      <c r="BC10" t="str">
        <v>High Definition 7.1 Channel Audio</v>
      </c>
      <c r="BD10" t="str">
        <v>Wi-Fi 6E(802.11ax) (Dual band) 2*2 + Bluetooth® 5.3 Wireless Card</v>
      </c>
      <c r="BE10" s="58" t="str">
        <v>180W power supply (80+ Bronze, peak 228W)</v>
      </c>
      <c r="BF10" t="str">
        <v>1x Headphone out
1x Line-in
1x MIC in
1x RJ45 Gigabit Ethernet
1x HDMI 1.4
1x VGA Port
2x PS2
4x USB 2.0 Type-A</v>
      </c>
      <c r="BG10" t="str">
        <v>1x Headphone
1x 3.5mm combo audio jack
2x USB 3.2 Gen 1 Type-A
2x USB 3.2 Gen 2 Type-A
1x Headphone
1x 3.5mm combo audio jack
2x USB 3.2 Gen 1 Type-A
2x USB 3.2 Gen 2 Type-A
1x 2 in 1 card reader SD / MMC
1x Smart card reader</v>
      </c>
      <c r="BH10" t="str">
        <v>2.5" x 1
3.5" x 1</v>
      </c>
      <c r="BI10" t="str">
        <v>4 x SATA 6.0Gb/s ports</v>
      </c>
      <c r="BJ10" t="str">
        <v>2x M.2 connector for storage
1x PCIe® 4.0 x 16
2x PCIe® 3.0 x 1
1x M.2 connector for WiFi
2x DDR4 U-DIMM slot</v>
      </c>
      <c r="BK10" t="str">
        <v>Wired Keyboard (USB) with Antimicrobial Guard Technology
Wired optical Mouse (USB) with Antimicrobial Guard Technology</v>
      </c>
      <c r="BL10" t="str">
        <v>1 x COM port
1 x Parallel port 
2.5" HDD assembly kit</v>
      </c>
      <c r="BM10" t="str">
        <v>09.46 x 29.27 x 33.96 cm (3.72" x 11.52" x 13.37")</v>
      </c>
      <c r="BN10" t="str">
        <v>05.00 kg (11.02 lbs)</v>
      </c>
      <c r="BO10" t="str">
        <v>Fan profile
AppDeals
Link to MyASUS</v>
      </c>
      <c r="BP10" t="str">
        <v>MyASUS_x000D_
ASUS Business Manager</v>
      </c>
      <c r="BQ10" t="str">
        <v>HDD User Password Protection and Security
Kensington Security Slot™(7x 3mm)
Padlock loop
Trusted Platform Module (Firmware TPM)</v>
      </c>
      <c r="BR10" t="str">
        <v>McAfee® 30 days free trial</v>
      </c>
      <c r="BS10" t="str">
        <v>Trusted Platform Module (TPM) 2.0</v>
      </c>
      <c r="BT10" t="str">
        <v>EPEAT Silver
Energy star 8.0
REACH
RoHS</v>
      </c>
      <c r="BU10" t="str">
        <v>1Y OnSite Service
 Accidental Damage Protection + 2Y OnSite Service</v>
      </c>
    </row>
    <row r="11" spans="1:75" ht="14.4">
      <c r="A11" t="str">
        <v>D500SE-785000033X</v>
      </c>
      <c r="B11" t="str">
        <f>IF(
  ISBLANK(AJ11),
  "",
  IF(
    LEFT(AF11,1)="S",
    _xlfn.XLOOKUP(LEFT(AF11,3),'MKT name rule'!$B$2:$B$522,'MKT name rule'!$C$2:$C$522,"Not found") &amp; " " &amp; AF11,
    _xlfn.XLOOKUP(LEFT(AF11,3),'MKT name rule'!$B$2:$B$522,'MKT name rule'!$C$2:$C$522,"Not found") &amp; " " &amp; AH11
  )
)</f>
        <v>Not found SFF</v>
      </c>
      <c r="C11" t="str">
        <f t="shared" si="0"/>
        <v>90PF0401-M03CM0</v>
      </c>
      <c r="D11" s="20" t="str">
        <f t="shared" si="1"/>
        <v>Not found SFF (i7-13700/8GB/512GB/Win 11 Home/D500SE)</v>
      </c>
      <c r="E11" s="20" t="str">
        <f t="shared" si="2"/>
        <v>Intel® Core™ i7-13700 2.1GHz</v>
      </c>
      <c r="F11" t="str">
        <f t="shared" si="29"/>
        <v>Intel® UHD Graphics 770</v>
      </c>
      <c r="G11" t="str">
        <f t="shared" si="3"/>
        <v>Windows 11 Home</v>
      </c>
      <c r="H11" t="str">
        <f t="shared" si="4"/>
        <v>Not Included</v>
      </c>
      <c r="I11" t="str">
        <f t="shared" si="5"/>
        <v>21.5"</v>
      </c>
      <c r="J11" t="str">
        <f t="shared" si="6"/>
        <v>FHD (1920 x 1080) 16:9</v>
      </c>
      <c r="K11" t="str">
        <f t="shared" si="7"/>
        <v>250nits</v>
      </c>
      <c r="L11" t="str">
        <f t="shared" si="8"/>
        <v>8GB DDR4 U-DIMM</v>
      </c>
      <c r="M11" t="str">
        <f t="shared" si="9"/>
        <v>512GB M.2 2280 NVMe™ PCIe® 4.0 SSD</v>
      </c>
      <c r="N11"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1" t="str">
        <f t="shared" si="11"/>
        <v>05.00 kg</v>
      </c>
      <c r="P11" t="str">
        <f t="shared" si="12"/>
        <v>09.46 x 29.27 x 33.96 cm</v>
      </c>
      <c r="Q11" t="str">
        <f t="shared" si="13"/>
        <v>2x M.2 connector for storage
1x PCIe® 4.0 x 16
2x PCIe® 3.0 x 1
1x M.2 connector for WiFi
2x DDR4 U-DIMM slot</v>
      </c>
      <c r="R11" t="str">
        <f t="shared" si="14"/>
        <v>Wired Keyboard (USB) with Antimicrobial Guard Technology
Wired optical Mouse (USB) with Antimicrobial Guard Technology</v>
      </c>
      <c r="S11" t="str">
        <f t="shared" si="15"/>
        <v>No Battery</v>
      </c>
      <c r="T11" t="str">
        <f t="shared" si="16"/>
        <v>300W</v>
      </c>
      <c r="U11" t="str">
        <f t="shared" si="17"/>
        <v>HDD User Password Protection and Security
Kensington Security Slot™(7x 3mm)
Padlock loop
Trusted Platform Module (Firmware TPM)</v>
      </c>
      <c r="V11" t="str">
        <f t="shared" si="18"/>
        <v>Intel® Core™ i7-13700 Processor 2.1GHz (30MB Cache, up to 5.1GHz, 16 cores, 24 Threads)
N/A</v>
      </c>
      <c r="W11" t="str">
        <f t="shared" si="19"/>
        <v>Intel® Core™ i7-13700 2.1GHz</v>
      </c>
      <c r="X11" t="str">
        <f t="shared" si="20"/>
        <v>i7-13700</v>
      </c>
      <c r="Y11" t="str">
        <f t="shared" si="21"/>
        <v>i7-13700</v>
      </c>
      <c r="Z11" t="str">
        <f t="shared" si="30"/>
        <v>Win 11 Home</v>
      </c>
      <c r="AA11" t="str">
        <f t="shared" si="22"/>
        <v/>
      </c>
      <c r="AB11" t="str">
        <f t="shared" si="23"/>
        <v>8GB</v>
      </c>
      <c r="AC11" t="str">
        <f t="shared" si="24"/>
        <v>512GB</v>
      </c>
      <c r="AD11" t="str">
        <f t="shared" si="25"/>
        <v>1x Headphone out
1x Line-in
1x MIC in
1x RJ45 Gigabit Ethernet
1x HDMI 1.4
1x VGA Port
2x PS2
4x USB 2.0 Type-A</v>
      </c>
      <c r="AE11" t="str">
        <f t="shared" si="26"/>
        <v>1x Headphone
1x 3.5mm combo audio jack
2x USB 3.2 Gen 1 Type-A
2x USB 3.2 Gen 2 Type-A
1x Headphone
1x 3.5mm combo audio jack
2x USB 3.2 Gen 1 Type-A
2x USB 3.2 Gen 2 Type-A
1x 2 in 1 card reader SD / MMC
1x Smart card reader</v>
      </c>
      <c r="AF11" t="str">
        <f t="shared" si="27"/>
        <v>D500SE</v>
      </c>
      <c r="AG11" t="str" cm="1">
        <f t="array" ref="AG11">IF(AJ11="","",IFERROR(RIGHT(AF11,LEN(AF11)-MAX(ISNUMBER(--MID(AF11,_xlfn.SEQUENCE(LEN(AF11)),1))*_xlfn.SEQUENCE(LEN(AF11)))),""))</f>
        <v>SE</v>
      </c>
      <c r="AH11" t="str">
        <f t="shared" si="28"/>
        <v>SFF</v>
      </c>
      <c r="AI11" s="27"/>
      <c r="AJ11" t="str">
        <v>90PF0401-M03CM0</v>
      </c>
      <c r="AK11" t="str">
        <v>D500SE-785000033X</v>
      </c>
      <c r="AL11" t="str">
        <v>VSPF0401-BU0010</v>
      </c>
      <c r="AM11" t="str">
        <v>9L</v>
      </c>
      <c r="AN11" t="str">
        <v>Black</v>
      </c>
      <c r="AO11" t="str">
        <v>Small form factor</v>
      </c>
      <c r="AP11" t="str">
        <v>Windows 11 Home</v>
      </c>
      <c r="AQ11">
        <v>0</v>
      </c>
      <c r="AR11" t="str">
        <v>Intel® Core™ i7-13700 Processor 2.1GHz (30MB Cache, up to 5.1GHz, 16 cores, 24 Threads)
N/A</v>
      </c>
      <c r="AS11" t="str">
        <v/>
      </c>
      <c r="AT11" t="str">
        <v>Intel® B760 Chipset</v>
      </c>
      <c r="AU11" t="str">
        <v>8GB DDR4 U-DIMM</v>
      </c>
      <c r="AV11" t="str">
        <v>Memory speed is 3200MHz, but clock down by processor setting.</v>
      </c>
      <c r="AW11" t="str">
        <v>64GB</v>
      </c>
      <c r="AX11" t="str">
        <v/>
      </c>
      <c r="AY11" t="str">
        <v>Intel® UHD Graphics 770</v>
      </c>
      <c r="AZ11" t="str">
        <v>512GB M.2 2280 NVMe™ PCIe® 4.0 SSD</v>
      </c>
      <c r="BA11">
        <v>0</v>
      </c>
      <c r="BB11" t="str">
        <v>Intel WGI219V 10/100/1000 Mbps, non-vPro</v>
      </c>
      <c r="BC11" t="str">
        <v>High Definition 7.1 Channel Audio</v>
      </c>
      <c r="BD11" t="str">
        <v>Wi-Fi 6E(802.11ax) (Dual band) 2*2 + Bluetooth® 5.3 Wireless Card</v>
      </c>
      <c r="BE11" s="58" t="str">
        <v>300W power supply (80+ Platinum, peak 390W)</v>
      </c>
      <c r="BF11" t="str">
        <v>1x Headphone out
1x Line-in
1x MIC in
1x RJ45 Gigabit Ethernet
1x HDMI 1.4
1x VGA Port
2x PS2
4x USB 2.0 Type-A</v>
      </c>
      <c r="BG11" t="str">
        <v>1x Headphone
1x 3.5mm combo audio jack
2x USB 3.2 Gen 1 Type-A
2x USB 3.2 Gen 2 Type-A
1x Headphone
1x 3.5mm combo audio jack
2x USB 3.2 Gen 1 Type-A
2x USB 3.2 Gen 2 Type-A
1x 2 in 1 card reader SD / MMC
1x Smart card reader</v>
      </c>
      <c r="BH11" t="str">
        <v>2.5" x 1
3.5" x 1</v>
      </c>
      <c r="BI11" t="str">
        <v>4 x SATA 6.0Gb/s ports</v>
      </c>
      <c r="BJ11" t="str">
        <v>2x M.2 connector for storage
1x PCIe® 4.0 x 16
2x PCIe® 3.0 x 1
1x M.2 connector for WiFi
2x DDR4 U-DIMM slot</v>
      </c>
      <c r="BK11" t="str">
        <v>Wired Keyboard (USB) with Antimicrobial Guard Technology
Wired optical Mouse (USB) with Antimicrobial Guard Technology</v>
      </c>
      <c r="BL11" t="str">
        <v>1 x COM port
1 x Parallel port 
2.5" HDD assembly kit</v>
      </c>
      <c r="BM11" t="str">
        <v>09.46 x 29.27 x 33.96 cm (3.72" x 11.52" x 13.37")</v>
      </c>
      <c r="BN11" t="str">
        <v>05.00 kg (11.02 lbs)</v>
      </c>
      <c r="BO11" t="str">
        <v>Fan profile
AppDeals
Link to MyASUS</v>
      </c>
      <c r="BP11" t="str">
        <v>MyASUS_x000D_
ASUS Business Manager</v>
      </c>
      <c r="BQ11" t="str">
        <v>HDD User Password Protection and Security
Kensington Security Slot™(7x 3mm)
Padlock loop
Trusted Platform Module (Firmware TPM)</v>
      </c>
      <c r="BR11" t="str">
        <v>McAfee® 30 days free trial</v>
      </c>
      <c r="BS11" t="str">
        <v>Trusted Platform Module (TPM) 2.0</v>
      </c>
      <c r="BT11" t="str">
        <v>EPEAT Silver
Energy star 8.0
REACH
RoHS</v>
      </c>
      <c r="BU11" t="str">
        <v>1Y OnSite Service
 Accidental Damage Protection + 2Y OnSite Service</v>
      </c>
    </row>
    <row r="12" spans="1:75" ht="14.4">
      <c r="A12" t="str">
        <v>D500TE-380500033W</v>
      </c>
      <c r="B12" t="str">
        <f>IF(
  ISBLANK(AJ12),
  "",
  IF(
    LEFT(AF12,1)="S",
    _xlfn.XLOOKUP(LEFT(AF12,3),'MKT name rule'!$B$2:$B$522,'MKT name rule'!$C$2:$C$522,"Not found") &amp; " " &amp; AF12,
    _xlfn.XLOOKUP(LEFT(AF12,3),'MKT name rule'!$B$2:$B$522,'MKT name rule'!$C$2:$C$522,"Not found") &amp; " " &amp; AH12
  )
)</f>
        <v>Not found Tower</v>
      </c>
      <c r="C12" t="str">
        <f t="shared" si="0"/>
        <v>90PF03Y2-M004J0</v>
      </c>
      <c r="D12" s="20" t="str">
        <f t="shared" si="1"/>
        <v>Not found Tower (i3-13100/8GB/512GB/Win 11 Home/D500TE)</v>
      </c>
      <c r="E12" s="20" t="str">
        <f t="shared" si="2"/>
        <v>Intel® Core™ i3-13100 3.4GHz</v>
      </c>
      <c r="F12" t="str">
        <f t="shared" si="29"/>
        <v>Intel® UHD Graphics</v>
      </c>
      <c r="G12" t="str">
        <f t="shared" si="3"/>
        <v>Windows 11 Home</v>
      </c>
      <c r="H12" t="str">
        <f t="shared" si="4"/>
        <v>Not Included</v>
      </c>
      <c r="I12" t="str">
        <f t="shared" si="5"/>
        <v>21.5"</v>
      </c>
      <c r="J12" t="str">
        <f t="shared" si="6"/>
        <v>FHD (1920 x 1080) 16:9</v>
      </c>
      <c r="K12" t="str">
        <f t="shared" si="7"/>
        <v>250nits</v>
      </c>
      <c r="L12" t="str">
        <f t="shared" si="8"/>
        <v>8GB DDR4 U-DIMM</v>
      </c>
      <c r="M12" t="str">
        <f t="shared" si="9"/>
        <v>512GB M.2 2280 NVMe™ PCIe® 4.0 SSD</v>
      </c>
      <c r="N12"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2" t="str">
        <f t="shared" si="11"/>
        <v>07.70 kg</v>
      </c>
      <c r="P12" t="str">
        <f t="shared" si="12"/>
        <v>17.60 x 39.30 x 38.50 cm</v>
      </c>
      <c r="Q12" t="str">
        <f t="shared" si="13"/>
        <v>2x M.2 connector for storage
1x PCIe® 4.0 x 16
2x PCIe® 3.0 x 1
1x M.2 connector for WiFi
2x DDR4 U-DIMM slot</v>
      </c>
      <c r="R12" t="str">
        <f t="shared" si="14"/>
        <v>Wired keyboard (USB)
Wired optical mouse (USB)</v>
      </c>
      <c r="S12" t="str">
        <f t="shared" si="15"/>
        <v>No Battery</v>
      </c>
      <c r="T12" t="str">
        <f t="shared" si="16"/>
        <v>300W</v>
      </c>
      <c r="U12" t="str">
        <f t="shared" si="17"/>
        <v>HDD User Password Protection and Security
Kensington Security Slot™(7x 3mm)
McAfee® 30 days free trial
Padlock loop
Trusted Platform Module (Firmware TPM)</v>
      </c>
      <c r="V12" t="str">
        <f t="shared" si="18"/>
        <v>Intel® Core™ i3-13100 Processor 3.4GHz (12MB Cache, up to 4.5GHz, 4 cores, 8 Threads)
N/A</v>
      </c>
      <c r="W12" t="str">
        <f t="shared" si="19"/>
        <v>Intel® Core™ i3-13100 3.4GHz</v>
      </c>
      <c r="X12" t="str">
        <f t="shared" si="20"/>
        <v>i3-13100</v>
      </c>
      <c r="Y12" t="str">
        <f t="shared" si="21"/>
        <v>i3-13100</v>
      </c>
      <c r="Z12" t="str">
        <f t="shared" si="30"/>
        <v>Win 11 Home</v>
      </c>
      <c r="AA12" t="str">
        <f t="shared" si="22"/>
        <v/>
      </c>
      <c r="AB12" t="str">
        <f t="shared" si="23"/>
        <v>8GB</v>
      </c>
      <c r="AC12" t="str">
        <f t="shared" si="24"/>
        <v>512GB</v>
      </c>
      <c r="AD12" t="str">
        <f t="shared" si="25"/>
        <v>1x RJ45 Gigabit Ethernet
1x HDMI 1.4
1x VGA Port
1x Displayport 1.4
2x PS2
3 x Audio jacks
2x USB 2.0 Type-A
2x USB 3.2 Gen 1 Type-A</v>
      </c>
      <c r="AE12" t="str">
        <f t="shared" si="26"/>
        <v>1x Headphone
1x MIC in
2x USB 2.0 Type-A
2x USB 3.2 Gen 1 Type-A
1x 2 in 1 card reader SD / MMC
1x Smart card reader</v>
      </c>
      <c r="AF12" t="str">
        <f t="shared" si="27"/>
        <v>D500TE</v>
      </c>
      <c r="AG12" t="str" cm="1">
        <f t="array" ref="AG12">IF(AJ12="","",IFERROR(RIGHT(AF12,LEN(AF12)-MAX(ISNUMBER(--MID(AF12,_xlfn.SEQUENCE(LEN(AF12)),1))*_xlfn.SEQUENCE(LEN(AF12)))),""))</f>
        <v>TE</v>
      </c>
      <c r="AH12" t="str">
        <f t="shared" si="28"/>
        <v>Tower</v>
      </c>
      <c r="AI12" s="27"/>
      <c r="AJ12" t="str">
        <v>90PF03Y2-M004J0</v>
      </c>
      <c r="AK12" t="str">
        <v>D500TE-380500033W</v>
      </c>
      <c r="AL12" t="str">
        <v>VSPF03Y1-BU0020</v>
      </c>
      <c r="AM12" t="str">
        <v>27L</v>
      </c>
      <c r="AN12" t="str">
        <v>Black</v>
      </c>
      <c r="AO12" t="str">
        <v>Tower</v>
      </c>
      <c r="AP12" t="str">
        <v>Windows 11 Home</v>
      </c>
      <c r="AQ12">
        <v>0</v>
      </c>
      <c r="AR12" t="str">
        <v>Intel® Core™ i3-13100 Processor 3.4GHz (12MB Cache, up to 4.5GHz, 4 cores, 8 Threads)
N/A</v>
      </c>
      <c r="AS12" t="str">
        <v/>
      </c>
      <c r="AT12" t="str">
        <v>Intel® B760 Chipset</v>
      </c>
      <c r="AU12" t="str">
        <v>8GB DDR4 U-DIMM</v>
      </c>
      <c r="AV12" t="str">
        <v>Memory speed is 3200MHz, but clock down by processor setting.</v>
      </c>
      <c r="AW12" t="str">
        <v>64GB</v>
      </c>
      <c r="AX12" t="str">
        <v/>
      </c>
      <c r="AY12" t="str">
        <v>Intel® UHD Graphics</v>
      </c>
      <c r="AZ12" t="str">
        <v>512GB M.2 2280 NVMe™ PCIe® 4.0 SSD</v>
      </c>
      <c r="BA12" t="str">
        <v>DVD writer 8X</v>
      </c>
      <c r="BB12" t="str">
        <v>Intel WGI219V 10/100/1000 Mbps, non-vPro</v>
      </c>
      <c r="BC12" t="str">
        <v>High Definition 7.1 Channel Audio</v>
      </c>
      <c r="BD12" t="str">
        <v>Wi-Fi 6(802.11ax) (Dual band) 2*2 + Bluetooth® 5.2 Wireless Card</v>
      </c>
      <c r="BE12" s="58" t="str">
        <v>300W power supply (80+ Bronze, peak 350W)</v>
      </c>
      <c r="BF12" t="str">
        <v>1x RJ45 Gigabit Ethernet
1x HDMI 1.4
1x VGA Port
1x Displayport 1.4
2x PS2
3 x Audio jacks
2x USB 2.0 Type-A
2x USB 3.2 Gen 1 Type-A</v>
      </c>
      <c r="BG12" t="str">
        <v>1x Headphone
1x MIC in
2x USB 2.0 Type-A
2x USB 3.2 Gen 1 Type-A
1x 2 in 1 card reader SD / MMC
1x Smart card reader</v>
      </c>
      <c r="BH12" t="str">
        <v>3.5" x 2</v>
      </c>
      <c r="BI12" t="str">
        <v>4 x SATA 6.0Gb/s ports</v>
      </c>
      <c r="BJ12" t="str">
        <v>2x M.2 connector for storage
1x PCIe® 4.0 x 16
2x PCIe® 3.0 x 1
1x M.2 connector for WiFi
2x DDR4 U-DIMM slot</v>
      </c>
      <c r="BK12" t="str">
        <v>Wired keyboard (USB)
Wired optical mouse (USB)</v>
      </c>
      <c r="BL12" t="str">
        <v>1 x COM port
1 x Parallel port 
3.5" HDD assembly kit</v>
      </c>
      <c r="BM12" t="str">
        <v>17.60 x 39.30 x 38.50 cm (6.93" x 15.47" x 15.16")</v>
      </c>
      <c r="BN12" t="str">
        <v>07.70 kg (16.98 lbs)</v>
      </c>
      <c r="BO12" t="str">
        <v>Fan profile
AppDeals
Link to MyASUS</v>
      </c>
      <c r="BP12" t="str">
        <v>MyASUS_x000D_
ASUS Business Manager</v>
      </c>
      <c r="BQ12" t="str">
        <v>HDD User Password Protection and Security
Kensington Security Slot™(7x 3mm)
McAfee® 30 days free trial
Padlock loop
Trusted Platform Module (Firmware TPM)</v>
      </c>
      <c r="BR12" t="str">
        <v>McAfee® 30 days free trial</v>
      </c>
      <c r="BS12" t="str">
        <v>Trusted Platform Module (TPM) 2.0</v>
      </c>
      <c r="BT12" t="str">
        <v>Energy star 8.0
REACH
RoHS</v>
      </c>
      <c r="BU12" t="str">
        <v>1Y OnSite Service
 Accidental Damage Protection + 2Y OnSite Service</v>
      </c>
    </row>
    <row r="13" spans="1:75" ht="14.4">
      <c r="A13" t="str">
        <v>D500TE-580500035W</v>
      </c>
      <c r="B13" t="str">
        <f>IF(
  ISBLANK(AJ13),
  "",
  IF(
    LEFT(AF13,1)="S",
    _xlfn.XLOOKUP(LEFT(AF13,3),'MKT name rule'!$B$2:$B$522,'MKT name rule'!$C$2:$C$522,"Not found") &amp; " " &amp; AF13,
    _xlfn.XLOOKUP(LEFT(AF13,3),'MKT name rule'!$B$2:$B$522,'MKT name rule'!$C$2:$C$522,"Not found") &amp; " " &amp; AH13
  )
)</f>
        <v>Not found Tower</v>
      </c>
      <c r="C13" t="str">
        <f t="shared" si="0"/>
        <v>90PF03Y2-M004L0</v>
      </c>
      <c r="D13" s="20" t="str">
        <f t="shared" si="1"/>
        <v>Not found Tower (i5-13400/8GB/512GB/Win 11 Home/D500TE)</v>
      </c>
      <c r="E13" s="20" t="str">
        <f t="shared" si="2"/>
        <v>Intel® Core™ i5-13400 2.5GHz</v>
      </c>
      <c r="F13" t="str">
        <f t="shared" si="29"/>
        <v>Intel® UHD Graphics</v>
      </c>
      <c r="G13" t="str">
        <f t="shared" si="3"/>
        <v>Windows 11 Home</v>
      </c>
      <c r="H13" t="str">
        <f t="shared" si="4"/>
        <v>Not Included</v>
      </c>
      <c r="I13" t="str">
        <f t="shared" si="5"/>
        <v>21.5"</v>
      </c>
      <c r="J13" t="str">
        <f t="shared" si="6"/>
        <v>FHD (1920 x 1080) 16:9</v>
      </c>
      <c r="K13" t="str">
        <f t="shared" si="7"/>
        <v>250nits</v>
      </c>
      <c r="L13" t="str">
        <f t="shared" si="8"/>
        <v>8GB DDR4 U-DIMM</v>
      </c>
      <c r="M13" t="str">
        <f t="shared" si="9"/>
        <v>512GB M.2 2280 NVMe™ PCIe® 4.0 SSD</v>
      </c>
      <c r="N13"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3" t="str">
        <f t="shared" si="11"/>
        <v>07.70 kg</v>
      </c>
      <c r="P13" t="str">
        <f t="shared" si="12"/>
        <v>17.60 x 39.30 x 38.50 cm</v>
      </c>
      <c r="Q13" t="str">
        <f t="shared" si="13"/>
        <v>2x M.2 connector for storage
1x PCIe® 4.0 x 16
2x PCIe® 3.0 x 1
1x M.2 connector for WiFi
2x DDR4 U-DIMM slot</v>
      </c>
      <c r="R13" t="str">
        <f t="shared" si="14"/>
        <v>Wired keyboard (USB)
Wired optical mouse (USB)</v>
      </c>
      <c r="S13" t="str">
        <f t="shared" si="15"/>
        <v>No Battery</v>
      </c>
      <c r="T13" t="str">
        <f t="shared" si="16"/>
        <v>500W</v>
      </c>
      <c r="U13" t="str">
        <f t="shared" si="17"/>
        <v>HDD User Password Protection and Security
Kensington Security Slot™(7x 3mm)
McAfee® 30 days free trial
Padlock loop
Trusted Platform Module (Firmware TPM)</v>
      </c>
      <c r="V13" t="str">
        <f t="shared" si="18"/>
        <v>Intel® Core™ i5-13400 Processor 2.5GHz (20MB Cache, up to 4.6GHz, 10 cores, 16 Threads)
N/A</v>
      </c>
      <c r="W13" t="str">
        <f t="shared" si="19"/>
        <v>Intel® Core™ i5-13400 2.5GHz</v>
      </c>
      <c r="X13" t="str">
        <f t="shared" si="20"/>
        <v>i5-13400</v>
      </c>
      <c r="Y13" t="str">
        <f t="shared" si="21"/>
        <v>i5-13400</v>
      </c>
      <c r="Z13" t="str">
        <f t="shared" si="30"/>
        <v>Win 11 Home</v>
      </c>
      <c r="AA13" t="str">
        <f t="shared" si="22"/>
        <v/>
      </c>
      <c r="AB13" t="str">
        <f t="shared" si="23"/>
        <v>8GB</v>
      </c>
      <c r="AC13" t="str">
        <f t="shared" si="24"/>
        <v>512GB</v>
      </c>
      <c r="AD13" t="str">
        <f t="shared" si="25"/>
        <v>1x RJ45 Gigabit Ethernet
1x HDMI 1.4
1x VGA Port
1x Displayport 1.4
2x PS2
3 x Audio jacks
2x USB 2.0 Type-A
2x USB 3.2 Gen 1 Type-A</v>
      </c>
      <c r="AE13" t="str">
        <f t="shared" si="26"/>
        <v>1x Headphone
1x MIC in
2x USB 2.0 Type-A
2x USB 3.2 Gen 1 Type-A
1x 2 in 1 card reader SD / MMC
1x Smart card reader</v>
      </c>
      <c r="AF13" t="str">
        <f t="shared" si="27"/>
        <v>D500TE</v>
      </c>
      <c r="AG13" t="str" cm="1">
        <f t="array" ref="AG13">IF(AJ13="","",IFERROR(RIGHT(AF13,LEN(AF13)-MAX(ISNUMBER(--MID(AF13,_xlfn.SEQUENCE(LEN(AF13)),1))*_xlfn.SEQUENCE(LEN(AF13)))),""))</f>
        <v>TE</v>
      </c>
      <c r="AH13" t="str">
        <f t="shared" si="28"/>
        <v>Tower</v>
      </c>
      <c r="AI13" s="27"/>
      <c r="AJ13" t="str">
        <v>90PF03Y2-M004L0</v>
      </c>
      <c r="AK13" t="str">
        <v>D500TE-580500035W</v>
      </c>
      <c r="AL13" t="str">
        <v>VSPF03Y1-BU0020</v>
      </c>
      <c r="AM13" t="str">
        <v>27L</v>
      </c>
      <c r="AN13" t="str">
        <v>Black</v>
      </c>
      <c r="AO13" t="str">
        <v>Tower</v>
      </c>
      <c r="AP13" t="str">
        <v>Windows 11 Home</v>
      </c>
      <c r="AQ13">
        <v>0</v>
      </c>
      <c r="AR13" t="str">
        <v>Intel® Core™ i5-13400 Processor 2.5GHz (20MB Cache, up to 4.6GHz, 10 cores, 16 Threads)
N/A</v>
      </c>
      <c r="AS13" t="str">
        <v/>
      </c>
      <c r="AT13" t="str">
        <v>Intel® B760 Chipset</v>
      </c>
      <c r="AU13" t="str">
        <v>8GB DDR4 U-DIMM</v>
      </c>
      <c r="AV13" t="str">
        <v>Memory speed is 3200MHz, but clock down by processor setting.</v>
      </c>
      <c r="AW13" t="str">
        <v>64GB</v>
      </c>
      <c r="AX13" t="str">
        <v/>
      </c>
      <c r="AY13" t="str">
        <v>Intel® UHD Graphics</v>
      </c>
      <c r="AZ13" t="str">
        <v>512GB M.2 2280 NVMe™ PCIe® 4.0 SSD</v>
      </c>
      <c r="BA13" t="str">
        <v>DVD writer 8X</v>
      </c>
      <c r="BB13" t="str">
        <v>Intel WGI219V 10/100/1000 Mbps, non-vPro</v>
      </c>
      <c r="BC13" t="str">
        <v>High Definition 7.1 Channel Audio</v>
      </c>
      <c r="BD13" t="str">
        <v>Wi-Fi 6(802.11ax) (Dual band) 2*2 + Bluetooth® 5.2 Wireless Card</v>
      </c>
      <c r="BE13" s="58" t="str">
        <v>500W power supply (80+ Bronze, peak 550W)</v>
      </c>
      <c r="BF13" t="str">
        <v>1x RJ45 Gigabit Ethernet
1x HDMI 1.4
1x VGA Port
1x Displayport 1.4
2x PS2
3 x Audio jacks
2x USB 2.0 Type-A
2x USB 3.2 Gen 1 Type-A</v>
      </c>
      <c r="BG13" t="str">
        <v>1x Headphone
1x MIC in
2x USB 2.0 Type-A
2x USB 3.2 Gen 1 Type-A
1x 2 in 1 card reader SD / MMC
1x Smart card reader</v>
      </c>
      <c r="BH13" t="str">
        <v>3.5" x 2</v>
      </c>
      <c r="BI13" t="str">
        <v>4 x SATA 6.0Gb/s ports</v>
      </c>
      <c r="BJ13" t="str">
        <v>2x M.2 connector for storage
1x PCIe® 4.0 x 16
2x PCIe® 3.0 x 1
1x M.2 connector for WiFi
2x DDR4 U-DIMM slot</v>
      </c>
      <c r="BK13" t="str">
        <v>Wired keyboard (USB)
Wired optical mouse (USB)</v>
      </c>
      <c r="BL13" t="str">
        <v>1 x COM port
1 x Parallel port 
3.5" HDD assembly kit</v>
      </c>
      <c r="BM13" t="str">
        <v>17.60 x 39.30 x 38.50 cm (6.93" x 15.47" x 15.16")</v>
      </c>
      <c r="BN13" t="str">
        <v>07.70 kg (16.98 lbs)</v>
      </c>
      <c r="BO13" t="str">
        <v>Fan profile
AppDeals
Link to MyASUS</v>
      </c>
      <c r="BP13" t="str">
        <v>MyASUS_x000D_
ASUS Business Manager</v>
      </c>
      <c r="BQ13" t="str">
        <v>HDD User Password Protection and Security
Kensington Security Slot™(7x 3mm)
McAfee® 30 days free trial
Padlock loop
Trusted Platform Module (Firmware TPM)</v>
      </c>
      <c r="BR13" t="str">
        <v>McAfee® 30 days free trial</v>
      </c>
      <c r="BS13" t="str">
        <v>Trusted Platform Module (TPM) 2.0</v>
      </c>
      <c r="BT13" t="str">
        <v>Energy star 8.0
REACH
RoHS</v>
      </c>
      <c r="BU13" t="str">
        <v>1Y OnSite Service
 Accidental Damage Protection + 2Y OnSite Service</v>
      </c>
    </row>
    <row r="14" spans="1:75" ht="14.4">
      <c r="A14" t="str">
        <v>D500TE-580500035X</v>
      </c>
      <c r="B14" t="str">
        <f>IF(
  ISBLANK(AJ14),
  "",
  IF(
    LEFT(AF14,1)="S",
    _xlfn.XLOOKUP(LEFT(AF14,3),'MKT name rule'!$B$2:$B$522,'MKT name rule'!$C$2:$C$522,"Not found") &amp; " " &amp; AF14,
    _xlfn.XLOOKUP(LEFT(AF14,3),'MKT name rule'!$B$2:$B$522,'MKT name rule'!$C$2:$C$522,"Not found") &amp; " " &amp; AH14
  )
)</f>
        <v>Not found Tower</v>
      </c>
      <c r="C14" t="str">
        <f t="shared" si="0"/>
        <v>90PF03Y2-M004M0</v>
      </c>
      <c r="D14" s="20" t="str">
        <f t="shared" si="1"/>
        <v>Not found Tower (i5-13400/8GB/512GB/Win 11 Home/D500TE)</v>
      </c>
      <c r="E14" s="20" t="str">
        <f t="shared" si="2"/>
        <v>Intel® Core™ i5-13400 2.5GHz</v>
      </c>
      <c r="F14" t="str">
        <f t="shared" si="29"/>
        <v>Intel® UHD Graphics</v>
      </c>
      <c r="G14" t="str">
        <f t="shared" si="3"/>
        <v>Windows 11 Home</v>
      </c>
      <c r="H14" t="str">
        <f t="shared" si="4"/>
        <v>Not Included</v>
      </c>
      <c r="I14" t="str">
        <f t="shared" si="5"/>
        <v>21.5"</v>
      </c>
      <c r="J14" t="str">
        <f t="shared" si="6"/>
        <v>FHD (1920 x 1080) 16:9</v>
      </c>
      <c r="K14" t="str">
        <f t="shared" si="7"/>
        <v>250nits</v>
      </c>
      <c r="L14" t="str">
        <f t="shared" si="8"/>
        <v>8GB DDR4 U-DIMM</v>
      </c>
      <c r="M14" t="str">
        <f t="shared" si="9"/>
        <v>512GB M.2 2280 NVMe™ PCIe® 4.0 SSD</v>
      </c>
      <c r="N14"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4" t="str">
        <f t="shared" si="11"/>
        <v>07.70 kg</v>
      </c>
      <c r="P14" t="str">
        <f t="shared" si="12"/>
        <v>17.60 x 39.30 x 38.50 cm</v>
      </c>
      <c r="Q14" t="str">
        <f t="shared" si="13"/>
        <v>2x M.2 connector for storage
1x PCIe® 4.0 x 16
2x PCIe® 3.0 x 1
1x M.2 connector for WiFi
2x DDR4 U-DIMM slot</v>
      </c>
      <c r="R14" t="str">
        <f t="shared" si="14"/>
        <v>Wired keyboard (USB)
Wired optical mouse (USB)</v>
      </c>
      <c r="S14" t="str">
        <f t="shared" si="15"/>
        <v>No Battery</v>
      </c>
      <c r="T14" t="str">
        <f t="shared" si="16"/>
        <v>500W</v>
      </c>
      <c r="U14" t="str">
        <f t="shared" si="17"/>
        <v>HDD User Password Protection and Security
Kensington Security Slot™(7x 3mm)
McAfee® 30 days free trial
Padlock loop
Trusted Platform Module (Firmware TPM)</v>
      </c>
      <c r="V14" t="str">
        <f t="shared" si="18"/>
        <v>Intel® Core™ i5-13400 Processor 2.5GHz (20MB Cache, up to 4.6GHz, 10 cores, 16 Threads)
N/A</v>
      </c>
      <c r="W14" t="str">
        <f t="shared" si="19"/>
        <v>Intel® Core™ i5-13400 2.5GHz</v>
      </c>
      <c r="X14" t="str">
        <f t="shared" si="20"/>
        <v>i5-13400</v>
      </c>
      <c r="Y14" t="str">
        <f t="shared" si="21"/>
        <v>i5-13400</v>
      </c>
      <c r="Z14" t="str">
        <f t="shared" si="30"/>
        <v>Win 11 Home</v>
      </c>
      <c r="AA14" t="str">
        <f t="shared" si="22"/>
        <v/>
      </c>
      <c r="AB14" t="str">
        <f t="shared" si="23"/>
        <v>8GB</v>
      </c>
      <c r="AC14" t="str">
        <f t="shared" si="24"/>
        <v>512GB</v>
      </c>
      <c r="AD14" t="str">
        <f t="shared" si="25"/>
        <v>1x RJ45 Gigabit Ethernet
1x HDMI 1.4
1x VGA Port
1x Displayport 1.4
2x PS2
3 x Audio jacks
2x USB 2.0 Type-A
2x USB 3.2 Gen 1 Type-A</v>
      </c>
      <c r="AE14" t="str">
        <f t="shared" si="26"/>
        <v>1x Headphone
1x MIC in
2x USB 2.0 Type-A
2x USB 3.2 Gen 1 Type-A
1x 2 in 1 card reader SD / MMC
1x Smart card reader</v>
      </c>
      <c r="AF14" t="str">
        <f t="shared" si="27"/>
        <v>D500TE</v>
      </c>
      <c r="AG14" t="str" cm="1">
        <f t="array" ref="AG14">IF(AJ14="","",IFERROR(RIGHT(AF14,LEN(AF14)-MAX(ISNUMBER(--MID(AF14,_xlfn.SEQUENCE(LEN(AF14)),1))*_xlfn.SEQUENCE(LEN(AF14)))),""))</f>
        <v>TE</v>
      </c>
      <c r="AH14" t="str">
        <f t="shared" si="28"/>
        <v>Tower</v>
      </c>
      <c r="AI14" s="27"/>
      <c r="AJ14" t="str">
        <v>90PF03Y2-M004M0</v>
      </c>
      <c r="AK14" t="str">
        <v>D500TE-580500035X</v>
      </c>
      <c r="AL14" t="str">
        <v>VSPF03Y1-BU0020</v>
      </c>
      <c r="AM14" t="str">
        <v>27L</v>
      </c>
      <c r="AN14" t="str">
        <v>Black</v>
      </c>
      <c r="AO14" t="str">
        <v>Tower</v>
      </c>
      <c r="AP14" t="str">
        <v>Windows 11 Home</v>
      </c>
      <c r="AQ14">
        <v>0</v>
      </c>
      <c r="AR14" t="str">
        <v>Intel® Core™ i5-13400 Processor 2.5GHz (20MB Cache, up to 4.6GHz, 10 cores, 16 Threads)
N/A</v>
      </c>
      <c r="AS14" t="str">
        <v/>
      </c>
      <c r="AT14" t="str">
        <v>Intel® B760 Chipset</v>
      </c>
      <c r="AU14" t="str">
        <v>8GB DDR4 U-DIMM</v>
      </c>
      <c r="AV14" t="str">
        <v>Memory speed is 3200MHz, but clock down by processor setting.</v>
      </c>
      <c r="AW14" t="str">
        <v>64GB</v>
      </c>
      <c r="AX14" t="str">
        <v/>
      </c>
      <c r="AY14" t="str">
        <v>Intel® UHD Graphics</v>
      </c>
      <c r="AZ14" t="str">
        <v>512GB M.2 2280 NVMe™ PCIe® 4.0 SSD</v>
      </c>
      <c r="BA14" t="str">
        <v>DVD writer 8X</v>
      </c>
      <c r="BB14" t="str">
        <v>Intel WGI219V 10/100/1000 Mbps, non-vPro</v>
      </c>
      <c r="BC14" t="str">
        <v>High Definition 7.1 Channel Audio</v>
      </c>
      <c r="BD14" t="str">
        <v>Wi-Fi 6(802.11ax) (Dual band) 2*2 + Bluetooth® 5.2 Wireless Card</v>
      </c>
      <c r="BE14" s="58" t="str">
        <v>500W power supply (80+ Bronze, peak 550W)</v>
      </c>
      <c r="BF14" t="str">
        <v>1x RJ45 Gigabit Ethernet
1x HDMI 1.4
1x VGA Port
1x Displayport 1.4
2x PS2
3 x Audio jacks
2x USB 2.0 Type-A
2x USB 3.2 Gen 1 Type-A</v>
      </c>
      <c r="BG14" t="str">
        <v>1x Headphone
1x MIC in
2x USB 2.0 Type-A
2x USB 3.2 Gen 1 Type-A
1x 2 in 1 card reader SD / MMC
1x Smart card reader</v>
      </c>
      <c r="BH14" t="str">
        <v>3.5" x 2</v>
      </c>
      <c r="BI14" t="str">
        <v>4 x SATA 6.0Gb/s ports</v>
      </c>
      <c r="BJ14" t="str">
        <v>2x M.2 connector for storage
1x PCIe® 4.0 x 16
2x PCIe® 3.0 x 1
1x M.2 connector for WiFi
2x DDR4 U-DIMM slot</v>
      </c>
      <c r="BK14" t="str">
        <v>Wired keyboard (USB)
Wired optical mouse (USB)</v>
      </c>
      <c r="BL14" t="str">
        <v>1 x COM port
1 x Parallel port 
3.5" HDD assembly kit</v>
      </c>
      <c r="BM14" t="str">
        <v>17.60 x 39.30 x 38.50 cm (6.93" x 15.47" x 15.16")</v>
      </c>
      <c r="BN14" t="str">
        <v>07.70 kg (16.98 lbs)</v>
      </c>
      <c r="BO14" t="str">
        <v>Fan profile
AppDeals
Link to MyASUS</v>
      </c>
      <c r="BP14" t="str">
        <v>MyASUS_x000D_
ASUS Business Manager</v>
      </c>
      <c r="BQ14" t="str">
        <v>HDD User Password Protection and Security
Kensington Security Slot™(7x 3mm)
McAfee® 30 days free trial
Padlock loop
Trusted Platform Module (Firmware TPM)</v>
      </c>
      <c r="BR14" t="str">
        <v>McAfee® 30 days free trial</v>
      </c>
      <c r="BS14" t="str">
        <v>Trusted Platform Module (TPM) 2.0</v>
      </c>
      <c r="BT14" t="str">
        <v>Energy star 8.0
REACH
RoHS</v>
      </c>
      <c r="BU14" t="str">
        <v>1Y OnSite Service
 Accidental Damage Protection + 2Y OnSite Service</v>
      </c>
    </row>
    <row r="15" spans="1:75" ht="14.4">
      <c r="A15" t="str">
        <v>D500TE-585000032W</v>
      </c>
      <c r="B15" t="str">
        <f>IF(
  ISBLANK(AJ15),
  "",
  IF(
    LEFT(AF15,1)="S",
    _xlfn.XLOOKUP(LEFT(AF15,3),'MKT name rule'!$B$2:$B$522,'MKT name rule'!$C$2:$C$522,"Not found") &amp; " " &amp; AF15,
    _xlfn.XLOOKUP(LEFT(AF15,3),'MKT name rule'!$B$2:$B$522,'MKT name rule'!$C$2:$C$522,"Not found") &amp; " " &amp; AH15
  )
)</f>
        <v>Not found Tower</v>
      </c>
      <c r="C15" t="str">
        <f t="shared" si="0"/>
        <v>90PF03Y2-M02LM0</v>
      </c>
      <c r="D15" s="20" t="str">
        <f t="shared" si="1"/>
        <v>Not found Tower (i5-13500/8GB/512GB/Win 11 Home/D500TE)</v>
      </c>
      <c r="E15" s="20" t="str">
        <f t="shared" si="2"/>
        <v>Intel® Core™ i5-13500 2.5GHz</v>
      </c>
      <c r="F15" t="str">
        <f t="shared" si="29"/>
        <v>Intel® UHD Graphics 770</v>
      </c>
      <c r="G15" t="str">
        <f t="shared" si="3"/>
        <v>Windows 11 Home</v>
      </c>
      <c r="H15" t="str">
        <f t="shared" si="4"/>
        <v>Not Included</v>
      </c>
      <c r="I15" t="str">
        <f t="shared" si="5"/>
        <v>21.5"</v>
      </c>
      <c r="J15" t="str">
        <f t="shared" si="6"/>
        <v>FHD (1920 x 1080) 16:9</v>
      </c>
      <c r="K15" t="str">
        <f t="shared" si="7"/>
        <v>250nits</v>
      </c>
      <c r="L15" t="str">
        <f t="shared" si="8"/>
        <v>8GB DDR4 U-DIMM</v>
      </c>
      <c r="M15" t="str">
        <f t="shared" si="9"/>
        <v>512GB M.2 2280 NVMe™ PCIe® 4.0 SSD</v>
      </c>
      <c r="N15"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5" t="str">
        <f t="shared" si="11"/>
        <v>07.70 kg</v>
      </c>
      <c r="P15" t="str">
        <f t="shared" si="12"/>
        <v>17.60 x 39.30 x 38.50 cm</v>
      </c>
      <c r="Q15" t="str">
        <f t="shared" si="13"/>
        <v>1x PCIe® 4.0 x 16
2x PCIe® 3.0 x 1
1x M.2 connector for WiFi
2x M.2 2280 connector for storage
2x DDR4 U-DIMM slot</v>
      </c>
      <c r="R15" t="str">
        <f t="shared" si="14"/>
        <v>Wired Keyboard (USB) with Antimicrobial Guard Technology
Wired optical Mouse (USB) with Antimicrobial Guard Technology</v>
      </c>
      <c r="S15" t="str">
        <f t="shared" si="15"/>
        <v>No Battery</v>
      </c>
      <c r="T15" t="str">
        <f t="shared" si="16"/>
        <v>200W</v>
      </c>
      <c r="U15" t="str">
        <f t="shared" si="17"/>
        <v>HDD User Password Protection and Security
Kensington Security Slot™(7x 3mm)
McAfee® 30 days free trial
Padlock loop
Trusted Platform Module (Firmware TPM)</v>
      </c>
      <c r="V15" t="str">
        <f t="shared" si="18"/>
        <v>Intel® Core™ i5-13500 Processor 2.5GHz (24M Cache, up to 4.8GHz, 14 cores)
N/A</v>
      </c>
      <c r="W15" t="str">
        <f t="shared" si="19"/>
        <v>Intel® Core™ i5-13500 2.5GHz</v>
      </c>
      <c r="X15" t="str">
        <f t="shared" si="20"/>
        <v>i5-13500</v>
      </c>
      <c r="Y15" t="str">
        <f t="shared" si="21"/>
        <v>i5-13500</v>
      </c>
      <c r="Z15" t="str">
        <f t="shared" si="30"/>
        <v>Win 11 Home</v>
      </c>
      <c r="AA15" t="str">
        <f t="shared" si="22"/>
        <v/>
      </c>
      <c r="AB15" t="str">
        <f t="shared" si="23"/>
        <v>8GB</v>
      </c>
      <c r="AC15" t="str">
        <f t="shared" si="24"/>
        <v>512GB</v>
      </c>
      <c r="AD15" t="str">
        <f t="shared" si="25"/>
        <v>1x RJ45 Gigabit Ethernet
1x HDMI 1.4
1x VGA Port
1x Displayport 1.4
2x PS2
3 x Audio jacks
2x USB 2.0 Type-A
2x USB 3.2 Gen 1 Type-A</v>
      </c>
      <c r="AE15" t="str">
        <f t="shared" si="26"/>
        <v>1x Headphone
1x MIC in
2x USB 2.0 Type-A
2x USB 3.2 Gen 1 Type-A
1x Headphone
1x Mic in
2x USB 2.0 Type-A
2x USB 3.2 Gen 1 Type-A
1x 2 in 1 card reader SD / MMC
1x Smart card reader</v>
      </c>
      <c r="AF15" t="str">
        <f t="shared" si="27"/>
        <v>D500TE</v>
      </c>
      <c r="AG15" t="str" cm="1">
        <f t="array" ref="AG15">IF(AJ15="","",IFERROR(RIGHT(AF15,LEN(AF15)-MAX(ISNUMBER(--MID(AF15,_xlfn.SEQUENCE(LEN(AF15)),1))*_xlfn.SEQUENCE(LEN(AF15)))),""))</f>
        <v>TE</v>
      </c>
      <c r="AH15" t="str">
        <f t="shared" si="28"/>
        <v>Tower</v>
      </c>
      <c r="AI15" s="27"/>
      <c r="AJ15" t="str">
        <v>90PF03Y2-M02LM0</v>
      </c>
      <c r="AK15" t="str">
        <v>D500TE-585000032W</v>
      </c>
      <c r="AL15" t="str">
        <v>VSPF03Y1-BU0020</v>
      </c>
      <c r="AM15" t="str">
        <v>27L</v>
      </c>
      <c r="AN15" t="str">
        <v>Black</v>
      </c>
      <c r="AO15" t="str">
        <v>Tower</v>
      </c>
      <c r="AP15" t="str">
        <v>Windows 11 Home</v>
      </c>
      <c r="AQ15">
        <v>0</v>
      </c>
      <c r="AR15" t="str">
        <v>Intel® Core™ i5-13500 Processor 2.5GHz (24M Cache, up to 4.8GHz, 14 cores)
N/A</v>
      </c>
      <c r="AS15" t="str">
        <v/>
      </c>
      <c r="AT15" t="str">
        <v>Intel® B760 Chipset</v>
      </c>
      <c r="AU15" t="str">
        <v>8GB DDR4 U-DIMM</v>
      </c>
      <c r="AV15" t="str">
        <v>Memory speed is 3200MHz, but clock down by processor setting.</v>
      </c>
      <c r="AW15" t="str">
        <v>64GB</v>
      </c>
      <c r="AX15" t="str">
        <v/>
      </c>
      <c r="AY15" t="str">
        <v>Intel® UHD Graphics 770</v>
      </c>
      <c r="AZ15" t="str">
        <v>512GB M.2 2280 NVMe™ PCIe® 4.0 SSD</v>
      </c>
      <c r="BA15">
        <v>0</v>
      </c>
      <c r="BB15" t="str">
        <v>Intel WGI219V 10/100/1000 Mbps, non-vPro</v>
      </c>
      <c r="BC15" t="str">
        <v>High Definition 7.1 Channel Audio</v>
      </c>
      <c r="BD15" t="str">
        <v>Wi-Fi 6(802.11ax) (Dual band) 2*2 + Bluetooth® 5.2 Wireless Card</v>
      </c>
      <c r="BE15" s="58" t="str">
        <v>200W power supply (80+ Bronze, peak 250W)</v>
      </c>
      <c r="BF15" t="str">
        <v>1x RJ45 Gigabit Ethernet
1x HDMI 1.4
1x VGA Port
1x Displayport 1.4
2x PS2
3 x Audio jacks
2x USB 2.0 Type-A
2x USB 3.2 Gen 1 Type-A</v>
      </c>
      <c r="BG15" t="str">
        <v>1x Headphone
1x MIC in
2x USB 2.0 Type-A
2x USB 3.2 Gen 1 Type-A
1x Headphone
1x Mic in
2x USB 2.0 Type-A
2x USB 3.2 Gen 1 Type-A
1x 2 in 1 card reader SD / MMC
1x Smart card reader</v>
      </c>
      <c r="BH15" t="str">
        <v>3.5" x 2</v>
      </c>
      <c r="BI15" t="str">
        <v>4 x SATA 6.0Gb/s ports</v>
      </c>
      <c r="BJ15" t="str">
        <v>1x PCIe® 4.0 x 16
2x PCIe® 3.0 x 1
1x M.2 connector for WiFi
2x M.2 2280 connector for storage
2x DDR4 U-DIMM slot</v>
      </c>
      <c r="BK15" t="str">
        <v>Wired Keyboard (USB) with Antimicrobial Guard Technology
Wired optical Mouse (USB) with Antimicrobial Guard Technology</v>
      </c>
      <c r="BL15" t="str">
        <v>1 x COM port
1 x Parallel port 
3.5" HDD assembly kit
M.2 2280 SSD assembly kit</v>
      </c>
      <c r="BM15" t="str">
        <v>17.60 x 39.30 x 38.50 cm (6.93" x 15.47" x 15.16")</v>
      </c>
      <c r="BN15" t="str">
        <v>07.70 kg (16.98 lbs)</v>
      </c>
      <c r="BO15" t="str">
        <v>Fan profile
AppDeals
Link to MyASUS</v>
      </c>
      <c r="BP15" t="str">
        <v>MyASUS_x000D_
ASUS Business Manager</v>
      </c>
      <c r="BQ15" t="str">
        <v>HDD User Password Protection and Security
Kensington Security Slot™(7x 3mm)
McAfee® 30 days free trial
Padlock loop
Trusted Platform Module (Firmware TPM)</v>
      </c>
      <c r="BR15" t="str">
        <v>McAfee® 30 days free trial</v>
      </c>
      <c r="BS15" t="str">
        <v>Trusted Platform Module (TPM) 2.0</v>
      </c>
      <c r="BT15" t="str">
        <v>Energy star 8.0
REACH
RoHS</v>
      </c>
      <c r="BU15" t="str">
        <v>1Y OnSite Service
 Accidental Damage Protection + 2Y OnSite Service</v>
      </c>
    </row>
    <row r="16" spans="1:75" ht="14.4">
      <c r="A16" t="str">
        <v>D500TE-585000032X</v>
      </c>
      <c r="B16" t="str">
        <f>IF(
  ISBLANK(AJ16),
  "",
  IF(
    LEFT(AF16,1)="S",
    _xlfn.XLOOKUP(LEFT(AF16,3),'MKT name rule'!$B$2:$B$522,'MKT name rule'!$C$2:$C$522,"Not found") &amp; " " &amp; AF16,
    _xlfn.XLOOKUP(LEFT(AF16,3),'MKT name rule'!$B$2:$B$522,'MKT name rule'!$C$2:$C$522,"Not found") &amp; " " &amp; AH16
  )
)</f>
        <v>Not found Tower</v>
      </c>
      <c r="C16" t="str">
        <f t="shared" si="0"/>
        <v>90PF03Y2-M02LN0</v>
      </c>
      <c r="D16" s="20" t="str">
        <f t="shared" si="1"/>
        <v>Not found Tower (i5-13500/8GB/512GB/Win 11 Home/D500TE)</v>
      </c>
      <c r="E16" s="20" t="str">
        <f t="shared" si="2"/>
        <v>Intel® Core™ i5-13500 2.5GHz</v>
      </c>
      <c r="F16" t="str">
        <f t="shared" si="29"/>
        <v>Intel® UHD Graphics 770</v>
      </c>
      <c r="G16" t="str">
        <f t="shared" si="3"/>
        <v>Windows 11 Home</v>
      </c>
      <c r="H16" t="str">
        <f t="shared" si="4"/>
        <v>Not Included</v>
      </c>
      <c r="I16" t="str">
        <f t="shared" si="5"/>
        <v>21.5"</v>
      </c>
      <c r="J16" t="str">
        <f t="shared" si="6"/>
        <v>FHD (1920 x 1080) 16:9</v>
      </c>
      <c r="K16" t="str">
        <f t="shared" si="7"/>
        <v>250nits</v>
      </c>
      <c r="L16" t="str">
        <f t="shared" si="8"/>
        <v>8GB DDR4 U-DIMM</v>
      </c>
      <c r="M16" t="str">
        <f t="shared" si="9"/>
        <v>512GB M.2 2280 NVMe™ PCIe® 4.0 SSD</v>
      </c>
      <c r="N16"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6" t="str">
        <f t="shared" si="11"/>
        <v>07.70 kg</v>
      </c>
      <c r="P16" t="str">
        <f t="shared" si="12"/>
        <v>17.60 x 39.30 x 38.50 cm</v>
      </c>
      <c r="Q16" t="str">
        <f t="shared" si="13"/>
        <v>1x PCIe® 4.0 x 16
2x PCIe® 3.0 x 1
1x M.2 connector for WiFi
2x M.2 2280 connector for storage
2x DDR4 U-DIMM slot</v>
      </c>
      <c r="R16" t="str">
        <f t="shared" si="14"/>
        <v>Wired Keyboard (USB) with Antimicrobial Guard Technology
Wired optical Mouse (USB) with Antimicrobial Guard Technology</v>
      </c>
      <c r="S16" t="str">
        <f t="shared" si="15"/>
        <v>No Battery</v>
      </c>
      <c r="T16" t="str">
        <f t="shared" si="16"/>
        <v>200W</v>
      </c>
      <c r="U16" t="str">
        <f t="shared" si="17"/>
        <v>HDD User Password Protection and Security
Kensington Security Slot™(7x 3mm)
McAfee® 30 days free trial
Padlock loop
Trusted Platform Module (Firmware TPM)</v>
      </c>
      <c r="V16" t="str">
        <f t="shared" si="18"/>
        <v>Intel® Core™ i5-13500 Processor 2.5GHz (24M Cache, up to 4.8GHz, 14 cores)
N/A</v>
      </c>
      <c r="W16" t="str">
        <f t="shared" si="19"/>
        <v>Intel® Core™ i5-13500 2.5GHz</v>
      </c>
      <c r="X16" t="str">
        <f t="shared" si="20"/>
        <v>i5-13500</v>
      </c>
      <c r="Y16" t="str">
        <f t="shared" si="21"/>
        <v>i5-13500</v>
      </c>
      <c r="Z16" t="str">
        <f t="shared" si="30"/>
        <v>Win 11 Home</v>
      </c>
      <c r="AA16" t="str">
        <f t="shared" si="22"/>
        <v/>
      </c>
      <c r="AB16" t="str">
        <f t="shared" si="23"/>
        <v>8GB</v>
      </c>
      <c r="AC16" t="str">
        <f t="shared" si="24"/>
        <v>512GB</v>
      </c>
      <c r="AD16" t="str">
        <f t="shared" si="25"/>
        <v>1x RJ45 Gigabit Ethernet
1x HDMI 1.4
1x VGA Port
1x Displayport 1.4
2x PS2
3 x Audio jacks
2x USB 2.0 Type-A
2x USB 3.2 Gen 1 Type-A</v>
      </c>
      <c r="AE16" t="str">
        <f t="shared" si="26"/>
        <v>1x Headphone
1x MIC in
2x USB 2.0 Type-A
2x USB 3.2 Gen 1 Type-A
1x Headphone
1x Mic in
2x USB 2.0 Type-A
2x USB 3.2 Gen 1 Type-A
1x 2 in 1 card reader SD / MMC
1x Smart card reader</v>
      </c>
      <c r="AF16" t="str">
        <f t="shared" si="27"/>
        <v>D500TE</v>
      </c>
      <c r="AG16" t="str" cm="1">
        <f t="array" ref="AG16">IF(AJ16="","",IFERROR(RIGHT(AF16,LEN(AF16)-MAX(ISNUMBER(--MID(AF16,_xlfn.SEQUENCE(LEN(AF16)),1))*_xlfn.SEQUENCE(LEN(AF16)))),""))</f>
        <v>TE</v>
      </c>
      <c r="AH16" t="str">
        <f t="shared" si="28"/>
        <v>Tower</v>
      </c>
      <c r="AI16" s="27"/>
      <c r="AJ16" t="str">
        <v>90PF03Y2-M02LN0</v>
      </c>
      <c r="AK16" t="str">
        <v>D500TE-585000032X</v>
      </c>
      <c r="AL16" t="str">
        <v>VSPF03Y1-BU0020</v>
      </c>
      <c r="AM16" t="str">
        <v>27L</v>
      </c>
      <c r="AN16" t="str">
        <v>Black</v>
      </c>
      <c r="AO16" t="str">
        <v>Tower</v>
      </c>
      <c r="AP16" t="str">
        <v>Windows 11 Home</v>
      </c>
      <c r="AQ16">
        <v>0</v>
      </c>
      <c r="AR16" t="str">
        <v>Intel® Core™ i5-13500 Processor 2.5GHz (24M Cache, up to 4.8GHz, 14 cores)
N/A</v>
      </c>
      <c r="AS16" t="str">
        <v/>
      </c>
      <c r="AT16" t="str">
        <v>Intel® B760 Chipset</v>
      </c>
      <c r="AU16" t="str">
        <v>8GB DDR4 U-DIMM</v>
      </c>
      <c r="AV16" t="str">
        <v>Memory speed is 3200MHz, but clock down by processor setting.</v>
      </c>
      <c r="AW16" t="str">
        <v>64GB</v>
      </c>
      <c r="AX16" t="str">
        <v/>
      </c>
      <c r="AY16" t="str">
        <v>Intel® UHD Graphics 770</v>
      </c>
      <c r="AZ16" t="str">
        <v>512GB M.2 2280 NVMe™ PCIe® 4.0 SSD</v>
      </c>
      <c r="BA16">
        <v>0</v>
      </c>
      <c r="BB16" t="str">
        <v>Intel WGI219V 10/100/1000 Mbps, non-vPro</v>
      </c>
      <c r="BC16" t="str">
        <v>High Definition 7.1 Channel Audio</v>
      </c>
      <c r="BD16" t="str">
        <v>Wi-Fi 6(802.11ax) (Dual band) 2*2 + Bluetooth® 5.2 Wireless Card</v>
      </c>
      <c r="BE16" s="58" t="str">
        <v>200W power supply (80+ Bronze, peak 250W)</v>
      </c>
      <c r="BF16" t="str">
        <v>1x RJ45 Gigabit Ethernet
1x HDMI 1.4
1x VGA Port
1x Displayport 1.4
2x PS2
3 x Audio jacks
2x USB 2.0 Type-A
2x USB 3.2 Gen 1 Type-A</v>
      </c>
      <c r="BG16" t="str">
        <v>1x Headphone
1x MIC in
2x USB 2.0 Type-A
2x USB 3.2 Gen 1 Type-A
1x Headphone
1x Mic in
2x USB 2.0 Type-A
2x USB 3.2 Gen 1 Type-A
1x 2 in 1 card reader SD / MMC
1x Smart card reader</v>
      </c>
      <c r="BH16" t="str">
        <v>3.5" x 2</v>
      </c>
      <c r="BI16" t="str">
        <v>4 x SATA 6.0Gb/s ports</v>
      </c>
      <c r="BJ16" t="str">
        <v>1x PCIe® 4.0 x 16
2x PCIe® 3.0 x 1
1x M.2 connector for WiFi
2x M.2 2280 connector for storage
2x DDR4 U-DIMM slot</v>
      </c>
      <c r="BK16" t="str">
        <v>Wired Keyboard (USB) with Antimicrobial Guard Technology
Wired optical Mouse (USB) with Antimicrobial Guard Technology</v>
      </c>
      <c r="BL16" t="str">
        <v>1 x COM port
1 x Parallel port 
3.5" HDD assembly kit
M.2 2280 SSD assembly kit</v>
      </c>
      <c r="BM16" t="str">
        <v>17.60 x 39.30 x 38.50 cm (6.93" x 15.47" x 15.16")</v>
      </c>
      <c r="BN16" t="str">
        <v>07.70 kg (16.98 lbs)</v>
      </c>
      <c r="BO16" t="str">
        <v>Fan profile
AppDeals
Link to MyASUS</v>
      </c>
      <c r="BP16" t="str">
        <v>MyASUS_x000D_
ASUS Business Manager</v>
      </c>
      <c r="BQ16" t="str">
        <v>HDD User Password Protection and Security
Kensington Security Slot™(7x 3mm)
McAfee® 30 days free trial
Padlock loop
Trusted Platform Module (Firmware TPM)</v>
      </c>
      <c r="BR16" t="str">
        <v>McAfee® 30 days free trial</v>
      </c>
      <c r="BS16" t="str">
        <v>Trusted Platform Module (TPM) 2.0</v>
      </c>
      <c r="BT16" t="str">
        <v>Energy star 8.0
REACH
RoHS</v>
      </c>
      <c r="BU16" t="str">
        <v>1Y OnSite Service
 Accidental Damage Protection + 2Y OnSite Service</v>
      </c>
    </row>
    <row r="17" spans="1:73" ht="14.4">
      <c r="A17" t="str">
        <v>D500TE-780500035W</v>
      </c>
      <c r="B17" t="str">
        <f>IF(
  ISBLANK(AJ17),
  "",
  IF(
    LEFT(AF17,1)="S",
    _xlfn.XLOOKUP(LEFT(AF17,3),'MKT name rule'!$B$2:$B$522,'MKT name rule'!$C$2:$C$522,"Not found") &amp; " " &amp; AF17,
    _xlfn.XLOOKUP(LEFT(AF17,3),'MKT name rule'!$B$2:$B$522,'MKT name rule'!$C$2:$C$522,"Not found") &amp; " " &amp; AH17
  )
)</f>
        <v>Not found Tower</v>
      </c>
      <c r="C17" t="str">
        <f t="shared" si="0"/>
        <v>90PF03Y2-M004N0</v>
      </c>
      <c r="D17" s="20" t="str">
        <f t="shared" si="1"/>
        <v>Not found Tower (i7-13700/8GB/512GB/Win 11 Home/D500TE)</v>
      </c>
      <c r="E17" s="20" t="str">
        <f t="shared" si="2"/>
        <v>Intel® Core™ i7-13700 2.1GHz</v>
      </c>
      <c r="F17" t="str">
        <f t="shared" si="29"/>
        <v>Intel® UHD Graphics</v>
      </c>
      <c r="G17" t="str">
        <f t="shared" si="3"/>
        <v>Windows 11 Home</v>
      </c>
      <c r="H17" t="str">
        <f t="shared" si="4"/>
        <v>Not Included</v>
      </c>
      <c r="I17" t="str">
        <f t="shared" si="5"/>
        <v>21.5"</v>
      </c>
      <c r="J17" t="str">
        <f t="shared" si="6"/>
        <v>FHD (1920 x 1080) 16:9</v>
      </c>
      <c r="K17" t="str">
        <f t="shared" si="7"/>
        <v>250nits</v>
      </c>
      <c r="L17" t="str">
        <f t="shared" si="8"/>
        <v>8GB DDR4 U-DIMM</v>
      </c>
      <c r="M17" t="str">
        <f t="shared" si="9"/>
        <v>512GB M.2 2280 NVMe™ PCIe® 4.0 SSD</v>
      </c>
      <c r="N17"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7" t="str">
        <f t="shared" si="11"/>
        <v>07.70 kg</v>
      </c>
      <c r="P17" t="str">
        <f t="shared" si="12"/>
        <v>17.60 x 39.30 x 38.50 cm</v>
      </c>
      <c r="Q17" t="str">
        <f t="shared" si="13"/>
        <v>2x M.2 connector for storage
1x PCIe® 4.0 x 16
2x PCIe® 3.0 x 1
1x M.2 connector for WiFi
2x DDR4 U-DIMM slot</v>
      </c>
      <c r="R17" t="str">
        <f t="shared" si="14"/>
        <v>Wired keyboard (USB)
Wired optical mouse (USB)</v>
      </c>
      <c r="S17" t="str">
        <f t="shared" si="15"/>
        <v>No Battery</v>
      </c>
      <c r="T17" t="str">
        <f t="shared" si="16"/>
        <v>500W</v>
      </c>
      <c r="U17" t="str">
        <f t="shared" si="17"/>
        <v>HDD User Password Protection and Security
Kensington Security Slot™(7x 3mm)
McAfee® 30 days free trial
Padlock loop
Trusted Platform Module (Firmware TPM)</v>
      </c>
      <c r="V17" t="str">
        <f t="shared" si="18"/>
        <v>Intel® Core™ i7-13700 Processor 2.1GHz (30MB Cache, up to 5.1GHz, 16 cores, 24 Threads)
N/A</v>
      </c>
      <c r="W17" t="str">
        <f t="shared" si="19"/>
        <v>Intel® Core™ i7-13700 2.1GHz</v>
      </c>
      <c r="X17" t="str">
        <f t="shared" si="20"/>
        <v>i7-13700</v>
      </c>
      <c r="Y17" t="str">
        <f t="shared" si="21"/>
        <v>i7-13700</v>
      </c>
      <c r="Z17" t="str">
        <f t="shared" si="30"/>
        <v>Win 11 Home</v>
      </c>
      <c r="AA17" t="str">
        <f t="shared" si="22"/>
        <v/>
      </c>
      <c r="AB17" t="str">
        <f t="shared" si="23"/>
        <v>8GB</v>
      </c>
      <c r="AC17" t="str">
        <f t="shared" si="24"/>
        <v>512GB</v>
      </c>
      <c r="AD17" t="str">
        <f t="shared" si="25"/>
        <v>1x RJ45 Gigabit Ethernet
1x HDMI 1.4
1x VGA Port
1x Displayport 1.4
2x PS2
3 x Audio jacks
2x USB 2.0 Type-A
2x USB 3.2 Gen 1 Type-A</v>
      </c>
      <c r="AE17" t="str">
        <f t="shared" si="26"/>
        <v>1x Headphone
1x MIC in
2x USB 2.0 Type-A
2x USB 3.2 Gen 1 Type-A
1x 2 in 1 card reader SD / MMC
1x Smart card reader</v>
      </c>
      <c r="AF17" t="str">
        <f t="shared" si="27"/>
        <v>D500TE</v>
      </c>
      <c r="AG17" t="str" cm="1">
        <f t="array" ref="AG17">IF(AJ17="","",IFERROR(RIGHT(AF17,LEN(AF17)-MAX(ISNUMBER(--MID(AF17,_xlfn.SEQUENCE(LEN(AF17)),1))*_xlfn.SEQUENCE(LEN(AF17)))),""))</f>
        <v>TE</v>
      </c>
      <c r="AH17" t="str">
        <f t="shared" si="28"/>
        <v>Tower</v>
      </c>
      <c r="AI17" s="27"/>
      <c r="AJ17" t="str">
        <v>90PF03Y2-M004N0</v>
      </c>
      <c r="AK17" t="str">
        <v>D500TE-780500035W</v>
      </c>
      <c r="AL17" t="str">
        <v>VSPF03Y1-BU0020</v>
      </c>
      <c r="AM17" t="str">
        <v>27L</v>
      </c>
      <c r="AN17" t="str">
        <v>Black</v>
      </c>
      <c r="AO17" t="str">
        <v>Tower</v>
      </c>
      <c r="AP17" t="str">
        <v>Windows 11 Home</v>
      </c>
      <c r="AQ17">
        <v>0</v>
      </c>
      <c r="AR17" t="str">
        <v>Intel® Core™ i7-13700 Processor 2.1GHz (30MB Cache, up to 5.1GHz, 16 cores, 24 Threads)
N/A</v>
      </c>
      <c r="AS17" t="str">
        <v/>
      </c>
      <c r="AT17" t="str">
        <v>Intel® B760 Chipset</v>
      </c>
      <c r="AU17" t="str">
        <v>8GB DDR4 U-DIMM</v>
      </c>
      <c r="AV17" t="str">
        <v>Memory speed is 3200MHz, but clock down by processor setting.</v>
      </c>
      <c r="AW17" t="str">
        <v>64GB</v>
      </c>
      <c r="AX17" t="str">
        <v/>
      </c>
      <c r="AY17" t="str">
        <v>Intel® UHD Graphics</v>
      </c>
      <c r="AZ17" t="str">
        <v>512GB M.2 2280 NVMe™ PCIe® 4.0 SSD</v>
      </c>
      <c r="BA17" t="str">
        <v>DVD writer 8X</v>
      </c>
      <c r="BB17" t="str">
        <v>Intel WGI219V 10/100/1000 Mbps, non-vPro</v>
      </c>
      <c r="BC17" t="str">
        <v>High Definition 7.1 Channel Audio</v>
      </c>
      <c r="BD17" t="str">
        <v>Wi-Fi 6(802.11ax) (Dual band) 2*2 + Bluetooth® 5.2 Wireless Card</v>
      </c>
      <c r="BE17" s="58" t="str">
        <v>500W power supply (80+ Bronze, peak 550W)</v>
      </c>
      <c r="BF17" t="str">
        <v>1x RJ45 Gigabit Ethernet
1x HDMI 1.4
1x VGA Port
1x Displayport 1.4
2x PS2
3 x Audio jacks
2x USB 2.0 Type-A
2x USB 3.2 Gen 1 Type-A</v>
      </c>
      <c r="BG17" t="str">
        <v>1x Headphone
1x MIC in
2x USB 2.0 Type-A
2x USB 3.2 Gen 1 Type-A
1x 2 in 1 card reader SD / MMC
1x Smart card reader</v>
      </c>
      <c r="BH17" t="str">
        <v>3.5" x 2</v>
      </c>
      <c r="BI17" t="str">
        <v>4 x SATA 6.0Gb/s ports</v>
      </c>
      <c r="BJ17" t="str">
        <v>2x M.2 connector for storage
1x PCIe® 4.0 x 16
2x PCIe® 3.0 x 1
1x M.2 connector for WiFi
2x DDR4 U-DIMM slot</v>
      </c>
      <c r="BK17" t="str">
        <v>Wired keyboard (USB)
Wired optical mouse (USB)</v>
      </c>
      <c r="BL17" t="str">
        <v>1 x COM port
1 x Parallel port 
3.5" HDD assembly kit</v>
      </c>
      <c r="BM17" t="str">
        <v>17.60 x 39.30 x 38.50 cm (6.93" x 15.47" x 15.16")</v>
      </c>
      <c r="BN17" t="str">
        <v>07.70 kg (16.98 lbs)</v>
      </c>
      <c r="BO17" t="str">
        <v>Fan profile
AppDeals
Link to MyASUS</v>
      </c>
      <c r="BP17" t="str">
        <v>MyASUS_x000D_
ASUS Business Manager</v>
      </c>
      <c r="BQ17" t="str">
        <v>HDD User Password Protection and Security
Kensington Security Slot™(7x 3mm)
McAfee® 30 days free trial
Padlock loop
Trusted Platform Module (Firmware TPM)</v>
      </c>
      <c r="BR17" t="str">
        <v>McAfee® 30 days free trial</v>
      </c>
      <c r="BS17" t="str">
        <v>Trusted Platform Module (TPM) 2.0</v>
      </c>
      <c r="BT17" t="str">
        <v>Energy star 8.0
REACH
RoHS</v>
      </c>
      <c r="BU17" t="str">
        <v>1Y OnSite Service
 Accidental Damage Protection + 2Y OnSite Service</v>
      </c>
    </row>
    <row r="18" spans="1:73" ht="14.4">
      <c r="A18" t="str">
        <v>D500TE-785000035W</v>
      </c>
      <c r="B18" t="str">
        <f>IF(
  ISBLANK(AJ18),
  "",
  IF(
    LEFT(AF18,1)="S",
    _xlfn.XLOOKUP(LEFT(AF18,3),'MKT name rule'!$B$2:$B$522,'MKT name rule'!$C$2:$C$522,"Not found") &amp; " " &amp; AF18,
    _xlfn.XLOOKUP(LEFT(AF18,3),'MKT name rule'!$B$2:$B$522,'MKT name rule'!$C$2:$C$522,"Not found") &amp; " " &amp; AH18
  )
)</f>
        <v>Not found Tower</v>
      </c>
      <c r="C18" t="str">
        <f t="shared" si="0"/>
        <v>90PF03Y2-M03620</v>
      </c>
      <c r="D18" s="20" t="str">
        <f t="shared" si="1"/>
        <v>Not found Tower (i7-13700/8GB/512GB/Win 11 Home/D500TE)</v>
      </c>
      <c r="E18" s="20" t="str">
        <f t="shared" si="2"/>
        <v>Intel® Core™ i7-13700 2.1GHz</v>
      </c>
      <c r="F18" t="str">
        <f t="shared" si="29"/>
        <v>Intel® UHD Graphics</v>
      </c>
      <c r="G18" t="str">
        <f t="shared" si="3"/>
        <v>Windows 11 Home</v>
      </c>
      <c r="H18" t="str">
        <f t="shared" si="4"/>
        <v>Not Included</v>
      </c>
      <c r="I18" t="str">
        <f t="shared" si="5"/>
        <v>21.5"</v>
      </c>
      <c r="J18" t="str">
        <f t="shared" si="6"/>
        <v>FHD (1920 x 1080) 16:9</v>
      </c>
      <c r="K18" t="str">
        <f t="shared" si="7"/>
        <v>250nits</v>
      </c>
      <c r="L18" t="str">
        <f t="shared" si="8"/>
        <v>8GB DDR4 U-DIMM</v>
      </c>
      <c r="M18" t="str">
        <f t="shared" si="9"/>
        <v>512GB M.2 2280 NVMe™ PCIe® 4.0 SSD</v>
      </c>
      <c r="N18"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18" t="str">
        <f t="shared" si="11"/>
        <v>07.70 kg</v>
      </c>
      <c r="P18" t="str">
        <f t="shared" si="12"/>
        <v>17.60 x 39.30 x 38.50 cm</v>
      </c>
      <c r="Q18" t="str">
        <f t="shared" si="13"/>
        <v>1x PCIe® 4.0 x 16
2x PCIe® 3.0 x 1
1x M.2 connector for WiFi
2x M.2 2280 connector for storage
2x DDR4 U-DIMM slot</v>
      </c>
      <c r="R18" t="str">
        <f t="shared" si="14"/>
        <v>Wired Keyboard (USB) with Antimicrobial Guard Technology
Wired optical Mouse (USB) with Antimicrobial Guard Technology</v>
      </c>
      <c r="S18" t="str">
        <f t="shared" si="15"/>
        <v>No Battery</v>
      </c>
      <c r="T18" t="str">
        <f t="shared" si="16"/>
        <v>500W</v>
      </c>
      <c r="U18" t="str">
        <f t="shared" si="17"/>
        <v>HDD User Password Protection and Security
Kensington Security Slot™(7x 3mm)
McAfee® 30 days free trial
Padlock loop
Trusted Platform Module (Firmware TPM)</v>
      </c>
      <c r="V18" t="str">
        <f t="shared" si="18"/>
        <v>Intel® Core™ i7-13700 Processor 2.1GHz (30MB Cache, up to 5.1GHz, 16 cores, 24 Threads)
N/A</v>
      </c>
      <c r="W18" t="str">
        <f t="shared" si="19"/>
        <v>Intel® Core™ i7-13700 2.1GHz</v>
      </c>
      <c r="X18" t="str">
        <f t="shared" si="20"/>
        <v>i7-13700</v>
      </c>
      <c r="Y18" t="str">
        <f t="shared" si="21"/>
        <v>i7-13700</v>
      </c>
      <c r="Z18" t="str">
        <f t="shared" si="30"/>
        <v>Win 11 Home</v>
      </c>
      <c r="AA18" t="str">
        <f t="shared" si="22"/>
        <v/>
      </c>
      <c r="AB18" t="str">
        <f t="shared" si="23"/>
        <v>8GB</v>
      </c>
      <c r="AC18" t="str">
        <f t="shared" si="24"/>
        <v>512GB</v>
      </c>
      <c r="AD18" t="str">
        <f t="shared" si="25"/>
        <v>1x RJ45 Gigabit Ethernet
1x HDMI 1.4
1x VGA Port
1x Displayport 1.4
2x PS2
3 x Audio jacks
2x USB 2.0 Type-A
2x USB 3.2 Gen 1 Type-A</v>
      </c>
      <c r="AE18" t="str">
        <f t="shared" si="26"/>
        <v>1x Headphone
1x MIC in
2x USB 2.0 Type-A
2x USB 3.2 Gen 1 Type-A
1x Headphone
1x Mic in
2x USB 2.0 Type-A
2x USB 3.2 Gen 1 Type-A</v>
      </c>
      <c r="AF18" t="str">
        <f t="shared" si="27"/>
        <v>D500TE</v>
      </c>
      <c r="AG18" t="str" cm="1">
        <f t="array" ref="AG18">IF(AJ18="","",IFERROR(RIGHT(AF18,LEN(AF18)-MAX(ISNUMBER(--MID(AF18,_xlfn.SEQUENCE(LEN(AF18)),1))*_xlfn.SEQUENCE(LEN(AF18)))),""))</f>
        <v>TE</v>
      </c>
      <c r="AH18" t="str">
        <f t="shared" si="28"/>
        <v>Tower</v>
      </c>
      <c r="AI18" s="27"/>
      <c r="AJ18" t="str">
        <v>90PF03Y2-M03620</v>
      </c>
      <c r="AK18" t="str">
        <v>D500TE-785000035W</v>
      </c>
      <c r="AL18" t="str">
        <v>VSPF03Y1-BU0020</v>
      </c>
      <c r="AM18" t="str">
        <v>27L</v>
      </c>
      <c r="AN18" t="str">
        <v>Black</v>
      </c>
      <c r="AO18" t="str">
        <v>Tower</v>
      </c>
      <c r="AP18" t="str">
        <v>Windows 11 Home</v>
      </c>
      <c r="AQ18">
        <v>0</v>
      </c>
      <c r="AR18" t="str">
        <v>Intel® Core™ i7-13700 Processor 2.1GHz (30MB Cache, up to 5.1GHz, 16 cores, 24 Threads)
N/A</v>
      </c>
      <c r="AS18" t="str">
        <v/>
      </c>
      <c r="AT18" t="str">
        <v>Intel® B760 Chipset</v>
      </c>
      <c r="AU18" t="str">
        <v>8GB DDR4 U-DIMM</v>
      </c>
      <c r="AV18" t="str">
        <v>Memory speed is 3200MHz, but clock down by processor setting.</v>
      </c>
      <c r="AW18" t="str">
        <v>64GB</v>
      </c>
      <c r="AX18" t="str">
        <v/>
      </c>
      <c r="AY18" t="str">
        <v>Intel® UHD Graphics</v>
      </c>
      <c r="AZ18" t="str">
        <v>512GB M.2 2280 NVMe™ PCIe® 4.0 SSD</v>
      </c>
      <c r="BA18">
        <v>0</v>
      </c>
      <c r="BB18" t="str">
        <v>Intel WGI219V 10/100/1000 Mbps, non-vPro</v>
      </c>
      <c r="BC18" t="str">
        <v>High Definition 7.1 Channel Audio</v>
      </c>
      <c r="BD18" t="str">
        <v>Wi-Fi 6(802.11ax) (Dual band) 2*2 + Bluetooth® 5.2 Wireless Card</v>
      </c>
      <c r="BE18" s="58" t="str">
        <v>500W power supply (80+ Bronze, peak 550W)</v>
      </c>
      <c r="BF18" t="str">
        <v>1x RJ45 Gigabit Ethernet
1x HDMI 1.4
1x VGA Port
1x Displayport 1.4
2x PS2
3 x Audio jacks
2x USB 2.0 Type-A
2x USB 3.2 Gen 1 Type-A</v>
      </c>
      <c r="BG18" t="str">
        <v>1x Headphone
1x MIC in
2x USB 2.0 Type-A
2x USB 3.2 Gen 1 Type-A
1x Headphone
1x Mic in
2x USB 2.0 Type-A
2x USB 3.2 Gen 1 Type-A</v>
      </c>
      <c r="BH18" t="str">
        <v>3.5" x 2</v>
      </c>
      <c r="BI18" t="str">
        <v>4 x SATA 6.0Gb/s ports</v>
      </c>
      <c r="BJ18" t="str">
        <v>1x PCIe® 4.0 x 16
2x PCIe® 3.0 x 1
1x M.2 connector for WiFi
2x M.2 2280 connector for storage
2x DDR4 U-DIMM slot</v>
      </c>
      <c r="BK18" t="str">
        <v>Wired Keyboard (USB) with Antimicrobial Guard Technology
Wired optical Mouse (USB) with Antimicrobial Guard Technology</v>
      </c>
      <c r="BL18" t="str">
        <v>1 x COM port
1 x Parallel port 
3.5" HDD assembly kit
M.2 2280 SSD assembly kit</v>
      </c>
      <c r="BM18" t="str">
        <v>17.60 x 39.30 x 38.50 cm (6.93" x 15.47" x 15.16")</v>
      </c>
      <c r="BN18" t="str">
        <v>07.70 kg (16.98 lbs)</v>
      </c>
      <c r="BO18" t="str">
        <v>Fan profile
AppDeals
Link to MyASUS</v>
      </c>
      <c r="BP18" t="str">
        <v>MyASUS_x000D_
ASUS Business Manager</v>
      </c>
      <c r="BQ18" t="str">
        <v>HDD User Password Protection and Security
Kensington Security Slot™(7x 3mm)
McAfee® 30 days free trial
Padlock loop
Trusted Platform Module (Firmware TPM)</v>
      </c>
      <c r="BR18" t="str">
        <v>McAfee® 30 days free trial</v>
      </c>
      <c r="BS18" t="str">
        <v>Trusted Platform Module (TPM) 2.0</v>
      </c>
      <c r="BT18" t="str">
        <v>Energy star 8.0
REACH
RoHS</v>
      </c>
      <c r="BU18" t="str">
        <v>1Y OnSite Service
 Accidental Damage Protection + 2Y OnSite Service</v>
      </c>
    </row>
    <row r="19" spans="1:73" ht="14.4">
      <c r="A19" t="str">
        <v>D500TE-785000035X</v>
      </c>
      <c r="B19" t="str">
        <f>IF(
  ISBLANK(AJ19),
  "",
  IF(
    LEFT(AF19,1)="S",
    _xlfn.XLOOKUP(LEFT(AF19,3),'MKT name rule'!$B$2:$B$522,'MKT name rule'!$C$2:$C$522,"Not found") &amp; " " &amp; AF19,
    _xlfn.XLOOKUP(LEFT(AF19,3),'MKT name rule'!$B$2:$B$522,'MKT name rule'!$C$2:$C$522,"Not found") &amp; " " &amp; AH19
  )
)</f>
        <v>Not found Tower</v>
      </c>
      <c r="C19" t="str">
        <f t="shared" si="0"/>
        <v>90PF03Y2-M02LP0</v>
      </c>
      <c r="D19" s="20" t="str">
        <f t="shared" si="1"/>
        <v>Not found Tower (i7-13700/8GB/512GB/Win 11 Home/D500TE)</v>
      </c>
      <c r="E19" s="20" t="str">
        <f t="shared" si="2"/>
        <v>Intel® Core™ i7-13700 2.1GHz</v>
      </c>
      <c r="F19" t="str">
        <f t="shared" si="29"/>
        <v>Intel® UHD Graphics</v>
      </c>
      <c r="G19" t="str">
        <f t="shared" si="3"/>
        <v>Windows 11 Home</v>
      </c>
      <c r="H19" t="str">
        <f t="shared" si="4"/>
        <v>Not Included</v>
      </c>
      <c r="I19" t="str">
        <f t="shared" si="5"/>
        <v>21.5"</v>
      </c>
      <c r="J19" t="str">
        <f t="shared" si="6"/>
        <v>FHD (1920 x 1080) 16:9</v>
      </c>
      <c r="K19" t="str">
        <f t="shared" si="7"/>
        <v>250nits</v>
      </c>
      <c r="L19" t="str">
        <f t="shared" si="8"/>
        <v>8GB DDR4 U-DIMM</v>
      </c>
      <c r="M19" t="str">
        <f t="shared" si="9"/>
        <v>512GB M.2 2280 NVMe™ PCIe® 4.0 SSD</v>
      </c>
      <c r="N19"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9" t="str">
        <f t="shared" si="11"/>
        <v>07.70 kg</v>
      </c>
      <c r="P19" t="str">
        <f t="shared" si="12"/>
        <v>17.60 x 39.30 x 38.50 cm</v>
      </c>
      <c r="Q19" t="str">
        <f t="shared" si="13"/>
        <v>1x PCIe® 4.0 x 16
2x PCIe® 3.0 x 1
1x M.2 connector for WiFi
2x M.2 2280 connector for storage
2x DDR4 U-DIMM slot</v>
      </c>
      <c r="R19" t="str">
        <f t="shared" si="14"/>
        <v>Wired Keyboard (USB) with Antimicrobial Guard Technology
Wired optical Mouse (USB) with Antimicrobial Guard Technology</v>
      </c>
      <c r="S19" t="str">
        <f t="shared" si="15"/>
        <v>No Battery</v>
      </c>
      <c r="T19" t="str">
        <f t="shared" si="16"/>
        <v>500W</v>
      </c>
      <c r="U19" t="str">
        <f t="shared" si="17"/>
        <v>HDD User Password Protection and Security
Kensington Security Slot™(7x 3mm)
McAfee® 30 days free trial
Padlock loop
Trusted Platform Module (Firmware TPM)</v>
      </c>
      <c r="V19" t="str">
        <f t="shared" si="18"/>
        <v>Intel® Core™ i7-13700 Processor 2.1GHz (30MB Cache, up to 5.1GHz, 16 cores, 24 Threads)
N/A</v>
      </c>
      <c r="W19" t="str">
        <f t="shared" si="19"/>
        <v>Intel® Core™ i7-13700 2.1GHz</v>
      </c>
      <c r="X19" t="str">
        <f t="shared" si="20"/>
        <v>i7-13700</v>
      </c>
      <c r="Y19" t="str">
        <f t="shared" si="21"/>
        <v>i7-13700</v>
      </c>
      <c r="Z19" t="str">
        <f t="shared" si="30"/>
        <v>Win 11 Home</v>
      </c>
      <c r="AA19" t="str">
        <f t="shared" si="22"/>
        <v/>
      </c>
      <c r="AB19" t="str">
        <f t="shared" si="23"/>
        <v>8GB</v>
      </c>
      <c r="AC19" t="str">
        <f t="shared" si="24"/>
        <v>512GB</v>
      </c>
      <c r="AD19" t="str">
        <f t="shared" si="25"/>
        <v>1x RJ45 Gigabit Ethernet
1x HDMI 1.4
1x VGA Port
1x Displayport 1.4
2x PS2
3 x Audio jacks
2x USB 2.0 Type-A
2x USB 3.2 Gen 1 Type-A</v>
      </c>
      <c r="AE19" t="str">
        <f t="shared" si="26"/>
        <v>1x Headphone
1x MIC in
2x USB 2.0 Type-A
2x USB 3.2 Gen 1 Type-A
1x Headphone
1x Mic in
2x USB 2.0 Type-A
2x USB 3.2 Gen 1 Type-A
1x 2 in 1 card reader SD / MMC
1x Smart card reader</v>
      </c>
      <c r="AF19" t="str">
        <f t="shared" si="27"/>
        <v>D500TE</v>
      </c>
      <c r="AG19" t="str" cm="1">
        <f t="array" ref="AG19">IF(AJ19="","",IFERROR(RIGHT(AF19,LEN(AF19)-MAX(ISNUMBER(--MID(AF19,_xlfn.SEQUENCE(LEN(AF19)),1))*_xlfn.SEQUENCE(LEN(AF19)))),""))</f>
        <v>TE</v>
      </c>
      <c r="AH19" t="str">
        <f t="shared" si="28"/>
        <v>Tower</v>
      </c>
      <c r="AI19" s="27"/>
      <c r="AJ19" t="str">
        <v>90PF03Y2-M02LP0</v>
      </c>
      <c r="AK19" t="str">
        <v>D500TE-785000035X</v>
      </c>
      <c r="AL19" t="str">
        <v>VSPF03Y1-BU0020</v>
      </c>
      <c r="AM19" t="str">
        <v>27L</v>
      </c>
      <c r="AN19" t="str">
        <v>Black</v>
      </c>
      <c r="AO19" t="str">
        <v>Tower</v>
      </c>
      <c r="AP19" t="str">
        <v>Windows 11 Home</v>
      </c>
      <c r="AQ19">
        <v>0</v>
      </c>
      <c r="AR19" t="str">
        <v>Intel® Core™ i7-13700 Processor 2.1GHz (30MB Cache, up to 5.1GHz, 16 cores, 24 Threads)
N/A</v>
      </c>
      <c r="AS19" t="str">
        <v/>
      </c>
      <c r="AT19" t="str">
        <v>Intel® B760 Chipset</v>
      </c>
      <c r="AU19" t="str">
        <v>8GB DDR4 U-DIMM</v>
      </c>
      <c r="AV19" t="str">
        <v>Memory speed is 3200MHz, but clock down by processor setting.</v>
      </c>
      <c r="AW19" t="str">
        <v>64GB</v>
      </c>
      <c r="AX19" t="str">
        <v/>
      </c>
      <c r="AY19" t="str">
        <v>Intel® UHD Graphics</v>
      </c>
      <c r="AZ19" t="str">
        <v>512GB M.2 2280 NVMe™ PCIe® 4.0 SSD</v>
      </c>
      <c r="BA19">
        <v>0</v>
      </c>
      <c r="BB19" t="str">
        <v>Intel WGI219V 10/100/1000 Mbps, non-vPro</v>
      </c>
      <c r="BC19" t="str">
        <v>High Definition 7.1 Channel Audio</v>
      </c>
      <c r="BD19" t="str">
        <v>Wi-Fi 6(802.11ax) (Dual band) 2*2 + Bluetooth® 5.2 Wireless Card</v>
      </c>
      <c r="BE19" s="58" t="str">
        <v>500W power supply (80+ Bronze, peak 550W)</v>
      </c>
      <c r="BF19" t="str">
        <v>1x RJ45 Gigabit Ethernet
1x HDMI 1.4
1x VGA Port
1x Displayport 1.4
2x PS2
3 x Audio jacks
2x USB 2.0 Type-A
2x USB 3.2 Gen 1 Type-A</v>
      </c>
      <c r="BG19" t="str">
        <v>1x Headphone
1x MIC in
2x USB 2.0 Type-A
2x USB 3.2 Gen 1 Type-A
1x Headphone
1x Mic in
2x USB 2.0 Type-A
2x USB 3.2 Gen 1 Type-A
1x 2 in 1 card reader SD / MMC
1x Smart card reader</v>
      </c>
      <c r="BH19" t="str">
        <v>3.5" x 2</v>
      </c>
      <c r="BI19" t="str">
        <v>4 x SATA 6.0Gb/s ports</v>
      </c>
      <c r="BJ19" t="str">
        <v>1x PCIe® 4.0 x 16
2x PCIe® 3.0 x 1
1x M.2 connector for WiFi
2x M.2 2280 connector for storage
2x DDR4 U-DIMM slot</v>
      </c>
      <c r="BK19" t="str">
        <v>Wired Keyboard (USB) with Antimicrobial Guard Technology
Wired optical Mouse (USB) with Antimicrobial Guard Technology</v>
      </c>
      <c r="BL19" t="str">
        <v>1 x COM port
1 x Parallel port 
3.5" HDD assembly kit
M.2 2280 SSD assembly kit</v>
      </c>
      <c r="BM19" t="str">
        <v>17.60 x 39.30 x 38.50 cm (6.93" x 15.47" x 15.16")</v>
      </c>
      <c r="BN19" t="str">
        <v>07.70 kg (16.98 lbs)</v>
      </c>
      <c r="BO19" t="str">
        <v>Fan profile
AppDeals
Link to MyASUS</v>
      </c>
      <c r="BP19" t="str">
        <v>MyASUS_x000D_
ASUS Business Manager</v>
      </c>
      <c r="BQ19" t="str">
        <v>HDD User Password Protection and Security
Kensington Security Slot™(7x 3mm)
McAfee® 30 days free trial
Padlock loop
Trusted Platform Module (Firmware TPM)</v>
      </c>
      <c r="BR19" t="str">
        <v>McAfee® 30 days free trial</v>
      </c>
      <c r="BS19" t="str">
        <v>Trusted Platform Module (TPM) 2.0</v>
      </c>
      <c r="BT19" t="str">
        <v>Energy star 8.0
REACH
RoHS</v>
      </c>
      <c r="BU19" t="str">
        <v>1Y OnSite Service
 Accidental Damage Protection + 2Y OnSite Service</v>
      </c>
    </row>
    <row r="20" spans="1:73" ht="14.4">
      <c r="A20" t="str">
        <v>D501SER-385000001W</v>
      </c>
      <c r="B20" t="str">
        <f>IF(
  ISBLANK(AJ20),
  "",
  IF(
    LEFT(AF20,1)="S",
    _xlfn.XLOOKUP(LEFT(AF20,3),'MKT name rule'!$B$2:$B$522,'MKT name rule'!$C$2:$C$522,"Not found") &amp; " " &amp; AF20,
    _xlfn.XLOOKUP(LEFT(AF20,3),'MKT name rule'!$B$2:$B$522,'MKT name rule'!$C$2:$C$522,"Not found") &amp; " " &amp; AH20
  )
)</f>
        <v>Not found SFF</v>
      </c>
      <c r="C20" t="str">
        <f t="shared" si="0"/>
        <v>90PF05M1-M01MP0</v>
      </c>
      <c r="D20" s="20" t="str">
        <f t="shared" si="1"/>
        <v>Not found SFF (i3-14100/8GB/512GB/Win 11 Home/D501SER)</v>
      </c>
      <c r="E20" s="20" t="str">
        <f t="shared" si="2"/>
        <v>Intel® Core™ i3-14100 3.5GHz</v>
      </c>
      <c r="F20" t="str">
        <f t="shared" si="29"/>
        <v>Intel® UHD Graphics 730</v>
      </c>
      <c r="G20" t="str">
        <f t="shared" si="3"/>
        <v>Windows 11 Home</v>
      </c>
      <c r="H20" t="str">
        <f t="shared" si="4"/>
        <v>Not Included</v>
      </c>
      <c r="I20" t="str">
        <f t="shared" si="5"/>
        <v>21.5"</v>
      </c>
      <c r="J20" t="str">
        <f t="shared" si="6"/>
        <v>FHD (1920 x 1080) 16:9</v>
      </c>
      <c r="K20" t="str">
        <f t="shared" si="7"/>
        <v>250nits</v>
      </c>
      <c r="L20" t="str">
        <f t="shared" si="8"/>
        <v>8GB DDR5 U-DIMM</v>
      </c>
      <c r="M20" t="str">
        <f t="shared" si="9"/>
        <v>512GB M.2 2280 NVMe™ PCIe® 4.0 SSD</v>
      </c>
      <c r="N20"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0" t="str">
        <f t="shared" si="11"/>
        <v>06.00 kg</v>
      </c>
      <c r="P20" t="str">
        <f t="shared" si="12"/>
        <v>09.30 x 29.60 x 30.90 cm</v>
      </c>
      <c r="Q20" t="str">
        <f t="shared" si="13"/>
        <v>1x PCIe® 4.0 x 16
2x PCIe® 3.0 x 1
1x M.2 2230 connector for storage
1x M.2 2280 connector for storage
1x M.2 connector for WiFi
2x DDR5 U-DIMM slot</v>
      </c>
      <c r="R20" t="str">
        <f t="shared" si="14"/>
        <v>Wired keyboard (USB)
Wired optical mouse (USB)</v>
      </c>
      <c r="S20" t="str">
        <f t="shared" si="15"/>
        <v>No Battery</v>
      </c>
      <c r="T20" t="str">
        <f t="shared" si="16"/>
        <v>180W</v>
      </c>
      <c r="U20" t="str">
        <f t="shared" si="17"/>
        <v>HDD User Password Protection and Security
Kensington Security Slot™(7x 3mm)
McAfee® 30 days free trial
Padlock loop
Trusted Platform Module (Firmware TPM)</v>
      </c>
      <c r="V20" t="str">
        <f t="shared" si="18"/>
        <v>Intel® Core™ i3-14100 Processor 3.5GHz (12MB Cache, up to 4.7GHz, 4 cores, 8 Threads)
N/A</v>
      </c>
      <c r="W20" t="str">
        <f t="shared" si="19"/>
        <v>Intel® Core™ i3-14100 3.5GHz</v>
      </c>
      <c r="X20" t="str">
        <f t="shared" si="20"/>
        <v>i3-14100</v>
      </c>
      <c r="Y20" t="str">
        <f t="shared" si="21"/>
        <v>i3-14100</v>
      </c>
      <c r="Z20" t="str">
        <f t="shared" si="30"/>
        <v>Win 11 Home</v>
      </c>
      <c r="AA20" t="str">
        <f t="shared" si="22"/>
        <v/>
      </c>
      <c r="AB20" t="str">
        <f t="shared" si="23"/>
        <v>8GB</v>
      </c>
      <c r="AC20" t="str">
        <f t="shared" si="24"/>
        <v>512GB</v>
      </c>
      <c r="AD20" t="str">
        <f t="shared" si="25"/>
        <v>1x RJ45 Gigabit Ethernet
1x HDMI 1.4
1x VGA Port
1x 7.1 channel audio (3 ports)
1x Kensington lock
1x Padlock loop
2x USB 2.0 Type-A
2x USB 3.2 Gen 1 Type-A
1x FLEX I/O port (DP1.4 HBR3)</v>
      </c>
      <c r="AE20" t="str">
        <f t="shared" si="26"/>
        <v>1x Headphone
1x 3.5 mm combo audio jack (Mic in or Headphone out)
2x USB 2.0 Type-A
2x USB 3.2 Gen 2 Type-A</v>
      </c>
      <c r="AF20" t="str">
        <f t="shared" si="27"/>
        <v>D501SER</v>
      </c>
      <c r="AG20" t="str" cm="1">
        <f t="array" ref="AG20">IF(AJ20="","",IFERROR(RIGHT(AF20,LEN(AF20)-MAX(ISNUMBER(--MID(AF20,_xlfn.SEQUENCE(LEN(AF20)),1))*_xlfn.SEQUENCE(LEN(AF20)))),""))</f>
        <v>SER</v>
      </c>
      <c r="AH20" t="str">
        <f t="shared" si="28"/>
        <v>SFF</v>
      </c>
      <c r="AI20" s="27"/>
      <c r="AJ20" t="str">
        <v>90PF05M1-M01MP0</v>
      </c>
      <c r="AK20" t="str">
        <v>D501SER-385000001W</v>
      </c>
      <c r="AL20" t="str">
        <v>VSPF05M1-BU0010</v>
      </c>
      <c r="AM20" t="str">
        <v>8.6L</v>
      </c>
      <c r="AN20" t="str">
        <v>Black</v>
      </c>
      <c r="AO20" t="str">
        <v>Small form factor</v>
      </c>
      <c r="AP20" t="str">
        <v>Windows 11 Home</v>
      </c>
      <c r="AQ20">
        <v>0</v>
      </c>
      <c r="AR20" t="str">
        <v>Intel® Core™ i3-14100 Processor 3.5GHz (12MB Cache, up to 4.7GHz, 4 cores, 8 Threads)
N/A</v>
      </c>
      <c r="AS20" t="str">
        <v/>
      </c>
      <c r="AT20" t="str">
        <v>Intel® B760 Chipset</v>
      </c>
      <c r="AU20" t="str">
        <v>8GB DDR5 U-DIMM</v>
      </c>
      <c r="AV20" t="str">
        <v>Memory speed is 5600MHz, but run at 4000~4400MHz.</v>
      </c>
      <c r="AW20" t="str">
        <v>64GB</v>
      </c>
      <c r="AX20" t="str">
        <v/>
      </c>
      <c r="AY20" t="str">
        <v>Intel® UHD Graphics 730</v>
      </c>
      <c r="AZ20" t="str">
        <v>512GB M.2 2280 NVMe™ PCIe® 4.0 SSD</v>
      </c>
      <c r="BA20">
        <v>0</v>
      </c>
      <c r="BB20" t="str">
        <v>Intel WGI219V 10/100/1000 Mbps, non-vPro</v>
      </c>
      <c r="BC20" t="str">
        <v>High Definition 7.1 Channel Audio</v>
      </c>
      <c r="BD20" t="str">
        <v>Wi-Fi 6E(802.11ax) (Dual band) 2*2 + Bluetooth® 5.3 Wireless Card</v>
      </c>
      <c r="BE20" s="58" t="str">
        <v>180W power supply (80+ Bronze, peak 228W)</v>
      </c>
      <c r="BF20" t="str">
        <v>1x RJ45 Gigabit Ethernet
1x HDMI 1.4
1x VGA Port
1x 7.1 channel audio (3 ports)
1x Kensington lock
1x Padlock loop
2x USB 2.0 Type-A
2x USB 3.2 Gen 1 Type-A
1x FLEX I/O port (DP1.4 HBR3)</v>
      </c>
      <c r="BG20" t="str">
        <v>1x Headphone
1x 3.5 mm combo audio jack (Mic in or Headphone out)
2x USB 2.0 Type-A
2x USB 3.2 Gen 2 Type-A</v>
      </c>
      <c r="BH20" t="str">
        <v>2.5" x 1
3.5" x 1</v>
      </c>
      <c r="BI20" t="str">
        <v>4 x SATA 6.0Gb/s ports</v>
      </c>
      <c r="BJ20" t="str">
        <v>1x PCIe® 4.0 x 16
2x PCIe® 3.0 x 1
1x M.2 2230 connector for storage
1x M.2 2280 connector for storage
1x M.2 connector for WiFi
2x DDR5 U-DIMM slot</v>
      </c>
      <c r="BK20" t="str">
        <v>Wired keyboard (USB)
Wired optical mouse (USB)</v>
      </c>
      <c r="BL20" t="str">
        <v>1 x COM port
Intrusion cable (Intrusion Switch)
Parallel port bracket
3.5" HDD assembly kit</v>
      </c>
      <c r="BM20" t="str">
        <v>09.30 x 29.60 x 30.90 cm (3.66" x 11.65" x 12.17")</v>
      </c>
      <c r="BN20" t="str">
        <v>06.00 kg (13.23 lbs)</v>
      </c>
      <c r="BO20" t="str">
        <v>System diagnosis
Fan profile
AppDeals</v>
      </c>
      <c r="BP20" t="str">
        <v>MyASUS_x000D_
ASUS Business Manager</v>
      </c>
      <c r="BQ20" t="str">
        <v>HDD User Password Protection and Security
Kensington Security Slot™(7x 3mm)
McAfee® 30 days free trial
Padlock loop
Trusted Platform Module (Firmware TPM)</v>
      </c>
      <c r="BR20" t="str">
        <v>McAfee® 30 days free trial</v>
      </c>
      <c r="BS20" t="str">
        <v>Trusted Platform Module (TPM) 2.0</v>
      </c>
      <c r="BT20" t="str">
        <v>EPEAT Gold
EPEAT Silver
Energy star 8.0
REACH
RoHS</v>
      </c>
      <c r="BU20" t="str">
        <v>1Y OnSite Service
 Accidental Damage Protection + 2Y OnSite Service</v>
      </c>
    </row>
    <row r="21" spans="1:73" ht="14.4">
      <c r="A21" t="str">
        <v>D501SER-385000001X</v>
      </c>
      <c r="B21" t="str">
        <f>IF(
  ISBLANK(AJ21),
  "",
  IF(
    LEFT(AF21,1)="S",
    _xlfn.XLOOKUP(LEFT(AF21,3),'MKT name rule'!$B$2:$B$522,'MKT name rule'!$C$2:$C$522,"Not found") &amp; " " &amp; AF21,
    _xlfn.XLOOKUP(LEFT(AF21,3),'MKT name rule'!$B$2:$B$522,'MKT name rule'!$C$2:$C$522,"Not found") &amp; " " &amp; AH21
  )
)</f>
        <v>Not found SFF</v>
      </c>
      <c r="C21" t="str">
        <f t="shared" si="0"/>
        <v>90PF05M1-M01MW0</v>
      </c>
      <c r="D21" s="20" t="str">
        <f t="shared" si="1"/>
        <v>Not found SFF (i3-14100/8GB/512GB/Win 11 Home/D501SER)</v>
      </c>
      <c r="E21" s="20" t="str">
        <f t="shared" si="2"/>
        <v>Intel® Core™ i3-14100 3.5GHz</v>
      </c>
      <c r="F21" t="str">
        <f t="shared" si="29"/>
        <v>Intel® UHD Graphics 730</v>
      </c>
      <c r="G21" t="str">
        <f t="shared" si="3"/>
        <v>Windows 11 Home</v>
      </c>
      <c r="H21" t="str">
        <f t="shared" si="4"/>
        <v>Not Included</v>
      </c>
      <c r="I21" t="str">
        <f t="shared" si="5"/>
        <v>21.5"</v>
      </c>
      <c r="J21" t="str">
        <f t="shared" si="6"/>
        <v>FHD (1920 x 1080) 16:9</v>
      </c>
      <c r="K21" t="str">
        <f t="shared" si="7"/>
        <v>250nits</v>
      </c>
      <c r="L21" t="str">
        <f t="shared" si="8"/>
        <v>8GB DDR5 U-DIMM</v>
      </c>
      <c r="M21" t="str">
        <f t="shared" si="9"/>
        <v>512GB M.2 2280 NVMe™ PCIe® 4.0 SSD</v>
      </c>
      <c r="N21"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1" t="str">
        <f t="shared" si="11"/>
        <v>06.00 kg</v>
      </c>
      <c r="P21" t="str">
        <f t="shared" si="12"/>
        <v>09.30 x 29.60 x 30.90 cm</v>
      </c>
      <c r="Q21" t="str">
        <f t="shared" si="13"/>
        <v>1x PCIe® 4.0 x 16
2x PCIe® 3.0 x 1
1x M.2 2230 connector for storage
1x M.2 2280 connector for storage
1x M.2 connector for WiFi
2x DDR5 U-DIMM slot</v>
      </c>
      <c r="R21" t="str">
        <f t="shared" si="14"/>
        <v>Wired keyboard (USB)
Wired optical mouse (USB)</v>
      </c>
      <c r="S21" t="str">
        <f t="shared" si="15"/>
        <v>No Battery</v>
      </c>
      <c r="T21" t="str">
        <f t="shared" si="16"/>
        <v>180W</v>
      </c>
      <c r="U21" t="str">
        <f t="shared" si="17"/>
        <v>HDD User Password Protection and Security
Kensington Security Slot™(7x 3mm)
McAfee® 30 days free trial
Padlock loop
Trusted Platform Module (Firmware TPM)</v>
      </c>
      <c r="V21" t="str">
        <f t="shared" si="18"/>
        <v>Intel® Core™ i3-14100 Processor 3.5GHz (12MB Cache, up to 4.7GHz, 4 cores, 8 Threads)
N/A</v>
      </c>
      <c r="W21" t="str">
        <f t="shared" si="19"/>
        <v>Intel® Core™ i3-14100 3.5GHz</v>
      </c>
      <c r="X21" t="str">
        <f t="shared" si="20"/>
        <v>i3-14100</v>
      </c>
      <c r="Y21" t="str">
        <f t="shared" si="21"/>
        <v>i3-14100</v>
      </c>
      <c r="Z21" t="str">
        <f t="shared" si="30"/>
        <v>Win 11 Home</v>
      </c>
      <c r="AA21" t="str">
        <f t="shared" si="22"/>
        <v/>
      </c>
      <c r="AB21" t="str">
        <f t="shared" si="23"/>
        <v>8GB</v>
      </c>
      <c r="AC21" t="str">
        <f t="shared" si="24"/>
        <v>512GB</v>
      </c>
      <c r="AD21" t="str">
        <f t="shared" si="25"/>
        <v>1x RJ45 Gigabit Ethernet
1x HDMI 1.4
1x VGA Port
1x 7.1 channel audio (3 ports)
1x Kensington lock
1x Padlock loop
2x USB 2.0 Type-A
2x USB 3.2 Gen 1 Type-A
1x FLEX I/O port (DP1.4 HBR3)</v>
      </c>
      <c r="AE21" t="str">
        <f t="shared" si="26"/>
        <v>1x Headphone
1x 3.5 mm combo audio jack (Mic in or Headphone out)
2x USB 2.0 Type-A
2x USB 3.2 Gen 2 Type-A</v>
      </c>
      <c r="AF21" t="str">
        <f t="shared" si="27"/>
        <v>D501SER</v>
      </c>
      <c r="AG21" t="str" cm="1">
        <f t="array" ref="AG21">IF(AJ21="","",IFERROR(RIGHT(AF21,LEN(AF21)-MAX(ISNUMBER(--MID(AF21,_xlfn.SEQUENCE(LEN(AF21)),1))*_xlfn.SEQUENCE(LEN(AF21)))),""))</f>
        <v>SER</v>
      </c>
      <c r="AH21" t="str">
        <f t="shared" si="28"/>
        <v>SFF</v>
      </c>
      <c r="AI21" s="27"/>
      <c r="AJ21" t="str">
        <v>90PF05M1-M01MW0</v>
      </c>
      <c r="AK21" t="str">
        <v>D501SER-385000001X</v>
      </c>
      <c r="AL21" t="str">
        <v>VSPF05M1-BU0010</v>
      </c>
      <c r="AM21" t="str">
        <v>8.6L</v>
      </c>
      <c r="AN21" t="str">
        <v>Black</v>
      </c>
      <c r="AO21" t="str">
        <v>Small form factor</v>
      </c>
      <c r="AP21" t="str">
        <v>Windows 11 Home</v>
      </c>
      <c r="AQ21">
        <v>0</v>
      </c>
      <c r="AR21" t="str">
        <v>Intel® Core™ i3-14100 Processor 3.5GHz (12MB Cache, up to 4.7GHz, 4 cores, 8 Threads)
N/A</v>
      </c>
      <c r="AS21" t="str">
        <v/>
      </c>
      <c r="AT21" t="str">
        <v>Intel® B760 Chipset</v>
      </c>
      <c r="AU21" t="str">
        <v>8GB DDR5 U-DIMM</v>
      </c>
      <c r="AV21" t="str">
        <v>Memory speed is 5600MHz, but run at 4000~4400MHz.</v>
      </c>
      <c r="AW21" t="str">
        <v>64GB</v>
      </c>
      <c r="AX21" t="str">
        <v/>
      </c>
      <c r="AY21" t="str">
        <v>Intel® UHD Graphics 730</v>
      </c>
      <c r="AZ21" t="str">
        <v>512GB M.2 2280 NVMe™ PCIe® 4.0 SSD</v>
      </c>
      <c r="BA21">
        <v>0</v>
      </c>
      <c r="BB21" t="str">
        <v>Intel WGI219V 10/100/1000 Mbps, non-vPro</v>
      </c>
      <c r="BC21" t="str">
        <v>High Definition 7.1 Channel Audio</v>
      </c>
      <c r="BD21" t="str">
        <v>Wi-Fi 6E(802.11ax) (Dual band) 2*2 + Bluetooth® 5.3 Wireless Card</v>
      </c>
      <c r="BE21" s="58" t="str">
        <v>180W power supply (80+ Bronze, peak 228W)</v>
      </c>
      <c r="BF21" t="str">
        <v>1x RJ45 Gigabit Ethernet
1x HDMI 1.4
1x VGA Port
1x 7.1 channel audio (3 ports)
1x Kensington lock
1x Padlock loop
2x USB 2.0 Type-A
2x USB 3.2 Gen 1 Type-A
1x FLEX I/O port (DP1.4 HBR3)</v>
      </c>
      <c r="BG21" t="str">
        <v>1x Headphone
1x 3.5 mm combo audio jack (Mic in or Headphone out)
2x USB 2.0 Type-A
2x USB 3.2 Gen 2 Type-A</v>
      </c>
      <c r="BH21" t="str">
        <v>2.5" x 1
3.5" x 1</v>
      </c>
      <c r="BI21" t="str">
        <v>4 x SATA 6.0Gb/s ports</v>
      </c>
      <c r="BJ21" t="str">
        <v>1x PCIe® 4.0 x 16
2x PCIe® 3.0 x 1
1x M.2 2230 connector for storage
1x M.2 2280 connector for storage
1x M.2 connector for WiFi
2x DDR5 U-DIMM slot</v>
      </c>
      <c r="BK21" t="str">
        <v>Wired keyboard (USB)
Wired optical mouse (USB)</v>
      </c>
      <c r="BL21" t="str">
        <v>1 x COM port
Intrusion cable (Intrusion Switch)
Parallel port bracket
3.5" HDD assembly kit</v>
      </c>
      <c r="BM21" t="str">
        <v>09.30 x 29.60 x 30.90 cm (3.66" x 11.65" x 12.17")</v>
      </c>
      <c r="BN21" t="str">
        <v>06.00 kg (13.23 lbs)</v>
      </c>
      <c r="BO21" t="str">
        <v>System diagnosis
Fan profile
AppDeals</v>
      </c>
      <c r="BP21" t="str">
        <v>MyASUS_x000D_
ASUS Business Manager</v>
      </c>
      <c r="BQ21" t="str">
        <v>HDD User Password Protection and Security
Kensington Security Slot™(7x 3mm)
McAfee® 30 days free trial
Padlock loop
Trusted Platform Module (Firmware TPM)</v>
      </c>
      <c r="BR21" t="str">
        <v>McAfee® 30 days free trial</v>
      </c>
      <c r="BS21" t="str">
        <v>Trusted Platform Module (TPM) 2.0</v>
      </c>
      <c r="BT21" t="str">
        <v>EPEAT Gold
EPEAT Silver
Energy star 8.0
REACH
RoHS</v>
      </c>
      <c r="BU21" t="str">
        <v>1Y OnSite Service
 Accidental Damage Protection + 2Y OnSite Service</v>
      </c>
    </row>
    <row r="22" spans="1:73" ht="14.4">
      <c r="A22" t="str">
        <v>D501SER-585000001W</v>
      </c>
      <c r="B22" t="str">
        <f>IF(
  ISBLANK(AJ22),
  "",
  IF(
    LEFT(AF22,1)="S",
    _xlfn.XLOOKUP(LEFT(AF22,3),'MKT name rule'!$B$2:$B$522,'MKT name rule'!$C$2:$C$522,"Not found") &amp; " " &amp; AF22,
    _xlfn.XLOOKUP(LEFT(AF22,3),'MKT name rule'!$B$2:$B$522,'MKT name rule'!$C$2:$C$522,"Not found") &amp; " " &amp; AH22
  )
)</f>
        <v>Not found SFF</v>
      </c>
      <c r="C22" t="str">
        <f t="shared" si="0"/>
        <v>90PF05M1-M01MX0</v>
      </c>
      <c r="D22" s="20" t="str">
        <f t="shared" si="1"/>
        <v>Not found SFF (i5-14500/8GB/512GB/Win 11 Home/D501SER)</v>
      </c>
      <c r="E22" s="20" t="str">
        <f t="shared" si="2"/>
        <v>Intel® Core™ i5-14500 2.6GHz</v>
      </c>
      <c r="F22" t="str">
        <f t="shared" si="29"/>
        <v>Intel® UHD Graphics 770</v>
      </c>
      <c r="G22" t="str">
        <f t="shared" si="3"/>
        <v>Windows 11 Home</v>
      </c>
      <c r="H22" t="str">
        <f t="shared" si="4"/>
        <v>Not Included</v>
      </c>
      <c r="I22" t="str">
        <f t="shared" si="5"/>
        <v>21.5"</v>
      </c>
      <c r="J22" t="str">
        <f t="shared" si="6"/>
        <v>FHD (1920 x 1080) 16:9</v>
      </c>
      <c r="K22" t="str">
        <f t="shared" si="7"/>
        <v>250nits</v>
      </c>
      <c r="L22" t="str">
        <f t="shared" si="8"/>
        <v>8GB DDR5 U-DIMM</v>
      </c>
      <c r="M22" t="str">
        <f t="shared" si="9"/>
        <v>512GB M.2 2280 NVMe™ PCIe® 4.0 SSD</v>
      </c>
      <c r="N22"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2" t="str">
        <f t="shared" si="11"/>
        <v>06.00 kg</v>
      </c>
      <c r="P22" t="str">
        <f t="shared" si="12"/>
        <v>09.30 x 29.60 x 30.90 cm</v>
      </c>
      <c r="Q22" t="str">
        <f t="shared" si="13"/>
        <v>1x PCIe® 4.0 x 16
2x PCIe® 3.0 x 1
1x M.2 2230 connector for storage
1x M.2 2280 connector for storage
1x M.2 connector for WiFi
2x DDR5 U-DIMM slot</v>
      </c>
      <c r="R22" t="str">
        <f t="shared" si="14"/>
        <v>Wired keyboard (USB)
Wired optical mouse (USB)</v>
      </c>
      <c r="S22" t="str">
        <f t="shared" si="15"/>
        <v>No Battery</v>
      </c>
      <c r="T22" t="str">
        <f t="shared" si="16"/>
        <v>180W</v>
      </c>
      <c r="U22" t="str">
        <f t="shared" si="17"/>
        <v>HDD User Password Protection and Security
Kensington Security Slot™(7x 3mm)
McAfee® 30 days free trial
Padlock loop
Trusted Platform Module (Firmware TPM)</v>
      </c>
      <c r="V22" t="str">
        <f t="shared" si="18"/>
        <v>Intel® Core™ i5-14500 Processor 2.6GHz (24MB Cache, up to 5.0GHz, 14 cores, 20 Threads)
N/A</v>
      </c>
      <c r="W22" t="str">
        <f t="shared" si="19"/>
        <v>Intel® Core™ i5-14500 2.6GHz</v>
      </c>
      <c r="X22" t="str">
        <f t="shared" si="20"/>
        <v>i5-14500</v>
      </c>
      <c r="Y22" t="str">
        <f t="shared" si="21"/>
        <v>i5-14500</v>
      </c>
      <c r="Z22" t="str">
        <f t="shared" si="30"/>
        <v>Win 11 Home</v>
      </c>
      <c r="AA22" t="str">
        <f t="shared" si="22"/>
        <v/>
      </c>
      <c r="AB22" t="str">
        <f t="shared" si="23"/>
        <v>8GB</v>
      </c>
      <c r="AC22" t="str">
        <f t="shared" si="24"/>
        <v>512GB</v>
      </c>
      <c r="AD22" t="str">
        <f t="shared" si="25"/>
        <v>1x RJ45 Gigabit Ethernet
1x HDMI 1.4
1x VGA Port
1x 7.1 channel audio (3 ports)
1x Kensington lock
1x Padlock loop
2x USB 2.0 Type-A
2x USB 3.2 Gen 1 Type-A
1x FLEX I/O port (DP1.4 HBR3)</v>
      </c>
      <c r="AE22" t="str">
        <f t="shared" si="26"/>
        <v>1x Headphone
1x 3.5 mm combo audio jack (Mic in or Headphone out)
2x USB 2.0 Type-A
2x USB 3.2 Gen 2 Type-A</v>
      </c>
      <c r="AF22" t="str">
        <f t="shared" si="27"/>
        <v>D501SER</v>
      </c>
      <c r="AG22" t="str" cm="1">
        <f t="array" ref="AG22">IF(AJ22="","",IFERROR(RIGHT(AF22,LEN(AF22)-MAX(ISNUMBER(--MID(AF22,_xlfn.SEQUENCE(LEN(AF22)),1))*_xlfn.SEQUENCE(LEN(AF22)))),""))</f>
        <v>SER</v>
      </c>
      <c r="AH22" t="str">
        <f t="shared" si="28"/>
        <v>SFF</v>
      </c>
      <c r="AI22" s="27"/>
      <c r="AJ22" t="str">
        <v>90PF05M1-M01MX0</v>
      </c>
      <c r="AK22" t="str">
        <v>D501SER-585000001W</v>
      </c>
      <c r="AL22" t="str">
        <v>VSPF05M1-BU0010</v>
      </c>
      <c r="AM22" t="str">
        <v>8.6L</v>
      </c>
      <c r="AN22" t="str">
        <v>Black</v>
      </c>
      <c r="AO22" t="str">
        <v>Small form factor</v>
      </c>
      <c r="AP22" t="str">
        <v>Windows 11 Home</v>
      </c>
      <c r="AQ22">
        <v>0</v>
      </c>
      <c r="AR22" t="str">
        <v>Intel® Core™ i5-14500 Processor 2.6GHz (24MB Cache, up to 5.0GHz, 14 cores, 20 Threads)
N/A</v>
      </c>
      <c r="AS22" t="str">
        <v/>
      </c>
      <c r="AT22" t="str">
        <v>Intel® B760 Chipset</v>
      </c>
      <c r="AU22" t="str">
        <v>8GB DDR5 U-DIMM</v>
      </c>
      <c r="AV22" t="str">
        <v>Memory speed is 5600MHz, but run at 4000~4400MHz.</v>
      </c>
      <c r="AW22" t="str">
        <v>64GB</v>
      </c>
      <c r="AX22" t="str">
        <v/>
      </c>
      <c r="AY22" t="str">
        <v>Intel® UHD Graphics 770</v>
      </c>
      <c r="AZ22" t="str">
        <v>512GB M.2 2280 NVMe™ PCIe® 4.0 SSD</v>
      </c>
      <c r="BA22">
        <v>0</v>
      </c>
      <c r="BB22" t="str">
        <v>Intel WGI219V 10/100/1000 Mbps, non-vPro</v>
      </c>
      <c r="BC22" t="str">
        <v>High Definition 7.1 Channel Audio</v>
      </c>
      <c r="BD22" t="str">
        <v>Wi-Fi 6E(802.11ax) (Dual band) 2*2 + Bluetooth® 5.3 Wireless Card</v>
      </c>
      <c r="BE22" s="58" t="str">
        <v>180W power supply (80+ Bronze, peak 228W)</v>
      </c>
      <c r="BF22" t="str">
        <v>1x RJ45 Gigabit Ethernet
1x HDMI 1.4
1x VGA Port
1x 7.1 channel audio (3 ports)
1x Kensington lock
1x Padlock loop
2x USB 2.0 Type-A
2x USB 3.2 Gen 1 Type-A
1x FLEX I/O port (DP1.4 HBR3)</v>
      </c>
      <c r="BG22" t="str">
        <v>1x Headphone
1x 3.5 mm combo audio jack (Mic in or Headphone out)
2x USB 2.0 Type-A
2x USB 3.2 Gen 2 Type-A</v>
      </c>
      <c r="BH22" t="str">
        <v>2.5" x 1
3.5" x 1</v>
      </c>
      <c r="BI22" t="str">
        <v>4 x SATA 6.0Gb/s ports</v>
      </c>
      <c r="BJ22" t="str">
        <v>1x PCIe® 4.0 x 16
2x PCIe® 3.0 x 1
1x M.2 2230 connector for storage
1x M.2 2280 connector for storage
1x M.2 connector for WiFi
2x DDR5 U-DIMM slot</v>
      </c>
      <c r="BK22" t="str">
        <v>Wired keyboard (USB)
Wired optical mouse (USB)</v>
      </c>
      <c r="BL22" t="str">
        <v>1 x COM port
Intrusion cable (Intrusion Switch)
Parallel port bracket
3.5" HDD assembly kit</v>
      </c>
      <c r="BM22" t="str">
        <v>09.30 x 29.60 x 30.90 cm (3.66" x 11.65" x 12.17")</v>
      </c>
      <c r="BN22" t="str">
        <v>06.00 kg (13.23 lbs)</v>
      </c>
      <c r="BO22" t="str">
        <v>System diagnosis
Fan profile
AppDeals</v>
      </c>
      <c r="BP22" t="str">
        <v>MyASUS_x000D_
ASUS Business Manager</v>
      </c>
      <c r="BQ22" t="str">
        <v>HDD User Password Protection and Security
Kensington Security Slot™(7x 3mm)
McAfee® 30 days free trial
Padlock loop
Trusted Platform Module (Firmware TPM)</v>
      </c>
      <c r="BR22" t="str">
        <v>McAfee® 30 days free trial</v>
      </c>
      <c r="BS22" t="str">
        <v>Trusted Platform Module (TPM) 2.0</v>
      </c>
      <c r="BT22" t="str">
        <v>EPEAT Gold
EPEAT Silver
Energy star 8.0
REACH
RoHS</v>
      </c>
      <c r="BU22" t="str">
        <v>1Y OnSite Service
 Accidental Damage Protection + 2Y OnSite Service</v>
      </c>
    </row>
    <row r="23" spans="1:73" ht="14.4">
      <c r="A23" t="str">
        <v>D501SER-585000001X</v>
      </c>
      <c r="B23" t="str">
        <f>IF(
  ISBLANK(AJ23),
  "",
  IF(
    LEFT(AF23,1)="S",
    _xlfn.XLOOKUP(LEFT(AF23,3),'MKT name rule'!$B$2:$B$522,'MKT name rule'!$C$2:$C$522,"Not found") &amp; " " &amp; AF23,
    _xlfn.XLOOKUP(LEFT(AF23,3),'MKT name rule'!$B$2:$B$522,'MKT name rule'!$C$2:$C$522,"Not found") &amp; " " &amp; AH23
  )
)</f>
        <v>Not found SFF</v>
      </c>
      <c r="C23" t="str">
        <f t="shared" si="0"/>
        <v>90PF05M1-M01MY0</v>
      </c>
      <c r="D23" s="20" t="str">
        <f t="shared" si="1"/>
        <v>Not found SFF (i5-14500/8GB/512GB/Win 11 Home/D501SER)</v>
      </c>
      <c r="E23" s="20" t="str">
        <f t="shared" si="2"/>
        <v>Intel® Core™ i5-14500 2.6GHz</v>
      </c>
      <c r="F23" t="str">
        <f t="shared" si="29"/>
        <v>Intel® UHD Graphics 770</v>
      </c>
      <c r="G23" t="str">
        <f t="shared" si="3"/>
        <v>Windows 11 Home</v>
      </c>
      <c r="H23" t="str">
        <f t="shared" si="4"/>
        <v>Not Included</v>
      </c>
      <c r="I23" t="str">
        <f t="shared" si="5"/>
        <v>21.5"</v>
      </c>
      <c r="J23" t="str">
        <f t="shared" si="6"/>
        <v>FHD (1920 x 1080) 16:9</v>
      </c>
      <c r="K23" t="str">
        <f t="shared" si="7"/>
        <v>250nits</v>
      </c>
      <c r="L23" t="str">
        <f t="shared" si="8"/>
        <v>8GB DDR5 U-DIMM</v>
      </c>
      <c r="M23" t="str">
        <f t="shared" si="9"/>
        <v>512GB M.2 2280 NVMe™ PCIe® 4.0 SSD</v>
      </c>
      <c r="N23"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3" t="str">
        <f t="shared" si="11"/>
        <v>06.00 kg</v>
      </c>
      <c r="P23" t="str">
        <f t="shared" si="12"/>
        <v>09.30 x 29.60 x 30.90 cm</v>
      </c>
      <c r="Q23" t="str">
        <f t="shared" si="13"/>
        <v>1x PCIe® 4.0 x 16
2x PCIe® 3.0 x 1
1x M.2 2230 connector for storage
1x M.2 2280 connector for storage
1x M.2 connector for WiFi
2x DDR5 U-DIMM slot</v>
      </c>
      <c r="R23" t="str">
        <f t="shared" si="14"/>
        <v>Wired keyboard (USB)
Wired optical mouse (USB)</v>
      </c>
      <c r="S23" t="str">
        <f t="shared" si="15"/>
        <v>No Battery</v>
      </c>
      <c r="T23" t="str">
        <f t="shared" si="16"/>
        <v>180W</v>
      </c>
      <c r="U23" t="str">
        <f t="shared" si="17"/>
        <v>HDD User Password Protection and Security
Kensington Security Slot™(7x 3mm)
McAfee® 30 days free trial
Padlock loop
Trusted Platform Module (Firmware TPM)</v>
      </c>
      <c r="V23" t="str">
        <f t="shared" si="18"/>
        <v>Intel® Core™ i5-14500 Processor 2.6GHz (24MB Cache, up to 5.0GHz, 14 cores, 20 Threads)
N/A</v>
      </c>
      <c r="W23" t="str">
        <f t="shared" si="19"/>
        <v>Intel® Core™ i5-14500 2.6GHz</v>
      </c>
      <c r="X23" t="str">
        <f t="shared" si="20"/>
        <v>i5-14500</v>
      </c>
      <c r="Y23" t="str">
        <f t="shared" si="21"/>
        <v>i5-14500</v>
      </c>
      <c r="Z23" t="str">
        <f t="shared" si="30"/>
        <v>Win 11 Home</v>
      </c>
      <c r="AA23" t="str">
        <f t="shared" si="22"/>
        <v/>
      </c>
      <c r="AB23" t="str">
        <f t="shared" si="23"/>
        <v>8GB</v>
      </c>
      <c r="AC23" t="str">
        <f t="shared" si="24"/>
        <v>512GB</v>
      </c>
      <c r="AD23" t="str">
        <f t="shared" si="25"/>
        <v>1x RJ45 Gigabit Ethernet
1x HDMI 1.4
1x VGA Port
1x 7.1 channel audio (3 ports)
1x Kensington lock
1x Padlock loop
2x USB 2.0 Type-A
2x USB 3.2 Gen 1 Type-A
1x FLEX I/O port (DP1.4 HBR3)</v>
      </c>
      <c r="AE23" t="str">
        <f t="shared" si="26"/>
        <v>1x Headphone
1x 3.5 mm combo audio jack (Mic in or Headphone out)
2x USB 2.0 Type-A
2x USB 3.2 Gen 2 Type-A</v>
      </c>
      <c r="AF23" t="str">
        <f t="shared" si="27"/>
        <v>D501SER</v>
      </c>
      <c r="AG23" t="str" cm="1">
        <f t="array" ref="AG23">IF(AJ23="","",IFERROR(RIGHT(AF23,LEN(AF23)-MAX(ISNUMBER(--MID(AF23,_xlfn.SEQUENCE(LEN(AF23)),1))*_xlfn.SEQUENCE(LEN(AF23)))),""))</f>
        <v>SER</v>
      </c>
      <c r="AH23" t="str">
        <f t="shared" si="28"/>
        <v>SFF</v>
      </c>
      <c r="AI23" s="27"/>
      <c r="AJ23" t="str">
        <v>90PF05M1-M01MY0</v>
      </c>
      <c r="AK23" t="str">
        <v>D501SER-585000001X</v>
      </c>
      <c r="AL23" t="str">
        <v>VSPF05M1-BU0010</v>
      </c>
      <c r="AM23" t="str">
        <v>8.6L</v>
      </c>
      <c r="AN23" t="str">
        <v>Black</v>
      </c>
      <c r="AO23" t="str">
        <v>Small form factor</v>
      </c>
      <c r="AP23" t="str">
        <v>Windows 11 Home</v>
      </c>
      <c r="AQ23">
        <v>0</v>
      </c>
      <c r="AR23" t="str">
        <v>Intel® Core™ i5-14500 Processor 2.6GHz (24MB Cache, up to 5.0GHz, 14 cores, 20 Threads)
N/A</v>
      </c>
      <c r="AS23" t="str">
        <v/>
      </c>
      <c r="AT23" t="str">
        <v>Intel® B760 Chipset</v>
      </c>
      <c r="AU23" t="str">
        <v>8GB DDR5 U-DIMM</v>
      </c>
      <c r="AV23" t="str">
        <v>Memory speed is 5600MHz, but run at 4000~4400MHz.</v>
      </c>
      <c r="AW23" t="str">
        <v>64GB</v>
      </c>
      <c r="AX23" t="str">
        <v/>
      </c>
      <c r="AY23" t="str">
        <v>Intel® UHD Graphics 770</v>
      </c>
      <c r="AZ23" t="str">
        <v>512GB M.2 2280 NVMe™ PCIe® 4.0 SSD</v>
      </c>
      <c r="BA23">
        <v>0</v>
      </c>
      <c r="BB23" t="str">
        <v>Intel WGI219V 10/100/1000 Mbps, non-vPro</v>
      </c>
      <c r="BC23" t="str">
        <v>High Definition 7.1 Channel Audio</v>
      </c>
      <c r="BD23" t="str">
        <v>Wi-Fi 6E(802.11ax) (Dual band) 2*2 + Bluetooth® 5.3 Wireless Card</v>
      </c>
      <c r="BE23" s="58" t="str">
        <v>180W power supply (80+ Bronze, peak 228W)</v>
      </c>
      <c r="BF23" t="str">
        <v>1x RJ45 Gigabit Ethernet
1x HDMI 1.4
1x VGA Port
1x 7.1 channel audio (3 ports)
1x Kensington lock
1x Padlock loop
2x USB 2.0 Type-A
2x USB 3.2 Gen 1 Type-A
1x FLEX I/O port (DP1.4 HBR3)</v>
      </c>
      <c r="BG23" t="str">
        <v>1x Headphone
1x 3.5 mm combo audio jack (Mic in or Headphone out)
2x USB 2.0 Type-A
2x USB 3.2 Gen 2 Type-A</v>
      </c>
      <c r="BH23" t="str">
        <v>2.5" x 1
3.5" x 1</v>
      </c>
      <c r="BI23" t="str">
        <v>4 x SATA 6.0Gb/s ports</v>
      </c>
      <c r="BJ23" t="str">
        <v>1x PCIe® 4.0 x 16
2x PCIe® 3.0 x 1
1x M.2 2230 connector for storage
1x M.2 2280 connector for storage
1x M.2 connector for WiFi
2x DDR5 U-DIMM slot</v>
      </c>
      <c r="BK23" t="str">
        <v>Wired keyboard (USB)
Wired optical mouse (USB)</v>
      </c>
      <c r="BL23" t="str">
        <v>1 x COM port
Intrusion cable (Intrusion Switch)
Parallel port bracket
3.5" HDD assembly kit</v>
      </c>
      <c r="BM23" t="str">
        <v>09.30 x 29.60 x 30.90 cm (3.66" x 11.65" x 12.17")</v>
      </c>
      <c r="BN23" t="str">
        <v>06.00 kg (13.23 lbs)</v>
      </c>
      <c r="BO23" t="str">
        <v>System diagnosis
Fan profile
AppDeals</v>
      </c>
      <c r="BP23" t="str">
        <v>MyASUS_x000D_
ASUS Business Manager</v>
      </c>
      <c r="BQ23" t="str">
        <v>HDD User Password Protection and Security
Kensington Security Slot™(7x 3mm)
McAfee® 30 days free trial
Padlock loop
Trusted Platform Module (Firmware TPM)</v>
      </c>
      <c r="BR23" t="str">
        <v>McAfee® 30 days free trial</v>
      </c>
      <c r="BS23" t="str">
        <v>Trusted Platform Module (TPM) 2.0</v>
      </c>
      <c r="BT23" t="str">
        <v>EPEAT Gold
EPEAT Silver
Energy star 8.0
REACH
RoHS</v>
      </c>
      <c r="BU23" t="str">
        <v>1Y OnSite Service
 Accidental Damage Protection + 2Y OnSite Service</v>
      </c>
    </row>
    <row r="24" spans="1:73" ht="14.4">
      <c r="A24" t="str">
        <v>D501SER-785000001W</v>
      </c>
      <c r="B24" t="str">
        <f>IF(
  ISBLANK(AJ24),
  "",
  IF(
    LEFT(AF24,1)="S",
    _xlfn.XLOOKUP(LEFT(AF24,3),'MKT name rule'!$B$2:$B$522,'MKT name rule'!$C$2:$C$522,"Not found") &amp; " " &amp; AF24,
    _xlfn.XLOOKUP(LEFT(AF24,3),'MKT name rule'!$B$2:$B$522,'MKT name rule'!$C$2:$C$522,"Not found") &amp; " " &amp; AH24
  )
)</f>
        <v>Not found SFF</v>
      </c>
      <c r="C24" t="str">
        <f t="shared" si="0"/>
        <v>90PF05M1-M01MZ0</v>
      </c>
      <c r="D24" s="20" t="str">
        <f t="shared" si="1"/>
        <v>Not found SFF (i7-14700/8GB/512GB/Win 11 Home/D501SER)</v>
      </c>
      <c r="E24" s="20" t="str">
        <f t="shared" si="2"/>
        <v>Intel® Core™ i7-14700 2.1GHz</v>
      </c>
      <c r="F24" t="str">
        <f t="shared" si="29"/>
        <v>Intel® UHD Graphics 770</v>
      </c>
      <c r="G24" t="str">
        <f t="shared" si="3"/>
        <v>Windows 11 Home</v>
      </c>
      <c r="H24" t="str">
        <f t="shared" si="4"/>
        <v>Not Included</v>
      </c>
      <c r="I24" t="str">
        <f t="shared" si="5"/>
        <v>21.5"</v>
      </c>
      <c r="J24" t="str">
        <f t="shared" si="6"/>
        <v>FHD (1920 x 1080) 16:9</v>
      </c>
      <c r="K24" t="str">
        <f t="shared" si="7"/>
        <v>250nits</v>
      </c>
      <c r="L24" t="str">
        <f t="shared" si="8"/>
        <v>8GB DDR5 U-DIMM</v>
      </c>
      <c r="M24" t="str">
        <f t="shared" si="9"/>
        <v>512GB M.2 2280 NVMe™ PCIe® 4.0 SSD</v>
      </c>
      <c r="N24"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4" t="str">
        <f t="shared" si="11"/>
        <v>06.00 kg</v>
      </c>
      <c r="P24" t="str">
        <f t="shared" si="12"/>
        <v>09.30 x 29.60 x 30.90 cm</v>
      </c>
      <c r="Q24" t="str">
        <f t="shared" si="13"/>
        <v>1x PCIe® 4.0 x 16
2x PCIe® 3.0 x 1
1x M.2 2230 connector for storage
1x M.2 2280 connector for storage
1x M.2 connector for WiFi
2x DDR5 U-DIMM slot</v>
      </c>
      <c r="R24" t="str">
        <f t="shared" si="14"/>
        <v>Wired keyboard (USB)
Wired optical mouse (USB)</v>
      </c>
      <c r="S24" t="str">
        <f t="shared" si="15"/>
        <v>No Battery</v>
      </c>
      <c r="T24" t="str">
        <f t="shared" si="16"/>
        <v>180W</v>
      </c>
      <c r="U24" t="str">
        <f t="shared" si="17"/>
        <v>HDD User Password Protection and Security
Kensington Security Slot™(7x 3mm)
McAfee® 30 days free trial
Padlock loop
Trusted Platform Module (Firmware TPM)</v>
      </c>
      <c r="V24" t="str">
        <f t="shared" si="18"/>
        <v>Intel® Core™ i7-14700 Processor 2.1GHz (33MB Cache, up to 5.3GHz, 20 cores, 28 Threads)
N/A</v>
      </c>
      <c r="W24" t="str">
        <f t="shared" si="19"/>
        <v>Intel® Core™ i7-14700 2.1GHz</v>
      </c>
      <c r="X24" t="str">
        <f t="shared" si="20"/>
        <v>i7-14700</v>
      </c>
      <c r="Y24" t="str">
        <f t="shared" si="21"/>
        <v>i7-14700</v>
      </c>
      <c r="Z24" t="str">
        <f t="shared" si="30"/>
        <v>Win 11 Home</v>
      </c>
      <c r="AA24" t="str">
        <f t="shared" si="22"/>
        <v/>
      </c>
      <c r="AB24" t="str">
        <f t="shared" si="23"/>
        <v>8GB</v>
      </c>
      <c r="AC24" t="str">
        <f t="shared" si="24"/>
        <v>512GB</v>
      </c>
      <c r="AD24" t="str">
        <f t="shared" si="25"/>
        <v>1x RJ45 Gigabit Ethernet
1x HDMI 1.4
1x VGA Port
1x 7.1 channel audio (3 ports)
1x Kensington lock
1x Padlock loop
2x USB 2.0 Type-A
2x USB 3.2 Gen 1 Type-A
1x FLEX I/O port (DP1.4 HBR3)</v>
      </c>
      <c r="AE24" t="str">
        <f t="shared" si="26"/>
        <v>1x Headphone
1x 3.5 mm combo audio jack (Mic in or Headphone out)
2x USB 2.0 Type-A
2x USB 3.2 Gen 2 Type-A</v>
      </c>
      <c r="AF24" t="str">
        <f t="shared" si="27"/>
        <v>D501SER</v>
      </c>
      <c r="AG24" t="str" cm="1">
        <f t="array" ref="AG24">IF(AJ24="","",IFERROR(RIGHT(AF24,LEN(AF24)-MAX(ISNUMBER(--MID(AF24,_xlfn.SEQUENCE(LEN(AF24)),1))*_xlfn.SEQUENCE(LEN(AF24)))),""))</f>
        <v>SER</v>
      </c>
      <c r="AH24" t="str">
        <f t="shared" si="28"/>
        <v>SFF</v>
      </c>
      <c r="AI24" s="27"/>
      <c r="AJ24" t="str">
        <v>90PF05M1-M01MZ0</v>
      </c>
      <c r="AK24" t="str">
        <v>D501SER-785000001W</v>
      </c>
      <c r="AL24" t="str">
        <v>VSPF05M1-BU0010</v>
      </c>
      <c r="AM24" t="str">
        <v>8.6L</v>
      </c>
      <c r="AN24" t="str">
        <v>Black</v>
      </c>
      <c r="AO24" t="str">
        <v>Small form factor</v>
      </c>
      <c r="AP24" t="str">
        <v>Windows 11 Home</v>
      </c>
      <c r="AQ24">
        <v>0</v>
      </c>
      <c r="AR24" t="str">
        <v>Intel® Core™ i7-14700 Processor 2.1GHz (33MB Cache, up to 5.3GHz, 20 cores, 28 Threads)
N/A</v>
      </c>
      <c r="AS24" t="str">
        <v/>
      </c>
      <c r="AT24" t="str">
        <v>Intel® B760 Chipset</v>
      </c>
      <c r="AU24" t="str">
        <v>8GB DDR5 U-DIMM</v>
      </c>
      <c r="AV24" t="str">
        <v>Memory speed is 5600MHz, but run at 4000~4400MHz.</v>
      </c>
      <c r="AW24" t="str">
        <v>64GB</v>
      </c>
      <c r="AX24" t="str">
        <v/>
      </c>
      <c r="AY24" t="str">
        <v>Intel® UHD Graphics 770</v>
      </c>
      <c r="AZ24" t="str">
        <v>512GB M.2 2280 NVMe™ PCIe® 4.0 SSD</v>
      </c>
      <c r="BA24">
        <v>0</v>
      </c>
      <c r="BB24" t="str">
        <v>Intel WGI219V 10/100/1000 Mbps, non-vPro</v>
      </c>
      <c r="BC24" t="str">
        <v>High Definition 7.1 Channel Audio</v>
      </c>
      <c r="BD24" t="str">
        <v>Wi-Fi 6E(802.11ax) (Dual band) 2*2 + Bluetooth® 5.3 Wireless Card</v>
      </c>
      <c r="BE24" s="58" t="str">
        <v>180W power supply (80+ Bronze, peak 228W)</v>
      </c>
      <c r="BF24" t="str">
        <v>1x RJ45 Gigabit Ethernet
1x HDMI 1.4
1x VGA Port
1x 7.1 channel audio (3 ports)
1x Kensington lock
1x Padlock loop
2x USB 2.0 Type-A
2x USB 3.2 Gen 1 Type-A
1x FLEX I/O port (DP1.4 HBR3)</v>
      </c>
      <c r="BG24" t="str">
        <v>1x Headphone
1x 3.5 mm combo audio jack (Mic in or Headphone out)
2x USB 2.0 Type-A
2x USB 3.2 Gen 2 Type-A</v>
      </c>
      <c r="BH24" t="str">
        <v>2.5" x 1
3.5" x 1</v>
      </c>
      <c r="BI24" t="str">
        <v>4 x SATA 6.0Gb/s ports</v>
      </c>
      <c r="BJ24" t="str">
        <v>1x PCIe® 4.0 x 16
2x PCIe® 3.0 x 1
1x M.2 2230 connector for storage
1x M.2 2280 connector for storage
1x M.2 connector for WiFi
2x DDR5 U-DIMM slot</v>
      </c>
      <c r="BK24" t="str">
        <v>Wired keyboard (USB)
Wired optical mouse (USB)</v>
      </c>
      <c r="BL24" t="str">
        <v>1 x COM port
Intrusion cable (Intrusion Switch)
Parallel port bracket
3.5" HDD assembly kit</v>
      </c>
      <c r="BM24" t="str">
        <v>09.30 x 29.60 x 30.90 cm (3.66" x 11.65" x 12.17")</v>
      </c>
      <c r="BN24" t="str">
        <v>06.00 kg (13.23 lbs)</v>
      </c>
      <c r="BO24" t="str">
        <v>System diagnosis
Fan profile
AppDeals</v>
      </c>
      <c r="BP24" t="str">
        <v>MyASUS_x000D_
ASUS Business Manager</v>
      </c>
      <c r="BQ24" t="str">
        <v>HDD User Password Protection and Security
Kensington Security Slot™(7x 3mm)
McAfee® 30 days free trial
Padlock loop
Trusted Platform Module (Firmware TPM)</v>
      </c>
      <c r="BR24" t="str">
        <v>McAfee® 30 days free trial</v>
      </c>
      <c r="BS24" t="str">
        <v>Trusted Platform Module (TPM) 2.0</v>
      </c>
      <c r="BT24" t="str">
        <v>EPEAT Gold
EPEAT Silver
Energy star 8.0
REACH
RoHS</v>
      </c>
      <c r="BU24" t="str">
        <v>1Y OnSite Service
 Accidental Damage Protection + 2Y OnSite Service</v>
      </c>
    </row>
    <row r="25" spans="1:73" ht="14.4">
      <c r="A25" t="str">
        <v>D501SER-785000001X</v>
      </c>
      <c r="B25" t="str">
        <f>IF(
  ISBLANK(AJ25),
  "",
  IF(
    LEFT(AF25,1)="S",
    _xlfn.XLOOKUP(LEFT(AF25,3),'MKT name rule'!$B$2:$B$522,'MKT name rule'!$C$2:$C$522,"Not found") &amp; " " &amp; AF25,
    _xlfn.XLOOKUP(LEFT(AF25,3),'MKT name rule'!$B$2:$B$522,'MKT name rule'!$C$2:$C$522,"Not found") &amp; " " &amp; AH25
  )
)</f>
        <v>Not found SFF</v>
      </c>
      <c r="C25" t="str">
        <f t="shared" si="0"/>
        <v>90PF05M1-M01N00</v>
      </c>
      <c r="D25" s="20" t="str">
        <f t="shared" si="1"/>
        <v>Not found SFF (i7-14700/8GB/512GB/Win 11 Pro/D501SER)</v>
      </c>
      <c r="E25" s="20" t="str">
        <f t="shared" si="2"/>
        <v>Intel® Core™ i7-14700 2.1GHz</v>
      </c>
      <c r="F25" t="str">
        <f t="shared" si="29"/>
        <v>Intel® UHD Graphics 770</v>
      </c>
      <c r="G25" t="str">
        <f t="shared" si="3"/>
        <v>Windows 11 Pro</v>
      </c>
      <c r="H25" t="str">
        <f t="shared" si="4"/>
        <v>Not Included</v>
      </c>
      <c r="I25" t="str">
        <f t="shared" si="5"/>
        <v>21.5"</v>
      </c>
      <c r="J25" t="str">
        <f t="shared" si="6"/>
        <v>FHD (1920 x 1080) 16:9</v>
      </c>
      <c r="K25" t="str">
        <f t="shared" si="7"/>
        <v>250nits</v>
      </c>
      <c r="L25" t="str">
        <f t="shared" si="8"/>
        <v>8GB DDR5 U-DIMM</v>
      </c>
      <c r="M25" t="str">
        <f t="shared" si="9"/>
        <v>512GB M.2 2280 NVMe™ PCIe® 4.0 SSD</v>
      </c>
      <c r="N25"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5" t="str">
        <f t="shared" si="11"/>
        <v>06.00 kg</v>
      </c>
      <c r="P25" t="str">
        <f t="shared" si="12"/>
        <v>09.30 x 29.60 x 30.90 cm</v>
      </c>
      <c r="Q25" t="str">
        <f t="shared" si="13"/>
        <v>1x PCIe® 4.0 x 16
2x PCIe® 3.0 x 1
1x M.2 2230 connector for storage
1x M.2 2280 connector for storage
1x M.2 connector for WiFi
2x DDR5 U-DIMM slot</v>
      </c>
      <c r="R25" t="str">
        <f t="shared" si="14"/>
        <v>Wired keyboard (USB)
Wired optical mouse (USB)</v>
      </c>
      <c r="S25" t="str">
        <f t="shared" si="15"/>
        <v>No Battery</v>
      </c>
      <c r="T25" t="str">
        <f t="shared" si="16"/>
        <v>180W</v>
      </c>
      <c r="U25" t="str">
        <f t="shared" si="17"/>
        <v>HDD User Password Protection and Security
Kensington Security Slot™(7x 3mm)
McAfee® 30 days free trial
Padlock loop
Trusted Platform Module (Firmware TPM)</v>
      </c>
      <c r="V25" t="str">
        <f t="shared" si="18"/>
        <v>Intel® Core™ i7-14700 Processor 2.1GHz (33MB Cache, up to 5.3GHz, 20 cores, 28 Threads)
N/A</v>
      </c>
      <c r="W25" t="str">
        <f t="shared" si="19"/>
        <v>Intel® Core™ i7-14700 2.1GHz</v>
      </c>
      <c r="X25" t="str">
        <f t="shared" si="20"/>
        <v>i7-14700</v>
      </c>
      <c r="Y25" t="str">
        <f t="shared" si="21"/>
        <v>i7-14700</v>
      </c>
      <c r="Z25" t="str">
        <f t="shared" si="30"/>
        <v>Win 11 Pro</v>
      </c>
      <c r="AA25" t="str">
        <f t="shared" si="22"/>
        <v/>
      </c>
      <c r="AB25" t="str">
        <f t="shared" si="23"/>
        <v>8GB</v>
      </c>
      <c r="AC25" t="str">
        <f t="shared" si="24"/>
        <v>512GB</v>
      </c>
      <c r="AD25" t="str">
        <f t="shared" si="25"/>
        <v>1x RJ45 Gigabit Ethernet
1x HDMI 1.4
1x VGA Port
1x 7.1 channel audio (3 ports)
1x Kensington lock
1x Padlock loop
2x USB 2.0 Type-A
2x USB 3.2 Gen 1 Type-A
1x FLEX I/O port (DP1.4 HBR3)</v>
      </c>
      <c r="AE25" t="str">
        <f t="shared" si="26"/>
        <v>1x Headphone
1x 3.5 mm combo audio jack (Mic in or Headphone out)
2x USB 2.0 Type-A
2x USB 3.2 Gen 2 Type-A</v>
      </c>
      <c r="AF25" t="str">
        <f t="shared" si="27"/>
        <v>D501SER</v>
      </c>
      <c r="AG25" t="str" cm="1">
        <f t="array" ref="AG25">IF(AJ25="","",IFERROR(RIGHT(AF25,LEN(AF25)-MAX(ISNUMBER(--MID(AF25,_xlfn.SEQUENCE(LEN(AF25)),1))*_xlfn.SEQUENCE(LEN(AF25)))),""))</f>
        <v>SER</v>
      </c>
      <c r="AH25" t="str">
        <f t="shared" si="28"/>
        <v>SFF</v>
      </c>
      <c r="AI25" s="27"/>
      <c r="AJ25" t="str">
        <v>90PF05M1-M01N00</v>
      </c>
      <c r="AK25" t="str">
        <v>D501SER-785000001X</v>
      </c>
      <c r="AL25" t="str">
        <v>VSPF05M1-BU0010</v>
      </c>
      <c r="AM25" t="str">
        <v>8.6L</v>
      </c>
      <c r="AN25" t="str">
        <v>Black</v>
      </c>
      <c r="AO25" t="str">
        <v>Small form factor</v>
      </c>
      <c r="AP25" t="str">
        <v>Windows 11 Pro - ASUS recommends Windows 11 Pro for business</v>
      </c>
      <c r="AQ25">
        <v>0</v>
      </c>
      <c r="AR25" t="str">
        <v>Intel® Core™ i7-14700 Processor 2.1GHz (33MB Cache, up to 5.3GHz, 20 cores, 28 Threads)
N/A</v>
      </c>
      <c r="AS25" t="str">
        <v/>
      </c>
      <c r="AT25" t="str">
        <v>Intel® B760 Chipset</v>
      </c>
      <c r="AU25" t="str">
        <v>8GB DDR5 U-DIMM</v>
      </c>
      <c r="AV25" t="str">
        <v>Memory speed is 5600MHz, but run at 4000~4400MHz.</v>
      </c>
      <c r="AW25" t="str">
        <v>64GB</v>
      </c>
      <c r="AX25" t="str">
        <v/>
      </c>
      <c r="AY25" t="str">
        <v>Intel® UHD Graphics 770</v>
      </c>
      <c r="AZ25" t="str">
        <v>512GB M.2 2280 NVMe™ PCIe® 4.0 SSD</v>
      </c>
      <c r="BA25">
        <v>0</v>
      </c>
      <c r="BB25" t="str">
        <v>Intel WGI219V 10/100/1000 Mbps, non-vPro</v>
      </c>
      <c r="BC25" t="str">
        <v>High Definition 7.1 Channel Audio</v>
      </c>
      <c r="BD25" t="str">
        <v>Wi-Fi 6E(802.11ax) (Dual band) 2*2 + Bluetooth® 5.3 Wireless Card</v>
      </c>
      <c r="BE25" s="58" t="str">
        <v>180W power supply (80+ Bronze, peak 228W)</v>
      </c>
      <c r="BF25" t="str">
        <v>1x RJ45 Gigabit Ethernet
1x HDMI 1.4
1x VGA Port
1x 7.1 channel audio (3 ports)
1x Kensington lock
1x Padlock loop
2x USB 2.0 Type-A
2x USB 3.2 Gen 1 Type-A
1x FLEX I/O port (DP1.4 HBR3)</v>
      </c>
      <c r="BG25" t="str">
        <v>1x Headphone
1x 3.5 mm combo audio jack (Mic in or Headphone out)
2x USB 2.0 Type-A
2x USB 3.2 Gen 2 Type-A</v>
      </c>
      <c r="BH25" t="str">
        <v>2.5" x 1
3.5" x 1</v>
      </c>
      <c r="BI25" t="str">
        <v>4 x SATA 6.0Gb/s ports</v>
      </c>
      <c r="BJ25" t="str">
        <v>1x PCIe® 4.0 x 16
2x PCIe® 3.0 x 1
1x M.2 2230 connector for storage
1x M.2 2280 connector for storage
1x M.2 connector for WiFi
2x DDR5 U-DIMM slot</v>
      </c>
      <c r="BK25" t="str">
        <v>Wired keyboard (USB)
Wired optical mouse (USB)</v>
      </c>
      <c r="BL25" t="str">
        <v>1 x COM port
Intrusion cable (Intrusion Switch)
Parallel port bracket
3.5" HDD assembly kit</v>
      </c>
      <c r="BM25" t="str">
        <v>09.30 x 29.60 x 30.90 cm (3.66" x 11.65" x 12.17")</v>
      </c>
      <c r="BN25" t="str">
        <v>06.00 kg (13.23 lbs)</v>
      </c>
      <c r="BO25" t="str">
        <v>System diagnosis
Fan profile
AppDeals</v>
      </c>
      <c r="BP25" t="str">
        <v>MyASUS_x000D_
ASUS Business Manager</v>
      </c>
      <c r="BQ25" t="str">
        <v>HDD User Password Protection and Security
Kensington Security Slot™(7x 3mm)
McAfee® 30 days free trial
Padlock loop
Trusted Platform Module (Firmware TPM)</v>
      </c>
      <c r="BR25" t="str">
        <v>McAfee® 30 days free trial</v>
      </c>
      <c r="BS25" t="str">
        <v>Trusted Platform Module (TPM) 2.0</v>
      </c>
      <c r="BT25" t="str">
        <v>EPEAT Gold
EPEAT Silver
Energy star 8.0
REACH
RoHS</v>
      </c>
      <c r="BU25" t="str">
        <v>1Y OnSite Service
 Accidental Damage Protection + 2Y OnSite Service</v>
      </c>
    </row>
    <row r="26" spans="1:73" ht="14.4">
      <c r="A26" t="str">
        <v>DG500MER-385W</v>
      </c>
      <c r="B26" t="str">
        <f>IF(
  ISBLANK(AJ26),
  "",
  IF(
    LEFT(AF26,1)="S",
    _xlfn.XLOOKUP(LEFT(AF26,3),'MKT name rule'!$B$2:$B$522,'MKT name rule'!$C$2:$C$522,"Not found") &amp; " " &amp; AF26,
    _xlfn.XLOOKUP(LEFT(AF26,3),'MKT name rule'!$B$2:$B$522,'MKT name rule'!$C$2:$C$522,"Not found") &amp; " " &amp; AH26
  )
)</f>
        <v>Not found Mini Tower</v>
      </c>
      <c r="C26" t="str">
        <f t="shared" si="0"/>
        <v>90PF0551-M00020</v>
      </c>
      <c r="D26" s="20" t="str">
        <f t="shared" si="1"/>
        <v>Not found Mini Tower (i3-13100/8GB/512GB/Win 11 Home/DG500MER)</v>
      </c>
      <c r="E26" s="20" t="str">
        <f t="shared" si="2"/>
        <v>Intel® Core™ i3-13100 3.4GHz</v>
      </c>
      <c r="F26" t="str">
        <f t="shared" si="29"/>
        <v>Intel® UHD Graphics 770</v>
      </c>
      <c r="G26" t="str">
        <f t="shared" si="3"/>
        <v>Windows 11 Home</v>
      </c>
      <c r="H26" t="str">
        <f t="shared" si="4"/>
        <v>Not Included</v>
      </c>
      <c r="I26" t="str">
        <f t="shared" si="5"/>
        <v>21.5"</v>
      </c>
      <c r="J26" t="str">
        <f t="shared" si="6"/>
        <v>FHD (1920 x 1080) 16:9</v>
      </c>
      <c r="K26" t="str">
        <f t="shared" si="7"/>
        <v>250nits</v>
      </c>
      <c r="L26" t="str">
        <f t="shared" si="8"/>
        <v>8GB DDR5 U-DIMM</v>
      </c>
      <c r="M26" t="str">
        <f t="shared" si="9"/>
        <v>512GB M.2 2280 NVMe™ PCIe® 4.0 SSD</v>
      </c>
      <c r="N26" t="str">
        <f t="shared" si="10"/>
        <v>Front:
1x Headphone out
1x Line-in
1x MIC in
1x RJ45 Gigabit Ethernet
1x HDMI 1.4
1x VGA Port
2x USB 2.0 Type-A
2x USB 3.2 Gen 1 Type-A
Rear:
1x Headphone
1x 3.5mm combo audio jack
2x USB 2.0 Type-A
2x USB 3.2 Gen 2 Type-A</v>
      </c>
      <c r="O26" t="str">
        <f t="shared" si="11"/>
        <v>06.00 kg</v>
      </c>
      <c r="P26" t="str">
        <f t="shared" si="12"/>
        <v>29.60 x 15.50 x 34.70 cm</v>
      </c>
      <c r="Q26" t="str">
        <f t="shared" si="13"/>
        <v>1x PCIe® 4.0 x 16
2x PCIe® 3.0 x 1
1x M.2 connector for WiFi
2x DDR5 U-DIMM slot</v>
      </c>
      <c r="R26" t="str">
        <f t="shared" si="14"/>
        <v>Wired Keyboard (USB) with Antimicrobial Guard Technology
Wired optical Mouse (USB) with Antimicrobial Guard Technology</v>
      </c>
      <c r="S26" t="str">
        <f t="shared" si="15"/>
        <v>No Battery</v>
      </c>
      <c r="T26" t="str">
        <f t="shared" si="16"/>
        <v>300W</v>
      </c>
      <c r="U26" t="str">
        <f t="shared" si="17"/>
        <v>Kensington Security Slot™(7x 3mm)
Padlock loop
Trusted Platform Module (Firmware TPM)</v>
      </c>
      <c r="V26" t="str">
        <f t="shared" si="18"/>
        <v>Intel® Core™ i3-13100 Processor 3.4GHz (12MB Cache, up to 4.5GHz, 4 cores, 8 Threads)
N/A</v>
      </c>
      <c r="W26" t="str">
        <f t="shared" si="19"/>
        <v>Intel® Core™ i3-13100 3.4GHz</v>
      </c>
      <c r="X26" t="str">
        <f t="shared" si="20"/>
        <v>i3-13100</v>
      </c>
      <c r="Y26" t="str">
        <f t="shared" si="21"/>
        <v>i3-13100</v>
      </c>
      <c r="Z26" t="str">
        <f t="shared" si="30"/>
        <v>Win 11 Home</v>
      </c>
      <c r="AA26" t="str">
        <f t="shared" si="22"/>
        <v/>
      </c>
      <c r="AB26" t="str">
        <f t="shared" si="23"/>
        <v>8GB</v>
      </c>
      <c r="AC26" t="str">
        <f t="shared" si="24"/>
        <v>512GB</v>
      </c>
      <c r="AD26" t="str">
        <f t="shared" si="25"/>
        <v>1x Headphone out
1x Line-in
1x MIC in
1x RJ45 Gigabit Ethernet
1x HDMI 1.4
1x VGA Port
2x USB 2.0 Type-A
2x USB 3.2 Gen 1 Type-A</v>
      </c>
      <c r="AE26" t="str">
        <f t="shared" si="26"/>
        <v>1x Headphone
1x 3.5mm combo audio jack
2x USB 2.0 Type-A
2x USB 3.2 Gen 2 Type-A</v>
      </c>
      <c r="AF26" t="str">
        <f t="shared" si="27"/>
        <v>DG500MER</v>
      </c>
      <c r="AG26" t="str" cm="1">
        <f t="array" ref="AG26">IF(AJ26="","",IFERROR(RIGHT(AF26,LEN(AF26)-MAX(ISNUMBER(--MID(AF26,_xlfn.SEQUENCE(LEN(AF26)),1))*_xlfn.SEQUENCE(LEN(AF26)))),""))</f>
        <v>MER</v>
      </c>
      <c r="AH26" t="str">
        <f t="shared" si="28"/>
        <v>Mini Tower</v>
      </c>
      <c r="AI26" s="27"/>
      <c r="AJ26" t="str">
        <v>90PF0551-M00020</v>
      </c>
      <c r="AK26" t="str">
        <v>DG500MER-385W</v>
      </c>
      <c r="AL26" t="str">
        <v>VSPF0551-BU0010</v>
      </c>
      <c r="AM26" t="str">
        <v>15L</v>
      </c>
      <c r="AN26" t="str">
        <v>Black</v>
      </c>
      <c r="AO26" t="str">
        <v>Mini tower</v>
      </c>
      <c r="AP26" t="str">
        <v>Windows 11 Home</v>
      </c>
      <c r="AQ26">
        <v>0</v>
      </c>
      <c r="AR26" t="str">
        <v>Intel® Core™ i3-13100 Processor 3.4GHz (12MB Cache, up to 4.5GHz, 4 cores, 8 Threads)
N/A</v>
      </c>
      <c r="AS26" t="str">
        <v/>
      </c>
      <c r="AT26" t="str">
        <v>Intel® B760 Chipset</v>
      </c>
      <c r="AU26" t="str">
        <v>8GB DDR5 U-DIMM</v>
      </c>
      <c r="AV26" t="str">
        <v>Memory speed is 5600MHz, but clock down by processor setting.</v>
      </c>
      <c r="AW26" t="str">
        <v>64GB</v>
      </c>
      <c r="AX26">
        <v>0</v>
      </c>
      <c r="AY26" t="str">
        <v>Intel® UHD Graphics 770</v>
      </c>
      <c r="AZ26" t="str">
        <v>512GB M.2 2280 NVMe™ PCIe® 4.0 SSD</v>
      </c>
      <c r="BA26">
        <v>0</v>
      </c>
      <c r="BB26" t="str">
        <v>Intel WGI219V 10/100/1000 Mbps, non-vPro</v>
      </c>
      <c r="BC26" t="str">
        <v>High Definition 7.1 Channel Audio</v>
      </c>
      <c r="BD26" t="str">
        <v>Wi-Fi 6E(802.11ax) (Dual band) 2*2 + Bluetooth® 5.3 Wireless Card</v>
      </c>
      <c r="BE26" s="58" t="str">
        <v>300W power supply (80+ Platinum, peak 600W)</v>
      </c>
      <c r="BF26" t="str">
        <v>1x Headphone out
1x Line-in
1x MIC in
1x RJ45 Gigabit Ethernet
1x HDMI 1.4
1x VGA Port
2x USB 2.0 Type-A
2x USB 3.2 Gen 1 Type-A</v>
      </c>
      <c r="BG26" t="str">
        <v>1x Headphone
1x 3.5mm combo audio jack
2x USB 2.0 Type-A
2x USB 3.2 Gen 2 Type-A</v>
      </c>
      <c r="BH26" t="str">
        <v>3.5" x 1</v>
      </c>
      <c r="BI26" t="str">
        <v>4 x SATA 6.0Gb/s ports</v>
      </c>
      <c r="BJ26" t="str">
        <v>1x PCIe® 4.0 x 16
2x PCIe® 3.0 x 1
1x M.2 connector for WiFi
2x DDR5 U-DIMM slot</v>
      </c>
      <c r="BK26" t="str">
        <v>Wired Keyboard (USB) with Antimicrobial Guard Technology
Wired optical Mouse (USB) with Antimicrobial Guard Technology</v>
      </c>
      <c r="BL26" t="str">
        <v/>
      </c>
      <c r="BM26" t="str">
        <v>29.60 x 15.50 x 34.70 cm (11.65" x 6.10" x 13.66")</v>
      </c>
      <c r="BN26" t="str">
        <v>06.00 kg (13.23 lbs)</v>
      </c>
      <c r="BO26" t="str">
        <v>Fan profile
AppDeals
Link to MyASUS</v>
      </c>
      <c r="BP26" t="str">
        <v>MyASUS_x000D_
ASUS Business Manager</v>
      </c>
      <c r="BQ26" t="str">
        <v>Kensington Security Slot™(7x 3mm)
Padlock loop
Trusted Platform Module (Firmware TPM)</v>
      </c>
      <c r="BR26" t="str">
        <v>N/A</v>
      </c>
      <c r="BS26" t="str">
        <v>Trusted Platform Module (TPM) 2.0</v>
      </c>
      <c r="BT26" t="str">
        <v>EPEAT Gold
Energy star 8.0
REACH
RoHS</v>
      </c>
      <c r="BU26" t="str">
        <v>1Y Carry-In
 Accidental Damage Protection + 2Y Carry-In</v>
      </c>
    </row>
    <row r="27" spans="1:73" ht="14.4">
      <c r="A27" t="str">
        <v>DG500MER-585W</v>
      </c>
      <c r="B27" t="str">
        <f>IF(
  ISBLANK(AJ27),
  "",
  IF(
    LEFT(AF27,1)="S",
    _xlfn.XLOOKUP(LEFT(AF27,3),'MKT name rule'!$B$2:$B$522,'MKT name rule'!$C$2:$C$522,"Not found") &amp; " " &amp; AF27,
    _xlfn.XLOOKUP(LEFT(AF27,3),'MKT name rule'!$B$2:$B$522,'MKT name rule'!$C$2:$C$522,"Not found") &amp; " " &amp; AH27
  )
)</f>
        <v>Not found Mini Tower</v>
      </c>
      <c r="C27" t="str">
        <f t="shared" si="0"/>
        <v>90PF0551-M00030</v>
      </c>
      <c r="D27" s="20" t="str">
        <f t="shared" si="1"/>
        <v>Not found Mini Tower (i5-14400/8GB/512GB/Win 11 Home/DG500MER)</v>
      </c>
      <c r="E27" s="20" t="str">
        <f t="shared" si="2"/>
        <v>Intel® Core™ i5-14400 2.5GHz</v>
      </c>
      <c r="F27" t="str">
        <f t="shared" si="29"/>
        <v>Intel® UHD Graphics 730</v>
      </c>
      <c r="G27" t="str">
        <f t="shared" si="3"/>
        <v>Windows 11 Home</v>
      </c>
      <c r="H27" t="str">
        <f t="shared" si="4"/>
        <v>Not Included</v>
      </c>
      <c r="I27" t="str">
        <f t="shared" si="5"/>
        <v>21.5"</v>
      </c>
      <c r="J27" t="str">
        <f t="shared" si="6"/>
        <v>FHD (1920 x 1080) 16:9</v>
      </c>
      <c r="K27" t="str">
        <f t="shared" si="7"/>
        <v>250nits</v>
      </c>
      <c r="L27" t="str">
        <f t="shared" si="8"/>
        <v>8GB DDR5 U-DIMM</v>
      </c>
      <c r="M27" t="str">
        <f t="shared" si="9"/>
        <v>512GB M.2 2280 NVMe™ PCIe® 4.0 SSD</v>
      </c>
      <c r="N27" t="str">
        <f t="shared" si="10"/>
        <v>Front:
1x Headphone out
1x Line-in
1x MIC in
1x RJ45 Gigabit Ethernet
1x HDMI 1.4
1x VGA Port
2x USB 2.0 Type-A
2x USB 3.2 Gen 1 Type-A
Rear:
1x Headphone
1x 3.5mm combo audio jack
2x USB 2.0 Type-A
2x USB 3.2 Gen 2 Type-A</v>
      </c>
      <c r="O27" t="str">
        <f t="shared" si="11"/>
        <v>06.00 kg</v>
      </c>
      <c r="P27" t="str">
        <f t="shared" si="12"/>
        <v>29.60 x 15.50 x 34.70 cm</v>
      </c>
      <c r="Q27" t="str">
        <f t="shared" si="13"/>
        <v>1x PCIe® 4.0 x 16
2x PCIe® 3.0 x 1
1x M.2 connector for WiFi
2x DDR5 U-DIMM slot</v>
      </c>
      <c r="R27" t="str">
        <f t="shared" si="14"/>
        <v>Wired Keyboard (USB) with Antimicrobial Guard Technology
Wired optical Mouse (USB) with Antimicrobial Guard Technology</v>
      </c>
      <c r="S27" t="str">
        <f t="shared" si="15"/>
        <v>No Battery</v>
      </c>
      <c r="T27" t="str">
        <f t="shared" si="16"/>
        <v>300W</v>
      </c>
      <c r="U27" t="str">
        <f t="shared" si="17"/>
        <v>Kensington Security Slot™(7x 3mm)
Padlock loop
Trusted Platform Module (Firmware TPM)</v>
      </c>
      <c r="V27" t="str">
        <f t="shared" si="18"/>
        <v>Intel® Core™ i5-14400 Processor 2.5GHz (20MB Cache, up to 4.7GHz, 10 cores, 16 Threads)
N/A</v>
      </c>
      <c r="W27" t="str">
        <f t="shared" si="19"/>
        <v>Intel® Core™ i5-14400 2.5GHz</v>
      </c>
      <c r="X27" t="str">
        <f t="shared" si="20"/>
        <v>i5-14400</v>
      </c>
      <c r="Y27" t="str">
        <f t="shared" si="21"/>
        <v>i5-14400</v>
      </c>
      <c r="Z27" t="str">
        <f t="shared" si="30"/>
        <v>Win 11 Home</v>
      </c>
      <c r="AA27" t="str">
        <f t="shared" si="22"/>
        <v/>
      </c>
      <c r="AB27" t="str">
        <f t="shared" si="23"/>
        <v>8GB</v>
      </c>
      <c r="AC27" t="str">
        <f t="shared" si="24"/>
        <v>512GB</v>
      </c>
      <c r="AD27" t="str">
        <f t="shared" si="25"/>
        <v>1x Headphone out
1x Line-in
1x MIC in
1x RJ45 Gigabit Ethernet
1x HDMI 1.4
1x VGA Port
2x USB 2.0 Type-A
2x USB 3.2 Gen 1 Type-A</v>
      </c>
      <c r="AE27" t="str">
        <f t="shared" si="26"/>
        <v>1x Headphone
1x 3.5mm combo audio jack
2x USB 2.0 Type-A
2x USB 3.2 Gen 2 Type-A</v>
      </c>
      <c r="AF27" t="str">
        <f t="shared" si="27"/>
        <v>DG500MER</v>
      </c>
      <c r="AG27" t="str" cm="1">
        <f t="array" ref="AG27">IF(AJ27="","",IFERROR(RIGHT(AF27,LEN(AF27)-MAX(ISNUMBER(--MID(AF27,_xlfn.SEQUENCE(LEN(AF27)),1))*_xlfn.SEQUENCE(LEN(AF27)))),""))</f>
        <v>MER</v>
      </c>
      <c r="AH27" t="str">
        <f t="shared" si="28"/>
        <v>Mini Tower</v>
      </c>
      <c r="AI27" s="27"/>
      <c r="AJ27" t="str">
        <v>90PF0551-M00030</v>
      </c>
      <c r="AK27" t="str">
        <v>DG500MER-585W</v>
      </c>
      <c r="AL27" t="str">
        <v>VSPF0551-BU0010</v>
      </c>
      <c r="AM27" t="str">
        <v>15L</v>
      </c>
      <c r="AN27" t="str">
        <v>Black</v>
      </c>
      <c r="AO27" t="str">
        <v>Mini tower</v>
      </c>
      <c r="AP27" t="str">
        <v>Windows 11 Home</v>
      </c>
      <c r="AQ27">
        <v>0</v>
      </c>
      <c r="AR27" t="str">
        <v>Intel® Core™ i5-14400 Processor 2.5GHz (20MB Cache, up to 4.7GHz, 10 cores, 16 Threads)
N/A</v>
      </c>
      <c r="AS27" t="str">
        <v/>
      </c>
      <c r="AT27" t="str">
        <v>Intel® B760 Chipset</v>
      </c>
      <c r="AU27" t="str">
        <v>8GB DDR5 U-DIMM</v>
      </c>
      <c r="AV27" t="str">
        <v>Memory speed is 5600MHz, but clock down by processor setting.</v>
      </c>
      <c r="AW27" t="str">
        <v>64GB</v>
      </c>
      <c r="AX27">
        <v>0</v>
      </c>
      <c r="AY27" t="str">
        <v>Intel® UHD Graphics 730</v>
      </c>
      <c r="AZ27" t="str">
        <v>512GB M.2 2280 NVMe™ PCIe® 4.0 SSD</v>
      </c>
      <c r="BA27">
        <v>0</v>
      </c>
      <c r="BB27" t="str">
        <v>Intel WGI219V 10/100/1000 Mbps, non-vPro</v>
      </c>
      <c r="BC27" t="str">
        <v>High Definition 7.1 Channel Audio</v>
      </c>
      <c r="BD27" t="str">
        <v>Wi-Fi 6E(802.11ax) (Dual band) 2*2 + Bluetooth® 5.3 Wireless Card</v>
      </c>
      <c r="BE27" s="58" t="str">
        <v>300W power supply (80+ Platinum, peak 600W)</v>
      </c>
      <c r="BF27" t="str">
        <v>1x Headphone out
1x Line-in
1x MIC in
1x RJ45 Gigabit Ethernet
1x HDMI 1.4
1x VGA Port
2x USB 2.0 Type-A
2x USB 3.2 Gen 1 Type-A</v>
      </c>
      <c r="BG27" t="str">
        <v>1x Headphone
1x 3.5mm combo audio jack
2x USB 2.0 Type-A
2x USB 3.2 Gen 2 Type-A</v>
      </c>
      <c r="BH27" t="str">
        <v>3.5" x 1</v>
      </c>
      <c r="BI27" t="str">
        <v>4 x SATA 6.0Gb/s ports</v>
      </c>
      <c r="BJ27" t="str">
        <v>1x PCIe® 4.0 x 16
2x PCIe® 3.0 x 1
1x M.2 connector for WiFi
2x DDR5 U-DIMM slot</v>
      </c>
      <c r="BK27" t="str">
        <v>Wired Keyboard (USB) with Antimicrobial Guard Technology
Wired optical Mouse (USB) with Antimicrobial Guard Technology</v>
      </c>
      <c r="BL27" t="str">
        <v/>
      </c>
      <c r="BM27" t="str">
        <v>29.60 x 15.50 x 34.70 cm (11.65" x 6.10" x 13.66")</v>
      </c>
      <c r="BN27" t="str">
        <v>06.00 kg (13.23 lbs)</v>
      </c>
      <c r="BO27" t="str">
        <v>Fan profile
AppDeals
Link to MyASUS</v>
      </c>
      <c r="BP27" t="str">
        <v>MyASUS_x000D_
ASUS Business Manager</v>
      </c>
      <c r="BQ27" t="str">
        <v>Kensington Security Slot™(7x 3mm)
Padlock loop
Trusted Platform Module (Firmware TPM)</v>
      </c>
      <c r="BR27" t="str">
        <v>N/A</v>
      </c>
      <c r="BS27" t="str">
        <v>Trusted Platform Module (TPM) 2.0</v>
      </c>
      <c r="BT27" t="str">
        <v>EPEAT Gold
Energy star 8.0
REACH
RoHS</v>
      </c>
      <c r="BU27" t="str">
        <v>1Y Carry-In
 Accidental Damage Protection + 2Y Carry-In</v>
      </c>
    </row>
    <row r="28" spans="1:73" ht="14.4">
      <c r="A28" t="str">
        <v>DG500MER-585X</v>
      </c>
      <c r="B28" t="str">
        <f>IF(
  ISBLANK(AJ28),
  "",
  IF(
    LEFT(AF28,1)="S",
    _xlfn.XLOOKUP(LEFT(AF28,3),'MKT name rule'!$B$2:$B$522,'MKT name rule'!$C$2:$C$522,"Not found") &amp; " " &amp; AF28,
    _xlfn.XLOOKUP(LEFT(AF28,3),'MKT name rule'!$B$2:$B$522,'MKT name rule'!$C$2:$C$522,"Not found") &amp; " " &amp; AH28
  )
)</f>
        <v>Not found Mini Tower</v>
      </c>
      <c r="C28" t="str">
        <f t="shared" si="0"/>
        <v>90PF0551-M00040</v>
      </c>
      <c r="D28" s="20" t="str">
        <f t="shared" si="1"/>
        <v>Not found Mini Tower (i5-14400/8GB/512GB/Win 11 Home/DG500MER)</v>
      </c>
      <c r="E28" s="20" t="str">
        <f t="shared" si="2"/>
        <v>Intel® Core™ i5-14400 2.5GHz</v>
      </c>
      <c r="F28" t="str">
        <f t="shared" si="29"/>
        <v>Intel® UHD Graphics 730</v>
      </c>
      <c r="G28" t="str">
        <f t="shared" si="3"/>
        <v>Windows 11 Home</v>
      </c>
      <c r="H28" t="str">
        <f t="shared" si="4"/>
        <v>Not Included</v>
      </c>
      <c r="I28" t="str">
        <f t="shared" si="5"/>
        <v>21.5"</v>
      </c>
      <c r="J28" t="str">
        <f t="shared" si="6"/>
        <v>FHD (1920 x 1080) 16:9</v>
      </c>
      <c r="K28" t="str">
        <f t="shared" si="7"/>
        <v>250nits</v>
      </c>
      <c r="L28" t="str">
        <f t="shared" si="8"/>
        <v>8GB DDR5 U-DIMM</v>
      </c>
      <c r="M28" t="str">
        <f t="shared" si="9"/>
        <v>512GB M.2 2280 NVMe™ PCIe® 4.0 SSD</v>
      </c>
      <c r="N28" t="str">
        <f t="shared" si="10"/>
        <v>Front:
1x Headphone out
1x Line-in
1x MIC in
1x RJ45 Gigabit Ethernet
1x HDMI 1.4
1x VGA Port
2x USB 2.0 Type-A
2x USB 3.2 Gen 1 Type-A
Rear:
1x Headphone
1x 3.5mm combo audio jack
2x USB 2.0 Type-A
2x USB 3.2 Gen 2 Type-A</v>
      </c>
      <c r="O28" t="str">
        <f t="shared" si="11"/>
        <v>06.00 kg</v>
      </c>
      <c r="P28" t="str">
        <f t="shared" si="12"/>
        <v>29.60 x 15.50 x 34.70 cm</v>
      </c>
      <c r="Q28" t="str">
        <f t="shared" si="13"/>
        <v>1x PCIe® 4.0 x 16
2x PCIe® 3.0 x 1
1x M.2 connector for WiFi
2x DDR5 U-DIMM slot</v>
      </c>
      <c r="R28" t="str">
        <f t="shared" si="14"/>
        <v>Wired Keyboard (USB) with Antimicrobial Guard Technology
Wired optical Mouse (USB) with Antimicrobial Guard Technology</v>
      </c>
      <c r="S28" t="str">
        <f t="shared" si="15"/>
        <v>No Battery</v>
      </c>
      <c r="T28" t="str">
        <f t="shared" si="16"/>
        <v>300W</v>
      </c>
      <c r="U28" t="str">
        <f t="shared" si="17"/>
        <v>Kensington Security Slot™(7x 3mm)
Padlock loop
Trusted Platform Module (Firmware TPM)</v>
      </c>
      <c r="V28" t="str">
        <f t="shared" si="18"/>
        <v>Intel® Core™ i5-14400 Processor 2.5GHz (20MB Cache, up to 4.7GHz, 10 cores, 16 Threads)
N/A</v>
      </c>
      <c r="W28" t="str">
        <f t="shared" si="19"/>
        <v>Intel® Core™ i5-14400 2.5GHz</v>
      </c>
      <c r="X28" t="str">
        <f t="shared" si="20"/>
        <v>i5-14400</v>
      </c>
      <c r="Y28" t="str">
        <f t="shared" si="21"/>
        <v>i5-14400</v>
      </c>
      <c r="Z28" t="str">
        <f t="shared" si="30"/>
        <v>Win 11 Home</v>
      </c>
      <c r="AA28" t="str">
        <f t="shared" si="22"/>
        <v/>
      </c>
      <c r="AB28" t="str">
        <f t="shared" si="23"/>
        <v>8GB</v>
      </c>
      <c r="AC28" t="str">
        <f t="shared" si="24"/>
        <v>512GB</v>
      </c>
      <c r="AD28" t="str">
        <f t="shared" si="25"/>
        <v>1x Headphone out
1x Line-in
1x MIC in
1x RJ45 Gigabit Ethernet
1x HDMI 1.4
1x VGA Port
2x USB 2.0 Type-A
2x USB 3.2 Gen 1 Type-A</v>
      </c>
      <c r="AE28" t="str">
        <f t="shared" si="26"/>
        <v>1x Headphone
1x 3.5mm combo audio jack
2x USB 2.0 Type-A
2x USB 3.2 Gen 2 Type-A</v>
      </c>
      <c r="AF28" t="str">
        <f t="shared" si="27"/>
        <v>DG500MER</v>
      </c>
      <c r="AG28" t="str" cm="1">
        <f t="array" ref="AG28">IF(AJ28="","",IFERROR(RIGHT(AF28,LEN(AF28)-MAX(ISNUMBER(--MID(AF28,_xlfn.SEQUENCE(LEN(AF28)),1))*_xlfn.SEQUENCE(LEN(AF28)))),""))</f>
        <v>MER</v>
      </c>
      <c r="AH28" t="str">
        <f t="shared" si="28"/>
        <v>Mini Tower</v>
      </c>
      <c r="AI28" s="27"/>
      <c r="AJ28" t="str">
        <v>90PF0551-M00040</v>
      </c>
      <c r="AK28" t="str">
        <v>DG500MER-585X</v>
      </c>
      <c r="AL28" t="str">
        <v>VSPF0551-BU0010</v>
      </c>
      <c r="AM28" t="str">
        <v>15L</v>
      </c>
      <c r="AN28" t="str">
        <v>Black</v>
      </c>
      <c r="AO28" t="str">
        <v>Mini tower</v>
      </c>
      <c r="AP28" t="str">
        <v>Windows 11 Home</v>
      </c>
      <c r="AQ28">
        <v>0</v>
      </c>
      <c r="AR28" t="str">
        <v>Intel® Core™ i5-14400 Processor 2.5GHz (20MB Cache, up to 4.7GHz, 10 cores, 16 Threads)
N/A</v>
      </c>
      <c r="AS28" t="str">
        <v/>
      </c>
      <c r="AT28" t="str">
        <v>Intel® B760 Chipset</v>
      </c>
      <c r="AU28" t="str">
        <v>8GB DDR5 U-DIMM</v>
      </c>
      <c r="AV28" t="str">
        <v>Memory speed is 5600MHz, but clock down by processor setting.</v>
      </c>
      <c r="AW28" t="str">
        <v>64GB</v>
      </c>
      <c r="AX28">
        <v>0</v>
      </c>
      <c r="AY28" t="str">
        <v>Intel® UHD Graphics 730</v>
      </c>
      <c r="AZ28" t="str">
        <v>512GB M.2 2280 NVMe™ PCIe® 4.0 SSD</v>
      </c>
      <c r="BA28">
        <v>0</v>
      </c>
      <c r="BB28" t="str">
        <v>Intel WGI219V 10/100/1000 Mbps, non-vPro</v>
      </c>
      <c r="BC28" t="str">
        <v>High Definition 7.1 Channel Audio</v>
      </c>
      <c r="BD28" t="str">
        <v>Wi-Fi 6E(802.11ax) (Dual band) 2*2 + Bluetooth® 5.3 Wireless Card</v>
      </c>
      <c r="BE28" s="58" t="str">
        <v>300W power supply (80+ Platinum, peak 600W)</v>
      </c>
      <c r="BF28" t="str">
        <v>1x Headphone out
1x Line-in
1x MIC in
1x RJ45 Gigabit Ethernet
1x HDMI 1.4
1x VGA Port
2x USB 2.0 Type-A
2x USB 3.2 Gen 1 Type-A</v>
      </c>
      <c r="BG28" t="str">
        <v>1x Headphone
1x 3.5mm combo audio jack
2x USB 2.0 Type-A
2x USB 3.2 Gen 2 Type-A</v>
      </c>
      <c r="BH28" t="str">
        <v>3.5" x 1</v>
      </c>
      <c r="BI28" t="str">
        <v>4 x SATA 6.0Gb/s ports</v>
      </c>
      <c r="BJ28" t="str">
        <v>1x PCIe® 4.0 x 16
2x PCIe® 3.0 x 1
1x M.2 connector for WiFi
2x DDR5 U-DIMM slot</v>
      </c>
      <c r="BK28" t="str">
        <v>Wired Keyboard (USB) with Antimicrobial Guard Technology
Wired optical Mouse (USB) with Antimicrobial Guard Technology</v>
      </c>
      <c r="BL28" t="str">
        <v/>
      </c>
      <c r="BM28" t="str">
        <v>29.60 x 15.50 x 34.70 cm (11.65" x 6.10" x 13.66")</v>
      </c>
      <c r="BN28" t="str">
        <v>06.00 kg (13.23 lbs)</v>
      </c>
      <c r="BO28" t="str">
        <v>Fan profile
AppDeals
Link to MyASUS</v>
      </c>
      <c r="BP28" t="str">
        <v>MyASUS_x000D_
ASUS Business Manager</v>
      </c>
      <c r="BQ28" t="str">
        <v>Kensington Security Slot™(7x 3mm)
Padlock loop
Trusted Platform Module (Firmware TPM)</v>
      </c>
      <c r="BR28" t="str">
        <v>N/A</v>
      </c>
      <c r="BS28" t="str">
        <v>Trusted Platform Module (TPM) 2.0</v>
      </c>
      <c r="BT28" t="str">
        <v>EPEAT Gold
Energy star 8.0
REACH
RoHS</v>
      </c>
      <c r="BU28" t="str">
        <v>1Y Carry-In
 Accidental Damage Protection + 2Y Carry-In</v>
      </c>
    </row>
    <row r="29" spans="1:73" ht="14.4">
      <c r="A29" t="str">
        <v>DG500MER-715W</v>
      </c>
      <c r="B29" t="str">
        <f>IF(
  ISBLANK(AJ29),
  "",
  IF(
    LEFT(AF29,1)="S",
    _xlfn.XLOOKUP(LEFT(AF29,3),'MKT name rule'!$B$2:$B$522,'MKT name rule'!$C$2:$C$522,"Not found") &amp; " " &amp; AF29,
    _xlfn.XLOOKUP(LEFT(AF29,3),'MKT name rule'!$B$2:$B$522,'MKT name rule'!$C$2:$C$522,"Not found") &amp; " " &amp; AH29
  )
)</f>
        <v>Not found Mini Tower</v>
      </c>
      <c r="C29" t="str">
        <f t="shared" si="0"/>
        <v>90PF0551-M00050</v>
      </c>
      <c r="D29" s="20" t="str">
        <f t="shared" si="1"/>
        <v>Not found Mini Tower (i7-14700/16GB/512GB/Win 11 Home/DG500MER)</v>
      </c>
      <c r="E29" s="20" t="str">
        <f t="shared" si="2"/>
        <v>Intel® Core™ i7-14700 2.1GHz</v>
      </c>
      <c r="F29" t="str">
        <f t="shared" si="29"/>
        <v>Intel® UHD Graphics 770</v>
      </c>
      <c r="G29" t="str">
        <f t="shared" si="3"/>
        <v>Windows 11 Home</v>
      </c>
      <c r="H29" t="str">
        <f t="shared" si="4"/>
        <v>Not Included</v>
      </c>
      <c r="I29" t="str">
        <f t="shared" si="5"/>
        <v>21.5"</v>
      </c>
      <c r="J29" t="str">
        <f t="shared" si="6"/>
        <v>FHD (1920 x 1080) 16:9</v>
      </c>
      <c r="K29" t="str">
        <f t="shared" si="7"/>
        <v>250nits</v>
      </c>
      <c r="L29" t="str">
        <f t="shared" si="8"/>
        <v>16GB DDR5 U-DIMM</v>
      </c>
      <c r="M29" t="str">
        <f t="shared" si="9"/>
        <v>512GB M.2 2280 NVMe™ PCIe® 4.0 SSD</v>
      </c>
      <c r="N29" t="str">
        <f t="shared" si="10"/>
        <v>Front:
1x Headphone out
1x Line-in
1x MIC in
1x RJ45 Gigabit Ethernet
1x HDMI 1.4
1x VGA Port
2x USB 2.0 Type-A
2x USB 3.2 Gen 1 Type-A
Rear:
1x Headphone
1x 3.5mm combo audio jack
2x USB 2.0 Type-A
2x USB 3.2 Gen 2 Type-A</v>
      </c>
      <c r="O29" t="str">
        <f t="shared" si="11"/>
        <v>06.00 kg</v>
      </c>
      <c r="P29" t="str">
        <f t="shared" si="12"/>
        <v>29.60 x 15.50 x 34.70 cm</v>
      </c>
      <c r="Q29" t="str">
        <f t="shared" si="13"/>
        <v>1x PCIe® 4.0 x 16
2x PCIe® 3.0 x 1
1x M.2 connector for WiFi
2x DDR5 U-DIMM slot</v>
      </c>
      <c r="R29" t="str">
        <f t="shared" si="14"/>
        <v>Wired Keyboard (USB) with Antimicrobial Guard Technology
Wired optical Mouse (USB) with Antimicrobial Guard Technology</v>
      </c>
      <c r="S29" t="str">
        <f t="shared" si="15"/>
        <v>No Battery</v>
      </c>
      <c r="T29" t="str">
        <f t="shared" si="16"/>
        <v>300W</v>
      </c>
      <c r="U29" t="str">
        <f t="shared" si="17"/>
        <v>Kensington Security Slot™(7x 3mm)
Padlock loop
Trusted Platform Module (Firmware TPM)</v>
      </c>
      <c r="V29" t="str">
        <f t="shared" si="18"/>
        <v>Intel® Core™ i7-14700 Processor 2.1GHz (33MB Cache, up to 5.3GHz, 20 cores, 28 Threads)
N/A</v>
      </c>
      <c r="W29" t="str">
        <f t="shared" si="19"/>
        <v>Intel® Core™ i7-14700 2.1GHz</v>
      </c>
      <c r="X29" t="str">
        <f t="shared" si="20"/>
        <v>i7-14700</v>
      </c>
      <c r="Y29" t="str">
        <f t="shared" si="21"/>
        <v>i7-14700</v>
      </c>
      <c r="Z29" t="str">
        <f t="shared" si="30"/>
        <v>Win 11 Home</v>
      </c>
      <c r="AA29" t="str">
        <f t="shared" si="22"/>
        <v/>
      </c>
      <c r="AB29" t="str">
        <f t="shared" si="23"/>
        <v>16GB</v>
      </c>
      <c r="AC29" t="str">
        <f t="shared" si="24"/>
        <v>512GB</v>
      </c>
      <c r="AD29" t="str">
        <f t="shared" si="25"/>
        <v>1x Headphone out
1x Line-in
1x MIC in
1x RJ45 Gigabit Ethernet
1x HDMI 1.4
1x VGA Port
2x USB 2.0 Type-A
2x USB 3.2 Gen 1 Type-A</v>
      </c>
      <c r="AE29" t="str">
        <f t="shared" si="26"/>
        <v>1x Headphone
1x 3.5mm combo audio jack
2x USB 2.0 Type-A
2x USB 3.2 Gen 2 Type-A</v>
      </c>
      <c r="AF29" t="str">
        <f t="shared" si="27"/>
        <v>DG500MER</v>
      </c>
      <c r="AG29" t="str" cm="1">
        <f t="array" ref="AG29">IF(AJ29="","",IFERROR(RIGHT(AF29,LEN(AF29)-MAX(ISNUMBER(--MID(AF29,_xlfn.SEQUENCE(LEN(AF29)),1))*_xlfn.SEQUENCE(LEN(AF29)))),""))</f>
        <v>MER</v>
      </c>
      <c r="AH29" t="str">
        <f t="shared" si="28"/>
        <v>Mini Tower</v>
      </c>
      <c r="AI29" s="27"/>
      <c r="AJ29" t="str">
        <v>90PF0551-M00050</v>
      </c>
      <c r="AK29" t="str">
        <v>DG500MER-715W</v>
      </c>
      <c r="AL29" t="str">
        <v>VSPF0551-BU0010</v>
      </c>
      <c r="AM29" t="str">
        <v>15L</v>
      </c>
      <c r="AN29" t="str">
        <v>Black</v>
      </c>
      <c r="AO29" t="str">
        <v>Mini tower</v>
      </c>
      <c r="AP29" t="str">
        <v>Windows 11 Home</v>
      </c>
      <c r="AQ29">
        <v>0</v>
      </c>
      <c r="AR29" t="str">
        <v>Intel® Core™ i7-14700 Processor 2.1GHz (33MB Cache, up to 5.3GHz, 20 cores, 28 Threads)
N/A</v>
      </c>
      <c r="AS29" t="str">
        <v/>
      </c>
      <c r="AT29" t="str">
        <v>Intel® B760 Chipset</v>
      </c>
      <c r="AU29" t="str">
        <v>16GB DDR5 U-DIMM</v>
      </c>
      <c r="AV29" t="str">
        <v>Memory speed is 5600MHz, but clock down by processor setting.</v>
      </c>
      <c r="AW29" t="str">
        <v>64GB</v>
      </c>
      <c r="AX29">
        <v>0</v>
      </c>
      <c r="AY29" t="str">
        <v>Intel® UHD Graphics 770</v>
      </c>
      <c r="AZ29" t="str">
        <v>512GB M.2 2280 NVMe™ PCIe® 4.0 SSD</v>
      </c>
      <c r="BA29">
        <v>0</v>
      </c>
      <c r="BB29" t="str">
        <v>Intel WGI219V 10/100/1000 Mbps, non-vPro</v>
      </c>
      <c r="BC29" t="str">
        <v>High Definition 7.1 Channel Audio</v>
      </c>
      <c r="BD29" t="str">
        <v>Wi-Fi 6E(802.11ax) (Dual band) 2*2 + Bluetooth® 5.3 Wireless Card</v>
      </c>
      <c r="BE29" s="58" t="str">
        <v>300W power supply (80+ Platinum, peak 600W)</v>
      </c>
      <c r="BF29" t="str">
        <v>1x Headphone out
1x Line-in
1x MIC in
1x RJ45 Gigabit Ethernet
1x HDMI 1.4
1x VGA Port
2x USB 2.0 Type-A
2x USB 3.2 Gen 1 Type-A</v>
      </c>
      <c r="BG29" t="str">
        <v>1x Headphone
1x 3.5mm combo audio jack
2x USB 2.0 Type-A
2x USB 3.2 Gen 2 Type-A</v>
      </c>
      <c r="BH29" t="str">
        <v>3.5" x 1</v>
      </c>
      <c r="BI29" t="str">
        <v>4 x SATA 6.0Gb/s ports</v>
      </c>
      <c r="BJ29" t="str">
        <v>1x PCIe® 4.0 x 16
2x PCIe® 3.0 x 1
1x M.2 connector for WiFi
2x DDR5 U-DIMM slot</v>
      </c>
      <c r="BK29" t="str">
        <v>Wired Keyboard (USB) with Antimicrobial Guard Technology
Wired optical Mouse (USB) with Antimicrobial Guard Technology</v>
      </c>
      <c r="BL29" t="str">
        <v/>
      </c>
      <c r="BM29" t="str">
        <v>29.60 x 15.50 x 34.70 cm (11.65" x 6.10" x 13.66")</v>
      </c>
      <c r="BN29" t="str">
        <v>06.00 kg (13.23 lbs)</v>
      </c>
      <c r="BO29" t="str">
        <v>Fan profile
AppDeals
Link to MyASUS</v>
      </c>
      <c r="BP29" t="str">
        <v>MyASUS_x000D_
ASUS Business Manager</v>
      </c>
      <c r="BQ29" t="str">
        <v>Kensington Security Slot™(7x 3mm)
Padlock loop
Trusted Platform Module (Firmware TPM)</v>
      </c>
      <c r="BR29" t="str">
        <v>N/A</v>
      </c>
      <c r="BS29" t="str">
        <v>Trusted Platform Module (TPM) 2.0</v>
      </c>
      <c r="BT29" t="str">
        <v>EPEAT Gold
Energy star 8.0
REACH
RoHS</v>
      </c>
      <c r="BU29" t="str">
        <v>1Y Carry-In
 Accidental Damage Protection + 2Y Carry-In</v>
      </c>
    </row>
    <row r="30" spans="1:73" ht="14.4">
      <c r="A30" t="str">
        <v>DG500MER-715X</v>
      </c>
      <c r="B30" t="str">
        <f>IF(
  ISBLANK(AJ30),
  "",
  IF(
    LEFT(AF30,1)="S",
    _xlfn.XLOOKUP(LEFT(AF30,3),'MKT name rule'!$B$2:$B$522,'MKT name rule'!$C$2:$C$522,"Not found") &amp; " " &amp; AF30,
    _xlfn.XLOOKUP(LEFT(AF30,3),'MKT name rule'!$B$2:$B$522,'MKT name rule'!$C$2:$C$522,"Not found") &amp; " " &amp; AH30
  )
)</f>
        <v>Not found Mini Tower</v>
      </c>
      <c r="C30" t="str">
        <f t="shared" si="0"/>
        <v>90PF0551-M00060</v>
      </c>
      <c r="D30" s="20" t="str">
        <f t="shared" si="1"/>
        <v>Not found Mini Tower (i7-14700/16GB/512GB/Win 11 Pro/DG500MER)</v>
      </c>
      <c r="E30" s="20" t="str">
        <f t="shared" si="2"/>
        <v>Intel® Core™ i7-14700 2.1GHz</v>
      </c>
      <c r="F30" t="str">
        <f t="shared" si="29"/>
        <v>N/A</v>
      </c>
      <c r="G30" t="str">
        <f t="shared" si="3"/>
        <v>Windows 11 Pro</v>
      </c>
      <c r="H30" t="str">
        <f t="shared" si="4"/>
        <v>Not Included</v>
      </c>
      <c r="I30" t="str">
        <f t="shared" si="5"/>
        <v>21.5"</v>
      </c>
      <c r="J30" t="str">
        <f t="shared" si="6"/>
        <v>FHD (1920 x 1080) 16:9</v>
      </c>
      <c r="K30" t="str">
        <f t="shared" si="7"/>
        <v>250nits</v>
      </c>
      <c r="L30" t="str">
        <f t="shared" si="8"/>
        <v>16GB DDR5 U-DIMM</v>
      </c>
      <c r="M30" t="str">
        <f t="shared" si="9"/>
        <v>512GB M.2 2280 NVMe™ PCIe® 4.0 SSD</v>
      </c>
      <c r="N30" t="str">
        <f t="shared" si="10"/>
        <v>Front:
1x Headphone out
1x Line-in
1x MIC in
1x RJ45 Gigabit Ethernet
1x HDMI 1.4
1x VGA Port
2x USB 2.0 Type-A
2x USB 3.2 Gen 1 Type-A
Rear:
1x Headphone
1x 3.5mm combo audio jack
2x USB 2.0 Type-A
2x USB 3.2 Gen 2 Type-A</v>
      </c>
      <c r="O30" t="str">
        <f t="shared" si="11"/>
        <v>06.00 kg</v>
      </c>
      <c r="P30" t="str">
        <f t="shared" si="12"/>
        <v>29.60 x 15.50 x 34.70 cm</v>
      </c>
      <c r="Q30" t="str">
        <f t="shared" si="13"/>
        <v>1x PCIe® 4.0 x 16
2x PCIe® 3.0 x 1
1x M.2 connector for WiFi
2x DDR5 U-DIMM slot</v>
      </c>
      <c r="R30" t="str">
        <f t="shared" si="14"/>
        <v>Wired Keyboard (USB) with Antimicrobial Guard Technology
Wired optical Mouse (USB) with Antimicrobial Guard Technology</v>
      </c>
      <c r="S30" t="str">
        <f t="shared" si="15"/>
        <v>No Battery</v>
      </c>
      <c r="T30" t="str">
        <f t="shared" si="16"/>
        <v>300W</v>
      </c>
      <c r="U30" t="str">
        <f t="shared" si="17"/>
        <v>Kensington Security Slot™(7x 3mm)
Padlock loop
Trusted Platform Module (Firmware TPM)</v>
      </c>
      <c r="V30" t="str">
        <f t="shared" si="18"/>
        <v>Intel® Core™ i7-14700 Processor 2.1GHz (33MB Cache, up to 5.3GHz, 20 cores, 28 Threads)
N/A</v>
      </c>
      <c r="W30" t="str">
        <f t="shared" si="19"/>
        <v>Intel® Core™ i7-14700 2.1GHz</v>
      </c>
      <c r="X30" t="str">
        <f t="shared" si="20"/>
        <v>i7-14700</v>
      </c>
      <c r="Y30" t="str">
        <f t="shared" si="21"/>
        <v>i7-14700</v>
      </c>
      <c r="Z30" t="str">
        <f t="shared" si="30"/>
        <v>Win 11 Pro</v>
      </c>
      <c r="AA30" t="str">
        <f t="shared" si="22"/>
        <v/>
      </c>
      <c r="AB30" t="str">
        <f t="shared" si="23"/>
        <v>16GB</v>
      </c>
      <c r="AC30" t="str">
        <f t="shared" si="24"/>
        <v>512GB</v>
      </c>
      <c r="AD30" t="str">
        <f t="shared" si="25"/>
        <v>1x Headphone out
1x Line-in
1x MIC in
1x RJ45 Gigabit Ethernet
1x HDMI 1.4
1x VGA Port
2x USB 2.0 Type-A
2x USB 3.2 Gen 1 Type-A</v>
      </c>
      <c r="AE30" t="str">
        <f t="shared" si="26"/>
        <v>1x Headphone
1x 3.5mm combo audio jack
2x USB 2.0 Type-A
2x USB 3.2 Gen 2 Type-A</v>
      </c>
      <c r="AF30" t="str">
        <f t="shared" si="27"/>
        <v>DG500MER</v>
      </c>
      <c r="AG30" t="str" cm="1">
        <f t="array" ref="AG30">IF(AJ30="","",IFERROR(RIGHT(AF30,LEN(AF30)-MAX(ISNUMBER(--MID(AF30,_xlfn.SEQUENCE(LEN(AF30)),1))*_xlfn.SEQUENCE(LEN(AF30)))),""))</f>
        <v>MER</v>
      </c>
      <c r="AH30" t="str">
        <f t="shared" si="28"/>
        <v>Mini Tower</v>
      </c>
      <c r="AI30" s="27"/>
      <c r="AJ30" t="str">
        <v>90PF0551-M00060</v>
      </c>
      <c r="AK30" t="str">
        <v>DG500MER-715X</v>
      </c>
      <c r="AL30" t="str">
        <v>VSPF0551-BU0010</v>
      </c>
      <c r="AM30" t="str">
        <v>15L</v>
      </c>
      <c r="AN30" t="str">
        <v>Black</v>
      </c>
      <c r="AO30" t="str">
        <v>Mini tower</v>
      </c>
      <c r="AP30" t="str">
        <v>Windows 11 Pro - ASUS recommends Windows 11 Pro for business</v>
      </c>
      <c r="AQ30" t="str">
        <v>1-month trial for new Microsoft 365 customers. Credit card required.</v>
      </c>
      <c r="AR30" t="str">
        <v>Intel® Core™ i7-14700 Processor 2.1GHz (33MB Cache, up to 5.3GHz, 20 cores, 28 Threads)
N/A</v>
      </c>
      <c r="AS30">
        <v>0</v>
      </c>
      <c r="AT30" t="str">
        <v>Intel® B760 Chipset</v>
      </c>
      <c r="AU30" t="str">
        <v>16GB DDR5 U-DIMM</v>
      </c>
      <c r="AV30" t="str">
        <v>Memory speed is 5600MHz, but clock down by processor setting.</v>
      </c>
      <c r="AW30" t="str">
        <v>64GB</v>
      </c>
      <c r="AX30" t="str">
        <v>N/A</v>
      </c>
      <c r="AY30" t="str">
        <v>Intel® UHD Graphics 770</v>
      </c>
      <c r="AZ30" t="str">
        <v>512GB M.2 2280 NVMe™ PCIe® 4.0 SSD</v>
      </c>
      <c r="BA30" t="str">
        <v>Without optical drive</v>
      </c>
      <c r="BB30" t="str">
        <v>Intel WGI219V 10/100/1000 Mbps, non-vPro</v>
      </c>
      <c r="BC30" t="str">
        <v>High Definition 7.1 Channel Audio</v>
      </c>
      <c r="BD30" t="str">
        <v>Wi-Fi 6E(802.11ax) (Dual band) 2*2 + Bluetooth® 5.4 Wireless Card</v>
      </c>
      <c r="BE30" s="58" t="str">
        <v>300W power supply (80+ Platinum, peak 600W)</v>
      </c>
      <c r="BF30" t="str">
        <v>1x Headphone out
1x Line-in
1x MIC in
1x RJ45 Gigabit Ethernet
1x HDMI 1.4
1x VGA Port
2x USB 2.0 Type-A
2x USB 3.2 Gen 1 Type-A</v>
      </c>
      <c r="BG30" t="str">
        <v>1x Headphone
1x 3.5mm combo audio jack
2x USB 2.0 Type-A
2x USB 3.2 Gen 2 Type-A</v>
      </c>
      <c r="BH30" t="str">
        <v>3.5" x 1</v>
      </c>
      <c r="BI30" t="str">
        <v>4 x SATA 6.0Gb/s ports</v>
      </c>
      <c r="BJ30" t="str">
        <v>1x PCIe® 4.0 x 16
2x PCIe® 3.0 x 1
1x M.2 connector for WiFi
2x DDR5 U-DIMM slot</v>
      </c>
      <c r="BK30" t="str">
        <v>Wired Keyboard (USB) with Antimicrobial Guard Technology
Wired optical Mouse (USB) with Antimicrobial Guard Technology</v>
      </c>
      <c r="BL30">
        <v>0</v>
      </c>
      <c r="BM30" t="str">
        <v>29.60 x 15.50 x 34.70 cm (11.65" x 6.10" x 13.66")</v>
      </c>
      <c r="BN30" t="str">
        <v>06.00 kg (13.23 lbs)</v>
      </c>
      <c r="BO30" t="str">
        <v>Fan profile
AppDeals
Link to MyASUS</v>
      </c>
      <c r="BP30" t="str">
        <v>MyASUS_x000D_
ASUS Business Manager</v>
      </c>
      <c r="BQ30" t="str">
        <v>Kensington Security Slot™(7x 3mm)
Padlock loop
Trusted Platform Module (Firmware TPM)</v>
      </c>
      <c r="BR30" t="str">
        <v>N/A</v>
      </c>
      <c r="BS30" t="str">
        <v>Trusted Platform Module (TPM) 2.0</v>
      </c>
      <c r="BT30" t="str">
        <v>EPEAT Gold (selected SKU only)*_x000D_
*All ExpertCenter models are EPEAT Silver certified. Some models outperform to achieve EPEAT Gold certification. Contact local sales representative for details.
Energy star 8.0
REACH
RoHS</v>
      </c>
      <c r="BU30" t="str">
        <v>1Y Carry-In
 Accidental Damage Protection + 2Y Carry-In</v>
      </c>
    </row>
    <row r="31" spans="1:73" ht="14.4">
      <c r="A31" t="str">
        <v>P500MV-385018WS</v>
      </c>
      <c r="B31" t="str">
        <f>IF(
  ISBLANK(AJ31),
  "",
  IF(
    LEFT(AF31,1)="S",
    _xlfn.XLOOKUP(LEFT(AF31,3),'MKT name rule'!$B$2:$B$522,'MKT name rule'!$C$2:$C$522,"Not found") &amp; " " &amp; AF31,
    _xlfn.XLOOKUP(LEFT(AF31,3),'MKT name rule'!$B$2:$B$522,'MKT name rule'!$C$2:$C$522,"Not found") &amp; " " &amp; AH31
  )
)</f>
        <v>Not found Mini Tower</v>
      </c>
      <c r="C31" t="str">
        <f t="shared" si="0"/>
        <v>90PF05I1-M00V20</v>
      </c>
      <c r="D31" s="20" t="str">
        <f t="shared" si="1"/>
        <v>Not found Mini Tower (i3-1315U/8GB/512GB/Win 11 Home/P500MV)</v>
      </c>
      <c r="E31" s="20" t="str">
        <f t="shared" si="2"/>
        <v>Intel® Core™ i3-1315U 1.2 GHz</v>
      </c>
      <c r="F31" t="str">
        <f t="shared" si="29"/>
        <v>Intel® UHD Graphics</v>
      </c>
      <c r="G31" t="str">
        <f t="shared" si="3"/>
        <v>Windows 11 Home</v>
      </c>
      <c r="H31" t="str">
        <f t="shared" si="4"/>
        <v>Microsoft Office Home 2024_x000D_
Microsoft 365 Basic</v>
      </c>
      <c r="I31" t="str">
        <f t="shared" si="5"/>
        <v>21.5"</v>
      </c>
      <c r="J31" t="str">
        <f t="shared" si="6"/>
        <v>FHD (1920 x 1080) 16:9</v>
      </c>
      <c r="K31" t="str">
        <f t="shared" si="7"/>
        <v>250nits</v>
      </c>
      <c r="L31" t="str">
        <f t="shared" si="8"/>
        <v>8GB DDR5 SO-DIMM</v>
      </c>
      <c r="M31" t="str">
        <f t="shared" si="9"/>
        <v>512GB M.2 2280 NVMe™ PCIe® 4.0 SSD</v>
      </c>
      <c r="N31" t="str">
        <f t="shared" si="10"/>
        <v>Front:
1x RJ45 Gigabit Ethernet
1x HDMI 1.4
1x Displayport 1.4
1x 7.1 channel audio (3 ports)
1x Kensington lock
4x USB 2.0 Type-A
Rear:
1x 3.5mm combo audio jack
1x USB 3.2 Gen 1 Type-C
2x USB 3.2 Gen 1 Type-A</v>
      </c>
      <c r="O31" t="str">
        <f t="shared" si="11"/>
        <v>06.00 kg</v>
      </c>
      <c r="P31" t="str">
        <f t="shared" si="12"/>
        <v>15.50 x 29.60 x 34.70 cm</v>
      </c>
      <c r="Q31" t="str">
        <f t="shared" si="13"/>
        <v>1x M.2 connector for WiFi
2x M.2 2280 connector for storage
2x DDR5 SO-DIMM slot</v>
      </c>
      <c r="R31" t="str">
        <f t="shared" si="14"/>
        <v>Wired keyboard (USB)
Wired optical mouse (USB)</v>
      </c>
      <c r="S31" t="str">
        <f t="shared" si="15"/>
        <v>No Battery</v>
      </c>
      <c r="T31" t="str">
        <f t="shared" si="16"/>
        <v>180W</v>
      </c>
      <c r="U31" t="str">
        <f t="shared" si="17"/>
        <v>Discrete Trusted Platform Module (TPM) 2.0
HDD User Password Protection and Security
Kensington Security Slot™(7x 3mm)</v>
      </c>
      <c r="V31" t="str">
        <f t="shared" si="18"/>
        <v>Intel® Core™ i3-1315U Processor 1.2 GHz (10MB Cache, up to 4.5 GHz, 6 cores, 8 Threads)</v>
      </c>
      <c r="W31" t="str">
        <f t="shared" si="19"/>
        <v>Intel® Core™ i3-1315U 1.2</v>
      </c>
      <c r="X31" t="str">
        <f t="shared" si="20"/>
        <v>i3-1315U</v>
      </c>
      <c r="Y31" t="str">
        <f t="shared" si="21"/>
        <v>i3-1315U</v>
      </c>
      <c r="Z31" t="str">
        <f t="shared" si="30"/>
        <v>Win 11 Home</v>
      </c>
      <c r="AA31" t="str">
        <f t="shared" si="22"/>
        <v/>
      </c>
      <c r="AB31" t="str">
        <f t="shared" si="23"/>
        <v>8GB</v>
      </c>
      <c r="AC31" t="str">
        <f t="shared" si="24"/>
        <v>512GB</v>
      </c>
      <c r="AD31" t="str">
        <f t="shared" si="25"/>
        <v>1x RJ45 Gigabit Ethernet
1x HDMI 1.4
1x Displayport 1.4
1x 7.1 channel audio (3 ports)
1x Kensington lock
4x USB 2.0 Type-A</v>
      </c>
      <c r="AE31" t="str">
        <f t="shared" si="26"/>
        <v>1x 3.5mm combo audio jack
1x USB 3.2 Gen 1 Type-C
2x USB 3.2 Gen 1 Type-A</v>
      </c>
      <c r="AF31" t="str">
        <f t="shared" si="27"/>
        <v>P500MV</v>
      </c>
      <c r="AG31" t="str" cm="1">
        <f t="array" ref="AG31">IF(AJ31="","",IFERROR(RIGHT(AF31,LEN(AF31)-MAX(ISNUMBER(--MID(AF31,_xlfn.SEQUENCE(LEN(AF31)),1))*_xlfn.SEQUENCE(LEN(AF31)))),""))</f>
        <v>MV</v>
      </c>
      <c r="AH31" t="str">
        <f t="shared" si="28"/>
        <v>Mini Tower</v>
      </c>
      <c r="AI31" s="27"/>
      <c r="AJ31" t="str">
        <v>90PF05I1-M00V20</v>
      </c>
      <c r="AK31" t="str">
        <v>P500MV-385018WS</v>
      </c>
      <c r="AL31" t="str">
        <v>VSPF05I0-BU0010</v>
      </c>
      <c r="AM31" t="str">
        <v>15L</v>
      </c>
      <c r="AN31" t="str">
        <v>Gray</v>
      </c>
      <c r="AO31" t="str">
        <v>Mini tower</v>
      </c>
      <c r="AP31" t="str">
        <v>Windows 11 Home</v>
      </c>
      <c r="AQ31" t="str">
        <v>Microsoft Office Home 2024_x000D_
Microsoft 365 Basic</v>
      </c>
      <c r="AR31" t="str">
        <v>Intel® Core™ i3-1315U Processor 1.2 GHz (10MB Cache, up to 4.5 GHz, 6 cores, 8 Threads)</v>
      </c>
      <c r="AS31" t="str">
        <v>Air Cooler</v>
      </c>
      <c r="AT31" t="str">
        <v/>
      </c>
      <c r="AU31" t="str">
        <v>8GB DDR5 SO-DIMM</v>
      </c>
      <c r="AV31" t="str">
        <v>Memory speed is 5600MHz, but run at 4800~5200MHz</v>
      </c>
      <c r="AW31" t="str">
        <v>64GB</v>
      </c>
      <c r="AX31">
        <v>0</v>
      </c>
      <c r="AY31" t="str">
        <v>Intel® UHD Graphics</v>
      </c>
      <c r="AZ31" t="str">
        <v>512GB M.2 2280 NVMe™ PCIe® 4.0 SSD</v>
      </c>
      <c r="BA31">
        <v>0</v>
      </c>
      <c r="BB31" t="str">
        <v>Intel WGI219V 10/100/1000 Mbps, non-vPro</v>
      </c>
      <c r="BC31" t="str">
        <v>High Definition 7.1 Channel Audio</v>
      </c>
      <c r="BD31" t="str">
        <v>Wi-Fi 6(802.11ax) (Dual band) 2*2 + Bluetooth® 5.4 Wireless Card</v>
      </c>
      <c r="BE31" s="58" t="str">
        <v>180W power supply (80+ Bronze, peak 228W)</v>
      </c>
      <c r="BF31" t="str">
        <v>1x RJ45 Gigabit Ethernet
1x HDMI 1.4
1x Displayport 1.4
1x 7.1 channel audio (3 ports)
1x Kensington lock
4x USB 2.0 Type-A</v>
      </c>
      <c r="BG31" t="str">
        <v>1x 3.5mm combo audio jack
1x USB 3.2 Gen 1 Type-C
2x USB 3.2 Gen 1 Type-A</v>
      </c>
      <c r="BH31" t="str">
        <v>3.5" x 1</v>
      </c>
      <c r="BI31" t="str">
        <v>2 x SATA 6.0Gb/s ports</v>
      </c>
      <c r="BJ31" t="str">
        <v>1x M.2 connector for WiFi
2x M.2 2280 connector for storage
2x DDR5 SO-DIMM slot</v>
      </c>
      <c r="BK31" t="str">
        <v>Wired keyboard (USB)
Wired optical mouse (USB)</v>
      </c>
      <c r="BL31" t="str">
        <v>3.5" HDD assembly kit</v>
      </c>
      <c r="BM31" t="str">
        <v>15.50 x 29.60 x 34.70 cm (6.10" x 11.65" x 13.66")</v>
      </c>
      <c r="BN31" t="str">
        <v>06.00 kg (13.23 lbs)</v>
      </c>
      <c r="BO31" t="str">
        <v>System diagnosis
Fan profile
AppDeals</v>
      </c>
      <c r="BP31" t="str">
        <v>MyASUS</v>
      </c>
      <c r="BQ31" t="str">
        <v>Discrete Trusted Platform Module (TPM) 2.0
HDD User Password Protection and Security
Kensington Security Slot™(7x 3mm)</v>
      </c>
      <c r="BR31" t="str">
        <v>McAfee® 1 years</v>
      </c>
      <c r="BS31" t="str">
        <v/>
      </c>
      <c r="BT31" t="str">
        <v>EPEAT Silver
Energy star 8.0
REACH
RoHS</v>
      </c>
      <c r="BU31" t="str">
        <v>1Y Carry-In
 Accidental Damage Protection + 1Y Carry-In</v>
      </c>
    </row>
    <row r="32" spans="1:73" ht="14.4">
      <c r="A32" t="str">
        <v>P500MV-585018WS</v>
      </c>
      <c r="B32" t="str">
        <f>IF(
  ISBLANK(AJ32),
  "",
  IF(
    LEFT(AF32,1)="S",
    _xlfn.XLOOKUP(LEFT(AF32,3),'MKT name rule'!$B$2:$B$522,'MKT name rule'!$C$2:$C$522,"Not found") &amp; " " &amp; AF32,
    _xlfn.XLOOKUP(LEFT(AF32,3),'MKT name rule'!$B$2:$B$522,'MKT name rule'!$C$2:$C$522,"Not found") &amp; " " &amp; AH32
  )
)</f>
        <v>Not found Mini Tower</v>
      </c>
      <c r="C32" t="str">
        <f t="shared" si="0"/>
        <v>90PF05I1-M00V30</v>
      </c>
      <c r="D32" s="20" t="str">
        <f t="shared" si="1"/>
        <v>Not found Mini Tower (i5-13420H/8GB/512GB/Win 11 Home/P500MV)</v>
      </c>
      <c r="E32" s="20" t="str">
        <f t="shared" si="2"/>
        <v>Intel® Core™ i5-13420H 2.1 GHz</v>
      </c>
      <c r="F32" t="str">
        <f t="shared" si="29"/>
        <v>Intel® UHD Graphics</v>
      </c>
      <c r="G32" t="str">
        <f t="shared" si="3"/>
        <v>Windows 11 Home</v>
      </c>
      <c r="H32" t="str">
        <f t="shared" si="4"/>
        <v>Microsoft Office Home 2024_x000D_
Microsoft 365 Basic</v>
      </c>
      <c r="I32" t="str">
        <f t="shared" si="5"/>
        <v>21.5"</v>
      </c>
      <c r="J32" t="str">
        <f t="shared" si="6"/>
        <v>FHD (1920 x 1080) 16:9</v>
      </c>
      <c r="K32" t="str">
        <f t="shared" si="7"/>
        <v>250nits</v>
      </c>
      <c r="L32" t="str">
        <f t="shared" si="8"/>
        <v>8GB DDR5 SO-DIMM</v>
      </c>
      <c r="M32" t="str">
        <f t="shared" si="9"/>
        <v>512GB M.2 2280 NVMe™ PCIe® 4.0 SSD</v>
      </c>
      <c r="N32" t="str">
        <f t="shared" si="10"/>
        <v>Front:
1x RJ45 Gigabit Ethernet
1x HDMI 1.4
1x Displayport 1.4
1x 7.1 channel audio (3 ports)
1x Kensington lock
4x USB 2.0 Type-A
Rear:
1x 3.5mm combo audio jack
1x USB 3.2 Gen 1 Type-C
2x USB 3.2 Gen 1 Type-A</v>
      </c>
      <c r="O32" t="str">
        <f t="shared" si="11"/>
        <v>06.00 kg</v>
      </c>
      <c r="P32" t="str">
        <f t="shared" si="12"/>
        <v>15.50 x 29.60 x 34.70 cm</v>
      </c>
      <c r="Q32" t="str">
        <f t="shared" si="13"/>
        <v>1x PCIe® 4.0 x 16 (operating at PCIe® 4.0 x8)
1x M.2 connector for WiFi
2x M.2 2280 connector for storage
2x DDR5 SO-DIMM slot</v>
      </c>
      <c r="R32" t="str">
        <f t="shared" si="14"/>
        <v>Wired keyboard (USB)
Wired optical mouse (USB)</v>
      </c>
      <c r="S32" t="str">
        <f t="shared" si="15"/>
        <v>No Battery</v>
      </c>
      <c r="T32" t="str">
        <f t="shared" si="16"/>
        <v>180W</v>
      </c>
      <c r="U32" t="str">
        <f t="shared" si="17"/>
        <v>Discrete Trusted Platform Module (TPM) 2.0
HDD User Password Protection and Security
Kensington Security Slot™(7x 3mm)</v>
      </c>
      <c r="V32" t="str">
        <f t="shared" si="18"/>
        <v>Intel® Core™ i5-13420H Processor 2.1 GHz (12MB Cache, up to 4.6 GHz, 8 cores, 12 Threads)</v>
      </c>
      <c r="W32" t="str">
        <f t="shared" si="19"/>
        <v>Intel® Core™ i5-13420H 2.1</v>
      </c>
      <c r="X32" t="str">
        <f t="shared" si="20"/>
        <v>i5-13420H</v>
      </c>
      <c r="Y32" t="str">
        <f t="shared" si="21"/>
        <v>i5-13420H</v>
      </c>
      <c r="Z32" t="str">
        <f t="shared" si="30"/>
        <v>Win 11 Home</v>
      </c>
      <c r="AA32" t="str">
        <f t="shared" si="22"/>
        <v/>
      </c>
      <c r="AB32" t="str">
        <f t="shared" si="23"/>
        <v>8GB</v>
      </c>
      <c r="AC32" t="str">
        <f t="shared" si="24"/>
        <v>512GB</v>
      </c>
      <c r="AD32" t="str">
        <f t="shared" si="25"/>
        <v>1x RJ45 Gigabit Ethernet
1x HDMI 1.4
1x Displayport 1.4
1x 7.1 channel audio (3 ports)
1x Kensington lock
4x USB 2.0 Type-A</v>
      </c>
      <c r="AE32" t="str">
        <f t="shared" si="26"/>
        <v>1x 3.5mm combo audio jack
1x USB 3.2 Gen 1 Type-C
2x USB 3.2 Gen 1 Type-A</v>
      </c>
      <c r="AF32" t="str">
        <f t="shared" si="27"/>
        <v>P500MV</v>
      </c>
      <c r="AG32" t="str" cm="1">
        <f t="array" ref="AG32">IF(AJ32="","",IFERROR(RIGHT(AF32,LEN(AF32)-MAX(ISNUMBER(--MID(AF32,_xlfn.SEQUENCE(LEN(AF32)),1))*_xlfn.SEQUENCE(LEN(AF32)))),""))</f>
        <v>MV</v>
      </c>
      <c r="AH32" t="str">
        <f t="shared" si="28"/>
        <v>Mini Tower</v>
      </c>
      <c r="AI32" s="27"/>
      <c r="AJ32" t="str">
        <v>90PF05I1-M00V30</v>
      </c>
      <c r="AK32" t="str">
        <v>P500MV-585018WS</v>
      </c>
      <c r="AL32" t="str">
        <v>VSPF05I0-BU0010</v>
      </c>
      <c r="AM32" t="str">
        <v>15L</v>
      </c>
      <c r="AN32" t="str">
        <v>Gray</v>
      </c>
      <c r="AO32" t="str">
        <v>Mini tower</v>
      </c>
      <c r="AP32" t="str">
        <v>Windows 11 Home</v>
      </c>
      <c r="AQ32" t="str">
        <v>Microsoft Office Home 2024_x000D_
Microsoft 365 Basic</v>
      </c>
      <c r="AR32" t="str">
        <v>Intel® Core™ i5-13420H Processor 2.1 GHz (12MB Cache, up to 4.6 GHz, 8 cores, 12 Threads)</v>
      </c>
      <c r="AS32" t="str">
        <v>Air Cooler</v>
      </c>
      <c r="AT32" t="str">
        <v/>
      </c>
      <c r="AU32" t="str">
        <v>8GB DDR5 SO-DIMM</v>
      </c>
      <c r="AV32" t="str">
        <v>Memory speed is 5600MHz, but run at 4800~5200MHz</v>
      </c>
      <c r="AW32" t="str">
        <v>64GB</v>
      </c>
      <c r="AX32" t="str">
        <v/>
      </c>
      <c r="AY32" t="str">
        <v>Intel® UHD Graphics</v>
      </c>
      <c r="AZ32" t="str">
        <v>512GB M.2 2280 NVMe™ PCIe® 4.0 SSD</v>
      </c>
      <c r="BA32">
        <v>0</v>
      </c>
      <c r="BB32" t="str">
        <v>Intel WGI219V 10/100/1000 Mbps, non-vPro</v>
      </c>
      <c r="BC32" t="str">
        <v>High Definition 7.1 Channel Audio</v>
      </c>
      <c r="BD32" t="str">
        <v>Wi-Fi 6(802.11ax) (Dual band) 2*2 + Bluetooth® 5.4 Wireless Card</v>
      </c>
      <c r="BE32" s="58" t="str">
        <v>180W power supply (80+ Bronze, peak 228W)</v>
      </c>
      <c r="BF32" t="str">
        <v>1x RJ45 Gigabit Ethernet
1x HDMI 1.4
1x Displayport 1.4
1x 7.1 channel audio (3 ports)
1x Kensington lock
4x USB 2.0 Type-A</v>
      </c>
      <c r="BG32" t="str">
        <v>1x 3.5mm combo audio jack
1x USB 3.2 Gen 1 Type-C
2x USB 3.2 Gen 1 Type-A</v>
      </c>
      <c r="BH32" t="str">
        <v>3.5" x 1</v>
      </c>
      <c r="BI32" t="str">
        <v>2 x SATA 6.0Gb/s ports</v>
      </c>
      <c r="BJ32" t="str">
        <v>1x PCIe® 4.0 x 16 (operating at PCIe® 4.0 x8)
1x M.2 connector for WiFi
2x M.2 2280 connector for storage
2x DDR5 SO-DIMM slot</v>
      </c>
      <c r="BK32" t="str">
        <v>Wired keyboard (USB)
Wired optical mouse (USB)</v>
      </c>
      <c r="BL32" t="str">
        <v>3.5" HDD assembly kit</v>
      </c>
      <c r="BM32" t="str">
        <v>15.50 x 29.60 x 34.70 cm (6.10" x 11.65" x 13.66")</v>
      </c>
      <c r="BN32" t="str">
        <v>06.00 kg (13.23 lbs)</v>
      </c>
      <c r="BO32" t="str">
        <v>System diagnosis
Fan profile
AppDeals</v>
      </c>
      <c r="BP32" t="str">
        <v>MyASUS</v>
      </c>
      <c r="BQ32" t="str">
        <v>Discrete Trusted Platform Module (TPM) 2.0
HDD User Password Protection and Security
Kensington Security Slot™(7x 3mm)</v>
      </c>
      <c r="BR32" t="str">
        <v>McAfee® 1 years</v>
      </c>
      <c r="BS32" t="str">
        <v/>
      </c>
      <c r="BT32" t="str">
        <v>EPEAT Silver
Energy star 8.0
REACH
RoHS</v>
      </c>
      <c r="BU32" t="str">
        <v>1Y Carry-In
 Accidental Damage Protection + 1Y Carry-In</v>
      </c>
    </row>
    <row r="33" spans="1:73" ht="14.4">
      <c r="A33" t="str">
        <v>P500MV-585033WS</v>
      </c>
      <c r="B33" t="str">
        <f>IF(
  ISBLANK(AJ33),
  "",
  IF(
    LEFT(AF33,1)="S",
    _xlfn.XLOOKUP(LEFT(AF33,3),'MKT name rule'!$B$2:$B$522,'MKT name rule'!$C$2:$C$522,"Not found") &amp; " " &amp; AF33,
    _xlfn.XLOOKUP(LEFT(AF33,3),'MKT name rule'!$B$2:$B$522,'MKT name rule'!$C$2:$C$522,"Not found") &amp; " " &amp; AH33
  )
)</f>
        <v>Not found Mini Tower</v>
      </c>
      <c r="C33" t="str">
        <f t="shared" si="0"/>
        <v>90PF05I1-M01ET0</v>
      </c>
      <c r="D33" s="20" t="str">
        <f t="shared" si="1"/>
        <v>Not found Mini Tower (i5-13420H/8GB/512GB/Win 11 Home/P500MV)</v>
      </c>
      <c r="E33" s="20" t="str">
        <f t="shared" si="2"/>
        <v>Intel® Core™ i5-13420H 2.1 GHz</v>
      </c>
      <c r="F33" t="str">
        <f t="shared" si="29"/>
        <v>Intel® UHD Graphics</v>
      </c>
      <c r="G33" t="str">
        <f t="shared" si="3"/>
        <v>Windows 11 Home</v>
      </c>
      <c r="H33" t="str">
        <f t="shared" si="4"/>
        <v>Microsoft Office Home 2024_x000D_
Microsoft 365 Basic</v>
      </c>
      <c r="I33" t="str">
        <f t="shared" si="5"/>
        <v>21.5"</v>
      </c>
      <c r="J33" t="str">
        <f t="shared" si="6"/>
        <v>FHD (1920 x 1080) 16:9</v>
      </c>
      <c r="K33" t="str">
        <f t="shared" si="7"/>
        <v>250nits</v>
      </c>
      <c r="L33" t="str">
        <f t="shared" si="8"/>
        <v>8GB DDR5 SO-DIMM</v>
      </c>
      <c r="M33" t="str">
        <f t="shared" si="9"/>
        <v>512GB M.2 2280 NVMe™ PCIe® 4.0 SSD</v>
      </c>
      <c r="N33" t="str">
        <f t="shared" si="10"/>
        <v>Front:
1x RJ45 Gigabit Ethernet
1x HDMI 1.4
1x Displayport 1.4
1x 7.1 channel audio (3 ports)
1x Kensington lock
4x USB 2.0 Type-A
Rear:
1x 3.5mm combo audio jack
1x USB 3.2 Gen 1 Type-C
2x USB 3.2 Gen 1 Type-A</v>
      </c>
      <c r="O33" t="str">
        <f t="shared" si="11"/>
        <v>06.00 kg</v>
      </c>
      <c r="P33" t="str">
        <f t="shared" si="12"/>
        <v>15.50 x 29.60 x 34.70 cm</v>
      </c>
      <c r="Q33" t="str">
        <f t="shared" si="13"/>
        <v>1x PCIe® 4.0 x 16 (operating at PCIe® 4.0 x8)
1x M.2 connector for WiFi
2x M.2 2280 connector for storage
2x DDR5 SO-DIMM slot</v>
      </c>
      <c r="R33" t="str">
        <f t="shared" si="14"/>
        <v>Wired keyboard (USB)
Wired optical mouse (USB)</v>
      </c>
      <c r="S33" t="str">
        <f t="shared" si="15"/>
        <v>No Battery</v>
      </c>
      <c r="T33" t="str">
        <f t="shared" si="16"/>
        <v>330W</v>
      </c>
      <c r="U33" t="str">
        <f t="shared" si="17"/>
        <v>Discrete Trusted Platform Module (TPM) 2.0
HDD User Password Protection and Security
Kensington Security Slot™(7x 3mm)</v>
      </c>
      <c r="V33" t="str">
        <f t="shared" si="18"/>
        <v>Intel® Core™ i5-13420H Processor 2.1 GHz (12MB Cache, up to 4.6 GHz, 8 cores, 12 Threads)</v>
      </c>
      <c r="W33" t="str">
        <f t="shared" si="19"/>
        <v>Intel® Core™ i5-13420H 2.1</v>
      </c>
      <c r="X33" t="str">
        <f t="shared" si="20"/>
        <v>i5-13420H</v>
      </c>
      <c r="Y33" t="str">
        <f t="shared" si="21"/>
        <v>i5-13420H</v>
      </c>
      <c r="Z33" t="str">
        <f t="shared" si="30"/>
        <v>Win 11 Home</v>
      </c>
      <c r="AA33" t="str">
        <f t="shared" si="22"/>
        <v/>
      </c>
      <c r="AB33" t="str">
        <f t="shared" si="23"/>
        <v>8GB</v>
      </c>
      <c r="AC33" t="str">
        <f t="shared" si="24"/>
        <v>512GB</v>
      </c>
      <c r="AD33" t="str">
        <f t="shared" si="25"/>
        <v>1x RJ45 Gigabit Ethernet
1x HDMI 1.4
1x Displayport 1.4
1x 7.1 channel audio (3 ports)
1x Kensington lock
4x USB 2.0 Type-A</v>
      </c>
      <c r="AE33" t="str">
        <f t="shared" si="26"/>
        <v>1x 3.5mm combo audio jack
1x USB 3.2 Gen 1 Type-C
2x USB 3.2 Gen 1 Type-A</v>
      </c>
      <c r="AF33" t="str">
        <f t="shared" si="27"/>
        <v>P500MV</v>
      </c>
      <c r="AG33" t="str" cm="1">
        <f t="array" ref="AG33">IF(AJ33="","",IFERROR(RIGHT(AF33,LEN(AF33)-MAX(ISNUMBER(--MID(AF33,_xlfn.SEQUENCE(LEN(AF33)),1))*_xlfn.SEQUENCE(LEN(AF33)))),""))</f>
        <v>MV</v>
      </c>
      <c r="AH33" t="str">
        <f t="shared" si="28"/>
        <v>Mini Tower</v>
      </c>
      <c r="AI33" s="27"/>
      <c r="AJ33" t="str">
        <v>90PF05I1-M01ET0</v>
      </c>
      <c r="AK33" t="str">
        <v>P500MV-585033WS</v>
      </c>
      <c r="AL33" t="str">
        <v>VSPF05I0-BU0010</v>
      </c>
      <c r="AM33" t="str">
        <v>15L</v>
      </c>
      <c r="AN33" t="str">
        <v>Gray</v>
      </c>
      <c r="AO33" t="str">
        <v>Mini tower</v>
      </c>
      <c r="AP33" t="str">
        <v>Windows 11 Home</v>
      </c>
      <c r="AQ33" t="str">
        <v>Microsoft Office Home 2024_x000D_
Microsoft 365 Basic</v>
      </c>
      <c r="AR33" t="str">
        <v>Intel® Core™ i5-13420H Processor 2.1 GHz (12MB Cache, up to 4.6 GHz, 8 cores, 12 Threads)</v>
      </c>
      <c r="AS33" t="str">
        <v>Air Cooler</v>
      </c>
      <c r="AT33" t="str">
        <v/>
      </c>
      <c r="AU33" t="str">
        <v>8GB DDR5 SO-DIMM</v>
      </c>
      <c r="AV33" t="str">
        <v>Memory speed is 5600MHz, but run at 4800~5200MHz</v>
      </c>
      <c r="AW33" t="str">
        <v>64GB</v>
      </c>
      <c r="AX33" t="str">
        <v/>
      </c>
      <c r="AY33" t="str">
        <v>Intel® UHD Graphics</v>
      </c>
      <c r="AZ33" t="str">
        <v>512GB M.2 2280 NVMe™ PCIe® 4.0 SSD</v>
      </c>
      <c r="BA33">
        <v>0</v>
      </c>
      <c r="BB33" t="str">
        <v>Intel WGI219V 10/100/1000 Mbps, non-vPro</v>
      </c>
      <c r="BC33" t="str">
        <v>High Definition 7.1 Channel Audio</v>
      </c>
      <c r="BD33" t="str">
        <v>Wi-Fi 6(802.11ax) (Dual band) 2*2 + Bluetooth® 5.4 Wireless Card</v>
      </c>
      <c r="BE33" s="58" t="str">
        <v>330W power supply (80+ Platinum, peak 660W)</v>
      </c>
      <c r="BF33" t="str">
        <v>1x RJ45 Gigabit Ethernet
1x HDMI 1.4
1x Displayport 1.4
1x 7.1 channel audio (3 ports)
1x Kensington lock
4x USB 2.0 Type-A</v>
      </c>
      <c r="BG33" t="str">
        <v>1x 3.5mm combo audio jack
1x USB 3.2 Gen 1 Type-C
2x USB 3.2 Gen 1 Type-A</v>
      </c>
      <c r="BH33" t="str">
        <v>3.5" x 1</v>
      </c>
      <c r="BI33" t="str">
        <v>2 x SATA 6.0Gb/s ports</v>
      </c>
      <c r="BJ33" t="str">
        <v>1x PCIe® 4.0 x 16 (operating at PCIe® 4.0 x8)
1x M.2 connector for WiFi
2x M.2 2280 connector for storage
2x DDR5 SO-DIMM slot</v>
      </c>
      <c r="BK33" t="str">
        <v>Wired keyboard (USB)
Wired optical mouse (USB)</v>
      </c>
      <c r="BL33" t="str">
        <v>3.5" HDD assembly kit</v>
      </c>
      <c r="BM33" t="str">
        <v>15.50 x 29.60 x 34.70 cm (6.10" x 11.65" x 13.66")</v>
      </c>
      <c r="BN33" t="str">
        <v>06.00 kg (13.23 lbs)</v>
      </c>
      <c r="BO33" t="str">
        <v>System diagnosis
Fan profile
AppDeals</v>
      </c>
      <c r="BP33" t="str">
        <v>MyASUS</v>
      </c>
      <c r="BQ33" t="str">
        <v>Discrete Trusted Platform Module (TPM) 2.0
HDD User Password Protection and Security
Kensington Security Slot™(7x 3mm)</v>
      </c>
      <c r="BR33" t="str">
        <v>McAfee® 1 years</v>
      </c>
      <c r="BS33" t="str">
        <v/>
      </c>
      <c r="BT33" t="str">
        <v>EPEAT Silver
Energy star 8.0
REACH
RoHS</v>
      </c>
      <c r="BU33" t="str">
        <v>1Y Carry-In
 Accidental Damage Protection + 1Y Carry-In</v>
      </c>
    </row>
    <row r="34" spans="1:73" ht="14.4">
      <c r="A34" t="str">
        <v>P500MV-785018WS</v>
      </c>
      <c r="B34" t="str">
        <f>IF(
  ISBLANK(AJ34),
  "",
  IF(
    LEFT(AF34,1)="S",
    _xlfn.XLOOKUP(LEFT(AF34,3),'MKT name rule'!$B$2:$B$522,'MKT name rule'!$C$2:$C$522,"Not found") &amp; " " &amp; AF34,
    _xlfn.XLOOKUP(LEFT(AF34,3),'MKT name rule'!$B$2:$B$522,'MKT name rule'!$C$2:$C$522,"Not found") &amp; " " &amp; AH34
  )
)</f>
        <v>Not found Mini Tower</v>
      </c>
      <c r="C34" t="str">
        <f t="shared" si="0"/>
        <v>90PF05I1-M00V40</v>
      </c>
      <c r="D34" s="20" t="str">
        <f t="shared" si="1"/>
        <v>Not found Mini Tower (i7-13620H/8GB/512GB/Win 11 Home/P500MV)</v>
      </c>
      <c r="E34" s="20" t="str">
        <f t="shared" si="2"/>
        <v>Intel® Core™ i7-13620H 2.4 GHz</v>
      </c>
      <c r="F34" t="str">
        <f t="shared" si="29"/>
        <v>Intel® UHD Graphics</v>
      </c>
      <c r="G34" t="str">
        <f t="shared" si="3"/>
        <v>Windows 11 Home</v>
      </c>
      <c r="H34" t="str">
        <f t="shared" si="4"/>
        <v>Microsoft Office Home 2024_x000D_
Microsoft 365 Basic</v>
      </c>
      <c r="I34" t="str">
        <f t="shared" si="5"/>
        <v>21.5"</v>
      </c>
      <c r="J34" t="str">
        <f t="shared" si="6"/>
        <v>FHD (1920 x 1080) 16:9</v>
      </c>
      <c r="K34" t="str">
        <f t="shared" si="7"/>
        <v>250nits</v>
      </c>
      <c r="L34" t="str">
        <f t="shared" si="8"/>
        <v>8GB DDR5 SO-DIMM</v>
      </c>
      <c r="M34" t="str">
        <f t="shared" si="9"/>
        <v>512GB M.2 2280 NVMe™ PCIe® 4.0 SSD</v>
      </c>
      <c r="N34" t="str">
        <f t="shared" si="10"/>
        <v>Front:
1x RJ45 Gigabit Ethernet
1x HDMI 1.4
1x Displayport 1.4
1x 7.1 channel audio (3 ports)
1x Kensington lock
4x USB 2.0 Type-A
Rear:
1x 3.5mm combo audio jack
1x USB 3.2 Gen 1 Type-C
2x USB 3.2 Gen 1 Type-A</v>
      </c>
      <c r="O34" t="str">
        <f t="shared" si="11"/>
        <v>06.00 kg</v>
      </c>
      <c r="P34" t="str">
        <f t="shared" si="12"/>
        <v>15.50 x 29.60 x 34.70 cm</v>
      </c>
      <c r="Q34" t="str">
        <f t="shared" si="13"/>
        <v>1x PCIe® 4.0 x 16 (operating at PCIe® 4.0 x8)
1x M.2 connector for WiFi
2x M.2 2280 connector for storage
2x DDR5 SO-DIMM slot</v>
      </c>
      <c r="R34" t="str">
        <f t="shared" si="14"/>
        <v>Wired keyboard (USB)
Wired optical mouse (USB)</v>
      </c>
      <c r="S34" t="str">
        <f t="shared" si="15"/>
        <v>No Battery</v>
      </c>
      <c r="T34" t="str">
        <f t="shared" si="16"/>
        <v>180W</v>
      </c>
      <c r="U34" t="str">
        <f t="shared" si="17"/>
        <v>Discrete Trusted Platform Module (TPM) 2.0
HDD User Password Protection and Security
Kensington Security Slot™(7x 3mm)</v>
      </c>
      <c r="V34" t="str">
        <f t="shared" si="18"/>
        <v>Intel® Core™ i7-13620H Processor 2.4 GHz (24MB Cache, up to 4.9 GHz, 10 cores, 16 Threads)</v>
      </c>
      <c r="W34" t="str">
        <f t="shared" si="19"/>
        <v>Intel® Core™ i7-13620H 2.4</v>
      </c>
      <c r="X34" t="str">
        <f t="shared" si="20"/>
        <v>i7-13620H</v>
      </c>
      <c r="Y34" t="str">
        <f t="shared" si="21"/>
        <v>i7-13620H</v>
      </c>
      <c r="Z34" t="str">
        <f t="shared" si="30"/>
        <v>Win 11 Home</v>
      </c>
      <c r="AA34" t="str">
        <f t="shared" si="22"/>
        <v/>
      </c>
      <c r="AB34" t="str">
        <f t="shared" si="23"/>
        <v>8GB</v>
      </c>
      <c r="AC34" t="str">
        <f t="shared" si="24"/>
        <v>512GB</v>
      </c>
      <c r="AD34" t="str">
        <f t="shared" si="25"/>
        <v>1x RJ45 Gigabit Ethernet
1x HDMI 1.4
1x Displayport 1.4
1x 7.1 channel audio (3 ports)
1x Kensington lock
4x USB 2.0 Type-A</v>
      </c>
      <c r="AE34" t="str">
        <f t="shared" si="26"/>
        <v>1x 3.5mm combo audio jack
1x USB 3.2 Gen 1 Type-C
2x USB 3.2 Gen 1 Type-A</v>
      </c>
      <c r="AF34" t="str">
        <f t="shared" si="27"/>
        <v>P500MV</v>
      </c>
      <c r="AG34" t="str" cm="1">
        <f t="array" ref="AG34">IF(AJ34="","",IFERROR(RIGHT(AF34,LEN(AF34)-MAX(ISNUMBER(--MID(AF34,_xlfn.SEQUENCE(LEN(AF34)),1))*_xlfn.SEQUENCE(LEN(AF34)))),""))</f>
        <v>MV</v>
      </c>
      <c r="AH34" t="str">
        <f t="shared" si="28"/>
        <v>Mini Tower</v>
      </c>
      <c r="AI34" s="27"/>
      <c r="AJ34" t="str">
        <v>90PF05I1-M00V40</v>
      </c>
      <c r="AK34" t="str">
        <v>P500MV-785018WS</v>
      </c>
      <c r="AL34" t="str">
        <v>VSPF05I0-BU0010</v>
      </c>
      <c r="AM34" t="str">
        <v>15L</v>
      </c>
      <c r="AN34" t="str">
        <v>Gray</v>
      </c>
      <c r="AO34" t="str">
        <v>Mini tower</v>
      </c>
      <c r="AP34" t="str">
        <v>Windows 11 Home</v>
      </c>
      <c r="AQ34" t="str">
        <v>Microsoft Office Home 2024_x000D_
Microsoft 365 Basic</v>
      </c>
      <c r="AR34" t="str">
        <v>Intel® Core™ i7-13620H Processor 2.4 GHz (24MB Cache, up to 4.9 GHz, 10 cores, 16 Threads)</v>
      </c>
      <c r="AS34" t="str">
        <v>Air Cooler</v>
      </c>
      <c r="AT34" t="str">
        <v/>
      </c>
      <c r="AU34" t="str">
        <v>8GB DDR5 SO-DIMM</v>
      </c>
      <c r="AV34" t="str">
        <v>Memory speed is 5600MHz, but run at 4800~5200MHz</v>
      </c>
      <c r="AW34" t="str">
        <v>64GB</v>
      </c>
      <c r="AX34" t="str">
        <v/>
      </c>
      <c r="AY34" t="str">
        <v>Intel® UHD Graphics</v>
      </c>
      <c r="AZ34" t="str">
        <v>512GB M.2 2280 NVMe™ PCIe® 4.0 SSD</v>
      </c>
      <c r="BA34">
        <v>0</v>
      </c>
      <c r="BB34" t="str">
        <v>Intel WGI219V 10/100/1000 Mbps, non-vPro</v>
      </c>
      <c r="BC34" t="str">
        <v>High Definition 7.1 Channel Audio</v>
      </c>
      <c r="BD34" t="str">
        <v>Wi-Fi 6(802.11ax) (Dual band) 2*2 + Bluetooth® 5.4 Wireless Card</v>
      </c>
      <c r="BE34" s="58" t="str">
        <v>180W power supply (80+ Bronze, peak 228W)</v>
      </c>
      <c r="BF34" t="str">
        <v>1x RJ45 Gigabit Ethernet
1x HDMI 1.4
1x Displayport 1.4
1x 7.1 channel audio (3 ports)
1x Kensington lock
4x USB 2.0 Type-A</v>
      </c>
      <c r="BG34" t="str">
        <v>1x 3.5mm combo audio jack
1x USB 3.2 Gen 1 Type-C
2x USB 3.2 Gen 1 Type-A</v>
      </c>
      <c r="BH34" t="str">
        <v>3.5" x 1</v>
      </c>
      <c r="BI34" t="str">
        <v>2 x SATA 6.0Gb/s ports</v>
      </c>
      <c r="BJ34" t="str">
        <v>1x PCIe® 4.0 x 16 (operating at PCIe® 4.0 x8)
1x M.2 connector for WiFi
2x M.2 2280 connector for storage
2x DDR5 SO-DIMM slot</v>
      </c>
      <c r="BK34" t="str">
        <v>Wired keyboard (USB)
Wired optical mouse (USB)</v>
      </c>
      <c r="BL34" t="str">
        <v>3.5" HDD assembly kit</v>
      </c>
      <c r="BM34" t="str">
        <v>15.50 x 29.60 x 34.70 cm (6.10" x 11.65" x 13.66")</v>
      </c>
      <c r="BN34" t="str">
        <v>06.00 kg (13.23 lbs)</v>
      </c>
      <c r="BO34" t="str">
        <v>System diagnosis
Fan profile
AppDeals</v>
      </c>
      <c r="BP34" t="str">
        <v>MyASUS</v>
      </c>
      <c r="BQ34" t="str">
        <v>Discrete Trusted Platform Module (TPM) 2.0
HDD User Password Protection and Security
Kensington Security Slot™(7x 3mm)</v>
      </c>
      <c r="BR34" t="str">
        <v>McAfee® 1 years</v>
      </c>
      <c r="BS34" t="str">
        <v/>
      </c>
      <c r="BT34" t="str">
        <v>EPEAT Silver
Energy star 8.0
REACH
RoHS</v>
      </c>
      <c r="BU34" t="str">
        <v>1Y Carry-In
 Accidental Damage Protection + 1Y Carry-In</v>
      </c>
    </row>
    <row r="35" spans="1:73" ht="14.4">
      <c r="A35" t="str">
        <v>P500MV-785033WS</v>
      </c>
      <c r="B35" t="str">
        <f>IF(
  ISBLANK(AJ35),
  "",
  IF(
    LEFT(AF35,1)="S",
    _xlfn.XLOOKUP(LEFT(AF35,3),'MKT name rule'!$B$2:$B$522,'MKT name rule'!$C$2:$C$522,"Not found") &amp; " " &amp; AF35,
    _xlfn.XLOOKUP(LEFT(AF35,3),'MKT name rule'!$B$2:$B$522,'MKT name rule'!$C$2:$C$522,"Not found") &amp; " " &amp; AH35
  )
)</f>
        <v>Not found Mini Tower</v>
      </c>
      <c r="C35" t="str">
        <f t="shared" si="0"/>
        <v>90PF05I1-M012P0</v>
      </c>
      <c r="D35" s="20" t="str">
        <f t="shared" si="1"/>
        <v>Not found Mini Tower (i7-13620H/8GB/512GB/Win 11 Home/P500MV)</v>
      </c>
      <c r="E35" s="20" t="str">
        <f t="shared" si="2"/>
        <v>Intel® Core™ i7-13620H 2.4 GHz</v>
      </c>
      <c r="F35" t="str">
        <f t="shared" si="29"/>
        <v>Intel® UHD Graphics</v>
      </c>
      <c r="G35" t="str">
        <f t="shared" si="3"/>
        <v>Windows 11 Home</v>
      </c>
      <c r="H35" t="str">
        <f t="shared" si="4"/>
        <v>Microsoft Office Home 2024_x000D_
Microsoft 365 Basic</v>
      </c>
      <c r="I35" t="str">
        <f t="shared" si="5"/>
        <v>21.5"</v>
      </c>
      <c r="J35" t="str">
        <f t="shared" si="6"/>
        <v>FHD (1920 x 1080) 16:9</v>
      </c>
      <c r="K35" t="str">
        <f t="shared" si="7"/>
        <v>250nits</v>
      </c>
      <c r="L35" t="str">
        <f t="shared" si="8"/>
        <v>8GB DDR5 SO-DIMM</v>
      </c>
      <c r="M35" t="str">
        <f t="shared" si="9"/>
        <v>512GB M.2 2280 NVMe™ PCIe® 4.0 SSD</v>
      </c>
      <c r="N35" t="str">
        <f t="shared" si="10"/>
        <v>Front:
1x RJ45 Gigabit Ethernet
1x HDMI 1.4
1x Displayport 1.4
1x 7.1 channel audio (3 ports)
1x Kensington lock
4x USB 2.0 Type-A
Rear:
1x 3.5mm combo audio jack
1x USB 3.2 Gen 1 Type-C
2x USB 3.2 Gen 1 Type-A</v>
      </c>
      <c r="O35" t="str">
        <f t="shared" si="11"/>
        <v>06.00 kg</v>
      </c>
      <c r="P35" t="str">
        <f t="shared" si="12"/>
        <v>15.50 x 29.60 x 34.70 cm</v>
      </c>
      <c r="Q35" t="str">
        <f t="shared" si="13"/>
        <v>1x PCIe® 4.0 x 16 (operating at PCIe® 4.0 x8)
1x M.2 connector for WiFi
2x M.2 2280 connector for storage
2x DDR5 SO-DIMM slot</v>
      </c>
      <c r="R35" t="str">
        <f t="shared" si="14"/>
        <v>Wired keyboard (USB)
Wired optical mouse (USB)</v>
      </c>
      <c r="S35" t="str">
        <f t="shared" si="15"/>
        <v>No Battery</v>
      </c>
      <c r="T35" t="str">
        <f t="shared" si="16"/>
        <v>330W</v>
      </c>
      <c r="U35" t="str">
        <f t="shared" si="17"/>
        <v>Discrete Trusted Platform Module (TPM) 2.0
HDD User Password Protection and Security
Kensington Security Slot™(7x 3mm)</v>
      </c>
      <c r="V35" t="str">
        <f t="shared" si="18"/>
        <v>Intel® Core™ i7-13620H Processor 2.4 GHz (24MB Cache, up to 4.9 GHz, 10 cores, 16 Threads)</v>
      </c>
      <c r="W35" t="str">
        <f t="shared" si="19"/>
        <v>Intel® Core™ i7-13620H 2.4</v>
      </c>
      <c r="X35" t="str">
        <f t="shared" si="20"/>
        <v>i7-13620H</v>
      </c>
      <c r="Y35" t="str">
        <f t="shared" si="21"/>
        <v>i7-13620H</v>
      </c>
      <c r="Z35" t="str">
        <f t="shared" si="30"/>
        <v>Win 11 Home</v>
      </c>
      <c r="AA35" t="str">
        <f t="shared" si="22"/>
        <v/>
      </c>
      <c r="AB35" t="str">
        <f t="shared" si="23"/>
        <v>8GB</v>
      </c>
      <c r="AC35" t="str">
        <f t="shared" si="24"/>
        <v>512GB</v>
      </c>
      <c r="AD35" t="str">
        <f t="shared" si="25"/>
        <v>1x RJ45 Gigabit Ethernet
1x HDMI 1.4
1x Displayport 1.4
1x 7.1 channel audio (3 ports)
1x Kensington lock
4x USB 2.0 Type-A</v>
      </c>
      <c r="AE35" t="str">
        <f t="shared" si="26"/>
        <v>1x 3.5mm combo audio jack
1x USB 3.2 Gen 1 Type-C
2x USB 3.2 Gen 1 Type-A</v>
      </c>
      <c r="AF35" t="str">
        <f t="shared" si="27"/>
        <v>P500MV</v>
      </c>
      <c r="AG35" t="str" cm="1">
        <f t="array" ref="AG35">IF(AJ35="","",IFERROR(RIGHT(AF35,LEN(AF35)-MAX(ISNUMBER(--MID(AF35,_xlfn.SEQUENCE(LEN(AF35)),1))*_xlfn.SEQUENCE(LEN(AF35)))),""))</f>
        <v>MV</v>
      </c>
      <c r="AH35" t="str">
        <f t="shared" si="28"/>
        <v>Mini Tower</v>
      </c>
      <c r="AI35" s="27"/>
      <c r="AJ35" t="str">
        <v>90PF05I1-M012P0</v>
      </c>
      <c r="AK35" t="str">
        <v>P500MV-785033WS</v>
      </c>
      <c r="AL35" t="str">
        <v>VSPF05I0-BU0010</v>
      </c>
      <c r="AM35" t="str">
        <v>15L</v>
      </c>
      <c r="AN35" t="str">
        <v>Gray</v>
      </c>
      <c r="AO35" t="str">
        <v>Mini tower</v>
      </c>
      <c r="AP35" t="str">
        <v>Windows 11 Home</v>
      </c>
      <c r="AQ35" t="str">
        <v>Microsoft Office Home 2024_x000D_
Microsoft 365 Basic</v>
      </c>
      <c r="AR35" t="str">
        <v>Intel® Core™ i7-13620H Processor 2.4 GHz (24MB Cache, up to 4.9 GHz, 10 cores, 16 Threads)</v>
      </c>
      <c r="AS35" t="str">
        <v>Air Cooler</v>
      </c>
      <c r="AT35" t="str">
        <v/>
      </c>
      <c r="AU35" t="str">
        <v>8GB DDR5 SO-DIMM</v>
      </c>
      <c r="AV35" t="str">
        <v>Memory speed is 5600MHz, but run at 4800~5200MHz</v>
      </c>
      <c r="AW35" t="str">
        <v>64GB</v>
      </c>
      <c r="AX35" t="str">
        <v/>
      </c>
      <c r="AY35" t="str">
        <v>Intel® UHD Graphics</v>
      </c>
      <c r="AZ35" t="str">
        <v>512GB M.2 2280 NVMe™ PCIe® 4.0 SSD</v>
      </c>
      <c r="BA35">
        <v>0</v>
      </c>
      <c r="BB35" t="str">
        <v>Intel WGI219V 10/100/1000 Mbps, non-vPro</v>
      </c>
      <c r="BC35" t="str">
        <v>High Definition 7.1 Channel Audio</v>
      </c>
      <c r="BD35" t="str">
        <v>Wi-Fi 6(802.11ax) (Dual band) 2*2 + Bluetooth® 5.4 Wireless Card</v>
      </c>
      <c r="BE35" s="58" t="str">
        <v>330W power supply (80+ Platinum, peak 660W)</v>
      </c>
      <c r="BF35" t="str">
        <v>1x RJ45 Gigabit Ethernet
1x HDMI 1.4
1x Displayport 1.4
1x 7.1 channel audio (3 ports)
1x Kensington lock
4x USB 2.0 Type-A</v>
      </c>
      <c r="BG35" t="str">
        <v>1x 3.5mm combo audio jack
1x USB 3.2 Gen 1 Type-C
2x USB 3.2 Gen 1 Type-A</v>
      </c>
      <c r="BH35" t="str">
        <v>3.5" x 1</v>
      </c>
      <c r="BI35" t="str">
        <v>2 x SATA 6.0Gb/s ports</v>
      </c>
      <c r="BJ35" t="str">
        <v>1x PCIe® 4.0 x 16 (operating at PCIe® 4.0 x8)
1x M.2 connector for WiFi
2x M.2 2280 connector for storage
2x DDR5 SO-DIMM slot</v>
      </c>
      <c r="BK35" t="str">
        <v>Wired keyboard (USB)
Wired optical mouse (USB)</v>
      </c>
      <c r="BL35" t="str">
        <v>3.5" HDD assembly kit</v>
      </c>
      <c r="BM35" t="str">
        <v>15.50 x 29.60 x 34.70 cm (6.10" x 11.65" x 13.66")</v>
      </c>
      <c r="BN35" t="str">
        <v>06.00 kg (13.23 lbs)</v>
      </c>
      <c r="BO35" t="str">
        <v>System diagnosis
Fan profile
AppDeals</v>
      </c>
      <c r="BP35" t="str">
        <v>MyASUS</v>
      </c>
      <c r="BQ35" t="str">
        <v>Discrete Trusted Platform Module (TPM) 2.0
HDD User Password Protection and Security
Kensington Security Slot™(7x 3mm)</v>
      </c>
      <c r="BR35" t="str">
        <v>McAfee® 1 years</v>
      </c>
      <c r="BS35" t="str">
        <v/>
      </c>
      <c r="BT35" t="str">
        <v>EPEAT Silver
Energy star 8.0
REACH
RoHS</v>
      </c>
      <c r="BU35" t="str">
        <v>1Y Carry-In
 Accidental Damage Protection + 1Y Carry-In</v>
      </c>
    </row>
    <row r="36" spans="1:73" ht="14.4">
      <c r="A36" t="str">
        <v>S500SE-385000001W</v>
      </c>
      <c r="B36" t="str">
        <f>IF(
  ISBLANK(AJ36),
  "",
  IF(
    LEFT(AF36,1)="S",
    _xlfn.XLOOKUP(LEFT(AF36,3),'MKT name rule'!$B$2:$B$522,'MKT name rule'!$C$2:$C$522,"Not found") &amp; " " &amp; AF36,
    _xlfn.XLOOKUP(LEFT(AF36,3),'MKT name rule'!$B$2:$B$522,'MKT name rule'!$C$2:$C$522,"Not found") &amp; " " &amp; AH36
  )
)</f>
        <v>Not found S500SE</v>
      </c>
      <c r="C36" t="str">
        <f t="shared" si="0"/>
        <v>90PF0402-M038S0</v>
      </c>
      <c r="D36" s="20" t="str">
        <f t="shared" si="1"/>
        <v>Not found S500SE (i3-13100/8GB/512GB/Win 11 Home/S500SE)</v>
      </c>
      <c r="E36" s="20" t="str">
        <f t="shared" si="2"/>
        <v>Intel® Core™ i3-13100 3.4GHz</v>
      </c>
      <c r="F36" t="str">
        <f t="shared" si="29"/>
        <v>Intel® UHD Graphics 730</v>
      </c>
      <c r="G36" t="str">
        <f t="shared" si="3"/>
        <v>Windows 11 Home</v>
      </c>
      <c r="H36" t="str">
        <f t="shared" si="4"/>
        <v>Not Included</v>
      </c>
      <c r="I36" t="str">
        <f t="shared" si="5"/>
        <v>21.5"</v>
      </c>
      <c r="J36" t="str">
        <f t="shared" si="6"/>
        <v>FHD (1920 x 1080) 16:9</v>
      </c>
      <c r="K36" t="str">
        <f t="shared" si="7"/>
        <v>250nits</v>
      </c>
      <c r="L36" t="str">
        <f t="shared" si="8"/>
        <v>8GB DDR4 U-DIMM</v>
      </c>
      <c r="M36" t="str">
        <f t="shared" si="9"/>
        <v>512GB M.2 2280 NVMe™ PCIe® 4.0 SSD</v>
      </c>
      <c r="N36" t="str">
        <f t="shared" si="10"/>
        <v>Front:
1x Headphone out
1x Line-in
1x MIC in
1x RJ45 Gigabit Ethernet
1x HDMI 1.4
1x VGA Port
2x PS2
4x USB 2.0 Type-A
Rear:
1x Headphone
1x 3.5mm combo audio jack
2x USB 3.2 Gen 1 Type-A
2x USB 3.2 Gen 2 Type-A</v>
      </c>
      <c r="O36" t="str">
        <f t="shared" si="11"/>
        <v>05.00 kg</v>
      </c>
      <c r="P36" t="str">
        <f t="shared" si="12"/>
        <v>09.46 x 29.27 x 33.96 cm</v>
      </c>
      <c r="Q36" t="str">
        <f t="shared" si="13"/>
        <v>2x M.2 connector for storage
1x PCIe® 4.0 x 16
2x PCIe® 3.0 x 1
1x M.2 connector for WiFi
2x DDR4 U-DIMM slot</v>
      </c>
      <c r="R36" t="str">
        <f t="shared" si="14"/>
        <v>Wired Keyboard (USB) with Antimicrobial Guard Technology
Wired optical Mouse (USB) with Antimicrobial Guard Technology</v>
      </c>
      <c r="S36" t="str">
        <f t="shared" si="15"/>
        <v>No Battery</v>
      </c>
      <c r="T36" t="str">
        <f t="shared" si="16"/>
        <v>180W</v>
      </c>
      <c r="U36" t="str">
        <f t="shared" si="17"/>
        <v>HDD User Password Protection and Security
Kensington Security Slot™(7x 3mm)
Padlock loop
Trusted Platform Module (Firmware TPM)</v>
      </c>
      <c r="V36" t="str">
        <f t="shared" si="18"/>
        <v>Intel® Core™ i3-13100 Processor 3.4GHz (12MB Cache, up to 4.5GHz, 4 cores, 8 Threads)
N/A</v>
      </c>
      <c r="W36" t="str">
        <f t="shared" si="19"/>
        <v>Intel® Core™ i3-13100 3.4GHz</v>
      </c>
      <c r="X36" t="str">
        <f t="shared" si="20"/>
        <v>i3-13100</v>
      </c>
      <c r="Y36" t="str">
        <f t="shared" si="21"/>
        <v>i3-13100</v>
      </c>
      <c r="Z36" t="str">
        <f t="shared" si="30"/>
        <v>Win 11 Home</v>
      </c>
      <c r="AA36" t="str">
        <f t="shared" si="22"/>
        <v/>
      </c>
      <c r="AB36" t="str">
        <f t="shared" si="23"/>
        <v>8GB</v>
      </c>
      <c r="AC36" t="str">
        <f t="shared" si="24"/>
        <v>512GB</v>
      </c>
      <c r="AD36" t="str">
        <f t="shared" si="25"/>
        <v>1x Headphone out
1x Line-in
1x MIC in
1x RJ45 Gigabit Ethernet
1x HDMI 1.4
1x VGA Port
2x PS2
4x USB 2.0 Type-A</v>
      </c>
      <c r="AE36" t="str">
        <f t="shared" si="26"/>
        <v>1x Headphone
1x 3.5mm combo audio jack
2x USB 3.2 Gen 1 Type-A
2x USB 3.2 Gen 2 Type-A</v>
      </c>
      <c r="AF36" t="str">
        <f t="shared" si="27"/>
        <v>S500SE</v>
      </c>
      <c r="AG36" t="str" cm="1">
        <f t="array" ref="AG36">IF(AJ36="","",IFERROR(RIGHT(AF36,LEN(AF36)-MAX(ISNUMBER(--MID(AF36,_xlfn.SEQUENCE(LEN(AF36)),1))*_xlfn.SEQUENCE(LEN(AF36)))),""))</f>
        <v>SE</v>
      </c>
      <c r="AH36" t="str">
        <f t="shared" si="28"/>
        <v>SFF</v>
      </c>
      <c r="AI36" s="27"/>
      <c r="AJ36" t="str">
        <v>90PF0402-M038S0</v>
      </c>
      <c r="AK36" t="str">
        <v>S500SE-385000001W</v>
      </c>
      <c r="AL36" t="str">
        <v>VSPF0402-BU0020</v>
      </c>
      <c r="AM36" t="str">
        <v>9L</v>
      </c>
      <c r="AN36" t="str">
        <v>Black</v>
      </c>
      <c r="AO36" t="str">
        <v>Small form factor</v>
      </c>
      <c r="AP36" t="str">
        <v>Windows 11 Home</v>
      </c>
      <c r="AQ36">
        <v>0</v>
      </c>
      <c r="AR36" t="str">
        <v>Intel® Core™ i3-13100 Processor 3.4GHz (12MB Cache, up to 4.5GHz, 4 cores, 8 Threads)
N/A</v>
      </c>
      <c r="AS36" t="str">
        <v/>
      </c>
      <c r="AT36" t="str">
        <v>Intel® B760 Chipset</v>
      </c>
      <c r="AU36" t="str">
        <v>8GB DDR4 U-DIMM</v>
      </c>
      <c r="AV36" t="str">
        <v>Memory speed is 3200MHz, but clock down by processor setting.</v>
      </c>
      <c r="AW36" t="str">
        <v>64GB</v>
      </c>
      <c r="AX36" t="str">
        <v/>
      </c>
      <c r="AY36" t="str">
        <v>Intel® UHD Graphics 730</v>
      </c>
      <c r="AZ36" t="str">
        <v>512GB M.2 2280 NVMe™ PCIe® 4.0 SSD</v>
      </c>
      <c r="BA36">
        <v>0</v>
      </c>
      <c r="BB36" t="str">
        <v>Intel WGI219V 10/100/1000 Mbps, non-vPro</v>
      </c>
      <c r="BC36" t="str">
        <v>High Definition 7.1 Channel Audio</v>
      </c>
      <c r="BD36" t="str">
        <v>Wi-Fi 6(802.11ax) (Dual band) 2*2 + Bluetooth® 5.2 Wireless Card</v>
      </c>
      <c r="BE36" s="58" t="str">
        <v>180W power supply (80+ Bronze, peak 228W)</v>
      </c>
      <c r="BF36" t="str">
        <v>1x Headphone out
1x Line-in
1x MIC in
1x RJ45 Gigabit Ethernet
1x HDMI 1.4
1x VGA Port
2x PS2
4x USB 2.0 Type-A</v>
      </c>
      <c r="BG36" t="str">
        <v>1x Headphone
1x 3.5mm combo audio jack
2x USB 3.2 Gen 1 Type-A
2x USB 3.2 Gen 2 Type-A</v>
      </c>
      <c r="BH36" t="str">
        <v>2.5" x 1
3.5" x 1</v>
      </c>
      <c r="BI36" t="str">
        <v>4 x SATA 6.0Gb/s ports</v>
      </c>
      <c r="BJ36" t="str">
        <v>2x M.2 connector for storage
1x PCIe® 4.0 x 16
2x PCIe® 3.0 x 1
1x M.2 connector for WiFi
2x DDR4 U-DIMM slot</v>
      </c>
      <c r="BK36" t="str">
        <v>Wired Keyboard (USB) with Antimicrobial Guard Technology
Wired optical Mouse (USB) with Antimicrobial Guard Technology</v>
      </c>
      <c r="BL36" t="str">
        <v/>
      </c>
      <c r="BM36" t="str">
        <v>09.46 x 29.27 x 33.96 cm (3.72" x 11.52" x 13.37")</v>
      </c>
      <c r="BN36" t="str">
        <v>05.00 kg (11.02 lbs)</v>
      </c>
      <c r="BO36" t="str">
        <v>Fan profile
AppDeals
Link to MyASUS</v>
      </c>
      <c r="BP36" t="str">
        <v>MyASUS_x000D_
ASUS Business Manager</v>
      </c>
      <c r="BQ36" t="str">
        <v>HDD User Password Protection and Security
Kensington Security Slot™(7x 3mm)
Padlock loop
Trusted Platform Module (Firmware TPM)</v>
      </c>
      <c r="BR36" t="str">
        <v>McAfee® 30 days free trial</v>
      </c>
      <c r="BS36" t="str">
        <v/>
      </c>
      <c r="BT36" t="str">
        <v>EPEAT Silver
Energy star 8.0
REACH
RoHS</v>
      </c>
      <c r="BU36" t="str">
        <v>1Y Carry-In
 Accidental Damage Protection + 1Y Carry-In</v>
      </c>
    </row>
    <row r="37" spans="1:73" ht="14.4">
      <c r="A37" t="str">
        <v>S500SE-585030000W</v>
      </c>
      <c r="B37" t="str">
        <f>IF(
  ISBLANK(AJ37),
  "",
  IF(
    LEFT(AF37,1)="S",
    _xlfn.XLOOKUP(LEFT(AF37,3),'MKT name rule'!$B$2:$B$522,'MKT name rule'!$C$2:$C$522,"Not found") &amp; " " &amp; AF37,
    _xlfn.XLOOKUP(LEFT(AF37,3),'MKT name rule'!$B$2:$B$522,'MKT name rule'!$C$2:$C$522,"Not found") &amp; " " &amp; AH37
  )
)</f>
        <v>Not found S500SE</v>
      </c>
      <c r="C37" t="str">
        <f t="shared" si="0"/>
        <v>90PF0402-M008J0</v>
      </c>
      <c r="D37" s="20" t="str">
        <f t="shared" si="1"/>
        <v>Not found S500SE (i5-13400/8GB/512GB/Win 11 Home/S500SE)</v>
      </c>
      <c r="E37" s="20" t="str">
        <f t="shared" si="2"/>
        <v>Intel® Core™ i5-13400 2.5GHz</v>
      </c>
      <c r="F37" t="str">
        <f t="shared" si="29"/>
        <v>NVIDIA® GeForce® GT1030 2GB : 1x DVI, 1x HDMI</v>
      </c>
      <c r="G37" t="str">
        <f t="shared" si="3"/>
        <v>Windows 11 Home</v>
      </c>
      <c r="H37" t="str">
        <f t="shared" si="4"/>
        <v>Not Included</v>
      </c>
      <c r="I37" t="str">
        <f t="shared" si="5"/>
        <v>21.5"</v>
      </c>
      <c r="J37" t="str">
        <f t="shared" si="6"/>
        <v>FHD (1920 x 1080) 16:9</v>
      </c>
      <c r="K37" t="str">
        <f t="shared" si="7"/>
        <v>250nits</v>
      </c>
      <c r="L37" t="str">
        <f t="shared" si="8"/>
        <v>8GB DDR4 U-DIMM</v>
      </c>
      <c r="M37" t="str">
        <f t="shared" si="9"/>
        <v>512GB M.2 2280 NVMe™ PCIe® 4.0 SSD</v>
      </c>
      <c r="N37" t="str">
        <f t="shared" si="10"/>
        <v>Front:
1x Headphone out
1x Line-in
1x MIC in
1x RJ45 Gigabit Ethernet
1x HDMI 1.4
1x VGA Port
2x PS2
4x USB 2.0 Type-A
Rear:
1x Headphone
1x 3.5mm combo audio jack
2x USB 3.2 Gen 1 Type-A
2x USB 3.2 Gen 2 Type-A</v>
      </c>
      <c r="O37" t="str">
        <f t="shared" si="11"/>
        <v>05.00 kg</v>
      </c>
      <c r="P37" t="str">
        <f t="shared" si="12"/>
        <v>09.46 x 29.27 x 33.96 cm</v>
      </c>
      <c r="Q37" t="str">
        <f t="shared" si="13"/>
        <v>2x M.2 connector for storage
1x PCIe® 4.0 x 16
2x PCIe® 3.0 x 1
1x M.2 connector for WiFi
2x DDR4 U-DIMM slot</v>
      </c>
      <c r="R37" t="str">
        <f t="shared" si="14"/>
        <v>Wired Keyboard (USB) with Antimicrobial Guard Technology
Wired optical Mouse (USB) with Antimicrobial Guard Technology</v>
      </c>
      <c r="S37" t="str">
        <f t="shared" si="15"/>
        <v>No Battery</v>
      </c>
      <c r="T37" t="str">
        <f t="shared" si="16"/>
        <v>300W</v>
      </c>
      <c r="U37" t="str">
        <f t="shared" si="17"/>
        <v>HDD User Password Protection and Security
Kensington Security Slot™(7x 3mm)
Padlock loop
Trusted Platform Module (Firmware TPM)</v>
      </c>
      <c r="V37" t="str">
        <f t="shared" si="18"/>
        <v>Intel® Core™ i5-13400 Processor 2.5GHz (20MB Cache, up to 4.6GHz, 10 cores, 16 Threads)
N/A</v>
      </c>
      <c r="W37" t="str">
        <f t="shared" si="19"/>
        <v>Intel® Core™ i5-13400 2.5GHz</v>
      </c>
      <c r="X37" t="str">
        <f t="shared" si="20"/>
        <v>i5-13400</v>
      </c>
      <c r="Y37" t="str">
        <f t="shared" si="21"/>
        <v>i5-13400</v>
      </c>
      <c r="Z37" t="str">
        <f t="shared" si="30"/>
        <v>Win 11 Home</v>
      </c>
      <c r="AA37" t="str">
        <f t="shared" si="22"/>
        <v/>
      </c>
      <c r="AB37" t="str">
        <f t="shared" si="23"/>
        <v>8GB</v>
      </c>
      <c r="AC37" t="str">
        <f t="shared" si="24"/>
        <v>512GB</v>
      </c>
      <c r="AD37" t="str">
        <f t="shared" si="25"/>
        <v>1x Headphone out
1x Line-in
1x MIC in
1x RJ45 Gigabit Ethernet
1x HDMI 1.4
1x VGA Port
2x PS2
4x USB 2.0 Type-A</v>
      </c>
      <c r="AE37" t="str">
        <f t="shared" si="26"/>
        <v>1x Headphone
1x 3.5mm combo audio jack
2x USB 3.2 Gen 1 Type-A
2x USB 3.2 Gen 2 Type-A</v>
      </c>
      <c r="AF37" t="str">
        <f t="shared" si="27"/>
        <v>S500SE</v>
      </c>
      <c r="AG37" t="str" cm="1">
        <f t="array" ref="AG37">IF(AJ37="","",IFERROR(RIGHT(AF37,LEN(AF37)-MAX(ISNUMBER(--MID(AF37,_xlfn.SEQUENCE(LEN(AF37)),1))*_xlfn.SEQUENCE(LEN(AF37)))),""))</f>
        <v>SE</v>
      </c>
      <c r="AH37" t="str">
        <f t="shared" si="28"/>
        <v>SFF</v>
      </c>
      <c r="AI37" s="27"/>
      <c r="AJ37" t="str">
        <v>90PF0402-M008J0</v>
      </c>
      <c r="AK37" t="str">
        <v>S500SE-585030000W</v>
      </c>
      <c r="AL37" t="str">
        <v>VSPF0402-BU0020</v>
      </c>
      <c r="AM37" t="str">
        <v>9L</v>
      </c>
      <c r="AN37" t="str">
        <v>Black</v>
      </c>
      <c r="AO37" t="str">
        <v>Small form factor</v>
      </c>
      <c r="AP37" t="str">
        <v>Windows 11 Home</v>
      </c>
      <c r="AQ37">
        <v>0</v>
      </c>
      <c r="AR37" t="str">
        <v>Intel® Core™ i5-13400 Processor 2.5GHz (20MB Cache, up to 4.6GHz, 10 cores, 16 Threads)
N/A</v>
      </c>
      <c r="AS37" t="str">
        <v/>
      </c>
      <c r="AT37" t="str">
        <v>Intel® B760 Chipset</v>
      </c>
      <c r="AU37" t="str">
        <v>8GB DDR4 U-DIMM</v>
      </c>
      <c r="AV37" t="str">
        <v>Memory speed is 3200MHz, but clock down by processor setting.</v>
      </c>
      <c r="AW37" t="str">
        <v>64GB</v>
      </c>
      <c r="AX37" t="str">
        <v>NVIDIA® GeForce® GT1030 2GB : 1x DVI, 1x HDMI</v>
      </c>
      <c r="AY37" t="str">
        <v>Intel® UHD Graphics 730</v>
      </c>
      <c r="AZ37" t="str">
        <v>512GB M.2 2280 NVMe™ PCIe® 4.0 SSD</v>
      </c>
      <c r="BA37">
        <v>0</v>
      </c>
      <c r="BB37" t="str">
        <v>Intel WGI219V 10/100/1000 Mbps, non-vPro</v>
      </c>
      <c r="BC37" t="str">
        <v>High Definition 7.1 Channel Audio</v>
      </c>
      <c r="BD37" t="str">
        <v>Wi-Fi 6(802.11ax) (Dual band) 2*2 + Bluetooth® 5.2 Wireless Card</v>
      </c>
      <c r="BE37" s="58" t="str">
        <v>300W power supply (80+ Platinum, peak 390W)</v>
      </c>
      <c r="BF37" t="str">
        <v>1x Headphone out
1x Line-in
1x MIC in
1x RJ45 Gigabit Ethernet
1x HDMI 1.4
1x VGA Port
2x PS2
4x USB 2.0 Type-A</v>
      </c>
      <c r="BG37" t="str">
        <v>1x Headphone
1x 3.5mm combo audio jack
2x USB 3.2 Gen 1 Type-A
2x USB 3.2 Gen 2 Type-A</v>
      </c>
      <c r="BH37" t="str">
        <v>2.5" x 1
3.5" x 1</v>
      </c>
      <c r="BI37" t="str">
        <v>4 x SATA 6.0Gb/s ports</v>
      </c>
      <c r="BJ37" t="str">
        <v>2x M.2 connector for storage
1x PCIe® 4.0 x 16
2x PCIe® 3.0 x 1
1x M.2 connector for WiFi
2x DDR4 U-DIMM slot</v>
      </c>
      <c r="BK37" t="str">
        <v>Wired Keyboard (USB) with Antimicrobial Guard Technology
Wired optical Mouse (USB) with Antimicrobial Guard Technology</v>
      </c>
      <c r="BL37" t="str">
        <v>3.5" HDD assembly kit
M.2 2280 SSD assembly kit</v>
      </c>
      <c r="BM37" t="str">
        <v>09.46 x 29.27 x 33.96 cm (3.72" x 11.52" x 13.37")</v>
      </c>
      <c r="BN37" t="str">
        <v>05.00 kg (11.02 lbs)</v>
      </c>
      <c r="BO37" t="str">
        <v>Fan profile
AppDeals
Link to MyASUS</v>
      </c>
      <c r="BP37" t="str">
        <v>MyASUS_x000D_
ASUS Business Manager</v>
      </c>
      <c r="BQ37" t="str">
        <v>HDD User Password Protection and Security
Kensington Security Slot™(7x 3mm)
Padlock loop
Trusted Platform Module (Firmware TPM)</v>
      </c>
      <c r="BR37" t="str">
        <v>McAfee® 30 days free trial</v>
      </c>
      <c r="BS37" t="str">
        <v/>
      </c>
      <c r="BT37" t="str">
        <v>EPEAT Silver
Energy star 8.0
REACH
RoHS</v>
      </c>
      <c r="BU37" t="str">
        <v>1Y Carry-In
 Accidental Damage Protection + 1Y Carry-In</v>
      </c>
    </row>
    <row r="38" spans="1:73" ht="14.4">
      <c r="A38" t="str">
        <v>S500SE-715030000W</v>
      </c>
      <c r="B38" t="str">
        <f>IF(
  ISBLANK(AJ38),
  "",
  IF(
    LEFT(AF38,1)="S",
    _xlfn.XLOOKUP(LEFT(AF38,3),'MKT name rule'!$B$2:$B$522,'MKT name rule'!$C$2:$C$522,"Not found") &amp; " " &amp; AF38,
    _xlfn.XLOOKUP(LEFT(AF38,3),'MKT name rule'!$B$2:$B$522,'MKT name rule'!$C$2:$C$522,"Not found") &amp; " " &amp; AH38
  )
)</f>
        <v>Not found S500SE</v>
      </c>
      <c r="C38" t="str">
        <f t="shared" si="0"/>
        <v>90PF0402-M008L0</v>
      </c>
      <c r="D38" s="20" t="str">
        <f t="shared" si="1"/>
        <v>Not found S500SE (i7-13700/16GB/512GB/Win 11 Home/S500SE)</v>
      </c>
      <c r="E38" s="20" t="str">
        <f t="shared" si="2"/>
        <v>Intel® Core™ i7-13700 2.1GHz</v>
      </c>
      <c r="F38" t="str">
        <f t="shared" si="29"/>
        <v>NVIDIA® GeForce® GT1030 2GB : 1x DVI, 1x HDMI</v>
      </c>
      <c r="G38" t="str">
        <f t="shared" si="3"/>
        <v>Windows 11 Home</v>
      </c>
      <c r="H38" t="str">
        <f t="shared" si="4"/>
        <v>Not Included</v>
      </c>
      <c r="I38" t="str">
        <f t="shared" si="5"/>
        <v>21.5"</v>
      </c>
      <c r="J38" t="str">
        <f t="shared" si="6"/>
        <v>FHD (1920 x 1080) 16:9</v>
      </c>
      <c r="K38" t="str">
        <f t="shared" si="7"/>
        <v>250nits</v>
      </c>
      <c r="L38" t="str">
        <f t="shared" si="8"/>
        <v>16GB DDR4 U-DIMM</v>
      </c>
      <c r="M38" t="str">
        <f t="shared" si="9"/>
        <v>512GB M.2 2280 NVMe™ PCIe® 4.0 SSD</v>
      </c>
      <c r="N38" t="str">
        <f t="shared" si="10"/>
        <v>Front:
1x Headphone out
1x Line-in
1x MIC in
1x RJ45 Gigabit Ethernet
1x HDMI 1.4
1x VGA Port
2x PS2
4x USB 2.0 Type-A
Rear:
1x Headphone
1x 3.5mm combo audio jack
2x USB 3.2 Gen 1 Type-A
2x USB 3.2 Gen 2 Type-A</v>
      </c>
      <c r="O38" t="str">
        <f t="shared" si="11"/>
        <v>05.00 kg</v>
      </c>
      <c r="P38" t="str">
        <f t="shared" si="12"/>
        <v>09.46 x 29.27 x 33.96 cm</v>
      </c>
      <c r="Q38" t="str">
        <f t="shared" si="13"/>
        <v>2x M.2 connector for storage
1x PCIe® 4.0 x 16
2x PCIe® 3.0 x 1
1x M.2 connector for WiFi
2x DDR4 U-DIMM slot</v>
      </c>
      <c r="R38" t="str">
        <f t="shared" si="14"/>
        <v>Wired Keyboard (USB) with Antimicrobial Guard Technology
Wired optical Mouse (USB) with Antimicrobial Guard Technology</v>
      </c>
      <c r="S38" t="str">
        <f t="shared" si="15"/>
        <v>No Battery</v>
      </c>
      <c r="T38" t="str">
        <f t="shared" si="16"/>
        <v>300W</v>
      </c>
      <c r="U38" t="str">
        <f t="shared" si="17"/>
        <v>HDD User Password Protection and Security
Kensington Security Slot™(7x 3mm)
Padlock loop
Trusted Platform Module (Firmware TPM)</v>
      </c>
      <c r="V38" t="str">
        <f t="shared" si="18"/>
        <v>Intel® Core™ i7-13700 Processor 2.1GHz (30MB Cache, up to 5.1GHz, 16 cores, 24 Threads)
N/A</v>
      </c>
      <c r="W38" t="str">
        <f t="shared" si="19"/>
        <v>Intel® Core™ i7-13700 2.1GHz</v>
      </c>
      <c r="X38" t="str">
        <f t="shared" si="20"/>
        <v>i7-13700</v>
      </c>
      <c r="Y38" t="str">
        <f t="shared" si="21"/>
        <v>i7-13700</v>
      </c>
      <c r="Z38" t="str">
        <f t="shared" si="30"/>
        <v>Win 11 Home</v>
      </c>
      <c r="AA38" t="str">
        <f t="shared" si="22"/>
        <v/>
      </c>
      <c r="AB38" t="str">
        <f t="shared" si="23"/>
        <v>16GB</v>
      </c>
      <c r="AC38" t="str">
        <f t="shared" si="24"/>
        <v>512GB</v>
      </c>
      <c r="AD38" t="str">
        <f t="shared" si="25"/>
        <v>1x Headphone out
1x Line-in
1x MIC in
1x RJ45 Gigabit Ethernet
1x HDMI 1.4
1x VGA Port
2x PS2
4x USB 2.0 Type-A</v>
      </c>
      <c r="AE38" t="str">
        <f t="shared" si="26"/>
        <v>1x Headphone
1x 3.5mm combo audio jack
2x USB 3.2 Gen 1 Type-A
2x USB 3.2 Gen 2 Type-A</v>
      </c>
      <c r="AF38" t="str">
        <f t="shared" si="27"/>
        <v>S500SE</v>
      </c>
      <c r="AG38" t="str" cm="1">
        <f t="array" ref="AG38">IF(AJ38="","",IFERROR(RIGHT(AF38,LEN(AF38)-MAX(ISNUMBER(--MID(AF38,_xlfn.SEQUENCE(LEN(AF38)),1))*_xlfn.SEQUENCE(LEN(AF38)))),""))</f>
        <v>SE</v>
      </c>
      <c r="AH38" t="str">
        <f t="shared" si="28"/>
        <v>SFF</v>
      </c>
      <c r="AI38" s="27"/>
      <c r="AJ38" t="str">
        <v>90PF0402-M008L0</v>
      </c>
      <c r="AK38" t="str">
        <v>S500SE-715030000W</v>
      </c>
      <c r="AL38" t="str">
        <v>VSPF0402-BU0020</v>
      </c>
      <c r="AM38" t="str">
        <v>9L</v>
      </c>
      <c r="AN38" t="str">
        <v>Black</v>
      </c>
      <c r="AO38" t="str">
        <v>Small form factor</v>
      </c>
      <c r="AP38" t="str">
        <v>Windows 11 Home</v>
      </c>
      <c r="AQ38">
        <v>0</v>
      </c>
      <c r="AR38" t="str">
        <v>Intel® Core™ i7-13700 Processor 2.1GHz (30MB Cache, up to 5.1GHz, 16 cores, 24 Threads)
N/A</v>
      </c>
      <c r="AS38" t="str">
        <v/>
      </c>
      <c r="AT38" t="str">
        <v>Intel® B760 Chipset</v>
      </c>
      <c r="AU38" t="str">
        <v>16GB DDR4 U-DIMM</v>
      </c>
      <c r="AV38" t="str">
        <v>Memory speed is 3200MHz, but clock down by processor setting.</v>
      </c>
      <c r="AW38" t="str">
        <v>64GB</v>
      </c>
      <c r="AX38" t="str">
        <v>NVIDIA® GeForce® GT1030 2GB : 1x DVI, 1x HDMI</v>
      </c>
      <c r="AY38" t="str">
        <v>Intel® UHD Graphics 770</v>
      </c>
      <c r="AZ38" t="str">
        <v>512GB M.2 2280 NVMe™ PCIe® 4.0 SSD</v>
      </c>
      <c r="BA38">
        <v>0</v>
      </c>
      <c r="BB38" t="str">
        <v>Intel WGI219V 10/100/1000 Mbps, non-vPro</v>
      </c>
      <c r="BC38" t="str">
        <v>High Definition 7.1 Channel Audio</v>
      </c>
      <c r="BD38" t="str">
        <v>Wi-Fi 6(802.11ax) (Dual band) 2*2 + Bluetooth® 5.2 Wireless Card</v>
      </c>
      <c r="BE38" s="58" t="str">
        <v>300W power supply (80+ Platinum, peak 390W)</v>
      </c>
      <c r="BF38" t="str">
        <v>1x Headphone out
1x Line-in
1x MIC in
1x RJ45 Gigabit Ethernet
1x HDMI 1.4
1x VGA Port
2x PS2
4x USB 2.0 Type-A</v>
      </c>
      <c r="BG38" t="str">
        <v>1x Headphone
1x 3.5mm combo audio jack
2x USB 3.2 Gen 1 Type-A
2x USB 3.2 Gen 2 Type-A</v>
      </c>
      <c r="BH38" t="str">
        <v>2.5" x 1
3.5" x 1</v>
      </c>
      <c r="BI38" t="str">
        <v>4 x SATA 6.0Gb/s ports</v>
      </c>
      <c r="BJ38" t="str">
        <v>2x M.2 connector for storage
1x PCIe® 4.0 x 16
2x PCIe® 3.0 x 1
1x M.2 connector for WiFi
2x DDR4 U-DIMM slot</v>
      </c>
      <c r="BK38" t="str">
        <v>Wired Keyboard (USB) with Antimicrobial Guard Technology
Wired optical Mouse (USB) with Antimicrobial Guard Technology</v>
      </c>
      <c r="BL38" t="str">
        <v>3.5" HDD assembly kit
M.2 2280 SSD assembly kit</v>
      </c>
      <c r="BM38" t="str">
        <v>09.46 x 29.27 x 33.96 cm (3.72" x 11.52" x 13.37")</v>
      </c>
      <c r="BN38" t="str">
        <v>05.00 kg (11.02 lbs)</v>
      </c>
      <c r="BO38" t="str">
        <v>Fan profile
AppDeals
Link to MyASUS</v>
      </c>
      <c r="BP38" t="str">
        <v>MyASUS_x000D_
ASUS Business Manager</v>
      </c>
      <c r="BQ38" t="str">
        <v>HDD User Password Protection and Security
Kensington Security Slot™(7x 3mm)
Padlock loop
Trusted Platform Module (Firmware TPM)</v>
      </c>
      <c r="BR38" t="str">
        <v>McAfee® 30 days free trial</v>
      </c>
      <c r="BS38" t="str">
        <v/>
      </c>
      <c r="BT38" t="str">
        <v>EPEAT Silver
Energy star 8.0
REACH
RoHS</v>
      </c>
      <c r="BU38" t="str">
        <v>1Y Carry-In
 Accidental Damage Protection + 1Y Carry-In</v>
      </c>
    </row>
    <row r="39" spans="1:73" ht="14.4">
      <c r="A39" t="str">
        <v>S500TE-3131000300</v>
      </c>
      <c r="B39" t="str">
        <f>IF(
  ISBLANK(AJ39),
  "",
  IF(
    LEFT(AF39,1)="S",
    _xlfn.XLOOKUP(LEFT(AF39,3),'MKT name rule'!$B$2:$B$522,'MKT name rule'!$C$2:$C$522,"Not found") &amp; " " &amp; AF39,
    _xlfn.XLOOKUP(LEFT(AF39,3),'MKT name rule'!$B$2:$B$522,'MKT name rule'!$C$2:$C$522,"Not found") &amp; " " &amp; AH39
  )
)</f>
        <v>Not found S500TE</v>
      </c>
      <c r="C39" t="str">
        <f t="shared" si="0"/>
        <v>90PF03Y3-M03S60</v>
      </c>
      <c r="D39" s="20" t="str">
        <f t="shared" si="1"/>
        <v>Not found S500TE (i3-13100/8GB/256GB/Win 11 Home/S500TE)</v>
      </c>
      <c r="E39" s="20" t="str">
        <f t="shared" si="2"/>
        <v>Intel® Core™ i3-13100 3.4GHz</v>
      </c>
      <c r="F39" t="str">
        <f t="shared" si="29"/>
        <v>Intel® UHD Graphics</v>
      </c>
      <c r="G39" t="str">
        <f t="shared" si="3"/>
        <v>Windows 11 Home</v>
      </c>
      <c r="H39" t="str">
        <f t="shared" si="4"/>
        <v>Not Included</v>
      </c>
      <c r="I39" t="str">
        <f t="shared" si="5"/>
        <v>21.5"</v>
      </c>
      <c r="J39" t="str">
        <f t="shared" si="6"/>
        <v>FHD (1920 x 1080) 16:9</v>
      </c>
      <c r="K39" t="str">
        <f t="shared" si="7"/>
        <v>250nits</v>
      </c>
      <c r="L39" t="str">
        <f t="shared" si="8"/>
        <v>8GB DDR4 U-DIMM</v>
      </c>
      <c r="M39" t="str">
        <f t="shared" si="9"/>
        <v>256GB M.2 2280 NVMe™ PCIe® 4.0 SSD</v>
      </c>
      <c r="N39" t="str">
        <f t="shared" si="10"/>
        <v>Front:
1x RJ45 Gigabit Ethernet
1x HDMI 1.4
1x VGA Port
1x Displayport 1.4
2x PS2
3 x Audio jacks
2x USB 2.0 Type-A
2x USB 3.2 Gen 1 Type-A
Rear:
1x Headphone
1x MIC in
2x USB 2.0 Type-A
2x USB 3.2 Gen 1 Type-A</v>
      </c>
      <c r="O39" t="str">
        <f t="shared" si="11"/>
        <v>07.70 kg</v>
      </c>
      <c r="P39" t="str">
        <f t="shared" si="12"/>
        <v>17.60 x 39.30 x 38.50 cm</v>
      </c>
      <c r="Q39" t="str">
        <f t="shared" si="13"/>
        <v>2x M.2 connector for storage
1x PCIe® 4.0 x 16
2x PCIe® 3.0 x 1
1x M.2 connector for WiFi
2x DDR4 U-DIMM slot</v>
      </c>
      <c r="R39" t="str">
        <f t="shared" si="14"/>
        <v>Wired Keyboard (USB) with Antimicrobial Guard Technology
Wired optical Mouse (USB) with Antimicrobial Guard Technology</v>
      </c>
      <c r="S39" t="str">
        <f t="shared" si="15"/>
        <v>No Battery</v>
      </c>
      <c r="T39" t="str">
        <f t="shared" si="16"/>
        <v>300W</v>
      </c>
      <c r="U39" t="str">
        <f t="shared" si="17"/>
        <v>HDD User Password Protection and Security
Kensington Security Slot™(7x 3mm)
McAfee® 30 days free trial
Padlock loop
Trusted Platform Module (Firmware TPM)</v>
      </c>
      <c r="V39" t="str">
        <f t="shared" si="18"/>
        <v>Intel® Core™ i3-13100 Processor 3.4GHz (12MB Cache, up to 4.5GHz, 4 cores, 8 Threads)
N/A</v>
      </c>
      <c r="W39" t="str">
        <f t="shared" si="19"/>
        <v>Intel® Core™ i3-13100 3.4GHz</v>
      </c>
      <c r="X39" t="str">
        <f t="shared" si="20"/>
        <v>i3-13100</v>
      </c>
      <c r="Y39" t="str">
        <f t="shared" si="21"/>
        <v>i3-13100</v>
      </c>
      <c r="Z39" t="str">
        <f t="shared" si="30"/>
        <v>Win 11 Home</v>
      </c>
      <c r="AA39" t="str">
        <f t="shared" si="22"/>
        <v/>
      </c>
      <c r="AB39" t="str">
        <f t="shared" si="23"/>
        <v>8GB</v>
      </c>
      <c r="AC39" t="str">
        <f t="shared" si="24"/>
        <v>256GB</v>
      </c>
      <c r="AD39" t="str">
        <f t="shared" si="25"/>
        <v>1x RJ45 Gigabit Ethernet
1x HDMI 1.4
1x VGA Port
1x Displayport 1.4
2x PS2
3 x Audio jacks
2x USB 2.0 Type-A
2x USB 3.2 Gen 1 Type-A</v>
      </c>
      <c r="AE39" t="str">
        <f t="shared" si="26"/>
        <v>1x Headphone
1x MIC in
2x USB 2.0 Type-A
2x USB 3.2 Gen 1 Type-A</v>
      </c>
      <c r="AF39" t="str">
        <f t="shared" si="27"/>
        <v>S500TE</v>
      </c>
      <c r="AG39" t="str" cm="1">
        <f t="array" ref="AG39">IF(AJ39="","",IFERROR(RIGHT(AF39,LEN(AF39)-MAX(ISNUMBER(--MID(AF39,_xlfn.SEQUENCE(LEN(AF39)),1))*_xlfn.SEQUENCE(LEN(AF39)))),""))</f>
        <v>TE</v>
      </c>
      <c r="AH39" t="str">
        <f t="shared" si="28"/>
        <v>Tower</v>
      </c>
      <c r="AI39" s="27"/>
      <c r="AJ39" t="str">
        <v>90PF03Y3-M03S60</v>
      </c>
      <c r="AK39" t="str">
        <v>S500TE-3131000300</v>
      </c>
      <c r="AL39" t="str">
        <v>VSPF03Y2-BU0010</v>
      </c>
      <c r="AM39" t="str">
        <v>27L</v>
      </c>
      <c r="AN39" t="str">
        <v>Black</v>
      </c>
      <c r="AO39" t="str">
        <v>Tower</v>
      </c>
      <c r="AP39" t="str">
        <v>Windows 11 Home</v>
      </c>
      <c r="AQ39" t="str">
        <v/>
      </c>
      <c r="AR39" t="str">
        <v>Intel® Core™ i3-13100 Processor 3.4GHz (12MB Cache, up to 4.5GHz, 4 cores, 8 Threads)
N/A</v>
      </c>
      <c r="AS39" t="str">
        <v/>
      </c>
      <c r="AT39" t="str">
        <v>Intel® B760 Chipset</v>
      </c>
      <c r="AU39" t="str">
        <v>8GB DDR4 U-DIMM</v>
      </c>
      <c r="AV39" t="str">
        <v>Memory speed is 3200MHz, but clock down by processor setting.</v>
      </c>
      <c r="AW39" t="str">
        <v>64GB</v>
      </c>
      <c r="AX39" t="str">
        <v/>
      </c>
      <c r="AY39" t="str">
        <v>Intel® UHD Graphics</v>
      </c>
      <c r="AZ39" t="str">
        <v>256GB M.2 2280 NVMe™ PCIe® 4.0 SSD</v>
      </c>
      <c r="BA39">
        <v>0</v>
      </c>
      <c r="BB39" t="str">
        <v>Intel WGI219V 10/100/1000 Mbps, non-vPro</v>
      </c>
      <c r="BC39" t="str">
        <v>High Definition 7.1 Channel Audio</v>
      </c>
      <c r="BD39" t="str">
        <v>Wi-Fi 6(802.11ax) (Dual band) 2*2 + Bluetooth® 5.2 Wireless Card</v>
      </c>
      <c r="BE39" s="58" t="str">
        <v>300W power supply (80+ Bronze, peak 350W)</v>
      </c>
      <c r="BF39" t="str">
        <v>1x RJ45 Gigabit Ethernet
1x HDMI 1.4
1x VGA Port
1x Displayport 1.4
2x PS2
3 x Audio jacks
2x USB 2.0 Type-A
2x USB 3.2 Gen 1 Type-A</v>
      </c>
      <c r="BG39" t="str">
        <v>1x Headphone
1x MIC in
2x USB 2.0 Type-A
2x USB 3.2 Gen 1 Type-A</v>
      </c>
      <c r="BH39" t="str">
        <v>3.5" x 2</v>
      </c>
      <c r="BI39" t="str">
        <v>4 x SATA 6.0Gb/s ports</v>
      </c>
      <c r="BJ39" t="str">
        <v>2x M.2 connector for storage
1x PCIe® 4.0 x 16
2x PCIe® 3.0 x 1
1x M.2 connector for WiFi
2x DDR4 U-DIMM slot</v>
      </c>
      <c r="BK39" t="str">
        <v>Wired Keyboard (USB) with Antimicrobial Guard Technology
Wired optical Mouse (USB) with Antimicrobial Guard Technology</v>
      </c>
      <c r="BL39" t="str">
        <v>3.5" HDD assembly kit
M.2 2280 SSD assembly kit</v>
      </c>
      <c r="BM39" t="str">
        <v>17.60 x 39.30 x 38.50 cm (6.93" x 15.47" x 15.16")</v>
      </c>
      <c r="BN39" t="str">
        <v>07.70 kg (16.98 lbs)</v>
      </c>
      <c r="BO39" t="str">
        <v>Fan profile
AppDeals
Link to MyASUS</v>
      </c>
      <c r="BP39" t="str">
        <v>MyASUS_x000D_
ASUS Business Manager</v>
      </c>
      <c r="BQ39" t="str">
        <v>HDD User Password Protection and Security
Kensington Security Slot™(7x 3mm)
McAfee® 30 days free trial
Padlock loop
Trusted Platform Module (Firmware TPM)</v>
      </c>
      <c r="BR39" t="str">
        <v/>
      </c>
      <c r="BS39" t="str">
        <v/>
      </c>
      <c r="BT39" t="str">
        <v>Energy star 8.0
REACH
RoHS</v>
      </c>
      <c r="BU39" t="str">
        <v>1Y OnSite Service
 Accidental Damage Protection + 4Y OnSite Service</v>
      </c>
    </row>
    <row r="40" spans="1:73" ht="14.4">
      <c r="A40" t="str">
        <v>S500TE-382000002W</v>
      </c>
      <c r="B40" t="str">
        <f>IF(
  ISBLANK(AJ40),
  "",
  IF(
    LEFT(AF40,1)="S",
    _xlfn.XLOOKUP(LEFT(AF40,3),'MKT name rule'!$B$2:$B$522,'MKT name rule'!$C$2:$C$522,"Not found") &amp; " " &amp; AF40,
    _xlfn.XLOOKUP(LEFT(AF40,3),'MKT name rule'!$B$2:$B$522,'MKT name rule'!$C$2:$C$522,"Not found") &amp; " " &amp; AH40
  )
)</f>
        <v>Not found S500TE</v>
      </c>
      <c r="C40" t="str">
        <f t="shared" si="0"/>
        <v>90PF03Y3-M02N30</v>
      </c>
      <c r="D40" s="20" t="str">
        <f t="shared" si="1"/>
        <v>Not found S500TE (i3-13100/8GB/256GB/Win 11 Home/S500TE)</v>
      </c>
      <c r="E40" s="20" t="str">
        <f t="shared" si="2"/>
        <v>Intel® Core™ i3-13100 3.4GHz</v>
      </c>
      <c r="F40" t="str">
        <f t="shared" si="29"/>
        <v>Intel® UHD Graphics</v>
      </c>
      <c r="G40" t="str">
        <f t="shared" si="3"/>
        <v>Windows 11 Home</v>
      </c>
      <c r="H40" t="str">
        <f t="shared" si="4"/>
        <v>Not Included</v>
      </c>
      <c r="I40" t="str">
        <f t="shared" si="5"/>
        <v>21.5"</v>
      </c>
      <c r="J40" t="str">
        <f t="shared" si="6"/>
        <v>FHD (1920 x 1080) 16:9</v>
      </c>
      <c r="K40" t="str">
        <f t="shared" si="7"/>
        <v>250nits</v>
      </c>
      <c r="L40" t="str">
        <f t="shared" si="8"/>
        <v>8GB DDR4 U-DIMM</v>
      </c>
      <c r="M40" t="str">
        <f t="shared" si="9"/>
        <v>256GB M.2 2280 NVMe™ PCIe® 4.0 SSD</v>
      </c>
      <c r="N40"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0" t="str">
        <f t="shared" si="11"/>
        <v>07.70 kg</v>
      </c>
      <c r="P40" t="str">
        <f t="shared" si="12"/>
        <v>17.60 x 39.30 x 38.50 cm</v>
      </c>
      <c r="Q40" t="str">
        <f t="shared" si="13"/>
        <v>1x PCIe® 4.0 x 16
2x PCIe® 3.0 x 1
1x M.2 connector for WiFi
2x M.2 2280 connector for storage
2x DDR4 U-DIMM slot</v>
      </c>
      <c r="R40" t="str">
        <f t="shared" si="14"/>
        <v>Wired Keyboard (USB) with Antimicrobial Guard Technology
Wired optical Mouse (USB) with Antimicrobial Guard Technology</v>
      </c>
      <c r="S40" t="str">
        <f t="shared" si="15"/>
        <v>No Battery</v>
      </c>
      <c r="T40" t="str">
        <f t="shared" si="16"/>
        <v>200W</v>
      </c>
      <c r="U40" t="str">
        <f t="shared" si="17"/>
        <v>HDD User Password Protection and Security
Kensington Security Slot™(7x 3mm)
McAfee® 30 days free trial
Padlock loop
Trusted Platform Module (Firmware TPM)</v>
      </c>
      <c r="V40" t="str">
        <f t="shared" si="18"/>
        <v>Intel® Core™ i3-13100 Processor 3.4GHz (12MB Cache, up to 4.5GHz, 4 cores, 8 Threads)
N/A</v>
      </c>
      <c r="W40" t="str">
        <f t="shared" si="19"/>
        <v>Intel® Core™ i3-13100 3.4GHz</v>
      </c>
      <c r="X40" t="str">
        <f t="shared" si="20"/>
        <v>i3-13100</v>
      </c>
      <c r="Y40" t="str">
        <f t="shared" si="21"/>
        <v>i3-13100</v>
      </c>
      <c r="Z40" t="str">
        <f t="shared" si="30"/>
        <v>Win 11 Home</v>
      </c>
      <c r="AA40" t="str">
        <f t="shared" si="22"/>
        <v/>
      </c>
      <c r="AB40" t="str">
        <f t="shared" si="23"/>
        <v>8GB</v>
      </c>
      <c r="AC40" t="str">
        <f t="shared" si="24"/>
        <v>256GB</v>
      </c>
      <c r="AD40" t="str">
        <f t="shared" si="25"/>
        <v>1x RJ45 Gigabit Ethernet
1x HDMI 1.4
1x VGA Port
1x Displayport 1.4
2x PS2
3 x Audio jacks
2x USB 2.0 Type-A
2x USB 3.2 Gen 1 Type-A</v>
      </c>
      <c r="AE40" t="str">
        <f t="shared" si="26"/>
        <v>1x Headphone
1x MIC in
2x USB 2.0 Type-A
2x USB 3.2 Gen 1 Type-A
1x Headphone
1x Mic in
2x USB 2.0 Type-A
2x USB 3.2 Gen 1 Type-A</v>
      </c>
      <c r="AF40" t="str">
        <f t="shared" si="27"/>
        <v>S500TE</v>
      </c>
      <c r="AG40" t="str" cm="1">
        <f t="array" ref="AG40">IF(AJ40="","",IFERROR(RIGHT(AF40,LEN(AF40)-MAX(ISNUMBER(--MID(AF40,_xlfn.SEQUENCE(LEN(AF40)),1))*_xlfn.SEQUENCE(LEN(AF40)))),""))</f>
        <v>TE</v>
      </c>
      <c r="AH40" t="str">
        <f t="shared" si="28"/>
        <v>Tower</v>
      </c>
      <c r="AI40" s="27"/>
      <c r="AJ40" t="str">
        <v>90PF03Y3-M02N30</v>
      </c>
      <c r="AK40" t="str">
        <v>S500TE-382000002W</v>
      </c>
      <c r="AL40" t="str">
        <v>VSPF03Y2-BU0010</v>
      </c>
      <c r="AM40" t="str">
        <v>27L</v>
      </c>
      <c r="AN40" t="str">
        <v>Black</v>
      </c>
      <c r="AO40" t="str">
        <v>Tower</v>
      </c>
      <c r="AP40" t="str">
        <v>Windows 11 Home</v>
      </c>
      <c r="AQ40">
        <v>0</v>
      </c>
      <c r="AR40" t="str">
        <v>Intel® Core™ i3-13100 Processor 3.4GHz (12MB Cache, up to 4.5GHz, 4 cores, 8 Threads)
N/A</v>
      </c>
      <c r="AS40" t="str">
        <v/>
      </c>
      <c r="AT40" t="str">
        <v>Intel® B760 Chipset</v>
      </c>
      <c r="AU40" t="str">
        <v>8GB DDR4 U-DIMM</v>
      </c>
      <c r="AV40" t="str">
        <v>Memory speed is 3200MHz, but clock down by processor setting.</v>
      </c>
      <c r="AW40" t="str">
        <v>64GB</v>
      </c>
      <c r="AX40" t="str">
        <v/>
      </c>
      <c r="AY40" t="str">
        <v>Intel® UHD Graphics</v>
      </c>
      <c r="AZ40" t="str">
        <v>256GB M.2 2280 NVMe™ PCIe® 4.0 SSD</v>
      </c>
      <c r="BA40">
        <v>0</v>
      </c>
      <c r="BB40" t="str">
        <v>Intel WGI219V 10/100/1000 Mbps, non-vPro</v>
      </c>
      <c r="BC40" t="str">
        <v>High Definition 7.1 Channel Audio</v>
      </c>
      <c r="BD40" t="str">
        <v>Wi-Fi 6(802.11ax) (Dual band) 2*2 + Bluetooth® 5.2 Wireless Card</v>
      </c>
      <c r="BE40" s="58" t="str">
        <v>200W power supply (80+ Bronze, peak 250W)</v>
      </c>
      <c r="BF40" t="str">
        <v>1x RJ45 Gigabit Ethernet
1x HDMI 1.4
1x VGA Port
1x Displayport 1.4
2x PS2
3 x Audio jacks
2x USB 2.0 Type-A
2x USB 3.2 Gen 1 Type-A</v>
      </c>
      <c r="BG40" t="str">
        <v>1x Headphone
1x MIC in
2x USB 2.0 Type-A
2x USB 3.2 Gen 1 Type-A
1x Headphone
1x Mic in
2x USB 2.0 Type-A
2x USB 3.2 Gen 1 Type-A</v>
      </c>
      <c r="BH40" t="str">
        <v>3.5" x 2</v>
      </c>
      <c r="BI40" t="str">
        <v>4 x SATA 6.0Gb/s ports</v>
      </c>
      <c r="BJ40" t="str">
        <v>1x PCIe® 4.0 x 16
2x PCIe® 3.0 x 1
1x M.2 connector for WiFi
2x M.2 2280 connector for storage
2x DDR4 U-DIMM slot</v>
      </c>
      <c r="BK40" t="str">
        <v>Wired Keyboard (USB) with Antimicrobial Guard Technology
Wired optical Mouse (USB) with Antimicrobial Guard Technology</v>
      </c>
      <c r="BL40" t="str">
        <v/>
      </c>
      <c r="BM40" t="str">
        <v>17.60 x 39.30 x 38.50 cm (6.93" x 15.47" x 15.16")</v>
      </c>
      <c r="BN40" t="str">
        <v>07.70 kg (16.98 lbs)</v>
      </c>
      <c r="BO40" t="str">
        <v>Fan profile
AppDeals
Link to MyASUS</v>
      </c>
      <c r="BP40" t="str">
        <v>MyASUS_x000D_
ASUS Business Manager</v>
      </c>
      <c r="BQ40" t="str">
        <v>HDD User Password Protection and Security
Kensington Security Slot™(7x 3mm)
McAfee® 30 days free trial
Padlock loop
Trusted Platform Module (Firmware TPM)</v>
      </c>
      <c r="BR40" t="str">
        <v>McAfee® 30 days free trial</v>
      </c>
      <c r="BS40" t="str">
        <v/>
      </c>
      <c r="BT40" t="str">
        <v>Energy star 8.0
REACH
RoHS</v>
      </c>
      <c r="BU40" t="str">
        <v>1Y Carry-In
 Accidental Damage Protection + 1Y Carry-In</v>
      </c>
    </row>
    <row r="41" spans="1:73" ht="14.4">
      <c r="A41" t="str">
        <v>S500TE-382000003W</v>
      </c>
      <c r="B41" t="str">
        <f>IF(
  ISBLANK(AJ41),
  "",
  IF(
    LEFT(AF41,1)="S",
    _xlfn.XLOOKUP(LEFT(AF41,3),'MKT name rule'!$B$2:$B$522,'MKT name rule'!$C$2:$C$522,"Not found") &amp; " " &amp; AF41,
    _xlfn.XLOOKUP(LEFT(AF41,3),'MKT name rule'!$B$2:$B$522,'MKT name rule'!$C$2:$C$522,"Not found") &amp; " " &amp; AH41
  )
)</f>
        <v>Not found S500TE</v>
      </c>
      <c r="C41" t="str">
        <f t="shared" si="0"/>
        <v>90PF03Y3-M008P0</v>
      </c>
      <c r="D41" s="20" t="str">
        <f t="shared" si="1"/>
        <v>Not found S500TE (i3-13100/8GB/256GB/Win 11 Home/S500TE)</v>
      </c>
      <c r="E41" s="20" t="str">
        <f t="shared" si="2"/>
        <v>Intel® Core™ i3-13100 3.4GHz</v>
      </c>
      <c r="F41" t="str">
        <f t="shared" si="29"/>
        <v>Intel® UHD Graphics</v>
      </c>
      <c r="G41" t="str">
        <f t="shared" si="3"/>
        <v>Windows 11 Home</v>
      </c>
      <c r="H41" t="str">
        <f t="shared" si="4"/>
        <v>Not Included</v>
      </c>
      <c r="I41" t="str">
        <f t="shared" si="5"/>
        <v>21.5"</v>
      </c>
      <c r="J41" t="str">
        <f t="shared" si="6"/>
        <v>FHD (1920 x 1080) 16:9</v>
      </c>
      <c r="K41" t="str">
        <f t="shared" si="7"/>
        <v>250nits</v>
      </c>
      <c r="L41" t="str">
        <f t="shared" si="8"/>
        <v>8GB DDR4 U-DIMM</v>
      </c>
      <c r="M41" t="str">
        <f t="shared" si="9"/>
        <v>256GB M.2 2280 NVMe™ PCIe® 4.0 SSD</v>
      </c>
      <c r="N41" t="str">
        <f t="shared" si="10"/>
        <v>Front:
1x RJ45 Gigabit Ethernet
1x HDMI 1.4
1x VGA Port
1x Displayport 1.4
2x PS2
3 x Audio jacks
2x USB 2.0 Type-A
2x USB 3.2 Gen 1 Type-A
Rear:
1x Headphone
1x MIC in
2x USB 2.0 Type-A
2x USB 3.2 Gen 1 Type-A</v>
      </c>
      <c r="O41" t="str">
        <f t="shared" si="11"/>
        <v>07.70 kg</v>
      </c>
      <c r="P41" t="str">
        <f t="shared" si="12"/>
        <v>17.60 x 39.30 x 38.50 cm</v>
      </c>
      <c r="Q41" t="str">
        <f t="shared" si="13"/>
        <v>2x M.2 connector for storage
1x PCIe® 4.0 x 16
2x PCIe® 3.0 x 1
1x M.2 connector for WiFi
2x DDR4 U-DIMM slot</v>
      </c>
      <c r="R41" t="str">
        <f t="shared" si="14"/>
        <v>Wired Keyboard (USB) with Antimicrobial Guard Technology
Wired optical Mouse (USB) with Antimicrobial Guard Technology</v>
      </c>
      <c r="S41" t="str">
        <f t="shared" si="15"/>
        <v>No Battery</v>
      </c>
      <c r="T41" t="str">
        <f t="shared" si="16"/>
        <v>300W</v>
      </c>
      <c r="U41" t="str">
        <f t="shared" si="17"/>
        <v>HDD User Password Protection and Security
Kensington Security Slot™(7x 3mm)
McAfee® 30 days free trial
Padlock loop
Trusted Platform Module (Firmware TPM)</v>
      </c>
      <c r="V41" t="str">
        <f t="shared" si="18"/>
        <v>Intel® Core™ i3-13100 Processor 3.4GHz (12MB Cache, up to 4.5GHz, 4 cores, 8 Threads)
N/A</v>
      </c>
      <c r="W41" t="str">
        <f t="shared" si="19"/>
        <v>Intel® Core™ i3-13100 3.4GHz</v>
      </c>
      <c r="X41" t="str">
        <f t="shared" si="20"/>
        <v>i3-13100</v>
      </c>
      <c r="Y41" t="str">
        <f t="shared" si="21"/>
        <v>i3-13100</v>
      </c>
      <c r="Z41" t="str">
        <f t="shared" si="30"/>
        <v>Win 11 Home</v>
      </c>
      <c r="AA41" t="str">
        <f t="shared" si="22"/>
        <v/>
      </c>
      <c r="AB41" t="str">
        <f t="shared" si="23"/>
        <v>8GB</v>
      </c>
      <c r="AC41" t="str">
        <f t="shared" si="24"/>
        <v>256GB</v>
      </c>
      <c r="AD41" t="str">
        <f t="shared" si="25"/>
        <v>1x RJ45 Gigabit Ethernet
1x HDMI 1.4
1x VGA Port
1x Displayport 1.4
2x PS2
3 x Audio jacks
2x USB 2.0 Type-A
2x USB 3.2 Gen 1 Type-A</v>
      </c>
      <c r="AE41" t="str">
        <f t="shared" si="26"/>
        <v>1x Headphone
1x MIC in
2x USB 2.0 Type-A
2x USB 3.2 Gen 1 Type-A</v>
      </c>
      <c r="AF41" t="str">
        <f t="shared" si="27"/>
        <v>S500TE</v>
      </c>
      <c r="AG41" t="str" cm="1">
        <f t="array" ref="AG41">IF(AJ41="","",IFERROR(RIGHT(AF41,LEN(AF41)-MAX(ISNUMBER(--MID(AF41,_xlfn.SEQUENCE(LEN(AF41)),1))*_xlfn.SEQUENCE(LEN(AF41)))),""))</f>
        <v>TE</v>
      </c>
      <c r="AH41" t="str">
        <f t="shared" si="28"/>
        <v>Tower</v>
      </c>
      <c r="AI41" s="27"/>
      <c r="AJ41" t="str">
        <v>90PF03Y3-M008P0</v>
      </c>
      <c r="AK41" t="str">
        <v>S500TE-382000003W</v>
      </c>
      <c r="AL41" t="str">
        <v>VSPF03Y2-BU0010</v>
      </c>
      <c r="AM41" t="str">
        <v>27L</v>
      </c>
      <c r="AN41" t="str">
        <v>Black</v>
      </c>
      <c r="AO41" t="str">
        <v>Tower</v>
      </c>
      <c r="AP41" t="str">
        <v>Windows 11 Home</v>
      </c>
      <c r="AQ41">
        <v>0</v>
      </c>
      <c r="AR41" t="str">
        <v>Intel® Core™ i3-13100 Processor 3.4GHz (12MB Cache, up to 4.5GHz, 4 cores, 8 Threads)
N/A</v>
      </c>
      <c r="AS41" t="str">
        <v/>
      </c>
      <c r="AT41" t="str">
        <v>Intel® B760 Chipset</v>
      </c>
      <c r="AU41" t="str">
        <v>8GB DDR4 U-DIMM</v>
      </c>
      <c r="AV41" t="str">
        <v>Memory speed is 3200MHz, but clock down by processor setting.</v>
      </c>
      <c r="AW41" t="str">
        <v>64GB</v>
      </c>
      <c r="AX41" t="str">
        <v/>
      </c>
      <c r="AY41" t="str">
        <v>Intel® UHD Graphics</v>
      </c>
      <c r="AZ41" t="str">
        <v>256GB M.2 2280 NVMe™ PCIe® 4.0 SSD</v>
      </c>
      <c r="BA41">
        <v>0</v>
      </c>
      <c r="BB41" t="str">
        <v>Intel WGI219V 10/100/1000 Mbps, non-vPro</v>
      </c>
      <c r="BC41" t="str">
        <v>High Definition 7.1 Channel Audio</v>
      </c>
      <c r="BD41" t="str">
        <v>Wi-Fi 6(802.11ax) (Dual band) 2*2 + Bluetooth® 5.2 Wireless Card</v>
      </c>
      <c r="BE41" s="58" t="str">
        <v>300W power supply (peak 350W)</v>
      </c>
      <c r="BF41" t="str">
        <v>1x RJ45 Gigabit Ethernet
1x HDMI 1.4
1x VGA Port
1x Displayport 1.4
2x PS2
3 x Audio jacks
2x USB 2.0 Type-A
2x USB 3.2 Gen 1 Type-A</v>
      </c>
      <c r="BG41" t="str">
        <v>1x Headphone
1x MIC in
2x USB 2.0 Type-A
2x USB 3.2 Gen 1 Type-A</v>
      </c>
      <c r="BH41" t="str">
        <v>3.5" x 2</v>
      </c>
      <c r="BI41" t="str">
        <v>4 x SATA 6.0Gb/s ports</v>
      </c>
      <c r="BJ41" t="str">
        <v>2x M.2 connector for storage
1x PCIe® 4.0 x 16
2x PCIe® 3.0 x 1
1x M.2 connector for WiFi
2x DDR4 U-DIMM slot</v>
      </c>
      <c r="BK41" t="str">
        <v>Wired Keyboard (USB) with Antimicrobial Guard Technology
Wired optical Mouse (USB) with Antimicrobial Guard Technology</v>
      </c>
      <c r="BL41" t="str">
        <v>3.5" HDD assembly kit
M.2 2280 SSD assembly kit</v>
      </c>
      <c r="BM41" t="str">
        <v>17.60 x 39.30 x 38.50 cm (6.93" x 15.47" x 15.16")</v>
      </c>
      <c r="BN41" t="str">
        <v>07.70 kg (16.98 lbs)</v>
      </c>
      <c r="BO41" t="str">
        <v>Fan profile
AppDeals
Link to MyASUS</v>
      </c>
      <c r="BP41" t="str">
        <v>MyASUS_x000D_
ASUS Business Manager</v>
      </c>
      <c r="BQ41" t="str">
        <v>HDD User Password Protection and Security
Kensington Security Slot™(7x 3mm)
McAfee® 30 days free trial
Padlock loop
Trusted Platform Module (Firmware TPM)</v>
      </c>
      <c r="BR41" t="str">
        <v>McAfee® 30 days free trial</v>
      </c>
      <c r="BS41" t="str">
        <v/>
      </c>
      <c r="BT41" t="str">
        <v>Energy star 8.0
REACH
RoHS</v>
      </c>
      <c r="BU41" t="str">
        <v>1Y Carry-In
 Accidental Damage Protection + 1Y Carry-In</v>
      </c>
    </row>
    <row r="42" spans="1:73" ht="14.4">
      <c r="A42" t="str">
        <v>S500TE-382000013W</v>
      </c>
      <c r="B42" t="str">
        <f>IF(
  ISBLANK(AJ42),
  "",
  IF(
    LEFT(AF42,1)="S",
    _xlfn.XLOOKUP(LEFT(AF42,3),'MKT name rule'!$B$2:$B$522,'MKT name rule'!$C$2:$C$522,"Not found") &amp; " " &amp; AF42,
    _xlfn.XLOOKUP(LEFT(AF42,3),'MKT name rule'!$B$2:$B$522,'MKT name rule'!$C$2:$C$522,"Not found") &amp; " " &amp; AH42
  )
)</f>
        <v>Not found S500TE</v>
      </c>
      <c r="C42" t="str">
        <f t="shared" si="0"/>
        <v>90PF03Y3-M00H60</v>
      </c>
      <c r="D42" s="20" t="str">
        <f t="shared" si="1"/>
        <v>Not found S500TE (i3-13100/8GB/256GB/Win 11 Home/S500TE)</v>
      </c>
      <c r="E42" s="20" t="str">
        <f t="shared" si="2"/>
        <v>Intel® Core™ i3-13100 3.4GHz</v>
      </c>
      <c r="F42" t="str">
        <f t="shared" si="29"/>
        <v>Intel® UHD Graphics</v>
      </c>
      <c r="G42" t="str">
        <f t="shared" si="3"/>
        <v>Windows 11 Home</v>
      </c>
      <c r="H42" t="str">
        <f t="shared" si="4"/>
        <v>Not Included</v>
      </c>
      <c r="I42" t="str">
        <f t="shared" si="5"/>
        <v>21.5"</v>
      </c>
      <c r="J42" t="str">
        <f t="shared" si="6"/>
        <v>FHD (1920 x 1080) 16:9</v>
      </c>
      <c r="K42" t="str">
        <f t="shared" si="7"/>
        <v>250nits</v>
      </c>
      <c r="L42" t="str">
        <f t="shared" si="8"/>
        <v>8GB DDR4 U-DIMM</v>
      </c>
      <c r="M42" t="str">
        <f t="shared" si="9"/>
        <v>256GB M.2 2280 NVMe™ PCIe® 4.0 SSD</v>
      </c>
      <c r="N42" t="str">
        <f t="shared" si="10"/>
        <v>Front:
1x RJ45 Gigabit Ethernet
1x HDMI 1.4
1x VGA Port
1x Displayport 1.4
2x PS2
3 x Audio jacks
2x USB 2.0 Type-A
2x USB 3.2 Gen 1 Type-A
Rear:
1x Headphone
1x MIC in
2x USB 2.0 Type-A
2x USB 3.2 Gen 1 Type-A</v>
      </c>
      <c r="O42" t="str">
        <f t="shared" si="11"/>
        <v>07.70 kg</v>
      </c>
      <c r="P42" t="str">
        <f t="shared" si="12"/>
        <v>17.60 x 39.30 x 38.50 cm</v>
      </c>
      <c r="Q42" t="str">
        <f t="shared" si="13"/>
        <v>2x M.2 connector for storage
1x PCIe® 4.0 x 16
2x PCIe® 3.0 x 1
1x M.2 connector for WiFi
2x DDR4 U-DIMM slot</v>
      </c>
      <c r="R42" t="str">
        <f t="shared" si="14"/>
        <v>Wired Keyboard (USB) with Antimicrobial Guard Technology
Wired optical Mouse (USB) with Antimicrobial Guard Technology</v>
      </c>
      <c r="S42" t="str">
        <f t="shared" si="15"/>
        <v>No Battery</v>
      </c>
      <c r="T42" t="str">
        <f t="shared" si="16"/>
        <v>300W</v>
      </c>
      <c r="U42" t="str">
        <f t="shared" si="17"/>
        <v>HDD User Password Protection and Security
Kensington Security Slot™(7x 3mm)
McAfee® 30 days free trial
Padlock loop
Trusted Platform Module (Firmware TPM)</v>
      </c>
      <c r="V42" t="str">
        <f t="shared" si="18"/>
        <v>Intel® Core™ i3-13100 Processor 3.4GHz (12MB Cache, up to 4.5GHz, 4 cores, 8 Threads)
N/A</v>
      </c>
      <c r="W42" t="str">
        <f t="shared" si="19"/>
        <v>Intel® Core™ i3-13100 3.4GHz</v>
      </c>
      <c r="X42" t="str">
        <f t="shared" si="20"/>
        <v>i3-13100</v>
      </c>
      <c r="Y42" t="str">
        <f t="shared" si="21"/>
        <v>i3-13100</v>
      </c>
      <c r="Z42" t="str">
        <f t="shared" si="30"/>
        <v>Win 11 Home</v>
      </c>
      <c r="AA42" t="str">
        <f t="shared" si="22"/>
        <v/>
      </c>
      <c r="AB42" t="str">
        <f t="shared" si="23"/>
        <v>8GB</v>
      </c>
      <c r="AC42" t="str">
        <f t="shared" si="24"/>
        <v>256GB</v>
      </c>
      <c r="AD42" t="str">
        <f t="shared" si="25"/>
        <v>1x RJ45 Gigabit Ethernet
1x HDMI 1.4
1x VGA Port
1x Displayport 1.4
2x PS2
3 x Audio jacks
2x USB 2.0 Type-A
2x USB 3.2 Gen 1 Type-A</v>
      </c>
      <c r="AE42" t="str">
        <f t="shared" si="26"/>
        <v>1x Headphone
1x MIC in
2x USB 2.0 Type-A
2x USB 3.2 Gen 1 Type-A</v>
      </c>
      <c r="AF42" t="str">
        <f t="shared" si="27"/>
        <v>S500TE</v>
      </c>
      <c r="AG42" t="str" cm="1">
        <f t="array" ref="AG42">IF(AJ42="","",IFERROR(RIGHT(AF42,LEN(AF42)-MAX(ISNUMBER(--MID(AF42,_xlfn.SEQUENCE(LEN(AF42)),1))*_xlfn.SEQUENCE(LEN(AF42)))),""))</f>
        <v>TE</v>
      </c>
      <c r="AH42" t="str">
        <f t="shared" si="28"/>
        <v>Tower</v>
      </c>
      <c r="AI42" s="27"/>
      <c r="AJ42" t="str">
        <v>90PF03Y3-M00H60</v>
      </c>
      <c r="AK42" t="str">
        <v>S500TE-382000013W</v>
      </c>
      <c r="AL42" t="str">
        <v>VSPF03Y2-BU0010</v>
      </c>
      <c r="AM42" t="str">
        <v>27L</v>
      </c>
      <c r="AN42" t="str">
        <v>Black</v>
      </c>
      <c r="AO42" t="str">
        <v>Tower</v>
      </c>
      <c r="AP42" t="str">
        <v>Windows 11 Home</v>
      </c>
      <c r="AQ42">
        <v>0</v>
      </c>
      <c r="AR42" t="str">
        <v>Intel® Core™ i3-13100 Processor 3.4GHz (12MB Cache, up to 4.5GHz, 4 cores, 8 Threads)
N/A</v>
      </c>
      <c r="AS42" t="str">
        <v/>
      </c>
      <c r="AT42" t="str">
        <v>Intel® B760 Chipset</v>
      </c>
      <c r="AU42" t="str">
        <v>8GB DDR4 U-DIMM</v>
      </c>
      <c r="AV42" t="str">
        <v>Memory speed is 3200MHz, but clock down by processor setting.</v>
      </c>
      <c r="AW42" t="str">
        <v>64GB</v>
      </c>
      <c r="AX42" t="str">
        <v/>
      </c>
      <c r="AY42" t="str">
        <v>Intel® UHD Graphics</v>
      </c>
      <c r="AZ42" t="str">
        <v>256GB M.2 2280 NVMe™ PCIe® 4.0 SSD</v>
      </c>
      <c r="BA42">
        <v>0</v>
      </c>
      <c r="BB42" t="str">
        <v>Intel WGI219V 10/100/1000 Mbps, non-vPro</v>
      </c>
      <c r="BC42" t="str">
        <v>High Definition 7.1 Channel Audio</v>
      </c>
      <c r="BD42" t="str">
        <v>Wi-Fi 6(802.11ax) (Dual band) 2*2 + Bluetooth® 5.2 Wireless Card</v>
      </c>
      <c r="BE42" s="58" t="str">
        <v>300W power supply (80+ Bronze, peak 350W)</v>
      </c>
      <c r="BF42" t="str">
        <v>1x RJ45 Gigabit Ethernet
1x HDMI 1.4
1x VGA Port
1x Displayport 1.4
2x PS2
3 x Audio jacks
2x USB 2.0 Type-A
2x USB 3.2 Gen 1 Type-A</v>
      </c>
      <c r="BG42" t="str">
        <v>1x Headphone
1x MIC in
2x USB 2.0 Type-A
2x USB 3.2 Gen 1 Type-A</v>
      </c>
      <c r="BH42" t="str">
        <v>3.5" x 2</v>
      </c>
      <c r="BI42" t="str">
        <v>4 x SATA 6.0Gb/s ports</v>
      </c>
      <c r="BJ42" t="str">
        <v>2x M.2 connector for storage
1x PCIe® 4.0 x 16
2x PCIe® 3.0 x 1
1x M.2 connector for WiFi
2x DDR4 U-DIMM slot</v>
      </c>
      <c r="BK42" t="str">
        <v>Wired Keyboard (USB) with Antimicrobial Guard Technology
Wired optical Mouse (USB) with Antimicrobial Guard Technology</v>
      </c>
      <c r="BL42" t="str">
        <v>3.5" HDD assembly kit
M.2 2280 SSD assembly kit</v>
      </c>
      <c r="BM42" t="str">
        <v>17.60 x 39.30 x 38.50 cm (6.93" x 15.47" x 15.16")</v>
      </c>
      <c r="BN42" t="str">
        <v>07.70 kg (16.98 lbs)</v>
      </c>
      <c r="BO42" t="str">
        <v>Fan profile
AppDeals
Link to MyASUS</v>
      </c>
      <c r="BP42" t="str">
        <v>MyASUS_x000D_
ASUS Business Manager</v>
      </c>
      <c r="BQ42" t="str">
        <v>HDD User Password Protection and Security
Kensington Security Slot™(7x 3mm)
McAfee® 30 days free trial
Padlock loop
Trusted Platform Module (Firmware TPM)</v>
      </c>
      <c r="BR42" t="str">
        <v>McAfee® 30 days free trial</v>
      </c>
      <c r="BS42" t="str">
        <v/>
      </c>
      <c r="BT42" t="str">
        <v>Energy star 8.0
REACH
RoHS</v>
      </c>
      <c r="BU42" t="str">
        <v>1Y Carry-In
 Accidental Damage Protection + 1Y Carry-In</v>
      </c>
    </row>
    <row r="43" spans="1:73" ht="14.4">
      <c r="A43" t="str">
        <v>S500TE-385000002W</v>
      </c>
      <c r="B43" t="str">
        <f>IF(
  ISBLANK(AJ43),
  "",
  IF(
    LEFT(AF43,1)="S",
    _xlfn.XLOOKUP(LEFT(AF43,3),'MKT name rule'!$B$2:$B$522,'MKT name rule'!$C$2:$C$522,"Not found") &amp; " " &amp; AF43,
    _xlfn.XLOOKUP(LEFT(AF43,3),'MKT name rule'!$B$2:$B$522,'MKT name rule'!$C$2:$C$522,"Not found") &amp; " " &amp; AH43
  )
)</f>
        <v>Not found S500TE</v>
      </c>
      <c r="C43" t="str">
        <f t="shared" si="0"/>
        <v>90PF03Y3-M02N40</v>
      </c>
      <c r="D43" s="20" t="str">
        <f t="shared" si="1"/>
        <v>Not found S500TE (i3-13100/8GB/512GB/Win 11 Home/S500TE)</v>
      </c>
      <c r="E43" s="20" t="str">
        <f t="shared" si="2"/>
        <v>Intel® Core™ i3-13100 3.4GHz</v>
      </c>
      <c r="F43" t="str">
        <f t="shared" si="29"/>
        <v>Intel® UHD Graphics</v>
      </c>
      <c r="G43" t="str">
        <f t="shared" si="3"/>
        <v>Windows 11 Home</v>
      </c>
      <c r="H43" t="str">
        <f t="shared" si="4"/>
        <v>Not Included</v>
      </c>
      <c r="I43" t="str">
        <f t="shared" si="5"/>
        <v>21.5"</v>
      </c>
      <c r="J43" t="str">
        <f t="shared" si="6"/>
        <v>FHD (1920 x 1080) 16:9</v>
      </c>
      <c r="K43" t="str">
        <f t="shared" si="7"/>
        <v>250nits</v>
      </c>
      <c r="L43" t="str">
        <f t="shared" si="8"/>
        <v>8GB DDR4 U-DIMM</v>
      </c>
      <c r="M43" t="str">
        <f t="shared" si="9"/>
        <v>512GB M.2 2280 NVMe™ PCIe® 4.0 SSD</v>
      </c>
      <c r="N43"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3" t="str">
        <f t="shared" si="11"/>
        <v>07.70 kg</v>
      </c>
      <c r="P43" t="str">
        <f t="shared" si="12"/>
        <v>17.60 x 39.30 x 38.50 cm</v>
      </c>
      <c r="Q43" t="str">
        <f t="shared" si="13"/>
        <v>1x PCIe® 4.0 x 16
2x PCIe® 3.0 x 1
1x M.2 connector for WiFi
2x M.2 2280 connector for storage
2x DDR4 U-DIMM slot</v>
      </c>
      <c r="R43" t="str">
        <f t="shared" si="14"/>
        <v>Wired Keyboard (USB) with Antimicrobial Guard Technology
Wired optical Mouse (USB) with Antimicrobial Guard Technology</v>
      </c>
      <c r="S43" t="str">
        <f t="shared" si="15"/>
        <v>No Battery</v>
      </c>
      <c r="T43" t="str">
        <f t="shared" si="16"/>
        <v>200W</v>
      </c>
      <c r="U43" t="str">
        <f t="shared" si="17"/>
        <v>HDD User Password Protection and Security
Kensington Security Slot™(7x 3mm)
McAfee® 30 days free trial
Padlock loop
Trusted Platform Module (Firmware TPM)</v>
      </c>
      <c r="V43" t="str">
        <f t="shared" si="18"/>
        <v>Intel® Core™ i3-13100 Processor 3.4GHz (12MB Cache, up to 4.5GHz, 4 cores, 8 Threads)
N/A</v>
      </c>
      <c r="W43" t="str">
        <f t="shared" si="19"/>
        <v>Intel® Core™ i3-13100 3.4GHz</v>
      </c>
      <c r="X43" t="str">
        <f t="shared" si="20"/>
        <v>i3-13100</v>
      </c>
      <c r="Y43" t="str">
        <f t="shared" si="21"/>
        <v>i3-13100</v>
      </c>
      <c r="Z43" t="str">
        <f t="shared" si="30"/>
        <v>Win 11 Home</v>
      </c>
      <c r="AA43" t="str">
        <f t="shared" si="22"/>
        <v/>
      </c>
      <c r="AB43" t="str">
        <f t="shared" si="23"/>
        <v>8GB</v>
      </c>
      <c r="AC43" t="str">
        <f t="shared" si="24"/>
        <v>512GB</v>
      </c>
      <c r="AD43" t="str">
        <f t="shared" si="25"/>
        <v>1x RJ45 Gigabit Ethernet
1x HDMI 1.4
1x VGA Port
1x Displayport 1.4
2x PS2
3 x Audio jacks
2x USB 2.0 Type-A
2x USB 3.2 Gen 1 Type-A</v>
      </c>
      <c r="AE43" t="str">
        <f t="shared" si="26"/>
        <v>1x Headphone
1x MIC in
2x USB 2.0 Type-A
2x USB 3.2 Gen 1 Type-A
1x Headphone
1x Mic in
2x USB 2.0 Type-A
2x USB 3.2 Gen 1 Type-A</v>
      </c>
      <c r="AF43" t="str">
        <f t="shared" si="27"/>
        <v>S500TE</v>
      </c>
      <c r="AG43" t="str" cm="1">
        <f t="array" ref="AG43">IF(AJ43="","",IFERROR(RIGHT(AF43,LEN(AF43)-MAX(ISNUMBER(--MID(AF43,_xlfn.SEQUENCE(LEN(AF43)),1))*_xlfn.SEQUENCE(LEN(AF43)))),""))</f>
        <v>TE</v>
      </c>
      <c r="AH43" t="str">
        <f t="shared" si="28"/>
        <v>Tower</v>
      </c>
      <c r="AI43" s="27"/>
      <c r="AJ43" t="str">
        <v>90PF03Y3-M02N40</v>
      </c>
      <c r="AK43" t="str">
        <v>S500TE-385000002W</v>
      </c>
      <c r="AL43" t="str">
        <v>VSPF03Y2-BU0010</v>
      </c>
      <c r="AM43" t="str">
        <v>27L</v>
      </c>
      <c r="AN43" t="str">
        <v>Black</v>
      </c>
      <c r="AO43" t="str">
        <v>Tower</v>
      </c>
      <c r="AP43" t="str">
        <v>Windows 11 Home</v>
      </c>
      <c r="AQ43">
        <v>0</v>
      </c>
      <c r="AR43" t="str">
        <v>Intel® Core™ i3-13100 Processor 3.4GHz (12MB Cache, up to 4.5GHz, 4 cores, 8 Threads)
N/A</v>
      </c>
      <c r="AS43" t="str">
        <v/>
      </c>
      <c r="AT43" t="str">
        <v>Intel® B760 Chipset</v>
      </c>
      <c r="AU43" t="str">
        <v>8GB DDR4 U-DIMM</v>
      </c>
      <c r="AV43" t="str">
        <v>Memory speed is 3200MHz, but clock down by processor setting.</v>
      </c>
      <c r="AW43" t="str">
        <v>64GB</v>
      </c>
      <c r="AX43" t="str">
        <v/>
      </c>
      <c r="AY43" t="str">
        <v>Intel® UHD Graphics</v>
      </c>
      <c r="AZ43" t="str">
        <v>512GB M.2 2280 NVMe™ PCIe® 4.0 SSD</v>
      </c>
      <c r="BA43">
        <v>0</v>
      </c>
      <c r="BB43" t="str">
        <v>Intel WGI219V 10/100/1000 Mbps, non-vPro</v>
      </c>
      <c r="BC43" t="str">
        <v>High Definition 7.1 Channel Audio</v>
      </c>
      <c r="BD43" t="str">
        <v>Wi-Fi 6(802.11ax) (Dual band) 2*2 + Bluetooth® 5.2 Wireless Card</v>
      </c>
      <c r="BE43" s="58" t="str">
        <v>200W power supply (80+ Bronze, peak 250W)</v>
      </c>
      <c r="BF43" t="str">
        <v>1x RJ45 Gigabit Ethernet
1x HDMI 1.4
1x VGA Port
1x Displayport 1.4
2x PS2
3 x Audio jacks
2x USB 2.0 Type-A
2x USB 3.2 Gen 1 Type-A</v>
      </c>
      <c r="BG43" t="str">
        <v>1x Headphone
1x MIC in
2x USB 2.0 Type-A
2x USB 3.2 Gen 1 Type-A
1x Headphone
1x Mic in
2x USB 2.0 Type-A
2x USB 3.2 Gen 1 Type-A</v>
      </c>
      <c r="BH43" t="str">
        <v>3.5" x 2</v>
      </c>
      <c r="BI43" t="str">
        <v>4 x SATA 6.0Gb/s ports</v>
      </c>
      <c r="BJ43" t="str">
        <v>1x PCIe® 4.0 x 16
2x PCIe® 3.0 x 1
1x M.2 connector for WiFi
2x M.2 2280 connector for storage
2x DDR4 U-DIMM slot</v>
      </c>
      <c r="BK43" t="str">
        <v>Wired Keyboard (USB) with Antimicrobial Guard Technology
Wired optical Mouse (USB) with Antimicrobial Guard Technology</v>
      </c>
      <c r="BL43" t="str">
        <v/>
      </c>
      <c r="BM43" t="str">
        <v>17.60 x 39.30 x 38.50 cm (6.93" x 15.47" x 15.16")</v>
      </c>
      <c r="BN43" t="str">
        <v>07.70 kg (16.98 lbs)</v>
      </c>
      <c r="BO43" t="str">
        <v>Fan profile
AppDeals
Link to MyASUS</v>
      </c>
      <c r="BP43" t="str">
        <v>MyASUS_x000D_
ASUS Business Manager</v>
      </c>
      <c r="BQ43" t="str">
        <v>HDD User Password Protection and Security
Kensington Security Slot™(7x 3mm)
McAfee® 30 days free trial
Padlock loop
Trusted Platform Module (Firmware TPM)</v>
      </c>
      <c r="BR43" t="str">
        <v>McAfee® 30 days free trial</v>
      </c>
      <c r="BS43" t="str">
        <v/>
      </c>
      <c r="BT43" t="str">
        <v>Energy star 8.0
REACH
RoHS</v>
      </c>
      <c r="BU43" t="str">
        <v>1Y Carry-In
 Accidental Damage Protection + 1Y Carry-In</v>
      </c>
    </row>
    <row r="44" spans="1:73" ht="14.4">
      <c r="A44" t="str">
        <v>S500TE-585000002W</v>
      </c>
      <c r="B44" t="str">
        <f>IF(
  ISBLANK(AJ44),
  "",
  IF(
    LEFT(AF44,1)="S",
    _xlfn.XLOOKUP(LEFT(AF44,3),'MKT name rule'!$B$2:$B$522,'MKT name rule'!$C$2:$C$522,"Not found") &amp; " " &amp; AF44,
    _xlfn.XLOOKUP(LEFT(AF44,3),'MKT name rule'!$B$2:$B$522,'MKT name rule'!$C$2:$C$522,"Not found") &amp; " " &amp; AH44
  )
)</f>
        <v>Not found S500TE</v>
      </c>
      <c r="C44" t="str">
        <f t="shared" si="0"/>
        <v>90PF03Y3-M02N50</v>
      </c>
      <c r="D44" s="20" t="str">
        <f t="shared" si="1"/>
        <v>Not found S500TE (i5-13500/8GB/512GB/Win 11 Home/S500TE)</v>
      </c>
      <c r="E44" s="20" t="str">
        <f t="shared" si="2"/>
        <v>Intel® Core™ i5-13500 2.5GHz</v>
      </c>
      <c r="F44" t="str">
        <f t="shared" si="29"/>
        <v>Intel® UHD Graphics 770</v>
      </c>
      <c r="G44" t="str">
        <f t="shared" si="3"/>
        <v>Windows 11 Home</v>
      </c>
      <c r="H44" t="str">
        <f t="shared" si="4"/>
        <v>Not Included</v>
      </c>
      <c r="I44" t="str">
        <f t="shared" si="5"/>
        <v>21.5"</v>
      </c>
      <c r="J44" t="str">
        <f t="shared" si="6"/>
        <v>FHD (1920 x 1080) 16:9</v>
      </c>
      <c r="K44" t="str">
        <f t="shared" si="7"/>
        <v>250nits</v>
      </c>
      <c r="L44" t="str">
        <f t="shared" si="8"/>
        <v>8GB DDR4 U-DIMM</v>
      </c>
      <c r="M44" t="str">
        <f t="shared" si="9"/>
        <v>512GB M.2 2280 NVMe™ PCIe® 4.0 SSD</v>
      </c>
      <c r="N44"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4" t="str">
        <f t="shared" si="11"/>
        <v>07.70 kg</v>
      </c>
      <c r="P44" t="str">
        <f t="shared" si="12"/>
        <v>17.60 x 39.30 x 38.50 cm</v>
      </c>
      <c r="Q44" t="str">
        <f t="shared" si="13"/>
        <v>1x PCIe® 4.0 x 16
2x PCIe® 3.0 x 1
1x M.2 connector for WiFi
2x M.2 2280 connector for storage
2x DDR4 U-DIMM slot</v>
      </c>
      <c r="R44" t="str">
        <f t="shared" si="14"/>
        <v>Wired Keyboard (USB) with Antimicrobial Guard Technology
Wired optical Mouse (USB) with Antimicrobial Guard Technology</v>
      </c>
      <c r="S44" t="str">
        <f t="shared" si="15"/>
        <v>No Battery</v>
      </c>
      <c r="T44" t="str">
        <f t="shared" si="16"/>
        <v>200W</v>
      </c>
      <c r="U44" t="str">
        <f t="shared" si="17"/>
        <v>HDD User Password Protection and Security
Kensington Security Slot™(7x 3mm)
McAfee® 30 days free trial
Padlock loop
Trusted Platform Module (Firmware TPM)</v>
      </c>
      <c r="V44" t="str">
        <f t="shared" si="18"/>
        <v>Intel® Core™ i5-13500 Processor 2.5GHz (24M Cache, up to 4.8GHz, 14 cores)
N/A</v>
      </c>
      <c r="W44" t="str">
        <f t="shared" si="19"/>
        <v>Intel® Core™ i5-13500 2.5GHz</v>
      </c>
      <c r="X44" t="str">
        <f t="shared" si="20"/>
        <v>i5-13500</v>
      </c>
      <c r="Y44" t="str">
        <f t="shared" si="21"/>
        <v>i5-13500</v>
      </c>
      <c r="Z44" t="str">
        <f t="shared" si="30"/>
        <v>Win 11 Home</v>
      </c>
      <c r="AA44" t="str">
        <f t="shared" si="22"/>
        <v/>
      </c>
      <c r="AB44" t="str">
        <f t="shared" si="23"/>
        <v>8GB</v>
      </c>
      <c r="AC44" t="str">
        <f t="shared" si="24"/>
        <v>512GB</v>
      </c>
      <c r="AD44" t="str">
        <f t="shared" si="25"/>
        <v>1x RJ45 Gigabit Ethernet
1x HDMI 1.4
1x VGA Port
1x Displayport 1.4
2x PS2
3 x Audio jacks
2x USB 2.0 Type-A
2x USB 3.2 Gen 1 Type-A</v>
      </c>
      <c r="AE44" t="str">
        <f t="shared" si="26"/>
        <v>1x Headphone
1x MIC in
2x USB 2.0 Type-A
2x USB 3.2 Gen 1 Type-A
1x Headphone
1x Mic in
2x USB 2.0 Type-A
2x USB 3.2 Gen 1 Type-A</v>
      </c>
      <c r="AF44" t="str">
        <f t="shared" si="27"/>
        <v>S500TE</v>
      </c>
      <c r="AG44" t="str" cm="1">
        <f t="array" ref="AG44">IF(AJ44="","",IFERROR(RIGHT(AF44,LEN(AF44)-MAX(ISNUMBER(--MID(AF44,_xlfn.SEQUENCE(LEN(AF44)),1))*_xlfn.SEQUENCE(LEN(AF44)))),""))</f>
        <v>TE</v>
      </c>
      <c r="AH44" t="str">
        <f t="shared" si="28"/>
        <v>Tower</v>
      </c>
      <c r="AI44" s="27"/>
      <c r="AJ44" t="str">
        <v>90PF03Y3-M02N50</v>
      </c>
      <c r="AK44" t="str">
        <v>S500TE-585000002W</v>
      </c>
      <c r="AL44" t="str">
        <v>VSPF03Y2-BU0010</v>
      </c>
      <c r="AM44" t="str">
        <v>27L</v>
      </c>
      <c r="AN44" t="str">
        <v>Black</v>
      </c>
      <c r="AO44" t="str">
        <v>Tower</v>
      </c>
      <c r="AP44" t="str">
        <v>Windows 11 Home</v>
      </c>
      <c r="AQ44">
        <v>0</v>
      </c>
      <c r="AR44" t="str">
        <v>Intel® Core™ i5-13500 Processor 2.5GHz (24M Cache, up to 4.8GHz, 14 cores)
N/A</v>
      </c>
      <c r="AS44" t="str">
        <v/>
      </c>
      <c r="AT44" t="str">
        <v>Intel® B760 Chipset</v>
      </c>
      <c r="AU44" t="str">
        <v>8GB DDR4 U-DIMM</v>
      </c>
      <c r="AV44" t="str">
        <v>Memory speed is 3200MHz, but clock down by processor setting.</v>
      </c>
      <c r="AW44" t="str">
        <v>64GB</v>
      </c>
      <c r="AX44" t="str">
        <v/>
      </c>
      <c r="AY44" t="str">
        <v>Intel® UHD Graphics 770</v>
      </c>
      <c r="AZ44" t="str">
        <v>512GB M.2 2280 NVMe™ PCIe® 4.0 SSD</v>
      </c>
      <c r="BA44">
        <v>0</v>
      </c>
      <c r="BB44" t="str">
        <v>Intel WGI219V 10/100/1000 Mbps, non-vPro</v>
      </c>
      <c r="BC44" t="str">
        <v>High Definition 7.1 Channel Audio</v>
      </c>
      <c r="BD44" t="str">
        <v>Wi-Fi 6(802.11ax) (Dual band) 2*2 + Bluetooth® 5.2 Wireless Card</v>
      </c>
      <c r="BE44" s="58" t="str">
        <v>200W power supply (80+ Bronze, peak 250W)</v>
      </c>
      <c r="BF44" t="str">
        <v>1x RJ45 Gigabit Ethernet
1x HDMI 1.4
1x VGA Port
1x Displayport 1.4
2x PS2
3 x Audio jacks
2x USB 2.0 Type-A
2x USB 3.2 Gen 1 Type-A</v>
      </c>
      <c r="BG44" t="str">
        <v>1x Headphone
1x MIC in
2x USB 2.0 Type-A
2x USB 3.2 Gen 1 Type-A
1x Headphone
1x Mic in
2x USB 2.0 Type-A
2x USB 3.2 Gen 1 Type-A</v>
      </c>
      <c r="BH44" t="str">
        <v>3.5" x 2</v>
      </c>
      <c r="BI44" t="str">
        <v>4 x SATA 6.0Gb/s ports</v>
      </c>
      <c r="BJ44" t="str">
        <v>1x PCIe® 4.0 x 16
2x PCIe® 3.0 x 1
1x M.2 connector for WiFi
2x M.2 2280 connector for storage
2x DDR4 U-DIMM slot</v>
      </c>
      <c r="BK44" t="str">
        <v>Wired Keyboard (USB) with Antimicrobial Guard Technology
Wired optical Mouse (USB) with Antimicrobial Guard Technology</v>
      </c>
      <c r="BL44" t="str">
        <v/>
      </c>
      <c r="BM44" t="str">
        <v>17.60 x 39.30 x 38.50 cm (6.93" x 15.47" x 15.16")</v>
      </c>
      <c r="BN44" t="str">
        <v>07.70 kg (16.98 lbs)</v>
      </c>
      <c r="BO44" t="str">
        <v>Fan profile
AppDeals
Link to MyASUS</v>
      </c>
      <c r="BP44" t="str">
        <v>MyASUS_x000D_
ASUS Business Manager</v>
      </c>
      <c r="BQ44" t="str">
        <v>HDD User Password Protection and Security
Kensington Security Slot™(7x 3mm)
McAfee® 30 days free trial
Padlock loop
Trusted Platform Module (Firmware TPM)</v>
      </c>
      <c r="BR44" t="str">
        <v>McAfee® 30 days free trial</v>
      </c>
      <c r="BS44" t="str">
        <v/>
      </c>
      <c r="BT44" t="str">
        <v>Energy star 8.0
REACH
RoHS</v>
      </c>
      <c r="BU44" t="str">
        <v>1Y Carry-In
 Accidental Damage Protection + 1Y Carry-In</v>
      </c>
    </row>
    <row r="45" spans="1:73" ht="14.4">
      <c r="A45" t="str">
        <v>S500TE-585000050W</v>
      </c>
      <c r="B45" t="str">
        <f>IF(
  ISBLANK(AJ45),
  "",
  IF(
    LEFT(AF45,1)="S",
    _xlfn.XLOOKUP(LEFT(AF45,3),'MKT name rule'!$B$2:$B$522,'MKT name rule'!$C$2:$C$522,"Not found") &amp; " " &amp; AF45,
    _xlfn.XLOOKUP(LEFT(AF45,3),'MKT name rule'!$B$2:$B$522,'MKT name rule'!$C$2:$C$522,"Not found") &amp; " " &amp; AH45
  )
)</f>
        <v>Not found S500TE</v>
      </c>
      <c r="C45" t="str">
        <f t="shared" si="0"/>
        <v>90PF03Y3-M01C80</v>
      </c>
      <c r="D45" s="20" t="str">
        <f t="shared" si="1"/>
        <v>Not found S500TE (i5-13500/8GB/512GB/Win 11 Home/S500TE)</v>
      </c>
      <c r="E45" s="20" t="str">
        <f t="shared" si="2"/>
        <v>Intel® Core™ i5-13500 2.5GHz</v>
      </c>
      <c r="F45" t="str">
        <f t="shared" si="29"/>
        <v>Intel® UHD Graphics 770</v>
      </c>
      <c r="G45" t="str">
        <f t="shared" si="3"/>
        <v>Windows 11 Home</v>
      </c>
      <c r="H45" t="str">
        <f t="shared" si="4"/>
        <v>Not Included</v>
      </c>
      <c r="I45" t="str">
        <f t="shared" si="5"/>
        <v>21.5"</v>
      </c>
      <c r="J45" t="str">
        <f t="shared" si="6"/>
        <v>FHD (1920 x 1080) 16:9</v>
      </c>
      <c r="K45" t="str">
        <f t="shared" si="7"/>
        <v>250nits</v>
      </c>
      <c r="L45" t="str">
        <f t="shared" si="8"/>
        <v>8GB DDR4 U-DIMM</v>
      </c>
      <c r="M45" t="str">
        <f t="shared" si="9"/>
        <v>512GB M.2 2280 NVMe™ PCIe® 4.0 SSD</v>
      </c>
      <c r="N45" t="str">
        <f t="shared" si="10"/>
        <v>Front:
1x RJ45 Gigabit Ethernet
1x HDMI 1.4
1x VGA Port
1x Displayport 1.4
2x PS2
3 x Audio jacks
2x USB 2.0 Type-A
2x USB 3.2 Gen 1 Type-A
Rear:
1x Headphone
1x MIC in
2x USB 2.0 Type-A
2x USB 3.2 Gen 1 Type-A</v>
      </c>
      <c r="O45" t="str">
        <f t="shared" si="11"/>
        <v>07.70 kg</v>
      </c>
      <c r="P45" t="str">
        <f t="shared" si="12"/>
        <v>17.60 x 39.30 x 38.50 cm</v>
      </c>
      <c r="Q45" t="str">
        <f t="shared" si="13"/>
        <v>2x M.2 connector for storage
1x PCIe® 4.0 x 16
2x PCIe® 3.0 x 1
1x M.2 connector for WiFi
2x DDR4 U-DIMM slot</v>
      </c>
      <c r="R45" t="str">
        <f t="shared" si="14"/>
        <v>Wired Keyboard (USB) with Antimicrobial Guard Technology
Wired optical Mouse (USB) with Antimicrobial Guard Technology</v>
      </c>
      <c r="S45" t="str">
        <f t="shared" si="15"/>
        <v>No Battery</v>
      </c>
      <c r="T45" t="str">
        <f t="shared" si="16"/>
        <v>300W</v>
      </c>
      <c r="U45" t="str">
        <f t="shared" si="17"/>
        <v>HDD User Password Protection and Security
Kensington Security Slot™(7x 3mm)
McAfee® 30 days free trial
Padlock loop
Trusted Platform Module (Firmware TPM)</v>
      </c>
      <c r="V45" t="str">
        <f t="shared" si="18"/>
        <v>Intel® Core™ i5-13500 Processor 2.5GHz (24M Cache, up to 4.8GHz, 14 cores)
N/A</v>
      </c>
      <c r="W45" t="str">
        <f t="shared" si="19"/>
        <v>Intel® Core™ i5-13500 2.5GHz</v>
      </c>
      <c r="X45" t="str">
        <f t="shared" si="20"/>
        <v>i5-13500</v>
      </c>
      <c r="Y45" t="str">
        <f t="shared" si="21"/>
        <v>i5-13500</v>
      </c>
      <c r="Z45" t="str">
        <f t="shared" si="30"/>
        <v>Win 11 Home</v>
      </c>
      <c r="AA45" t="str">
        <f t="shared" si="22"/>
        <v/>
      </c>
      <c r="AB45" t="str">
        <f t="shared" si="23"/>
        <v>8GB</v>
      </c>
      <c r="AC45" t="str">
        <f t="shared" si="24"/>
        <v>512GB</v>
      </c>
      <c r="AD45" t="str">
        <f t="shared" si="25"/>
        <v>1x RJ45 Gigabit Ethernet
1x HDMI 1.4
1x VGA Port
1x Displayport 1.4
2x PS2
3 x Audio jacks
2x USB 2.0 Type-A
2x USB 3.2 Gen 1 Type-A</v>
      </c>
      <c r="AE45" t="str">
        <f t="shared" si="26"/>
        <v>1x Headphone
1x MIC in
2x USB 2.0 Type-A
2x USB 3.2 Gen 1 Type-A</v>
      </c>
      <c r="AF45" t="str">
        <f t="shared" si="27"/>
        <v>S500TE</v>
      </c>
      <c r="AG45" t="str" cm="1">
        <f t="array" ref="AG45">IF(AJ45="","",IFERROR(RIGHT(AF45,LEN(AF45)-MAX(ISNUMBER(--MID(AF45,_xlfn.SEQUENCE(LEN(AF45)),1))*_xlfn.SEQUENCE(LEN(AF45)))),""))</f>
        <v>TE</v>
      </c>
      <c r="AH45" t="str">
        <f t="shared" si="28"/>
        <v>Tower</v>
      </c>
      <c r="AI45" s="27"/>
      <c r="AJ45" t="str">
        <v>90PF03Y3-M01C80</v>
      </c>
      <c r="AK45" t="str">
        <v>S500TE-585000050W</v>
      </c>
      <c r="AL45" t="str">
        <v>VSPF03Y2-BU0010</v>
      </c>
      <c r="AM45" t="str">
        <v>27L</v>
      </c>
      <c r="AN45" t="str">
        <v>Black</v>
      </c>
      <c r="AO45" t="str">
        <v>Tower</v>
      </c>
      <c r="AP45" t="str">
        <v>Windows 11 Home</v>
      </c>
      <c r="AQ45">
        <v>0</v>
      </c>
      <c r="AR45" t="str">
        <v>Intel® Core™ i5-13500 Processor 2.5GHz (24M Cache, up to 4.8GHz, 14 cores)
N/A</v>
      </c>
      <c r="AS45" t="str">
        <v/>
      </c>
      <c r="AT45" t="str">
        <v>Intel® B760 Chipset</v>
      </c>
      <c r="AU45" t="str">
        <v>8GB DDR4 U-DIMM</v>
      </c>
      <c r="AV45" t="str">
        <v>Memory speed is 3200MHz, but clock down by processor setting.</v>
      </c>
      <c r="AW45" t="str">
        <v>64GB</v>
      </c>
      <c r="AX45" t="str">
        <v/>
      </c>
      <c r="AY45" t="str">
        <v>Intel® UHD Graphics 770</v>
      </c>
      <c r="AZ45" t="str">
        <v>512GB M.2 2280 NVMe™ PCIe® 4.0 SSD</v>
      </c>
      <c r="BA45">
        <v>0</v>
      </c>
      <c r="BB45" t="str">
        <v>Intel WGI219V 10/100/1000 Mbps, non-vPro</v>
      </c>
      <c r="BC45" t="str">
        <v>High Definition 7.1 Channel Audio</v>
      </c>
      <c r="BD45" t="str">
        <v>Wi-Fi 6(802.11ax) (Dual band) 2*2 + Bluetooth® 5.2 Wireless Card</v>
      </c>
      <c r="BE45" s="58" t="str">
        <v>300W power supply (80+ Bronze, peak 350W)</v>
      </c>
      <c r="BF45" t="str">
        <v>1x RJ45 Gigabit Ethernet
1x HDMI 1.4
1x VGA Port
1x Displayport 1.4
2x PS2
3 x Audio jacks
2x USB 2.0 Type-A
2x USB 3.2 Gen 1 Type-A</v>
      </c>
      <c r="BG45" t="str">
        <v>1x Headphone
1x MIC in
2x USB 2.0 Type-A
2x USB 3.2 Gen 1 Type-A</v>
      </c>
      <c r="BH45" t="str">
        <v>3.5" x 2</v>
      </c>
      <c r="BI45" t="str">
        <v>4 x SATA 6.0Gb/s ports</v>
      </c>
      <c r="BJ45" t="str">
        <v>2x M.2 connector for storage
1x PCIe® 4.0 x 16
2x PCIe® 3.0 x 1
1x M.2 connector for WiFi
2x DDR4 U-DIMM slot</v>
      </c>
      <c r="BK45" t="str">
        <v>Wired Keyboard (USB) with Antimicrobial Guard Technology
Wired optical Mouse (USB) with Antimicrobial Guard Technology</v>
      </c>
      <c r="BL45" t="str">
        <v>3.5" HDD assembly kit
M.2 2280 SSD assembly kit</v>
      </c>
      <c r="BM45" t="str">
        <v>17.60 x 39.30 x 38.50 cm (6.93" x 15.47" x 15.16")</v>
      </c>
      <c r="BN45" t="str">
        <v>07.70 kg (16.98 lbs)</v>
      </c>
      <c r="BO45" t="str">
        <v>Fan profile
AppDeals
Link to MyASUS</v>
      </c>
      <c r="BP45" t="str">
        <v>MyASUS_x000D_
ASUS Business Manager</v>
      </c>
      <c r="BQ45" t="str">
        <v>HDD User Password Protection and Security
Kensington Security Slot™(7x 3mm)
McAfee® 30 days free trial
Padlock loop
Trusted Platform Module (Firmware TPM)</v>
      </c>
      <c r="BR45" t="str">
        <v>McAfee® 30 days free trial</v>
      </c>
      <c r="BS45" t="str">
        <v/>
      </c>
      <c r="BT45" t="str">
        <v>Energy star 8.0
REACH
RoHS</v>
      </c>
      <c r="BU45" t="str">
        <v>1Y Carry-In
 Accidental Damage Protection + 1Y Carry-In</v>
      </c>
    </row>
    <row r="46" spans="1:73" ht="14.4">
      <c r="A46" t="str">
        <v>S500TE-585030002W</v>
      </c>
      <c r="B46" t="str">
        <f>IF(
  ISBLANK(AJ46),
  "",
  IF(
    LEFT(AF46,1)="S",
    _xlfn.XLOOKUP(LEFT(AF46,3),'MKT name rule'!$B$2:$B$522,'MKT name rule'!$C$2:$C$522,"Not found") &amp; " " &amp; AF46,
    _xlfn.XLOOKUP(LEFT(AF46,3),'MKT name rule'!$B$2:$B$522,'MKT name rule'!$C$2:$C$522,"Not found") &amp; " " &amp; AH46
  )
)</f>
        <v>Not found S500TE</v>
      </c>
      <c r="C46" t="str">
        <f t="shared" si="0"/>
        <v>90PF03Y3-M02N60</v>
      </c>
      <c r="D46" s="20" t="str">
        <f t="shared" si="1"/>
        <v>Not found S500TE (i5-13500/8GB/512GB/Win 11 Home/S500TE)</v>
      </c>
      <c r="E46" s="20" t="str">
        <f t="shared" si="2"/>
        <v>Intel® Core™ i5-13500 2.5GHz</v>
      </c>
      <c r="F46" t="str">
        <f t="shared" si="29"/>
        <v>NVIDIA® GeForce® GT1030 2GB : 1x DVI, 1x HDMI</v>
      </c>
      <c r="G46" t="str">
        <f t="shared" si="3"/>
        <v>Windows 11 Home</v>
      </c>
      <c r="H46" t="str">
        <f t="shared" si="4"/>
        <v>Not Included</v>
      </c>
      <c r="I46" t="str">
        <f t="shared" si="5"/>
        <v>21.5"</v>
      </c>
      <c r="J46" t="str">
        <f t="shared" si="6"/>
        <v>FHD (1920 x 1080) 16:9</v>
      </c>
      <c r="K46" t="str">
        <f t="shared" si="7"/>
        <v>250nits</v>
      </c>
      <c r="L46" t="str">
        <f t="shared" si="8"/>
        <v>8GB DDR4 U-DIMM</v>
      </c>
      <c r="M46" t="str">
        <f t="shared" si="9"/>
        <v>512GB M.2 2280 NVMe™ PCIe® 4.0 SSD</v>
      </c>
      <c r="N46"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6" t="str">
        <f t="shared" si="11"/>
        <v>07.70 kg</v>
      </c>
      <c r="P46" t="str">
        <f t="shared" si="12"/>
        <v>17.60 x 39.30 x 38.50 cm</v>
      </c>
      <c r="Q46" t="str">
        <f t="shared" si="13"/>
        <v>1x PCIe® 4.0 x 16
2x PCIe® 3.0 x 1
1x M.2 connector for WiFi
2x M.2 2280 connector for storage
2x DDR4 U-DIMM slot</v>
      </c>
      <c r="R46" t="str">
        <f t="shared" si="14"/>
        <v>Wired Keyboard (USB) with Antimicrobial Guard Technology
Wired optical Mouse (USB) with Antimicrobial Guard Technology</v>
      </c>
      <c r="S46" t="str">
        <f t="shared" si="15"/>
        <v>No Battery</v>
      </c>
      <c r="T46" t="str">
        <f t="shared" si="16"/>
        <v>200W</v>
      </c>
      <c r="U46" t="str">
        <f t="shared" si="17"/>
        <v>HDD User Password Protection and Security
Kensington Security Slot™(7x 3mm)
McAfee® 30 days free trial
Padlock loop
Trusted Platform Module (Firmware TPM)</v>
      </c>
      <c r="V46" t="str">
        <f t="shared" si="18"/>
        <v>Intel® Core™ i5-13500 Processor 2.5GHz (24M Cache, up to 4.8GHz, 14 cores)
N/A</v>
      </c>
      <c r="W46" t="str">
        <f t="shared" si="19"/>
        <v>Intel® Core™ i5-13500 2.5GHz</v>
      </c>
      <c r="X46" t="str">
        <f t="shared" si="20"/>
        <v>i5-13500</v>
      </c>
      <c r="Y46" t="str">
        <f t="shared" si="21"/>
        <v>i5-13500</v>
      </c>
      <c r="Z46" t="str">
        <f t="shared" si="30"/>
        <v>Win 11 Home</v>
      </c>
      <c r="AA46" t="str">
        <f t="shared" si="22"/>
        <v/>
      </c>
      <c r="AB46" t="str">
        <f t="shared" si="23"/>
        <v>8GB</v>
      </c>
      <c r="AC46" t="str">
        <f t="shared" si="24"/>
        <v>512GB</v>
      </c>
      <c r="AD46" t="str">
        <f t="shared" si="25"/>
        <v>1x RJ45 Gigabit Ethernet
1x HDMI 1.4
1x VGA Port
1x Displayport 1.4
2x PS2
3 x Audio jacks
2x USB 2.0 Type-A
2x USB 3.2 Gen 1 Type-A</v>
      </c>
      <c r="AE46" t="str">
        <f t="shared" si="26"/>
        <v>1x Headphone
1x MIC in
2x USB 2.0 Type-A
2x USB 3.2 Gen 1 Type-A
1x Headphone
1x Mic in
2x USB 2.0 Type-A
2x USB 3.2 Gen 1 Type-A</v>
      </c>
      <c r="AF46" t="str">
        <f t="shared" si="27"/>
        <v>S500TE</v>
      </c>
      <c r="AG46" t="str" cm="1">
        <f t="array" ref="AG46">IF(AJ46="","",IFERROR(RIGHT(AF46,LEN(AF46)-MAX(ISNUMBER(--MID(AF46,_xlfn.SEQUENCE(LEN(AF46)),1))*_xlfn.SEQUENCE(LEN(AF46)))),""))</f>
        <v>TE</v>
      </c>
      <c r="AH46" t="str">
        <f t="shared" si="28"/>
        <v>Tower</v>
      </c>
      <c r="AI46" s="27"/>
      <c r="AJ46" t="str">
        <v>90PF03Y3-M02N60</v>
      </c>
      <c r="AK46" t="str">
        <v>S500TE-585030002W</v>
      </c>
      <c r="AL46" t="str">
        <v>VSPF03Y2-BU0010</v>
      </c>
      <c r="AM46" t="str">
        <v>27L</v>
      </c>
      <c r="AN46" t="str">
        <v>Black</v>
      </c>
      <c r="AO46" t="str">
        <v>Tower</v>
      </c>
      <c r="AP46" t="str">
        <v>Windows 11 Home</v>
      </c>
      <c r="AQ46">
        <v>0</v>
      </c>
      <c r="AR46" t="str">
        <v>Intel® Core™ i5-13500 Processor 2.5GHz (24M Cache, up to 4.8GHz, 14 cores)
N/A</v>
      </c>
      <c r="AS46" t="str">
        <v/>
      </c>
      <c r="AT46" t="str">
        <v>Intel® B760 Chipset</v>
      </c>
      <c r="AU46" t="str">
        <v>8GB DDR4 U-DIMM</v>
      </c>
      <c r="AV46" t="str">
        <v>Memory speed is 3200MHz, but clock down by processor setting.</v>
      </c>
      <c r="AW46" t="str">
        <v>64GB</v>
      </c>
      <c r="AX46" t="str">
        <v>NVIDIA® GeForce® GT1030 2GB : 1x DVI, 1x HDMI</v>
      </c>
      <c r="AY46" t="str">
        <v>Intel® UHD Graphics 770</v>
      </c>
      <c r="AZ46" t="str">
        <v>512GB M.2 2280 NVMe™ PCIe® 4.0 SSD</v>
      </c>
      <c r="BA46">
        <v>0</v>
      </c>
      <c r="BB46" t="str">
        <v>Intel WGI219V 10/100/1000 Mbps, non-vPro</v>
      </c>
      <c r="BC46" t="str">
        <v>High Definition 7.1 Channel Audio</v>
      </c>
      <c r="BD46" t="str">
        <v>Wi-Fi 6(802.11ax) (Dual band) 2*2 + Bluetooth® 5.2 Wireless Card</v>
      </c>
      <c r="BE46" s="58" t="str">
        <v>200W power supply (80+ Bronze, peak 250W)</v>
      </c>
      <c r="BF46" t="str">
        <v>1x RJ45 Gigabit Ethernet
1x HDMI 1.4
1x VGA Port
1x Displayport 1.4
2x PS2
3 x Audio jacks
2x USB 2.0 Type-A
2x USB 3.2 Gen 1 Type-A</v>
      </c>
      <c r="BG46" t="str">
        <v>1x Headphone
1x MIC in
2x USB 2.0 Type-A
2x USB 3.2 Gen 1 Type-A
1x Headphone
1x Mic in
2x USB 2.0 Type-A
2x USB 3.2 Gen 1 Type-A</v>
      </c>
      <c r="BH46" t="str">
        <v>3.5" x 2</v>
      </c>
      <c r="BI46" t="str">
        <v>4 x SATA 6.0Gb/s ports</v>
      </c>
      <c r="BJ46" t="str">
        <v>1x PCIe® 4.0 x 16
2x PCIe® 3.0 x 1
1x M.2 connector for WiFi
2x M.2 2280 connector for storage
2x DDR4 U-DIMM slot</v>
      </c>
      <c r="BK46" t="str">
        <v>Wired Keyboard (USB) with Antimicrobial Guard Technology
Wired optical Mouse (USB) with Antimicrobial Guard Technology</v>
      </c>
      <c r="BL46" t="str">
        <v/>
      </c>
      <c r="BM46" t="str">
        <v>17.60 x 39.30 x 38.50 cm (6.93" x 15.47" x 15.16")</v>
      </c>
      <c r="BN46" t="str">
        <v>07.70 kg (16.98 lbs)</v>
      </c>
      <c r="BO46" t="str">
        <v>Fan profile
AppDeals
Link to MyASUS</v>
      </c>
      <c r="BP46" t="str">
        <v>MyASUS_x000D_
ASUS Business Manager</v>
      </c>
      <c r="BQ46" t="str">
        <v>HDD User Password Protection and Security
Kensington Security Slot™(7x 3mm)
McAfee® 30 days free trial
Padlock loop
Trusted Platform Module (Firmware TPM)</v>
      </c>
      <c r="BR46" t="str">
        <v>McAfee® 30 days free trial</v>
      </c>
      <c r="BS46" t="str">
        <v/>
      </c>
      <c r="BT46" t="str">
        <v>Energy star 8.0
REACH
RoHS</v>
      </c>
      <c r="BU46" t="str">
        <v>1Y Carry-In
 Accidental Damage Protection + 1Y Carry-In</v>
      </c>
    </row>
    <row r="47" spans="1:73" ht="14.4">
      <c r="A47" t="str">
        <v>S500TE-715030000W</v>
      </c>
      <c r="B47" t="str">
        <f>IF(
  ISBLANK(AJ47),
  "",
  IF(
    LEFT(AF47,1)="S",
    _xlfn.XLOOKUP(LEFT(AF47,3),'MKT name rule'!$B$2:$B$522,'MKT name rule'!$C$2:$C$522,"Not found") &amp; " " &amp; AF47,
    _xlfn.XLOOKUP(LEFT(AF47,3),'MKT name rule'!$B$2:$B$522,'MKT name rule'!$C$2:$C$522,"Not found") &amp; " " &amp; AH47
  )
)</f>
        <v>Not found S500TE</v>
      </c>
      <c r="C47" t="str">
        <f t="shared" si="0"/>
        <v>90PF03Y3-M008W0</v>
      </c>
      <c r="D47" s="20" t="str">
        <f t="shared" si="1"/>
        <v>Not found S500TE (i7-13700/16GB/512GB/Win 11 Home/S500TE)</v>
      </c>
      <c r="E47" s="20" t="str">
        <f t="shared" si="2"/>
        <v>Intel® Core™ i7-13700 2.1GHz</v>
      </c>
      <c r="F47" t="str">
        <f t="shared" si="29"/>
        <v>NVIDIA® GeForce® GT1030 2GB : 1x DVI, 1x HDMI</v>
      </c>
      <c r="G47" t="str">
        <f t="shared" si="3"/>
        <v>Windows 11 Home</v>
      </c>
      <c r="H47" t="str">
        <f t="shared" si="4"/>
        <v>Not Included</v>
      </c>
      <c r="I47" t="str">
        <f t="shared" si="5"/>
        <v>21.5"</v>
      </c>
      <c r="J47" t="str">
        <f t="shared" si="6"/>
        <v>FHD (1920 x 1080) 16:9</v>
      </c>
      <c r="K47" t="str">
        <f t="shared" si="7"/>
        <v>250nits</v>
      </c>
      <c r="L47" t="str">
        <f t="shared" si="8"/>
        <v>16GB DDR4 U-DIMM</v>
      </c>
      <c r="M47" t="str">
        <f t="shared" si="9"/>
        <v>512GB M.2 2280 NVMe™ PCIe® 4.0 SSD</v>
      </c>
      <c r="N47" t="str">
        <f t="shared" si="10"/>
        <v>Front:
1x RJ45 Gigabit Ethernet
1x HDMI 1.4
1x VGA Port
1x Displayport 1.4
2x PS2
3 x Audio jacks
2x USB 2.0 Type-A
2x USB 3.2 Gen 1 Type-A
Rear:
1x Headphone
1x MIC in
2x USB 2.0 Type-A
2x USB 3.2 Gen 1 Type-A</v>
      </c>
      <c r="O47" t="str">
        <f t="shared" si="11"/>
        <v>07.70 kg</v>
      </c>
      <c r="P47" t="str">
        <f t="shared" si="12"/>
        <v>17.60 x 39.30 x 38.50 cm</v>
      </c>
      <c r="Q47" t="str">
        <f t="shared" si="13"/>
        <v>2x M.2 connector for storage
1x PCIe® 4.0 x 16
2x PCIe® 3.0 x 1
1x M.2 connector for WiFi
2x DDR4 U-DIMM slot</v>
      </c>
      <c r="R47" t="str">
        <f t="shared" si="14"/>
        <v>Wired Keyboard (USB) with Antimicrobial Guard Technology
Wired optical Mouse (USB) with Antimicrobial Guard Technology</v>
      </c>
      <c r="S47" t="str">
        <f t="shared" si="15"/>
        <v>No Battery</v>
      </c>
      <c r="T47" t="str">
        <f t="shared" si="16"/>
        <v>500W</v>
      </c>
      <c r="U47" t="str">
        <f t="shared" si="17"/>
        <v>HDD User Password Protection and Security
Kensington Security Slot™(7x 3mm)
McAfee® 30 days free trial
Padlock loop
Trusted Platform Module (Firmware TPM)</v>
      </c>
      <c r="V47" t="str">
        <f t="shared" si="18"/>
        <v>Intel® Core™ i7-13700 Processor 2.1GHz (30MB Cache, up to 5.1GHz, 16 cores, 24 Threads)
N/A</v>
      </c>
      <c r="W47" t="str">
        <f t="shared" si="19"/>
        <v>Intel® Core™ i7-13700 2.1GHz</v>
      </c>
      <c r="X47" t="str">
        <f t="shared" si="20"/>
        <v>i7-13700</v>
      </c>
      <c r="Y47" t="str">
        <f t="shared" si="21"/>
        <v>i7-13700</v>
      </c>
      <c r="Z47" t="str">
        <f t="shared" si="30"/>
        <v>Win 11 Home</v>
      </c>
      <c r="AA47" t="str">
        <f t="shared" si="22"/>
        <v/>
      </c>
      <c r="AB47" t="str">
        <f t="shared" si="23"/>
        <v>16GB</v>
      </c>
      <c r="AC47" t="str">
        <f t="shared" si="24"/>
        <v>512GB</v>
      </c>
      <c r="AD47" t="str">
        <f t="shared" si="25"/>
        <v>1x RJ45 Gigabit Ethernet
1x HDMI 1.4
1x VGA Port
1x Displayport 1.4
2x PS2
3 x Audio jacks
2x USB 2.0 Type-A
2x USB 3.2 Gen 1 Type-A</v>
      </c>
      <c r="AE47" t="str">
        <f t="shared" si="26"/>
        <v>1x Headphone
1x MIC in
2x USB 2.0 Type-A
2x USB 3.2 Gen 1 Type-A</v>
      </c>
      <c r="AF47" t="str">
        <f t="shared" si="27"/>
        <v>S500TE</v>
      </c>
      <c r="AG47" t="str" cm="1">
        <f t="array" ref="AG47">IF(AJ47="","",IFERROR(RIGHT(AF47,LEN(AF47)-MAX(ISNUMBER(--MID(AF47,_xlfn.SEQUENCE(LEN(AF47)),1))*_xlfn.SEQUENCE(LEN(AF47)))),""))</f>
        <v>TE</v>
      </c>
      <c r="AH47" t="str">
        <f t="shared" si="28"/>
        <v>Tower</v>
      </c>
      <c r="AI47" s="27"/>
      <c r="AJ47" t="str">
        <v>90PF03Y3-M008W0</v>
      </c>
      <c r="AK47" t="str">
        <v>S500TE-715030000W</v>
      </c>
      <c r="AL47" t="str">
        <v>VSPF03Y2-BU0010</v>
      </c>
      <c r="AM47" t="str">
        <v>27L</v>
      </c>
      <c r="AN47" t="str">
        <v>Black</v>
      </c>
      <c r="AO47" t="str">
        <v>Tower</v>
      </c>
      <c r="AP47" t="str">
        <v>Windows 11 Home</v>
      </c>
      <c r="AQ47">
        <v>0</v>
      </c>
      <c r="AR47" t="str">
        <v>Intel® Core™ i7-13700 Processor 2.1GHz (30MB Cache, up to 5.1GHz, 16 cores, 24 Threads)
N/A</v>
      </c>
      <c r="AS47" t="str">
        <v/>
      </c>
      <c r="AT47" t="str">
        <v>Intel® B760 Chipset</v>
      </c>
      <c r="AU47" t="str">
        <v>16GB DDR4 U-DIMM</v>
      </c>
      <c r="AV47" t="str">
        <v>Memory speed is 3200MHz, but clock down by processor setting.</v>
      </c>
      <c r="AW47" t="str">
        <v>64GB</v>
      </c>
      <c r="AX47" t="str">
        <v>NVIDIA® GeForce® GT1030 2GB : 1x DVI, 1x HDMI</v>
      </c>
      <c r="AY47" t="str">
        <v>Intel® UHD Graphics</v>
      </c>
      <c r="AZ47" t="str">
        <v>512GB M.2 2280 NVMe™ PCIe® 4.0 SSD</v>
      </c>
      <c r="BA47">
        <v>0</v>
      </c>
      <c r="BB47" t="str">
        <v>Intel WGI219V 10/100/1000 Mbps, non-vPro</v>
      </c>
      <c r="BC47" t="str">
        <v>High Definition 7.1 Channel Audio</v>
      </c>
      <c r="BD47" t="str">
        <v>Wi-Fi 6(802.11ax) (Dual band) 2*2 + Bluetooth® 5.2 Wireless Card</v>
      </c>
      <c r="BE47" s="58" t="str">
        <v>500W power supply (80+ Bronze, peak 550W)</v>
      </c>
      <c r="BF47" t="str">
        <v>1x RJ45 Gigabit Ethernet
1x HDMI 1.4
1x VGA Port
1x Displayport 1.4
2x PS2
3 x Audio jacks
2x USB 2.0 Type-A
2x USB 3.2 Gen 1 Type-A</v>
      </c>
      <c r="BG47" t="str">
        <v>1x Headphone
1x MIC in
2x USB 2.0 Type-A
2x USB 3.2 Gen 1 Type-A</v>
      </c>
      <c r="BH47" t="str">
        <v>3.5" x 2</v>
      </c>
      <c r="BI47" t="str">
        <v>4 x SATA 6.0Gb/s ports</v>
      </c>
      <c r="BJ47" t="str">
        <v>2x M.2 connector for storage
1x PCIe® 4.0 x 16
2x PCIe® 3.0 x 1
1x M.2 connector for WiFi
2x DDR4 U-DIMM slot</v>
      </c>
      <c r="BK47" t="str">
        <v>Wired Keyboard (USB) with Antimicrobial Guard Technology
Wired optical Mouse (USB) with Antimicrobial Guard Technology</v>
      </c>
      <c r="BL47" t="str">
        <v>3.5" HDD assembly kit
M.2 2280 SSD assembly kit</v>
      </c>
      <c r="BM47" t="str">
        <v>17.60 x 39.30 x 38.50 cm (6.93" x 15.47" x 15.16")</v>
      </c>
      <c r="BN47" t="str">
        <v>07.70 kg (16.98 lbs)</v>
      </c>
      <c r="BO47" t="str">
        <v>Fan profile
AppDeals
Link to MyASUS</v>
      </c>
      <c r="BP47" t="str">
        <v>MyASUS_x000D_
ASUS Business Manager</v>
      </c>
      <c r="BQ47" t="str">
        <v>HDD User Password Protection and Security
Kensington Security Slot™(7x 3mm)
McAfee® 30 days free trial
Padlock loop
Trusted Platform Module (Firmware TPM)</v>
      </c>
      <c r="BR47" t="str">
        <v>McAfee® 30 days free trial</v>
      </c>
      <c r="BS47" t="str">
        <v/>
      </c>
      <c r="BT47" t="str">
        <v>Energy star 8.0
REACH
RoHS</v>
      </c>
      <c r="BU47" t="str">
        <v>1Y Carry-In
 Accidental Damage Protection + 1Y Carry-In</v>
      </c>
    </row>
    <row r="48" spans="1:73" ht="14.4">
      <c r="A48" t="str">
        <v>S500TE-715030002W</v>
      </c>
      <c r="B48" t="str">
        <f>IF(
  ISBLANK(AJ48),
  "",
  IF(
    LEFT(AF48,1)="S",
    _xlfn.XLOOKUP(LEFT(AF48,3),'MKT name rule'!$B$2:$B$522,'MKT name rule'!$C$2:$C$522,"Not found") &amp; " " &amp; AF48,
    _xlfn.XLOOKUP(LEFT(AF48,3),'MKT name rule'!$B$2:$B$522,'MKT name rule'!$C$2:$C$522,"Not found") &amp; " " &amp; AH48
  )
)</f>
        <v>Not found S500TE</v>
      </c>
      <c r="C48" t="str">
        <f t="shared" si="0"/>
        <v>90PF03Y3-M02N90</v>
      </c>
      <c r="D48" s="20" t="str">
        <f t="shared" si="1"/>
        <v>Not found S500TE (i7-13700/8GB/512GB/Win 11 Home/S500TE)</v>
      </c>
      <c r="E48" s="20" t="str">
        <f t="shared" si="2"/>
        <v>Intel® Core™ i7-13700 2.1GHz</v>
      </c>
      <c r="F48" t="str">
        <f t="shared" si="29"/>
        <v>NVIDIA® GeForce® GT1030 2GB : 1x DVI, 1x HDMI</v>
      </c>
      <c r="G48" t="str">
        <f t="shared" si="3"/>
        <v>Windows 11 Home</v>
      </c>
      <c r="H48" t="str">
        <f t="shared" si="4"/>
        <v>Not Included</v>
      </c>
      <c r="I48" t="str">
        <f t="shared" si="5"/>
        <v>21.5"</v>
      </c>
      <c r="J48" t="str">
        <f t="shared" si="6"/>
        <v>FHD (1920 x 1080) 16:9</v>
      </c>
      <c r="K48" t="str">
        <f t="shared" si="7"/>
        <v>250nits</v>
      </c>
      <c r="L48" t="str">
        <f t="shared" si="8"/>
        <v>8GB DDR4 U-DIMM *2</v>
      </c>
      <c r="M48" t="str">
        <f t="shared" si="9"/>
        <v>512GB M.2 2280 NVMe™ PCIe® 4.0 SSD</v>
      </c>
      <c r="N48"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8" t="str">
        <f t="shared" si="11"/>
        <v>07.70 kg</v>
      </c>
      <c r="P48" t="str">
        <f t="shared" si="12"/>
        <v>17.60 x 39.30 x 38.50 cm</v>
      </c>
      <c r="Q48" t="str">
        <f t="shared" si="13"/>
        <v>1x PCIe® 4.0 x 16
2x PCIe® 3.0 x 1
1x M.2 connector for WiFi
2x M.2 2280 connector for storage
2x DDR4 U-DIMM slot</v>
      </c>
      <c r="R48" t="str">
        <f t="shared" si="14"/>
        <v>Wired Keyboard (USB) with Antimicrobial Guard Technology
Wired optical Mouse (USB) with Antimicrobial Guard Technology</v>
      </c>
      <c r="S48" t="str">
        <f t="shared" si="15"/>
        <v>No Battery</v>
      </c>
      <c r="T48" t="str">
        <f t="shared" si="16"/>
        <v>200W</v>
      </c>
      <c r="U48" t="str">
        <f t="shared" si="17"/>
        <v>HDD User Password Protection and Security
Kensington Security Slot™(7x 3mm)
McAfee® 30 days free trial
Padlock loop
Trusted Platform Module (Firmware TPM)</v>
      </c>
      <c r="V48" t="str">
        <f t="shared" si="18"/>
        <v>Intel® Core™ i7-13700 Processor 2.1GHz (30MB Cache, up to 5.1GHz, 16 cores, 24 Threads)
N/A</v>
      </c>
      <c r="W48" t="str">
        <f t="shared" si="19"/>
        <v>Intel® Core™ i7-13700 2.1GHz</v>
      </c>
      <c r="X48" t="str">
        <f t="shared" si="20"/>
        <v>i7-13700</v>
      </c>
      <c r="Y48" t="str">
        <f t="shared" si="21"/>
        <v>i7-13700</v>
      </c>
      <c r="Z48" t="str">
        <f t="shared" si="30"/>
        <v>Win 11 Home</v>
      </c>
      <c r="AA48" t="str">
        <f t="shared" si="22"/>
        <v/>
      </c>
      <c r="AB48" t="str">
        <f t="shared" si="23"/>
        <v>8GB</v>
      </c>
      <c r="AC48" t="str">
        <f t="shared" si="24"/>
        <v>512GB</v>
      </c>
      <c r="AD48" t="str">
        <f t="shared" si="25"/>
        <v>1x RJ45 Gigabit Ethernet
1x HDMI 1.4
1x VGA Port
1x Displayport 1.4
2x PS2
3 x Audio jacks
2x USB 2.0 Type-A
2x USB 3.2 Gen 1 Type-A</v>
      </c>
      <c r="AE48" t="str">
        <f t="shared" si="26"/>
        <v>1x Headphone
1x MIC in
2x USB 2.0 Type-A
2x USB 3.2 Gen 1 Type-A
1x Headphone
1x Mic in
2x USB 2.0 Type-A
2x USB 3.2 Gen 1 Type-A</v>
      </c>
      <c r="AF48" t="str">
        <f t="shared" si="27"/>
        <v>S500TE</v>
      </c>
      <c r="AG48" t="str" cm="1">
        <f t="array" ref="AG48">IF(AJ48="","",IFERROR(RIGHT(AF48,LEN(AF48)-MAX(ISNUMBER(--MID(AF48,_xlfn.SEQUENCE(LEN(AF48)),1))*_xlfn.SEQUENCE(LEN(AF48)))),""))</f>
        <v>TE</v>
      </c>
      <c r="AH48" t="str">
        <f t="shared" si="28"/>
        <v>Tower</v>
      </c>
      <c r="AI48" s="27"/>
      <c r="AJ48" t="str">
        <v>90PF03Y3-M02N90</v>
      </c>
      <c r="AK48" t="str">
        <v>S500TE-715030002W</v>
      </c>
      <c r="AL48" t="str">
        <v>VSPF03Y2-BU0010</v>
      </c>
      <c r="AM48" t="str">
        <v>27L</v>
      </c>
      <c r="AN48" t="str">
        <v>Black</v>
      </c>
      <c r="AO48" t="str">
        <v>Tower</v>
      </c>
      <c r="AP48" t="str">
        <v>Windows 11 Home</v>
      </c>
      <c r="AQ48">
        <v>0</v>
      </c>
      <c r="AR48" t="str">
        <v>Intel® Core™ i7-13700 Processor 2.1GHz (30MB Cache, up to 5.1GHz, 16 cores, 24 Threads)
N/A</v>
      </c>
      <c r="AS48" t="str">
        <v/>
      </c>
      <c r="AT48" t="str">
        <v>Intel® B760 Chipset</v>
      </c>
      <c r="AU48" t="str">
        <v>8GB DDR4 U-DIMM *2</v>
      </c>
      <c r="AV48" t="str">
        <v>Memory speed is 3200MHz, but clock down by processor setting.</v>
      </c>
      <c r="AW48" t="str">
        <v>64GB</v>
      </c>
      <c r="AX48" t="str">
        <v>NVIDIA® GeForce® GT1030 2GB : 1x DVI, 1x HDMI</v>
      </c>
      <c r="AY48" t="str">
        <v>Intel® UHD Graphics</v>
      </c>
      <c r="AZ48" t="str">
        <v>512GB M.2 2280 NVMe™ PCIe® 4.0 SSD</v>
      </c>
      <c r="BA48">
        <v>0</v>
      </c>
      <c r="BB48" t="str">
        <v>Intel WGI219V 10/100/1000 Mbps, non-vPro</v>
      </c>
      <c r="BC48" t="str">
        <v>High Definition 7.1 Channel Audio</v>
      </c>
      <c r="BD48" t="str">
        <v>Wi-Fi 6(802.11ax) (Dual band) 2*2 + Bluetooth® 5.2 Wireless Card</v>
      </c>
      <c r="BE48" s="58" t="str">
        <v>200W power supply (80+ Bronze, peak 250W)</v>
      </c>
      <c r="BF48" t="str">
        <v>1x RJ45 Gigabit Ethernet
1x HDMI 1.4
1x VGA Port
1x Displayport 1.4
2x PS2
3 x Audio jacks
2x USB 2.0 Type-A
2x USB 3.2 Gen 1 Type-A</v>
      </c>
      <c r="BG48" t="str">
        <v>1x Headphone
1x MIC in
2x USB 2.0 Type-A
2x USB 3.2 Gen 1 Type-A
1x Headphone
1x Mic in
2x USB 2.0 Type-A
2x USB 3.2 Gen 1 Type-A</v>
      </c>
      <c r="BH48" t="str">
        <v>3.5" x 2</v>
      </c>
      <c r="BI48" t="str">
        <v>4 x SATA 6.0Gb/s ports</v>
      </c>
      <c r="BJ48" t="str">
        <v>1x PCIe® 4.0 x 16
2x PCIe® 3.0 x 1
1x M.2 connector for WiFi
2x M.2 2280 connector for storage
2x DDR4 U-DIMM slot</v>
      </c>
      <c r="BK48" t="str">
        <v>Wired Keyboard (USB) with Antimicrobial Guard Technology
Wired optical Mouse (USB) with Antimicrobial Guard Technology</v>
      </c>
      <c r="BL48" t="str">
        <v/>
      </c>
      <c r="BM48" t="str">
        <v>17.60 x 39.30 x 38.50 cm (6.93" x 15.47" x 15.16")</v>
      </c>
      <c r="BN48" t="str">
        <v>07.70 kg (16.98 lbs)</v>
      </c>
      <c r="BO48" t="str">
        <v>Fan profile
AppDeals
Link to MyASUS</v>
      </c>
      <c r="BP48" t="str">
        <v>MyASUS_x000D_
ASUS Business Manager</v>
      </c>
      <c r="BQ48" t="str">
        <v>HDD User Password Protection and Security
Kensington Security Slot™(7x 3mm)
McAfee® 30 days free trial
Padlock loop
Trusted Platform Module (Firmware TPM)</v>
      </c>
      <c r="BR48" t="str">
        <v>McAfee® 30 days free trial</v>
      </c>
      <c r="BS48" t="str">
        <v/>
      </c>
      <c r="BT48" t="str">
        <v>Energy star 8.0
REACH
RoHS</v>
      </c>
      <c r="BU48" t="str">
        <v>1Y Carry-In
 Accidental Damage Protection + 1Y Carry-In</v>
      </c>
    </row>
    <row r="49" spans="1:73" ht="14.4">
      <c r="A49" t="str">
        <v>S500TE-785000000W</v>
      </c>
      <c r="B49" t="str">
        <f>IF(
  ISBLANK(AJ49),
  "",
  IF(
    LEFT(AF49,1)="S",
    _xlfn.XLOOKUP(LEFT(AF49,3),'MKT name rule'!$B$2:$B$522,'MKT name rule'!$C$2:$C$522,"Not found") &amp; " " &amp; AF49,
    _xlfn.XLOOKUP(LEFT(AF49,3),'MKT name rule'!$B$2:$B$522,'MKT name rule'!$C$2:$C$522,"Not found") &amp; " " &amp; AH49
  )
)</f>
        <v>Not found S500TE</v>
      </c>
      <c r="C49" t="str">
        <f t="shared" si="0"/>
        <v>90PF03Y3-M008U0</v>
      </c>
      <c r="D49" s="20" t="str">
        <f t="shared" si="1"/>
        <v>Not found S500TE (i7-13700/8GB/512GB/Win 11 Home/S500TE)</v>
      </c>
      <c r="E49" s="20" t="str">
        <f t="shared" si="2"/>
        <v>Intel® Core™ i7-13700 2.1GHz</v>
      </c>
      <c r="F49" t="str">
        <f t="shared" si="29"/>
        <v>Intel® UHD Graphics</v>
      </c>
      <c r="G49" t="str">
        <f t="shared" si="3"/>
        <v>Windows 11 Home</v>
      </c>
      <c r="H49" t="str">
        <f t="shared" si="4"/>
        <v>Not Included</v>
      </c>
      <c r="I49" t="str">
        <f t="shared" si="5"/>
        <v>21.5"</v>
      </c>
      <c r="J49" t="str">
        <f t="shared" si="6"/>
        <v>FHD (1920 x 1080) 16:9</v>
      </c>
      <c r="K49" t="str">
        <f t="shared" si="7"/>
        <v>250nits</v>
      </c>
      <c r="L49" t="str">
        <f t="shared" si="8"/>
        <v>8GB DDR4 U-DIMM</v>
      </c>
      <c r="M49" t="str">
        <f t="shared" si="9"/>
        <v>512GB M.2 2280 NVMe™ PCIe® 4.0 SSD</v>
      </c>
      <c r="N49" t="str">
        <f t="shared" si="10"/>
        <v>Front:
1x RJ45 Gigabit Ethernet
1x HDMI 1.4
1x VGA Port
1x Displayport 1.4
2x PS2
3 x Audio jacks
2x USB 2.0 Type-A
2x USB 3.2 Gen 1 Type-A
Rear:
1x Headphone
1x MIC in
2x USB 2.0 Type-A
2x USB 3.2 Gen 1 Type-A</v>
      </c>
      <c r="O49" t="str">
        <f t="shared" si="11"/>
        <v>07.70 kg</v>
      </c>
      <c r="P49" t="str">
        <f t="shared" si="12"/>
        <v>17.60 x 39.30 x 38.50 cm</v>
      </c>
      <c r="Q49" t="str">
        <f t="shared" si="13"/>
        <v>2x M.2 connector for storage
1x PCIe® 4.0 x 16
2x PCIe® 3.0 x 1
1x M.2 connector for WiFi
2x DDR4 U-DIMM slot</v>
      </c>
      <c r="R49" t="str">
        <f t="shared" si="14"/>
        <v>Wired Keyboard (USB) with Antimicrobial Guard Technology
Wired optical Mouse (USB) with Antimicrobial Guard Technology</v>
      </c>
      <c r="S49" t="str">
        <f t="shared" si="15"/>
        <v>No Battery</v>
      </c>
      <c r="T49" t="str">
        <f t="shared" si="16"/>
        <v>500W</v>
      </c>
      <c r="U49" t="str">
        <f t="shared" si="17"/>
        <v>HDD User Password Protection and Security
Kensington Security Slot™(7x 3mm)
McAfee® 30 days free trial
Padlock loop
Trusted Platform Module (Firmware TPM)</v>
      </c>
      <c r="V49" t="str">
        <f t="shared" si="18"/>
        <v>Intel® Core™ i7-13700 Processor 2.1GHz (30MB Cache, up to 5.1GHz, 16 cores, 24 Threads)
N/A</v>
      </c>
      <c r="W49" t="str">
        <f t="shared" si="19"/>
        <v>Intel® Core™ i7-13700 2.1GHz</v>
      </c>
      <c r="X49" t="str">
        <f t="shared" si="20"/>
        <v>i7-13700</v>
      </c>
      <c r="Y49" t="str">
        <f t="shared" si="21"/>
        <v>i7-13700</v>
      </c>
      <c r="Z49" t="str">
        <f t="shared" si="30"/>
        <v>Win 11 Home</v>
      </c>
      <c r="AA49" t="str">
        <f t="shared" si="22"/>
        <v/>
      </c>
      <c r="AB49" t="str">
        <f t="shared" si="23"/>
        <v>8GB</v>
      </c>
      <c r="AC49" t="str">
        <f t="shared" si="24"/>
        <v>512GB</v>
      </c>
      <c r="AD49" t="str">
        <f t="shared" si="25"/>
        <v>1x RJ45 Gigabit Ethernet
1x HDMI 1.4
1x VGA Port
1x Displayport 1.4
2x PS2
3 x Audio jacks
2x USB 2.0 Type-A
2x USB 3.2 Gen 1 Type-A</v>
      </c>
      <c r="AE49" t="str">
        <f t="shared" si="26"/>
        <v>1x Headphone
1x MIC in
2x USB 2.0 Type-A
2x USB 3.2 Gen 1 Type-A</v>
      </c>
      <c r="AF49" t="str">
        <f t="shared" si="27"/>
        <v>S500TE</v>
      </c>
      <c r="AG49" t="str" cm="1">
        <f t="array" ref="AG49">IF(AJ49="","",IFERROR(RIGHT(AF49,LEN(AF49)-MAX(ISNUMBER(--MID(AF49,_xlfn.SEQUENCE(LEN(AF49)),1))*_xlfn.SEQUENCE(LEN(AF49)))),""))</f>
        <v>TE</v>
      </c>
      <c r="AH49" t="str">
        <f t="shared" si="28"/>
        <v>Tower</v>
      </c>
      <c r="AI49" s="27"/>
      <c r="AJ49" t="str">
        <v>90PF03Y3-M008U0</v>
      </c>
      <c r="AK49" t="str">
        <v>S500TE-785000000W</v>
      </c>
      <c r="AL49" t="str">
        <v>VSPF03Y2-BU0010</v>
      </c>
      <c r="AM49" t="str">
        <v>27L</v>
      </c>
      <c r="AN49" t="str">
        <v>Black</v>
      </c>
      <c r="AO49" t="str">
        <v>Tower</v>
      </c>
      <c r="AP49" t="str">
        <v>Windows 11 Home</v>
      </c>
      <c r="AQ49">
        <v>0</v>
      </c>
      <c r="AR49" t="str">
        <v>Intel® Core™ i7-13700 Processor 2.1GHz (30MB Cache, up to 5.1GHz, 16 cores, 24 Threads)
N/A</v>
      </c>
      <c r="AS49" t="str">
        <v/>
      </c>
      <c r="AT49" t="str">
        <v>Intel® B760 Chipset</v>
      </c>
      <c r="AU49" t="str">
        <v>8GB DDR4 U-DIMM</v>
      </c>
      <c r="AV49" t="str">
        <v>Memory speed is 3200MHz, but clock down by processor setting.</v>
      </c>
      <c r="AW49" t="str">
        <v>64GB</v>
      </c>
      <c r="AX49" t="str">
        <v/>
      </c>
      <c r="AY49" t="str">
        <v>Intel® UHD Graphics</v>
      </c>
      <c r="AZ49" t="str">
        <v>512GB M.2 2280 NVMe™ PCIe® 4.0 SSD</v>
      </c>
      <c r="BA49">
        <v>0</v>
      </c>
      <c r="BB49" t="str">
        <v>Intel WGI219V 10/100/1000 Mbps, non-vPro</v>
      </c>
      <c r="BC49" t="str">
        <v>High Definition 7.1 Channel Audio</v>
      </c>
      <c r="BD49" t="str">
        <v>Wi-Fi 6(802.11ax) (Dual band) 2*2 + Bluetooth® 5.2 Wireless Card</v>
      </c>
      <c r="BE49" s="58" t="str">
        <v>500W power supply (80+ Bronze, peak 550W)</v>
      </c>
      <c r="BF49" t="str">
        <v>1x RJ45 Gigabit Ethernet
1x HDMI 1.4
1x VGA Port
1x Displayport 1.4
2x PS2
3 x Audio jacks
2x USB 2.0 Type-A
2x USB 3.2 Gen 1 Type-A</v>
      </c>
      <c r="BG49" t="str">
        <v>1x Headphone
1x MIC in
2x USB 2.0 Type-A
2x USB 3.2 Gen 1 Type-A</v>
      </c>
      <c r="BH49" t="str">
        <v>3.5" x 2</v>
      </c>
      <c r="BI49" t="str">
        <v>4 x SATA 6.0Gb/s ports</v>
      </c>
      <c r="BJ49" t="str">
        <v>2x M.2 connector for storage
1x PCIe® 4.0 x 16
2x PCIe® 3.0 x 1
1x M.2 connector for WiFi
2x DDR4 U-DIMM slot</v>
      </c>
      <c r="BK49" t="str">
        <v>Wired Keyboard (USB) with Antimicrobial Guard Technology
Wired optical Mouse (USB) with Antimicrobial Guard Technology</v>
      </c>
      <c r="BL49" t="str">
        <v>3.5" HDD assembly kit
M.2 2280 SSD assembly kit</v>
      </c>
      <c r="BM49" t="str">
        <v>17.60 x 39.30 x 38.50 cm (6.93" x 15.47" x 15.16")</v>
      </c>
      <c r="BN49" t="str">
        <v>07.70 kg (16.98 lbs)</v>
      </c>
      <c r="BO49" t="str">
        <v>Fan profile
AppDeals
Link to MyASUS</v>
      </c>
      <c r="BP49" t="str">
        <v>MyASUS_x000D_
ASUS Business Manager</v>
      </c>
      <c r="BQ49" t="str">
        <v>HDD User Password Protection and Security
Kensington Security Slot™(7x 3mm)
McAfee® 30 days free trial
Padlock loop
Trusted Platform Module (Firmware TPM)</v>
      </c>
      <c r="BR49" t="str">
        <v>McAfee® 30 days free trial</v>
      </c>
      <c r="BS49" t="str">
        <v/>
      </c>
      <c r="BT49" t="str">
        <v>Energy star 8.0
REACH
RoHS</v>
      </c>
      <c r="BU49" t="str">
        <v>1Y Carry-In
 Accidental Damage Protection + 1Y Carry-In</v>
      </c>
    </row>
    <row r="50" spans="1:73" ht="14.4">
      <c r="A50" t="str">
        <v>S500TE-785030002W</v>
      </c>
      <c r="B50" t="str">
        <f>IF(
  ISBLANK(AJ50),
  "",
  IF(
    LEFT(AF50,1)="S",
    _xlfn.XLOOKUP(LEFT(AF50,3),'MKT name rule'!$B$2:$B$522,'MKT name rule'!$C$2:$C$522,"Not found") &amp; " " &amp; AF50,
    _xlfn.XLOOKUP(LEFT(AF50,3),'MKT name rule'!$B$2:$B$522,'MKT name rule'!$C$2:$C$522,"Not found") &amp; " " &amp; AH50
  )
)</f>
        <v>Not found S500TE</v>
      </c>
      <c r="C50" t="str">
        <f t="shared" si="0"/>
        <v>90PF03Y3-M02N80</v>
      </c>
      <c r="D50" s="20" t="str">
        <f t="shared" si="1"/>
        <v>Not found S500TE (i7-13700/8GB/512GB/Win 11 Home/S500TE)</v>
      </c>
      <c r="E50" s="20" t="str">
        <f t="shared" si="2"/>
        <v>Intel® Core™ i7-13700 2.1GHz</v>
      </c>
      <c r="F50" t="str">
        <f t="shared" si="29"/>
        <v>NVIDIA® GeForce® GT1030 2GB : 1x DVI, 1x HDMI</v>
      </c>
      <c r="G50" t="str">
        <f t="shared" si="3"/>
        <v>Windows 11 Home</v>
      </c>
      <c r="H50" t="str">
        <f t="shared" si="4"/>
        <v>Not Included</v>
      </c>
      <c r="I50" t="str">
        <f t="shared" si="5"/>
        <v>21.5"</v>
      </c>
      <c r="J50" t="str">
        <f t="shared" si="6"/>
        <v>FHD (1920 x 1080) 16:9</v>
      </c>
      <c r="K50" t="str">
        <f t="shared" si="7"/>
        <v>250nits</v>
      </c>
      <c r="L50" t="str">
        <f t="shared" si="8"/>
        <v>8GB DDR4 U-DIMM</v>
      </c>
      <c r="M50" t="str">
        <f t="shared" si="9"/>
        <v>512GB M.2 2280 NVMe™ PCIe® 4.0 SSD</v>
      </c>
      <c r="N50"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50" t="str">
        <f t="shared" si="11"/>
        <v>07.70 kg</v>
      </c>
      <c r="P50" t="str">
        <f t="shared" si="12"/>
        <v>17.60 x 39.30 x 38.50 cm</v>
      </c>
      <c r="Q50" t="str">
        <f t="shared" si="13"/>
        <v>1x PCIe® 4.0 x 16
2x PCIe® 3.0 x 1
1x M.2 connector for WiFi
2x M.2 2280 connector for storage
2x DDR4 U-DIMM slot</v>
      </c>
      <c r="R50" t="str">
        <f t="shared" si="14"/>
        <v>Wired Keyboard (USB) with Antimicrobial Guard Technology
Wired optical Mouse (USB) with Antimicrobial Guard Technology</v>
      </c>
      <c r="S50" t="str">
        <f t="shared" si="15"/>
        <v>No Battery</v>
      </c>
      <c r="T50" t="str">
        <f t="shared" si="16"/>
        <v>200W</v>
      </c>
      <c r="U50" t="str">
        <f t="shared" si="17"/>
        <v>HDD User Password Protection and Security
Kensington Security Slot™(7x 3mm)
McAfee® 30 days free trial
Padlock loop
Trusted Platform Module (Firmware TPM)</v>
      </c>
      <c r="V50" t="str">
        <f t="shared" si="18"/>
        <v>Intel® Core™ i7-13700 Processor 2.1GHz (30MB Cache, up to 5.1GHz, 16 cores, 24 Threads)
N/A</v>
      </c>
      <c r="W50" t="str">
        <f t="shared" si="19"/>
        <v>Intel® Core™ i7-13700 2.1GHz</v>
      </c>
      <c r="X50" t="str">
        <f t="shared" si="20"/>
        <v>i7-13700</v>
      </c>
      <c r="Y50" t="str">
        <f t="shared" si="21"/>
        <v>i7-13700</v>
      </c>
      <c r="Z50" t="str">
        <f t="shared" si="30"/>
        <v>Win 11 Home</v>
      </c>
      <c r="AA50" t="str">
        <f t="shared" si="22"/>
        <v/>
      </c>
      <c r="AB50" t="str">
        <f t="shared" si="23"/>
        <v>8GB</v>
      </c>
      <c r="AC50" t="str">
        <f t="shared" si="24"/>
        <v>512GB</v>
      </c>
      <c r="AD50" t="str">
        <f t="shared" si="25"/>
        <v>1x RJ45 Gigabit Ethernet
1x HDMI 1.4
1x VGA Port
1x Displayport 1.4
2x PS2
3 x Audio jacks
2x USB 2.0 Type-A
2x USB 3.2 Gen 1 Type-A</v>
      </c>
      <c r="AE50" t="str">
        <f t="shared" si="26"/>
        <v>1x Headphone
1x MIC in
2x USB 2.0 Type-A
2x USB 3.2 Gen 1 Type-A
1x Headphone
1x Mic in
2x USB 2.0 Type-A
2x USB 3.2 Gen 1 Type-A</v>
      </c>
      <c r="AF50" t="str">
        <f t="shared" si="27"/>
        <v>S500TE</v>
      </c>
      <c r="AG50" t="str" cm="1">
        <f t="array" ref="AG50">IF(AJ50="","",IFERROR(RIGHT(AF50,LEN(AF50)-MAX(ISNUMBER(--MID(AF50,_xlfn.SEQUENCE(LEN(AF50)),1))*_xlfn.SEQUENCE(LEN(AF50)))),""))</f>
        <v>TE</v>
      </c>
      <c r="AH50" t="str">
        <f t="shared" si="28"/>
        <v>Tower</v>
      </c>
      <c r="AI50" s="27"/>
      <c r="AJ50" t="str">
        <v>90PF03Y3-M02N80</v>
      </c>
      <c r="AK50" t="str">
        <v>S500TE-785030002W</v>
      </c>
      <c r="AL50" t="str">
        <v>VSPF03Y2-BU0010</v>
      </c>
      <c r="AM50" t="str">
        <v>27L</v>
      </c>
      <c r="AN50" t="str">
        <v>Black</v>
      </c>
      <c r="AO50" t="str">
        <v>Tower</v>
      </c>
      <c r="AP50" t="str">
        <v>Windows 11 Home</v>
      </c>
      <c r="AQ50">
        <v>0</v>
      </c>
      <c r="AR50" t="str">
        <v>Intel® Core™ i7-13700 Processor 2.1GHz (30MB Cache, up to 5.1GHz, 16 cores, 24 Threads)
N/A</v>
      </c>
      <c r="AS50" t="str">
        <v/>
      </c>
      <c r="AT50" t="str">
        <v>Intel® B760 Chipset</v>
      </c>
      <c r="AU50" t="str">
        <v>8GB DDR4 U-DIMM</v>
      </c>
      <c r="AV50" t="str">
        <v>Memory speed is 3200MHz, but clock down by processor setting.</v>
      </c>
      <c r="AW50" t="str">
        <v>64GB</v>
      </c>
      <c r="AX50" t="str">
        <v>NVIDIA® GeForce® GT1030 2GB : 1x DVI, 1x HDMI</v>
      </c>
      <c r="AY50" t="str">
        <v>Intel® UHD Graphics</v>
      </c>
      <c r="AZ50" t="str">
        <v>512GB M.2 2280 NVMe™ PCIe® 4.0 SSD</v>
      </c>
      <c r="BA50">
        <v>0</v>
      </c>
      <c r="BB50" t="str">
        <v>Intel WGI219V 10/100/1000 Mbps, non-vPro</v>
      </c>
      <c r="BC50" t="str">
        <v>High Definition 7.1 Channel Audio</v>
      </c>
      <c r="BD50" t="str">
        <v>Wi-Fi 6(802.11ax) (Dual band) 2*2 + Bluetooth® 5.2 Wireless Card</v>
      </c>
      <c r="BE50" s="58" t="str">
        <v>200W power supply (80+ Bronze, peak 250W)</v>
      </c>
      <c r="BF50" t="str">
        <v>1x RJ45 Gigabit Ethernet
1x HDMI 1.4
1x VGA Port
1x Displayport 1.4
2x PS2
3 x Audio jacks
2x USB 2.0 Type-A
2x USB 3.2 Gen 1 Type-A</v>
      </c>
      <c r="BG50" t="str">
        <v>1x Headphone
1x MIC in
2x USB 2.0 Type-A
2x USB 3.2 Gen 1 Type-A
1x Headphone
1x Mic in
2x USB 2.0 Type-A
2x USB 3.2 Gen 1 Type-A</v>
      </c>
      <c r="BH50" t="str">
        <v>3.5" x 2</v>
      </c>
      <c r="BI50" t="str">
        <v>4 x SATA 6.0Gb/s ports</v>
      </c>
      <c r="BJ50" t="str">
        <v>1x PCIe® 4.0 x 16
2x PCIe® 3.0 x 1
1x M.2 connector for WiFi
2x M.2 2280 connector for storage
2x DDR4 U-DIMM slot</v>
      </c>
      <c r="BK50" t="str">
        <v>Wired Keyboard (USB) with Antimicrobial Guard Technology
Wired optical Mouse (USB) with Antimicrobial Guard Technology</v>
      </c>
      <c r="BL50" t="str">
        <v/>
      </c>
      <c r="BM50" t="str">
        <v>17.60 x 39.30 x 38.50 cm (6.93" x 15.47" x 15.16")</v>
      </c>
      <c r="BN50" t="str">
        <v>07.70 kg (16.98 lbs)</v>
      </c>
      <c r="BO50" t="str">
        <v>Fan profile
AppDeals
Link to MyASUS</v>
      </c>
      <c r="BP50" t="str">
        <v>MyASUS_x000D_
ASUS Business Manager</v>
      </c>
      <c r="BQ50" t="str">
        <v>HDD User Password Protection and Security
Kensington Security Slot™(7x 3mm)
McAfee® 30 days free trial
Padlock loop
Trusted Platform Module (Firmware TPM)</v>
      </c>
      <c r="BR50" t="str">
        <v>McAfee® 30 days free trial</v>
      </c>
      <c r="BS50" t="str">
        <v/>
      </c>
      <c r="BT50" t="str">
        <v>Energy star 8.0
REACH
RoHS</v>
      </c>
      <c r="BU50" t="str">
        <v>1Y Carry-In
 Accidental Damage Protection + 1Y Carry-In</v>
      </c>
    </row>
    <row r="51" spans="1:73" ht="14.4">
      <c r="A51" t="str">
        <v>S501MER-385000003W</v>
      </c>
      <c r="B51" t="str">
        <f>IF(
  ISBLANK(AJ51),
  "",
  IF(
    LEFT(AF51,1)="S",
    _xlfn.XLOOKUP(LEFT(AF51,3),'MKT name rule'!$B$2:$B$522,'MKT name rule'!$C$2:$C$522,"Not found") &amp; " " &amp; AF51,
    _xlfn.XLOOKUP(LEFT(AF51,3),'MKT name rule'!$B$2:$B$522,'MKT name rule'!$C$2:$C$522,"Not found") &amp; " " &amp; AH51
  )
)</f>
        <v>Not found S501MER</v>
      </c>
      <c r="C51" t="str">
        <f t="shared" si="0"/>
        <v>90PF04W1-M00920</v>
      </c>
      <c r="D51" s="20" t="str">
        <f t="shared" si="1"/>
        <v>Not found S501MER (i3-13100/8GB/512GB/Win 11 Home/S501MER)</v>
      </c>
      <c r="E51" s="20" t="str">
        <f t="shared" si="2"/>
        <v>Intel® Core™ i3-13100 3.4GHz</v>
      </c>
      <c r="F51" t="str">
        <f t="shared" si="29"/>
        <v>Intel® UHD Graphics 770</v>
      </c>
      <c r="G51" t="str">
        <f t="shared" si="3"/>
        <v>Windows 11 Home</v>
      </c>
      <c r="H51" t="str">
        <f t="shared" si="4"/>
        <v>Not Included</v>
      </c>
      <c r="I51" t="str">
        <f t="shared" si="5"/>
        <v>21.5"</v>
      </c>
      <c r="J51" t="str">
        <f t="shared" si="6"/>
        <v>FHD (1920 x 1080) 16:9</v>
      </c>
      <c r="K51" t="str">
        <f t="shared" si="7"/>
        <v>250nits</v>
      </c>
      <c r="L51" t="str">
        <f t="shared" si="8"/>
        <v>8GB DDR5 U-DIMM</v>
      </c>
      <c r="M51" t="str">
        <f t="shared" si="9"/>
        <v>512GB M.2 2280 NVMe™ PCIe® 4.0 SSD</v>
      </c>
      <c r="N51" t="str">
        <f t="shared" si="10"/>
        <v>Front:
1x RJ45 Gigabit Ethernet
1x HDMI 2.1b
1x VGA Port
1x Displayport 1.4
2x PS2
3 x Audio jacks
2x USB 2.0 Type-A
2x USB 3.2 Gen 1 Type-A
Rear:
1x 3.5mm combo audio jack
1x USB 3.2 Gen 2 Type-C
3x USB 3.2 Gen 1 Type-A</v>
      </c>
      <c r="O51" t="str">
        <f t="shared" si="11"/>
        <v>05.90 kg</v>
      </c>
      <c r="P51" t="str">
        <f t="shared" si="12"/>
        <v>16.00 x 31.89 x 36.78 cm</v>
      </c>
      <c r="Q51" t="str">
        <f t="shared" si="13"/>
        <v>1x PCIe® 4.0 x 16
2x PCIe® 3.0 x 1
1x M.2 connector for WiFi
2x DDR5 U-DIMM slot</v>
      </c>
      <c r="R51" t="str">
        <f t="shared" si="14"/>
        <v>Wired Keyboard (USB) with Antimicrobial Guard Technology
Wired optical Mouse (USB) with Antimicrobial Guard Technology</v>
      </c>
      <c r="S51" t="str">
        <f t="shared" si="15"/>
        <v>No Battery</v>
      </c>
      <c r="T51" t="str">
        <f t="shared" si="16"/>
        <v>300W</v>
      </c>
      <c r="U51" t="str">
        <f t="shared" si="17"/>
        <v>Kensington Security Slot™(7x 3mm)
McAfee® 30 days free trial</v>
      </c>
      <c r="V51" t="str">
        <f t="shared" si="18"/>
        <v>Intel® Core™ i3-13100 Processor 3.4GHz (12MB Cache, up to 4.5GHz, 4 cores, 8 Threads)
N/A</v>
      </c>
      <c r="W51" t="str">
        <f t="shared" si="19"/>
        <v>Intel® Core™ i3-13100 3.4GHz</v>
      </c>
      <c r="X51" t="str">
        <f t="shared" si="20"/>
        <v>i3-13100</v>
      </c>
      <c r="Y51" t="str">
        <f t="shared" si="21"/>
        <v>i3-13100</v>
      </c>
      <c r="Z51" t="str">
        <f t="shared" si="30"/>
        <v>Win 11 Home</v>
      </c>
      <c r="AA51" t="str">
        <f t="shared" si="22"/>
        <v/>
      </c>
      <c r="AB51" t="str">
        <f t="shared" si="23"/>
        <v>8GB</v>
      </c>
      <c r="AC51" t="str">
        <f t="shared" si="24"/>
        <v>512GB</v>
      </c>
      <c r="AD51" t="str">
        <f t="shared" si="25"/>
        <v>1x RJ45 Gigabit Ethernet
1x HDMI 2.1b
1x VGA Port
1x Displayport 1.4
2x PS2
3 x Audio jacks
2x USB 2.0 Type-A
2x USB 3.2 Gen 1 Type-A</v>
      </c>
      <c r="AE51" t="str">
        <f t="shared" si="26"/>
        <v>1x 3.5mm combo audio jack
1x USB 3.2 Gen 2 Type-C
3x USB 3.2 Gen 1 Type-A</v>
      </c>
      <c r="AF51" t="str">
        <f t="shared" si="27"/>
        <v>S501MER</v>
      </c>
      <c r="AG51" t="str" cm="1">
        <f t="array" ref="AG51">IF(AJ51="","",IFERROR(RIGHT(AF51,LEN(AF51)-MAX(ISNUMBER(--MID(AF51,_xlfn.SEQUENCE(LEN(AF51)),1))*_xlfn.SEQUENCE(LEN(AF51)))),""))</f>
        <v>MER</v>
      </c>
      <c r="AH51" t="str">
        <f t="shared" si="28"/>
        <v>Mini Tower</v>
      </c>
      <c r="AI51" s="27"/>
      <c r="AJ51" t="str">
        <v>90PF04W1-M00920</v>
      </c>
      <c r="AK51" t="str">
        <v>S501MER-385000003W</v>
      </c>
      <c r="AL51" t="str">
        <v>VSPF04W1-BU0010</v>
      </c>
      <c r="AM51" t="str">
        <v>15L</v>
      </c>
      <c r="AN51" t="str">
        <v>Black</v>
      </c>
      <c r="AO51" t="str">
        <v>Mini tower</v>
      </c>
      <c r="AP51" t="str">
        <v>Windows 11 Home</v>
      </c>
      <c r="AQ51">
        <v>0</v>
      </c>
      <c r="AR51" t="str">
        <v>Intel® Core™ i3-13100 Processor 3.4GHz (12MB Cache, up to 4.5GHz, 4 cores, 8 Threads)
N/A</v>
      </c>
      <c r="AS51" t="str">
        <v>Air Cooler</v>
      </c>
      <c r="AT51" t="str">
        <v>Intel® B760 Chipset</v>
      </c>
      <c r="AU51" t="str">
        <v>8GB DDR5 U-DIMM</v>
      </c>
      <c r="AV51" t="str">
        <v>Memory speed is 5600MHz, but run at 4000~4400MHz.</v>
      </c>
      <c r="AW51" t="str">
        <v>64GB</v>
      </c>
      <c r="AX51">
        <v>0</v>
      </c>
      <c r="AY51" t="str">
        <v>Intel® UHD Graphics 770</v>
      </c>
      <c r="AZ51" t="str">
        <v>512GB M.2 2280 NVMe™ PCIe® 4.0 SSD</v>
      </c>
      <c r="BA51" t="str">
        <v/>
      </c>
      <c r="BB51" t="str">
        <v>Intel WGI219V 10/100/1000 Mbps, non-vPro</v>
      </c>
      <c r="BC51" t="str">
        <v>High Definition 7.1 Channel Audio</v>
      </c>
      <c r="BD51" t="str">
        <v>Wi-Fi 6E(802.11ax) (Dual band) 2*2 + Bluetooth® 5.3 Wireless Card</v>
      </c>
      <c r="BE51" s="58" t="str">
        <v>300W power supply (80+ Bronze, peak 350W)</v>
      </c>
      <c r="BF51" t="str">
        <v>1x RJ45 Gigabit Ethernet
1x HDMI 2.1b
1x VGA Port
1x Displayport 1.4
2x PS2
3 x Audio jacks
2x USB 2.0 Type-A
2x USB 3.2 Gen 1 Type-A</v>
      </c>
      <c r="BG51" t="str">
        <v>1x 3.5mm combo audio jack
1x USB 3.2 Gen 2 Type-C
3x USB 3.2 Gen 1 Type-A</v>
      </c>
      <c r="BH51" t="str">
        <v>3.5" x 1</v>
      </c>
      <c r="BI51" t="str">
        <v>4 x SATA 6.0Gb/s ports</v>
      </c>
      <c r="BJ51" t="str">
        <v>1x PCIe® 4.0 x 16
2x PCIe® 3.0 x 1
1x M.2 connector for WiFi
2x DDR5 U-DIMM slot</v>
      </c>
      <c r="BK51" t="str">
        <v>Wired Keyboard (USB) with Antimicrobial Guard Technology
Wired optical Mouse (USB) with Antimicrobial Guard Technology</v>
      </c>
      <c r="BL51" t="str">
        <v/>
      </c>
      <c r="BM51" t="str">
        <v>16.00 x 31.89 x 36.78 cm (6.30" x 12.56" x 14.48")</v>
      </c>
      <c r="BN51" t="str">
        <v>05.90 kg (13.01 lbs)</v>
      </c>
      <c r="BO51" t="str">
        <v>System diagnosis
Fan profile
AppDeals
Link to MyASUS</v>
      </c>
      <c r="BP51" t="str">
        <v>MyASUS</v>
      </c>
      <c r="BQ51" t="str">
        <v>Kensington Security Slot™(7x 3mm)
McAfee® 30 days free trial</v>
      </c>
      <c r="BR51" t="str">
        <v>McAfee® 30 days free trial</v>
      </c>
      <c r="BS51" t="str">
        <v/>
      </c>
      <c r="BT51" t="str">
        <v>REACH
RoHS</v>
      </c>
      <c r="BU51" t="str">
        <v>1Y Carry-In
 Accidental Damage Protection + 1Y Carry-In</v>
      </c>
    </row>
    <row r="52" spans="1:73" ht="14.4">
      <c r="A52" t="str">
        <v>S501MER-585000003W</v>
      </c>
      <c r="B52" t="str">
        <f>IF(
  ISBLANK(AJ52),
  "",
  IF(
    LEFT(AF52,1)="S",
    _xlfn.XLOOKUP(LEFT(AF52,3),'MKT name rule'!$B$2:$B$522,'MKT name rule'!$C$2:$C$522,"Not found") &amp; " " &amp; AF52,
    _xlfn.XLOOKUP(LEFT(AF52,3),'MKT name rule'!$B$2:$B$522,'MKT name rule'!$C$2:$C$522,"Not found") &amp; " " &amp; AH52
  )
)</f>
        <v>Not found S501MER</v>
      </c>
      <c r="C52" t="str">
        <f t="shared" si="0"/>
        <v>90PF04W1-M004A0</v>
      </c>
      <c r="D52" s="20" t="str">
        <f t="shared" si="1"/>
        <v>Not found S501MER (i5-14400/8GB/512GB/Win 11 Home/S501MER)</v>
      </c>
      <c r="E52" s="20" t="str">
        <f t="shared" si="2"/>
        <v>Intel® Core™ i5-14400 2.5GHz</v>
      </c>
      <c r="F52" t="str">
        <f t="shared" si="29"/>
        <v>Intel® UHD Graphics 730</v>
      </c>
      <c r="G52" t="str">
        <f t="shared" si="3"/>
        <v>Windows 11 Home</v>
      </c>
      <c r="H52" t="str">
        <f t="shared" si="4"/>
        <v>Not Included</v>
      </c>
      <c r="I52" t="str">
        <f t="shared" si="5"/>
        <v>21.5"</v>
      </c>
      <c r="J52" t="str">
        <f t="shared" si="6"/>
        <v>FHD (1920 x 1080) 16:9</v>
      </c>
      <c r="K52" t="str">
        <f t="shared" si="7"/>
        <v>250nits</v>
      </c>
      <c r="L52" t="str">
        <f t="shared" si="8"/>
        <v>8GB DDR5 U-DIMM</v>
      </c>
      <c r="M52" t="str">
        <f t="shared" si="9"/>
        <v>512GB M.2 2280 NVMe™ PCIe® 4.0 SSD</v>
      </c>
      <c r="N52" t="str">
        <f t="shared" si="10"/>
        <v>Front:
1x RJ45 Gigabit Ethernet
1x HDMI 2.1b
1x VGA Port
1x Displayport 1.4
2x PS2
3 x Audio jacks
2x USB 2.0 Type-A
2x USB 3.2 Gen 1 Type-A
Rear:
1x 3.5mm combo audio jack
1x USB 3.2 Gen 2 Type-C
3x USB 3.2 Gen 1 Type-A</v>
      </c>
      <c r="O52" t="str">
        <f t="shared" si="11"/>
        <v>05.90 kg</v>
      </c>
      <c r="P52" t="str">
        <f t="shared" si="12"/>
        <v>16.00 x 31.89 x 36.78 cm</v>
      </c>
      <c r="Q52" t="str">
        <f t="shared" si="13"/>
        <v>1x PCIe® 4.0 x 16
2x PCIe® 3.0 x 1
1x M.2 connector for WiFi
2x DDR5 U-DIMM slot</v>
      </c>
      <c r="R52" t="str">
        <f t="shared" si="14"/>
        <v>Wired Keyboard (USB) with Antimicrobial Guard Technology
Wired optical Mouse (USB) with Antimicrobial Guard Technology</v>
      </c>
      <c r="S52" t="str">
        <f t="shared" si="15"/>
        <v>No Battery</v>
      </c>
      <c r="T52" t="str">
        <f t="shared" si="16"/>
        <v>300W</v>
      </c>
      <c r="U52" t="str">
        <f t="shared" si="17"/>
        <v>Kensington Security Slot™(7x 3mm)
McAfee® 30 days free trial</v>
      </c>
      <c r="V52" t="str">
        <f t="shared" si="18"/>
        <v>Intel® Core™ i5-14400 Processor 2.5GHz (20MB Cache, up to 4.7GHz, 10 cores, 16 Threads)
N/A</v>
      </c>
      <c r="W52" t="str">
        <f t="shared" si="19"/>
        <v>Intel® Core™ i5-14400 2.5GHz</v>
      </c>
      <c r="X52" t="str">
        <f t="shared" si="20"/>
        <v>i5-14400</v>
      </c>
      <c r="Y52" t="str">
        <f t="shared" si="21"/>
        <v>i5-14400</v>
      </c>
      <c r="Z52" t="str">
        <f t="shared" si="30"/>
        <v>Win 11 Home</v>
      </c>
      <c r="AA52" t="str">
        <f t="shared" si="22"/>
        <v/>
      </c>
      <c r="AB52" t="str">
        <f t="shared" si="23"/>
        <v>8GB</v>
      </c>
      <c r="AC52" t="str">
        <f t="shared" si="24"/>
        <v>512GB</v>
      </c>
      <c r="AD52" t="str">
        <f t="shared" si="25"/>
        <v>1x RJ45 Gigabit Ethernet
1x HDMI 2.1b
1x VGA Port
1x Displayport 1.4
2x PS2
3 x Audio jacks
2x USB 2.0 Type-A
2x USB 3.2 Gen 1 Type-A</v>
      </c>
      <c r="AE52" t="str">
        <f t="shared" si="26"/>
        <v>1x 3.5mm combo audio jack
1x USB 3.2 Gen 2 Type-C
3x USB 3.2 Gen 1 Type-A</v>
      </c>
      <c r="AF52" t="str">
        <f t="shared" si="27"/>
        <v>S501MER</v>
      </c>
      <c r="AG52" t="str" cm="1">
        <f t="array" ref="AG52">IF(AJ52="","",IFERROR(RIGHT(AF52,LEN(AF52)-MAX(ISNUMBER(--MID(AF52,_xlfn.SEQUENCE(LEN(AF52)),1))*_xlfn.SEQUENCE(LEN(AF52)))),""))</f>
        <v>MER</v>
      </c>
      <c r="AH52" t="str">
        <f t="shared" si="28"/>
        <v>Mini Tower</v>
      </c>
      <c r="AI52" s="27"/>
      <c r="AJ52" t="str">
        <v>90PF04W1-M004A0</v>
      </c>
      <c r="AK52" t="str">
        <v>S501MER-585000003W</v>
      </c>
      <c r="AL52" t="str">
        <v>VSPF04W1-BU0010</v>
      </c>
      <c r="AM52" t="str">
        <v>15L</v>
      </c>
      <c r="AN52" t="str">
        <v>Black</v>
      </c>
      <c r="AO52" t="str">
        <v>Mini tower</v>
      </c>
      <c r="AP52" t="str">
        <v>Windows 11 Home</v>
      </c>
      <c r="AQ52">
        <v>0</v>
      </c>
      <c r="AR52" t="str">
        <v>Intel® Core™ i5-14400 Processor 2.5GHz (20MB Cache, up to 4.7GHz, 10 cores, 16 Threads)
N/A</v>
      </c>
      <c r="AS52" t="str">
        <v>Air Cooler</v>
      </c>
      <c r="AT52" t="str">
        <v>Intel® B760 Chipset</v>
      </c>
      <c r="AU52" t="str">
        <v>8GB DDR5 U-DIMM</v>
      </c>
      <c r="AV52" t="str">
        <v>Memory speed is 5600MHz, but run at 4000~4400MHz.</v>
      </c>
      <c r="AW52" t="str">
        <v>64GB</v>
      </c>
      <c r="AX52">
        <v>0</v>
      </c>
      <c r="AY52" t="str">
        <v>Intel® UHD Graphics 730</v>
      </c>
      <c r="AZ52" t="str">
        <v>512GB M.2 2280 NVMe™ PCIe® 4.0 SSD</v>
      </c>
      <c r="BA52" t="str">
        <v/>
      </c>
      <c r="BB52" t="str">
        <v>Intel WGI219V 10/100/1000 Mbps, non-vPro</v>
      </c>
      <c r="BC52" t="str">
        <v>High Definition 7.1 Channel Audio</v>
      </c>
      <c r="BD52" t="str">
        <v>Wi-Fi 6E(802.11ax) (Dual band) 2*2 + Bluetooth® 5.3 Wireless Card</v>
      </c>
      <c r="BE52" s="58" t="str">
        <v>300W power supply (80+ Bronze, peak 350W)</v>
      </c>
      <c r="BF52" t="str">
        <v>1x RJ45 Gigabit Ethernet
1x HDMI 2.1b
1x VGA Port
1x Displayport 1.4
2x PS2
3 x Audio jacks
2x USB 2.0 Type-A
2x USB 3.2 Gen 1 Type-A</v>
      </c>
      <c r="BG52" t="str">
        <v>1x 3.5mm combo audio jack
1x USB 3.2 Gen 2 Type-C
3x USB 3.2 Gen 1 Type-A</v>
      </c>
      <c r="BH52" t="str">
        <v>3.5" x 1</v>
      </c>
      <c r="BI52" t="str">
        <v>4 x SATA 6.0Gb/s ports</v>
      </c>
      <c r="BJ52" t="str">
        <v>1x PCIe® 4.0 x 16
2x PCIe® 3.0 x 1
1x M.2 connector for WiFi
2x DDR5 U-DIMM slot</v>
      </c>
      <c r="BK52" t="str">
        <v>Wired Keyboard (USB) with Antimicrobial Guard Technology
Wired optical Mouse (USB) with Antimicrobial Guard Technology</v>
      </c>
      <c r="BL52" t="str">
        <v>3.5" HDD assembly kit
M.2 2280 SSD assembly kit</v>
      </c>
      <c r="BM52" t="str">
        <v>16.00 x 31.89 x 36.78 cm (6.30" x 12.56" x 14.48")</v>
      </c>
      <c r="BN52" t="str">
        <v>05.90 kg (13.01 lbs)</v>
      </c>
      <c r="BO52" t="str">
        <v>System diagnosis
Fan profile
AppDeals
Link to MyASUS</v>
      </c>
      <c r="BP52" t="str">
        <v>MyASUS</v>
      </c>
      <c r="BQ52" t="str">
        <v>Kensington Security Slot™(7x 3mm)
McAfee® 30 days free trial</v>
      </c>
      <c r="BR52" t="str">
        <v>McAfee® 30 days free trial</v>
      </c>
      <c r="BS52" t="str">
        <v/>
      </c>
      <c r="BT52" t="str">
        <v>REACH
RoHS</v>
      </c>
      <c r="BU52" t="str">
        <v>1Y Carry-In
 Accidental Damage Protection + 1Y Carry-In</v>
      </c>
    </row>
    <row r="53" spans="1:73" ht="14.4">
      <c r="A53" t="str">
        <v>S501MER-585000003W</v>
      </c>
      <c r="B53" t="str">
        <f>IF(
  ISBLANK(AJ53),
  "",
  IF(
    LEFT(AF53,1)="S",
    _xlfn.XLOOKUP(LEFT(AF53,3),'MKT name rule'!$B$2:$B$522,'MKT name rule'!$C$2:$C$522,"Not found") &amp; " " &amp; AF53,
    _xlfn.XLOOKUP(LEFT(AF53,3),'MKT name rule'!$B$2:$B$522,'MKT name rule'!$C$2:$C$522,"Not found") &amp; " " &amp; AH53
  )
)</f>
        <v>Not found S501MER</v>
      </c>
      <c r="C53" t="str">
        <f t="shared" si="0"/>
        <v>90PF04W1-M00930</v>
      </c>
      <c r="D53" s="20" t="str">
        <f t="shared" si="1"/>
        <v>Not found S501MER (i5-13500/8GB/512GB/Win 11 Home/S501MER)</v>
      </c>
      <c r="E53" s="20" t="str">
        <f t="shared" si="2"/>
        <v>Intel® Core™ i5-13500 2.5GHz</v>
      </c>
      <c r="F53" t="str">
        <f t="shared" si="29"/>
        <v>Intel® UHD Graphics 770</v>
      </c>
      <c r="G53" t="str">
        <f t="shared" si="3"/>
        <v>Windows 11 Home</v>
      </c>
      <c r="H53" t="str">
        <f t="shared" si="4"/>
        <v>Not Included</v>
      </c>
      <c r="I53" t="str">
        <f t="shared" si="5"/>
        <v>21.5"</v>
      </c>
      <c r="J53" t="str">
        <f t="shared" si="6"/>
        <v>FHD (1920 x 1080) 16:9</v>
      </c>
      <c r="K53" t="str">
        <f t="shared" si="7"/>
        <v>250nits</v>
      </c>
      <c r="L53" t="str">
        <f t="shared" si="8"/>
        <v>8GB DDR5 U-DIMM</v>
      </c>
      <c r="M53" t="str">
        <f t="shared" si="9"/>
        <v>512GB M.2 2280 NVMe™ PCIe® 4.0 SSD</v>
      </c>
      <c r="N53" t="str">
        <f t="shared" si="10"/>
        <v>Front:
1x RJ45 Gigabit Ethernet
1x HDMI 2.1b
1x VGA Port
1x Displayport 1.4
2x PS2
3 x Audio jacks
2x USB 2.0 Type-A
2x USB 3.2 Gen 1 Type-A
Rear:
1x 3.5mm combo audio jack
1x USB 3.2 Gen 2 Type-C
3x USB 3.2 Gen 1 Type-A</v>
      </c>
      <c r="O53" t="str">
        <f t="shared" si="11"/>
        <v>05.90 kg</v>
      </c>
      <c r="P53" t="str">
        <f t="shared" si="12"/>
        <v>16.00 x 31.89 x 36.78 cm</v>
      </c>
      <c r="Q53" t="str">
        <f t="shared" si="13"/>
        <v>1x PCIe® 4.0 x 16
2x PCIe® 3.0 x 1
1x M.2 connector for WiFi
2x DDR5 U-DIMM slot</v>
      </c>
      <c r="R53" t="str">
        <f t="shared" si="14"/>
        <v>Wired Keyboard (USB) with Antimicrobial Guard Technology
Wired optical Mouse (USB) with Antimicrobial Guard Technology</v>
      </c>
      <c r="S53" t="str">
        <f t="shared" si="15"/>
        <v>No Battery</v>
      </c>
      <c r="T53" t="str">
        <f t="shared" si="16"/>
        <v>300W</v>
      </c>
      <c r="U53" t="str">
        <f t="shared" si="17"/>
        <v>Kensington Security Slot™(7x 3mm)
McAfee® 30 days free trial</v>
      </c>
      <c r="V53" t="str">
        <f t="shared" si="18"/>
        <v>Intel® Core™ i5-13500 Processor 2.5GHz (24MB Cache, up to 4.8GHz, 14 cores, 20 Threads)
N/A</v>
      </c>
      <c r="W53" t="str">
        <f t="shared" si="19"/>
        <v>Intel® Core™ i5-13500 2.5GHz</v>
      </c>
      <c r="X53" t="str">
        <f t="shared" si="20"/>
        <v>i5-13500</v>
      </c>
      <c r="Y53" t="str">
        <f t="shared" si="21"/>
        <v>i5-13500</v>
      </c>
      <c r="Z53" t="str">
        <f t="shared" si="30"/>
        <v>Win 11 Home</v>
      </c>
      <c r="AA53" t="str">
        <f t="shared" si="22"/>
        <v/>
      </c>
      <c r="AB53" t="str">
        <f t="shared" si="23"/>
        <v>8GB</v>
      </c>
      <c r="AC53" t="str">
        <f t="shared" si="24"/>
        <v>512GB</v>
      </c>
      <c r="AD53" t="str">
        <f t="shared" si="25"/>
        <v>1x RJ45 Gigabit Ethernet
1x HDMI 2.1b
1x VGA Port
1x Displayport 1.4
2x PS2
3 x Audio jacks
2x USB 2.0 Type-A
2x USB 3.2 Gen 1 Type-A</v>
      </c>
      <c r="AE53" t="str">
        <f t="shared" si="26"/>
        <v>1x 3.5mm combo audio jack
1x USB 3.2 Gen 2 Type-C
3x USB 3.2 Gen 1 Type-A</v>
      </c>
      <c r="AF53" t="str">
        <f t="shared" si="27"/>
        <v>S501MER</v>
      </c>
      <c r="AG53" t="str" cm="1">
        <f t="array" ref="AG53">IF(AJ53="","",IFERROR(RIGHT(AF53,LEN(AF53)-MAX(ISNUMBER(--MID(AF53,_xlfn.SEQUENCE(LEN(AF53)),1))*_xlfn.SEQUENCE(LEN(AF53)))),""))</f>
        <v>MER</v>
      </c>
      <c r="AH53" t="str">
        <f t="shared" si="28"/>
        <v>Mini Tower</v>
      </c>
      <c r="AI53" s="27"/>
      <c r="AJ53" t="str">
        <v>90PF04W1-M00930</v>
      </c>
      <c r="AK53" t="str">
        <v>S501MER-585000003W</v>
      </c>
      <c r="AL53" t="str">
        <v>VSPF04W1-BU0010</v>
      </c>
      <c r="AM53" t="str">
        <v>15L</v>
      </c>
      <c r="AN53" t="str">
        <v>Black</v>
      </c>
      <c r="AO53" t="str">
        <v>Mini tower</v>
      </c>
      <c r="AP53" t="str">
        <v>Windows 11 Home</v>
      </c>
      <c r="AQ53">
        <v>0</v>
      </c>
      <c r="AR53" t="str">
        <v>Intel® Core™ i5-13500 Processor 2.5GHz (24MB Cache, up to 4.8GHz, 14 cores, 20 Threads)
N/A</v>
      </c>
      <c r="AS53" t="str">
        <v>Air Cooler</v>
      </c>
      <c r="AT53" t="str">
        <v>Intel® B760 Chipset</v>
      </c>
      <c r="AU53" t="str">
        <v>8GB DDR5 U-DIMM</v>
      </c>
      <c r="AV53" t="str">
        <v>Memory speed is 5600MHz, but run at 4000~4400MHz.</v>
      </c>
      <c r="AW53" t="str">
        <v>64GB</v>
      </c>
      <c r="AX53">
        <v>0</v>
      </c>
      <c r="AY53" t="str">
        <v>Intel® UHD Graphics 770</v>
      </c>
      <c r="AZ53" t="str">
        <v>512GB M.2 2280 NVMe™ PCIe® 4.0 SSD</v>
      </c>
      <c r="BA53" t="str">
        <v/>
      </c>
      <c r="BB53" t="str">
        <v>Intel WGI219V 10/100/1000 Mbps, non-vPro</v>
      </c>
      <c r="BC53" t="str">
        <v>High Definition 7.1 Channel Audio</v>
      </c>
      <c r="BD53" t="str">
        <v>Wi-Fi 6E(802.11ax) (Dual band) 2*2 + Bluetooth® 5.3 Wireless Card</v>
      </c>
      <c r="BE53" s="58" t="str">
        <v>300W power supply (80+ Bronze, peak 350W)</v>
      </c>
      <c r="BF53" t="str">
        <v>1x RJ45 Gigabit Ethernet
1x HDMI 2.1b
1x VGA Port
1x Displayport 1.4
2x PS2
3 x Audio jacks
2x USB 2.0 Type-A
2x USB 3.2 Gen 1 Type-A</v>
      </c>
      <c r="BG53" t="str">
        <v>1x 3.5mm combo audio jack
1x USB 3.2 Gen 2 Type-C
3x USB 3.2 Gen 1 Type-A</v>
      </c>
      <c r="BH53" t="str">
        <v>3.5" x 1</v>
      </c>
      <c r="BI53" t="str">
        <v>4 x SATA 6.0Gb/s ports</v>
      </c>
      <c r="BJ53" t="str">
        <v>1x PCIe® 4.0 x 16
2x PCIe® 3.0 x 1
1x M.2 connector for WiFi
2x DDR5 U-DIMM slot</v>
      </c>
      <c r="BK53" t="str">
        <v>Wired Keyboard (USB) with Antimicrobial Guard Technology
Wired optical Mouse (USB) with Antimicrobial Guard Technology</v>
      </c>
      <c r="BL53" t="str">
        <v/>
      </c>
      <c r="BM53" t="str">
        <v>16.00 x 31.89 x 36.78 cm (6.30" x 12.56" x 14.48")</v>
      </c>
      <c r="BN53" t="str">
        <v>05.90 kg (13.01 lbs)</v>
      </c>
      <c r="BO53" t="str">
        <v>System diagnosis
Fan profile
AppDeals
Link to MyASUS</v>
      </c>
      <c r="BP53" t="str">
        <v>MyASUS</v>
      </c>
      <c r="BQ53" t="str">
        <v>Kensington Security Slot™(7x 3mm)
McAfee® 30 days free trial</v>
      </c>
      <c r="BR53" t="str">
        <v>McAfee® 30 days free trial</v>
      </c>
      <c r="BS53" t="str">
        <v/>
      </c>
      <c r="BT53" t="str">
        <v>REACH
RoHS</v>
      </c>
      <c r="BU53" t="str">
        <v>1Y Carry-In
 Accidental Damage Protection + 1Y Carry-In</v>
      </c>
    </row>
    <row r="54" spans="1:73" ht="14.4">
      <c r="A54" t="str">
        <v>S501MER-785000005W</v>
      </c>
      <c r="B54" t="str">
        <f>IF(
  ISBLANK(AJ54),
  "",
  IF(
    LEFT(AF54,1)="S",
    _xlfn.XLOOKUP(LEFT(AF54,3),'MKT name rule'!$B$2:$B$522,'MKT name rule'!$C$2:$C$522,"Not found") &amp; " " &amp; AF54,
    _xlfn.XLOOKUP(LEFT(AF54,3),'MKT name rule'!$B$2:$B$522,'MKT name rule'!$C$2:$C$522,"Not found") &amp; " " &amp; AH54
  )
)</f>
        <v>Not found S501MER</v>
      </c>
      <c r="C54" t="str">
        <f t="shared" si="0"/>
        <v>90PF04W1-M00950</v>
      </c>
      <c r="D54" s="20" t="str">
        <f t="shared" si="1"/>
        <v>Not found S501MER (i7-13700/8GB/512GB/Win 11 Home/S501MER)</v>
      </c>
      <c r="E54" s="20" t="str">
        <f t="shared" si="2"/>
        <v>Intel® Core™ i7-13700 2.1GHz</v>
      </c>
      <c r="F54" t="str">
        <f t="shared" si="29"/>
        <v>Intel® UHD Graphics 770</v>
      </c>
      <c r="G54" t="str">
        <f t="shared" si="3"/>
        <v>Windows 11 Home</v>
      </c>
      <c r="H54" t="str">
        <f t="shared" si="4"/>
        <v>Not Included</v>
      </c>
      <c r="I54" t="str">
        <f t="shared" si="5"/>
        <v>21.5"</v>
      </c>
      <c r="J54" t="str">
        <f t="shared" si="6"/>
        <v>FHD (1920 x 1080) 16:9</v>
      </c>
      <c r="K54" t="str">
        <f t="shared" si="7"/>
        <v>250nits</v>
      </c>
      <c r="L54" t="str">
        <f t="shared" si="8"/>
        <v>8GB DDR5 U-DIMM</v>
      </c>
      <c r="M54" t="str">
        <f t="shared" si="9"/>
        <v>512GB M.2 2280 NVMe™ PCIe® 4.0 SSD</v>
      </c>
      <c r="N54" t="str">
        <f t="shared" si="10"/>
        <v>Front:
1x RJ45 Gigabit Ethernet
1x HDMI 2.1b
1x VGA Port
1x Displayport 1.4
2x PS2
3 x Audio jacks
2x USB 2.0 Type-A
2x USB 3.2 Gen 1 Type-A
Rear:
1x 3.5mm combo audio jack
1x USB 3.2 Gen 2 Type-C
3x USB 3.2 Gen 1 Type-A</v>
      </c>
      <c r="O54" t="str">
        <f t="shared" si="11"/>
        <v>05.90 kg</v>
      </c>
      <c r="P54" t="str">
        <f t="shared" si="12"/>
        <v>16.00 x 31.89 x 36.78 cm</v>
      </c>
      <c r="Q54" t="str">
        <f t="shared" si="13"/>
        <v>1x PCIe® 4.0 x 16
2x PCIe® 3.0 x 1
1x M.2 connector for WiFi
2x DDR5 U-DIMM slot</v>
      </c>
      <c r="R54" t="str">
        <f t="shared" si="14"/>
        <v>Wired Keyboard (USB) with Antimicrobial Guard Technology
Wired optical Mouse (USB) with Antimicrobial Guard Technology</v>
      </c>
      <c r="S54" t="str">
        <f t="shared" si="15"/>
        <v>No Battery</v>
      </c>
      <c r="T54" t="str">
        <f t="shared" si="16"/>
        <v>500W</v>
      </c>
      <c r="U54" t="str">
        <f t="shared" si="17"/>
        <v>Kensington Security Slot™(7x 3mm)
McAfee® 30 days free trial</v>
      </c>
      <c r="V54" t="str">
        <f t="shared" si="18"/>
        <v>Intel® Core™ i7-13700 Processor 2.1GHz (30MB Cache, up to 5.1GHz, 16 cores, 24 Threads)
N/A</v>
      </c>
      <c r="W54" t="str">
        <f t="shared" si="19"/>
        <v>Intel® Core™ i7-13700 2.1GHz</v>
      </c>
      <c r="X54" t="str">
        <f t="shared" si="20"/>
        <v>i7-13700</v>
      </c>
      <c r="Y54" t="str">
        <f t="shared" si="21"/>
        <v>i7-13700</v>
      </c>
      <c r="Z54" t="str">
        <f t="shared" si="30"/>
        <v>Win 11 Home</v>
      </c>
      <c r="AA54" t="str">
        <f t="shared" si="22"/>
        <v/>
      </c>
      <c r="AB54" t="str">
        <f t="shared" si="23"/>
        <v>8GB</v>
      </c>
      <c r="AC54" t="str">
        <f t="shared" si="24"/>
        <v>512GB</v>
      </c>
      <c r="AD54" t="str">
        <f t="shared" si="25"/>
        <v>1x RJ45 Gigabit Ethernet
1x HDMI 2.1b
1x VGA Port
1x Displayport 1.4
2x PS2
3 x Audio jacks
2x USB 2.0 Type-A
2x USB 3.2 Gen 1 Type-A</v>
      </c>
      <c r="AE54" t="str">
        <f t="shared" si="26"/>
        <v>1x 3.5mm combo audio jack
1x USB 3.2 Gen 2 Type-C
3x USB 3.2 Gen 1 Type-A</v>
      </c>
      <c r="AF54" t="str">
        <f t="shared" si="27"/>
        <v>S501MER</v>
      </c>
      <c r="AG54" t="str" cm="1">
        <f t="array" ref="AG54">IF(AJ54="","",IFERROR(RIGHT(AF54,LEN(AF54)-MAX(ISNUMBER(--MID(AF54,_xlfn.SEQUENCE(LEN(AF54)),1))*_xlfn.SEQUENCE(LEN(AF54)))),""))</f>
        <v>MER</v>
      </c>
      <c r="AH54" t="str">
        <f t="shared" si="28"/>
        <v>Mini Tower</v>
      </c>
      <c r="AI54" s="27"/>
      <c r="AJ54" t="str">
        <v>90PF04W1-M00950</v>
      </c>
      <c r="AK54" t="str">
        <v>S501MER-785000005W</v>
      </c>
      <c r="AL54" t="str">
        <v>VSPF04W1-BU0010</v>
      </c>
      <c r="AM54" t="str">
        <v>15L</v>
      </c>
      <c r="AN54" t="str">
        <v>Black</v>
      </c>
      <c r="AO54" t="str">
        <v>Mini tower</v>
      </c>
      <c r="AP54" t="str">
        <v>Windows 11 Home</v>
      </c>
      <c r="AQ54">
        <v>0</v>
      </c>
      <c r="AR54" t="str">
        <v>Intel® Core™ i7-13700 Processor 2.1GHz (30MB Cache, up to 5.1GHz, 16 cores, 24 Threads)
N/A</v>
      </c>
      <c r="AS54" t="str">
        <v>Air Cooler</v>
      </c>
      <c r="AT54" t="str">
        <v>Intel® B760 Chipset</v>
      </c>
      <c r="AU54" t="str">
        <v>8GB DDR5 U-DIMM</v>
      </c>
      <c r="AV54" t="str">
        <v>Memory speed is 5600MHz, but run at 4000~4400MHz.</v>
      </c>
      <c r="AW54" t="str">
        <v>64GB</v>
      </c>
      <c r="AX54">
        <v>0</v>
      </c>
      <c r="AY54" t="str">
        <v>Intel® UHD Graphics 770</v>
      </c>
      <c r="AZ54" t="str">
        <v>512GB M.2 2280 NVMe™ PCIe® 4.0 SSD</v>
      </c>
      <c r="BA54" t="str">
        <v/>
      </c>
      <c r="BB54" t="str">
        <v>Intel WGI219V 10/100/1000 Mbps, non-vPro</v>
      </c>
      <c r="BC54" t="str">
        <v>High Definition 7.1 Channel Audio</v>
      </c>
      <c r="BD54" t="str">
        <v>Wi-Fi 6E(802.11ax) (Dual band) 2*2 + Bluetooth® 5.3 Wireless Card</v>
      </c>
      <c r="BE54" s="58" t="str">
        <v>500W power supply (80+ Bronze, peak 550W)</v>
      </c>
      <c r="BF54" t="str">
        <v>1x RJ45 Gigabit Ethernet
1x HDMI 2.1b
1x VGA Port
1x Displayport 1.4
2x PS2
3 x Audio jacks
2x USB 2.0 Type-A
2x USB 3.2 Gen 1 Type-A</v>
      </c>
      <c r="BG54" t="str">
        <v>1x 3.5mm combo audio jack
1x USB 3.2 Gen 2 Type-C
3x USB 3.2 Gen 1 Type-A</v>
      </c>
      <c r="BH54" t="str">
        <v>3.5" x 1</v>
      </c>
      <c r="BI54" t="str">
        <v>4 x SATA 6.0Gb/s ports</v>
      </c>
      <c r="BJ54" t="str">
        <v>1x PCIe® 4.0 x 16
2x PCIe® 3.0 x 1
1x M.2 connector for WiFi
2x DDR5 U-DIMM slot</v>
      </c>
      <c r="BK54" t="str">
        <v>Wired Keyboard (USB) with Antimicrobial Guard Technology
Wired optical Mouse (USB) with Antimicrobial Guard Technology</v>
      </c>
      <c r="BL54" t="str">
        <v/>
      </c>
      <c r="BM54" t="str">
        <v>16.00 x 31.89 x 36.78 cm (6.30" x 12.56" x 14.48")</v>
      </c>
      <c r="BN54" t="str">
        <v>05.90 kg (13.01 lbs)</v>
      </c>
      <c r="BO54" t="str">
        <v>System diagnosis
Fan profile
AppDeals
Link to MyASUS</v>
      </c>
      <c r="BP54" t="str">
        <v>MyASUS</v>
      </c>
      <c r="BQ54" t="str">
        <v>Kensington Security Slot™(7x 3mm)
McAfee® 30 days free trial</v>
      </c>
      <c r="BR54" t="str">
        <v>McAfee® 30 days free trial</v>
      </c>
      <c r="BS54" t="str">
        <v/>
      </c>
      <c r="BT54" t="str">
        <v>REACH
RoHS</v>
      </c>
      <c r="BU54" t="str">
        <v>1Y Carry-In
 Accidental Damage Protection + 1Y Carry-In</v>
      </c>
    </row>
    <row r="55" spans="1:73" ht="14.4">
      <c r="A55" t="str">
        <v>S503MER-385018WS</v>
      </c>
      <c r="B55" t="str">
        <f>IF(
  ISBLANK(AJ55),
  "",
  IF(
    LEFT(AF55,1)="S",
    _xlfn.XLOOKUP(LEFT(AF55,3),'MKT name rule'!$B$2:$B$522,'MKT name rule'!$C$2:$C$522,"Not found") &amp; " " &amp; AF55,
    _xlfn.XLOOKUP(LEFT(AF55,3),'MKT name rule'!$B$2:$B$522,'MKT name rule'!$C$2:$C$522,"Not found") &amp; " " &amp; AH55
  )
)</f>
        <v>Not found S503MER</v>
      </c>
      <c r="C55" t="str">
        <f t="shared" si="0"/>
        <v>90PF05K2-M00N60</v>
      </c>
      <c r="D55" s="20" t="str">
        <f t="shared" si="1"/>
        <v>Not found S503MER (i3-14100/8GB/512GB/Win 11 Home/S503MER)</v>
      </c>
      <c r="E55" s="20" t="str">
        <f t="shared" si="2"/>
        <v>Intel® Core™ i3-14100 3.5GHz</v>
      </c>
      <c r="F55" t="str">
        <f t="shared" si="29"/>
        <v>Intel® UHD Graphics 730</v>
      </c>
      <c r="G55" t="str">
        <f t="shared" si="3"/>
        <v>Windows 11 Home</v>
      </c>
      <c r="H55" t="str">
        <f t="shared" si="4"/>
        <v>Microsoft Office Home 2024_x000D_
Microsoft 365 Basic</v>
      </c>
      <c r="I55" t="str">
        <f t="shared" si="5"/>
        <v>21.5"</v>
      </c>
      <c r="J55" t="str">
        <f t="shared" si="6"/>
        <v>FHD (1920 x 1080) 16:9</v>
      </c>
      <c r="K55" t="str">
        <f t="shared" si="7"/>
        <v>250nits</v>
      </c>
      <c r="L55" t="str">
        <f t="shared" si="8"/>
        <v>8GB DDR5 U-DIMM</v>
      </c>
      <c r="M55" t="str">
        <f t="shared" si="9"/>
        <v>512GB M.2 2280 NVMe™ PCIe® 4.0 SSD</v>
      </c>
      <c r="N55"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5" t="str">
        <f t="shared" si="11"/>
        <v>06.00 kg</v>
      </c>
      <c r="P55" t="str">
        <f t="shared" si="12"/>
        <v>15.50 x 29.60 x 34.70 cm</v>
      </c>
      <c r="Q55" t="str">
        <f t="shared" si="13"/>
        <v>1x PCIe® 4.0 x 16
2x PCIe® 3.0 x 1
1x M.2 2280 connector for storage
1x M.2 2280/2230 connector for storage
1x M.2 connector for WiFi
2x DDR5 U-DIMM slot</v>
      </c>
      <c r="R55" t="str">
        <f t="shared" si="14"/>
        <v>Wired keyboard (USB)
Wired optical mouse (USB)</v>
      </c>
      <c r="S55" t="str">
        <f t="shared" si="15"/>
        <v>No Battery</v>
      </c>
      <c r="T55" t="str">
        <f t="shared" si="16"/>
        <v>180W</v>
      </c>
      <c r="U55" t="str">
        <f t="shared" si="17"/>
        <v>HDD User Password Protection and Security
Kensington Security Slot™(7x 3mm)
McAfee® 30 days free trial
Padlock loop
Trusted Platform Module (Firmware TPM)</v>
      </c>
      <c r="V55" t="str">
        <f t="shared" si="18"/>
        <v>Intel® Core™ i3-14100 Processor 3.5GHz (12MB Cache, up to 4.7GHz, 4 cores, 8 Threads)
N/A</v>
      </c>
      <c r="W55" t="str">
        <f t="shared" si="19"/>
        <v>Intel® Core™ i3-14100 3.5GHz</v>
      </c>
      <c r="X55" t="str">
        <f t="shared" si="20"/>
        <v>i3-14100</v>
      </c>
      <c r="Y55" t="str">
        <f t="shared" si="21"/>
        <v>i3-14100</v>
      </c>
      <c r="Z55" t="str">
        <f t="shared" si="30"/>
        <v>Win 11 Home</v>
      </c>
      <c r="AA55" t="str">
        <f t="shared" si="22"/>
        <v/>
      </c>
      <c r="AB55" t="str">
        <f t="shared" si="23"/>
        <v>8GB</v>
      </c>
      <c r="AC55" t="str">
        <f t="shared" si="24"/>
        <v>512GB</v>
      </c>
      <c r="AD55" t="str">
        <f t="shared" si="25"/>
        <v>1x RJ45 Gigabit Ethernet
1x HDMI 1.4
1x VGA Port
1x 7.1 channel audio (3 ports)
1x Kensington lock
1x Padlock loop
2x USB 2.0 Type-A
2x USB 3.2 Gen 1 Type-A
1x FLEX I/O port (HDMI 2.1 TMDS)</v>
      </c>
      <c r="AE55" t="str">
        <f t="shared" si="26"/>
        <v>1x Headphone
1x 3.5mm combo audio jack
2x USB 2.0 Type-A
2x USB 3.2 Gen 2 Type-A</v>
      </c>
      <c r="AF55" t="str">
        <f t="shared" si="27"/>
        <v>S503MER</v>
      </c>
      <c r="AG55" t="str" cm="1">
        <f t="array" ref="AG55">IF(AJ55="","",IFERROR(RIGHT(AF55,LEN(AF55)-MAX(ISNUMBER(--MID(AF55,_xlfn.SEQUENCE(LEN(AF55)),1))*_xlfn.SEQUENCE(LEN(AF55)))),""))</f>
        <v>MER</v>
      </c>
      <c r="AH55" t="str">
        <f t="shared" si="28"/>
        <v>Mini Tower</v>
      </c>
      <c r="AI55" s="27"/>
      <c r="AJ55" t="str">
        <v>90PF05K2-M00N60</v>
      </c>
      <c r="AK55" t="str">
        <v>S503MER-385018WS</v>
      </c>
      <c r="AL55" t="str">
        <v>VSPF05K2-BU0010</v>
      </c>
      <c r="AM55" t="str">
        <v>15L</v>
      </c>
      <c r="AN55" t="str">
        <v>Gray</v>
      </c>
      <c r="AO55" t="str">
        <v>Mini tower</v>
      </c>
      <c r="AP55" t="str">
        <v>Windows 11 Home</v>
      </c>
      <c r="AQ55" t="str">
        <v>Microsoft Office Home 2024_x000D_
Microsoft 365 Basic</v>
      </c>
      <c r="AR55" t="str">
        <v>Intel® Core™ i3-14100 Processor 3.5GHz (12MB Cache, up to 4.7GHz, 4 cores, 8 Threads)
N/A</v>
      </c>
      <c r="AS55" t="str">
        <v/>
      </c>
      <c r="AT55" t="str">
        <v>Intel® B760 Chipset</v>
      </c>
      <c r="AU55" t="str">
        <v>8GB DDR5 U-DIMM</v>
      </c>
      <c r="AV55" t="str">
        <v>Memory speed is 5600MHz, but run at 4000~4400MHz.</v>
      </c>
      <c r="AW55" t="str">
        <v>64GB</v>
      </c>
      <c r="AX55" t="str">
        <v/>
      </c>
      <c r="AY55" t="str">
        <v>Intel® UHD Graphics 730</v>
      </c>
      <c r="AZ55" t="str">
        <v>512GB M.2 2280 NVMe™ PCIe® 4.0 SSD</v>
      </c>
      <c r="BA55">
        <v>0</v>
      </c>
      <c r="BB55" t="str">
        <v>Intel WGI219V 10/100/1000 Mbps, non-vPro</v>
      </c>
      <c r="BC55" t="str">
        <v>High Definition 7.1 Channel Audio</v>
      </c>
      <c r="BD55" t="str">
        <v>Wi-Fi 6(802.11ax) (Dual band) 2*2 + Bluetooth® 5.4 Wireless Card</v>
      </c>
      <c r="BE55" s="58" t="str">
        <v>180W power supply (80+ Bronze, peak 228W)</v>
      </c>
      <c r="BF55" t="str">
        <v>1x RJ45 Gigabit Ethernet
1x HDMI 1.4
1x VGA Port
1x 7.1 channel audio (3 ports)
1x Kensington lock
1x Padlock loop
2x USB 2.0 Type-A
2x USB 3.2 Gen 1 Type-A
1x FLEX I/O port (HDMI 2.1 TMDS)</v>
      </c>
      <c r="BG55" t="str">
        <v>1x Headphone
1x 3.5mm combo audio jack
2x USB 2.0 Type-A
2x USB 3.2 Gen 2 Type-A</v>
      </c>
      <c r="BH55" t="str">
        <v>2.5" x 1
3.5" x 1</v>
      </c>
      <c r="BI55" t="str">
        <v>4 x SATA 6.0Gb/s ports</v>
      </c>
      <c r="BJ55" t="str">
        <v>1x PCIe® 4.0 x 16
2x PCIe® 3.0 x 1
1x M.2 2280 connector for storage
1x M.2 2280/2230 connector for storage
1x M.2 connector for WiFi
2x DDR5 U-DIMM slot</v>
      </c>
      <c r="BK55" t="str">
        <v>Wired keyboard (USB)
Wired optical mouse (USB)</v>
      </c>
      <c r="BL55" t="str">
        <v>3.5" HDD assembly kit</v>
      </c>
      <c r="BM55" t="str">
        <v>15.50 x 29.60 x 34.70 cm (6.10" x 11.65" x 13.66")</v>
      </c>
      <c r="BN55" t="str">
        <v>06.00 kg (13.23 lbs)</v>
      </c>
      <c r="BO55" t="str">
        <v>System diagnosis
Fan profile
AppDeals</v>
      </c>
      <c r="BP55" t="str">
        <v>MyASUS_x000D_
ASUS Business Manager</v>
      </c>
      <c r="BQ55" t="str">
        <v>HDD User Password Protection and Security
Kensington Security Slot™(7x 3mm)
McAfee® 30 days free trial
Padlock loop
Trusted Platform Module (Firmware TPM)</v>
      </c>
      <c r="BR55" t="str">
        <v>McAfee® 30 days free trial</v>
      </c>
      <c r="BS55" t="str">
        <v/>
      </c>
      <c r="BT55" t="str">
        <v>EPEAT Gold
EPEAT Silver
Energy star 8.0
REACH
RoHS</v>
      </c>
      <c r="BU55" t="str">
        <v>1Y Carry-In
 Accidental Damage Protection + 1Y Carry-In</v>
      </c>
    </row>
    <row r="56" spans="1:73" ht="14.4">
      <c r="A56" t="str">
        <v>S503MER-585018WS</v>
      </c>
      <c r="B56" t="str">
        <f>IF(
  ISBLANK(AJ56),
  "",
  IF(
    LEFT(AF56,1)="S",
    _xlfn.XLOOKUP(LEFT(AF56,3),'MKT name rule'!$B$2:$B$522,'MKT name rule'!$C$2:$C$522,"Not found") &amp; " " &amp; AF56,
    _xlfn.XLOOKUP(LEFT(AF56,3),'MKT name rule'!$B$2:$B$522,'MKT name rule'!$C$2:$C$522,"Not found") &amp; " " &amp; AH56
  )
)</f>
        <v>Not found S503MER</v>
      </c>
      <c r="C56" t="str">
        <f t="shared" si="0"/>
        <v>90PF05K2-M00N70</v>
      </c>
      <c r="D56" s="20" t="str">
        <f t="shared" si="1"/>
        <v>Not found S503MER (i5-14500/8GB/512GB/Win 11 Home/S503MER)</v>
      </c>
      <c r="E56" s="20" t="str">
        <f t="shared" si="2"/>
        <v>Intel® Core™ i5-14500 2.6GHz</v>
      </c>
      <c r="F56" t="str">
        <f t="shared" si="29"/>
        <v>Intel® UHD Graphics 770</v>
      </c>
      <c r="G56" t="str">
        <f t="shared" si="3"/>
        <v>Windows 11 Home</v>
      </c>
      <c r="H56" t="str">
        <f t="shared" si="4"/>
        <v>Microsoft Office Home 2024_x000D_
Microsoft 365 Basic</v>
      </c>
      <c r="I56" t="str">
        <f t="shared" si="5"/>
        <v>21.5"</v>
      </c>
      <c r="J56" t="str">
        <f t="shared" si="6"/>
        <v>FHD (1920 x 1080) 16:9</v>
      </c>
      <c r="K56" t="str">
        <f t="shared" si="7"/>
        <v>250nits</v>
      </c>
      <c r="L56" t="str">
        <f t="shared" si="8"/>
        <v>8GB DDR5 U-DIMM</v>
      </c>
      <c r="M56" t="str">
        <f t="shared" si="9"/>
        <v>512GB M.2 2280 NVMe™ PCIe® 4.0 SSD</v>
      </c>
      <c r="N56"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6" t="str">
        <f t="shared" si="11"/>
        <v>06.00 kg</v>
      </c>
      <c r="P56" t="str">
        <f t="shared" si="12"/>
        <v>15.50 x 29.60 x 34.70 cm</v>
      </c>
      <c r="Q56" t="str">
        <f t="shared" si="13"/>
        <v>1x PCIe® 4.0 x 16
2x PCIe® 3.0 x 1
1x M.2 2280 connector for storage
1x M.2 2280/2230 connector for storage
1x M.2 connector for WiFi
2x DDR5 U-DIMM slot</v>
      </c>
      <c r="R56" t="str">
        <f t="shared" si="14"/>
        <v>Wired keyboard (USB)
Wired optical mouse (USB)</v>
      </c>
      <c r="S56" t="str">
        <f t="shared" si="15"/>
        <v>No Battery</v>
      </c>
      <c r="T56" t="str">
        <f t="shared" si="16"/>
        <v>180W</v>
      </c>
      <c r="U56" t="str">
        <f t="shared" si="17"/>
        <v>HDD User Password Protection and Security
Kensington Security Slot™(7x 3mm)
McAfee® 30 days free trial
Padlock loop
Trusted Platform Module (Firmware TPM)</v>
      </c>
      <c r="V56" t="str">
        <f t="shared" si="18"/>
        <v>Intel® Core™ i5-14500 Processor 2.6GHz (24MB Cache, up to 5.0GHz, 14 cores, 20 Threads)
N/A</v>
      </c>
      <c r="W56" t="str">
        <f t="shared" si="19"/>
        <v>Intel® Core™ i5-14500 2.6GHz</v>
      </c>
      <c r="X56" t="str">
        <f t="shared" si="20"/>
        <v>i5-14500</v>
      </c>
      <c r="Y56" t="str">
        <f t="shared" si="21"/>
        <v>i5-14500</v>
      </c>
      <c r="Z56" t="str">
        <f t="shared" si="30"/>
        <v>Win 11 Home</v>
      </c>
      <c r="AA56" t="str">
        <f t="shared" si="22"/>
        <v/>
      </c>
      <c r="AB56" t="str">
        <f t="shared" si="23"/>
        <v>8GB</v>
      </c>
      <c r="AC56" t="str">
        <f t="shared" si="24"/>
        <v>512GB</v>
      </c>
      <c r="AD56" t="str">
        <f t="shared" si="25"/>
        <v>1x RJ45 Gigabit Ethernet
1x HDMI 1.4
1x VGA Port
1x 7.1 channel audio (3 ports)
1x Kensington lock
1x Padlock loop
2x USB 2.0 Type-A
2x USB 3.2 Gen 1 Type-A
1x FLEX I/O port (HDMI 2.1 TMDS)</v>
      </c>
      <c r="AE56" t="str">
        <f t="shared" si="26"/>
        <v>1x Headphone
1x 3.5mm combo audio jack
2x USB 2.0 Type-A
2x USB 3.2 Gen 2 Type-A</v>
      </c>
      <c r="AF56" t="str">
        <f t="shared" si="27"/>
        <v>S503MER</v>
      </c>
      <c r="AG56" t="str" cm="1">
        <f t="array" ref="AG56">IF(AJ56="","",IFERROR(RIGHT(AF56,LEN(AF56)-MAX(ISNUMBER(--MID(AF56,_xlfn.SEQUENCE(LEN(AF56)),1))*_xlfn.SEQUENCE(LEN(AF56)))),""))</f>
        <v>MER</v>
      </c>
      <c r="AH56" t="str">
        <f t="shared" si="28"/>
        <v>Mini Tower</v>
      </c>
      <c r="AI56" s="27"/>
      <c r="AJ56" t="str">
        <v>90PF05K2-M00N70</v>
      </c>
      <c r="AK56" t="str">
        <v>S503MER-585018WS</v>
      </c>
      <c r="AL56" t="str">
        <v>VSPF05K2-BU0010</v>
      </c>
      <c r="AM56" t="str">
        <v>15L</v>
      </c>
      <c r="AN56" t="str">
        <v>Gray</v>
      </c>
      <c r="AO56" t="str">
        <v>Mini tower</v>
      </c>
      <c r="AP56" t="str">
        <v>Windows 11 Home</v>
      </c>
      <c r="AQ56" t="str">
        <v>Microsoft Office Home 2024_x000D_
Microsoft 365 Basic</v>
      </c>
      <c r="AR56" t="str">
        <v>Intel® Core™ i5-14500 Processor 2.6GHz (24MB Cache, up to 5.0GHz, 14 cores, 20 Threads)
N/A</v>
      </c>
      <c r="AS56" t="str">
        <v/>
      </c>
      <c r="AT56" t="str">
        <v>Intel® B760 Chipset</v>
      </c>
      <c r="AU56" t="str">
        <v>8GB DDR5 U-DIMM</v>
      </c>
      <c r="AV56" t="str">
        <v>Memory speed is 5600MHz, but run at 4000~4400MHz.</v>
      </c>
      <c r="AW56" t="str">
        <v>64GB</v>
      </c>
      <c r="AX56" t="str">
        <v/>
      </c>
      <c r="AY56" t="str">
        <v>Intel® UHD Graphics 770</v>
      </c>
      <c r="AZ56" t="str">
        <v>512GB M.2 2280 NVMe™ PCIe® 4.0 SSD</v>
      </c>
      <c r="BA56">
        <v>0</v>
      </c>
      <c r="BB56" t="str">
        <v>Intel WGI219V 10/100/1000 Mbps, non-vPro</v>
      </c>
      <c r="BC56" t="str">
        <v>High Definition 7.1 Channel Audio</v>
      </c>
      <c r="BD56" t="str">
        <v>Wi-Fi 6(802.11ax) (Dual band) 2*2 + Bluetooth® 5.4 Wireless Card</v>
      </c>
      <c r="BE56" s="58" t="str">
        <v>180W power supply (80+ Bronze, peak 228W)</v>
      </c>
      <c r="BF56" t="str">
        <v>1x RJ45 Gigabit Ethernet
1x HDMI 1.4
1x VGA Port
1x 7.1 channel audio (3 ports)
1x Kensington lock
1x Padlock loop
2x USB 2.0 Type-A
2x USB 3.2 Gen 1 Type-A
1x FLEX I/O port (HDMI 2.1 TMDS)</v>
      </c>
      <c r="BG56" t="str">
        <v>1x Headphone
1x 3.5mm combo audio jack
2x USB 2.0 Type-A
2x USB 3.2 Gen 2 Type-A</v>
      </c>
      <c r="BH56" t="str">
        <v>2.5" x 1
3.5" x 1</v>
      </c>
      <c r="BI56" t="str">
        <v>4 x SATA 6.0Gb/s ports</v>
      </c>
      <c r="BJ56" t="str">
        <v>1x PCIe® 4.0 x 16
2x PCIe® 3.0 x 1
1x M.2 2280 connector for storage
1x M.2 2280/2230 connector for storage
1x M.2 connector for WiFi
2x DDR5 U-DIMM slot</v>
      </c>
      <c r="BK56" t="str">
        <v>Wired keyboard (USB)
Wired optical mouse (USB)</v>
      </c>
      <c r="BL56" t="str">
        <v>3.5" HDD assembly kit</v>
      </c>
      <c r="BM56" t="str">
        <v>15.50 x 29.60 x 34.70 cm (6.10" x 11.65" x 13.66")</v>
      </c>
      <c r="BN56" t="str">
        <v>06.00 kg (13.23 lbs)</v>
      </c>
      <c r="BO56" t="str">
        <v>System diagnosis
Fan profile
AppDeals</v>
      </c>
      <c r="BP56" t="str">
        <v>MyASUS_x000D_
ASUS Business Manager</v>
      </c>
      <c r="BQ56" t="str">
        <v>HDD User Password Protection and Security
Kensington Security Slot™(7x 3mm)
McAfee® 30 days free trial
Padlock loop
Trusted Platform Module (Firmware TPM)</v>
      </c>
      <c r="BR56" t="str">
        <v>McAfee® 30 days free trial</v>
      </c>
      <c r="BS56" t="str">
        <v/>
      </c>
      <c r="BT56" t="str">
        <v>EPEAT Gold
EPEAT Silver
Energy star 8.0
REACH
RoHS</v>
      </c>
      <c r="BU56" t="str">
        <v>1Y Carry-In
 Accidental Damage Protection + 1Y Carry-In</v>
      </c>
    </row>
    <row r="57" spans="1:73" ht="14.4">
      <c r="A57" t="str">
        <v>S503MER-785033WS</v>
      </c>
      <c r="B57" t="str">
        <f>IF(
  ISBLANK(AJ57),
  "",
  IF(
    LEFT(AF57,1)="S",
    _xlfn.XLOOKUP(LEFT(AF57,3),'MKT name rule'!$B$2:$B$522,'MKT name rule'!$C$2:$C$522,"Not found") &amp; " " &amp; AF57,
    _xlfn.XLOOKUP(LEFT(AF57,3),'MKT name rule'!$B$2:$B$522,'MKT name rule'!$C$2:$C$522,"Not found") &amp; " " &amp; AH57
  )
)</f>
        <v>Not found S503MER</v>
      </c>
      <c r="C57" t="str">
        <f t="shared" si="0"/>
        <v>90PF05K2-M00V70</v>
      </c>
      <c r="D57" s="20" t="str">
        <f t="shared" si="1"/>
        <v>Not found S503MER (i7-14700/8GB/512GB/Win 11 Home/S503MER)</v>
      </c>
      <c r="E57" s="20" t="str">
        <f t="shared" si="2"/>
        <v>Intel® Core™ i7-14700 2.1GHz</v>
      </c>
      <c r="F57" t="str">
        <f t="shared" si="29"/>
        <v>Intel® UHD Graphics 770</v>
      </c>
      <c r="G57" t="str">
        <f t="shared" si="3"/>
        <v>Windows 11 Home</v>
      </c>
      <c r="H57" t="str">
        <f t="shared" si="4"/>
        <v>Microsoft Office Home 2024_x000D_
Microsoft 365 Basic</v>
      </c>
      <c r="I57" t="str">
        <f t="shared" si="5"/>
        <v>21.5"</v>
      </c>
      <c r="J57" t="str">
        <f t="shared" si="6"/>
        <v>FHD (1920 x 1080) 16:9</v>
      </c>
      <c r="K57" t="str">
        <f t="shared" si="7"/>
        <v>250nits</v>
      </c>
      <c r="L57" t="str">
        <f t="shared" si="8"/>
        <v>8GB DDR5 U-DIMM</v>
      </c>
      <c r="M57" t="str">
        <f t="shared" si="9"/>
        <v>512GB M.2 2280 NVMe™ PCIe® 4.0 SSD</v>
      </c>
      <c r="N57"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7" t="str">
        <f t="shared" si="11"/>
        <v>06.00 kg</v>
      </c>
      <c r="P57" t="str">
        <f t="shared" si="12"/>
        <v>15.50 x 29.60 x 34.70 cm</v>
      </c>
      <c r="Q57" t="str">
        <f t="shared" si="13"/>
        <v>1x PCIe® 4.0 x 16
2x PCIe® 3.0 x 1
1x M.2 2280 connector for storage
1x M.2 2280/2230 connector for storage
1x M.2 connector for WiFi
2x DDR5 U-DIMM slot</v>
      </c>
      <c r="R57" t="str">
        <f t="shared" si="14"/>
        <v>Wired keyboard (USB)
Wired optical mouse (USB)</v>
      </c>
      <c r="S57" t="str">
        <f t="shared" si="15"/>
        <v>No Battery</v>
      </c>
      <c r="T57" t="str">
        <f t="shared" si="16"/>
        <v>330W</v>
      </c>
      <c r="U57" t="str">
        <f t="shared" si="17"/>
        <v>HDD User Password Protection and Security
Kensington Security Slot™(7x 3mm)
McAfee® 30 days free trial
Padlock loop
Trusted Platform Module (Firmware TPM)</v>
      </c>
      <c r="V57" t="str">
        <f t="shared" si="18"/>
        <v>Intel® Core™ i7-14700 Processor 2.1GHz (33MB Cache, up to 5.3GHz, 20 cores, 28 Threads)
N/A</v>
      </c>
      <c r="W57" t="str">
        <f t="shared" si="19"/>
        <v>Intel® Core™ i7-14700 2.1GHz</v>
      </c>
      <c r="X57" t="str">
        <f t="shared" si="20"/>
        <v>i7-14700</v>
      </c>
      <c r="Y57" t="str">
        <f t="shared" si="21"/>
        <v>i7-14700</v>
      </c>
      <c r="Z57" t="str">
        <f t="shared" si="30"/>
        <v>Win 11 Home</v>
      </c>
      <c r="AA57" t="str">
        <f t="shared" si="22"/>
        <v/>
      </c>
      <c r="AB57" t="str">
        <f t="shared" si="23"/>
        <v>8GB</v>
      </c>
      <c r="AC57" t="str">
        <f t="shared" si="24"/>
        <v>512GB</v>
      </c>
      <c r="AD57" t="str">
        <f t="shared" si="25"/>
        <v>1x RJ45 Gigabit Ethernet
1x HDMI 1.4
1x VGA Port
1x 7.1 channel audio (3 ports)
1x Kensington lock
1x Padlock loop
2x USB 2.0 Type-A
2x USB 3.2 Gen 1 Type-A
1x FLEX I/O port (HDMI 2.1 TMDS)</v>
      </c>
      <c r="AE57" t="str">
        <f t="shared" si="26"/>
        <v>1x Headphone
1x 3.5mm combo audio jack
2x USB 2.0 Type-A
2x USB 3.2 Gen 2 Type-A</v>
      </c>
      <c r="AF57" t="str">
        <f t="shared" si="27"/>
        <v>S503MER</v>
      </c>
      <c r="AG57" t="str" cm="1">
        <f t="array" ref="AG57">IF(AJ57="","",IFERROR(RIGHT(AF57,LEN(AF57)-MAX(ISNUMBER(--MID(AF57,_xlfn.SEQUENCE(LEN(AF57)),1))*_xlfn.SEQUENCE(LEN(AF57)))),""))</f>
        <v>MER</v>
      </c>
      <c r="AH57" t="str">
        <f t="shared" si="28"/>
        <v>Mini Tower</v>
      </c>
      <c r="AI57" s="27"/>
      <c r="AJ57" t="str">
        <v>90PF05K2-M00V70</v>
      </c>
      <c r="AK57" t="str">
        <v>S503MER-785033WS</v>
      </c>
      <c r="AL57" t="str">
        <v>VSPF05K2-BU0010</v>
      </c>
      <c r="AM57" t="str">
        <v>15L</v>
      </c>
      <c r="AN57" t="str">
        <v>Gray</v>
      </c>
      <c r="AO57" t="str">
        <v>Mini tower</v>
      </c>
      <c r="AP57" t="str">
        <v>Windows 11 Home</v>
      </c>
      <c r="AQ57" t="str">
        <v>Microsoft Office Home 2024_x000D_
Microsoft 365 Basic</v>
      </c>
      <c r="AR57" t="str">
        <v>Intel® Core™ i7-14700 Processor 2.1GHz (33MB Cache, up to 5.3GHz, 20 cores, 28 Threads)
N/A</v>
      </c>
      <c r="AS57" t="str">
        <v/>
      </c>
      <c r="AT57" t="str">
        <v>Intel® B760 Chipset</v>
      </c>
      <c r="AU57" t="str">
        <v>8GB DDR5 U-DIMM</v>
      </c>
      <c r="AV57" t="str">
        <v>Memory speed is 5600MHz, but run at 4000~4400MHz.</v>
      </c>
      <c r="AW57" t="str">
        <v>64GB</v>
      </c>
      <c r="AX57" t="str">
        <v/>
      </c>
      <c r="AY57" t="str">
        <v>Intel® UHD Graphics 770</v>
      </c>
      <c r="AZ57" t="str">
        <v>512GB M.2 2280 NVMe™ PCIe® 4.0 SSD</v>
      </c>
      <c r="BA57">
        <v>0</v>
      </c>
      <c r="BB57" t="str">
        <v>Intel WGI219V 10/100/1000 Mbps, non-vPro</v>
      </c>
      <c r="BC57" t="str">
        <v>High Definition 7.1 Channel Audio</v>
      </c>
      <c r="BD57" t="str">
        <v>Wi-Fi 6(802.11ax) (Dual band) 2*2 + Bluetooth® 5.4 Wireless Card</v>
      </c>
      <c r="BE57" s="58" t="str">
        <v>330W power supply (80+ Platinum, peak 660W)</v>
      </c>
      <c r="BF57" t="str">
        <v>1x RJ45 Gigabit Ethernet
1x HDMI 1.4
1x VGA Port
1x 7.1 channel audio (3 ports)
1x Kensington lock
1x Padlock loop
2x USB 2.0 Type-A
2x USB 3.2 Gen 1 Type-A
1x FLEX I/O port (HDMI 2.1 TMDS)</v>
      </c>
      <c r="BG57" t="str">
        <v>1x Headphone
1x 3.5mm combo audio jack
2x USB 2.0 Type-A
2x USB 3.2 Gen 2 Type-A</v>
      </c>
      <c r="BH57" t="str">
        <v>2.5" x 1
3.5" x 1</v>
      </c>
      <c r="BI57" t="str">
        <v>4 x SATA 6.0Gb/s ports</v>
      </c>
      <c r="BJ57" t="str">
        <v>1x PCIe® 4.0 x 16
2x PCIe® 3.0 x 1
1x M.2 2280 connector for storage
1x M.2 2280/2230 connector for storage
1x M.2 connector for WiFi
2x DDR5 U-DIMM slot</v>
      </c>
      <c r="BK57" t="str">
        <v>Wired keyboard (USB)
Wired optical mouse (USB)</v>
      </c>
      <c r="BL57" t="str">
        <v>3.5" HDD assembly kit</v>
      </c>
      <c r="BM57" t="str">
        <v>15.50 x 29.60 x 34.70 cm (6.10" x 11.65" x 13.66")</v>
      </c>
      <c r="BN57" t="str">
        <v>06.00 kg (13.23 lbs)</v>
      </c>
      <c r="BO57" t="str">
        <v>System diagnosis
Fan profile
AppDeals</v>
      </c>
      <c r="BP57" t="str">
        <v>MyASUS_x000D_
ASUS Business Manager</v>
      </c>
      <c r="BQ57" t="str">
        <v>HDD User Password Protection and Security
Kensington Security Slot™(7x 3mm)
McAfee® 30 days free trial
Padlock loop
Trusted Platform Module (Firmware TPM)</v>
      </c>
      <c r="BR57" t="str">
        <v>McAfee® 30 days free trial</v>
      </c>
      <c r="BS57" t="str">
        <v/>
      </c>
      <c r="BT57" t="str">
        <v>EPEAT Gold
EPEAT Silver
Energy star 8.0
REACH
RoHS</v>
      </c>
      <c r="BU57" t="str">
        <v>1Y Carry-In
 Accidental Damage Protection + 1Y Carry-In</v>
      </c>
    </row>
    <row r="58" spans="1:73" ht="14.4">
      <c r="A58" t="str">
        <v>PG500MV-385W</v>
      </c>
      <c r="B58" t="str">
        <f>IF(
  ISBLANK(AJ58),
  "",
  IF(
    LEFT(AF58,1)="S",
    _xlfn.XLOOKUP(LEFT(AF58,3),'MKT name rule'!$B$2:$B$522,'MKT name rule'!$C$2:$C$522,"Not found") &amp; " " &amp; AF58,
    _xlfn.XLOOKUP(LEFT(AF58,3),'MKT name rule'!$B$2:$B$522,'MKT name rule'!$C$2:$C$522,"Not found") &amp; " " &amp; AH58
  )
)</f>
        <v>Not found Mini Tower</v>
      </c>
      <c r="C58" t="str">
        <f t="shared" si="0"/>
        <v>90PF05U1-M00010</v>
      </c>
      <c r="D58" s="20" t="str">
        <f t="shared" si="1"/>
        <v>Not found Mini Tower (i3-1315U/8GB/512GB/Win 11 Home/PG500MV)</v>
      </c>
      <c r="E58" s="20" t="str">
        <f t="shared" si="2"/>
        <v>Intel® Core™ i3-1315U 1.2 GHz</v>
      </c>
      <c r="F58" t="str">
        <f t="shared" si="29"/>
        <v>Intel® UHD Graphics</v>
      </c>
      <c r="G58" t="str">
        <f t="shared" si="3"/>
        <v>Windows 11 Home</v>
      </c>
      <c r="H58" t="str">
        <f t="shared" si="4"/>
        <v>Not Included</v>
      </c>
      <c r="I58" t="str">
        <f t="shared" si="5"/>
        <v>21.5"</v>
      </c>
      <c r="J58" t="str">
        <f t="shared" si="6"/>
        <v>FHD (1920 x 1080) 16:9</v>
      </c>
      <c r="K58" t="str">
        <f t="shared" si="7"/>
        <v>250nits</v>
      </c>
      <c r="L58" t="str">
        <f t="shared" si="8"/>
        <v>8GB DDR5 U-DIMM</v>
      </c>
      <c r="M58" t="str">
        <f t="shared" si="9"/>
        <v>512GB M.2 2280 NVMe™ PCIe® 4.0 SSD</v>
      </c>
      <c r="N58" t="str">
        <f t="shared" si="10"/>
        <v>Front:
1x RJ45 Gigabit Ethernet
1x HDMI 1.4
1x Displayport 1.4
1x Kensington lock
4x USB 2.0 Type-A
Rear:
1x 3.5mm combo audio jack
1x USB 3.2 Gen 1 Type-C
2x USB 3.2 Gen 1 Type-A
1x 2 in 1 card reader SD / MMC
1x Smart card reader</v>
      </c>
      <c r="O58" t="str">
        <f t="shared" si="11"/>
        <v>06.00 kg</v>
      </c>
      <c r="P58" t="str">
        <f t="shared" si="12"/>
        <v>15.50 x 29.60 x 34.70 cm</v>
      </c>
      <c r="Q58" t="str">
        <f t="shared" si="13"/>
        <v>1x M.2 connector for WiFi</v>
      </c>
      <c r="R58" t="str">
        <f t="shared" si="14"/>
        <v>Wired keyboard (USB)
Wired optical mouse (USB)</v>
      </c>
      <c r="S58" t="str">
        <f t="shared" si="15"/>
        <v>No Battery</v>
      </c>
      <c r="T58" t="str">
        <f t="shared" si="16"/>
        <v>180W</v>
      </c>
      <c r="U58">
        <f t="shared" si="17"/>
        <v>0</v>
      </c>
      <c r="V58" t="str">
        <f t="shared" si="18"/>
        <v>Intel® Core™ i3-1315U Processor 1.2 GHz (10MB Cache, up to 4.5 GHz, 6 cores, 8 Threads)</v>
      </c>
      <c r="W58" t="str">
        <f t="shared" si="19"/>
        <v>Intel® Core™ i3-1315U 1.2</v>
      </c>
      <c r="X58" t="str">
        <f t="shared" si="20"/>
        <v>i3-1315U</v>
      </c>
      <c r="Y58" t="str">
        <f t="shared" si="21"/>
        <v>i3-1315U</v>
      </c>
      <c r="Z58" t="str">
        <f t="shared" si="30"/>
        <v>Win 11 Home</v>
      </c>
      <c r="AA58" t="str">
        <f t="shared" si="22"/>
        <v/>
      </c>
      <c r="AB58" t="str">
        <f t="shared" si="23"/>
        <v>8GB</v>
      </c>
      <c r="AC58" t="str">
        <f t="shared" si="24"/>
        <v>512GB</v>
      </c>
      <c r="AD58" t="str">
        <f t="shared" si="25"/>
        <v>1x RJ45 Gigabit Ethernet
1x HDMI 1.4
1x Displayport 1.4
1x Kensington lock
4x USB 2.0 Type-A</v>
      </c>
      <c r="AE58" t="str">
        <f t="shared" si="26"/>
        <v>1x 3.5mm combo audio jack
1x USB 3.2 Gen 1 Type-C
2x USB 3.2 Gen 1 Type-A
1x 2 in 1 card reader SD / MMC
1x Smart card reader</v>
      </c>
      <c r="AF58" t="str">
        <f t="shared" si="27"/>
        <v>PG500MV</v>
      </c>
      <c r="AG58" t="str" cm="1">
        <f t="array" ref="AG58">IF(AJ58="","",IFERROR(RIGHT(AF58,LEN(AF58)-MAX(ISNUMBER(--MID(AF58,_xlfn.SEQUENCE(LEN(AF58)),1))*_xlfn.SEQUENCE(LEN(AF58)))),""))</f>
        <v>MV</v>
      </c>
      <c r="AH58" t="str">
        <f t="shared" si="28"/>
        <v>Mini Tower</v>
      </c>
      <c r="AI58" s="27"/>
      <c r="AJ58" t="str">
        <v>90PF05U1-M00010</v>
      </c>
      <c r="AK58" t="str">
        <v>PG500MV-385W</v>
      </c>
      <c r="AL58" t="str">
        <v>VSPF05U1-BU0010</v>
      </c>
      <c r="AM58" t="str">
        <v>15L</v>
      </c>
      <c r="AN58" t="str">
        <v>Gray</v>
      </c>
      <c r="AO58" t="str">
        <v>Mini tower</v>
      </c>
      <c r="AP58" t="str">
        <v>Windows 11 Home - ASUS recommends Windows 11 Pro for business</v>
      </c>
      <c r="AQ58" t="str">
        <v>1-month trial for new Microsoft 365 customers. Credit card required.</v>
      </c>
      <c r="AR58" t="str">
        <v>Intel® Core™ i3-1315U Processor 1.2 GHz (10MB Cache, up to 4.5 GHz, 6 cores, 8 Threads)</v>
      </c>
      <c r="AS58" t="str">
        <v>Air Cooler</v>
      </c>
      <c r="AT58">
        <v>0</v>
      </c>
      <c r="AU58" t="str">
        <v>8GB DDR5 U-DIMM</v>
      </c>
      <c r="AV58" t="str">
        <v>Memory speed is 5600MHz, but run at 4400~4800MHz</v>
      </c>
      <c r="AW58" t="str">
        <v>64GB</v>
      </c>
      <c r="AX58">
        <v>0</v>
      </c>
      <c r="AY58" t="str">
        <v>Intel® UHD Graphics</v>
      </c>
      <c r="AZ58" t="str">
        <v>512GB M.2 2280 NVMe™ PCIe® 4.0 SSD</v>
      </c>
      <c r="BA58" t="str">
        <v>Without optical drive</v>
      </c>
      <c r="BB58" t="str">
        <v>Intel WGI219V 10/100/1000 Mbps, non-vPro</v>
      </c>
      <c r="BC58" t="str">
        <v>High Definition 7.1 Channel Audio</v>
      </c>
      <c r="BD58" t="str">
        <v>Wi-Fi 6(802.11ax) (Dual band) 2*2 + Bluetooth® 5.4 Wireless Card</v>
      </c>
      <c r="BE58" s="58" t="str">
        <v>180W power supply (80+ Bronze, peak 228W)</v>
      </c>
      <c r="BF58" t="str">
        <v>1x RJ45 Gigabit Ethernet
1x HDMI 1.4
1x Displayport 1.4
1x Kensington lock
4x USB 2.0 Type-A</v>
      </c>
      <c r="BG58" t="str">
        <v>1x 3.5mm combo audio jack
1x USB 3.2 Gen 1 Type-C
2x USB 3.2 Gen 1 Type-A
1x 2 in 1 card reader SD / MMC
1x Smart card reader</v>
      </c>
      <c r="BH58" t="str">
        <v>3.5" x 1</v>
      </c>
      <c r="BI58" t="str">
        <v>2 x SATA 6.0Gb/s ports</v>
      </c>
      <c r="BJ58" t="str">
        <v>1x M.2 connector for WiFi</v>
      </c>
      <c r="BK58" t="str">
        <v>Wired keyboard (USB)
Wired optical mouse (USB)</v>
      </c>
      <c r="BL58" t="str">
        <v>3.5" HDD assembly kit</v>
      </c>
      <c r="BM58" t="str">
        <v>15.50 x 29.60 x 34.70 cm (6.10" x 11.65" x 13.66")</v>
      </c>
      <c r="BN58" t="str">
        <v>06.00 kg (13.23 lbs)</v>
      </c>
      <c r="BO58" t="str">
        <v>System diagnosis
Fan profile
AppDeals</v>
      </c>
      <c r="BP58" t="str">
        <v>MyASUS</v>
      </c>
      <c r="BQ58">
        <v>0</v>
      </c>
      <c r="BR58" t="str">
        <v>Discrete Trusted Platform Module (TPM) 2.0
HDD User Password Protection and Security
Kensington Security Slot™(7x 3mm)</v>
      </c>
      <c r="BS58" t="str">
        <v>McAfee® 1 years</v>
      </c>
      <c r="BT58" t="str">
        <v>EPEAT Silver
Energy star 8.0
REACH
RoHS</v>
      </c>
      <c r="BU58" t="str">
        <v>1Y Carry-In
 Accidental Damage Protection + 2Y Carry-In</v>
      </c>
    </row>
    <row r="59" spans="1:73" ht="14.4">
      <c r="A59" t="str">
        <v>PG500MV-715W</v>
      </c>
      <c r="B59" t="str">
        <f>IF(
  ISBLANK(AJ59),
  "",
  IF(
    LEFT(AF59,1)="S",
    _xlfn.XLOOKUP(LEFT(AF59,3),'MKT name rule'!$B$2:$B$522,'MKT name rule'!$C$2:$C$522,"Not found") &amp; " " &amp; AF59,
    _xlfn.XLOOKUP(LEFT(AF59,3),'MKT name rule'!$B$2:$B$522,'MKT name rule'!$C$2:$C$522,"Not found") &amp; " " &amp; AH59
  )
)</f>
        <v>Not found Mini Tower</v>
      </c>
      <c r="C59" t="str">
        <f t="shared" si="0"/>
        <v>90PF05U1-M00050</v>
      </c>
      <c r="D59" s="20" t="str">
        <f t="shared" si="1"/>
        <v>Not found Mini Tower (i7-13620H/8GB/512GB/Win 11 Home/PG500MV)</v>
      </c>
      <c r="E59" s="20" t="str">
        <f t="shared" si="2"/>
        <v>Intel® Core™ i7-13620H 2.4 GHz</v>
      </c>
      <c r="F59" t="str">
        <f t="shared" si="29"/>
        <v>Intel® UHD Graphics</v>
      </c>
      <c r="G59" t="str">
        <f t="shared" si="3"/>
        <v>Windows 11 Home</v>
      </c>
      <c r="H59" t="str">
        <f t="shared" si="4"/>
        <v>Not Included</v>
      </c>
      <c r="I59" t="str">
        <f t="shared" si="5"/>
        <v>21.5"</v>
      </c>
      <c r="J59" t="str">
        <f t="shared" si="6"/>
        <v>FHD (1920 x 1080) 16:9</v>
      </c>
      <c r="K59" t="str">
        <f t="shared" si="7"/>
        <v>250nits</v>
      </c>
      <c r="L59" t="str">
        <f t="shared" si="8"/>
        <v>8GB DDR5 U-DIMM *2</v>
      </c>
      <c r="M59" t="str">
        <f t="shared" si="9"/>
        <v>512GB M.2 2280 NVMe™ PCIe® 4.0 SSD</v>
      </c>
      <c r="N59" t="str">
        <f t="shared" si="10"/>
        <v>Front:
1x RJ45 Gigabit Ethernet
1x HDMI 1.4
1x Displayport 1.4
1x Kensington lock
4x USB 2.0 Type-A
Rear:
1x 3.5mm combo audio jack
1x USB 3.2 Gen 1 Type-C
2x USB 3.2 Gen 1 Type-A
1x 2 in 1 card reader SD / MMC
1x Smart card reader</v>
      </c>
      <c r="O59" t="str">
        <f t="shared" si="11"/>
        <v>06.00 kg</v>
      </c>
      <c r="P59" t="str">
        <f t="shared" si="12"/>
        <v>15.50 x 29.60 x 34.70 cm</v>
      </c>
      <c r="Q59" t="str">
        <f t="shared" si="13"/>
        <v>1x PCIe® 4.0 x 16
1x M.2 connector for WiFi</v>
      </c>
      <c r="R59" t="str">
        <f t="shared" si="14"/>
        <v>Wired keyboard (USB)
Wired optical mouse (USB)</v>
      </c>
      <c r="S59" t="str">
        <f t="shared" si="15"/>
        <v>No Battery</v>
      </c>
      <c r="T59" t="str">
        <f t="shared" si="16"/>
        <v>330W</v>
      </c>
      <c r="U59">
        <f t="shared" si="17"/>
        <v>0</v>
      </c>
      <c r="V59" t="str">
        <f t="shared" si="18"/>
        <v>Intel® Core™ i7-13620H Processor 2.4 GHz (24MB Cache, up to 4.9 GHz, 10 cores, 16 Threads)</v>
      </c>
      <c r="W59" t="str">
        <f t="shared" si="19"/>
        <v>Intel® Core™ i7-13620H 2.4</v>
      </c>
      <c r="X59" t="str">
        <f t="shared" si="20"/>
        <v>i7-13620H</v>
      </c>
      <c r="Y59" t="str">
        <f t="shared" si="21"/>
        <v>i7-13620H</v>
      </c>
      <c r="Z59" t="str">
        <f t="shared" si="30"/>
        <v>Win 11 Home</v>
      </c>
      <c r="AA59" t="str">
        <f t="shared" si="22"/>
        <v/>
      </c>
      <c r="AB59" t="str">
        <f t="shared" si="23"/>
        <v>8GB</v>
      </c>
      <c r="AC59" t="str">
        <f t="shared" si="24"/>
        <v>512GB</v>
      </c>
      <c r="AD59" t="str">
        <f t="shared" si="25"/>
        <v>1x RJ45 Gigabit Ethernet
1x HDMI 1.4
1x Displayport 1.4
1x Kensington lock
4x USB 2.0 Type-A</v>
      </c>
      <c r="AE59" t="str">
        <f t="shared" si="26"/>
        <v>1x 3.5mm combo audio jack
1x USB 3.2 Gen 1 Type-C
2x USB 3.2 Gen 1 Type-A
1x 2 in 1 card reader SD / MMC
1x Smart card reader</v>
      </c>
      <c r="AF59" t="str">
        <f t="shared" si="27"/>
        <v>PG500MV</v>
      </c>
      <c r="AG59" t="str" cm="1">
        <f t="array" ref="AG59">IF(AJ59="","",IFERROR(RIGHT(AF59,LEN(AF59)-MAX(ISNUMBER(--MID(AF59,_xlfn.SEQUENCE(LEN(AF59)),1))*_xlfn.SEQUENCE(LEN(AF59)))),""))</f>
        <v>MV</v>
      </c>
      <c r="AH59" t="str">
        <f t="shared" si="28"/>
        <v>Mini Tower</v>
      </c>
      <c r="AI59" s="27"/>
      <c r="AJ59" t="str">
        <v>90PF05U1-M00050</v>
      </c>
      <c r="AK59" t="str">
        <v>PG500MV-715W</v>
      </c>
      <c r="AL59" t="str">
        <v>VSPF05U1-BU0010</v>
      </c>
      <c r="AM59" t="str">
        <v>15L</v>
      </c>
      <c r="AN59" t="str">
        <v>Gray</v>
      </c>
      <c r="AO59" t="str">
        <v>Mini tower</v>
      </c>
      <c r="AP59" t="str">
        <v>Windows 11 Home - ASUS recommends Windows 11 Pro for business</v>
      </c>
      <c r="AQ59" t="str">
        <v>1-month trial for new Microsoft 365 customers. Credit card required.</v>
      </c>
      <c r="AR59" t="str">
        <v>Intel® Core™ i7-13620H Processor 2.4 GHz (24MB Cache, up to 4.9 GHz, 10 cores, 16 Threads)</v>
      </c>
      <c r="AS59" t="str">
        <v>Air Cooler</v>
      </c>
      <c r="AT59">
        <v>0</v>
      </c>
      <c r="AU59" t="str">
        <v>8GB DDR5 U-DIMM *2</v>
      </c>
      <c r="AV59" t="str">
        <v>Memory speed is 5600MHz, but run at 4800~5200MHz</v>
      </c>
      <c r="AW59" t="str">
        <v>64GB</v>
      </c>
      <c r="AX59">
        <v>0</v>
      </c>
      <c r="AY59" t="str">
        <v>Intel® UHD Graphics</v>
      </c>
      <c r="AZ59" t="str">
        <v>512GB M.2 2280 NVMe™ PCIe® 4.0 SSD</v>
      </c>
      <c r="BA59" t="str">
        <v>Without optical drive</v>
      </c>
      <c r="BB59" t="str">
        <v>Intel WGI219V 10/100/1000 Mbps, non-vPro</v>
      </c>
      <c r="BC59" t="str">
        <v>High Definition 7.1 Channel Audio</v>
      </c>
      <c r="BD59" t="str">
        <v>Wi-Fi 6(802.11ax) (Dual band) 2*2 + Bluetooth® 5.4 Wireless Card</v>
      </c>
      <c r="BE59" s="58" t="str">
        <v>330W power supply (80+ Platinum, peak 660W)</v>
      </c>
      <c r="BF59" t="str">
        <v>1x RJ45 Gigabit Ethernet
1x HDMI 1.4
1x Displayport 1.4
1x Kensington lock
4x USB 2.0 Type-A</v>
      </c>
      <c r="BG59" t="str">
        <v>1x 3.5mm combo audio jack
1x USB 3.2 Gen 1 Type-C
2x USB 3.2 Gen 1 Type-A
1x 2 in 1 card reader SD / MMC
1x Smart card reader</v>
      </c>
      <c r="BH59" t="str">
        <v>3.5" x 1</v>
      </c>
      <c r="BI59" t="str">
        <v>2 x SATA 6.0Gb/s ports</v>
      </c>
      <c r="BJ59" t="str">
        <v>1x PCIe® 4.0 x 16
1x M.2 connector for WiFi</v>
      </c>
      <c r="BK59" t="str">
        <v>Wired keyboard (USB)
Wired optical mouse (USB)</v>
      </c>
      <c r="BL59" t="str">
        <v>3.5" HDD assembly kit</v>
      </c>
      <c r="BM59" t="str">
        <v>15.50 x 29.60 x 34.70 cm (6.10" x 11.65" x 13.66")</v>
      </c>
      <c r="BN59" t="str">
        <v>06.00 kg (13.23 lbs)</v>
      </c>
      <c r="BO59" t="str">
        <v>System diagnosis
Fan profile
AppDeals</v>
      </c>
      <c r="BP59" t="str">
        <v>MyASUS</v>
      </c>
      <c r="BQ59">
        <v>0</v>
      </c>
      <c r="BR59" t="str">
        <v>Discrete Trusted Platform Module (TPM) 2.0
HDD User Password Protection and Security
Kensington Security Slot™(7x 3mm)</v>
      </c>
      <c r="BS59" t="str">
        <v>McAfee® 1 years</v>
      </c>
      <c r="BT59" t="str">
        <v>EPEAT Silver
Energy star 8.0
REACH
RoHS</v>
      </c>
      <c r="BU59" t="str">
        <v>1Y Carry-In
 Accidental Damage Protection + 2Y Carry-In</v>
      </c>
    </row>
    <row r="60" spans="1:73" ht="14.4">
      <c r="A60" t="str">
        <v>PG500MV-7116W</v>
      </c>
      <c r="B60" t="str">
        <f>IF(
  ISBLANK(AJ60),
  "",
  IF(
    LEFT(AF60,1)="S",
    _xlfn.XLOOKUP(LEFT(AF60,3),'MKT name rule'!$B$2:$B$522,'MKT name rule'!$C$2:$C$522,"Not found") &amp; " " &amp; AF60,
    _xlfn.XLOOKUP(LEFT(AF60,3),'MKT name rule'!$B$2:$B$522,'MKT name rule'!$C$2:$C$522,"Not found") &amp; " " &amp; AH60
  )
)</f>
        <v>Not found Mini Tower</v>
      </c>
      <c r="C60" t="str">
        <f t="shared" si="0"/>
        <v>90PF05U1-M00060</v>
      </c>
      <c r="D60" s="20" t="str">
        <f t="shared" si="1"/>
        <v>Not found Mini Tower (i7-13620H/8GB/512GB/RTX™ 3050/Win 11 Home/PG500MV)</v>
      </c>
      <c r="E60" s="20" t="str">
        <f t="shared" si="2"/>
        <v>Intel® Core™ i7-13620H 2.4 GHz</v>
      </c>
      <c r="F60" t="str">
        <f t="shared" si="29"/>
        <v>NVIDIA® GeForce RTX™ 3050 6GB GDDR6 : 1x DP, 1x HDMI, 1x DVI-D</v>
      </c>
      <c r="G60" t="str">
        <f t="shared" si="3"/>
        <v>Windows 11 Home</v>
      </c>
      <c r="H60" t="str">
        <f t="shared" si="4"/>
        <v>Not Included</v>
      </c>
      <c r="I60" t="str">
        <f t="shared" si="5"/>
        <v>21.5"</v>
      </c>
      <c r="J60" t="str">
        <f t="shared" si="6"/>
        <v>FHD (1920 x 1080) 16:9</v>
      </c>
      <c r="K60" t="str">
        <f t="shared" si="7"/>
        <v>250nits</v>
      </c>
      <c r="L60" t="str">
        <f t="shared" si="8"/>
        <v>8GB DDR5 U-DIMM *2</v>
      </c>
      <c r="M60" t="str">
        <f t="shared" si="9"/>
        <v>512GB + 512GB M.2 2280 NVMe™ PCIe® 4.0 SSD</v>
      </c>
      <c r="N60" t="str">
        <f t="shared" si="10"/>
        <v>Front:
1x RJ45 Gigabit Ethernet
1x HDMI 1.4
1x Displayport 1.4
1x Kensington lock
4x USB 2.0 Type-A
Rear:
1x 3.5mm combo audio jack
1x USB 3.2 Gen 1 Type-C
2x USB 3.2 Gen 1 Type-A
1x 2 in 1 card reader SD / MMC
1x Smart card reader</v>
      </c>
      <c r="O60" t="str">
        <f t="shared" si="11"/>
        <v>06.00 kg</v>
      </c>
      <c r="P60" t="str">
        <f t="shared" si="12"/>
        <v>15.50 x 29.60 x 34.70 cm</v>
      </c>
      <c r="Q60" t="str">
        <f t="shared" si="13"/>
        <v>1x PCIe® 4.0 x 16
1x M.2 connector for WiFi</v>
      </c>
      <c r="R60" t="str">
        <f t="shared" si="14"/>
        <v>Wired keyboard (USB)
Wired optical mouse (USB)</v>
      </c>
      <c r="S60" t="str">
        <f t="shared" si="15"/>
        <v>No Battery</v>
      </c>
      <c r="T60" t="str">
        <f t="shared" si="16"/>
        <v>330W</v>
      </c>
      <c r="U60">
        <f t="shared" si="17"/>
        <v>0</v>
      </c>
      <c r="V60" t="str">
        <f t="shared" si="18"/>
        <v>Intel® Core™ i7-13620H Processor 2.4 GHz (24MB Cache, up to 4.9 GHz, 10 cores, 16 Threads)</v>
      </c>
      <c r="W60" t="str">
        <f t="shared" si="19"/>
        <v>Intel® Core™ i7-13620H 2.4</v>
      </c>
      <c r="X60" t="str">
        <f t="shared" si="20"/>
        <v>i7-13620H</v>
      </c>
      <c r="Y60" t="str">
        <f t="shared" si="21"/>
        <v>i7-13620H</v>
      </c>
      <c r="Z60" t="str">
        <f t="shared" si="30"/>
        <v>Win 11 Home</v>
      </c>
      <c r="AA60" t="str">
        <f t="shared" si="22"/>
        <v>/RTX™ 3050</v>
      </c>
      <c r="AB60" t="str">
        <f t="shared" si="23"/>
        <v>8GB</v>
      </c>
      <c r="AC60" t="str">
        <f t="shared" si="24"/>
        <v>512GB</v>
      </c>
      <c r="AD60" t="str">
        <f t="shared" si="25"/>
        <v>1x RJ45 Gigabit Ethernet
1x HDMI 1.4
1x Displayport 1.4
1x Kensington lock
4x USB 2.0 Type-A</v>
      </c>
      <c r="AE60" t="str">
        <f t="shared" si="26"/>
        <v>1x 3.5mm combo audio jack
1x USB 3.2 Gen 1 Type-C
2x USB 3.2 Gen 1 Type-A
1x 2 in 1 card reader SD / MMC
1x Smart card reader</v>
      </c>
      <c r="AF60" t="str">
        <f t="shared" si="27"/>
        <v>PG500MV</v>
      </c>
      <c r="AG60" t="str" cm="1">
        <f t="array" ref="AG60">IF(AJ60="","",IFERROR(RIGHT(AF60,LEN(AF60)-MAX(ISNUMBER(--MID(AF60,_xlfn.SEQUENCE(LEN(AF60)),1))*_xlfn.SEQUENCE(LEN(AF60)))),""))</f>
        <v>MV</v>
      </c>
      <c r="AH60" t="str">
        <f t="shared" si="28"/>
        <v>Mini Tower</v>
      </c>
      <c r="AI60" s="27"/>
      <c r="AJ60" t="str">
        <v>90PF05U1-M00060</v>
      </c>
      <c r="AK60" t="str">
        <v>PG500MV-7116W</v>
      </c>
      <c r="AL60" t="str">
        <v>VSPF05U1-BU0010</v>
      </c>
      <c r="AM60" t="str">
        <v>15L</v>
      </c>
      <c r="AN60" t="str">
        <v>Gray</v>
      </c>
      <c r="AO60" t="str">
        <v>Mini tower</v>
      </c>
      <c r="AP60" t="str">
        <v>Windows 11 Home - ASUS recommends Windows 11 Pro for business</v>
      </c>
      <c r="AQ60" t="str">
        <v>1-month trial for new Microsoft 365 customers. Credit card required.</v>
      </c>
      <c r="AR60" t="str">
        <v>Intel® Core™ i7-13620H Processor 2.4 GHz (24MB Cache, up to 4.9 GHz, 10 cores, 16 Threads)</v>
      </c>
      <c r="AS60" t="str">
        <v>Air Cooler</v>
      </c>
      <c r="AT60">
        <v>0</v>
      </c>
      <c r="AU60" t="str">
        <v>8GB DDR5 U-DIMM *2</v>
      </c>
      <c r="AV60" t="str">
        <v>Memory speed is 5600MHz, but run at 4800~5200MHz</v>
      </c>
      <c r="AW60" t="str">
        <v>64GB</v>
      </c>
      <c r="AX60" t="str">
        <v>NVIDIA® GeForce RTX™ 3050 6GB GDDR6 : 1x DP, 1x HDMI, 1x DVI-D</v>
      </c>
      <c r="AY60" t="str">
        <v>Intel® UHD Graphics</v>
      </c>
      <c r="AZ60" t="str">
        <v>512GB + 512GB M.2 2280 NVMe™ PCIe® 4.0 SSD</v>
      </c>
      <c r="BA60" t="str">
        <v>Without optical drive</v>
      </c>
      <c r="BB60" t="str">
        <v>Intel WGI219V 10/100/1000 Mbps, non-vPro</v>
      </c>
      <c r="BC60" t="str">
        <v>High Definition 7.1 Channel Audio</v>
      </c>
      <c r="BD60" t="str">
        <v>Wi-Fi 6(802.11ax) (Dual band) 2*2 + Bluetooth® 5.4 Wireless Card</v>
      </c>
      <c r="BE60" s="58" t="str">
        <v>330W power supply (80+ Platinum, peak 660W)</v>
      </c>
      <c r="BF60" t="str">
        <v>1x RJ45 Gigabit Ethernet
1x HDMI 1.4
1x Displayport 1.4
1x Kensington lock
4x USB 2.0 Type-A</v>
      </c>
      <c r="BG60" t="str">
        <v>1x 3.5mm combo audio jack
1x USB 3.2 Gen 1 Type-C
2x USB 3.2 Gen 1 Type-A
1x 2 in 1 card reader SD / MMC
1x Smart card reader</v>
      </c>
      <c r="BH60" t="str">
        <v>3.5" x 1</v>
      </c>
      <c r="BI60" t="str">
        <v>2 x SATA 6.0Gb/s ports</v>
      </c>
      <c r="BJ60" t="str">
        <v>1x PCIe® 4.0 x 16
1x M.2 connector for WiFi</v>
      </c>
      <c r="BK60" t="str">
        <v>Wired keyboard (USB)
Wired optical mouse (USB)</v>
      </c>
      <c r="BL60" t="str">
        <v>3.5" HDD assembly kit</v>
      </c>
      <c r="BM60" t="str">
        <v>15.50 x 29.60 x 34.70 cm (6.10" x 11.65" x 13.66")</v>
      </c>
      <c r="BN60" t="str">
        <v>06.00 kg (13.23 lbs)</v>
      </c>
      <c r="BO60" t="str">
        <v>System diagnosis
Fan profile
AppDeals</v>
      </c>
      <c r="BP60" t="str">
        <v>MyASUS</v>
      </c>
      <c r="BQ60">
        <v>0</v>
      </c>
      <c r="BR60" t="str">
        <v>Discrete Trusted Platform Module (TPM) 2.0
HDD User Password Protection and Security
Kensington Security Slot™(7x 3mm)</v>
      </c>
      <c r="BS60" t="str">
        <v>McAfee® 1 years</v>
      </c>
      <c r="BT60" t="str">
        <v>EPEAT Silver
Energy star 8.0
REACH
RoHS</v>
      </c>
      <c r="BU60" t="str">
        <v>1Y Carry-In
 Accidental Damage Protection + 2Y Carry-In</v>
      </c>
    </row>
    <row r="61" spans="1:73" ht="14.4">
      <c r="A61" t="str">
        <v>PG500MV-585W</v>
      </c>
      <c r="B61" t="str">
        <f>IF(
  ISBLANK(AJ61),
  "",
  IF(
    LEFT(AF61,1)="S",
    _xlfn.XLOOKUP(LEFT(AF61,3),'MKT name rule'!$B$2:$B$522,'MKT name rule'!$C$2:$C$522,"Not found") &amp; " " &amp; AF61,
    _xlfn.XLOOKUP(LEFT(AF61,3),'MKT name rule'!$B$2:$B$522,'MKT name rule'!$C$2:$C$522,"Not found") &amp; " " &amp; AH61
  )
)</f>
        <v>Not found Mini Tower</v>
      </c>
      <c r="C61" t="str">
        <f t="shared" si="0"/>
        <v>90PF05U1-M000C0</v>
      </c>
      <c r="D61" s="20" t="str">
        <f t="shared" si="1"/>
        <v>Not found Mini Tower (i5-13420H/8GB/512GB/Win 11 Home/PG500MV)</v>
      </c>
      <c r="E61" s="20" t="str">
        <f t="shared" si="2"/>
        <v>Intel® Core™ i5-13420H 2.1 GHz</v>
      </c>
      <c r="F61" t="str">
        <f t="shared" si="29"/>
        <v>Intel® UHD Graphics</v>
      </c>
      <c r="G61" t="str">
        <f t="shared" si="3"/>
        <v>Windows 11 Home</v>
      </c>
      <c r="H61" t="str">
        <f t="shared" si="4"/>
        <v>Not Included</v>
      </c>
      <c r="I61" t="str">
        <f t="shared" si="5"/>
        <v>21.5"</v>
      </c>
      <c r="J61" t="str">
        <f t="shared" si="6"/>
        <v>FHD (1920 x 1080) 16:9</v>
      </c>
      <c r="K61" t="str">
        <f t="shared" si="7"/>
        <v>250nits</v>
      </c>
      <c r="L61" t="str">
        <f t="shared" si="8"/>
        <v>8GB DDR5 U-DIMM</v>
      </c>
      <c r="M61" t="str">
        <f t="shared" si="9"/>
        <v>512GB M.2 2280 NVMe™ PCIe® 4.0 SSD</v>
      </c>
      <c r="N61" t="str">
        <f t="shared" si="10"/>
        <v>Front:
1x RJ45 Gigabit Ethernet
1x HDMI 1.4
1x Displayport 1.4
1x Kensington lock
4x USB 2.0 Type-A
Rear:
1x 3.5mm combo audio jack
1x USB 3.2 Gen 1 Type-C
2x USB 3.2 Gen 1 Type-A
1x 2 in 1 card reader SD / MMC
1x Smart card reader</v>
      </c>
      <c r="O61" t="str">
        <f t="shared" si="11"/>
        <v>06.00 kg</v>
      </c>
      <c r="P61" t="str">
        <f t="shared" si="12"/>
        <v>15.50 x 29.60 x 34.70 cm</v>
      </c>
      <c r="Q61" t="str">
        <f t="shared" si="13"/>
        <v>1x M.2 connector for WiFi</v>
      </c>
      <c r="R61" t="str">
        <f t="shared" si="14"/>
        <v>Wired keyboard (USB)
Wired optical mouse (USB)</v>
      </c>
      <c r="S61" t="str">
        <f t="shared" si="15"/>
        <v>No Battery</v>
      </c>
      <c r="T61" t="str">
        <f t="shared" si="16"/>
        <v>330W</v>
      </c>
      <c r="U61">
        <f t="shared" si="17"/>
        <v>0</v>
      </c>
      <c r="V61" t="str">
        <f t="shared" si="18"/>
        <v>Intel® Core™ i5-13420H Processor 2.1 GHz (12MB Cache, up to 4.6 GHz, 8 cores, 12 Threads)</v>
      </c>
      <c r="W61" t="str">
        <f t="shared" si="19"/>
        <v>Intel® Core™ i5-13420H 2.1</v>
      </c>
      <c r="X61" t="str">
        <f t="shared" si="20"/>
        <v>i5-13420H</v>
      </c>
      <c r="Y61" t="str">
        <f t="shared" si="21"/>
        <v>i5-13420H</v>
      </c>
      <c r="Z61" t="str">
        <f t="shared" si="30"/>
        <v>Win 11 Home</v>
      </c>
      <c r="AA61" t="str">
        <f t="shared" si="22"/>
        <v/>
      </c>
      <c r="AB61" t="str">
        <f t="shared" si="23"/>
        <v>8GB</v>
      </c>
      <c r="AC61" t="str">
        <f t="shared" si="24"/>
        <v>512GB</v>
      </c>
      <c r="AD61" t="str">
        <f t="shared" si="25"/>
        <v>1x RJ45 Gigabit Ethernet
1x HDMI 1.4
1x Displayport 1.4
1x Kensington lock
4x USB 2.0 Type-A</v>
      </c>
      <c r="AE61" t="str">
        <f t="shared" si="26"/>
        <v>1x 3.5mm combo audio jack
1x USB 3.2 Gen 1 Type-C
2x USB 3.2 Gen 1 Type-A
1x 2 in 1 card reader SD / MMC
1x Smart card reader</v>
      </c>
      <c r="AF61" t="str">
        <f t="shared" si="27"/>
        <v>PG500MV</v>
      </c>
      <c r="AG61" t="str" cm="1">
        <f t="array" ref="AG61">IF(AJ61="","",IFERROR(RIGHT(AF61,LEN(AF61)-MAX(ISNUMBER(--MID(AF61,_xlfn.SEQUENCE(LEN(AF61)),1))*_xlfn.SEQUENCE(LEN(AF61)))),""))</f>
        <v>MV</v>
      </c>
      <c r="AH61" t="str">
        <f t="shared" si="28"/>
        <v>Mini Tower</v>
      </c>
      <c r="AI61" s="27"/>
      <c r="AJ61" t="str">
        <v>90PF05U1-M000C0</v>
      </c>
      <c r="AK61" t="str">
        <v>PG500MV-585W</v>
      </c>
      <c r="AL61" t="str">
        <v>VSPF05U1-BU0010</v>
      </c>
      <c r="AM61" t="str">
        <v>15L</v>
      </c>
      <c r="AN61" t="str">
        <v>Gray</v>
      </c>
      <c r="AO61" t="str">
        <v>Mini tower</v>
      </c>
      <c r="AP61" t="str">
        <v>Windows 11 Home - ASUS recommends Windows 11 Pro for business</v>
      </c>
      <c r="AQ61" t="str">
        <v>1-month trial for new Microsoft 365 customers. Credit card required.</v>
      </c>
      <c r="AR61" t="str">
        <v>Intel® Core™ i5-13420H Processor 2.1 GHz (12MB Cache, up to 4.6 GHz, 8 cores, 12 Threads)</v>
      </c>
      <c r="AS61" t="str">
        <v>Air Cooler</v>
      </c>
      <c r="AT61">
        <v>0</v>
      </c>
      <c r="AU61" t="str">
        <v>8GB DDR5 U-DIMM</v>
      </c>
      <c r="AV61" t="str">
        <v>Memory speed is 5600MHz, but run at 4800~5200MHz</v>
      </c>
      <c r="AW61" t="str">
        <v>64GB</v>
      </c>
      <c r="AX61">
        <v>0</v>
      </c>
      <c r="AY61" t="str">
        <v>Intel® UHD Graphics</v>
      </c>
      <c r="AZ61" t="str">
        <v>512GB M.2 2280 NVMe™ PCIe® 4.0 SSD</v>
      </c>
      <c r="BA61" t="str">
        <v>Without optical drive</v>
      </c>
      <c r="BB61" t="str">
        <v>Intel WGI219V 10/100/1000 Mbps, non-vPro</v>
      </c>
      <c r="BC61" t="str">
        <v>High Definition 7.1 Channel Audio</v>
      </c>
      <c r="BD61" t="str">
        <v>Wi-Fi 6(802.11ax) (Dual band) 2*2 + Bluetooth® 5.4 Wireless Card</v>
      </c>
      <c r="BE61" s="58" t="str">
        <v>330W power supply (80+ Platinum, peak 660W)</v>
      </c>
      <c r="BF61" t="str">
        <v>1x RJ45 Gigabit Ethernet
1x HDMI 1.4
1x Displayport 1.4
1x Kensington lock
4x USB 2.0 Type-A</v>
      </c>
      <c r="BG61" t="str">
        <v>1x 3.5mm combo audio jack
1x USB 3.2 Gen 1 Type-C
2x USB 3.2 Gen 1 Type-A
1x 2 in 1 card reader SD / MMC
1x Smart card reader</v>
      </c>
      <c r="BH61" t="str">
        <v>3.5" x 1</v>
      </c>
      <c r="BI61" t="str">
        <v>2 x SATA 6.0Gb/s ports</v>
      </c>
      <c r="BJ61" t="str">
        <v>1x M.2 connector for WiFi</v>
      </c>
      <c r="BK61" t="str">
        <v>Wired keyboard (USB)
Wired optical mouse (USB)</v>
      </c>
      <c r="BL61" t="str">
        <v>3.5" HDD assembly kit</v>
      </c>
      <c r="BM61" t="str">
        <v>15.50 x 29.60 x 34.70 cm (6.10" x 11.65" x 13.66")</v>
      </c>
      <c r="BN61" t="str">
        <v>06.00 kg (13.23 lbs)</v>
      </c>
      <c r="BO61" t="str">
        <v>System diagnosis
Fan profile
AppDeals</v>
      </c>
      <c r="BP61" t="str">
        <v>MyASUS</v>
      </c>
      <c r="BQ61">
        <v>0</v>
      </c>
      <c r="BR61" t="str">
        <v>Discrete Trusted Platform Module (TPM) 2.0
HDD User Password Protection and Security
Kensington Security Slot™(7x 3mm)</v>
      </c>
      <c r="BS61" t="str">
        <v>McAfee® 1 years</v>
      </c>
      <c r="BT61" t="str">
        <v>EPEAT Silver
Energy star 8.0
REACH
RoHS</v>
      </c>
      <c r="BU61" t="str">
        <v>1Y Carry-In
 Accidental Damage Protection + 2Y Carry-In</v>
      </c>
    </row>
    <row r="62" spans="1:73" ht="14.4">
      <c r="A62" t="str">
        <v>PG500MV-585X</v>
      </c>
      <c r="B62" t="str">
        <f>IF(
  ISBLANK(AJ62),
  "",
  IF(
    LEFT(AF62,1)="S",
    _xlfn.XLOOKUP(LEFT(AF62,3),'MKT name rule'!$B$2:$B$522,'MKT name rule'!$C$2:$C$522,"Not found") &amp; " " &amp; AF62,
    _xlfn.XLOOKUP(LEFT(AF62,3),'MKT name rule'!$B$2:$B$522,'MKT name rule'!$C$2:$C$522,"Not found") &amp; " " &amp; AH62
  )
)</f>
        <v>Not found Mini Tower</v>
      </c>
      <c r="C62" t="str">
        <f t="shared" si="0"/>
        <v>90PF05U1-M000D0</v>
      </c>
      <c r="D62" s="20" t="str">
        <f t="shared" si="1"/>
        <v>Not found Mini Tower (i5-13420H/8GB/512GB/Win 11 Pro/PG500MV)</v>
      </c>
      <c r="E62" s="20" t="str">
        <f t="shared" si="2"/>
        <v>Intel® Core™ i5-13420H 2.1 GHz</v>
      </c>
      <c r="F62" t="str">
        <f t="shared" si="29"/>
        <v>Intel® UHD Graphics</v>
      </c>
      <c r="G62" t="str">
        <f t="shared" si="3"/>
        <v>Windows 11 Pro</v>
      </c>
      <c r="H62" t="str">
        <f t="shared" si="4"/>
        <v>Not Included</v>
      </c>
      <c r="I62" t="str">
        <f t="shared" si="5"/>
        <v>21.5"</v>
      </c>
      <c r="J62" t="str">
        <f t="shared" si="6"/>
        <v>FHD (1920 x 1080) 16:9</v>
      </c>
      <c r="K62" t="str">
        <f t="shared" si="7"/>
        <v>250nits</v>
      </c>
      <c r="L62" t="str">
        <f t="shared" si="8"/>
        <v>8GB DDR5 U-DIMM</v>
      </c>
      <c r="M62" t="str">
        <f t="shared" si="9"/>
        <v>512GB M.2 2280 NVMe™ PCIe® 4.0 SSD</v>
      </c>
      <c r="N62" t="str">
        <f t="shared" si="10"/>
        <v>Front:
1x RJ45 Gigabit Ethernet
1x HDMI 1.4
1x Displayport 1.4
1x Kensington lock
4x USB 2.0 Type-A
Rear:
1x 3.5mm combo audio jack
1x USB 3.2 Gen 1 Type-C
2x USB 3.2 Gen 1 Type-A
1x 2 in 1 card reader SD / MMC
1x Smart card reader</v>
      </c>
      <c r="O62" t="str">
        <f t="shared" si="11"/>
        <v>06.00 kg</v>
      </c>
      <c r="P62" t="str">
        <f t="shared" si="12"/>
        <v>15.50 x 29.60 x 34.70 cm</v>
      </c>
      <c r="Q62" t="str">
        <f t="shared" si="13"/>
        <v>1x M.2 connector for WiFi</v>
      </c>
      <c r="R62" t="str">
        <f t="shared" si="14"/>
        <v>Wired keyboard (USB)
Wired optical mouse (USB)</v>
      </c>
      <c r="S62" t="str">
        <f t="shared" si="15"/>
        <v>No Battery</v>
      </c>
      <c r="T62" t="str">
        <f t="shared" si="16"/>
        <v>330W</v>
      </c>
      <c r="U62">
        <f t="shared" si="17"/>
        <v>0</v>
      </c>
      <c r="V62" t="str">
        <f t="shared" si="18"/>
        <v>Intel® Core™ i5-13420H Processor 2.1 GHz (12MB Cache, up to 4.6 GHz, 8 cores, 12 Threads)</v>
      </c>
      <c r="W62" t="str">
        <f t="shared" si="19"/>
        <v>Intel® Core™ i5-13420H 2.1</v>
      </c>
      <c r="X62" t="str">
        <f t="shared" si="20"/>
        <v>i5-13420H</v>
      </c>
      <c r="Y62" t="str">
        <f t="shared" si="21"/>
        <v>i5-13420H</v>
      </c>
      <c r="Z62" t="str">
        <f t="shared" si="30"/>
        <v>Win 11 Pro</v>
      </c>
      <c r="AA62" t="str">
        <f t="shared" si="22"/>
        <v/>
      </c>
      <c r="AB62" t="str">
        <f t="shared" si="23"/>
        <v>8GB</v>
      </c>
      <c r="AC62" t="str">
        <f t="shared" si="24"/>
        <v>512GB</v>
      </c>
      <c r="AD62" t="str">
        <f t="shared" si="25"/>
        <v>1x RJ45 Gigabit Ethernet
1x HDMI 1.4
1x Displayport 1.4
1x Kensington lock
4x USB 2.0 Type-A</v>
      </c>
      <c r="AE62" t="str">
        <f t="shared" si="26"/>
        <v>1x 3.5mm combo audio jack
1x USB 3.2 Gen 1 Type-C
2x USB 3.2 Gen 1 Type-A
1x 2 in 1 card reader SD / MMC
1x Smart card reader</v>
      </c>
      <c r="AF62" t="str">
        <f t="shared" si="27"/>
        <v>PG500MV</v>
      </c>
      <c r="AG62" t="str" cm="1">
        <f t="array" ref="AG62">IF(AJ62="","",IFERROR(RIGHT(AF62,LEN(AF62)-MAX(ISNUMBER(--MID(AF62,_xlfn.SEQUENCE(LEN(AF62)),1))*_xlfn.SEQUENCE(LEN(AF62)))),""))</f>
        <v>MV</v>
      </c>
      <c r="AH62" t="str">
        <f t="shared" si="28"/>
        <v>Mini Tower</v>
      </c>
      <c r="AI62" s="27"/>
      <c r="AJ62" t="str">
        <v>90PF05U1-M000D0</v>
      </c>
      <c r="AK62" t="str">
        <v>PG500MV-585X</v>
      </c>
      <c r="AL62" t="str">
        <v>VSPF05U1-BU0010</v>
      </c>
      <c r="AM62" t="str">
        <v>15L</v>
      </c>
      <c r="AN62" t="str">
        <v>Gray</v>
      </c>
      <c r="AO62" t="str">
        <v>Mini tower</v>
      </c>
      <c r="AP62" t="str">
        <v>Windows 11 Pro - ASUS recommends Windows 11 Pro for business</v>
      </c>
      <c r="AQ62" t="str">
        <v>1-month trial for new Microsoft 365 customers. Credit card required.</v>
      </c>
      <c r="AR62" t="str">
        <v>Intel® Core™ i5-13420H Processor 2.1 GHz (12MB Cache, up to 4.6 GHz, 8 cores, 12 Threads)</v>
      </c>
      <c r="AS62" t="str">
        <v>Air Cooler</v>
      </c>
      <c r="AT62">
        <v>0</v>
      </c>
      <c r="AU62" t="str">
        <v>8GB DDR5 U-DIMM</v>
      </c>
      <c r="AV62" t="str">
        <v>Memory speed is 5600MHz, but run at 4800~5200MHz</v>
      </c>
      <c r="AW62" t="str">
        <v>64GB</v>
      </c>
      <c r="AX62">
        <v>0</v>
      </c>
      <c r="AY62" t="str">
        <v>Intel® UHD Graphics</v>
      </c>
      <c r="AZ62" t="str">
        <v>512GB M.2 2280 NVMe™ PCIe® 4.0 SSD</v>
      </c>
      <c r="BA62" t="str">
        <v>Without optical drive</v>
      </c>
      <c r="BB62" t="str">
        <v>Intel WGI219V 10/100/1000 Mbps, non-vPro</v>
      </c>
      <c r="BC62" t="str">
        <v>High Definition 7.1 Channel Audio</v>
      </c>
      <c r="BD62" t="str">
        <v>Wi-Fi 6(802.11ax) (Dual band) 2*2 + Bluetooth® 5.4 Wireless Card</v>
      </c>
      <c r="BE62" s="58" t="str">
        <v>330W power supply (80+ Platinum, peak 660W)</v>
      </c>
      <c r="BF62" t="str">
        <v>1x RJ45 Gigabit Ethernet
1x HDMI 1.4
1x Displayport 1.4
1x Kensington lock
4x USB 2.0 Type-A</v>
      </c>
      <c r="BG62" t="str">
        <v>1x 3.5mm combo audio jack
1x USB 3.2 Gen 1 Type-C
2x USB 3.2 Gen 1 Type-A
1x 2 in 1 card reader SD / MMC
1x Smart card reader</v>
      </c>
      <c r="BH62" t="str">
        <v>3.5" x 1</v>
      </c>
      <c r="BI62" t="str">
        <v>2 x SATA 6.0Gb/s ports</v>
      </c>
      <c r="BJ62" t="str">
        <v>1x M.2 connector for WiFi</v>
      </c>
      <c r="BK62" t="str">
        <v>Wired keyboard (USB)
Wired optical mouse (USB)</v>
      </c>
      <c r="BL62" t="str">
        <v>3.5" HDD assembly kit</v>
      </c>
      <c r="BM62" t="str">
        <v>15.50 x 29.60 x 34.70 cm (6.10" x 11.65" x 13.66")</v>
      </c>
      <c r="BN62" t="str">
        <v>06.00 kg (13.23 lbs)</v>
      </c>
      <c r="BO62" t="str">
        <v>System diagnosis
Fan profile
AppDeals</v>
      </c>
      <c r="BP62" t="str">
        <v>MyASUS</v>
      </c>
      <c r="BQ62">
        <v>0</v>
      </c>
      <c r="BR62" t="str">
        <v>Discrete Trusted Platform Module (TPM) 2.0
HDD User Password Protection and Security
Kensington Security Slot™(7x 3mm)</v>
      </c>
      <c r="BS62" t="str">
        <v>McAfee® 1 years</v>
      </c>
      <c r="BT62" t="str">
        <v>EPEAT Silver
Energy star 8.0
REACH
RoHS</v>
      </c>
      <c r="BU62" t="str">
        <v>1Y Carry-In
 Accidental Damage Protection + 2Y Carry-In</v>
      </c>
    </row>
    <row r="63" spans="1:73" ht="14.4">
      <c r="A63" t="str">
        <v>S500TE-585000003W</v>
      </c>
      <c r="B63" t="str">
        <f>IF(
  ISBLANK(AJ63),
  "",
  IF(
    LEFT(AF63,1)="S",
    _xlfn.XLOOKUP(LEFT(AF63,3),'MKT name rule'!$B$2:$B$522,'MKT name rule'!$C$2:$C$522,"Not found") &amp; " " &amp; AF63,
    _xlfn.XLOOKUP(LEFT(AF63,3),'MKT name rule'!$B$2:$B$522,'MKT name rule'!$C$2:$C$522,"Not found") &amp; " " &amp; AH63
  )
)</f>
        <v>Not found S500TE</v>
      </c>
      <c r="C63" t="str">
        <f t="shared" si="0"/>
        <v>90PF03Y3-M008S0</v>
      </c>
      <c r="D63" s="20" t="e">
        <f t="shared" si="1"/>
        <v>#VALUE!</v>
      </c>
      <c r="E63" s="20" t="e">
        <f t="shared" si="2"/>
        <v>#VALUE!</v>
      </c>
      <c r="F63" t="str">
        <f t="shared" si="29"/>
        <v>8GB DDR4 U-DIMM</v>
      </c>
      <c r="G63" t="str">
        <f t="shared" si="3"/>
        <v/>
      </c>
      <c r="H63" t="str">
        <f t="shared" si="4"/>
        <v>Not Included</v>
      </c>
      <c r="I63" t="str">
        <f t="shared" si="5"/>
        <v>21.5"</v>
      </c>
      <c r="J63" t="str">
        <f t="shared" si="6"/>
        <v>FHD (1920 x 1080) 16:9</v>
      </c>
      <c r="K63" t="str">
        <f t="shared" si="7"/>
        <v>250nits</v>
      </c>
      <c r="L63" t="str">
        <f t="shared" si="8"/>
        <v>Intel® Core™ i5-13400 Processor 2.5GHz (20MB Cache, up to 4.6GHz, 10 cores, 16 Threads)
N/A</v>
      </c>
      <c r="M63" t="str">
        <f t="shared" si="9"/>
        <v>64GB</v>
      </c>
      <c r="N63" t="str">
        <f t="shared" si="10"/>
        <v>Front:
High Definition 7.1 Channel Audio
Rear:
Wi-Fi 6(802.11ax) (Dual band) 2*2 + Bluetooth® 5.2 Wireless Card</v>
      </c>
      <c r="O63" t="str">
        <f t="shared" si="11"/>
        <v>Wired Keyboard</v>
      </c>
      <c r="P63" t="e">
        <f t="shared" si="12"/>
        <v>#N/A</v>
      </c>
      <c r="Q63" t="str">
        <f t="shared" si="13"/>
        <v>1x Headphone
1x MIC in
2x USB 2.0 Type-A
2x USB 3.2 Gen 1 Type-A</v>
      </c>
      <c r="R63" t="str">
        <f t="shared" si="14"/>
        <v>3.5" x 2</v>
      </c>
      <c r="S63" t="str">
        <f t="shared" si="15"/>
        <v>No Battery</v>
      </c>
      <c r="T63" t="str">
        <f t="shared" si="16"/>
        <v>Not Found</v>
      </c>
      <c r="U63" t="str">
        <f t="shared" si="17"/>
        <v>07.70 kg (16.98 lbs)</v>
      </c>
      <c r="V63" t="str">
        <f t="shared" si="18"/>
        <v>Tower</v>
      </c>
      <c r="W63" t="e">
        <f t="shared" si="19"/>
        <v>#VALUE!</v>
      </c>
      <c r="X63" t="e">
        <f t="shared" si="20"/>
        <v>#VALUE!</v>
      </c>
      <c r="Y63" t="e">
        <f t="shared" si="21"/>
        <v>#VALUE!</v>
      </c>
      <c r="Z63" t="str">
        <f t="shared" si="30"/>
        <v/>
      </c>
      <c r="AA63" t="str">
        <f t="shared" si="22"/>
        <v/>
      </c>
      <c r="AB63" t="str">
        <f t="shared" si="23"/>
        <v>Intel®</v>
      </c>
      <c r="AC63" t="e">
        <f t="shared" si="24"/>
        <v>#VALUE!</v>
      </c>
      <c r="AD63" t="str">
        <f t="shared" si="25"/>
        <v>High Definition 7.1 Channel Audio</v>
      </c>
      <c r="AE63" t="str">
        <f t="shared" si="26"/>
        <v>Wi-Fi 6(802.11ax) (Dual band) 2*2 + Bluetooth® 5.2 Wireless Card</v>
      </c>
      <c r="AF63" t="str">
        <f t="shared" si="27"/>
        <v>S500TE</v>
      </c>
      <c r="AG63" t="str" cm="1">
        <f t="array" ref="AG63">IF(AJ63="","",IFERROR(RIGHT(AF63,LEN(AF63)-MAX(ISNUMBER(--MID(AF63,_xlfn.SEQUENCE(LEN(AF63)),1))*_xlfn.SEQUENCE(LEN(AF63)))),""))</f>
        <v>TE</v>
      </c>
      <c r="AH63" t="str">
        <f t="shared" si="28"/>
        <v>Tower</v>
      </c>
      <c r="AI63" s="27"/>
      <c r="AJ63" t="str">
        <v>90PF03Y3-M008S0</v>
      </c>
      <c r="AK63" t="str">
        <v>S500TE-585000003W</v>
      </c>
      <c r="AL63" t="str">
        <v>4711387230220</v>
      </c>
      <c r="AM63" t="str">
        <v>197105230224</v>
      </c>
      <c r="AN63" t="str">
        <v>7.697</v>
      </c>
      <c r="AO63" t="str">
        <v>VSPF03Y2-BU0010</v>
      </c>
      <c r="AP63" t="str">
        <v>27L</v>
      </c>
      <c r="AQ63" t="str">
        <v>Black</v>
      </c>
      <c r="AR63" t="str">
        <v>Tower</v>
      </c>
      <c r="AS63" t="str">
        <v>Windows 11 Home - ASUS recommends Windows 11 Pro for business</v>
      </c>
      <c r="AT63" t="str">
        <v>1-month trial for new Microsoft 365 customers. Credit card required.</v>
      </c>
      <c r="AU63" t="str">
        <v>Intel® Core™ i5-13400 Processor 2.5GHz (20MB Cache, up to 4.6GHz, 10 cores, 16 Threads)
N/A</v>
      </c>
      <c r="AV63" t="str">
        <v/>
      </c>
      <c r="AW63" t="str">
        <v>Intel® B760 Chipset</v>
      </c>
      <c r="AX63" t="str">
        <v>8GB DDR4 U-DIMM</v>
      </c>
      <c r="AY63" t="str">
        <v>Memory speed is 3200MHz, but clock down by processor setting.</v>
      </c>
      <c r="AZ63" t="str">
        <v>64GB</v>
      </c>
      <c r="BA63" t="str">
        <v/>
      </c>
      <c r="BB63" t="str">
        <v>Intel® UHD Graphics</v>
      </c>
      <c r="BC63" t="str">
        <v>512GB M.2 2280 NVMe™ PCIe® 4.0 SSD</v>
      </c>
      <c r="BD63" t="str">
        <v>Without optical drive</v>
      </c>
      <c r="BE63" s="58" t="str">
        <v>Intel WGI219V 10/100/1000 Mbps, non-vPro</v>
      </c>
      <c r="BF63" t="str">
        <v>High Definition 7.1 Channel Audio</v>
      </c>
      <c r="BG63" t="str">
        <v>Wi-Fi 6(802.11ax) (Dual band) 2*2 + Bluetooth® 5.2 Wireless Card</v>
      </c>
      <c r="BH63" t="str">
        <v>300W power supply (80+ Bronze, peak 350W)</v>
      </c>
      <c r="BI63" t="str">
        <v>1x RJ45 Gigabit Ethernet
1x HDMI 1.4
1x VGA Port
1x Displayport 1.4
2x PS2
3 x Audio jacks
2x USB 2.0 Type-A
2x USB 3.2 Gen 1 Type-A</v>
      </c>
      <c r="BJ63" t="str">
        <v>1x Headphone
1x MIC in
2x USB 2.0 Type-A
2x USB 3.2 Gen 1 Type-A</v>
      </c>
      <c r="BK63" t="str">
        <v>3.5" x 2</v>
      </c>
      <c r="BL63" t="str">
        <v>4 x SATA 6.0Gb/s ports</v>
      </c>
      <c r="BM63" t="str">
        <v>2x M.2 connector for storage
1x PCIe® 4.0 x 16
2x PCIe® 3.0 x 1
1x M.2 connector for WiFi
2x DDR4 U-DIMM slot</v>
      </c>
      <c r="BN63" t="str">
        <v>Wired Keyboard (USB) with Antimicrobial Guard Technology
Wired optical Mouse (USB) with Antimicrobial Guard Technology</v>
      </c>
      <c r="BO63" t="str">
        <v>3.5" HDD assembly kit
M.2 2280 SSD assembly kit</v>
      </c>
      <c r="BP63" t="str">
        <v>17.60 x 39.30 x 38.50 cm (6.93" x 15.47" x 15.16")</v>
      </c>
      <c r="BQ63" t="str">
        <v>07.70 kg (16.98 lbs)</v>
      </c>
      <c r="BR63" t="str">
        <v>Fan profile
AppDeals
Link to MyASUS</v>
      </c>
      <c r="BS63" t="str">
        <v>MyASUS_x000D_
ASUS Business Manager</v>
      </c>
      <c r="BT63" t="str">
        <v/>
      </c>
      <c r="BU63" t="str">
        <v>HDD User Password Protection and Security
Kensington Security Slot™(7x 3mm)
Padlock loop
Trusted Platform Module (Firmware TPM)</v>
      </c>
    </row>
    <row r="64" spans="1:73" ht="14.4">
      <c r="A64" t="str">
        <v>S500TE-785030000W</v>
      </c>
      <c r="B64" t="str">
        <f>IF(
  ISBLANK(AJ64),
  "",
  IF(
    LEFT(AF64,1)="S",
    _xlfn.XLOOKUP(LEFT(AF64,3),'MKT name rule'!$B$2:$B$522,'MKT name rule'!$C$2:$C$522,"Not found") &amp; " " &amp; AF64,
    _xlfn.XLOOKUP(LEFT(AF64,3),'MKT name rule'!$B$2:$B$522,'MKT name rule'!$C$2:$C$522,"Not found") &amp; " " &amp; AH64
  )
)</f>
        <v>Not found S500TE</v>
      </c>
      <c r="C64" t="str">
        <f t="shared" si="0"/>
        <v>90PF03Y3-M008V0</v>
      </c>
      <c r="D64" s="20" t="e">
        <f t="shared" si="1"/>
        <v>#VALUE!</v>
      </c>
      <c r="E64" s="20" t="e">
        <f t="shared" si="2"/>
        <v>#VALUE!</v>
      </c>
      <c r="F64" t="str">
        <f t="shared" si="29"/>
        <v>8GB DDR4 U-DIMM</v>
      </c>
      <c r="G64" t="str">
        <f t="shared" si="3"/>
        <v/>
      </c>
      <c r="H64" t="str">
        <f t="shared" si="4"/>
        <v>Not Included</v>
      </c>
      <c r="I64" t="str">
        <f t="shared" si="5"/>
        <v>21.5"</v>
      </c>
      <c r="J64" t="str">
        <f t="shared" si="6"/>
        <v>FHD (1920 x 1080) 16:9</v>
      </c>
      <c r="K64" t="str">
        <f t="shared" si="7"/>
        <v>250nits</v>
      </c>
      <c r="L64" t="str">
        <f t="shared" si="8"/>
        <v>Intel® Core™ i7-13700 Processor 2.1GHz (30MB Cache, up to 5.1GHz, 16 cores, 24 Threads)
N/A</v>
      </c>
      <c r="M64" t="str">
        <f t="shared" si="9"/>
        <v>64GB</v>
      </c>
      <c r="N64" t="str">
        <f t="shared" si="10"/>
        <v>Front:
High Definition 7.1 Channel Audio
Rear:
Wi-Fi 6(802.11ax) (Dual band) 2*2 + Bluetooth® 5.2 Wireless Card</v>
      </c>
      <c r="O64" t="str">
        <f t="shared" si="11"/>
        <v>Wired Keyboard</v>
      </c>
      <c r="P64" t="e">
        <f t="shared" si="12"/>
        <v>#N/A</v>
      </c>
      <c r="Q64" t="str">
        <f t="shared" si="13"/>
        <v>1x Headphone
1x MIC in
2x USB 2.0 Type-A
2x USB 3.2 Gen 1 Type-A</v>
      </c>
      <c r="R64" t="str">
        <f t="shared" si="14"/>
        <v>3.5" x 2</v>
      </c>
      <c r="S64" t="str">
        <f t="shared" si="15"/>
        <v>No Battery</v>
      </c>
      <c r="T64" t="str">
        <f t="shared" si="16"/>
        <v>Not Found</v>
      </c>
      <c r="U64" t="str">
        <f t="shared" si="17"/>
        <v>07.70 kg (16.98 lbs)</v>
      </c>
      <c r="V64" t="str">
        <f t="shared" si="18"/>
        <v>Tower</v>
      </c>
      <c r="W64" t="e">
        <f t="shared" si="19"/>
        <v>#VALUE!</v>
      </c>
      <c r="X64" t="e">
        <f t="shared" si="20"/>
        <v>#VALUE!</v>
      </c>
      <c r="Y64" t="e">
        <f t="shared" si="21"/>
        <v>#VALUE!</v>
      </c>
      <c r="Z64" t="str">
        <f t="shared" si="30"/>
        <v/>
      </c>
      <c r="AA64" t="str">
        <f t="shared" si="22"/>
        <v/>
      </c>
      <c r="AB64" t="str">
        <f t="shared" si="23"/>
        <v>Intel®</v>
      </c>
      <c r="AC64" t="e">
        <f t="shared" si="24"/>
        <v>#VALUE!</v>
      </c>
      <c r="AD64" t="str">
        <f t="shared" si="25"/>
        <v>High Definition 7.1 Channel Audio</v>
      </c>
      <c r="AE64" t="str">
        <f t="shared" si="26"/>
        <v>Wi-Fi 6(802.11ax) (Dual band) 2*2 + Bluetooth® 5.2 Wireless Card</v>
      </c>
      <c r="AF64" t="str">
        <f t="shared" si="27"/>
        <v>S500TE</v>
      </c>
      <c r="AG64" t="str" cm="1">
        <f t="array" ref="AG64">IF(AJ64="","",IFERROR(RIGHT(AF64,LEN(AF64)-MAX(ISNUMBER(--MID(AF64,_xlfn.SEQUENCE(LEN(AF64)),1))*_xlfn.SEQUENCE(LEN(AF64)))),""))</f>
        <v>TE</v>
      </c>
      <c r="AH64" t="str">
        <f t="shared" si="28"/>
        <v>Tower</v>
      </c>
      <c r="AI64" s="27"/>
      <c r="AJ64" t="str">
        <v>90PF03Y3-M008V0</v>
      </c>
      <c r="AK64" t="str">
        <v>S500TE-785030000W</v>
      </c>
      <c r="AL64" t="str">
        <v>4711387272039</v>
      </c>
      <c r="AM64" t="str">
        <v>197105272033</v>
      </c>
      <c r="AN64" t="str">
        <v>7.697</v>
      </c>
      <c r="AO64" t="str">
        <v>VSPF03Y2-BU0010</v>
      </c>
      <c r="AP64" t="str">
        <v>27L</v>
      </c>
      <c r="AQ64" t="str">
        <v>Black</v>
      </c>
      <c r="AR64" t="str">
        <v>Tower</v>
      </c>
      <c r="AS64" t="str">
        <v>Windows 11 Home - ASUS recommends Windows 11 Pro for business</v>
      </c>
      <c r="AT64" t="str">
        <v>1-month trial for new Microsoft 365 customers. Credit card required.</v>
      </c>
      <c r="AU64" t="str">
        <v>Intel® Core™ i7-13700 Processor 2.1GHz (30MB Cache, up to 5.1GHz, 16 cores, 24 Threads)
N/A</v>
      </c>
      <c r="AV64" t="str">
        <v/>
      </c>
      <c r="AW64" t="str">
        <v>Intel® B760 Chipset</v>
      </c>
      <c r="AX64" t="str">
        <v>8GB DDR4 U-DIMM</v>
      </c>
      <c r="AY64" t="str">
        <v>Memory speed is 3200MHz, but clock down by processor setting.</v>
      </c>
      <c r="AZ64" t="str">
        <v>64GB</v>
      </c>
      <c r="BA64" t="str">
        <v>NVIDIA® GeForce® GT1030 2GB : 1x DVI, 1x HDMI</v>
      </c>
      <c r="BB64" t="str">
        <v>Intel® UHD Graphics</v>
      </c>
      <c r="BC64" t="str">
        <v>512GB M.2 2280 NVMe™ PCIe® 4.0 SSD</v>
      </c>
      <c r="BD64" t="str">
        <v>Without optical drive</v>
      </c>
      <c r="BE64" s="58" t="str">
        <v>Intel WGI219V 10/100/1000 Mbps, non-vPro</v>
      </c>
      <c r="BF64" t="str">
        <v>High Definition 7.1 Channel Audio</v>
      </c>
      <c r="BG64" t="str">
        <v>Wi-Fi 6(802.11ax) (Dual band) 2*2 + Bluetooth® 5.2 Wireless Card</v>
      </c>
      <c r="BH64" t="str">
        <v>500W power supply (80+ Bronze, peak 550W)</v>
      </c>
      <c r="BI64" t="str">
        <v>1x RJ45 Gigabit Ethernet
1x HDMI 1.4
1x VGA Port
1x Displayport 1.4
2x PS2
3 x Audio jacks
2x USB 2.0 Type-A
2x USB 3.2 Gen 1 Type-A</v>
      </c>
      <c r="BJ64" t="str">
        <v>1x Headphone
1x MIC in
2x USB 2.0 Type-A
2x USB 3.2 Gen 1 Type-A</v>
      </c>
      <c r="BK64" t="str">
        <v>3.5" x 2</v>
      </c>
      <c r="BL64" t="str">
        <v>4 x SATA 6.0Gb/s ports</v>
      </c>
      <c r="BM64" t="str">
        <v>2x M.2 connector for storage
1x PCIe® 4.0 x 16
2x PCIe® 3.0 x 1
1x M.2 connector for WiFi
2x DDR4 U-DIMM slot</v>
      </c>
      <c r="BN64" t="str">
        <v>Wired Keyboard (USB) with Antimicrobial Guard Technology
Wired optical Mouse (USB) with Antimicrobial Guard Technology</v>
      </c>
      <c r="BO64" t="str">
        <v>3.5" HDD assembly kit
M.2 2280 SSD assembly kit</v>
      </c>
      <c r="BP64" t="str">
        <v>17.60 x 39.30 x 38.50 cm (6.93" x 15.47" x 15.16")</v>
      </c>
      <c r="BQ64" t="str">
        <v>07.70 kg (16.98 lbs)</v>
      </c>
      <c r="BR64" t="str">
        <v>Fan profile
AppDeals
Link to MyASUS</v>
      </c>
      <c r="BS64" t="str">
        <v>MyASUS_x000D_
ASUS Business Manager</v>
      </c>
      <c r="BT64" t="str">
        <v/>
      </c>
      <c r="BU64" t="str">
        <v>HDD User Password Protection and Security
Kensington Security Slot™(7x 3mm)
Padlock loop
Trusted Platform Module (Firmware TPM)</v>
      </c>
    </row>
    <row r="65" spans="1:73" ht="14.4">
      <c r="A65" t="str">
        <v>S501ME-382000013W</v>
      </c>
      <c r="B65" t="str">
        <f>IF(
  ISBLANK(AJ65),
  "",
  IF(
    LEFT(AF65,1)="S",
    _xlfn.XLOOKUP(LEFT(AF65,3),'MKT name rule'!$B$2:$B$522,'MKT name rule'!$C$2:$C$522,"Not found") &amp; " " &amp; AF65,
    _xlfn.XLOOKUP(LEFT(AF65,3),'MKT name rule'!$B$2:$B$522,'MKT name rule'!$C$2:$C$522,"Not found") &amp; " " &amp; AH65
  )
)</f>
        <v>Not found S501ME</v>
      </c>
      <c r="C65" t="str">
        <f t="shared" si="0"/>
        <v>90PF0461-M00C20</v>
      </c>
      <c r="D65" s="20" t="e">
        <f t="shared" si="1"/>
        <v>#VALUE!</v>
      </c>
      <c r="E65" s="20" t="e">
        <f t="shared" si="2"/>
        <v>#VALUE!</v>
      </c>
      <c r="F65" t="str">
        <f t="shared" si="29"/>
        <v>8GB DDR4 U-DIMM</v>
      </c>
      <c r="G65" t="str">
        <f t="shared" si="3"/>
        <v/>
      </c>
      <c r="H65" t="str">
        <f t="shared" si="4"/>
        <v>Not Included</v>
      </c>
      <c r="I65" t="str">
        <f t="shared" si="5"/>
        <v>21.5"</v>
      </c>
      <c r="J65" t="str">
        <f t="shared" si="6"/>
        <v>FHD (1920 x 1080) 16:9</v>
      </c>
      <c r="K65" t="str">
        <f t="shared" si="7"/>
        <v>250nits</v>
      </c>
      <c r="L65" t="str">
        <f t="shared" si="8"/>
        <v>Intel® Core™ i3-13100 Processor 3.4GHz (12MB Cache, up to 4.5GHz, 4 cores, 8 Threads)
N/A</v>
      </c>
      <c r="M65" t="str">
        <f t="shared" si="9"/>
        <v>64GB</v>
      </c>
      <c r="N65" t="str">
        <f t="shared" si="10"/>
        <v>Front:
High Definition 7.1 Channel Audio
Rear:
Wi-Fi 6(802.11ax) (Dual band) 2*2 + Bluetooth® 5.2 Wireless Card</v>
      </c>
      <c r="O65" t="str">
        <f t="shared" si="11"/>
        <v>Wired Keyboard</v>
      </c>
      <c r="P65" t="e">
        <f t="shared" si="12"/>
        <v>#N/A</v>
      </c>
      <c r="Q65" t="str">
        <f t="shared" si="13"/>
        <v>1x Headphone
1x MIC in
2x USB 2.0 Type-A
2x USB 3.2 Gen 1 Type-A</v>
      </c>
      <c r="R65" t="str">
        <f t="shared" si="14"/>
        <v>3.5" x 1</v>
      </c>
      <c r="S65" t="str">
        <f t="shared" si="15"/>
        <v>No Battery</v>
      </c>
      <c r="T65" t="str">
        <f t="shared" si="16"/>
        <v>Not Found</v>
      </c>
      <c r="U65" t="str">
        <f t="shared" si="17"/>
        <v>05.90 kg (13.01 lbs)</v>
      </c>
      <c r="V65" t="str">
        <f t="shared" si="18"/>
        <v>Mini tower</v>
      </c>
      <c r="W65" t="e">
        <f t="shared" si="19"/>
        <v>#VALUE!</v>
      </c>
      <c r="X65" t="e">
        <f t="shared" si="20"/>
        <v>#VALUE!</v>
      </c>
      <c r="Y65" t="e">
        <f t="shared" si="21"/>
        <v>#VALUE!</v>
      </c>
      <c r="Z65" t="str">
        <f t="shared" si="30"/>
        <v/>
      </c>
      <c r="AA65" t="str">
        <f t="shared" si="22"/>
        <v/>
      </c>
      <c r="AB65" t="str">
        <f t="shared" si="23"/>
        <v>Intel®</v>
      </c>
      <c r="AC65" t="e">
        <f t="shared" si="24"/>
        <v>#VALUE!</v>
      </c>
      <c r="AD65" t="str">
        <f t="shared" si="25"/>
        <v>High Definition 7.1 Channel Audio</v>
      </c>
      <c r="AE65" t="str">
        <f t="shared" si="26"/>
        <v>Wi-Fi 6(802.11ax) (Dual band) 2*2 + Bluetooth® 5.2 Wireless Card</v>
      </c>
      <c r="AF65" t="str">
        <f t="shared" si="27"/>
        <v>S501ME</v>
      </c>
      <c r="AG65" t="str" cm="1">
        <f t="array" ref="AG65">IF(AJ65="","",IFERROR(RIGHT(AF65,LEN(AF65)-MAX(ISNUMBER(--MID(AF65,_xlfn.SEQUENCE(LEN(AF65)),1))*_xlfn.SEQUENCE(LEN(AF65)))),""))</f>
        <v>ME</v>
      </c>
      <c r="AH65" t="str">
        <f t="shared" ref="AH65:AH84" si="31">IF(ISBLANK(AJ65),"",IF(AG65="SE", "SFF",
 IF(AG65="SER", "SFF",
IF(AG65="SV","SFF",
 IF(OR(AG65="MER", AG65="MV",AG65="ME"), "Mini Tower",
 IF(AG65="TE", "Tower",
 "Nope"))))))</f>
        <v>Mini Tower</v>
      </c>
      <c r="AI65" s="27"/>
      <c r="AJ65" t="str">
        <v>90PF0461-M00C20</v>
      </c>
      <c r="AK65" t="str">
        <v>S501ME-382000013W</v>
      </c>
      <c r="AL65" t="str">
        <v>4711387364406</v>
      </c>
      <c r="AM65" t="str">
        <v>197105364400</v>
      </c>
      <c r="AN65" t="str">
        <v>5.897</v>
      </c>
      <c r="AO65" t="str">
        <v>VSPF0461-BU0040</v>
      </c>
      <c r="AP65" t="str">
        <v>15L</v>
      </c>
      <c r="AQ65" t="str">
        <v>Black</v>
      </c>
      <c r="AR65" t="str">
        <v>Mini tower</v>
      </c>
      <c r="AS65" t="str">
        <v>Windows 11 Home - ASUS recommends Windows 11 Pro for business</v>
      </c>
      <c r="AT65" t="str">
        <v>1-month trial for new Microsoft 365 customers. Credit card required.</v>
      </c>
      <c r="AU65" t="str">
        <v>Intel® Core™ i3-13100 Processor 3.4GHz (12MB Cache, up to 4.5GHz, 4 cores, 8 Threads)
N/A</v>
      </c>
      <c r="AV65" t="str">
        <v>Air Cooler</v>
      </c>
      <c r="AW65" t="str">
        <v>Intel® B760 Chipset</v>
      </c>
      <c r="AX65" t="str">
        <v>8GB DDR4 U-DIMM</v>
      </c>
      <c r="AY65" t="str">
        <v>Memory speed is 3200MHz, but clock down by processor setting.</v>
      </c>
      <c r="AZ65" t="str">
        <v>64GB</v>
      </c>
      <c r="BA65" t="str">
        <v>N/A</v>
      </c>
      <c r="BB65" t="str">
        <v>Intel® UHD Graphics 770</v>
      </c>
      <c r="BC65" t="str">
        <v>256GB M.2 2280 NVMe™ PCIe® 4.0 SSD</v>
      </c>
      <c r="BD65" t="str">
        <v>Without optical drive</v>
      </c>
      <c r="BE65" s="58" t="str">
        <v>Intel WGI219V 10/100/1000 Mbps, non-vPro</v>
      </c>
      <c r="BF65" t="str">
        <v>High Definition 7.1 Channel Audio</v>
      </c>
      <c r="BG65" t="str">
        <v>Wi-Fi 6(802.11ax) (Dual band) 2*2 + Bluetooth® 5.2 Wireless Card</v>
      </c>
      <c r="BH65" t="str">
        <v>300W power supply (80+ Bronze, peak 350W)</v>
      </c>
      <c r="BI65" t="str">
        <v>1x RJ45 Gigabit Ethernet
1x HDMI 1.4
1x VGA Port
1x Displayport 1.4
2x PS2
3 x Audio jacks
2x USB 2.0 Type-A
2x USB 3.2 Gen 1 Type-A</v>
      </c>
      <c r="BJ65" t="str">
        <v>1x Headphone
1x MIC in
2x USB 2.0 Type-A
2x USB 3.2 Gen 1 Type-A</v>
      </c>
      <c r="BK65" t="str">
        <v>3.5" x 1</v>
      </c>
      <c r="BL65" t="str">
        <v>4 x SATA 6.0Gb/s ports</v>
      </c>
      <c r="BM65" t="str">
        <v>2x M.2 connector for storage
1x PCIe® 4.0 x 16
2x PCIe® 3.0 x 1
1x M.2 connector for WiFi
2x DDR4 U-DIMM slot</v>
      </c>
      <c r="BN65" t="str">
        <v>Wired Keyboard (USB) with Antimicrobial Guard Technology
Wired optical Mouse (USB) with Antimicrobial Guard Technology</v>
      </c>
      <c r="BO65" t="str">
        <v>3.5" HDD assembly kit
M.2 2280 SSD assembly kit</v>
      </c>
      <c r="BP65" t="str">
        <v>16.00 x 31.89 x 36.78 cm (6.30" x 12.56" x 14.48")</v>
      </c>
      <c r="BQ65" t="str">
        <v>05.90 kg (13.01 lbs)</v>
      </c>
      <c r="BR65" t="str">
        <v>System diagnosis
Fan profile
AppDeals
Link to MyASUS</v>
      </c>
      <c r="BS65" t="str">
        <v>McAfee
MyASUS</v>
      </c>
      <c r="BT65" t="str">
        <v/>
      </c>
      <c r="BU65" t="str">
        <v>Kensington Security Slot™(7x 3mm)</v>
      </c>
    </row>
    <row r="66" spans="1:73" ht="14.4">
      <c r="A66" t="str">
        <v>S501ME-385000013W</v>
      </c>
      <c r="B66" t="str">
        <f>IF(
  ISBLANK(AJ66),
  "",
  IF(
    LEFT(AF66,1)="S",
    _xlfn.XLOOKUP(LEFT(AF66,3),'MKT name rule'!$B$2:$B$522,'MKT name rule'!$C$2:$C$522,"Not found") &amp; " " &amp; AF66,
    _xlfn.XLOOKUP(LEFT(AF66,3),'MKT name rule'!$B$2:$B$522,'MKT name rule'!$C$2:$C$522,"Not found") &amp; " " &amp; AH66
  )
)</f>
        <v>Not found S501ME</v>
      </c>
      <c r="C66" t="str">
        <f t="shared" ref="C66:C129" si="32">IF(ISBLANK(A66), "", AJ66)</f>
        <v>90PF0461-M00C30</v>
      </c>
      <c r="D66" s="20" t="e">
        <f t="shared" ref="D66:D129" si="33">IF(ISBLANK(A66),"",B66&amp;" ("&amp;Y66&amp;"/"&amp;AB66&amp;"/"&amp;AC66&amp;AA66&amp;"/"&amp;Z66&amp;"/"&amp;AF66&amp;")")</f>
        <v>#VALUE!</v>
      </c>
      <c r="E66" s="20" t="e">
        <f t="shared" ref="E66:E129" si="34">IF(
  ISBLANK(A66),
  "",
  TRIM(SUBSTITUTE(
    SUBSTITUTE(
      SUBSTITUTE(
        SUBSTITUTE(V66, CHAR(10), ""),
        MID(V66, FIND("(", V66), FIND(")", V66) - FIND("(", V66) + 1),
        ""
      ),
      "Processor", ""
    ),
    "N/A", ""
  ))
)</f>
        <v>#VALUE!</v>
      </c>
      <c r="F66" t="str">
        <f t="shared" si="29"/>
        <v>8GB DDR4 U-DIMM</v>
      </c>
      <c r="G66" t="str">
        <f t="shared" ref="G66:G129" si="35">IF(ISBLANK(A66),"",IF(ISNUMBER(SEARCH("Windows 11 Home",AP66)),"Windows 11 Home",IF(ISNUMBER(SEARCH("Windows 11 Pro",AP66)),"Windows 11 Pro",IF(ISNUMBER(SEARCH("Chrome",AP66)),"ChromeOS",""))))</f>
        <v/>
      </c>
      <c r="H66" t="str">
        <f t="shared" ref="H66:H129" si="36">IF(
  ISBLANK(A66),
  "",
  IF(ISNUMBER(SEARCH("Office", AQ66)), AQ66, "Not Included")
)</f>
        <v>Not Included</v>
      </c>
      <c r="I66" t="str">
        <f t="shared" ref="I66:I129" si="37">IF(ISBLANK(A66), "", "21.5""")</f>
        <v>21.5"</v>
      </c>
      <c r="J66" t="str">
        <f t="shared" ref="J66:J129" si="38">IF(ISBLANK(A66),"","FHD (1920 x 1080) 16:9")</f>
        <v>FHD (1920 x 1080) 16:9</v>
      </c>
      <c r="K66" t="str">
        <f t="shared" ref="K66:K129" si="39">IF(ISBLANK(A66),"","250nits")</f>
        <v>250nits</v>
      </c>
      <c r="L66" t="str">
        <f t="shared" ref="L66:L129" si="40">IF(ISBLANK(A66), "", AU66)</f>
        <v>Intel® Core™ i3-13100 Processor 3.4GHz (12MB Cache, up to 4.5GHz, 4 cores, 8 Threads)
N/A</v>
      </c>
      <c r="M66" t="str">
        <f t="shared" ref="M66:M129" si="41">IF(ISBLANK(A66), "", AZ66)</f>
        <v>64GB</v>
      </c>
      <c r="N66" t="str">
        <f t="shared" ref="N66:N129" si="42">IF(
  AND(LEN(TRIM(AD66))=0, LEN(TRIM(AE66))=0),
  "",
  IF(LEN(TRIM(AD66))&gt;0, "Front:" &amp; CHAR(10) &amp; AD66 &amp; CHAR(10) &amp; CHAR(10), "") &amp;
  IF(LEN(TRIM(AE66))&gt;0, "Rear:" &amp; CHAR(10) &amp; AE66, "")
)</f>
        <v>Front:
High Definition 7.1 Channel Audio
Rear:
Wi-Fi 6(802.11ax) (Dual band) 2*2 + Bluetooth® 5.2 Wireless Card</v>
      </c>
      <c r="O66" t="str">
        <f t="shared" ref="O66:O129" si="43">IF(ISBLANK(A66), "", _xlfn.TEXTBEFORE(BN66, " ("))</f>
        <v>Wired Keyboard</v>
      </c>
      <c r="P66" t="e">
        <f t="shared" ref="P66:P129" si="44">IF(ISBLANK(A66), "", _xlfn.TEXTBEFORE(BM66, " ("))</f>
        <v>#N/A</v>
      </c>
      <c r="Q66" t="str">
        <f t="shared" ref="Q66:Q129" si="45">IF(ISBLANK(A66), "", BJ66)</f>
        <v>1x Headphone
1x MIC in
2x USB 2.0 Type-A
2x USB 3.2 Gen 1 Type-A</v>
      </c>
      <c r="R66" t="str">
        <f t="shared" ref="R66:R129" si="46">IF(ISBLANK(A66), "", BK66)</f>
        <v>3.5" x 1</v>
      </c>
      <c r="S66" t="str">
        <f t="shared" ref="S66:S129" si="47">IF(ISBLANK(A66),"","No Battery")</f>
        <v>No Battery</v>
      </c>
      <c r="T66" t="str">
        <f t="shared" ref="T66:T129" si="48">IF(ISBLANK(A66), "", IFERROR(_xlfn.TEXTBEFORE(BE66, " power"), "Not Found"))</f>
        <v>Not Found</v>
      </c>
      <c r="U66" t="str">
        <f t="shared" ref="U66:U129" si="49">IF(ISBLANK(A66), "", IF(BQ66 = "N/A", "", BQ66))</f>
        <v>05.90 kg (13.01 lbs)</v>
      </c>
      <c r="V66" t="str">
        <f t="shared" ref="V66:V129" si="50">IF(ISBLANK(A66), "", AR66)</f>
        <v>Mini tower</v>
      </c>
      <c r="W66" t="e">
        <f t="shared" ref="W66:W129" si="51">IF(
  ISBLANK(A66),
  "",
  LEFT(V66, SEARCH("processor", LOWER(V66)) - 1) &amp;
  MID(V66, SEARCH("processor", LOWER(V66)) + 10, FIND(" ", MID(V66, SEARCH("processor", LOWER(V66)) + 10, 20)) - 1)
)</f>
        <v>#VALUE!</v>
      </c>
      <c r="X66" t="e">
        <f t="shared" ref="X66:X129" si="52">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#VALUE!</v>
      </c>
      <c r="Y66" t="e">
        <f t="shared" ref="Y66:Y129" si="53">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#VALUE!</v>
      </c>
      <c r="Z66" t="str">
        <f t="shared" si="30"/>
        <v/>
      </c>
      <c r="AA66" t="str">
        <f t="shared" ref="AA66:AA129" si="54">IF(
  ISBLANK(F66),
  "",
  IF(
    ISNUMBER(SEARCH("RTX", F66)),
    "/" &amp; LEFT(MID(F66, SEARCH("RTX", F66), 15),
               IFERROR(SEARCH(" ", MID(F66, SEARCH("RTX", F66), 15), 6) - 1, 15)),
    ""
  )
)</f>
        <v/>
      </c>
      <c r="AB66" t="str">
        <f t="shared" ref="AB66:AB129" si="55">IF(
  ISBLANK(A66),
  "",
  LEFT(L66, FIND(" ", L66) - 1)
)</f>
        <v>Intel®</v>
      </c>
      <c r="AC66" t="e">
        <f t="shared" ref="AC66:AC129" si="56">IF(ISBLANK(A66),"",LEFT(M66,FIND(" ",M66)-1))</f>
        <v>#VALUE!</v>
      </c>
      <c r="AD66" t="str">
        <f t="shared" ref="AD66:AD129" si="57">IF(ISBLANK(A66), "", BF66)</f>
        <v>High Definition 7.1 Channel Audio</v>
      </c>
      <c r="AE66" t="str">
        <f t="shared" ref="AE66:AE129" si="58">IF(ISBLANK(A66), "", BG66)</f>
        <v>Wi-Fi 6(802.11ax) (Dual band) 2*2 + Bluetooth® 5.2 Wireless Card</v>
      </c>
      <c r="AF66" t="str">
        <f t="shared" ref="AF66:AF129" si="59">IF(ISBLANK(A66),"",IFERROR(_xlfn.TEXTBEFORE(A66, "-"), A66))</f>
        <v>S501ME</v>
      </c>
      <c r="AG66" t="str" cm="1">
        <f t="array" ref="AG66">IF(AJ66="","",IFERROR(RIGHT(AF66,LEN(AF66)-MAX(ISNUMBER(--MID(AF66,_xlfn.SEQUENCE(LEN(AF66)),1))*_xlfn.SEQUENCE(LEN(AF66)))),""))</f>
        <v>ME</v>
      </c>
      <c r="AH66" t="str">
        <f t="shared" si="31"/>
        <v>Mini Tower</v>
      </c>
      <c r="AI66" s="27"/>
      <c r="AJ66" t="str">
        <v>90PF0461-M00C30</v>
      </c>
      <c r="AK66" t="str">
        <v>S501ME-385000013W</v>
      </c>
      <c r="AL66" t="str">
        <v>4711387364413</v>
      </c>
      <c r="AM66" t="str">
        <v>197105364417</v>
      </c>
      <c r="AN66" t="str">
        <v>5.897</v>
      </c>
      <c r="AO66" t="str">
        <v>VSPF0461-BU0040</v>
      </c>
      <c r="AP66" t="str">
        <v>15L</v>
      </c>
      <c r="AQ66" t="str">
        <v>Black</v>
      </c>
      <c r="AR66" t="str">
        <v>Mini tower</v>
      </c>
      <c r="AS66" t="str">
        <v>Windows 11 Home - ASUS recommends Windows 11 Pro for business</v>
      </c>
      <c r="AT66" t="str">
        <v>1-month trial for new Microsoft 365 customers. Credit card required.</v>
      </c>
      <c r="AU66" t="str">
        <v>Intel® Core™ i3-13100 Processor 3.4GHz (12MB Cache, up to 4.5GHz, 4 cores, 8 Threads)
N/A</v>
      </c>
      <c r="AV66" t="str">
        <v>Air Cooler</v>
      </c>
      <c r="AW66" t="str">
        <v>Intel® B760 Chipset</v>
      </c>
      <c r="AX66" t="str">
        <v>8GB DDR4 U-DIMM</v>
      </c>
      <c r="AY66" t="str">
        <v>Memory speed is 3200MHz, but clock down by processor setting.</v>
      </c>
      <c r="AZ66" t="str">
        <v>64GB</v>
      </c>
      <c r="BA66" t="str">
        <v>N/A</v>
      </c>
      <c r="BB66" t="str">
        <v>Intel® UHD Graphics 770</v>
      </c>
      <c r="BC66" t="str">
        <v>512GB M.2 2280 NVMe™ PCIe® 4.0 SSD</v>
      </c>
      <c r="BD66" t="str">
        <v>Without optical drive</v>
      </c>
      <c r="BE66" s="58" t="str">
        <v>Intel WGI219V 10/100/1000 Mbps, non-vPro</v>
      </c>
      <c r="BF66" t="str">
        <v>High Definition 7.1 Channel Audio</v>
      </c>
      <c r="BG66" t="str">
        <v>Wi-Fi 6(802.11ax) (Dual band) 2*2 + Bluetooth® 5.2 Wireless Card</v>
      </c>
      <c r="BH66" t="str">
        <v>300W power supply (80+ Bronze, peak 350W)</v>
      </c>
      <c r="BI66" t="str">
        <v>1x RJ45 Gigabit Ethernet
1x HDMI 1.4
1x VGA Port
1x Displayport 1.4
2x PS2
3 x Audio jacks
2x USB 2.0 Type-A
2x USB 3.2 Gen 1 Type-A</v>
      </c>
      <c r="BJ66" t="str">
        <v>1x Headphone
1x MIC in
2x USB 2.0 Type-A
2x USB 3.2 Gen 1 Type-A</v>
      </c>
      <c r="BK66" t="str">
        <v>3.5" x 1</v>
      </c>
      <c r="BL66" t="str">
        <v>4 x SATA 6.0Gb/s ports</v>
      </c>
      <c r="BM66" t="str">
        <v>2x M.2 connector for storage
1x PCIe® 4.0 x 16
2x PCIe® 3.0 x 1
1x M.2 connector for WiFi
2x DDR4 U-DIMM slot</v>
      </c>
      <c r="BN66" t="str">
        <v>Wired Keyboard (USB) with Antimicrobial Guard Technology
Wired optical Mouse (USB) with Antimicrobial Guard Technology</v>
      </c>
      <c r="BO66" t="str">
        <v>3.5" HDD assembly kit
M.2 2280 SSD assembly kit</v>
      </c>
      <c r="BP66" t="str">
        <v>16.00 x 31.89 x 36.78 cm (6.30" x 12.56" x 14.48")</v>
      </c>
      <c r="BQ66" t="str">
        <v>05.90 kg (13.01 lbs)</v>
      </c>
      <c r="BR66" t="str">
        <v>System diagnosis
Fan profile
AppDeals
Link to MyASUS</v>
      </c>
      <c r="BS66" t="str">
        <v>McAfee
MyASUS</v>
      </c>
      <c r="BT66" t="str">
        <v/>
      </c>
      <c r="BU66" t="str">
        <v>Kensington Security Slot™(7x 3mm)</v>
      </c>
    </row>
    <row r="67" spans="1:73" ht="14.4">
      <c r="A67" t="str">
        <v>S501ME-585000013W</v>
      </c>
      <c r="B67" t="str">
        <f>IF(
  ISBLANK(AJ67),
  "",
  IF(
    LEFT(AF67,1)="S",
    _xlfn.XLOOKUP(LEFT(AF67,3),'MKT name rule'!$B$2:$B$522,'MKT name rule'!$C$2:$C$522,"Not found") &amp; " " &amp; AF67,
    _xlfn.XLOOKUP(LEFT(AF67,3),'MKT name rule'!$B$2:$B$522,'MKT name rule'!$C$2:$C$522,"Not found") &amp; " " &amp; AH67
  )
)</f>
        <v>Not found S501ME</v>
      </c>
      <c r="C67" t="str">
        <f t="shared" si="32"/>
        <v>90PF0461-M00C40</v>
      </c>
      <c r="D67" s="20" t="e">
        <f t="shared" si="33"/>
        <v>#VALUE!</v>
      </c>
      <c r="E67" s="20" t="e">
        <f t="shared" si="34"/>
        <v>#VALUE!</v>
      </c>
      <c r="F67" t="str">
        <f t="shared" ref="F67:F130" si="60">IF(ISBLANK(AK67), "", IF(OR(AX67="", AX67=0), AY67, AX67))</f>
        <v>8GB DDR4 U-DIMM</v>
      </c>
      <c r="G67" t="str">
        <f t="shared" si="35"/>
        <v/>
      </c>
      <c r="H67" t="str">
        <f t="shared" si="36"/>
        <v>Not Included</v>
      </c>
      <c r="I67" t="str">
        <f t="shared" si="37"/>
        <v>21.5"</v>
      </c>
      <c r="J67" t="str">
        <f t="shared" si="38"/>
        <v>FHD (1920 x 1080) 16:9</v>
      </c>
      <c r="K67" t="str">
        <f t="shared" si="39"/>
        <v>250nits</v>
      </c>
      <c r="L67" t="str">
        <f t="shared" si="40"/>
        <v>Intel® Core™ i5-13400 Processor 2.5GHz (20MB Cache, up to 4.6GHz, 10 cores, 16 Threads)
N/A</v>
      </c>
      <c r="M67" t="str">
        <f t="shared" si="41"/>
        <v>64GB</v>
      </c>
      <c r="N67" t="str">
        <f t="shared" si="42"/>
        <v>Front:
High Definition 7.1 Channel Audio
Rear:
Wi-Fi 6(802.11ax) (Dual band) 2*2 + Bluetooth® 5.2 Wireless Card</v>
      </c>
      <c r="O67" t="str">
        <f t="shared" si="43"/>
        <v>Wired Keyboard</v>
      </c>
      <c r="P67" t="e">
        <f t="shared" si="44"/>
        <v>#N/A</v>
      </c>
      <c r="Q67" t="str">
        <f t="shared" si="45"/>
        <v>1x Headphone
1x MIC in
2x USB 2.0 Type-A
2x USB 3.2 Gen 1 Type-A</v>
      </c>
      <c r="R67" t="str">
        <f t="shared" si="46"/>
        <v>3.5" x 1</v>
      </c>
      <c r="S67" t="str">
        <f t="shared" si="47"/>
        <v>No Battery</v>
      </c>
      <c r="T67" t="str">
        <f t="shared" si="48"/>
        <v>Not Found</v>
      </c>
      <c r="U67" t="str">
        <f t="shared" si="49"/>
        <v>05.90 kg (13.01 lbs)</v>
      </c>
      <c r="V67" t="str">
        <f t="shared" si="50"/>
        <v>Mini tower</v>
      </c>
      <c r="W67" t="e">
        <f t="shared" si="51"/>
        <v>#VALUE!</v>
      </c>
      <c r="X67" t="e">
        <f t="shared" si="52"/>
        <v>#VALUE!</v>
      </c>
      <c r="Y67" t="e">
        <f t="shared" si="53"/>
        <v>#VALUE!</v>
      </c>
      <c r="Z67" t="str">
        <f t="shared" ref="Z67:Z130" si="61">IF(ISBLANK(A67), "",SUBSTITUTE(G67, "Windows", "Win"))</f>
        <v/>
      </c>
      <c r="AA67" t="str">
        <f t="shared" si="54"/>
        <v/>
      </c>
      <c r="AB67" t="str">
        <f t="shared" si="55"/>
        <v>Intel®</v>
      </c>
      <c r="AC67" t="e">
        <f t="shared" si="56"/>
        <v>#VALUE!</v>
      </c>
      <c r="AD67" t="str">
        <f t="shared" si="57"/>
        <v>High Definition 7.1 Channel Audio</v>
      </c>
      <c r="AE67" t="str">
        <f t="shared" si="58"/>
        <v>Wi-Fi 6(802.11ax) (Dual band) 2*2 + Bluetooth® 5.2 Wireless Card</v>
      </c>
      <c r="AF67" t="str">
        <f t="shared" si="59"/>
        <v>S501ME</v>
      </c>
      <c r="AG67" t="str" cm="1">
        <f t="array" ref="AG67">IF(AJ67="","",IFERROR(RIGHT(AF67,LEN(AF67)-MAX(ISNUMBER(--MID(AF67,_xlfn.SEQUENCE(LEN(AF67)),1))*_xlfn.SEQUENCE(LEN(AF67)))),""))</f>
        <v>ME</v>
      </c>
      <c r="AH67" t="str">
        <f t="shared" si="31"/>
        <v>Mini Tower</v>
      </c>
      <c r="AI67" s="27"/>
      <c r="AJ67" t="str">
        <v>90PF0461-M00C40</v>
      </c>
      <c r="AK67" t="str">
        <v>S501ME-585000013W</v>
      </c>
      <c r="AL67" t="str">
        <v>4711387364420</v>
      </c>
      <c r="AM67" t="str">
        <v>197105364424</v>
      </c>
      <c r="AN67" t="str">
        <v>5.897</v>
      </c>
      <c r="AO67" t="str">
        <v>VSPF0461-BU0040</v>
      </c>
      <c r="AP67" t="str">
        <v>15L</v>
      </c>
      <c r="AQ67" t="str">
        <v>Black</v>
      </c>
      <c r="AR67" t="str">
        <v>Mini tower</v>
      </c>
      <c r="AS67" t="str">
        <v>Windows 11 Home - ASUS recommends Windows 11 Pro for business</v>
      </c>
      <c r="AT67" t="str">
        <v>1-month trial for new Microsoft 365 customers. Credit card required.</v>
      </c>
      <c r="AU67" t="str">
        <v>Intel® Core™ i5-13400 Processor 2.5GHz (20MB Cache, up to 4.6GHz, 10 cores, 16 Threads)
N/A</v>
      </c>
      <c r="AV67" t="str">
        <v>Air Cooler</v>
      </c>
      <c r="AW67" t="str">
        <v>Intel® B760 Chipset</v>
      </c>
      <c r="AX67" t="str">
        <v>8GB DDR4 U-DIMM</v>
      </c>
      <c r="AY67" t="str">
        <v>Memory speed is 3200MHz, but clock down by processor setting.</v>
      </c>
      <c r="AZ67" t="str">
        <v>64GB</v>
      </c>
      <c r="BA67" t="str">
        <v>N/A</v>
      </c>
      <c r="BB67" t="str">
        <v>Intel® UHD Graphics 770</v>
      </c>
      <c r="BC67" t="str">
        <v>512GB M.2 2280 NVMe™ PCIe® 4.0 SSD</v>
      </c>
      <c r="BD67" t="str">
        <v>Without optical drive</v>
      </c>
      <c r="BE67" s="58" t="str">
        <v>Intel WGI219V 10/100/1000 Mbps, non-vPro</v>
      </c>
      <c r="BF67" t="str">
        <v>High Definition 7.1 Channel Audio</v>
      </c>
      <c r="BG67" t="str">
        <v>Wi-Fi 6(802.11ax) (Dual band) 2*2 + Bluetooth® 5.2 Wireless Card</v>
      </c>
      <c r="BH67" t="str">
        <v>300W power supply (80+ Bronze, peak 350W)</v>
      </c>
      <c r="BI67" t="str">
        <v>1x RJ45 Gigabit Ethernet
1x HDMI 1.4
1x VGA Port
1x Displayport 1.4
2x PS2
3 x Audio jacks
2x USB 2.0 Type-A
2x USB 3.2 Gen 1 Type-A</v>
      </c>
      <c r="BJ67" t="str">
        <v>1x Headphone
1x MIC in
2x USB 2.0 Type-A
2x USB 3.2 Gen 1 Type-A</v>
      </c>
      <c r="BK67" t="str">
        <v>3.5" x 1</v>
      </c>
      <c r="BL67" t="str">
        <v>4 x SATA 6.0Gb/s ports</v>
      </c>
      <c r="BM67" t="str">
        <v>2x M.2 connector for storage
1x PCIe® 4.0 x 16
2x PCIe® 3.0 x 1
1x M.2 connector for WiFi
2x DDR4 U-DIMM slot</v>
      </c>
      <c r="BN67" t="str">
        <v>Wired Keyboard (USB) with Antimicrobial Guard Technology
Wired optical Mouse (USB) with Antimicrobial Guard Technology</v>
      </c>
      <c r="BO67" t="str">
        <v>3.5" HDD assembly kit
M.2 2280 SSD assembly kit</v>
      </c>
      <c r="BP67" t="str">
        <v>16.00 x 31.89 x 36.78 cm (6.30" x 12.56" x 14.48")</v>
      </c>
      <c r="BQ67" t="str">
        <v>05.90 kg (13.01 lbs)</v>
      </c>
      <c r="BR67" t="str">
        <v>System diagnosis
Fan profile
AppDeals
Link to MyASUS</v>
      </c>
      <c r="BS67" t="str">
        <v>McAfee
MyASUS</v>
      </c>
      <c r="BT67" t="str">
        <v/>
      </c>
      <c r="BU67" t="str">
        <v>Kensington Security Slot™(7x 3mm)</v>
      </c>
    </row>
    <row r="68" spans="1:73" ht="14.4">
      <c r="A68" t="str">
        <v>S503MER-585033WS</v>
      </c>
      <c r="B68" t="str">
        <f>IF(
  ISBLANK(AJ68),
  "",
  IF(
    LEFT(AF68,1)="S",
    _xlfn.XLOOKUP(LEFT(AF68,3),'MKT name rule'!$B$2:$B$522,'MKT name rule'!$C$2:$C$522,"Not found") &amp; " " &amp; AF68,
    _xlfn.XLOOKUP(LEFT(AF68,3),'MKT name rule'!$B$2:$B$522,'MKT name rule'!$C$2:$C$522,"Not found") &amp; " " &amp; AH68
  )
)</f>
        <v>Not found S503MER</v>
      </c>
      <c r="C68" t="str">
        <f t="shared" si="32"/>
        <v>90PF05K2-M01VE0</v>
      </c>
      <c r="D68" s="20" t="e">
        <f t="shared" si="33"/>
        <v>#VALUE!</v>
      </c>
      <c r="E68" s="20" t="e">
        <f t="shared" si="34"/>
        <v>#VALUE!</v>
      </c>
      <c r="F68" t="str">
        <f t="shared" si="60"/>
        <v>8GB DDR5 U-DIMM</v>
      </c>
      <c r="G68" t="str">
        <f t="shared" si="35"/>
        <v/>
      </c>
      <c r="H68" t="str">
        <f t="shared" si="36"/>
        <v>Not Included</v>
      </c>
      <c r="I68" t="str">
        <f t="shared" si="37"/>
        <v>21.5"</v>
      </c>
      <c r="J68" t="str">
        <f t="shared" si="38"/>
        <v>FHD (1920 x 1080) 16:9</v>
      </c>
      <c r="K68" t="str">
        <f t="shared" si="39"/>
        <v>250nits</v>
      </c>
      <c r="L68" t="str">
        <f t="shared" si="40"/>
        <v>Intel® Core™ i5-14500 Processor 2.6GHz (24MB Cache, up to 5.0GHz, 14 cores, 20 Threads)
N/A</v>
      </c>
      <c r="M68" t="str">
        <f t="shared" si="41"/>
        <v>64GB</v>
      </c>
      <c r="N68" t="str">
        <f t="shared" si="42"/>
        <v>Front:
High Definition 7.1 Channel Audio
Rear:
Wi-Fi 6(802.11ax) (Dual band) 2*2 + Bluetooth® 5.4 Wireless Card</v>
      </c>
      <c r="O68" t="str">
        <f t="shared" si="43"/>
        <v>Wired keyboard</v>
      </c>
      <c r="P68" t="e">
        <f t="shared" si="44"/>
        <v>#N/A</v>
      </c>
      <c r="Q68" t="str">
        <f t="shared" si="45"/>
        <v>1x Headphone
1x 3.5mm combo audio jack
2x USB 2.0 Type-A
2x USB 3.2 Gen 2 Type-A</v>
      </c>
      <c r="R68" t="str">
        <f t="shared" si="46"/>
        <v>2.5" x 1
3.5" x 1</v>
      </c>
      <c r="S68" t="str">
        <f t="shared" si="47"/>
        <v>No Battery</v>
      </c>
      <c r="T68" t="str">
        <f t="shared" si="48"/>
        <v>Not Found</v>
      </c>
      <c r="U68" t="str">
        <f t="shared" si="49"/>
        <v>06.00 kg (13.23 lbs)</v>
      </c>
      <c r="V68" t="str">
        <f t="shared" si="50"/>
        <v>Mini tower</v>
      </c>
      <c r="W68" t="e">
        <f t="shared" si="51"/>
        <v>#VALUE!</v>
      </c>
      <c r="X68" t="e">
        <f t="shared" si="52"/>
        <v>#VALUE!</v>
      </c>
      <c r="Y68" t="e">
        <f t="shared" si="53"/>
        <v>#VALUE!</v>
      </c>
      <c r="Z68" t="str">
        <f t="shared" si="61"/>
        <v/>
      </c>
      <c r="AA68" t="str">
        <f t="shared" si="54"/>
        <v/>
      </c>
      <c r="AB68" t="str">
        <f t="shared" si="55"/>
        <v>Intel®</v>
      </c>
      <c r="AC68" t="e">
        <f t="shared" si="56"/>
        <v>#VALUE!</v>
      </c>
      <c r="AD68" t="str">
        <f t="shared" si="57"/>
        <v>High Definition 7.1 Channel Audio</v>
      </c>
      <c r="AE68" t="str">
        <f t="shared" si="58"/>
        <v>Wi-Fi 6(802.11ax) (Dual band) 2*2 + Bluetooth® 5.4 Wireless Card</v>
      </c>
      <c r="AF68" t="str">
        <f t="shared" si="59"/>
        <v>S503MER</v>
      </c>
      <c r="AG68" t="str" cm="1">
        <f t="array" ref="AG68">IF(AJ68="","",IFERROR(RIGHT(AF68,LEN(AF68)-MAX(ISNUMBER(--MID(AF68,_xlfn.SEQUENCE(LEN(AF68)),1))*_xlfn.SEQUENCE(LEN(AF68)))),""))</f>
        <v>MER</v>
      </c>
      <c r="AH68" t="str">
        <f t="shared" si="31"/>
        <v>Mini Tower</v>
      </c>
      <c r="AI68" s="27"/>
      <c r="AJ68" t="str">
        <v>90PF05K2-M01VE0</v>
      </c>
      <c r="AK68" t="str">
        <v>S503MER-585033WS</v>
      </c>
      <c r="AL68" t="str">
        <v>4711636093668</v>
      </c>
      <c r="AM68" t="str">
        <v>199291093669</v>
      </c>
      <c r="AN68" t="str">
        <v>5.997</v>
      </c>
      <c r="AO68" t="str">
        <v>VSPF05K2-BU0010</v>
      </c>
      <c r="AP68" t="str">
        <v>15L</v>
      </c>
      <c r="AQ68" t="str">
        <v>Gray</v>
      </c>
      <c r="AR68" t="str">
        <v>Mini tower</v>
      </c>
      <c r="AS68" t="str">
        <v>Windows 11 Home - ASUS recommends Windows 11 Pro for business</v>
      </c>
      <c r="AT68" t="str">
        <v>Microsoft Office Home 2024_x000D_
Microsoft 365 Basic</v>
      </c>
      <c r="AU68" t="str">
        <v>Intel® Core™ i5-14500 Processor 2.6GHz (24MB Cache, up to 5.0GHz, 14 cores, 20 Threads)
N/A</v>
      </c>
      <c r="AV68" t="str">
        <v/>
      </c>
      <c r="AW68" t="str">
        <v>Intel® B760 Chipset</v>
      </c>
      <c r="AX68" t="str">
        <v>8GB DDR5 U-DIMM</v>
      </c>
      <c r="AY68" t="str">
        <v>Memory speed is 5600MHz, but run at 4000~4400MHz.</v>
      </c>
      <c r="AZ68" t="str">
        <v>64GB</v>
      </c>
      <c r="BA68" t="str">
        <v/>
      </c>
      <c r="BB68" t="str">
        <v>Intel® UHD Graphics 770</v>
      </c>
      <c r="BC68" t="str">
        <v>512GB M.2 2280 NVMe™ PCIe® 4.0 SSD</v>
      </c>
      <c r="BD68" t="str">
        <v>Without optical drive</v>
      </c>
      <c r="BE68" s="58" t="str">
        <v>Intel WGI219V 10/100/1000 Mbps, non-vPro</v>
      </c>
      <c r="BF68" t="str">
        <v>High Definition 7.1 Channel Audio</v>
      </c>
      <c r="BG68" t="str">
        <v>Wi-Fi 6(802.11ax) (Dual band) 2*2 + Bluetooth® 5.4 Wireless Card</v>
      </c>
      <c r="BH68" t="str">
        <v>330W power supply (80+ Platinum, peak 660W)</v>
      </c>
      <c r="BI68" t="str">
        <v>1x RJ45 Gigabit Ethernet
1x HDMI 1.4
1x VGA Port
1x 7.1 channel audio (microphone, line-out, Line-in)
1x Kensington lock
1x Padlock loop
2x USB 2.0 Type-A
2x USB 3.2 Gen 1 Type-A
1x FLEX I/O port (HDMI 2.1 TMDS)</v>
      </c>
      <c r="BJ68" t="str">
        <v>1x Headphone
1x 3.5mm combo audio jack
2x USB 2.0 Type-A
2x USB 3.2 Gen 2 Type-A</v>
      </c>
      <c r="BK68" t="str">
        <v>2.5" x 1
3.5" x 1</v>
      </c>
      <c r="BL68" t="str">
        <v>4 x SATA 6.0Gb/s ports</v>
      </c>
      <c r="BM68" t="str">
        <v>1x PCIe® 4.0 x 16
2x PCIe® 3.0 x 1
1x M.2 2280 connector for storage
1x M.2 2280/2230 connector for storage
1x M.2 connector for WiFi
2x DDR5 U-DIMM slot</v>
      </c>
      <c r="BN68" t="str">
        <v>Wired keyboard (USB)
Wired optical mouse (USB)</v>
      </c>
      <c r="BO68" t="str">
        <v>3.5" HDD assembly kit</v>
      </c>
      <c r="BP68" t="str">
        <v>15.50 x 29.60 x 34.70 cm (6.10" x 11.65" x 13.66")</v>
      </c>
      <c r="BQ68" t="str">
        <v>06.00 kg (13.23 lbs)</v>
      </c>
      <c r="BR68" t="str">
        <v>System diagnosis
Fan profile
AppDeals</v>
      </c>
      <c r="BS68" t="str">
        <v>MyASUS_x000D_
ASUS Business Manager</v>
      </c>
      <c r="BT68" t="str">
        <v/>
      </c>
      <c r="BU68" t="str">
        <v>HDD User Password Protection and Security
Kensington Security Slot™(7x 3mm)
Padlock loop
Trusted Platform Module (Firmware TPM)</v>
      </c>
    </row>
    <row r="69" spans="1:73" ht="14.4">
      <c r="A69" t="str">
        <v>P500MV-3850181WS</v>
      </c>
      <c r="B69" t="str">
        <f>IF(
  ISBLANK(AJ69),
  "",
  IF(
    LEFT(AF69,1)="S",
    _xlfn.XLOOKUP(LEFT(AF69,3),'MKT name rule'!$B$2:$B$522,'MKT name rule'!$C$2:$C$522,"Not found") &amp; " " &amp; AF69,
    _xlfn.XLOOKUP(LEFT(AF69,3),'MKT name rule'!$B$2:$B$522,'MKT name rule'!$C$2:$C$522,"Not found") &amp; " " &amp; AH69
  )
)</f>
        <v>Not found Mini Tower</v>
      </c>
      <c r="C69" t="str">
        <f t="shared" si="32"/>
        <v>90PF05I1-M021M0</v>
      </c>
      <c r="D69" s="20" t="e">
        <f t="shared" si="33"/>
        <v>#VALUE!</v>
      </c>
      <c r="E69" s="20" t="e">
        <f t="shared" si="34"/>
        <v>#VALUE!</v>
      </c>
      <c r="F69" t="str">
        <f t="shared" si="60"/>
        <v>8GB DDR5 SO-DIMM</v>
      </c>
      <c r="G69" t="str">
        <f t="shared" si="35"/>
        <v/>
      </c>
      <c r="H69" t="str">
        <f t="shared" si="36"/>
        <v>Not Included</v>
      </c>
      <c r="I69" t="str">
        <f t="shared" si="37"/>
        <v>21.5"</v>
      </c>
      <c r="J69" t="str">
        <f t="shared" si="38"/>
        <v>FHD (1920 x 1080) 16:9</v>
      </c>
      <c r="K69" t="str">
        <f t="shared" si="39"/>
        <v>250nits</v>
      </c>
      <c r="L69" t="str">
        <f t="shared" si="40"/>
        <v>Intel® Core™ i3-1315U Processor 1.2 GHz (10MB Cache, up to 4.5 GHz, 6 cores, 8 Threads)</v>
      </c>
      <c r="M69" t="str">
        <f t="shared" si="41"/>
        <v>64GB</v>
      </c>
      <c r="N69" t="str">
        <f t="shared" si="42"/>
        <v>Front:
High Definition 7.1 Channel Audio
Rear:
Wi-Fi 6(802.11ax) (Dual band) 2*2 + Bluetooth® 5.4 Wireless Card</v>
      </c>
      <c r="O69" t="str">
        <f t="shared" si="43"/>
        <v>Wired keyboard</v>
      </c>
      <c r="P69" t="e">
        <f t="shared" si="44"/>
        <v>#N/A</v>
      </c>
      <c r="Q69" t="str">
        <f t="shared" si="45"/>
        <v>1x 3.5mm combo audio jack
1x USB 3.2 Gen 1 Type-C
2x USB 3.2 Gen 1 Type-A</v>
      </c>
      <c r="R69" t="str">
        <f t="shared" si="46"/>
        <v>3.5" x 1</v>
      </c>
      <c r="S69" t="str">
        <f t="shared" si="47"/>
        <v>No Battery</v>
      </c>
      <c r="T69" t="str">
        <f t="shared" si="48"/>
        <v>Not Found</v>
      </c>
      <c r="U69" t="str">
        <f t="shared" si="49"/>
        <v>06.00 kg (13.23 lbs)</v>
      </c>
      <c r="V69" t="str">
        <f t="shared" si="50"/>
        <v>Mini tower</v>
      </c>
      <c r="W69" t="e">
        <f t="shared" si="51"/>
        <v>#VALUE!</v>
      </c>
      <c r="X69" t="e">
        <f t="shared" si="52"/>
        <v>#VALUE!</v>
      </c>
      <c r="Y69" t="e">
        <f t="shared" si="53"/>
        <v>#VALUE!</v>
      </c>
      <c r="Z69" t="str">
        <f t="shared" si="61"/>
        <v/>
      </c>
      <c r="AA69" t="str">
        <f t="shared" si="54"/>
        <v/>
      </c>
      <c r="AB69" t="str">
        <f t="shared" si="55"/>
        <v>Intel®</v>
      </c>
      <c r="AC69" t="e">
        <f t="shared" si="56"/>
        <v>#VALUE!</v>
      </c>
      <c r="AD69" t="str">
        <f t="shared" si="57"/>
        <v>High Definition 7.1 Channel Audio</v>
      </c>
      <c r="AE69" t="str">
        <f t="shared" si="58"/>
        <v>Wi-Fi 6(802.11ax) (Dual band) 2*2 + Bluetooth® 5.4 Wireless Card</v>
      </c>
      <c r="AF69" t="str">
        <f t="shared" si="59"/>
        <v>P500MV</v>
      </c>
      <c r="AG69" t="str" cm="1">
        <f t="array" ref="AG69">IF(AJ69="","",IFERROR(RIGHT(AF69,LEN(AF69)-MAX(ISNUMBER(--MID(AF69,_xlfn.SEQUENCE(LEN(AF69)),1))*_xlfn.SEQUENCE(LEN(AF69)))),""))</f>
        <v>MV</v>
      </c>
      <c r="AH69" t="str">
        <f t="shared" si="31"/>
        <v>Mini Tower</v>
      </c>
      <c r="AI69" s="27"/>
      <c r="AJ69" t="str">
        <v>90PF05I1-M021M0</v>
      </c>
      <c r="AK69" t="str">
        <v>P500MV-3850181WS</v>
      </c>
      <c r="AL69" t="str">
        <v>4711636155007</v>
      </c>
      <c r="AM69" t="str">
        <v>199291155008</v>
      </c>
      <c r="AN69" t="str">
        <v>5.997</v>
      </c>
      <c r="AO69" t="str">
        <v>VSPF05I0-BU0010</v>
      </c>
      <c r="AP69" t="str">
        <v>15L</v>
      </c>
      <c r="AQ69" t="str">
        <v>Gray</v>
      </c>
      <c r="AR69" t="str">
        <v>Mini tower</v>
      </c>
      <c r="AS69" t="str">
        <v>Windows 11 Home - ASUS recommends Windows 11 Pro for business</v>
      </c>
      <c r="AT69" t="str">
        <v>Microsoft Office Home 2024_x000D_
Microsoft 365 Basic</v>
      </c>
      <c r="AU69" t="str">
        <v>Intel® Core™ i3-1315U Processor 1.2 GHz (10MB Cache, up to 4.5 GHz, 6 cores, 8 Threads)</v>
      </c>
      <c r="AV69" t="str">
        <v>Air Cooler</v>
      </c>
      <c r="AW69" t="str">
        <v/>
      </c>
      <c r="AX69" t="str">
        <v>8GB DDR5 SO-DIMM</v>
      </c>
      <c r="AY69" t="str">
        <v>Memory speed is 5600MHz, but run at 4800~5200MHz</v>
      </c>
      <c r="AZ69" t="str">
        <v>64GB</v>
      </c>
      <c r="BA69" t="str">
        <v/>
      </c>
      <c r="BB69" t="str">
        <v>Intel® UHD Graphics</v>
      </c>
      <c r="BC69" t="str">
        <v>512GB M.2 2280 NVMe™ PCIe® 4.0 SSD</v>
      </c>
      <c r="BD69" t="str">
        <v>Without optical drive</v>
      </c>
      <c r="BE69" s="58" t="str">
        <v>Intel WGI219V 10/100/1000 Mbps, non-vPro</v>
      </c>
      <c r="BF69" t="str">
        <v>High Definition 7.1 Channel Audio</v>
      </c>
      <c r="BG69" t="str">
        <v>Wi-Fi 6(802.11ax) (Dual band) 2*2 + Bluetooth® 5.4 Wireless Card</v>
      </c>
      <c r="BH69" t="str">
        <v>180W power supply (80+ Bronze, peak 228W)</v>
      </c>
      <c r="BI69" t="str">
        <v>1x RJ45 Gigabit Ethernet
1x HDMI 1.4
1x Displayport 1.4
1x 7.1 channel audio (microphone, line-out, Line-in)
1x Kensington lock
4x USB 2.0 Type-A</v>
      </c>
      <c r="BJ69" t="str">
        <v>1x 3.5mm combo audio jack
1x USB 3.2 Gen 1 Type-C
2x USB 3.2 Gen 1 Type-A</v>
      </c>
      <c r="BK69" t="str">
        <v>3.5" x 1</v>
      </c>
      <c r="BL69" t="str">
        <v>2 x SATA 6.0Gb/s ports</v>
      </c>
      <c r="BM69" t="str">
        <v>1x M.2 connector for WiFi
2x M.2 2280 connector for storage
2x DDR5 SO-DIMM slot</v>
      </c>
      <c r="BN69" t="str">
        <v>Wired keyboard (USB)
Wired optical mouse (USB)</v>
      </c>
      <c r="BO69" t="str">
        <v>3.5" HDD assembly kit</v>
      </c>
      <c r="BP69" t="str">
        <v>15.50 x 29.60 x 34.70 cm (6.10" x 11.65" x 13.66")</v>
      </c>
      <c r="BQ69" t="str">
        <v>06.00 kg (13.23 lbs)</v>
      </c>
      <c r="BR69" t="str">
        <v>System diagnosis
Fan profile
AppDeals</v>
      </c>
      <c r="BS69" t="str">
        <v>MyASUS</v>
      </c>
      <c r="BT69" t="str">
        <v>1-month Adobe Creative Cloud Hard Bundle_x000D_
_x000D_
*Terms and exclusions apply. Offer only available in eligible markets. Eligible markets are determined at activation, and varies by region, device, and time.</v>
      </c>
      <c r="BU69" t="str">
        <v>Discrete Trusted Platform Module (TPM) 2.0
HDD User Password Protection and Security
Kensington Security Slot™(7x 3mm)</v>
      </c>
    </row>
    <row r="70" spans="1:73" ht="14.4">
      <c r="A70" t="str">
        <v>P500MV-5850331WS</v>
      </c>
      <c r="B70" t="str">
        <f>IF(
  ISBLANK(AJ70),
  "",
  IF(
    LEFT(AF70,1)="S",
    _xlfn.XLOOKUP(LEFT(AF70,3),'MKT name rule'!$B$2:$B$522,'MKT name rule'!$C$2:$C$522,"Not found") &amp; " " &amp; AF70,
    _xlfn.XLOOKUP(LEFT(AF70,3),'MKT name rule'!$B$2:$B$522,'MKT name rule'!$C$2:$C$522,"Not found") &amp; " " &amp; AH70
  )
)</f>
        <v>Not found Mini Tower</v>
      </c>
      <c r="C70" t="str">
        <f t="shared" si="32"/>
        <v>90PF05I1-M021N0</v>
      </c>
      <c r="D70" s="20" t="e">
        <f t="shared" si="33"/>
        <v>#VALUE!</v>
      </c>
      <c r="E70" s="20" t="e">
        <f t="shared" si="34"/>
        <v>#VALUE!</v>
      </c>
      <c r="F70" t="str">
        <f t="shared" si="60"/>
        <v>8GB DDR5 SO-DIMM</v>
      </c>
      <c r="G70" t="str">
        <f t="shared" si="35"/>
        <v/>
      </c>
      <c r="H70" t="str">
        <f t="shared" si="36"/>
        <v>Not Included</v>
      </c>
      <c r="I70" t="str">
        <f t="shared" si="37"/>
        <v>21.5"</v>
      </c>
      <c r="J70" t="str">
        <f t="shared" si="38"/>
        <v>FHD (1920 x 1080) 16:9</v>
      </c>
      <c r="K70" t="str">
        <f t="shared" si="39"/>
        <v>250nits</v>
      </c>
      <c r="L70" t="str">
        <f t="shared" si="40"/>
        <v>Intel® Core™ i5-13420H Processor 2.1 GHz (12MB Cache, up to 4.6 GHz, 8 cores, 12 Threads)</v>
      </c>
      <c r="M70" t="str">
        <f t="shared" si="41"/>
        <v>64GB</v>
      </c>
      <c r="N70" t="str">
        <f t="shared" si="42"/>
        <v>Front:
High Definition 7.1 Channel Audio
Rear:
Wi-Fi 6(802.11ax) (Dual band) 2*2 + Bluetooth® 5.4 Wireless Card</v>
      </c>
      <c r="O70" t="str">
        <f t="shared" si="43"/>
        <v>Wired keyboard</v>
      </c>
      <c r="P70" t="str">
        <f t="shared" si="44"/>
        <v>1x PCIe® 4.0 x 16</v>
      </c>
      <c r="Q70" t="str">
        <f t="shared" si="45"/>
        <v>1x 3.5mm combo audio jack
1x USB 3.2 Gen 1 Type-C
2x USB 3.2 Gen 1 Type-A</v>
      </c>
      <c r="R70" t="str">
        <f t="shared" si="46"/>
        <v>3.5" x 1</v>
      </c>
      <c r="S70" t="str">
        <f t="shared" si="47"/>
        <v>No Battery</v>
      </c>
      <c r="T70" t="str">
        <f t="shared" si="48"/>
        <v>Not Found</v>
      </c>
      <c r="U70" t="str">
        <f t="shared" si="49"/>
        <v>06.00 kg (13.23 lbs)</v>
      </c>
      <c r="V70" t="str">
        <f t="shared" si="50"/>
        <v>Mini tower</v>
      </c>
      <c r="W70" t="e">
        <f t="shared" si="51"/>
        <v>#VALUE!</v>
      </c>
      <c r="X70" t="e">
        <f t="shared" si="52"/>
        <v>#VALUE!</v>
      </c>
      <c r="Y70" t="e">
        <f t="shared" si="53"/>
        <v>#VALUE!</v>
      </c>
      <c r="Z70" t="str">
        <f t="shared" si="61"/>
        <v/>
      </c>
      <c r="AA70" t="str">
        <f t="shared" si="54"/>
        <v/>
      </c>
      <c r="AB70" t="str">
        <f t="shared" si="55"/>
        <v>Intel®</v>
      </c>
      <c r="AC70" t="e">
        <f t="shared" si="56"/>
        <v>#VALUE!</v>
      </c>
      <c r="AD70" t="str">
        <f t="shared" si="57"/>
        <v>High Definition 7.1 Channel Audio</v>
      </c>
      <c r="AE70" t="str">
        <f t="shared" si="58"/>
        <v>Wi-Fi 6(802.11ax) (Dual band) 2*2 + Bluetooth® 5.4 Wireless Card</v>
      </c>
      <c r="AF70" t="str">
        <f t="shared" si="59"/>
        <v>P500MV</v>
      </c>
      <c r="AG70" t="str" cm="1">
        <f t="array" ref="AG70">IF(AJ70="","",IFERROR(RIGHT(AF70,LEN(AF70)-MAX(ISNUMBER(--MID(AF70,_xlfn.SEQUENCE(LEN(AF70)),1))*_xlfn.SEQUENCE(LEN(AF70)))),""))</f>
        <v>MV</v>
      </c>
      <c r="AH70" t="str">
        <f t="shared" si="31"/>
        <v>Mini Tower</v>
      </c>
      <c r="AI70" s="27"/>
      <c r="AJ70" t="str">
        <v>90PF05I1-M021N0</v>
      </c>
      <c r="AK70" t="str">
        <v>P500MV-5850331WS</v>
      </c>
      <c r="AL70" t="str">
        <v>4711636155014</v>
      </c>
      <c r="AM70" t="str">
        <v>199291155015</v>
      </c>
      <c r="AN70" t="str">
        <v>5.997</v>
      </c>
      <c r="AO70" t="str">
        <v>VSPF05I0-BU0010</v>
      </c>
      <c r="AP70" t="str">
        <v>15L</v>
      </c>
      <c r="AQ70" t="str">
        <v>Gray</v>
      </c>
      <c r="AR70" t="str">
        <v>Mini tower</v>
      </c>
      <c r="AS70" t="str">
        <v>Windows 11 Home - ASUS recommends Windows 11 Pro for business</v>
      </c>
      <c r="AT70" t="str">
        <v>Microsoft Office Home 2024_x000D_
Microsoft 365 Basic</v>
      </c>
      <c r="AU70" t="str">
        <v>Intel® Core™ i5-13420H Processor 2.1 GHz (12MB Cache, up to 4.6 GHz, 8 cores, 12 Threads)</v>
      </c>
      <c r="AV70" t="str">
        <v>Air Cooler</v>
      </c>
      <c r="AW70" t="str">
        <v/>
      </c>
      <c r="AX70" t="str">
        <v>8GB DDR5 SO-DIMM</v>
      </c>
      <c r="AY70" t="str">
        <v>Memory speed is 5600MHz, but run at 4800~5200MHz</v>
      </c>
      <c r="AZ70" t="str">
        <v>64GB</v>
      </c>
      <c r="BA70" t="str">
        <v/>
      </c>
      <c r="BB70" t="str">
        <v>Intel® UHD Graphics</v>
      </c>
      <c r="BC70" t="str">
        <v>512GB M.2 2280 NVMe™ PCIe® 4.0 SSD</v>
      </c>
      <c r="BD70" t="str">
        <v>Without optical drive</v>
      </c>
      <c r="BE70" s="58" t="str">
        <v>Intel WGI219V 10/100/1000 Mbps, non-vPro</v>
      </c>
      <c r="BF70" t="str">
        <v>High Definition 7.1 Channel Audio</v>
      </c>
      <c r="BG70" t="str">
        <v>Wi-Fi 6(802.11ax) (Dual band) 2*2 + Bluetooth® 5.4 Wireless Card</v>
      </c>
      <c r="BH70" t="str">
        <v>330W power supply (80+ Platinum, peak 660W)</v>
      </c>
      <c r="BI70" t="str">
        <v>1x RJ45 Gigabit Ethernet
1x HDMI 1.4
1x Displayport 1.4
1x 7.1 channel audio (microphone, line-out, Line-in)
1x Kensington lock
4x USB 2.0 Type-A</v>
      </c>
      <c r="BJ70" t="str">
        <v>1x 3.5mm combo audio jack
1x USB 3.2 Gen 1 Type-C
2x USB 3.2 Gen 1 Type-A</v>
      </c>
      <c r="BK70" t="str">
        <v>3.5" x 1</v>
      </c>
      <c r="BL70" t="str">
        <v>2 x SATA 6.0Gb/s ports</v>
      </c>
      <c r="BM70" t="str">
        <v>1x PCIe® 4.0 x 16 (operating at PCIe® 4.0 x8)
1x M.2 connector for WiFi
2x M.2 2280 connector for storage
2x DDR5 SO-DIMM slot</v>
      </c>
      <c r="BN70" t="str">
        <v>Wired keyboard (USB)
Wired optical mouse (USB)</v>
      </c>
      <c r="BO70" t="str">
        <v>3.5" HDD assembly kit
VGA cable assembly kit</v>
      </c>
      <c r="BP70" t="str">
        <v>15.50 x 29.60 x 34.70 cm (6.10" x 11.65" x 13.66")</v>
      </c>
      <c r="BQ70" t="str">
        <v>06.00 kg (13.23 lbs)</v>
      </c>
      <c r="BR70" t="str">
        <v>System diagnosis
Fan profile
AppDeals</v>
      </c>
      <c r="BS70" t="str">
        <v>MyASUS</v>
      </c>
      <c r="BT70" t="str">
        <v>1-month Adobe Creative Cloud Hard Bundle_x000D_
_x000D_
*Terms and exclusions apply. Offer only available in eligible markets. Eligible markets are determined at activation, and varies by region, device, and time.</v>
      </c>
      <c r="BU70" t="str">
        <v>Discrete Trusted Platform Module (TPM) 2.0
HDD User Password Protection and Security
Kensington Security Slot™(7x 3mm)</v>
      </c>
    </row>
    <row r="71" spans="1:73" ht="14.4">
      <c r="A71" t="str">
        <v>P500MV-7850331WS</v>
      </c>
      <c r="B71" t="str">
        <f>IF(
  ISBLANK(AJ71),
  "",
  IF(
    LEFT(AF71,1)="S",
    _xlfn.XLOOKUP(LEFT(AF71,3),'MKT name rule'!$B$2:$B$522,'MKT name rule'!$C$2:$C$522,"Not found") &amp; " " &amp; AF71,
    _xlfn.XLOOKUP(LEFT(AF71,3),'MKT name rule'!$B$2:$B$522,'MKT name rule'!$C$2:$C$522,"Not found") &amp; " " &amp; AH71
  )
)</f>
        <v>Not found Mini Tower</v>
      </c>
      <c r="C71" t="str">
        <f t="shared" si="32"/>
        <v>90PF05I1-M021P0</v>
      </c>
      <c r="D71" s="20" t="e">
        <f t="shared" si="33"/>
        <v>#VALUE!</v>
      </c>
      <c r="E71" s="20" t="e">
        <f t="shared" si="34"/>
        <v>#VALUE!</v>
      </c>
      <c r="F71" t="str">
        <f t="shared" si="60"/>
        <v>8GB DDR5 SO-DIMM</v>
      </c>
      <c r="G71" t="str">
        <f t="shared" si="35"/>
        <v/>
      </c>
      <c r="H71" t="str">
        <f t="shared" si="36"/>
        <v>Not Included</v>
      </c>
      <c r="I71" t="str">
        <f t="shared" si="37"/>
        <v>21.5"</v>
      </c>
      <c r="J71" t="str">
        <f t="shared" si="38"/>
        <v>FHD (1920 x 1080) 16:9</v>
      </c>
      <c r="K71" t="str">
        <f t="shared" si="39"/>
        <v>250nits</v>
      </c>
      <c r="L71" t="str">
        <f t="shared" si="40"/>
        <v>Intel® Core™ i7-13620H Processor 2.4 GHz (24MB Cache, up to 4.9 GHz, 10 cores, 16 Threads)</v>
      </c>
      <c r="M71" t="str">
        <f t="shared" si="41"/>
        <v>64GB</v>
      </c>
      <c r="N71" t="str">
        <f t="shared" si="42"/>
        <v>Front:
High Definition 7.1 Channel Audio
Rear:
Wi-Fi 6(802.11ax) (Dual band) 2*2 + Bluetooth® 5.4 Wireless Card</v>
      </c>
      <c r="O71" t="str">
        <f t="shared" si="43"/>
        <v>Wired keyboard</v>
      </c>
      <c r="P71" t="str">
        <f t="shared" si="44"/>
        <v>1x PCIe® 4.0 x 16</v>
      </c>
      <c r="Q71" t="str">
        <f t="shared" si="45"/>
        <v>1x 3.5mm combo audio jack
1x USB 3.2 Gen 1 Type-C
2x USB 3.2 Gen 1 Type-A</v>
      </c>
      <c r="R71" t="str">
        <f t="shared" si="46"/>
        <v>3.5" x 1</v>
      </c>
      <c r="S71" t="str">
        <f t="shared" si="47"/>
        <v>No Battery</v>
      </c>
      <c r="T71" t="str">
        <f t="shared" si="48"/>
        <v>Not Found</v>
      </c>
      <c r="U71" t="str">
        <f t="shared" si="49"/>
        <v>06.00 kg (13.23 lbs)</v>
      </c>
      <c r="V71" t="str">
        <f t="shared" si="50"/>
        <v>Mini tower</v>
      </c>
      <c r="W71" t="e">
        <f t="shared" si="51"/>
        <v>#VALUE!</v>
      </c>
      <c r="X71" t="e">
        <f t="shared" si="52"/>
        <v>#VALUE!</v>
      </c>
      <c r="Y71" t="e">
        <f t="shared" si="53"/>
        <v>#VALUE!</v>
      </c>
      <c r="Z71" t="str">
        <f t="shared" si="61"/>
        <v/>
      </c>
      <c r="AA71" t="str">
        <f t="shared" si="54"/>
        <v/>
      </c>
      <c r="AB71" t="str">
        <f t="shared" si="55"/>
        <v>Intel®</v>
      </c>
      <c r="AC71" t="e">
        <f t="shared" si="56"/>
        <v>#VALUE!</v>
      </c>
      <c r="AD71" t="str">
        <f t="shared" si="57"/>
        <v>High Definition 7.1 Channel Audio</v>
      </c>
      <c r="AE71" t="str">
        <f t="shared" si="58"/>
        <v>Wi-Fi 6(802.11ax) (Dual band) 2*2 + Bluetooth® 5.4 Wireless Card</v>
      </c>
      <c r="AF71" t="str">
        <f t="shared" si="59"/>
        <v>P500MV</v>
      </c>
      <c r="AG71" t="str" cm="1">
        <f t="array" ref="AG71">IF(AJ71="","",IFERROR(RIGHT(AF71,LEN(AF71)-MAX(ISNUMBER(--MID(AF71,_xlfn.SEQUENCE(LEN(AF71)),1))*_xlfn.SEQUENCE(LEN(AF71)))),""))</f>
        <v>MV</v>
      </c>
      <c r="AH71" t="str">
        <f t="shared" si="31"/>
        <v>Mini Tower</v>
      </c>
      <c r="AI71" s="27"/>
      <c r="AJ71" t="str">
        <v>90PF05I1-M021P0</v>
      </c>
      <c r="AK71" t="str">
        <v>P500MV-7850331WS</v>
      </c>
      <c r="AL71" t="str">
        <v>4711636155021</v>
      </c>
      <c r="AM71" t="str">
        <v>199291155022</v>
      </c>
      <c r="AN71" t="str">
        <v>5.997</v>
      </c>
      <c r="AO71" t="str">
        <v>VSPF05I0-BU0010</v>
      </c>
      <c r="AP71" t="str">
        <v>15L</v>
      </c>
      <c r="AQ71" t="str">
        <v>Gray</v>
      </c>
      <c r="AR71" t="str">
        <v>Mini tower</v>
      </c>
      <c r="AS71" t="str">
        <v>Windows 11 Home - ASUS recommends Windows 11 Pro for business</v>
      </c>
      <c r="AT71" t="str">
        <v>Microsoft Office Home 2024_x000D_
Microsoft 365 Basic</v>
      </c>
      <c r="AU71" t="str">
        <v>Intel® Core™ i7-13620H Processor 2.4 GHz (24MB Cache, up to 4.9 GHz, 10 cores, 16 Threads)</v>
      </c>
      <c r="AV71" t="str">
        <v>Air Cooler</v>
      </c>
      <c r="AW71" t="str">
        <v/>
      </c>
      <c r="AX71" t="str">
        <v>8GB DDR5 SO-DIMM</v>
      </c>
      <c r="AY71" t="str">
        <v>Memory speed is 5600MHz, but run at 4800~5200MHz</v>
      </c>
      <c r="AZ71" t="str">
        <v>64GB</v>
      </c>
      <c r="BA71" t="str">
        <v/>
      </c>
      <c r="BB71" t="str">
        <v>Intel® UHD Graphics</v>
      </c>
      <c r="BC71" t="str">
        <v>512GB M.2 2280 NVMe™ PCIe® 4.0 SSD</v>
      </c>
      <c r="BD71" t="str">
        <v>Without optical drive</v>
      </c>
      <c r="BE71" s="58" t="str">
        <v>Intel WGI219V 10/100/1000 Mbps, non-vPro</v>
      </c>
      <c r="BF71" t="str">
        <v>High Definition 7.1 Channel Audio</v>
      </c>
      <c r="BG71" t="str">
        <v>Wi-Fi 6(802.11ax) (Dual band) 2*2 + Bluetooth® 5.4 Wireless Card</v>
      </c>
      <c r="BH71" t="str">
        <v>330W power supply (80+ Platinum, peak 660W)</v>
      </c>
      <c r="BI71" t="str">
        <v>1x RJ45 Gigabit Ethernet
1x HDMI 1.4
1x Displayport 1.4
1x 7.1 channel audio (microphone, line-out, Line-in)
1x Kensington lock
4x USB 2.0 Type-A</v>
      </c>
      <c r="BJ71" t="str">
        <v>1x 3.5mm combo audio jack
1x USB 3.2 Gen 1 Type-C
2x USB 3.2 Gen 1 Type-A</v>
      </c>
      <c r="BK71" t="str">
        <v>3.5" x 1</v>
      </c>
      <c r="BL71" t="str">
        <v>2 x SATA 6.0Gb/s ports</v>
      </c>
      <c r="BM71" t="str">
        <v>1x PCIe® 4.0 x 16 (operating at PCIe® 4.0 x8)
1x M.2 connector for WiFi
2x M.2 2280 connector for storage
2x DDR5 SO-DIMM slot</v>
      </c>
      <c r="BN71" t="str">
        <v>Wired keyboard (USB)
Wired optical mouse (USB)</v>
      </c>
      <c r="BO71" t="str">
        <v>3.5" HDD assembly kit
VGA cable assembly kit</v>
      </c>
      <c r="BP71" t="str">
        <v>15.50 x 29.60 x 34.70 cm (6.10" x 11.65" x 13.66")</v>
      </c>
      <c r="BQ71" t="str">
        <v>06.00 kg (13.23 lbs)</v>
      </c>
      <c r="BR71" t="str">
        <v>System diagnosis
Fan profile
AppDeals</v>
      </c>
      <c r="BS71" t="str">
        <v>MyASUS</v>
      </c>
      <c r="BT71" t="str">
        <v>1-month Adobe Creative Cloud Hard Bundle_x000D_
_x000D_
*Terms and exclusions apply. Offer only available in eligible markets. Eligible markets are determined at activation, and varies by region, device, and time.</v>
      </c>
      <c r="BU71" t="str">
        <v>Discrete Trusted Platform Module (TPM) 2.0
HDD User Password Protection and Security
Kensington Security Slot™(7x 3mm)</v>
      </c>
    </row>
    <row r="72" spans="1:73" ht="14.4">
      <c r="A72" t="str">
        <v>S503MER-3850331WS</v>
      </c>
      <c r="B72" t="str">
        <f>IF(
  ISBLANK(AJ72),
  "",
  IF(
    LEFT(AF72,1)="S",
    _xlfn.XLOOKUP(LEFT(AF72,3),'MKT name rule'!$B$2:$B$522,'MKT name rule'!$C$2:$C$522,"Not found") &amp; " " &amp; AF72,
    _xlfn.XLOOKUP(LEFT(AF72,3),'MKT name rule'!$B$2:$B$522,'MKT name rule'!$C$2:$C$522,"Not found") &amp; " " &amp; AH72
  )
)</f>
        <v>Not found S503MER</v>
      </c>
      <c r="C72" t="str">
        <f t="shared" si="32"/>
        <v>90PF05K2-M022T0</v>
      </c>
      <c r="D72" s="20" t="e">
        <f t="shared" si="33"/>
        <v>#VALUE!</v>
      </c>
      <c r="E72" s="20" t="e">
        <f t="shared" si="34"/>
        <v>#VALUE!</v>
      </c>
      <c r="F72" t="str">
        <f t="shared" si="60"/>
        <v>8GB DDR5 U-DIMM</v>
      </c>
      <c r="G72" t="str">
        <f t="shared" si="35"/>
        <v/>
      </c>
      <c r="H72" t="str">
        <f t="shared" si="36"/>
        <v>Not Included</v>
      </c>
      <c r="I72" t="str">
        <f t="shared" si="37"/>
        <v>21.5"</v>
      </c>
      <c r="J72" t="str">
        <f t="shared" si="38"/>
        <v>FHD (1920 x 1080) 16:9</v>
      </c>
      <c r="K72" t="str">
        <f t="shared" si="39"/>
        <v>250nits</v>
      </c>
      <c r="L72" t="str">
        <f t="shared" si="40"/>
        <v>Intel® Core™ i3-14100 Processor 3.5GHz (12MB Cache, up to 4.7GHz, 4 cores, 8 Threads)
N/A</v>
      </c>
      <c r="M72" t="str">
        <f t="shared" si="41"/>
        <v>64GB</v>
      </c>
      <c r="N72" t="str">
        <f t="shared" si="42"/>
        <v>Front:
High Definition 7.1 Channel Audio
Rear:
Wi-Fi 6(802.11ax) (Dual band) 2*2 + Bluetooth® 5.4 Wireless Card</v>
      </c>
      <c r="O72" t="str">
        <f t="shared" si="43"/>
        <v>Wired keyboard</v>
      </c>
      <c r="P72" t="e">
        <f t="shared" si="44"/>
        <v>#N/A</v>
      </c>
      <c r="Q72" t="str">
        <f t="shared" si="45"/>
        <v>1x Headphone
1x 3.5mm combo audio jack
2x USB 2.0 Type-A
2x USB 3.2 Gen 2 Type-A</v>
      </c>
      <c r="R72" t="str">
        <f t="shared" si="46"/>
        <v>2.5" x 1
3.5" x 1</v>
      </c>
      <c r="S72" t="str">
        <f t="shared" si="47"/>
        <v>No Battery</v>
      </c>
      <c r="T72" t="str">
        <f t="shared" si="48"/>
        <v>Not Found</v>
      </c>
      <c r="U72" t="str">
        <f t="shared" si="49"/>
        <v>06.00 kg (13.23 lbs)</v>
      </c>
      <c r="V72" t="str">
        <f t="shared" si="50"/>
        <v>Mini tower</v>
      </c>
      <c r="W72" t="e">
        <f t="shared" si="51"/>
        <v>#VALUE!</v>
      </c>
      <c r="X72" t="e">
        <f t="shared" si="52"/>
        <v>#VALUE!</v>
      </c>
      <c r="Y72" t="e">
        <f t="shared" si="53"/>
        <v>#VALUE!</v>
      </c>
      <c r="Z72" t="str">
        <f t="shared" si="61"/>
        <v/>
      </c>
      <c r="AA72" t="str">
        <f t="shared" si="54"/>
        <v/>
      </c>
      <c r="AB72" t="str">
        <f t="shared" si="55"/>
        <v>Intel®</v>
      </c>
      <c r="AC72" t="e">
        <f t="shared" si="56"/>
        <v>#VALUE!</v>
      </c>
      <c r="AD72" t="str">
        <f t="shared" si="57"/>
        <v>High Definition 7.1 Channel Audio</v>
      </c>
      <c r="AE72" t="str">
        <f t="shared" si="58"/>
        <v>Wi-Fi 6(802.11ax) (Dual band) 2*2 + Bluetooth® 5.4 Wireless Card</v>
      </c>
      <c r="AF72" t="str">
        <f t="shared" si="59"/>
        <v>S503MER</v>
      </c>
      <c r="AG72" t="str" cm="1">
        <f t="array" ref="AG72">IF(AJ72="","",IFERROR(RIGHT(AF72,LEN(AF72)-MAX(ISNUMBER(--MID(AF72,_xlfn.SEQUENCE(LEN(AF72)),1))*_xlfn.SEQUENCE(LEN(AF72)))),""))</f>
        <v>MER</v>
      </c>
      <c r="AH72" t="str">
        <f t="shared" si="31"/>
        <v>Mini Tower</v>
      </c>
      <c r="AI72" s="27"/>
      <c r="AJ72" t="str">
        <v>90PF05K2-M022T0</v>
      </c>
      <c r="AK72" t="str">
        <v>S503MER-3850331WS</v>
      </c>
      <c r="AL72" t="str">
        <v>4711636155038</v>
      </c>
      <c r="AM72" t="str">
        <v>199291155039</v>
      </c>
      <c r="AN72" t="str">
        <v>5.997</v>
      </c>
      <c r="AO72" t="str">
        <v>VSPF05K2-BU0010</v>
      </c>
      <c r="AP72" t="str">
        <v>15L</v>
      </c>
      <c r="AQ72" t="str">
        <v>Gray</v>
      </c>
      <c r="AR72" t="str">
        <v>Mini tower</v>
      </c>
      <c r="AS72" t="str">
        <v>Windows 11 Home - ASUS recommends Windows 11 Pro for business</v>
      </c>
      <c r="AT72" t="str">
        <v>Microsoft Office Home 2024_x000D_
Microsoft 365 Basic</v>
      </c>
      <c r="AU72" t="str">
        <v>Intel® Core™ i3-14100 Processor 3.5GHz (12MB Cache, up to 4.7GHz, 4 cores, 8 Threads)
N/A</v>
      </c>
      <c r="AV72" t="str">
        <v/>
      </c>
      <c r="AW72" t="str">
        <v>Intel® B760 Chipset</v>
      </c>
      <c r="AX72" t="str">
        <v>8GB DDR5 U-DIMM</v>
      </c>
      <c r="AY72" t="str">
        <v>Memory speed is 5600MHz, but run at 4000~4400MHz.</v>
      </c>
      <c r="AZ72" t="str">
        <v>64GB</v>
      </c>
      <c r="BA72" t="str">
        <v/>
      </c>
      <c r="BB72" t="str">
        <v>Intel® UHD Graphics 730</v>
      </c>
      <c r="BC72" t="str">
        <v>512GB M.2 2280 NVMe™ PCIe® 4.0 SSD</v>
      </c>
      <c r="BD72" t="str">
        <v>Without optical drive</v>
      </c>
      <c r="BE72" s="58" t="str">
        <v>Intel WGI219V 10/100/1000 Mbps, non-vPro</v>
      </c>
      <c r="BF72" t="str">
        <v>High Definition 7.1 Channel Audio</v>
      </c>
      <c r="BG72" t="str">
        <v>Wi-Fi 6(802.11ax) (Dual band) 2*2 + Bluetooth® 5.4 Wireless Card</v>
      </c>
      <c r="BH72" t="str">
        <v>330W power supply (80+ Platinum, peak 660W)</v>
      </c>
      <c r="BI72" t="str">
        <v>1x RJ45 Gigabit Ethernet
1x HDMI 1.4
1x VGA Port
1x 7.1 channel audio (microphone, line-out, Line-in)
1x Kensington lock
1x Padlock loop
2x USB 2.0 Type-A
2x USB 3.2 Gen 1 Type-A
1x FLEX I/O port (HDMI 2.1 TMDS)</v>
      </c>
      <c r="BJ72" t="str">
        <v>1x Headphone
1x 3.5mm combo audio jack
2x USB 2.0 Type-A
2x USB 3.2 Gen 2 Type-A</v>
      </c>
      <c r="BK72" t="str">
        <v>2.5" x 1
3.5" x 1</v>
      </c>
      <c r="BL72" t="str">
        <v>4 x SATA 6.0Gb/s ports</v>
      </c>
      <c r="BM72" t="str">
        <v>1x PCIe® 4.0 x 16
2x PCIe® 3.0 x 1
1x M.2 2280 connector for storage
1x M.2 2280/2230 connector for storage
1x M.2 connector for WiFi
2x DDR5 U-DIMM slot</v>
      </c>
      <c r="BN72" t="str">
        <v>Wired keyboard (USB)
Wired optical mouse (USB)</v>
      </c>
      <c r="BO72" t="str">
        <v>Internal Speaker
3.5" HDD assembly kit</v>
      </c>
      <c r="BP72" t="str">
        <v>15.50 x 29.60 x 34.70 cm (6.10" x 11.65" x 13.66")</v>
      </c>
      <c r="BQ72" t="str">
        <v>06.00 kg (13.23 lbs)</v>
      </c>
      <c r="BR72" t="str">
        <v>System diagnosis
Fan profile
AppDeals</v>
      </c>
      <c r="BS72" t="str">
        <v>MyASUS_x000D_
ASUS Business Manager</v>
      </c>
      <c r="BT72" t="str">
        <v/>
      </c>
      <c r="BU72" t="str">
        <v>HDD User Password Protection and Security
Kensington Security Slot™(7x 3mm)
Padlock loop
Trusted Platform Module (Firmware TPM)</v>
      </c>
    </row>
    <row r="73" spans="1:73" ht="14.4">
      <c r="A73" t="str">
        <v>S503MER-5850331WS</v>
      </c>
      <c r="B73" t="str">
        <f>IF(
  ISBLANK(AJ73),
  "",
  IF(
    LEFT(AF73,1)="S",
    _xlfn.XLOOKUP(LEFT(AF73,3),'MKT name rule'!$B$2:$B$522,'MKT name rule'!$C$2:$C$522,"Not found") &amp; " " &amp; AF73,
    _xlfn.XLOOKUP(LEFT(AF73,3),'MKT name rule'!$B$2:$B$522,'MKT name rule'!$C$2:$C$522,"Not found") &amp; " " &amp; AH73
  )
)</f>
        <v>Not found S503MER</v>
      </c>
      <c r="C73" t="str">
        <f t="shared" si="32"/>
        <v>90PF05K2-M022V0</v>
      </c>
      <c r="D73" s="20" t="e">
        <f t="shared" si="33"/>
        <v>#VALUE!</v>
      </c>
      <c r="E73" s="20" t="e">
        <f t="shared" si="34"/>
        <v>#VALUE!</v>
      </c>
      <c r="F73" t="str">
        <f t="shared" si="60"/>
        <v>8GB DDR5 U-DIMM</v>
      </c>
      <c r="G73" t="str">
        <f t="shared" si="35"/>
        <v/>
      </c>
      <c r="H73" t="str">
        <f t="shared" si="36"/>
        <v>Not Included</v>
      </c>
      <c r="I73" t="str">
        <f t="shared" si="37"/>
        <v>21.5"</v>
      </c>
      <c r="J73" t="str">
        <f t="shared" si="38"/>
        <v>FHD (1920 x 1080) 16:9</v>
      </c>
      <c r="K73" t="str">
        <f t="shared" si="39"/>
        <v>250nits</v>
      </c>
      <c r="L73" t="str">
        <f t="shared" si="40"/>
        <v>Intel® Core™ i5-14500 Processor 2.6GHz (24MB Cache, up to 5.0GHz, 14 cores, 20 Threads)
N/A</v>
      </c>
      <c r="M73" t="str">
        <f t="shared" si="41"/>
        <v>64GB</v>
      </c>
      <c r="N73" t="str">
        <f t="shared" si="42"/>
        <v>Front:
High Definition 7.1 Channel Audio
Rear:
Wi-Fi 6(802.11ax) (Dual band) 2*2 + Bluetooth® 5.4 Wireless Card</v>
      </c>
      <c r="O73" t="str">
        <f t="shared" si="43"/>
        <v>Wired keyboard</v>
      </c>
      <c r="P73" t="e">
        <f t="shared" si="44"/>
        <v>#N/A</v>
      </c>
      <c r="Q73" t="str">
        <f t="shared" si="45"/>
        <v>1x Headphone
1x 3.5mm combo audio jack
2x USB 2.0 Type-A
2x USB 3.2 Gen 2 Type-A</v>
      </c>
      <c r="R73" t="str">
        <f t="shared" si="46"/>
        <v>2.5" x 1
3.5" x 1</v>
      </c>
      <c r="S73" t="str">
        <f t="shared" si="47"/>
        <v>No Battery</v>
      </c>
      <c r="T73" t="str">
        <f t="shared" si="48"/>
        <v>Not Found</v>
      </c>
      <c r="U73" t="str">
        <f t="shared" si="49"/>
        <v>06.00 kg (13.23 lbs)</v>
      </c>
      <c r="V73" t="str">
        <f t="shared" si="50"/>
        <v>Mini tower</v>
      </c>
      <c r="W73" t="e">
        <f t="shared" si="51"/>
        <v>#VALUE!</v>
      </c>
      <c r="X73" t="e">
        <f t="shared" si="52"/>
        <v>#VALUE!</v>
      </c>
      <c r="Y73" t="e">
        <f t="shared" si="53"/>
        <v>#VALUE!</v>
      </c>
      <c r="Z73" t="str">
        <f t="shared" si="61"/>
        <v/>
      </c>
      <c r="AA73" t="str">
        <f t="shared" si="54"/>
        <v/>
      </c>
      <c r="AB73" t="str">
        <f t="shared" si="55"/>
        <v>Intel®</v>
      </c>
      <c r="AC73" t="e">
        <f t="shared" si="56"/>
        <v>#VALUE!</v>
      </c>
      <c r="AD73" t="str">
        <f t="shared" si="57"/>
        <v>High Definition 7.1 Channel Audio</v>
      </c>
      <c r="AE73" t="str">
        <f t="shared" si="58"/>
        <v>Wi-Fi 6(802.11ax) (Dual band) 2*2 + Bluetooth® 5.4 Wireless Card</v>
      </c>
      <c r="AF73" t="str">
        <f t="shared" si="59"/>
        <v>S503MER</v>
      </c>
      <c r="AG73" t="str" cm="1">
        <f t="array" ref="AG73">IF(AJ73="","",IFERROR(RIGHT(AF73,LEN(AF73)-MAX(ISNUMBER(--MID(AF73,_xlfn.SEQUENCE(LEN(AF73)),1))*_xlfn.SEQUENCE(LEN(AF73)))),""))</f>
        <v>MER</v>
      </c>
      <c r="AH73" t="str">
        <f t="shared" si="31"/>
        <v>Mini Tower</v>
      </c>
      <c r="AI73" s="27"/>
      <c r="AJ73" t="str">
        <v>90PF05K2-M022V0</v>
      </c>
      <c r="AK73" t="str">
        <v>S503MER-5850331WS</v>
      </c>
      <c r="AL73" t="str">
        <v>4711636155045</v>
      </c>
      <c r="AM73" t="str">
        <v>199291155046</v>
      </c>
      <c r="AN73" t="str">
        <v>5.997</v>
      </c>
      <c r="AO73" t="str">
        <v>VSPF05K2-BU0010</v>
      </c>
      <c r="AP73" t="str">
        <v>15L</v>
      </c>
      <c r="AQ73" t="str">
        <v>Gray</v>
      </c>
      <c r="AR73" t="str">
        <v>Mini tower</v>
      </c>
      <c r="AS73" t="str">
        <v>Windows 11 Home - ASUS recommends Windows 11 Pro for business</v>
      </c>
      <c r="AT73" t="str">
        <v>Microsoft Office Home 2024_x000D_
Microsoft 365 Basic</v>
      </c>
      <c r="AU73" t="str">
        <v>Intel® Core™ i5-14500 Processor 2.6GHz (24MB Cache, up to 5.0GHz, 14 cores, 20 Threads)
N/A</v>
      </c>
      <c r="AV73" t="str">
        <v/>
      </c>
      <c r="AW73" t="str">
        <v>Intel® B760 Chipset</v>
      </c>
      <c r="AX73" t="str">
        <v>8GB DDR5 U-DIMM</v>
      </c>
      <c r="AY73" t="str">
        <v>Memory speed is 5600MHz, but run at 4000~4400MHz.</v>
      </c>
      <c r="AZ73" t="str">
        <v>64GB</v>
      </c>
      <c r="BA73" t="str">
        <v/>
      </c>
      <c r="BB73" t="str">
        <v>Intel® UHD Graphics 770</v>
      </c>
      <c r="BC73" t="str">
        <v>512GB M.2 2280 NVMe™ PCIe® 4.0 SSD</v>
      </c>
      <c r="BD73" t="str">
        <v>Without optical drive</v>
      </c>
      <c r="BE73" s="58" t="str">
        <v>Intel WGI219V 10/100/1000 Mbps, non-vPro</v>
      </c>
      <c r="BF73" t="str">
        <v>High Definition 7.1 Channel Audio</v>
      </c>
      <c r="BG73" t="str">
        <v>Wi-Fi 6(802.11ax) (Dual band) 2*2 + Bluetooth® 5.4 Wireless Card</v>
      </c>
      <c r="BH73" t="str">
        <v>330W power supply (80+ Platinum, peak 660W)</v>
      </c>
      <c r="BI73" t="str">
        <v>1x RJ45 Gigabit Ethernet
1x HDMI 1.4
1x VGA Port
1x 7.1 channel audio (microphone, line-out, Line-in)
1x Kensington lock
1x Padlock loop
2x USB 2.0 Type-A
2x USB 3.2 Gen 1 Type-A
1x FLEX I/O port (HDMI 2.1 TMDS)</v>
      </c>
      <c r="BJ73" t="str">
        <v>1x Headphone
1x 3.5mm combo audio jack
2x USB 2.0 Type-A
2x USB 3.2 Gen 2 Type-A</v>
      </c>
      <c r="BK73" t="str">
        <v>2.5" x 1
3.5" x 1</v>
      </c>
      <c r="BL73" t="str">
        <v>4 x SATA 6.0Gb/s ports</v>
      </c>
      <c r="BM73" t="str">
        <v>1x PCIe® 4.0 x 16
2x PCIe® 3.0 x 1
1x M.2 2280 connector for storage
1x M.2 2280/2230 connector for storage
1x M.2 connector for WiFi
2x DDR5 U-DIMM slot</v>
      </c>
      <c r="BN73" t="str">
        <v>Wired keyboard (USB)
Wired optical mouse (USB)</v>
      </c>
      <c r="BO73" t="str">
        <v>Internal Speaker
3.5" HDD assembly kit</v>
      </c>
      <c r="BP73" t="str">
        <v>15.50 x 29.60 x 34.70 cm (6.10" x 11.65" x 13.66")</v>
      </c>
      <c r="BQ73" t="str">
        <v>06.00 kg (13.23 lbs)</v>
      </c>
      <c r="BR73" t="str">
        <v>System diagnosis
Fan profile
AppDeals</v>
      </c>
      <c r="BS73" t="str">
        <v>MyASUS_x000D_
ASUS Business Manager</v>
      </c>
      <c r="BT73" t="str">
        <v/>
      </c>
      <c r="BU73" t="str">
        <v>HDD User Password Protection and Security
Kensington Security Slot™(7x 3mm)
Padlock loop
Trusted Platform Module (Firmware TPM)</v>
      </c>
    </row>
    <row r="74" spans="1:73" ht="14.4">
      <c r="A74" t="str">
        <v>S503MER-7850501WS</v>
      </c>
      <c r="B74" t="str">
        <f>IF(
  ISBLANK(AJ74),
  "",
  IF(
    LEFT(AF74,1)="S",
    _xlfn.XLOOKUP(LEFT(AF74,3),'MKT name rule'!$B$2:$B$522,'MKT name rule'!$C$2:$C$522,"Not found") &amp; " " &amp; AF74,
    _xlfn.XLOOKUP(LEFT(AF74,3),'MKT name rule'!$B$2:$B$522,'MKT name rule'!$C$2:$C$522,"Not found") &amp; " " &amp; AH74
  )
)</f>
        <v>Not found S503MER</v>
      </c>
      <c r="C74" t="str">
        <f t="shared" si="32"/>
        <v>90PF05K2-M022X0</v>
      </c>
      <c r="D74" s="20" t="e">
        <f t="shared" si="33"/>
        <v>#VALUE!</v>
      </c>
      <c r="E74" s="20" t="e">
        <f t="shared" si="34"/>
        <v>#VALUE!</v>
      </c>
      <c r="F74" t="str">
        <f t="shared" si="60"/>
        <v>8GB DDR5 U-DIMM</v>
      </c>
      <c r="G74" t="str">
        <f t="shared" si="35"/>
        <v/>
      </c>
      <c r="H74" t="str">
        <f t="shared" si="36"/>
        <v>Not Included</v>
      </c>
      <c r="I74" t="str">
        <f t="shared" si="37"/>
        <v>21.5"</v>
      </c>
      <c r="J74" t="str">
        <f t="shared" si="38"/>
        <v>FHD (1920 x 1080) 16:9</v>
      </c>
      <c r="K74" t="str">
        <f t="shared" si="39"/>
        <v>250nits</v>
      </c>
      <c r="L74" t="str">
        <f t="shared" si="40"/>
        <v>Intel® Core™ i7-14700 Processor 2.1GHz (33MB Cache, up to 5.3GHz, 20 cores, 28 Threads)
N/A</v>
      </c>
      <c r="M74" t="str">
        <f t="shared" si="41"/>
        <v>64GB</v>
      </c>
      <c r="N74" t="str">
        <f t="shared" si="42"/>
        <v>Front:
High Definition 7.1 Channel Audio
Rear:
Wi-Fi 6(802.11ax) (Dual band) 2*2 + Bluetooth® 5.4 Wireless Card</v>
      </c>
      <c r="O74" t="str">
        <f t="shared" si="43"/>
        <v>Wired keyboard</v>
      </c>
      <c r="P74" t="e">
        <f t="shared" si="44"/>
        <v>#N/A</v>
      </c>
      <c r="Q74" t="str">
        <f t="shared" si="45"/>
        <v>1x Headphone
1x 3.5mm combo audio jack
2x USB 2.0 Type-A
2x USB 3.2 Gen 2 Type-A</v>
      </c>
      <c r="R74" t="str">
        <f t="shared" si="46"/>
        <v>2.5" x 1
3.5" x 1</v>
      </c>
      <c r="S74" t="str">
        <f t="shared" si="47"/>
        <v>No Battery</v>
      </c>
      <c r="T74" t="str">
        <f t="shared" si="48"/>
        <v>Not Found</v>
      </c>
      <c r="U74" t="str">
        <f t="shared" si="49"/>
        <v>06.00 kg (13.23 lbs)</v>
      </c>
      <c r="V74" t="str">
        <f t="shared" si="50"/>
        <v>Mini tower</v>
      </c>
      <c r="W74" t="e">
        <f t="shared" si="51"/>
        <v>#VALUE!</v>
      </c>
      <c r="X74" t="e">
        <f t="shared" si="52"/>
        <v>#VALUE!</v>
      </c>
      <c r="Y74" t="e">
        <f t="shared" si="53"/>
        <v>#VALUE!</v>
      </c>
      <c r="Z74" t="str">
        <f t="shared" si="61"/>
        <v/>
      </c>
      <c r="AA74" t="str">
        <f t="shared" si="54"/>
        <v/>
      </c>
      <c r="AB74" t="str">
        <f t="shared" si="55"/>
        <v>Intel®</v>
      </c>
      <c r="AC74" t="e">
        <f t="shared" si="56"/>
        <v>#VALUE!</v>
      </c>
      <c r="AD74" t="str">
        <f t="shared" si="57"/>
        <v>High Definition 7.1 Channel Audio</v>
      </c>
      <c r="AE74" t="str">
        <f t="shared" si="58"/>
        <v>Wi-Fi 6(802.11ax) (Dual band) 2*2 + Bluetooth® 5.4 Wireless Card</v>
      </c>
      <c r="AF74" t="str">
        <f t="shared" si="59"/>
        <v>S503MER</v>
      </c>
      <c r="AG74" t="str" cm="1">
        <f t="array" ref="AG74">IF(AJ74="","",IFERROR(RIGHT(AF74,LEN(AF74)-MAX(ISNUMBER(--MID(AF74,_xlfn.SEQUENCE(LEN(AF74)),1))*_xlfn.SEQUENCE(LEN(AF74)))),""))</f>
        <v>MER</v>
      </c>
      <c r="AH74" t="str">
        <f t="shared" si="31"/>
        <v>Mini Tower</v>
      </c>
      <c r="AI74" s="27"/>
      <c r="AJ74" t="str">
        <v>90PF05K2-M022X0</v>
      </c>
      <c r="AK74" t="str">
        <v>S503MER-7850501WS</v>
      </c>
      <c r="AL74" t="str">
        <v>4711636155052</v>
      </c>
      <c r="AM74" t="str">
        <v>199291155053</v>
      </c>
      <c r="AN74" t="str">
        <v>5.997</v>
      </c>
      <c r="AO74" t="str">
        <v>VSPF05K2-BU0010</v>
      </c>
      <c r="AP74" t="str">
        <v>15L</v>
      </c>
      <c r="AQ74" t="str">
        <v>Gray</v>
      </c>
      <c r="AR74" t="str">
        <v>Mini tower</v>
      </c>
      <c r="AS74" t="str">
        <v>Windows 11 Home - ASUS recommends Windows 11 Pro for business</v>
      </c>
      <c r="AT74" t="str">
        <v>Microsoft Office Home 2024_x000D_
Microsoft 365 Basic</v>
      </c>
      <c r="AU74" t="str">
        <v>Intel® Core™ i7-14700 Processor 2.1GHz (33MB Cache, up to 5.3GHz, 20 cores, 28 Threads)
N/A</v>
      </c>
      <c r="AV74" t="str">
        <v/>
      </c>
      <c r="AW74" t="str">
        <v>Intel® B760 Chipset</v>
      </c>
      <c r="AX74" t="str">
        <v>8GB DDR5 U-DIMM</v>
      </c>
      <c r="AY74" t="str">
        <v>Memory speed is 5600MHz, but run at 4000~4400MHz.</v>
      </c>
      <c r="AZ74" t="str">
        <v>64GB</v>
      </c>
      <c r="BA74" t="str">
        <v/>
      </c>
      <c r="BB74" t="str">
        <v>Intel® UHD Graphics 770</v>
      </c>
      <c r="BC74" t="str">
        <v>512GB M.2 2280 NVMe™ PCIe® 4.0 SSD</v>
      </c>
      <c r="BD74" t="str">
        <v>Without optical drive</v>
      </c>
      <c r="BE74" s="58" t="str">
        <v>Intel WGI219V 10/100/1000 Mbps, non-vPro</v>
      </c>
      <c r="BF74" t="str">
        <v>High Definition 7.1 Channel Audio</v>
      </c>
      <c r="BG74" t="str">
        <v>Wi-Fi 6(802.11ax) (Dual band) 2*2 + Bluetooth® 5.4 Wireless Card</v>
      </c>
      <c r="BH74" t="str">
        <v>500W power supply (80+ Platinum, peak 1000W)</v>
      </c>
      <c r="BI74" t="str">
        <v>1x RJ45 Gigabit Ethernet
1x HDMI 1.4
1x VGA Port
1x 7.1 channel audio (microphone, line-out, Line-in)
1x Kensington lock
1x Padlock loop
2x USB 2.0 Type-A
2x USB 3.2 Gen 1 Type-A
1x FLEX I/O port (HDMI 2.1 TMDS)</v>
      </c>
      <c r="BJ74" t="str">
        <v>1x Headphone
1x 3.5mm combo audio jack
2x USB 2.0 Type-A
2x USB 3.2 Gen 2 Type-A</v>
      </c>
      <c r="BK74" t="str">
        <v>2.5" x 1
3.5" x 1</v>
      </c>
      <c r="BL74" t="str">
        <v>4 x SATA 6.0Gb/s ports</v>
      </c>
      <c r="BM74" t="str">
        <v>1x PCIe® 4.0 x 16
2x PCIe® 3.0 x 1
1x M.2 2280 connector for storage
1x M.2 2280/2230 connector for storage
1x M.2 connector for WiFi
2x DDR5 U-DIMM slot</v>
      </c>
      <c r="BN74" t="str">
        <v>Wired keyboard (USB)
Wired optical mouse (USB)</v>
      </c>
      <c r="BO74" t="str">
        <v>Internal Speaker
3.5" HDD assembly kit</v>
      </c>
      <c r="BP74" t="str">
        <v>15.50 x 29.60 x 34.70 cm (6.10" x 11.65" x 13.66")</v>
      </c>
      <c r="BQ74" t="str">
        <v>06.00 kg (13.23 lbs)</v>
      </c>
      <c r="BR74" t="str">
        <v>System diagnosis
Fan profile
AppDeals</v>
      </c>
      <c r="BS74" t="str">
        <v>MyASUS_x000D_
ASUS Business Manager</v>
      </c>
      <c r="BT74" t="str">
        <v/>
      </c>
      <c r="BU74" t="str">
        <v>HDD User Password Protection and Security
Kensington Security Slot™(7x 3mm)
Padlock loop
Trusted Platform Module (Firmware TPM)</v>
      </c>
    </row>
    <row r="75" spans="1:73" ht="14.4">
      <c r="A75" t="str">
        <v>P500SV-3850181WS</v>
      </c>
      <c r="B75" t="str">
        <f>IF(
  ISBLANK(AJ75),
  "",
  IF(
    LEFT(AF75,1)="S",
    _xlfn.XLOOKUP(LEFT(AF75,3),'MKT name rule'!$B$2:$B$522,'MKT name rule'!$C$2:$C$522,"Not found") &amp; " " &amp; AF75,
    _xlfn.XLOOKUP(LEFT(AF75,3),'MKT name rule'!$B$2:$B$522,'MKT name rule'!$C$2:$C$522,"Not found") &amp; " " &amp; AH75
  )
)</f>
        <v>Not found SFF</v>
      </c>
      <c r="C75" t="str">
        <f t="shared" si="32"/>
        <v>90PF05A1-M004S0</v>
      </c>
      <c r="D75" s="20" t="e">
        <f t="shared" si="33"/>
        <v>#VALUE!</v>
      </c>
      <c r="E75" s="20" t="e">
        <f t="shared" si="34"/>
        <v>#VALUE!</v>
      </c>
      <c r="F75" t="str">
        <f t="shared" si="60"/>
        <v>Memory speed is 5600 MT/s, but run at 4800~5200 MT/s.</v>
      </c>
      <c r="G75" t="str">
        <f t="shared" si="35"/>
        <v/>
      </c>
      <c r="H75" t="str">
        <f t="shared" si="36"/>
        <v>Not Included</v>
      </c>
      <c r="I75" t="str">
        <f t="shared" si="37"/>
        <v>21.5"</v>
      </c>
      <c r="J75" t="str">
        <f t="shared" si="38"/>
        <v>FHD (1920 x 1080) 16:9</v>
      </c>
      <c r="K75" t="str">
        <f t="shared" si="39"/>
        <v>250nits</v>
      </c>
      <c r="L75" t="str">
        <f t="shared" si="40"/>
        <v>Intel® Core™ i3-1315U Processor 1.2 GHz (10MB Cache, up to 4.5 GHz, 6 cores, 8 Threads)</v>
      </c>
      <c r="M75" t="str">
        <f t="shared" si="41"/>
        <v>Intel® UHD Graphics</v>
      </c>
      <c r="N75" t="str">
        <f t="shared" si="42"/>
        <v>Front:
180W power supply (80+ Bronze, peak 228W)
Rear:
1x RJ45 Gigabit Ethernet
1x HDMI 1.4
1x Displayport 1.4
1x 7.1 channel audio (microphone, line-out, Line-in)
1x Kensington lock
4x USB 2.0 Type-A</v>
      </c>
      <c r="O75" t="str">
        <f t="shared" si="43"/>
        <v>09.30 x 29.60 x 30.90 cm</v>
      </c>
      <c r="P75" t="e">
        <f t="shared" si="44"/>
        <v>#N/A</v>
      </c>
      <c r="Q75" t="str">
        <f t="shared" si="45"/>
        <v>2 x SATA 6.0Gb/s ports</v>
      </c>
      <c r="R75" t="str">
        <f t="shared" si="46"/>
        <v>1x M.2 connector for WiFi
2x M.2 2280 connector for storage
2x DDR5 SO-DIMM slot</v>
      </c>
      <c r="S75" t="str">
        <f t="shared" si="47"/>
        <v>No Battery</v>
      </c>
      <c r="T75" t="str">
        <f t="shared" si="48"/>
        <v>Not Found</v>
      </c>
      <c r="U75" t="str">
        <f t="shared" si="49"/>
        <v/>
      </c>
      <c r="V75" t="str">
        <f t="shared" si="50"/>
        <v>Small form factor</v>
      </c>
      <c r="W75" t="e">
        <f t="shared" si="51"/>
        <v>#VALUE!</v>
      </c>
      <c r="X75" t="e">
        <f t="shared" si="52"/>
        <v>#VALUE!</v>
      </c>
      <c r="Y75" t="e">
        <f t="shared" si="53"/>
        <v>#VALUE!</v>
      </c>
      <c r="Z75" t="str">
        <f t="shared" si="61"/>
        <v/>
      </c>
      <c r="AA75" t="str">
        <f t="shared" si="54"/>
        <v/>
      </c>
      <c r="AB75" t="str">
        <f t="shared" si="55"/>
        <v>Intel®</v>
      </c>
      <c r="AC75" t="str">
        <f t="shared" si="56"/>
        <v>Intel®</v>
      </c>
      <c r="AD75" t="str">
        <f t="shared" si="57"/>
        <v>180W power supply (80+ Bronze, peak 228W)</v>
      </c>
      <c r="AE75" t="str">
        <f t="shared" si="58"/>
        <v>1x RJ45 Gigabit Ethernet
1x HDMI 1.4
1x Displayport 1.4
1x 7.1 channel audio (microphone, line-out, Line-in)
1x Kensington lock
4x USB 2.0 Type-A</v>
      </c>
      <c r="AF75" t="str">
        <f t="shared" si="59"/>
        <v>P500SV</v>
      </c>
      <c r="AG75" t="str" cm="1">
        <f t="array" ref="AG75">IF(AJ75="","",IFERROR(RIGHT(AF75,LEN(AF75)-MAX(ISNUMBER(--MID(AF75,_xlfn.SEQUENCE(LEN(AF75)),1))*_xlfn.SEQUENCE(LEN(AF75)))),""))</f>
        <v>SV</v>
      </c>
      <c r="AH75" t="str">
        <f t="shared" si="31"/>
        <v>SFF</v>
      </c>
      <c r="AI75" s="27"/>
      <c r="AJ75" t="str">
        <v>90PF05A1-M004S0</v>
      </c>
      <c r="AK75" t="str">
        <v>P500SV-3850181WS</v>
      </c>
      <c r="AL75" t="str">
        <v>4711636264310</v>
      </c>
      <c r="AM75" t="str">
        <v>199291264311</v>
      </c>
      <c r="AN75" t="str">
        <v>5.057</v>
      </c>
      <c r="AO75" t="str">
        <v>VSPF05A1-BU0010</v>
      </c>
      <c r="AP75" t="str">
        <v>8.6L</v>
      </c>
      <c r="AQ75" t="str">
        <v>Gray</v>
      </c>
      <c r="AR75" t="str">
        <v>Small form factor</v>
      </c>
      <c r="AS75" t="str">
        <v>Windows 11 Home - ASUS recommends Windows 11 Pro for business</v>
      </c>
      <c r="AT75" t="str">
        <v>Microsoft Office Home 2024_x000D_
Microsoft 365 Basic</v>
      </c>
      <c r="AU75" t="str">
        <v>Intel® Core™ i3-1315U Processor 1.2 GHz (10MB Cache, up to 4.5 GHz, 6 cores, 8 Threads)</v>
      </c>
      <c r="AV75" t="str">
        <v>Air Cooler</v>
      </c>
      <c r="AW75" t="str">
        <v>8GB DDR5 SO-DIMM</v>
      </c>
      <c r="AX75" t="str">
        <v>Memory speed is 5600 MT/s, but run at 4800~5200 MT/s.</v>
      </c>
      <c r="AY75" t="str">
        <v>64GB</v>
      </c>
      <c r="AZ75" t="str">
        <v>Intel® UHD Graphics</v>
      </c>
      <c r="BA75" t="str">
        <v>512GB M.2 2280 NVMe™ PCIe® 4.0 SSD</v>
      </c>
      <c r="BB75" t="str">
        <v>Without optical drive</v>
      </c>
      <c r="BC75" t="str">
        <v>Intel WGI219V 10/100/1000 Mbps, non-vPro</v>
      </c>
      <c r="BD75" t="str">
        <v>High Definition 7.1 Channel Audio</v>
      </c>
      <c r="BE75" s="58" t="str">
        <v>Wi-Fi 6(802.11ax) (Dual band) 2*2 + Bluetooth® 5.4 Wireless Card</v>
      </c>
      <c r="BF75" t="str">
        <v>180W power supply (80+ Bronze, peak 228W)</v>
      </c>
      <c r="BG75" t="str">
        <v>1x RJ45 Gigabit Ethernet
1x HDMI 1.4
1x Displayport 1.4
1x 7.1 channel audio (microphone, line-out, Line-in)
1x Kensington lock
4x USB 2.0 Type-A</v>
      </c>
      <c r="BH75" t="str">
        <v>1x 3.5mm combo audio jack
1x USB 3.2 Gen 1 Type-C
2x USB 3.2 Gen 1 Type-A</v>
      </c>
      <c r="BI75" t="str">
        <v>3.5" x 1</v>
      </c>
      <c r="BJ75" t="str">
        <v>2 x SATA 6.0Gb/s ports</v>
      </c>
      <c r="BK75" t="str">
        <v>1x M.2 connector for WiFi
2x M.2 2280 connector for storage
2x DDR5 SO-DIMM slot</v>
      </c>
      <c r="BL75" t="str">
        <v>Wired keyboard (USB)
Wired optical mouse (USB)</v>
      </c>
      <c r="BM75" t="str">
        <v>3.5" HDD assembly kit</v>
      </c>
      <c r="BN75" t="str">
        <v>09.30 x 29.60 x 30.90 cm (3.66" x 11.65" x 12.17")</v>
      </c>
      <c r="BO75" t="str">
        <v>05.06 kg (11.16 lbs)</v>
      </c>
      <c r="BP75" t="str">
        <v>System diagnosis
Fan profile
AppDeals</v>
      </c>
      <c r="BQ75" t="str">
        <v>N/A</v>
      </c>
      <c r="BR75" t="str">
        <v>MyASUS</v>
      </c>
      <c r="BS75" t="str">
        <v>1-month Adobe Creative Cloud Hard Bundle_x000D_
_x000D_
*Terms and exclusions apply. Offer only available in eligible markets. Eligible markets are determined at activation, and varies by region, device, and time.</v>
      </c>
      <c r="BT75" t="str">
        <v>Discrete Trusted Platform Module (TPM) 2.0
HDD User Password Protection and Security
Kensington Security Slot™(7x 3mm)
Microsoft Security Level 2</v>
      </c>
      <c r="BU75" t="str">
        <v>McAfee® 1 years</v>
      </c>
    </row>
    <row r="76" spans="1:73" ht="14.4">
      <c r="A76" t="str">
        <v>P500MV-5850332WS</v>
      </c>
      <c r="B76" t="str">
        <f>IF(
  ISBLANK(AJ76),
  "",
  IF(
    LEFT(AF76,1)="S",
    _xlfn.XLOOKUP(LEFT(AF76,3),'MKT name rule'!$B$2:$B$522,'MKT name rule'!$C$2:$C$522,"Not found") &amp; " " &amp; AF76,
    _xlfn.XLOOKUP(LEFT(AF76,3),'MKT name rule'!$B$2:$B$522,'MKT name rule'!$C$2:$C$522,"Not found") &amp; " " &amp; AH76
  )
)</f>
        <v>Not found Mini Tower</v>
      </c>
      <c r="C76" t="str">
        <f t="shared" si="32"/>
        <v>90PF05I1-M03HL0</v>
      </c>
      <c r="D76" s="20" t="e">
        <f t="shared" si="33"/>
        <v>#VALUE!</v>
      </c>
      <c r="E76" s="20" t="e">
        <f t="shared" si="34"/>
        <v>#VALUE!</v>
      </c>
      <c r="F76" t="str">
        <f t="shared" si="60"/>
        <v>Memory speed is 5600 MT/s, and run at 5600 MT/s.</v>
      </c>
      <c r="G76" t="str">
        <f t="shared" si="35"/>
        <v/>
      </c>
      <c r="H76" t="str">
        <f t="shared" si="36"/>
        <v>Not Included</v>
      </c>
      <c r="I76" t="str">
        <f t="shared" si="37"/>
        <v>21.5"</v>
      </c>
      <c r="J76" t="str">
        <f t="shared" si="38"/>
        <v>FHD (1920 x 1080) 16:9</v>
      </c>
      <c r="K76" t="str">
        <f t="shared" si="39"/>
        <v>250nits</v>
      </c>
      <c r="L76" t="str">
        <f t="shared" si="40"/>
        <v>Intel® Core™ 5 Processor 210H 2.2 GHz (12MB Cache, up to 4.8 GHz, 8 Cores, 12 Threads)</v>
      </c>
      <c r="M76" t="str">
        <f t="shared" si="41"/>
        <v>Intel® UHD Graphics</v>
      </c>
      <c r="N76" t="str">
        <f t="shared" si="42"/>
        <v>Front:
330W power supply (80+ Platinum, peak 660W)
Rear:
1x RJ45 Gigabit Ethernet
1x HDMI 1.4
1x Displayport 1.4
1x 7.1 channel audio (microphone, line-out, Line-in)
1x Kensington lock
4x USB 2.0 Type-A</v>
      </c>
      <c r="O76" t="str">
        <f t="shared" si="43"/>
        <v>15.50 x 29.60 x 34.70 cm</v>
      </c>
      <c r="P76" t="e">
        <f t="shared" si="44"/>
        <v>#N/A</v>
      </c>
      <c r="Q76" t="str">
        <f t="shared" si="45"/>
        <v>2 x SATA 6.0Gb/s ports</v>
      </c>
      <c r="R76" t="str">
        <f t="shared" si="46"/>
        <v>1x PCIe® 4.0 x 16 (operating at PCIe® 4.0 x8)
1x M.2 connector for WiFi
2x M.2 2280 connector for storage
2x DDR5 SO-DIMM slot</v>
      </c>
      <c r="S76" t="str">
        <f t="shared" si="47"/>
        <v>No Battery</v>
      </c>
      <c r="T76" t="str">
        <f t="shared" si="48"/>
        <v>Not Found</v>
      </c>
      <c r="U76" t="str">
        <f t="shared" si="49"/>
        <v/>
      </c>
      <c r="V76" t="str">
        <f t="shared" si="50"/>
        <v>Mini tower</v>
      </c>
      <c r="W76" t="e">
        <f t="shared" si="51"/>
        <v>#VALUE!</v>
      </c>
      <c r="X76" t="e">
        <f t="shared" si="52"/>
        <v>#VALUE!</v>
      </c>
      <c r="Y76" t="e">
        <f t="shared" si="53"/>
        <v>#VALUE!</v>
      </c>
      <c r="Z76" t="str">
        <f t="shared" si="61"/>
        <v/>
      </c>
      <c r="AA76" t="str">
        <f t="shared" si="54"/>
        <v/>
      </c>
      <c r="AB76" t="str">
        <f t="shared" si="55"/>
        <v>Intel®</v>
      </c>
      <c r="AC76" t="str">
        <f t="shared" si="56"/>
        <v>Intel®</v>
      </c>
      <c r="AD76" t="str">
        <f t="shared" si="57"/>
        <v>330W power supply (80+ Platinum, peak 660W)</v>
      </c>
      <c r="AE76" t="str">
        <f t="shared" si="58"/>
        <v>1x RJ45 Gigabit Ethernet
1x HDMI 1.4
1x Displayport 1.4
1x 7.1 channel audio (microphone, line-out, Line-in)
1x Kensington lock
4x USB 2.0 Type-A</v>
      </c>
      <c r="AF76" t="str">
        <f t="shared" si="59"/>
        <v>P500MV</v>
      </c>
      <c r="AG76" t="str" cm="1">
        <f t="array" ref="AG76">IF(AJ76="","",IFERROR(RIGHT(AF76,LEN(AF76)-MAX(ISNUMBER(--MID(AF76,_xlfn.SEQUENCE(LEN(AF76)),1))*_xlfn.SEQUENCE(LEN(AF76)))),""))</f>
        <v>MV</v>
      </c>
      <c r="AH76" t="str">
        <f t="shared" si="31"/>
        <v>Mini Tower</v>
      </c>
      <c r="AI76" s="27"/>
      <c r="AJ76" t="str">
        <v>90PF05I1-M03HL0</v>
      </c>
      <c r="AK76" t="str">
        <v>P500MV-5850332WS</v>
      </c>
      <c r="AL76" t="str">
        <v>4711636336154</v>
      </c>
      <c r="AM76" t="str">
        <v>199291336155</v>
      </c>
      <c r="AN76" t="str">
        <v>5.997</v>
      </c>
      <c r="AO76" t="str">
        <v>VSPF05I0-BU0010</v>
      </c>
      <c r="AP76" t="str">
        <v>15L</v>
      </c>
      <c r="AQ76" t="str">
        <v>Gray</v>
      </c>
      <c r="AR76" t="str">
        <v>Mini tower</v>
      </c>
      <c r="AS76" t="str">
        <v>Windows 11 Home - ASUS recommends Windows 11 Pro for business</v>
      </c>
      <c r="AT76" t="str">
        <v>Microsoft Office Home 2024_x000D_
Microsoft 365 Basic</v>
      </c>
      <c r="AU76" t="str">
        <v>Intel® Core™ 5 Processor 210H 2.2 GHz (12MB Cache, up to 4.8 GHz, 8 Cores, 12 Threads)</v>
      </c>
      <c r="AV76" t="str">
        <v>Air Cooler</v>
      </c>
      <c r="AW76" t="str">
        <v>8GB DDR5 SO-DIMM</v>
      </c>
      <c r="AX76" t="str">
        <v>Memory speed is 5600 MT/s, and run at 5600 MT/s.</v>
      </c>
      <c r="AY76" t="str">
        <v>64GB</v>
      </c>
      <c r="AZ76" t="str">
        <v>Intel® UHD Graphics</v>
      </c>
      <c r="BA76" t="str">
        <v>512GB M.2 2280 NVMe™ PCIe® 4.0 SSD</v>
      </c>
      <c r="BB76" t="str">
        <v>Without optical drive</v>
      </c>
      <c r="BC76" t="str">
        <v>Intel WGI219V 10/100/1000 Mbps, non-vPro</v>
      </c>
      <c r="BD76" t="str">
        <v>High Definition 7.1 Channel Audio</v>
      </c>
      <c r="BE76" s="58" t="str">
        <v>Wi-Fi 6(802.11ax) (Dual band) 2*2 + Bluetooth® 5.4 Wireless Card</v>
      </c>
      <c r="BF76" t="str">
        <v>330W power supply (80+ Platinum, peak 660W)</v>
      </c>
      <c r="BG76" t="str">
        <v>1x RJ45 Gigabit Ethernet
1x HDMI 1.4
1x Displayport 1.4
1x 7.1 channel audio (microphone, line-out, Line-in)
1x Kensington lock
4x USB 2.0 Type-A</v>
      </c>
      <c r="BH76" t="str">
        <v>1x 3.5mm combo audio jack
1x USB 3.2 Gen 2 Type-C
2x USB 3.2 Gen 2 Type-A</v>
      </c>
      <c r="BI76" t="str">
        <v>3.5" x 1</v>
      </c>
      <c r="BJ76" t="str">
        <v>2 x SATA 6.0Gb/s ports</v>
      </c>
      <c r="BK76" t="str">
        <v>1x PCIe® 4.0 x 16 (operating at PCIe® 4.0 x8)
1x M.2 connector for WiFi
2x M.2 2280 connector for storage
2x DDR5 SO-DIMM slot</v>
      </c>
      <c r="BL76" t="str">
        <v>Wired keyboard (USB)
Wired optical mouse (USB)</v>
      </c>
      <c r="BM76" t="str">
        <v>3.5" HDD assembly kit
VGA cable assembly kit</v>
      </c>
      <c r="BN76" t="str">
        <v>15.50 x 29.60 x 34.70 cm (6.10" x 11.65" x 13.66")</v>
      </c>
      <c r="BO76" t="str">
        <v>06.00 kg (13.23 lbs)</v>
      </c>
      <c r="BP76" t="str">
        <v>System diagnosis
Fan profile
AppDeals</v>
      </c>
      <c r="BQ76" t="str">
        <v/>
      </c>
      <c r="BR76" t="str">
        <v>MyASUS</v>
      </c>
      <c r="BS76" t="str">
        <v>1-month Adobe Creative Cloud Hard Bundle_x000D_
_x000D_
*Terms and exclusions apply. Offer only available in eligible markets. Eligible markets are determined at activation, and varies by region, device, and time.</v>
      </c>
      <c r="BT76" t="str">
        <v>Discrete Trusted Platform Module (TPM) 2.0
HDD User Password Protection and Security
Kensington Security Slot™(7x 3mm)</v>
      </c>
      <c r="BU76" t="str">
        <v>McAfee® 1 years</v>
      </c>
    </row>
    <row r="77" spans="1:73" ht="14.4">
      <c r="A77" t="str">
        <v>P500MV-5850332X</v>
      </c>
      <c r="B77" t="str">
        <f>IF(
  ISBLANK(AJ77),
  "",
  IF(
    LEFT(AF77,1)="S",
    _xlfn.XLOOKUP(LEFT(AF77,3),'MKT name rule'!$B$2:$B$522,'MKT name rule'!$C$2:$C$522,"Not found") &amp; " " &amp; AF77,
    _xlfn.XLOOKUP(LEFT(AF77,3),'MKT name rule'!$B$2:$B$522,'MKT name rule'!$C$2:$C$522,"Not found") &amp; " " &amp; AH77
  )
)</f>
        <v>Not found Mini Tower</v>
      </c>
      <c r="C77" t="str">
        <f t="shared" si="32"/>
        <v>90PF05I1-M03MX0</v>
      </c>
      <c r="D77" s="20" t="e">
        <f t="shared" si="33"/>
        <v>#VALUE!</v>
      </c>
      <c r="E77" s="20" t="e">
        <f t="shared" si="34"/>
        <v>#VALUE!</v>
      </c>
      <c r="F77" t="str">
        <f t="shared" si="60"/>
        <v>Memory speed is 5600 MT/s, and run at 5600 MT/s.</v>
      </c>
      <c r="G77" t="str">
        <f t="shared" si="35"/>
        <v/>
      </c>
      <c r="H77" t="str">
        <f t="shared" si="36"/>
        <v>Not Included</v>
      </c>
      <c r="I77" t="str">
        <f t="shared" si="37"/>
        <v>21.5"</v>
      </c>
      <c r="J77" t="str">
        <f t="shared" si="38"/>
        <v>FHD (1920 x 1080) 16:9</v>
      </c>
      <c r="K77" t="str">
        <f t="shared" si="39"/>
        <v>250nits</v>
      </c>
      <c r="L77" t="str">
        <f t="shared" si="40"/>
        <v>Intel® Core™ 5 Processor 210H 2.2 GHz (12MB Cache, up to 4.8 GHz, 8 Cores, 12 Threads)</v>
      </c>
      <c r="M77" t="str">
        <f t="shared" si="41"/>
        <v>Intel® UHD Graphics</v>
      </c>
      <c r="N77" t="str">
        <f t="shared" si="42"/>
        <v>Front:
330W power supply (80+ Platinum, peak 660W)
Rear:
1x RJ45 Gigabit Ethernet
1x HDMI 1.4
1x Displayport 1.4
1x 7.1 channel audio (microphone, line-out, Line-in)
1x Kensington lock
4x USB 2.0 Type-A</v>
      </c>
      <c r="O77" t="str">
        <f t="shared" si="43"/>
        <v>15.50 x 29.60 x 34.70 cm</v>
      </c>
      <c r="P77" t="e">
        <f t="shared" si="44"/>
        <v>#N/A</v>
      </c>
      <c r="Q77" t="str">
        <f t="shared" si="45"/>
        <v>2 x SATA 6.0Gb/s ports</v>
      </c>
      <c r="R77" t="str">
        <f t="shared" si="46"/>
        <v>1x PCIe® 4.0 x 16 (operating at PCIe® 4.0 x8)
1x M.2 connector for WiFi
2x M.2 2280 connector for storage
2x DDR5 SO-DIMM slot</v>
      </c>
      <c r="S77" t="str">
        <f t="shared" si="47"/>
        <v>No Battery</v>
      </c>
      <c r="T77" t="str">
        <f t="shared" si="48"/>
        <v>Not Found</v>
      </c>
      <c r="U77" t="str">
        <f t="shared" si="49"/>
        <v/>
      </c>
      <c r="V77" t="str">
        <f t="shared" si="50"/>
        <v>Mini tower</v>
      </c>
      <c r="W77" t="e">
        <f t="shared" si="51"/>
        <v>#VALUE!</v>
      </c>
      <c r="X77" t="e">
        <f t="shared" si="52"/>
        <v>#VALUE!</v>
      </c>
      <c r="Y77" t="e">
        <f t="shared" si="53"/>
        <v>#VALUE!</v>
      </c>
      <c r="Z77" t="str">
        <f t="shared" si="61"/>
        <v/>
      </c>
      <c r="AA77" t="str">
        <f t="shared" si="54"/>
        <v/>
      </c>
      <c r="AB77" t="str">
        <f t="shared" si="55"/>
        <v>Intel®</v>
      </c>
      <c r="AC77" t="str">
        <f t="shared" si="56"/>
        <v>Intel®</v>
      </c>
      <c r="AD77" t="str">
        <f t="shared" si="57"/>
        <v>330W power supply (80+ Platinum, peak 660W)</v>
      </c>
      <c r="AE77" t="str">
        <f t="shared" si="58"/>
        <v>1x RJ45 Gigabit Ethernet
1x HDMI 1.4
1x Displayport 1.4
1x 7.1 channel audio (microphone, line-out, Line-in)
1x Kensington lock
4x USB 2.0 Type-A</v>
      </c>
      <c r="AF77" t="str">
        <f t="shared" si="59"/>
        <v>P500MV</v>
      </c>
      <c r="AG77" t="str" cm="1">
        <f t="array" ref="AG77">IF(AJ77="","",IFERROR(RIGHT(AF77,LEN(AF77)-MAX(ISNUMBER(--MID(AF77,_xlfn.SEQUENCE(LEN(AF77)),1))*_xlfn.SEQUENCE(LEN(AF77)))),""))</f>
        <v>MV</v>
      </c>
      <c r="AH77" t="str">
        <f t="shared" si="31"/>
        <v>Mini Tower</v>
      </c>
      <c r="AI77" s="27"/>
      <c r="AJ77" t="str">
        <v>90PF05I1-M03MX0</v>
      </c>
      <c r="AK77" t="str">
        <v>P500MV-5850332X</v>
      </c>
      <c r="AL77" t="str">
        <v>4711636336161</v>
      </c>
      <c r="AM77" t="str">
        <v>199291336162</v>
      </c>
      <c r="AN77" t="str">
        <v>5.997</v>
      </c>
      <c r="AO77" t="str">
        <v>VSPF05I0-BU0010</v>
      </c>
      <c r="AP77" t="str">
        <v>15L</v>
      </c>
      <c r="AQ77" t="str">
        <v>Windows 11 Pro</v>
      </c>
      <c r="AR77" t="str">
        <v>Mini tower</v>
      </c>
      <c r="AS77" t="str">
        <v>Windows 11 Pro</v>
      </c>
      <c r="AT77" t="str">
        <v>1-month trial for new Microsoft 365 customers. Credit card required.</v>
      </c>
      <c r="AU77" t="str">
        <v>Intel® Core™ 5 Processor 210H 2.2 GHz (12MB Cache, up to 4.8 GHz, 8 Cores, 12 Threads)</v>
      </c>
      <c r="AV77" t="str">
        <v>Air Cooler</v>
      </c>
      <c r="AW77" t="str">
        <v>8GB DDR5 SO-DIMM</v>
      </c>
      <c r="AX77" t="str">
        <v>Memory speed is 5600 MT/s, and run at 5600 MT/s.</v>
      </c>
      <c r="AY77" t="str">
        <v>64GB</v>
      </c>
      <c r="AZ77" t="str">
        <v>Intel® UHD Graphics</v>
      </c>
      <c r="BA77" t="str">
        <v>512GB M.2 2280 NVMe™ PCIe® 4.0 SSD</v>
      </c>
      <c r="BB77" t="str">
        <v>Without optical drive</v>
      </c>
      <c r="BC77" t="str">
        <v>Intel WGI219V 10/100/1000 Mbps, non-vPro</v>
      </c>
      <c r="BD77" t="str">
        <v>High Definition 7.1 Channel Audio</v>
      </c>
      <c r="BE77" s="58" t="str">
        <v>Wi-Fi 6(802.11ax) (Dual band) 2*2 + Bluetooth® 5.4 Wireless Card</v>
      </c>
      <c r="BF77" t="str">
        <v>330W power supply (80+ Platinum, peak 660W)</v>
      </c>
      <c r="BG77" t="str">
        <v>1x RJ45 Gigabit Ethernet
1x HDMI 1.4
1x Displayport 1.4
1x 7.1 channel audio (microphone, line-out, Line-in)
1x Kensington lock
4x USB 2.0 Type-A</v>
      </c>
      <c r="BH77" t="str">
        <v>1x 3.5mm combo audio jack
1x USB 3.2 Gen 2 Type-C
2x USB 3.2 Gen 2 Type-A</v>
      </c>
      <c r="BI77" t="str">
        <v>3.5" x 1</v>
      </c>
      <c r="BJ77" t="str">
        <v>2 x SATA 6.0Gb/s ports</v>
      </c>
      <c r="BK77" t="str">
        <v>1x PCIe® 4.0 x 16 (operating at PCIe® 4.0 x8)
1x M.2 connector for WiFi
2x M.2 2280 connector for storage
2x DDR5 SO-DIMM slot</v>
      </c>
      <c r="BL77" t="str">
        <v>Wired keyboard (USB)
Wired optical mouse (USB)</v>
      </c>
      <c r="BM77" t="str">
        <v>3.5" HDD assembly kit
VGA cable assembly kit</v>
      </c>
      <c r="BN77" t="str">
        <v>15.50 x 29.60 x 34.70 cm (6.10" x 11.65" x 13.66")</v>
      </c>
      <c r="BO77" t="str">
        <v>06.00 kg (13.23 lbs)</v>
      </c>
      <c r="BP77" t="str">
        <v>System diagnosis
Fan profile
AppDeals</v>
      </c>
      <c r="BQ77" t="str">
        <v/>
      </c>
      <c r="BR77" t="str">
        <v>MyASUS</v>
      </c>
      <c r="BS77" t="str">
        <v>1-month Adobe Creative Cloud Hard Bundle_x000D_
_x000D_
*Terms and exclusions apply. Offer only available in eligible markets. Eligible markets are determined at activation, and varies by region, device, and time.</v>
      </c>
      <c r="BT77" t="str">
        <v>Discrete Trusted Platform Module (TPM) 2.0
HDD User Password Protection and Security
Kensington Security Slot™(7x 3mm)</v>
      </c>
      <c r="BU77" t="str">
        <v>McAfee® 1 years</v>
      </c>
    </row>
    <row r="78" spans="1:73" ht="14.4">
      <c r="A78" t="str">
        <v>P500SV-5850182WS</v>
      </c>
      <c r="B78" t="str">
        <f>IF(
  ISBLANK(AJ78),
  "",
  IF(
    LEFT(AF78,1)="S",
    _xlfn.XLOOKUP(LEFT(AF78,3),'MKT name rule'!$B$2:$B$522,'MKT name rule'!$C$2:$C$522,"Not found") &amp; " " &amp; AF78,
    _xlfn.XLOOKUP(LEFT(AF78,3),'MKT name rule'!$B$2:$B$522,'MKT name rule'!$C$2:$C$522,"Not found") &amp; " " &amp; AH78
  )
)</f>
        <v>Not found SFF</v>
      </c>
      <c r="C78" t="str">
        <f t="shared" si="32"/>
        <v>90PF05A1-M00VP0</v>
      </c>
      <c r="D78" s="20" t="e">
        <f t="shared" si="33"/>
        <v>#VALUE!</v>
      </c>
      <c r="E78" s="20" t="e">
        <f t="shared" si="34"/>
        <v>#VALUE!</v>
      </c>
      <c r="F78" t="str">
        <f t="shared" si="60"/>
        <v>Memory speed is 5600 MT/s, but run at 4800~5200 MT/s.</v>
      </c>
      <c r="G78" t="str">
        <f t="shared" si="35"/>
        <v/>
      </c>
      <c r="H78" t="str">
        <f t="shared" si="36"/>
        <v>Not Included</v>
      </c>
      <c r="I78" t="str">
        <f t="shared" si="37"/>
        <v>21.5"</v>
      </c>
      <c r="J78" t="str">
        <f t="shared" si="38"/>
        <v>FHD (1920 x 1080) 16:9</v>
      </c>
      <c r="K78" t="str">
        <f t="shared" si="39"/>
        <v>250nits</v>
      </c>
      <c r="L78" t="str">
        <f t="shared" si="40"/>
        <v>Intel® Core™ 5 Processor 210H 2.2 GHz (12MB Cache, up to 4.8 GHz, 8 Cores, 12 Threads)</v>
      </c>
      <c r="M78" t="str">
        <f t="shared" si="41"/>
        <v>Intel® Graphics</v>
      </c>
      <c r="N78" t="str">
        <f t="shared" si="42"/>
        <v>Front:
180W power supply (80+ Bronze, peak 228W)
Rear:
1x RJ45 Gigabit Ethernet
1x HDMI 1.4
1x Displayport 1.4
1x 7.1 channel audio (microphone, line-out, Line-in)
1x Kensington lock
4x USB 2.0 Type-A</v>
      </c>
      <c r="O78" t="str">
        <f t="shared" si="43"/>
        <v>09.30 x 29.60 x 30.90 cm</v>
      </c>
      <c r="P78" t="e">
        <f t="shared" si="44"/>
        <v>#N/A</v>
      </c>
      <c r="Q78" t="str">
        <f t="shared" si="45"/>
        <v>2 x SATA 6.0Gb/s ports</v>
      </c>
      <c r="R78" t="str">
        <f t="shared" si="46"/>
        <v>1x PCIe® 4.0 x 16 (operating at PCIe® 4.0 x8)
1x M.2 connector for WiFi
2x M.2 2280 connector for storage
2x DDR5 SO-DIMM slot</v>
      </c>
      <c r="S78" t="str">
        <f t="shared" si="47"/>
        <v>No Battery</v>
      </c>
      <c r="T78" t="str">
        <f t="shared" si="48"/>
        <v>Not Found</v>
      </c>
      <c r="U78" t="str">
        <f t="shared" si="49"/>
        <v/>
      </c>
      <c r="V78" t="str">
        <f t="shared" si="50"/>
        <v>Small form factor</v>
      </c>
      <c r="W78" t="e">
        <f t="shared" si="51"/>
        <v>#VALUE!</v>
      </c>
      <c r="X78" t="e">
        <f t="shared" si="52"/>
        <v>#VALUE!</v>
      </c>
      <c r="Y78" t="e">
        <f t="shared" si="53"/>
        <v>#VALUE!</v>
      </c>
      <c r="Z78" t="str">
        <f t="shared" si="61"/>
        <v/>
      </c>
      <c r="AA78" t="str">
        <f t="shared" si="54"/>
        <v/>
      </c>
      <c r="AB78" t="str">
        <f t="shared" si="55"/>
        <v>Intel®</v>
      </c>
      <c r="AC78" t="str">
        <f t="shared" si="56"/>
        <v>Intel®</v>
      </c>
      <c r="AD78" t="str">
        <f t="shared" si="57"/>
        <v>180W power supply (80+ Bronze, peak 228W)</v>
      </c>
      <c r="AE78" t="str">
        <f t="shared" si="58"/>
        <v>1x RJ45 Gigabit Ethernet
1x HDMI 1.4
1x Displayport 1.4
1x 7.1 channel audio (microphone, line-out, Line-in)
1x Kensington lock
4x USB 2.0 Type-A</v>
      </c>
      <c r="AF78" t="str">
        <f t="shared" si="59"/>
        <v>P500SV</v>
      </c>
      <c r="AG78" t="str" cm="1">
        <f t="array" ref="AG78">IF(AJ78="","",IFERROR(RIGHT(AF78,LEN(AF78)-MAX(ISNUMBER(--MID(AF78,_xlfn.SEQUENCE(LEN(AF78)),1))*_xlfn.SEQUENCE(LEN(AF78)))),""))</f>
        <v>SV</v>
      </c>
      <c r="AH78" t="str">
        <f t="shared" si="31"/>
        <v>SFF</v>
      </c>
      <c r="AI78" s="27"/>
      <c r="AJ78" t="str">
        <v>90PF05A1-M00VP0</v>
      </c>
      <c r="AK78" t="str">
        <v>P500SV-5850182WS</v>
      </c>
      <c r="AL78" t="str">
        <v>4711636336192</v>
      </c>
      <c r="AM78" t="str">
        <v>199291336193</v>
      </c>
      <c r="AN78" t="str">
        <v>5.057</v>
      </c>
      <c r="AO78" t="str">
        <v>VSPF05A1-BU0010</v>
      </c>
      <c r="AP78" t="str">
        <v>8.6L</v>
      </c>
      <c r="AQ78" t="str">
        <v>Gray</v>
      </c>
      <c r="AR78" t="str">
        <v>Small form factor</v>
      </c>
      <c r="AS78" t="str">
        <v>Windows 11 Home - ASUS recommends Windows 11 Pro for business</v>
      </c>
      <c r="AT78" t="str">
        <v>Microsoft Office Home 2024_x000D_
Microsoft 365 Basic</v>
      </c>
      <c r="AU78" t="str">
        <v>Intel® Core™ 5 Processor 210H 2.2 GHz (12MB Cache, up to 4.8 GHz, 8 Cores, 12 Threads)</v>
      </c>
      <c r="AV78" t="str">
        <v>Air Cooler</v>
      </c>
      <c r="AW78" t="str">
        <v>8GB DDR5 SO-DIMM</v>
      </c>
      <c r="AX78" t="str">
        <v>Memory speed is 5600 MT/s, but run at 4800~5200 MT/s.</v>
      </c>
      <c r="AY78" t="str">
        <v>64GB</v>
      </c>
      <c r="AZ78" t="str">
        <v>Intel® Graphics</v>
      </c>
      <c r="BA78" t="str">
        <v>512GB M.2 2280 NVMe™ PCIe® 4.0 SSD</v>
      </c>
      <c r="BB78" t="str">
        <v>Without optical drive</v>
      </c>
      <c r="BC78" t="str">
        <v>Intel WGI219V 10/100/1000 Mbps, non-vPro</v>
      </c>
      <c r="BD78" t="str">
        <v>High Definition 7.1 Channel Audio</v>
      </c>
      <c r="BE78" s="58" t="str">
        <v>Wi-Fi 6(802.11ax) (Dual band) 2*2 + Bluetooth® 5.4 Wireless Card</v>
      </c>
      <c r="BF78" t="str">
        <v>180W power supply (80+ Bronze, peak 228W)</v>
      </c>
      <c r="BG78" t="str">
        <v>1x RJ45 Gigabit Ethernet
1x HDMI 1.4
1x Displayport 1.4
1x 7.1 channel audio (microphone, line-out, Line-in)
1x Kensington lock
4x USB 2.0 Type-A</v>
      </c>
      <c r="BH78" t="str">
        <v>1x 3.5mm combo audio jack
1x USB 3.2 Gen 1 Type-C
2x USB 3.2 Gen 1 Type-A</v>
      </c>
      <c r="BI78" t="str">
        <v>3.5" x 1</v>
      </c>
      <c r="BJ78" t="str">
        <v>2 x SATA 6.0Gb/s ports</v>
      </c>
      <c r="BK78" t="str">
        <v>1x PCIe® 4.0 x 16 (operating at PCIe® 4.0 x8)
1x M.2 connector for WiFi
2x M.2 2280 connector for storage
2x DDR5 SO-DIMM slot</v>
      </c>
      <c r="BL78" t="str">
        <v>Wired keyboard (USB)
Wired optical mouse (USB)</v>
      </c>
      <c r="BM78" t="str">
        <v>3.5" HDD assembly kit</v>
      </c>
      <c r="BN78" t="str">
        <v>09.30 x 29.60 x 30.90 cm (3.66" x 11.65" x 12.17")</v>
      </c>
      <c r="BO78" t="str">
        <v>05.06 kg (11.16 lbs)</v>
      </c>
      <c r="BP78" t="str">
        <v>System diagnosis
Fan profile
AppDeals</v>
      </c>
      <c r="BQ78" t="str">
        <v>N/A</v>
      </c>
      <c r="BR78" t="str">
        <v>MyASUS</v>
      </c>
      <c r="BS78" t="str">
        <v>1-month Adobe Creative Cloud Hard Bundle_x000D_
_x000D_
*Terms and exclusions apply. Offer only available in eligible markets. Eligible markets are determined at activation, and varies by region, device, and time.</v>
      </c>
      <c r="BT78" t="str">
        <v>Discrete Trusted Platform Module (TPM) 2.0
HDD User Password Protection and Security
Kensington Security Slot™(7x 3mm)</v>
      </c>
      <c r="BU78" t="str">
        <v>McAfee® 1 years</v>
      </c>
    </row>
    <row r="79" spans="1:73" ht="14.4">
      <c r="A79" t="str">
        <v>P500SV-7850182WS</v>
      </c>
      <c r="B79" t="str">
        <f>IF(
  ISBLANK(AJ79),
  "",
  IF(
    LEFT(AF79,1)="S",
    _xlfn.XLOOKUP(LEFT(AF79,3),'MKT name rule'!$B$2:$B$522,'MKT name rule'!$C$2:$C$522,"Not found") &amp; " " &amp; AF79,
    _xlfn.XLOOKUP(LEFT(AF79,3),'MKT name rule'!$B$2:$B$522,'MKT name rule'!$C$2:$C$522,"Not found") &amp; " " &amp; AH79
  )
)</f>
        <v>Not found SFF</v>
      </c>
      <c r="C79" t="str">
        <f t="shared" si="32"/>
        <v>90PF05A1-M00ZT0</v>
      </c>
      <c r="D79" s="20" t="e">
        <f t="shared" si="33"/>
        <v>#VALUE!</v>
      </c>
      <c r="E79" s="20" t="e">
        <f t="shared" si="34"/>
        <v>#VALUE!</v>
      </c>
      <c r="F79" t="str">
        <f t="shared" si="60"/>
        <v>Memory speed is 5600 MT/s, and run at 5600 MT/s.</v>
      </c>
      <c r="G79" t="str">
        <f t="shared" si="35"/>
        <v/>
      </c>
      <c r="H79" t="str">
        <f t="shared" si="36"/>
        <v>Not Included</v>
      </c>
      <c r="I79" t="str">
        <f t="shared" si="37"/>
        <v>21.5"</v>
      </c>
      <c r="J79" t="str">
        <f t="shared" si="38"/>
        <v>FHD (1920 x 1080) 16:9</v>
      </c>
      <c r="K79" t="str">
        <f t="shared" si="39"/>
        <v>250nits</v>
      </c>
      <c r="L79" t="str">
        <f t="shared" si="40"/>
        <v>Intel® Core™ 7 Processor 240H 2.5 GHz (24MB Cache, up to 5.2 GHz, 10 Cores, 16 Threads)</v>
      </c>
      <c r="M79" t="str">
        <f t="shared" si="41"/>
        <v>Intel® Graphics</v>
      </c>
      <c r="N79" t="str">
        <f t="shared" si="42"/>
        <v>Front:
180W power supply (80+ Bronze, peak 228W)
Rear:
1x RJ45 Gigabit Ethernet
1x HDMI 1.4
1x Displayport 1.4
1x 7.1 channel audio (microphone, line-out, Line-in)
1x Kensington lock
4x USB 2.0 Type-A</v>
      </c>
      <c r="O79" t="str">
        <f t="shared" si="43"/>
        <v>09.30 x 29.60 x 30.90 cm</v>
      </c>
      <c r="P79" t="e">
        <f t="shared" si="44"/>
        <v>#N/A</v>
      </c>
      <c r="Q79" t="str">
        <f t="shared" si="45"/>
        <v>2 x SATA 6.0Gb/s ports</v>
      </c>
      <c r="R79" t="str">
        <f t="shared" si="46"/>
        <v>1x PCIe® 4.0 x 16 (operating at PCIe® 4.0 x8)
1x M.2 connector for WiFi
2x M.2 2280 connector for storage
2x DDR5 SO-DIMM slot</v>
      </c>
      <c r="S79" t="str">
        <f t="shared" si="47"/>
        <v>No Battery</v>
      </c>
      <c r="T79" t="str">
        <f t="shared" si="48"/>
        <v>Not Found</v>
      </c>
      <c r="U79" t="str">
        <f t="shared" si="49"/>
        <v/>
      </c>
      <c r="V79" t="str">
        <f t="shared" si="50"/>
        <v>Small form factor</v>
      </c>
      <c r="W79" t="e">
        <f t="shared" si="51"/>
        <v>#VALUE!</v>
      </c>
      <c r="X79" t="e">
        <f t="shared" si="52"/>
        <v>#VALUE!</v>
      </c>
      <c r="Y79" t="e">
        <f t="shared" si="53"/>
        <v>#VALUE!</v>
      </c>
      <c r="Z79" t="str">
        <f t="shared" si="61"/>
        <v/>
      </c>
      <c r="AA79" t="str">
        <f t="shared" si="54"/>
        <v/>
      </c>
      <c r="AB79" t="str">
        <f t="shared" si="55"/>
        <v>Intel®</v>
      </c>
      <c r="AC79" t="str">
        <f t="shared" si="56"/>
        <v>Intel®</v>
      </c>
      <c r="AD79" t="str">
        <f t="shared" si="57"/>
        <v>180W power supply (80+ Bronze, peak 228W)</v>
      </c>
      <c r="AE79" t="str">
        <f t="shared" si="58"/>
        <v>1x RJ45 Gigabit Ethernet
1x HDMI 1.4
1x Displayport 1.4
1x 7.1 channel audio (microphone, line-out, Line-in)
1x Kensington lock
4x USB 2.0 Type-A</v>
      </c>
      <c r="AF79" t="str">
        <f t="shared" si="59"/>
        <v>P500SV</v>
      </c>
      <c r="AG79" t="str" cm="1">
        <f t="array" ref="AG79">IF(AJ79="","",IFERROR(RIGHT(AF79,LEN(AF79)-MAX(ISNUMBER(--MID(AF79,_xlfn.SEQUENCE(LEN(AF79)),1))*_xlfn.SEQUENCE(LEN(AF79)))),""))</f>
        <v>SV</v>
      </c>
      <c r="AH79" t="str">
        <f t="shared" si="31"/>
        <v>SFF</v>
      </c>
      <c r="AI79" s="27"/>
      <c r="AJ79" t="str">
        <v>90PF05A1-M00ZT0</v>
      </c>
      <c r="AK79" t="str">
        <v>P500SV-7850182WS</v>
      </c>
      <c r="AL79" t="str">
        <v>4711636336208</v>
      </c>
      <c r="AM79" t="str">
        <v>199291336209</v>
      </c>
      <c r="AN79" t="str">
        <v>5.057</v>
      </c>
      <c r="AO79" t="str">
        <v>VSPF05A1-BU0010</v>
      </c>
      <c r="AP79" t="str">
        <v>8.6L</v>
      </c>
      <c r="AQ79" t="str">
        <v>Gray</v>
      </c>
      <c r="AR79" t="str">
        <v>Small form factor</v>
      </c>
      <c r="AS79" t="str">
        <v>Windows 11 Home - ASUS recommends Windows 11 Pro for business</v>
      </c>
      <c r="AT79" t="str">
        <v>Microsoft Office Home 2024_x000D_
Microsoft 365 Basic</v>
      </c>
      <c r="AU79" t="str">
        <v>Intel® Core™ 7 Processor 240H 2.5 GHz (24MB Cache, up to 5.2 GHz, 10 Cores, 16 Threads)</v>
      </c>
      <c r="AV79" t="str">
        <v>Air Cooler</v>
      </c>
      <c r="AW79" t="str">
        <v>8GB DDR5 SO-DIMM</v>
      </c>
      <c r="AX79" t="str">
        <v>Memory speed is 5600 MT/s, and run at 5600 MT/s.</v>
      </c>
      <c r="AY79" t="str">
        <v>64GB</v>
      </c>
      <c r="AZ79" t="str">
        <v>Intel® Graphics</v>
      </c>
      <c r="BA79" t="str">
        <v>512GB M.2 2280 NVMe™ PCIe® 4.0 SSD</v>
      </c>
      <c r="BB79" t="str">
        <v>Without optical drive</v>
      </c>
      <c r="BC79" t="str">
        <v>Intel WGI219V 10/100/1000 Mbps, non-vPro</v>
      </c>
      <c r="BD79" t="str">
        <v>High Definition 7.1 Channel Audio</v>
      </c>
      <c r="BE79" s="58" t="str">
        <v>Wi-Fi 6(802.11ax) (Dual band) 2*2 + Bluetooth® 5.4 Wireless Card</v>
      </c>
      <c r="BF79" t="str">
        <v>180W power supply (80+ Bronze, peak 228W)</v>
      </c>
      <c r="BG79" t="str">
        <v>1x RJ45 Gigabit Ethernet
1x HDMI 1.4
1x Displayport 1.4
1x 7.1 channel audio (microphone, line-out, Line-in)
1x Kensington lock
4x USB 2.0 Type-A</v>
      </c>
      <c r="BH79" t="str">
        <v>1x 3.5mm combo audio jack
1x USB 3.2 Gen 1 Type-C
2x USB 3.2 Gen 1 Type-A</v>
      </c>
      <c r="BI79" t="str">
        <v>3.5" x 1</v>
      </c>
      <c r="BJ79" t="str">
        <v>2 x SATA 6.0Gb/s ports</v>
      </c>
      <c r="BK79" t="str">
        <v>1x PCIe® 4.0 x 16 (operating at PCIe® 4.0 x8)
1x M.2 connector for WiFi
2x M.2 2280 connector for storage
2x DDR5 SO-DIMM slot</v>
      </c>
      <c r="BL79" t="str">
        <v>Wired keyboard (USB)
Wired optical mouse (USB)</v>
      </c>
      <c r="BM79" t="str">
        <v>3.5" HDD assembly kit</v>
      </c>
      <c r="BN79" t="str">
        <v>09.30 x 29.60 x 30.90 cm (3.66" x 11.65" x 12.17")</v>
      </c>
      <c r="BO79" t="str">
        <v>05.06 kg (11.16 lbs)</v>
      </c>
      <c r="BP79" t="str">
        <v>System diagnosis
Fan profile
AppDeals</v>
      </c>
      <c r="BQ79" t="str">
        <v>N/A</v>
      </c>
      <c r="BR79" t="str">
        <v>MyASUS</v>
      </c>
      <c r="BS79" t="str">
        <v>1-month Adobe Creative Cloud Hard Bundle_x000D_
_x000D_
*Terms and exclusions apply. Offer only available in eligible markets. Eligible markets are determined at activation, and varies by region, device, and time.</v>
      </c>
      <c r="BT79" t="str">
        <v>Discrete Trusted Platform Module (TPM) 2.0
HDD User Password Protection and Security
Kensington Security Slot™(7x 3mm)</v>
      </c>
      <c r="BU79" t="str">
        <v>McAfee® 1 years</v>
      </c>
    </row>
    <row r="80" spans="1:73" ht="14.4">
      <c r="A80" t="str">
        <v>P500MV-7850332WS</v>
      </c>
      <c r="B80" t="str">
        <f>IF(
  ISBLANK(AJ80),
  "",
  IF(
    LEFT(AF80,1)="S",
    _xlfn.XLOOKUP(LEFT(AF80,3),'MKT name rule'!$B$2:$B$522,'MKT name rule'!$C$2:$C$522,"Not found") &amp; " " &amp; AF80,
    _xlfn.XLOOKUP(LEFT(AF80,3),'MKT name rule'!$B$2:$B$522,'MKT name rule'!$C$2:$C$522,"Not found") &amp; " " &amp; AH80
  )
)</f>
        <v>Not found Mini Tower</v>
      </c>
      <c r="C80" t="str">
        <f t="shared" si="32"/>
        <v>90PF05I1-M03X50</v>
      </c>
      <c r="D80" s="20" t="e">
        <f t="shared" si="33"/>
        <v>#VALUE!</v>
      </c>
      <c r="E80" s="20" t="e">
        <f t="shared" si="34"/>
        <v>#VALUE!</v>
      </c>
      <c r="F80" t="str">
        <f t="shared" si="60"/>
        <v>Memory speed is 5600 MT/s, and run at 5600 MT/s.</v>
      </c>
      <c r="G80" t="str">
        <f t="shared" si="35"/>
        <v/>
      </c>
      <c r="H80" t="str">
        <f t="shared" si="36"/>
        <v>Not Included</v>
      </c>
      <c r="I80" t="str">
        <f t="shared" si="37"/>
        <v>21.5"</v>
      </c>
      <c r="J80" t="str">
        <f t="shared" si="38"/>
        <v>FHD (1920 x 1080) 16:9</v>
      </c>
      <c r="K80" t="str">
        <f t="shared" si="39"/>
        <v>250nits</v>
      </c>
      <c r="L80" t="str">
        <f t="shared" si="40"/>
        <v>Intel® Core™ 7 Processor 240H 2.5 GHz (24MB Cache, up to 5.2 GHz, 10 Cores, 16 Threads)</v>
      </c>
      <c r="M80" t="str">
        <f t="shared" si="41"/>
        <v>Intel® UHD Graphics</v>
      </c>
      <c r="N80" t="str">
        <f t="shared" si="42"/>
        <v>Front:
330W power supply (80+ Platinum, peak 660W)
Rear:
1x RJ45 Gigabit Ethernet
1x HDMI 1.4
1x Displayport 1.4
1x 7.1 channel audio (microphone, line-out, Line-in)
1x Kensington lock
4x USB 2.0 Type-A</v>
      </c>
      <c r="O80" t="str">
        <f t="shared" si="43"/>
        <v>15.50 x 29.60 x 34.70 cm</v>
      </c>
      <c r="P80" t="e">
        <f t="shared" si="44"/>
        <v>#N/A</v>
      </c>
      <c r="Q80" t="str">
        <f t="shared" si="45"/>
        <v>2 x SATA 6.0Gb/s ports</v>
      </c>
      <c r="R80" t="str">
        <f t="shared" si="46"/>
        <v>1x PCIe® 4.0 x 16 (operating at PCIe® 4.0 x8)
1x M.2 connector for WiFi
2x M.2 2280 connector for storage
2x DDR5 SO-DIMM slot</v>
      </c>
      <c r="S80" t="str">
        <f t="shared" si="47"/>
        <v>No Battery</v>
      </c>
      <c r="T80" t="str">
        <f t="shared" si="48"/>
        <v>Not Found</v>
      </c>
      <c r="U80" t="str">
        <f t="shared" si="49"/>
        <v/>
      </c>
      <c r="V80" t="str">
        <f t="shared" si="50"/>
        <v>Mini tower</v>
      </c>
      <c r="W80" t="e">
        <f t="shared" si="51"/>
        <v>#VALUE!</v>
      </c>
      <c r="X80" t="e">
        <f t="shared" si="52"/>
        <v>#VALUE!</v>
      </c>
      <c r="Y80" t="e">
        <f t="shared" si="53"/>
        <v>#VALUE!</v>
      </c>
      <c r="Z80" t="str">
        <f t="shared" si="61"/>
        <v/>
      </c>
      <c r="AA80" t="str">
        <f t="shared" si="54"/>
        <v/>
      </c>
      <c r="AB80" t="str">
        <f t="shared" si="55"/>
        <v>Intel®</v>
      </c>
      <c r="AC80" t="str">
        <f t="shared" si="56"/>
        <v>Intel®</v>
      </c>
      <c r="AD80" t="str">
        <f t="shared" si="57"/>
        <v>330W power supply (80+ Platinum, peak 660W)</v>
      </c>
      <c r="AE80" t="str">
        <f t="shared" si="58"/>
        <v>1x RJ45 Gigabit Ethernet
1x HDMI 1.4
1x Displayport 1.4
1x 7.1 channel audio (microphone, line-out, Line-in)
1x Kensington lock
4x USB 2.0 Type-A</v>
      </c>
      <c r="AF80" t="str">
        <f t="shared" si="59"/>
        <v>P500MV</v>
      </c>
      <c r="AG80" t="str" cm="1">
        <f t="array" ref="AG80">IF(AJ80="","",IFERROR(RIGHT(AF80,LEN(AF80)-MAX(ISNUMBER(--MID(AF80,_xlfn.SEQUENCE(LEN(AF80)),1))*_xlfn.SEQUENCE(LEN(AF80)))),""))</f>
        <v>MV</v>
      </c>
      <c r="AH80" t="str">
        <f t="shared" si="31"/>
        <v>Mini Tower</v>
      </c>
      <c r="AI80" s="27"/>
      <c r="AJ80" t="str">
        <v>90PF05I1-M03X50</v>
      </c>
      <c r="AK80" t="str">
        <v>P500MV-7850332WS</v>
      </c>
      <c r="AL80" t="str">
        <v>4711636336178</v>
      </c>
      <c r="AM80" t="str">
        <v>199291336179</v>
      </c>
      <c r="AN80" t="str">
        <v>5.997</v>
      </c>
      <c r="AO80" t="str">
        <v>VSPF05I0-BU0010</v>
      </c>
      <c r="AP80" t="str">
        <v>15L</v>
      </c>
      <c r="AQ80" t="str">
        <v>Gray</v>
      </c>
      <c r="AR80" t="str">
        <v>Mini tower</v>
      </c>
      <c r="AS80" t="str">
        <v>Windows 11 Home - ASUS recommends Windows 11 Pro for business</v>
      </c>
      <c r="AT80" t="str">
        <v>Microsoft Office Home 2024_x000D_
Microsoft 365 Basic</v>
      </c>
      <c r="AU80" t="str">
        <v>Intel® Core™ 7 Processor 240H 2.5 GHz (24MB Cache, up to 5.2 GHz, 10 Cores, 16 Threads)</v>
      </c>
      <c r="AV80" t="str">
        <v>Air Cooler</v>
      </c>
      <c r="AW80" t="str">
        <v>8GB DDR5 SO-DIMM</v>
      </c>
      <c r="AX80" t="str">
        <v>Memory speed is 5600 MT/s, and run at 5600 MT/s.</v>
      </c>
      <c r="AY80" t="str">
        <v>64GB</v>
      </c>
      <c r="AZ80" t="str">
        <v>Intel® UHD Graphics</v>
      </c>
      <c r="BA80" t="str">
        <v>512GB M.2 2280 NVMe™ PCIe® 4.0 SSD</v>
      </c>
      <c r="BB80" t="str">
        <v>Without optical drive</v>
      </c>
      <c r="BC80" t="str">
        <v>Intel WGI219V 10/100/1000 Mbps, non-vPro</v>
      </c>
      <c r="BD80" t="str">
        <v>High Definition 7.1 Channel Audio</v>
      </c>
      <c r="BE80" s="58" t="str">
        <v>Wi-Fi 6(802.11ax) (Dual band) 2*2 + Bluetooth® 5.4 Wireless Card</v>
      </c>
      <c r="BF80" t="str">
        <v>330W power supply (80+ Platinum, peak 660W)</v>
      </c>
      <c r="BG80" t="str">
        <v>1x RJ45 Gigabit Ethernet
1x HDMI 1.4
1x Displayport 1.4
1x 7.1 channel audio (microphone, line-out, Line-in)
1x Kensington lock
4x USB 2.0 Type-A</v>
      </c>
      <c r="BH80" t="str">
        <v>1x 3.5mm combo audio jack
1x USB 3.2 Gen 2 Type-C
2x USB 3.2 Gen 2 Type-A</v>
      </c>
      <c r="BI80" t="str">
        <v>3.5" x 1</v>
      </c>
      <c r="BJ80" t="str">
        <v>2 x SATA 6.0Gb/s ports</v>
      </c>
      <c r="BK80" t="str">
        <v>1x PCIe® 4.0 x 16 (operating at PCIe® 4.0 x8)
1x M.2 connector for WiFi
2x M.2 2280 connector for storage
2x DDR5 SO-DIMM slot</v>
      </c>
      <c r="BL80" t="str">
        <v>Wired keyboard (USB)
Wired optical mouse (USB)</v>
      </c>
      <c r="BM80" t="str">
        <v>3.5" HDD assembly kit
VGA cable assembly kit</v>
      </c>
      <c r="BN80" t="str">
        <v>15.50 x 29.60 x 34.70 cm (6.10" x 11.65" x 13.66")</v>
      </c>
      <c r="BO80" t="str">
        <v>06.00 kg (13.23 lbs)</v>
      </c>
      <c r="BP80" t="str">
        <v>System diagnosis
Fan profile
AppDeals</v>
      </c>
      <c r="BQ80" t="str">
        <v/>
      </c>
      <c r="BR80" t="str">
        <v>MyASUS</v>
      </c>
      <c r="BS80" t="str">
        <v>1-month Adobe Creative Cloud Hard Bundle_x000D_
_x000D_
*Terms and exclusions apply. Offer only available in eligible markets. Eligible markets are determined at activation, and varies by region, device, and time.</v>
      </c>
      <c r="BT80" t="str">
        <v>Discrete Trusted Platform Module (TPM) 2.0
HDD User Password Protection and Security
Kensington Security Slot™(7x 3mm)</v>
      </c>
      <c r="BU80" t="str">
        <v>McAfee® 1 years</v>
      </c>
    </row>
    <row r="81" spans="1:73" ht="14.4">
      <c r="A81" t="str">
        <v>P500MV-7850332X</v>
      </c>
      <c r="B81" t="str">
        <f>IF(
  ISBLANK(AJ81),
  "",
  IF(
    LEFT(AF81,1)="S",
    _xlfn.XLOOKUP(LEFT(AF81,3),'MKT name rule'!$B$2:$B$522,'MKT name rule'!$C$2:$C$522,"Not found") &amp; " " &amp; AF81,
    _xlfn.XLOOKUP(LEFT(AF81,3),'MKT name rule'!$B$2:$B$522,'MKT name rule'!$C$2:$C$522,"Not found") &amp; " " &amp; AH81
  )
)</f>
        <v>Not found Mini Tower</v>
      </c>
      <c r="C81" t="str">
        <f t="shared" si="32"/>
        <v>90PF05I1-M040W0</v>
      </c>
      <c r="D81" s="20" t="e">
        <f t="shared" si="33"/>
        <v>#VALUE!</v>
      </c>
      <c r="E81" s="20" t="e">
        <f t="shared" si="34"/>
        <v>#VALUE!</v>
      </c>
      <c r="F81" t="str">
        <f t="shared" si="60"/>
        <v>Memory speed is 5600 MT/s, and run at 5600 MT/s.</v>
      </c>
      <c r="G81" t="str">
        <f t="shared" si="35"/>
        <v/>
      </c>
      <c r="H81" t="str">
        <f t="shared" si="36"/>
        <v>Not Included</v>
      </c>
      <c r="I81" t="str">
        <f t="shared" si="37"/>
        <v>21.5"</v>
      </c>
      <c r="J81" t="str">
        <f t="shared" si="38"/>
        <v>FHD (1920 x 1080) 16:9</v>
      </c>
      <c r="K81" t="str">
        <f t="shared" si="39"/>
        <v>250nits</v>
      </c>
      <c r="L81" t="str">
        <f t="shared" si="40"/>
        <v>Intel® Core™ 7 Processor 240H 2.5 GHz (24MB Cache, up to 5.2 GHz, 10 Cores, 16 Threads)</v>
      </c>
      <c r="M81" t="str">
        <f t="shared" si="41"/>
        <v>Intel® UHD Graphics</v>
      </c>
      <c r="N81" t="str">
        <f t="shared" si="42"/>
        <v>Front:
330W power supply (80+ Platinum, peak 660W)
Rear:
1x RJ45 Gigabit Ethernet
1x HDMI 1.4
1x Displayport 1.4
1x 7.1 channel audio (microphone, line-out, Line-in)
1x Kensington lock
4x USB 2.0 Type-A</v>
      </c>
      <c r="O81" t="str">
        <f t="shared" si="43"/>
        <v>15.50 x 29.60 x 34.70 cm</v>
      </c>
      <c r="P81" t="e">
        <f t="shared" si="44"/>
        <v>#N/A</v>
      </c>
      <c r="Q81" t="str">
        <f t="shared" si="45"/>
        <v>2 x SATA 6.0Gb/s ports</v>
      </c>
      <c r="R81" t="str">
        <f t="shared" si="46"/>
        <v>1x PCIe® 4.0 x 16 (operating at PCIe® 4.0 x8)
1x M.2 connector for WiFi
2x M.2 2280 connector for storage
2x DDR5 SO-DIMM slot</v>
      </c>
      <c r="S81" t="str">
        <f t="shared" si="47"/>
        <v>No Battery</v>
      </c>
      <c r="T81" t="str">
        <f t="shared" si="48"/>
        <v>Not Found</v>
      </c>
      <c r="U81" t="str">
        <f t="shared" si="49"/>
        <v/>
      </c>
      <c r="V81" t="str">
        <f t="shared" si="50"/>
        <v>Mini tower</v>
      </c>
      <c r="W81" t="e">
        <f t="shared" si="51"/>
        <v>#VALUE!</v>
      </c>
      <c r="X81" t="e">
        <f t="shared" si="52"/>
        <v>#VALUE!</v>
      </c>
      <c r="Y81" t="e">
        <f t="shared" si="53"/>
        <v>#VALUE!</v>
      </c>
      <c r="Z81" t="str">
        <f t="shared" si="61"/>
        <v/>
      </c>
      <c r="AA81" t="str">
        <f t="shared" si="54"/>
        <v/>
      </c>
      <c r="AB81" t="str">
        <f t="shared" si="55"/>
        <v>Intel®</v>
      </c>
      <c r="AC81" t="str">
        <f t="shared" si="56"/>
        <v>Intel®</v>
      </c>
      <c r="AD81" t="str">
        <f t="shared" si="57"/>
        <v>330W power supply (80+ Platinum, peak 660W)</v>
      </c>
      <c r="AE81" t="str">
        <f t="shared" si="58"/>
        <v>1x RJ45 Gigabit Ethernet
1x HDMI 1.4
1x Displayport 1.4
1x 7.1 channel audio (microphone, line-out, Line-in)
1x Kensington lock
4x USB 2.0 Type-A</v>
      </c>
      <c r="AF81" t="str">
        <f t="shared" si="59"/>
        <v>P500MV</v>
      </c>
      <c r="AG81" t="str" cm="1">
        <f t="array" ref="AG81">IF(AJ81="","",IFERROR(RIGHT(AF81,LEN(AF81)-MAX(ISNUMBER(--MID(AF81,_xlfn.SEQUENCE(LEN(AF81)),1))*_xlfn.SEQUENCE(LEN(AF81)))),""))</f>
        <v>MV</v>
      </c>
      <c r="AH81" t="str">
        <f t="shared" si="31"/>
        <v>Mini Tower</v>
      </c>
      <c r="AI81" s="27"/>
      <c r="AJ81" t="str">
        <v>90PF05I1-M040W0</v>
      </c>
      <c r="AK81" t="str">
        <v>P500MV-7850332X</v>
      </c>
      <c r="AL81" t="str">
        <v>4711636336185</v>
      </c>
      <c r="AM81" t="str">
        <v>199291336186</v>
      </c>
      <c r="AN81" t="str">
        <v>5.997</v>
      </c>
      <c r="AO81" t="str">
        <v>VSPF05I0-BU0010</v>
      </c>
      <c r="AP81" t="str">
        <v>15L</v>
      </c>
      <c r="AQ81" t="str">
        <v>Gray</v>
      </c>
      <c r="AR81" t="str">
        <v>Mini tower</v>
      </c>
      <c r="AS81" t="str">
        <v>Windows 11 Pro</v>
      </c>
      <c r="AT81" t="str">
        <v>1-month trial for new Microsoft 365 customers. Credit card required.</v>
      </c>
      <c r="AU81" t="str">
        <v>Intel® Core™ 7 Processor 240H 2.5 GHz (24MB Cache, up to 5.2 GHz, 10 Cores, 16 Threads)</v>
      </c>
      <c r="AV81" t="str">
        <v>Air Cooler</v>
      </c>
      <c r="AW81" t="str">
        <v>8GB DDR5 SO-DIMM</v>
      </c>
      <c r="AX81" t="str">
        <v>Memory speed is 5600 MT/s, and run at 5600 MT/s.</v>
      </c>
      <c r="AY81" t="str">
        <v>64GB</v>
      </c>
      <c r="AZ81" t="str">
        <v>Intel® UHD Graphics</v>
      </c>
      <c r="BA81" t="str">
        <v>512GB M.2 2280 NVMe™ PCIe® 4.0 SSD</v>
      </c>
      <c r="BB81" t="str">
        <v>Without optical drive</v>
      </c>
      <c r="BC81" t="str">
        <v>Intel WGI219V 10/100/1000 Mbps, non-vPro</v>
      </c>
      <c r="BD81" t="str">
        <v>High Definition 7.1 Channel Audio</v>
      </c>
      <c r="BE81" s="58" t="str">
        <v>Wi-Fi 6(802.11ax) (Dual band) 2*2 + Bluetooth® 5.4 Wireless Card</v>
      </c>
      <c r="BF81" t="str">
        <v>330W power supply (80+ Platinum, peak 660W)</v>
      </c>
      <c r="BG81" t="str">
        <v>1x RJ45 Gigabit Ethernet
1x HDMI 1.4
1x Displayport 1.4
1x 7.1 channel audio (microphone, line-out, Line-in)
1x Kensington lock
4x USB 2.0 Type-A</v>
      </c>
      <c r="BH81" t="str">
        <v>1x 3.5mm combo audio jack
1x USB 3.2 Gen 2 Type-C
2x USB 3.2 Gen 2 Type-A</v>
      </c>
      <c r="BI81" t="str">
        <v>3.5" x 1</v>
      </c>
      <c r="BJ81" t="str">
        <v>2 x SATA 6.0Gb/s ports</v>
      </c>
      <c r="BK81" t="str">
        <v>1x PCIe® 4.0 x 16 (operating at PCIe® 4.0 x8)
1x M.2 connector for WiFi
2x M.2 2280 connector for storage
2x DDR5 SO-DIMM slot</v>
      </c>
      <c r="BL81" t="str">
        <v>Wired keyboard (USB)
Wired optical mouse (USB)</v>
      </c>
      <c r="BM81" t="str">
        <v>3.5" HDD assembly kit
VGA cable assembly kit</v>
      </c>
      <c r="BN81" t="str">
        <v>15.50 x 29.60 x 34.70 cm (6.10" x 11.65" x 13.66")</v>
      </c>
      <c r="BO81" t="str">
        <v>06.00 kg (13.23 lbs)</v>
      </c>
      <c r="BP81" t="str">
        <v>System diagnosis
Fan profile
AppDeals</v>
      </c>
      <c r="BQ81" t="str">
        <v/>
      </c>
      <c r="BR81" t="str">
        <v>MyASUS</v>
      </c>
      <c r="BS81" t="str">
        <v>1-month Adobe Creative Cloud Hard Bundle_x000D_
_x000D_
*Terms and exclusions apply. Offer only available in eligible markets. Eligible markets are determined at activation, and varies by region, device, and time.</v>
      </c>
      <c r="BT81" t="str">
        <v>Discrete Trusted Platform Module (TPM) 2.0
HDD User Password Protection and Security
Kensington Security Slot™(7x 3mm)</v>
      </c>
      <c r="BU81" t="str">
        <v>McAfee® 1 years</v>
      </c>
    </row>
    <row r="82" spans="1:73" ht="14.4">
      <c r="A82" t="str">
        <v>P500MV-3850182WS</v>
      </c>
      <c r="B82" t="str">
        <f>IF(
  ISBLANK(AJ82),
  "",
  IF(
    LEFT(AF82,1)="S",
    _xlfn.XLOOKUP(LEFT(AF82,3),'MKT name rule'!$B$2:$B$522,'MKT name rule'!$C$2:$C$522,"Not found") &amp; " " &amp; AF82,
    _xlfn.XLOOKUP(LEFT(AF82,3),'MKT name rule'!$B$2:$B$522,'MKT name rule'!$C$2:$C$522,"Not found") &amp; " " &amp; AH82
  )
)</f>
        <v>Not found Mini Tower</v>
      </c>
      <c r="C82" t="str">
        <f t="shared" si="32"/>
        <v>90PF05I1-M041L0</v>
      </c>
      <c r="D82" s="20" t="e">
        <f t="shared" si="33"/>
        <v>#VALUE!</v>
      </c>
      <c r="E82" s="20" t="e">
        <f t="shared" si="34"/>
        <v>#VALUE!</v>
      </c>
      <c r="F82" t="str">
        <f t="shared" si="60"/>
        <v>Memory speed is 5600 MT/s, and run at 5600 MT/s.</v>
      </c>
      <c r="G82" t="str">
        <f t="shared" si="35"/>
        <v/>
      </c>
      <c r="H82" t="str">
        <f t="shared" si="36"/>
        <v>Not Included</v>
      </c>
      <c r="I82" t="str">
        <f t="shared" si="37"/>
        <v>21.5"</v>
      </c>
      <c r="J82" t="str">
        <f t="shared" si="38"/>
        <v>FHD (1920 x 1080) 16:9</v>
      </c>
      <c r="K82" t="str">
        <f t="shared" si="39"/>
        <v>250nits</v>
      </c>
      <c r="L82" t="str">
        <f t="shared" si="40"/>
        <v>Intel® Core™ 3 Processor 100U 1.2 GHz (10MB Cache, up to 4.7 GHz, 6 Cores, 8 Threads)</v>
      </c>
      <c r="M82" t="str">
        <f t="shared" si="41"/>
        <v>Intel® UHD Graphics</v>
      </c>
      <c r="N82" t="str">
        <f t="shared" si="42"/>
        <v>Front:
180W power supply (80+ Bronze, peak 228W)
Rear:
1x RJ45 Gigabit Ethernet
1x HDMI 1.4
1x Displayport 1.4
1x 7.1 channel audio (microphone, line-out, Line-in)
1x Kensington lock
4x USB 2.0 Type-A</v>
      </c>
      <c r="O82" t="str">
        <f t="shared" si="43"/>
        <v>15.50 x 29.60 x 34.70 cm</v>
      </c>
      <c r="P82" t="e">
        <f t="shared" si="44"/>
        <v>#N/A</v>
      </c>
      <c r="Q82" t="str">
        <f t="shared" si="45"/>
        <v>2 x SATA 6.0Gb/s ports</v>
      </c>
      <c r="R82" t="str">
        <f t="shared" si="46"/>
        <v>1x M.2 connector for WiFi
2x M.2 2280 connector for storage
2x DDR5 SO-DIMM slot</v>
      </c>
      <c r="S82" t="str">
        <f t="shared" si="47"/>
        <v>No Battery</v>
      </c>
      <c r="T82" t="str">
        <f t="shared" si="48"/>
        <v>Not Found</v>
      </c>
      <c r="U82" t="str">
        <f t="shared" si="49"/>
        <v/>
      </c>
      <c r="V82" t="str">
        <f t="shared" si="50"/>
        <v>Mini tower</v>
      </c>
      <c r="W82" t="e">
        <f t="shared" si="51"/>
        <v>#VALUE!</v>
      </c>
      <c r="X82" t="e">
        <f t="shared" si="52"/>
        <v>#VALUE!</v>
      </c>
      <c r="Y82" t="e">
        <f t="shared" si="53"/>
        <v>#VALUE!</v>
      </c>
      <c r="Z82" t="str">
        <f t="shared" si="61"/>
        <v/>
      </c>
      <c r="AA82" t="str">
        <f t="shared" si="54"/>
        <v/>
      </c>
      <c r="AB82" t="str">
        <f t="shared" si="55"/>
        <v>Intel®</v>
      </c>
      <c r="AC82" t="str">
        <f t="shared" si="56"/>
        <v>Intel®</v>
      </c>
      <c r="AD82" t="str">
        <f t="shared" si="57"/>
        <v>180W power supply (80+ Bronze, peak 228W)</v>
      </c>
      <c r="AE82" t="str">
        <f t="shared" si="58"/>
        <v>1x RJ45 Gigabit Ethernet
1x HDMI 1.4
1x Displayport 1.4
1x 7.1 channel audio (microphone, line-out, Line-in)
1x Kensington lock
4x USB 2.0 Type-A</v>
      </c>
      <c r="AF82" t="str">
        <f t="shared" si="59"/>
        <v>P500MV</v>
      </c>
      <c r="AG82" t="str" cm="1">
        <f t="array" ref="AG82">IF(AJ82="","",IFERROR(RIGHT(AF82,LEN(AF82)-MAX(ISNUMBER(--MID(AF82,_xlfn.SEQUENCE(LEN(AF82)),1))*_xlfn.SEQUENCE(LEN(AF82)))),""))</f>
        <v>MV</v>
      </c>
      <c r="AH82" t="str">
        <f t="shared" si="31"/>
        <v>Mini Tower</v>
      </c>
      <c r="AI82" s="27"/>
      <c r="AJ82" t="str">
        <v>90PF05I1-M041L0</v>
      </c>
      <c r="AK82" t="str">
        <v>P500MV-3850182WS</v>
      </c>
      <c r="AL82" t="str">
        <v>4711636379168</v>
      </c>
      <c r="AM82" t="str">
        <v>199291379169</v>
      </c>
      <c r="AN82" t="str">
        <v>5.997</v>
      </c>
      <c r="AO82" t="str">
        <v>VSPF05I0-BU0010</v>
      </c>
      <c r="AP82" t="str">
        <v>15L</v>
      </c>
      <c r="AQ82" t="str">
        <v>Gray</v>
      </c>
      <c r="AR82" t="str">
        <v>Mini tower</v>
      </c>
      <c r="AS82" t="str">
        <v>Windows 11 Home - ASUS recommends Windows 11 Pro for business</v>
      </c>
      <c r="AT82" t="str">
        <v>Microsoft Office Home 2024_x000D_
Microsoft 365 Basic</v>
      </c>
      <c r="AU82" t="str">
        <v>Intel® Core™ 3 Processor 100U 1.2 GHz (10MB Cache, up to 4.7 GHz, 6 Cores, 8 Threads)</v>
      </c>
      <c r="AV82" t="str">
        <v>Air Cooler</v>
      </c>
      <c r="AW82" t="str">
        <v>8GB DDR5 SO-DIMM</v>
      </c>
      <c r="AX82" t="str">
        <v>Memory speed is 5600 MT/s, and run at 5600 MT/s.</v>
      </c>
      <c r="AY82" t="str">
        <v>64GB</v>
      </c>
      <c r="AZ82" t="str">
        <v>Intel® UHD Graphics</v>
      </c>
      <c r="BA82" t="str">
        <v>512GB M.2 2280 NVMe™ PCIe® 4.0 SSD</v>
      </c>
      <c r="BB82" t="str">
        <v>Without optical drive</v>
      </c>
      <c r="BC82" t="str">
        <v>Intel WGI219V 10/100/1000 Mbps, non-vPro</v>
      </c>
      <c r="BD82" t="str">
        <v>High Definition 7.1 Channel Audio</v>
      </c>
      <c r="BE82" s="58" t="str">
        <v>Wi-Fi 6(802.11ax) (Dual band) 2*2 + Bluetooth® 5.4 Wireless Card</v>
      </c>
      <c r="BF82" t="str">
        <v>180W power supply (80+ Bronze, peak 228W)</v>
      </c>
      <c r="BG82" t="str">
        <v>1x RJ45 Gigabit Ethernet
1x HDMI 1.4
1x Displayport 1.4
1x 7.1 channel audio (microphone, line-out, Line-in)
1x Kensington lock
4x USB 2.0 Type-A</v>
      </c>
      <c r="BH82" t="str">
        <v>1x 3.5mm combo audio jack
1x USB 3.2 Gen 2 Type-C
2x USB 3.2 Gen 2 Type-A</v>
      </c>
      <c r="BI82" t="str">
        <v>3.5" x 1</v>
      </c>
      <c r="BJ82" t="str">
        <v>2 x SATA 6.0Gb/s ports</v>
      </c>
      <c r="BK82" t="str">
        <v>1x M.2 connector for WiFi
2x M.2 2280 connector for storage
2x DDR5 SO-DIMM slot</v>
      </c>
      <c r="BL82" t="str">
        <v>Wired keyboard (USB)
Wired optical mouse (USB)</v>
      </c>
      <c r="BM82" t="str">
        <v>3.5" HDD assembly kit</v>
      </c>
      <c r="BN82" t="str">
        <v>15.50 x 29.60 x 34.70 cm (6.10" x 11.65" x 13.66")</v>
      </c>
      <c r="BO82" t="str">
        <v>06.00 kg (13.23 lbs)</v>
      </c>
      <c r="BP82" t="str">
        <v>System diagnosis
Fan profile
AppDeals</v>
      </c>
      <c r="BQ82" t="str">
        <v/>
      </c>
      <c r="BR82" t="str">
        <v>MyASUS</v>
      </c>
      <c r="BS82" t="str">
        <v>1-month Adobe Creative Cloud Hard Bundle_x000D_
_x000D_
*Terms and exclusions apply. Offer only available in eligible markets. Eligible markets are determined at activation, and varies by region, device, and time.</v>
      </c>
      <c r="BT82" t="str">
        <v>Discrete Trusted Platform Module (TPM) 2.0
HDD User Password Protection and Security
Kensington Security Slot™(7x 3mm)</v>
      </c>
      <c r="BU82" t="str">
        <v>McAfee® 1 years</v>
      </c>
    </row>
    <row r="83" spans="1:73" ht="14.4">
      <c r="A83" t="str">
        <v>P500SV-3850182WS</v>
      </c>
      <c r="B83" t="str">
        <f>IF(
  ISBLANK(AJ83),
  "",
  IF(
    LEFT(AF83,1)="S",
    _xlfn.XLOOKUP(LEFT(AF83,3),'MKT name rule'!$B$2:$B$522,'MKT name rule'!$C$2:$C$522,"Not found") &amp; " " &amp; AF83,
    _xlfn.XLOOKUP(LEFT(AF83,3),'MKT name rule'!$B$2:$B$522,'MKT name rule'!$C$2:$C$522,"Not found") &amp; " " &amp; AH83
  )
)</f>
        <v>Not found SFF</v>
      </c>
      <c r="C83" t="str">
        <f t="shared" si="32"/>
        <v>90PF05A1-M01340</v>
      </c>
      <c r="D83" s="20" t="e">
        <f t="shared" si="33"/>
        <v>#VALUE!</v>
      </c>
      <c r="E83" s="20" t="e">
        <f t="shared" si="34"/>
        <v>#VALUE!</v>
      </c>
      <c r="F83" t="str">
        <f t="shared" si="60"/>
        <v>Memory speed is 5600 MT/s, but run at 4800~5200 MT/s.</v>
      </c>
      <c r="G83" t="str">
        <f t="shared" si="35"/>
        <v/>
      </c>
      <c r="H83" t="str">
        <f t="shared" si="36"/>
        <v>Not Included</v>
      </c>
      <c r="I83" t="str">
        <f t="shared" si="37"/>
        <v>21.5"</v>
      </c>
      <c r="J83" t="str">
        <f t="shared" si="38"/>
        <v>FHD (1920 x 1080) 16:9</v>
      </c>
      <c r="K83" t="str">
        <f t="shared" si="39"/>
        <v>250nits</v>
      </c>
      <c r="L83" t="str">
        <f t="shared" si="40"/>
        <v>Intel® Core™ 3 Processor 100U 1.2 GHz (10MB Cache, up to 4.7 GHz, 6 Cores, 8 Threads)</v>
      </c>
      <c r="M83" t="str">
        <f t="shared" si="41"/>
        <v>Intel® Graphics</v>
      </c>
      <c r="N83" t="str">
        <f t="shared" si="42"/>
        <v>Front:
180W power supply (80+ Bronze, peak 228W)
Rear:
1x RJ45 Gigabit Ethernet
1x HDMI 1.4
1x Displayport 1.4
1x 7.1 channel audio (microphone, line-out, Line-in)
1x Kensington lock
4x USB 2.0 Type-A</v>
      </c>
      <c r="O83" t="str">
        <f t="shared" si="43"/>
        <v>09.30 x 29.60 x 30.90 cm</v>
      </c>
      <c r="P83" t="e">
        <f t="shared" si="44"/>
        <v>#N/A</v>
      </c>
      <c r="Q83" t="str">
        <f t="shared" si="45"/>
        <v>2 x SATA 6.0Gb/s ports</v>
      </c>
      <c r="R83" t="str">
        <f t="shared" si="46"/>
        <v>1x M.2 connector for WiFi
2x M.2 2280 connector for storage
2x DDR5 SO-DIMM slot</v>
      </c>
      <c r="S83" t="str">
        <f t="shared" si="47"/>
        <v>No Battery</v>
      </c>
      <c r="T83" t="str">
        <f t="shared" si="48"/>
        <v>Not Found</v>
      </c>
      <c r="U83" t="str">
        <f t="shared" si="49"/>
        <v/>
      </c>
      <c r="V83" t="str">
        <f t="shared" si="50"/>
        <v>Small form factor</v>
      </c>
      <c r="W83" t="e">
        <f t="shared" si="51"/>
        <v>#VALUE!</v>
      </c>
      <c r="X83" t="e">
        <f t="shared" si="52"/>
        <v>#VALUE!</v>
      </c>
      <c r="Y83" t="e">
        <f t="shared" si="53"/>
        <v>#VALUE!</v>
      </c>
      <c r="Z83" t="str">
        <f t="shared" si="61"/>
        <v/>
      </c>
      <c r="AA83" t="str">
        <f t="shared" si="54"/>
        <v/>
      </c>
      <c r="AB83" t="str">
        <f t="shared" si="55"/>
        <v>Intel®</v>
      </c>
      <c r="AC83" t="str">
        <f t="shared" si="56"/>
        <v>Intel®</v>
      </c>
      <c r="AD83" t="str">
        <f t="shared" si="57"/>
        <v>180W power supply (80+ Bronze, peak 228W)</v>
      </c>
      <c r="AE83" t="str">
        <f t="shared" si="58"/>
        <v>1x RJ45 Gigabit Ethernet
1x HDMI 1.4
1x Displayport 1.4
1x 7.1 channel audio (microphone, line-out, Line-in)
1x Kensington lock
4x USB 2.0 Type-A</v>
      </c>
      <c r="AF83" t="str">
        <f t="shared" si="59"/>
        <v>P500SV</v>
      </c>
      <c r="AG83" t="str" cm="1">
        <f t="array" ref="AG83">IF(AJ83="","",IFERROR(RIGHT(AF83,LEN(AF83)-MAX(ISNUMBER(--MID(AF83,_xlfn.SEQUENCE(LEN(AF83)),1))*_xlfn.SEQUENCE(LEN(AF83)))),""))</f>
        <v>SV</v>
      </c>
      <c r="AH83" t="str">
        <f t="shared" si="31"/>
        <v>SFF</v>
      </c>
      <c r="AI83" s="27"/>
      <c r="AJ83" t="str">
        <v>90PF05A1-M01340</v>
      </c>
      <c r="AK83" t="str">
        <v>P500SV-3850182WS</v>
      </c>
      <c r="AL83" t="str">
        <v>4711636378918</v>
      </c>
      <c r="AM83" t="str">
        <v>199291378919</v>
      </c>
      <c r="AN83" t="str">
        <v>5.057</v>
      </c>
      <c r="AO83" t="str">
        <v>VSPF05A1-BU0010</v>
      </c>
      <c r="AP83" t="str">
        <v>8.6L</v>
      </c>
      <c r="AQ83" t="str">
        <v>Gray</v>
      </c>
      <c r="AR83" t="str">
        <v>Small form factor</v>
      </c>
      <c r="AS83" t="str">
        <v>Windows 11 Home - ASUS recommends Windows 11 Pro for business</v>
      </c>
      <c r="AT83" t="str">
        <v>Microsoft Office Home 2024_x000D_
Microsoft 365 Basic</v>
      </c>
      <c r="AU83" t="str">
        <v>Intel® Core™ 3 Processor 100U 1.2 GHz (10MB Cache, up to 4.7 GHz, 6 Cores, 8 Threads)</v>
      </c>
      <c r="AV83" t="str">
        <v>Air Cooler</v>
      </c>
      <c r="AW83" t="str">
        <v>8GB DDR5 SO-DIMM</v>
      </c>
      <c r="AX83" t="str">
        <v>Memory speed is 5600 MT/s, but run at 4800~5200 MT/s.</v>
      </c>
      <c r="AY83" t="str">
        <v>64GB</v>
      </c>
      <c r="AZ83" t="str">
        <v>Intel® Graphics</v>
      </c>
      <c r="BA83" t="str">
        <v>512GB M.2 2280 NVMe™ PCIe® 4.0 SSD</v>
      </c>
      <c r="BB83" t="str">
        <v>Without optical drive</v>
      </c>
      <c r="BC83" t="str">
        <v>Intel WGI219V 10/100/1000 Mbps, non-vPro</v>
      </c>
      <c r="BD83" t="str">
        <v>High Definition 7.1 Channel Audio</v>
      </c>
      <c r="BE83" s="58" t="str">
        <v>Wi-Fi 6(802.11ax) (Dual band) 2*2 + Bluetooth® 5.4 Wireless Card</v>
      </c>
      <c r="BF83" t="str">
        <v>180W power supply (80+ Bronze, peak 228W)</v>
      </c>
      <c r="BG83" t="str">
        <v>1x RJ45 Gigabit Ethernet
1x HDMI 1.4
1x Displayport 1.4
1x 7.1 channel audio (microphone, line-out, Line-in)
1x Kensington lock
4x USB 2.0 Type-A</v>
      </c>
      <c r="BH83" t="str">
        <v>1x 3.5mm combo audio jack
1x USB 3.2 Gen 1 Type-C
2x USB 3.2 Gen 1 Type-A</v>
      </c>
      <c r="BI83" t="str">
        <v>3.5" x 1</v>
      </c>
      <c r="BJ83" t="str">
        <v>2 x SATA 6.0Gb/s ports</v>
      </c>
      <c r="BK83" t="str">
        <v>1x M.2 connector for WiFi
2x M.2 2280 connector for storage
2x DDR5 SO-DIMM slot</v>
      </c>
      <c r="BL83" t="str">
        <v>Wired keyboard (USB)
Wired optical mouse (USB)</v>
      </c>
      <c r="BM83" t="str">
        <v>3.5" HDD assembly kit</v>
      </c>
      <c r="BN83" t="str">
        <v>09.30 x 29.60 x 30.90 cm (3.66" x 11.65" x 12.17")</v>
      </c>
      <c r="BO83" t="str">
        <v>05.06 kg (11.16 lbs)</v>
      </c>
      <c r="BP83" t="str">
        <v>System diagnosis
Fan profile
AppDeals</v>
      </c>
      <c r="BQ83" t="str">
        <v>N/A</v>
      </c>
      <c r="BR83" t="str">
        <v>MyASUS</v>
      </c>
      <c r="BS83" t="str">
        <v>1-month Adobe Creative Cloud Hard Bundle_x000D_
_x000D_
*Terms and exclusions apply. Offer only available in eligible markets. Eligible markets are determined at activation, and varies by region, device, and time.</v>
      </c>
      <c r="BT83" t="str">
        <v>Discrete Trusted Platform Module (TPM) 2.0
HDD User Password Protection and Security
Kensington Security Slot™(7x 3mm)</v>
      </c>
      <c r="BU83" t="str">
        <v>McAfee® 1 years</v>
      </c>
    </row>
    <row r="84" spans="1:73" ht="14.4">
      <c r="A84" t="str">
        <v>P500MV-3850182X</v>
      </c>
      <c r="B84" t="str">
        <f>IF(
  ISBLANK(AJ84),
  "",
  IF(
    LEFT(AF84,1)="S",
    _xlfn.XLOOKUP(LEFT(AF84,3),'MKT name rule'!$B$2:$B$522,'MKT name rule'!$C$2:$C$522,"Not found") &amp; " " &amp; AF84,
    _xlfn.XLOOKUP(LEFT(AF84,3),'MKT name rule'!$B$2:$B$522,'MKT name rule'!$C$2:$C$522,"Not found") &amp; " " &amp; AH84
  )
)</f>
        <v>Not found Mini Tower</v>
      </c>
      <c r="C84" t="str">
        <f t="shared" si="32"/>
        <v>90PF05I1-M041P0</v>
      </c>
      <c r="D84" s="20" t="e">
        <f t="shared" si="33"/>
        <v>#VALUE!</v>
      </c>
      <c r="E84" s="20" t="e">
        <f t="shared" si="34"/>
        <v>#VALUE!</v>
      </c>
      <c r="F84" t="str">
        <f t="shared" si="60"/>
        <v>Memory speed is 5600 MT/s, and run at 5600 MT/s.</v>
      </c>
      <c r="G84" t="str">
        <f t="shared" si="35"/>
        <v/>
      </c>
      <c r="H84" t="str">
        <f t="shared" si="36"/>
        <v>Not Included</v>
      </c>
      <c r="I84" t="str">
        <f t="shared" si="37"/>
        <v>21.5"</v>
      </c>
      <c r="J84" t="str">
        <f t="shared" si="38"/>
        <v>FHD (1920 x 1080) 16:9</v>
      </c>
      <c r="K84" t="str">
        <f t="shared" si="39"/>
        <v>250nits</v>
      </c>
      <c r="L84" t="str">
        <f t="shared" si="40"/>
        <v>Intel® Core™ 3 Processor 100U 1.2 GHz (10MB Cache, up to 4.7 GHz, 6 Cores, 8 Threads)</v>
      </c>
      <c r="M84" t="str">
        <f t="shared" si="41"/>
        <v>Intel® UHD Graphics</v>
      </c>
      <c r="N84" t="str">
        <f t="shared" si="42"/>
        <v>Front:
180W power supply (80+ Bronze, peak 228W)
Rear:
1x RJ45 Gigabit Ethernet
1x HDMI 1.4
1x Displayport 1.4
1x 7.1 channel audio (microphone, line-out, Line-in)
1x Kensington lock
4x USB 2.0 Type-A</v>
      </c>
      <c r="O84" t="str">
        <f t="shared" si="43"/>
        <v>15.50 x 29.60 x 34.70 cm</v>
      </c>
      <c r="P84" t="e">
        <f t="shared" si="44"/>
        <v>#N/A</v>
      </c>
      <c r="Q84" t="str">
        <f t="shared" si="45"/>
        <v>2 x SATA 6.0Gb/s ports</v>
      </c>
      <c r="R84" t="str">
        <f t="shared" si="46"/>
        <v>1x M.2 connector for WiFi
2x M.2 2280 connector for storage
2x DDR5 SO-DIMM slot</v>
      </c>
      <c r="S84" t="str">
        <f t="shared" si="47"/>
        <v>No Battery</v>
      </c>
      <c r="T84" t="str">
        <f t="shared" si="48"/>
        <v>Not Found</v>
      </c>
      <c r="U84" t="str">
        <f t="shared" si="49"/>
        <v/>
      </c>
      <c r="V84" t="str">
        <f t="shared" si="50"/>
        <v>Mini tower</v>
      </c>
      <c r="W84" t="e">
        <f t="shared" si="51"/>
        <v>#VALUE!</v>
      </c>
      <c r="X84" t="e">
        <f t="shared" si="52"/>
        <v>#VALUE!</v>
      </c>
      <c r="Y84" t="e">
        <f t="shared" si="53"/>
        <v>#VALUE!</v>
      </c>
      <c r="Z84" t="str">
        <f t="shared" si="61"/>
        <v/>
      </c>
      <c r="AA84" t="str">
        <f t="shared" si="54"/>
        <v/>
      </c>
      <c r="AB84" t="str">
        <f t="shared" si="55"/>
        <v>Intel®</v>
      </c>
      <c r="AC84" t="str">
        <f t="shared" si="56"/>
        <v>Intel®</v>
      </c>
      <c r="AD84" t="str">
        <f t="shared" si="57"/>
        <v>180W power supply (80+ Bronze, peak 228W)</v>
      </c>
      <c r="AE84" t="str">
        <f t="shared" si="58"/>
        <v>1x RJ45 Gigabit Ethernet
1x HDMI 1.4
1x Displayport 1.4
1x 7.1 channel audio (microphone, line-out, Line-in)
1x Kensington lock
4x USB 2.0 Type-A</v>
      </c>
      <c r="AF84" t="str">
        <f t="shared" si="59"/>
        <v>P500MV</v>
      </c>
      <c r="AG84" t="str" cm="1">
        <f t="array" ref="AG84">IF(AJ84="","",IFERROR(RIGHT(AF84,LEN(AF84)-MAX(ISNUMBER(--MID(AF84,_xlfn.SEQUENCE(LEN(AF84)),1))*_xlfn.SEQUENCE(LEN(AF84)))),""))</f>
        <v>MV</v>
      </c>
      <c r="AH84" t="str">
        <f t="shared" si="31"/>
        <v>Mini Tower</v>
      </c>
      <c r="AI84" s="27"/>
      <c r="AJ84" t="str">
        <v>90PF05I1-M041P0</v>
      </c>
      <c r="AK84" t="str">
        <v>P500MV-3850182X</v>
      </c>
      <c r="AL84" t="str">
        <v>4711636379175</v>
      </c>
      <c r="AM84" t="str">
        <v>199291379176</v>
      </c>
      <c r="AN84" t="str">
        <v>5.997</v>
      </c>
      <c r="AO84" t="str">
        <v>VSPF05I0-BU0010</v>
      </c>
      <c r="AP84" t="str">
        <v>15L</v>
      </c>
      <c r="AQ84" t="str">
        <v>Gray</v>
      </c>
      <c r="AR84" t="str">
        <v>Mini tower</v>
      </c>
      <c r="AS84" t="str">
        <v>Windows 11 Pro</v>
      </c>
      <c r="AT84" t="str">
        <v>1-month trial for new Microsoft 365 customers. Credit card required.</v>
      </c>
      <c r="AU84" t="str">
        <v>Intel® Core™ 3 Processor 100U 1.2 GHz (10MB Cache, up to 4.7 GHz, 6 Cores, 8 Threads)</v>
      </c>
      <c r="AV84" t="str">
        <v>Air Cooler</v>
      </c>
      <c r="AW84" t="str">
        <v>8GB DDR5 SO-DIMM</v>
      </c>
      <c r="AX84" t="str">
        <v>Memory speed is 5600 MT/s, and run at 5600 MT/s.</v>
      </c>
      <c r="AY84" t="str">
        <v>64GB</v>
      </c>
      <c r="AZ84" t="str">
        <v>Intel® UHD Graphics</v>
      </c>
      <c r="BA84" t="str">
        <v>512GB M.2 2280 NVMe™ PCIe® 4.0 SSD</v>
      </c>
      <c r="BB84" t="str">
        <v>Without optical drive</v>
      </c>
      <c r="BC84" t="str">
        <v>Intel WGI219V 10/100/1000 Mbps, non-vPro</v>
      </c>
      <c r="BD84" t="str">
        <v>High Definition 7.1 Channel Audio</v>
      </c>
      <c r="BE84" s="58" t="str">
        <v>Wi-Fi 6(802.11ax) (Dual band) 2*2 + Bluetooth® 5.4 Wireless Card</v>
      </c>
      <c r="BF84" t="str">
        <v>180W power supply (80+ Bronze, peak 228W)</v>
      </c>
      <c r="BG84" t="str">
        <v>1x RJ45 Gigabit Ethernet
1x HDMI 1.4
1x Displayport 1.4
1x 7.1 channel audio (microphone, line-out, Line-in)
1x Kensington lock
4x USB 2.0 Type-A</v>
      </c>
      <c r="BH84" t="str">
        <v>1x 3.5mm combo audio jack
1x USB 3.2 Gen 2 Type-C
2x USB 3.2 Gen 2 Type-A</v>
      </c>
      <c r="BI84" t="str">
        <v>3.5" x 1</v>
      </c>
      <c r="BJ84" t="str">
        <v>2 x SATA 6.0Gb/s ports</v>
      </c>
      <c r="BK84" t="str">
        <v>1x M.2 connector for WiFi
2x M.2 2280 connector for storage
2x DDR5 SO-DIMM slot</v>
      </c>
      <c r="BL84" t="str">
        <v>Wired keyboard (USB)
Wired optical mouse (USB)</v>
      </c>
      <c r="BM84" t="str">
        <v>3.5" HDD assembly kit</v>
      </c>
      <c r="BN84" t="str">
        <v>15.50 x 29.60 x 34.70 cm (6.10" x 11.65" x 13.66")</v>
      </c>
      <c r="BO84" t="str">
        <v>06.00 kg (13.23 lbs)</v>
      </c>
      <c r="BP84" t="str">
        <v>System diagnosis
Fan profile
AppDeals</v>
      </c>
      <c r="BQ84" t="str">
        <v/>
      </c>
      <c r="BR84" t="str">
        <v>MyASUS</v>
      </c>
      <c r="BS84" t="str">
        <v>1-month Adobe Creative Cloud Hard Bundle_x000D_
_x000D_
*Terms and exclusions apply. Offer only available in eligible markets. Eligible markets are determined at activation, and varies by region, device, and time.</v>
      </c>
      <c r="BT84" t="str">
        <v>Discrete Trusted Platform Module (TPM) 2.0
HDD User Password Protection and Security
Kensington Security Slot™(7x 3mm)</v>
      </c>
      <c r="BU84" t="str">
        <v>McAfee® 1 years</v>
      </c>
    </row>
    <row r="85" spans="1:73" ht="14.4">
      <c r="A85" t="str">
        <v>PG500MV-385WR</v>
      </c>
      <c r="B85" t="str">
        <f>IF(
  ISBLANK(AJ85),
  "",
  IF(
    LEFT(AF85,1)="S",
    _xlfn.XLOOKUP(LEFT(AF85,3),'MKT name rule'!$B$2:$B$522,'MKT name rule'!$C$2:$C$522,"Not found") &amp; " " &amp; AF85,
    _xlfn.XLOOKUP(LEFT(AF85,3),'MKT name rule'!$B$2:$B$522,'MKT name rule'!$C$2:$C$522,"Not found") &amp; " " &amp; AH85
  )
)</f>
        <v>Not found Mini Tower</v>
      </c>
      <c r="C85" t="str">
        <f t="shared" si="32"/>
        <v>90PF05U1-M000H0</v>
      </c>
      <c r="D85" s="20" t="str">
        <f t="shared" si="33"/>
        <v>Not found Mini Tower (Core 3 100U/8GB/512GB/Win 11 Home/PG500MV)</v>
      </c>
      <c r="E85" s="20" t="str">
        <f t="shared" si="34"/>
        <v>Intel® Core™ 3 100U 1.2 GHz</v>
      </c>
      <c r="F85" t="str">
        <f t="shared" si="60"/>
        <v>Intel® UHD Graphics</v>
      </c>
      <c r="G85" t="str">
        <f t="shared" si="35"/>
        <v>Windows 11 Home</v>
      </c>
      <c r="H85" t="str">
        <f t="shared" si="36"/>
        <v>Not Included</v>
      </c>
      <c r="I85" t="str">
        <f t="shared" si="37"/>
        <v>21.5"</v>
      </c>
      <c r="J85" t="str">
        <f t="shared" si="38"/>
        <v>FHD (1920 x 1080) 16:9</v>
      </c>
      <c r="K85" t="str">
        <f t="shared" si="39"/>
        <v>250nits</v>
      </c>
      <c r="L85" t="str">
        <f t="shared" si="40"/>
        <v>8GB DDR5 U-DIMM</v>
      </c>
      <c r="M85" t="str">
        <f t="shared" si="41"/>
        <v>512GB M.2 2280 NVMe™ PCIe® 4.0 SSD</v>
      </c>
      <c r="N85"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5" t="str">
        <f t="shared" si="43"/>
        <v>06.00 kg</v>
      </c>
      <c r="P85" t="str">
        <f t="shared" si="44"/>
        <v>15.50 x 29.60 x 34.70 cm</v>
      </c>
      <c r="Q85" t="str">
        <f t="shared" si="45"/>
        <v>1x M.2 connector for WiFi
2x M.2 2280 connector for storage
2x DDR5 SO-DIMM slot</v>
      </c>
      <c r="R85" t="str">
        <f t="shared" si="46"/>
        <v>Wired keyboard (USB)
Wired optical mouse (USB)</v>
      </c>
      <c r="S85" t="str">
        <f t="shared" si="47"/>
        <v>No Battery</v>
      </c>
      <c r="T85" t="str">
        <f t="shared" si="48"/>
        <v>180W</v>
      </c>
      <c r="U85" t="str">
        <f t="shared" si="49"/>
        <v>1-month Adobe Creative Cloud Hard Bundle_x000D_
_x000D_
*Terms and exclusions apply. Offer only available in eligible markets. Eligible markets are determined at activation, and varies by region, device, and time.</v>
      </c>
      <c r="V85" t="str">
        <f t="shared" si="50"/>
        <v>Intel® Core™ 3 Processor 100U 1.2 GHz (10MB Cache, up to 4.7 GHz, 6 Cores, 8 Threads)</v>
      </c>
      <c r="W85" t="str">
        <f t="shared" si="51"/>
        <v>Intel® Core™ 3 100U</v>
      </c>
      <c r="X85" t="str">
        <f t="shared" si="52"/>
        <v>Core 3</v>
      </c>
      <c r="Y85" t="str">
        <f t="shared" si="53"/>
        <v>Core 3 100U</v>
      </c>
      <c r="Z85" t="str">
        <f t="shared" si="61"/>
        <v>Win 11 Home</v>
      </c>
      <c r="AA85" t="str">
        <f t="shared" si="54"/>
        <v/>
      </c>
      <c r="AB85" t="str">
        <f t="shared" si="55"/>
        <v>8GB</v>
      </c>
      <c r="AC85" t="str">
        <f t="shared" si="56"/>
        <v>512GB</v>
      </c>
      <c r="AD85" t="str">
        <f t="shared" si="57"/>
        <v>1x RJ45 Gigabit Ethernet
1x HDMI 1.4
1x Displayport 1.4
1x 7.1 channel audio (microphone, line-out, Line-in)
1x Kensington lock
4x USB 2.0 Type-A</v>
      </c>
      <c r="AE85" t="str">
        <f t="shared" si="58"/>
        <v>1x 3.5mm combo audio jack
1x USB 3.2 Gen 2 Type-C
2x USB 3.2 Gen 2 Type-A
1x 2 in 1 card reader SD / MMC
1x Smart card reader</v>
      </c>
      <c r="AF85" t="str">
        <f t="shared" si="59"/>
        <v>PG500MV</v>
      </c>
      <c r="AG85" t="str" cm="1">
        <f t="array" ref="AG85">IF(AJ85="","",IFERROR(RIGHT(AF85,LEN(AF85)-MAX(ISNUMBER(--MID(AF85,_xlfn.SEQUENCE(LEN(AF85)),1))*_xlfn.SEQUENCE(LEN(AF85)))),""))</f>
        <v>MV</v>
      </c>
      <c r="AH85" t="str">
        <f t="shared" ref="AH85:AH129" si="62">IF(ISBLANK(AJ85),"",IF(AG85="SE", "SFF",
 IF(AG85="SER", "SFF",
 IF(OR(AG85="MER", AG85="MV"), "Mini Tower",
 IF(AG85="TE", "Tower",
 "Nope")))))</f>
        <v>Mini Tower</v>
      </c>
      <c r="AI85" s="27"/>
      <c r="AJ85" t="str">
        <v>90PF05U1-M000H0</v>
      </c>
      <c r="AK85" t="str">
        <v>PG500MV-385WR</v>
      </c>
      <c r="AL85" t="str">
        <v>VSPF05U1-BU0010</v>
      </c>
      <c r="AM85" t="str">
        <v>15L</v>
      </c>
      <c r="AN85" t="str">
        <v>Gray</v>
      </c>
      <c r="AO85" t="str">
        <v>Mini tower</v>
      </c>
      <c r="AP85" t="str">
        <v>Windows 11 Home - ASUS recommends Windows 11 Pro for business_x000D_
* Windows 11 Home is available only as the Single Language edition. Learn more about Windows 11 Home Single language: https://support.microsoft.com/article/eaf060a6-3642-4612-6b75-b34e57a08abf</v>
      </c>
      <c r="AQ85" t="str">
        <v>1-month trial for new Microsoft 365 customers. Credit card required.</v>
      </c>
      <c r="AR85" t="str">
        <v>Intel® Core™ 3 Processor 100U 1.2 GHz (10MB Cache, up to 4.7 GHz, 6 Cores, 8 Threads)</v>
      </c>
      <c r="AS85" t="str">
        <v>Air Cooler</v>
      </c>
      <c r="AT85">
        <v>0</v>
      </c>
      <c r="AU85" t="str">
        <v>8GB DDR5 U-DIMM</v>
      </c>
      <c r="AV85" t="str">
        <v>Memory speed is 5600 MT/s, and run at 5600 MT/s.</v>
      </c>
      <c r="AW85" t="str">
        <v>64GB</v>
      </c>
      <c r="AX85">
        <v>0</v>
      </c>
      <c r="AY85" t="str">
        <v>Intel® UHD Graphics</v>
      </c>
      <c r="AZ85" t="str">
        <v>512GB M.2 2280 NVMe™ PCIe® 4.0 SSD</v>
      </c>
      <c r="BA85" t="str">
        <v>Without optical drive</v>
      </c>
      <c r="BB85" t="str">
        <v>Intel WGI219V 10/100/1000 Mbps, non-vPro</v>
      </c>
      <c r="BC85" t="str">
        <v>High Definition 7.1 Channel Audio</v>
      </c>
      <c r="BD85" t="str">
        <v>Wi-Fi 6(802.11ax) (Dual band) 2*2 + Bluetooth® 5.4 Wireless Card</v>
      </c>
      <c r="BE85" s="58" t="str">
        <v>180W power supply (80+ Bronze, peak 228W)</v>
      </c>
      <c r="BF85" t="str">
        <v>1x RJ45 Gigabit Ethernet
1x HDMI 1.4
1x Displayport 1.4
1x 7.1 channel audio (microphone, line-out, Line-in)
1x Kensington lock
4x USB 2.0 Type-A</v>
      </c>
      <c r="BG85" t="str">
        <v>1x 3.5mm combo audio jack
1x USB 3.2 Gen 2 Type-C
2x USB 3.2 Gen 2 Type-A
1x 2 in 1 card reader SD / MMC
1x Smart card reader</v>
      </c>
      <c r="BH85" t="str">
        <v>3.5" x 1</v>
      </c>
      <c r="BI85" t="str">
        <v>2 x SATA 6.0Gb/s ports</v>
      </c>
      <c r="BJ85" t="str">
        <v>1x M.2 connector for WiFi
2x M.2 2280 connector for storage
2x DDR5 SO-DIMM slot</v>
      </c>
      <c r="BK85" t="str">
        <v>Wired keyboard (USB)
Wired optical mouse (USB)</v>
      </c>
      <c r="BL85" t="str">
        <v>3.5" HDD assembly kit</v>
      </c>
      <c r="BM85" t="str">
        <v>15.50 x 29.60 x 34.70 cm (6.10" x 11.65" x 13.66")</v>
      </c>
      <c r="BN85" t="str">
        <v>06.00 kg (13.23 lbs)</v>
      </c>
      <c r="BO85" t="str">
        <v>System diagnosis
Fan profile
AppDeals</v>
      </c>
      <c r="BP85" t="str">
        <v>MyASUS</v>
      </c>
      <c r="BQ85" t="str">
        <v>1-month Adobe Creative Cloud Hard Bundle_x000D_
_x000D_
*Terms and exclusions apply. Offer only available in eligible markets. Eligible markets are determined at activation, and varies by region, device, and time.</v>
      </c>
      <c r="BR85" t="str">
        <v>Discrete Trusted Platform Module (TPM) 2.0
HDD User Password Protection and Security
Kensington Security Slot™(7x 3mm)</v>
      </c>
      <c r="BS85" t="str">
        <v>McAfee® 1 years</v>
      </c>
      <c r="BT85" t="str">
        <v>EPEAT Silver
Energy star 8.0
REACH
RoHS</v>
      </c>
      <c r="BU85" t="str">
        <v>1Y Carry-In
 Accidental Damage Protection + 2Y Carry-In</v>
      </c>
    </row>
    <row r="86" spans="1:73" ht="14.4">
      <c r="A86" t="str">
        <v>PG500MV-585WR</v>
      </c>
      <c r="B86" t="str">
        <f>IF(
  ISBLANK(AJ86),
  "",
  IF(
    LEFT(AF86,1)="S",
    _xlfn.XLOOKUP(LEFT(AF86,3),'MKT name rule'!$B$2:$B$522,'MKT name rule'!$C$2:$C$522,"Not found") &amp; " " &amp; AF86,
    _xlfn.XLOOKUP(LEFT(AF86,3),'MKT name rule'!$B$2:$B$522,'MKT name rule'!$C$2:$C$522,"Not found") &amp; " " &amp; AH86
  )
)</f>
        <v>Not found Mini Tower</v>
      </c>
      <c r="C86" t="str">
        <f t="shared" si="32"/>
        <v>90PF05U1-M000J0</v>
      </c>
      <c r="D86" s="20" t="str">
        <f t="shared" si="33"/>
        <v>Not found Mini Tower (Core 5 210H/8GB/512GB/Win 11 Home/PG500MV)</v>
      </c>
      <c r="E86" s="20" t="str">
        <f t="shared" si="34"/>
        <v>Intel® Core™ 5 210H 2.2 GHz</v>
      </c>
      <c r="F86" t="str">
        <f t="shared" si="60"/>
        <v>Intel® UHD Graphics</v>
      </c>
      <c r="G86" t="str">
        <f t="shared" si="35"/>
        <v>Windows 11 Home</v>
      </c>
      <c r="H86" t="str">
        <f t="shared" si="36"/>
        <v>Not Included</v>
      </c>
      <c r="I86" t="str">
        <f t="shared" si="37"/>
        <v>21.5"</v>
      </c>
      <c r="J86" t="str">
        <f t="shared" si="38"/>
        <v>FHD (1920 x 1080) 16:9</v>
      </c>
      <c r="K86" t="str">
        <f t="shared" si="39"/>
        <v>250nits</v>
      </c>
      <c r="L86" t="str">
        <f t="shared" si="40"/>
        <v>8GB DDR5 U-DIMM</v>
      </c>
      <c r="M86" t="str">
        <f t="shared" si="41"/>
        <v>512GB M.2 2280 NVMe™ PCIe® 4.0 SSD</v>
      </c>
      <c r="N86"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6" t="str">
        <f t="shared" si="43"/>
        <v>06.00 kg</v>
      </c>
      <c r="P86" t="str">
        <f t="shared" si="44"/>
        <v>15.50 x 29.60 x 34.70 cm</v>
      </c>
      <c r="Q86" t="str">
        <f t="shared" si="45"/>
        <v>1x PCIe® 4.0 x 16 (operating at PCIe® 4.0 x8)
1x M.2 connector for WiFi
2x M.2 2280 connector for storage
2x DDR5 SO-DIMM slot</v>
      </c>
      <c r="R86" t="str">
        <f t="shared" si="46"/>
        <v>Wired keyboard (USB)
Wired optical mouse (USB)</v>
      </c>
      <c r="S86" t="str">
        <f t="shared" si="47"/>
        <v>No Battery</v>
      </c>
      <c r="T86" t="str">
        <f t="shared" si="48"/>
        <v>330W</v>
      </c>
      <c r="U86" t="str">
        <f t="shared" si="49"/>
        <v>1-month Adobe Creative Cloud Hard Bundle_x000D_
_x000D_
*Terms and exclusions apply. Offer only available in eligible markets. Eligible markets are determined at activation, and varies by region, device, and time.</v>
      </c>
      <c r="V86" t="str">
        <f t="shared" si="50"/>
        <v>Intel® Core™ 5 Processor 210H 2.2 GHz (12MB Cache, up to 4.8 GHz, 8 Cores, 12 Threads)</v>
      </c>
      <c r="W86" t="str">
        <f t="shared" si="51"/>
        <v>Intel® Core™ 5 210H</v>
      </c>
      <c r="X86" t="str">
        <f t="shared" si="52"/>
        <v>Core 5</v>
      </c>
      <c r="Y86" t="str">
        <f t="shared" si="53"/>
        <v>Core 5 210H</v>
      </c>
      <c r="Z86" t="str">
        <f t="shared" si="61"/>
        <v>Win 11 Home</v>
      </c>
      <c r="AA86" t="str">
        <f t="shared" si="54"/>
        <v/>
      </c>
      <c r="AB86" t="str">
        <f t="shared" si="55"/>
        <v>8GB</v>
      </c>
      <c r="AC86" t="str">
        <f t="shared" si="56"/>
        <v>512GB</v>
      </c>
      <c r="AD86" t="str">
        <f t="shared" si="57"/>
        <v>1x RJ45 Gigabit Ethernet
1x HDMI 1.4
1x Displayport 1.4
1x 7.1 channel audio (microphone, line-out, Line-in)
1x Kensington lock
4x USB 2.0 Type-A</v>
      </c>
      <c r="AE86" t="str">
        <f t="shared" si="58"/>
        <v>1x 3.5mm combo audio jack
1x USB 3.2 Gen 2 Type-C
2x USB 3.2 Gen 2 Type-A
1x 2 in 1 card reader SD / MMC
1x Smart card reader</v>
      </c>
      <c r="AF86" t="str">
        <f t="shared" si="59"/>
        <v>PG500MV</v>
      </c>
      <c r="AG86" t="str" cm="1">
        <f t="array" ref="AG86">IF(AJ86="","",IFERROR(RIGHT(AF86,LEN(AF86)-MAX(ISNUMBER(--MID(AF86,_xlfn.SEQUENCE(LEN(AF86)),1))*_xlfn.SEQUENCE(LEN(AF86)))),""))</f>
        <v>MV</v>
      </c>
      <c r="AH86" t="str">
        <f t="shared" si="62"/>
        <v>Mini Tower</v>
      </c>
      <c r="AI86" s="27"/>
      <c r="AJ86" t="str">
        <v>90PF05U1-M000J0</v>
      </c>
      <c r="AK86" t="str">
        <v>PG500MV-585WR</v>
      </c>
      <c r="AL86" t="str">
        <v>VSPF05U1-BU0010</v>
      </c>
      <c r="AM86" t="str">
        <v>15L</v>
      </c>
      <c r="AN86" t="str">
        <v>Gray</v>
      </c>
      <c r="AO86" t="str">
        <v>Mini tower</v>
      </c>
      <c r="AP86" t="str">
        <v>Windows 11 Home - ASUS recommends Windows 11 Pro for business_x000D_
* Windows 11 Home is available only as the Single Language edition. Learn more about Windows 11 Home Single language: https://support.microsoft.com/article/eaf060a6-3642-4612-6b75-b34e57a08abf</v>
      </c>
      <c r="AQ86" t="str">
        <v>1-month trial for new Microsoft 365 customers. Credit card required.</v>
      </c>
      <c r="AR86" t="str">
        <v>Intel® Core™ 5 Processor 210H 2.2 GHz (12MB Cache, up to 4.8 GHz, 8 Cores, 12 Threads)</v>
      </c>
      <c r="AS86" t="str">
        <v>Air Cooler</v>
      </c>
      <c r="AT86">
        <v>0</v>
      </c>
      <c r="AU86" t="str">
        <v>8GB DDR5 U-DIMM</v>
      </c>
      <c r="AV86" t="str">
        <v>Memory speed is 5600 MT/s, and run at 5600 MT/s.</v>
      </c>
      <c r="AW86" t="str">
        <v>64GB</v>
      </c>
      <c r="AX86">
        <v>0</v>
      </c>
      <c r="AY86" t="str">
        <v>Intel® UHD Graphics</v>
      </c>
      <c r="AZ86" t="str">
        <v>512GB M.2 2280 NVMe™ PCIe® 4.0 SSD</v>
      </c>
      <c r="BA86" t="str">
        <v>Without optical drive</v>
      </c>
      <c r="BB86" t="str">
        <v>Intel WGI219V 10/100/1000 Mbps, non-vPro</v>
      </c>
      <c r="BC86" t="str">
        <v>High Definition 7.1 Channel Audio</v>
      </c>
      <c r="BD86" t="str">
        <v>Wi-Fi 6(802.11ax) (Dual band) 2*2 + Bluetooth® 5.4 Wireless Card</v>
      </c>
      <c r="BE86" s="58" t="str">
        <v>330W power supply (80+ Platinum, peak 660W)</v>
      </c>
      <c r="BF86" t="str">
        <v>1x RJ45 Gigabit Ethernet
1x HDMI 1.4
1x Displayport 1.4
1x 7.1 channel audio (microphone, line-out, Line-in)
1x Kensington lock
4x USB 2.0 Type-A</v>
      </c>
      <c r="BG86" t="str">
        <v>1x 3.5mm combo audio jack
1x USB 3.2 Gen 2 Type-C
2x USB 3.2 Gen 2 Type-A
1x 2 in 1 card reader SD / MMC
1x Smart card reader</v>
      </c>
      <c r="BH86" t="str">
        <v>3.5" x 1</v>
      </c>
      <c r="BI86" t="str">
        <v>2 x SATA 6.0Gb/s ports</v>
      </c>
      <c r="BJ86" t="str">
        <v>1x PCIe® 4.0 x 16 (operating at PCIe® 4.0 x8)
1x M.2 connector for WiFi
2x M.2 2280 connector for storage
2x DDR5 SO-DIMM slot</v>
      </c>
      <c r="BK86" t="str">
        <v>Wired keyboard (USB)
Wired optical mouse (USB)</v>
      </c>
      <c r="BL86" t="str">
        <v>3.5" HDD assembly kit</v>
      </c>
      <c r="BM86" t="str">
        <v>15.50 x 29.60 x 34.70 cm (6.10" x 11.65" x 13.66")</v>
      </c>
      <c r="BN86" t="str">
        <v>06.00 kg (13.23 lbs)</v>
      </c>
      <c r="BO86" t="str">
        <v>System diagnosis
Fan profile
AppDeals</v>
      </c>
      <c r="BP86" t="str">
        <v>MyASUS</v>
      </c>
      <c r="BQ86" t="str">
        <v>1-month Adobe Creative Cloud Hard Bundle_x000D_
_x000D_
*Terms and exclusions apply. Offer only available in eligible markets. Eligible markets are determined at activation, and varies by region, device, and time.</v>
      </c>
      <c r="BR86" t="str">
        <v>Discrete Trusted Platform Module (TPM) 2.0
HDD User Password Protection and Security
Kensington Security Slot™(7x 3mm)</v>
      </c>
      <c r="BS86" t="str">
        <v>McAfee® 1 years</v>
      </c>
      <c r="BT86" t="str">
        <v>EPEAT Silver
Energy star 8.0
REACH
RoHS</v>
      </c>
      <c r="BU86" t="str">
        <v>1Y Carry-In
 Accidental Damage Protection + 2Y Carry-In</v>
      </c>
    </row>
    <row r="87" spans="1:73" ht="14.4">
      <c r="A87" t="str">
        <v>PG500MV-585XR</v>
      </c>
      <c r="B87" t="str">
        <f>IF(
  ISBLANK(AJ87),
  "",
  IF(
    LEFT(AF87,1)="S",
    _xlfn.XLOOKUP(LEFT(AF87,3),'MKT name rule'!$B$2:$B$522,'MKT name rule'!$C$2:$C$522,"Not found") &amp; " " &amp; AF87,
    _xlfn.XLOOKUP(LEFT(AF87,3),'MKT name rule'!$B$2:$B$522,'MKT name rule'!$C$2:$C$522,"Not found") &amp; " " &amp; AH87
  )
)</f>
        <v>Not found Mini Tower</v>
      </c>
      <c r="C87" t="str">
        <f t="shared" si="32"/>
        <v>90PF05U1-M000K0</v>
      </c>
      <c r="D87" s="20" t="str">
        <f t="shared" si="33"/>
        <v>Not found Mini Tower (Core 5 210H/8GB/512GB/Win 11 Pro/PG500MV)</v>
      </c>
      <c r="E87" s="20" t="str">
        <f t="shared" si="34"/>
        <v>Intel® Core™ 5 210H 2.2 GHz</v>
      </c>
      <c r="F87" t="str">
        <f t="shared" si="60"/>
        <v>Intel® UHD Graphics</v>
      </c>
      <c r="G87" t="str">
        <f t="shared" si="35"/>
        <v>Windows 11 Pro</v>
      </c>
      <c r="H87" t="str">
        <f t="shared" si="36"/>
        <v>Not Included</v>
      </c>
      <c r="I87" t="str">
        <f t="shared" si="37"/>
        <v>21.5"</v>
      </c>
      <c r="J87" t="str">
        <f t="shared" si="38"/>
        <v>FHD (1920 x 1080) 16:9</v>
      </c>
      <c r="K87" t="str">
        <f t="shared" si="39"/>
        <v>250nits</v>
      </c>
      <c r="L87" t="str">
        <f t="shared" si="40"/>
        <v>8GB DDR5 U-DIMM</v>
      </c>
      <c r="M87" t="str">
        <f t="shared" si="41"/>
        <v>512GB M.2 2280 NVMe™ PCIe® 4.0 SSD</v>
      </c>
      <c r="N87"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7" t="str">
        <f t="shared" si="43"/>
        <v>06.00 kg</v>
      </c>
      <c r="P87" t="str">
        <f t="shared" si="44"/>
        <v>15.50 x 29.60 x 34.70 cm</v>
      </c>
      <c r="Q87" t="str">
        <f t="shared" si="45"/>
        <v>1x PCIe® 4.0 x 16 (operating at PCIe® 4.0 x8)
1x M.2 connector for WiFi
2x M.2 2280 connector for storage
2x DDR5 SO-DIMM slot</v>
      </c>
      <c r="R87" t="str">
        <f t="shared" si="46"/>
        <v>Wired keyboard (USB)
Wired optical mouse (USB)</v>
      </c>
      <c r="S87" t="str">
        <f t="shared" si="47"/>
        <v>No Battery</v>
      </c>
      <c r="T87" t="str">
        <f t="shared" si="48"/>
        <v>330W</v>
      </c>
      <c r="U87" t="str">
        <f t="shared" si="49"/>
        <v>1-month Adobe Creative Cloud Hard Bundle_x000D_
_x000D_
*Terms and exclusions apply. Offer only available in eligible markets. Eligible markets are determined at activation, and varies by region, device, and time.</v>
      </c>
      <c r="V87" t="str">
        <f t="shared" si="50"/>
        <v>Intel® Core™ 5 Processor 210H 2.2 GHz (12MB Cache, up to 4.8 GHz, 8 Cores, 12 Threads)</v>
      </c>
      <c r="W87" t="str">
        <f t="shared" si="51"/>
        <v>Intel® Core™ 5 210H</v>
      </c>
      <c r="X87" t="str">
        <f t="shared" si="52"/>
        <v>Core 5</v>
      </c>
      <c r="Y87" t="str">
        <f t="shared" si="53"/>
        <v>Core 5 210H</v>
      </c>
      <c r="Z87" t="str">
        <f t="shared" si="61"/>
        <v>Win 11 Pro</v>
      </c>
      <c r="AA87" t="str">
        <f t="shared" si="54"/>
        <v/>
      </c>
      <c r="AB87" t="str">
        <f t="shared" si="55"/>
        <v>8GB</v>
      </c>
      <c r="AC87" t="str">
        <f t="shared" si="56"/>
        <v>512GB</v>
      </c>
      <c r="AD87" t="str">
        <f t="shared" si="57"/>
        <v>1x RJ45 Gigabit Ethernet
1x HDMI 1.4
1x Displayport 1.4
1x 7.1 channel audio (microphone, line-out, Line-in)
1x Kensington lock
4x USB 2.0 Type-A</v>
      </c>
      <c r="AE87" t="str">
        <f t="shared" si="58"/>
        <v>1x 3.5mm combo audio jack
1x USB 3.2 Gen 2 Type-C
2x USB 3.2 Gen 2 Type-A
1x 2 in 1 card reader SD / MMC
1x Smart card reader</v>
      </c>
      <c r="AF87" t="str">
        <f t="shared" si="59"/>
        <v>PG500MV</v>
      </c>
      <c r="AG87" t="str" cm="1">
        <f t="array" ref="AG87">IF(AJ87="","",IFERROR(RIGHT(AF87,LEN(AF87)-MAX(ISNUMBER(--MID(AF87,_xlfn.SEQUENCE(LEN(AF87)),1))*_xlfn.SEQUENCE(LEN(AF87)))),""))</f>
        <v>MV</v>
      </c>
      <c r="AH87" t="str">
        <f t="shared" si="62"/>
        <v>Mini Tower</v>
      </c>
      <c r="AI87" s="27"/>
      <c r="AJ87" t="str">
        <v>90PF05U1-M000K0</v>
      </c>
      <c r="AK87" t="str">
        <v>PG500MV-585XR</v>
      </c>
      <c r="AL87" t="str">
        <v>VSPF05U1-BU0010</v>
      </c>
      <c r="AM87" t="str">
        <v>15L</v>
      </c>
      <c r="AN87" t="str">
        <v>Gray</v>
      </c>
      <c r="AO87" t="str">
        <v>Mini tower</v>
      </c>
      <c r="AP87" t="str">
        <v>Windows 11 Pro</v>
      </c>
      <c r="AQ87" t="str">
        <v>1-month trial for new Microsoft 365 customers. Credit card required.</v>
      </c>
      <c r="AR87" t="str">
        <v>Intel® Core™ 5 Processor 210H 2.2 GHz (12MB Cache, up to 4.8 GHz, 8 Cores, 12 Threads)</v>
      </c>
      <c r="AS87" t="str">
        <v>Air Cooler</v>
      </c>
      <c r="AT87">
        <v>0</v>
      </c>
      <c r="AU87" t="str">
        <v>8GB DDR5 U-DIMM</v>
      </c>
      <c r="AV87" t="str">
        <v>Memory speed is 5600 MT/s, and run at 5600 MT/s.</v>
      </c>
      <c r="AW87" t="str">
        <v>64GB</v>
      </c>
      <c r="AX87">
        <v>0</v>
      </c>
      <c r="AY87" t="str">
        <v>Intel® UHD Graphics</v>
      </c>
      <c r="AZ87" t="str">
        <v>512GB M.2 2280 NVMe™ PCIe® 4.0 SSD</v>
      </c>
      <c r="BA87" t="str">
        <v>Without optical drive</v>
      </c>
      <c r="BB87" t="str">
        <v>Intel WGI219V 10/100/1000 Mbps, non-vPro</v>
      </c>
      <c r="BC87" t="str">
        <v>High Definition 7.1 Channel Audio</v>
      </c>
      <c r="BD87" t="str">
        <v>Wi-Fi 6(802.11ax) (Dual band) 2*2 + Bluetooth® 5.4 Wireless Card</v>
      </c>
      <c r="BE87" s="58" t="str">
        <v>330W power supply (80+ Platinum, peak 660W)</v>
      </c>
      <c r="BF87" t="str">
        <v>1x RJ45 Gigabit Ethernet
1x HDMI 1.4
1x Displayport 1.4
1x 7.1 channel audio (microphone, line-out, Line-in)
1x Kensington lock
4x USB 2.0 Type-A</v>
      </c>
      <c r="BG87" t="str">
        <v>1x 3.5mm combo audio jack
1x USB 3.2 Gen 2 Type-C
2x USB 3.2 Gen 2 Type-A
1x 2 in 1 card reader SD / MMC
1x Smart card reader</v>
      </c>
      <c r="BH87" t="str">
        <v>3.5" x 1</v>
      </c>
      <c r="BI87" t="str">
        <v>2 x SATA 6.0Gb/s ports</v>
      </c>
      <c r="BJ87" t="str">
        <v>1x PCIe® 4.0 x 16 (operating at PCIe® 4.0 x8)
1x M.2 connector for WiFi
2x M.2 2280 connector for storage
2x DDR5 SO-DIMM slot</v>
      </c>
      <c r="BK87" t="str">
        <v>Wired keyboard (USB)
Wired optical mouse (USB)</v>
      </c>
      <c r="BL87" t="str">
        <v>3.5" HDD assembly kit</v>
      </c>
      <c r="BM87" t="str">
        <v>15.50 x 29.60 x 34.70 cm (6.10" x 11.65" x 13.66")</v>
      </c>
      <c r="BN87" t="str">
        <v>06.00 kg (13.23 lbs)</v>
      </c>
      <c r="BO87" t="str">
        <v>System diagnosis
Fan profile
AppDeals</v>
      </c>
      <c r="BP87" t="str">
        <v>MyASUS</v>
      </c>
      <c r="BQ87" t="str">
        <v>1-month Adobe Creative Cloud Hard Bundle_x000D_
_x000D_
*Terms and exclusions apply. Offer only available in eligible markets. Eligible markets are determined at activation, and varies by region, device, and time.</v>
      </c>
      <c r="BR87" t="str">
        <v>Discrete Trusted Platform Module (TPM) 2.0
HDD User Password Protection and Security
Kensington Security Slot™(7x 3mm)</v>
      </c>
      <c r="BS87" t="str">
        <v>McAfee® 1 years</v>
      </c>
      <c r="BT87" t="str">
        <v>EPEAT Silver
Energy star 8.0
REACH
RoHS</v>
      </c>
      <c r="BU87" t="str">
        <v>1Y Carry-In
 Accidental Damage Protection + 2Y Carry-In</v>
      </c>
    </row>
    <row r="88" spans="1:73" ht="14.4">
      <c r="A88" t="str">
        <v>PG500MV-7116WR</v>
      </c>
      <c r="B88" t="str">
        <f>IF(
  ISBLANK(AJ88),
  "",
  IF(
    LEFT(AF88,1)="S",
    _xlfn.XLOOKUP(LEFT(AF88,3),'MKT name rule'!$B$2:$B$522,'MKT name rule'!$C$2:$C$522,"Not found") &amp; " " &amp; AF88,
    _xlfn.XLOOKUP(LEFT(AF88,3),'MKT name rule'!$B$2:$B$522,'MKT name rule'!$C$2:$C$522,"Not found") &amp; " " &amp; AH88
  )
)</f>
        <v>Not found Mini Tower</v>
      </c>
      <c r="C88" t="str">
        <f t="shared" si="32"/>
        <v>90PF05U1-M000L0</v>
      </c>
      <c r="D88" s="20" t="str">
        <f t="shared" si="33"/>
        <v>Not found Mini Tower (Core 7 240H/8GB/512GB/RTX™ 3050/Win 11 Home/PG500MV)</v>
      </c>
      <c r="E88" s="20" t="str">
        <f t="shared" si="34"/>
        <v>Intel® Core™ 7 240H 2.5 GHz</v>
      </c>
      <c r="F88" t="str">
        <f t="shared" si="60"/>
        <v>NVIDIA® GeForce RTX™ 3050 6GB GDDR6 : 1x DP, 1x HDMI, 1x DVI-D</v>
      </c>
      <c r="G88" t="str">
        <f t="shared" si="35"/>
        <v>Windows 11 Home</v>
      </c>
      <c r="H88" t="str">
        <f t="shared" si="36"/>
        <v>Not Included</v>
      </c>
      <c r="I88" t="str">
        <f t="shared" si="37"/>
        <v>21.5"</v>
      </c>
      <c r="J88" t="str">
        <f t="shared" si="38"/>
        <v>FHD (1920 x 1080) 16:9</v>
      </c>
      <c r="K88" t="str">
        <f t="shared" si="39"/>
        <v>250nits</v>
      </c>
      <c r="L88" t="str">
        <f t="shared" si="40"/>
        <v>8GB DDR5 U-DIMM *2</v>
      </c>
      <c r="M88" t="str">
        <f t="shared" si="41"/>
        <v>512GB + 512GB M.2 2280 NVMe™ PCIe® 4.0 SSD</v>
      </c>
      <c r="N88"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8" t="str">
        <f t="shared" si="43"/>
        <v>06.00 kg</v>
      </c>
      <c r="P88" t="str">
        <f t="shared" si="44"/>
        <v>15.50 x 29.60 x 34.70 cm</v>
      </c>
      <c r="Q88" t="str">
        <f t="shared" si="45"/>
        <v>1x PCIe® 4.0 x 16 (operating at PCIe® 4.0 x8)
1x M.2 connector for WiFi
2x M.2 2280 connector for storage
2x DDR5 SO-DIMM slot</v>
      </c>
      <c r="R88" t="str">
        <f t="shared" si="46"/>
        <v>Wired keyboard (USB)
Wired optical mouse (USB)</v>
      </c>
      <c r="S88" t="str">
        <f t="shared" si="47"/>
        <v>No Battery</v>
      </c>
      <c r="T88" t="str">
        <f t="shared" si="48"/>
        <v>330W</v>
      </c>
      <c r="U88" t="str">
        <f t="shared" si="49"/>
        <v>1-month Adobe Creative Cloud Hard Bundle_x000D_
_x000D_
*Terms and exclusions apply. Offer only available in eligible markets. Eligible markets are determined at activation, and varies by region, device, and time.</v>
      </c>
      <c r="V88" t="str">
        <f t="shared" si="50"/>
        <v>Intel® Core™ 7 Processor 240H 2.5 GHz (24MB Cache, up to 5.2 GHz, 10 Cores, 16 Threads)</v>
      </c>
      <c r="W88" t="str">
        <f t="shared" si="51"/>
        <v>Intel® Core™ 7 240H</v>
      </c>
      <c r="X88" t="str">
        <f t="shared" si="52"/>
        <v>Core 7</v>
      </c>
      <c r="Y88" t="str">
        <f t="shared" si="53"/>
        <v>Core 7 240H</v>
      </c>
      <c r="Z88" t="str">
        <f t="shared" si="61"/>
        <v>Win 11 Home</v>
      </c>
      <c r="AA88" t="str">
        <f t="shared" si="54"/>
        <v>/RTX™ 3050</v>
      </c>
      <c r="AB88" t="str">
        <f t="shared" si="55"/>
        <v>8GB</v>
      </c>
      <c r="AC88" t="str">
        <f t="shared" si="56"/>
        <v>512GB</v>
      </c>
      <c r="AD88" t="str">
        <f t="shared" si="57"/>
        <v>1x RJ45 Gigabit Ethernet
1x HDMI 1.4
1x Displayport 1.4
1x 7.1 channel audio (microphone, line-out, Line-in)
1x Kensington lock
4x USB 2.0 Type-A</v>
      </c>
      <c r="AE88" t="str">
        <f t="shared" si="58"/>
        <v>1x 3.5mm combo audio jack
1x USB 3.2 Gen 2 Type-C
2x USB 3.2 Gen 2 Type-A
1x 2 in 1 card reader SD / MMC
1x Smart card reader</v>
      </c>
      <c r="AF88" t="str">
        <f t="shared" si="59"/>
        <v>PG500MV</v>
      </c>
      <c r="AG88" t="str" cm="1">
        <f t="array" ref="AG88">IF(AJ88="","",IFERROR(RIGHT(AF88,LEN(AF88)-MAX(ISNUMBER(--MID(AF88,_xlfn.SEQUENCE(LEN(AF88)),1))*_xlfn.SEQUENCE(LEN(AF88)))),""))</f>
        <v>MV</v>
      </c>
      <c r="AH88" t="str">
        <f t="shared" si="62"/>
        <v>Mini Tower</v>
      </c>
      <c r="AI88" s="27"/>
      <c r="AJ88" t="str">
        <v>90PF05U1-M000L0</v>
      </c>
      <c r="AK88" t="str">
        <v>PG500MV-7116WR</v>
      </c>
      <c r="AL88" t="str">
        <v>VSPF05U1-BU0010</v>
      </c>
      <c r="AM88" t="str">
        <v>15L</v>
      </c>
      <c r="AN88" t="str">
        <v>Gray</v>
      </c>
      <c r="AO88" t="str">
        <v>Mini tower</v>
      </c>
      <c r="AP88" t="str">
        <v>Windows 11 Home - ASUS recommends Windows 11 Pro for business_x000D_
* Windows 11 Home is available only as the Single Language edition. Learn more about Windows 11 Home Single language: https://support.microsoft.com/article/eaf060a6-3642-4612-6b75-b34e57a08abf</v>
      </c>
      <c r="AQ88" t="str">
        <v>1-month trial for new Microsoft 365 customers. Credit card required.</v>
      </c>
      <c r="AR88" t="str">
        <v>Intel® Core™ 7 Processor 240H 2.5 GHz (24MB Cache, up to 5.2 GHz, 10 Cores, 16 Threads)</v>
      </c>
      <c r="AS88" t="str">
        <v>Air Cooler</v>
      </c>
      <c r="AT88">
        <v>0</v>
      </c>
      <c r="AU88" t="str">
        <v>8GB DDR5 U-DIMM *2</v>
      </c>
      <c r="AV88" t="str">
        <v>Memory speed is 5600 MT/s, and run at 5600 MT/s.</v>
      </c>
      <c r="AW88" t="str">
        <v>64GB</v>
      </c>
      <c r="AX88" t="str">
        <v>NVIDIA® GeForce RTX™ 3050 6GB GDDR6 : 1x DP, 1x HDMI, 1x DVI-D</v>
      </c>
      <c r="AY88" t="str">
        <v>Intel® UHD Graphics</v>
      </c>
      <c r="AZ88" t="str">
        <v>512GB + 512GB M.2 2280 NVMe™ PCIe® 4.0 SSD</v>
      </c>
      <c r="BA88" t="str">
        <v>Without optical drive</v>
      </c>
      <c r="BB88" t="str">
        <v>Intel WGI219V 10/100/1000 Mbps, non-vPro</v>
      </c>
      <c r="BC88" t="str">
        <v>High Definition 7.1 Channel Audio</v>
      </c>
      <c r="BD88" t="str">
        <v>Wi-Fi 6(802.11ax) (Dual band) 2*2 + Bluetooth® 5.4 Wireless Card</v>
      </c>
      <c r="BE88" s="58" t="str">
        <v>330W power supply (80+ Platinum, peak 660W)</v>
      </c>
      <c r="BF88" t="str">
        <v>1x RJ45 Gigabit Ethernet
1x HDMI 1.4
1x Displayport 1.4
1x 7.1 channel audio (microphone, line-out, Line-in)
1x Kensington lock
4x USB 2.0 Type-A</v>
      </c>
      <c r="BG88" t="str">
        <v>1x 3.5mm combo audio jack
1x USB 3.2 Gen 2 Type-C
2x USB 3.2 Gen 2 Type-A
1x 2 in 1 card reader SD / MMC
1x Smart card reader</v>
      </c>
      <c r="BH88" t="str">
        <v>3.5" x 1</v>
      </c>
      <c r="BI88" t="str">
        <v>2 x SATA 6.0Gb/s ports</v>
      </c>
      <c r="BJ88" t="str">
        <v>1x PCIe® 4.0 x 16 (operating at PCIe® 4.0 x8)
1x M.2 connector for WiFi
2x M.2 2280 connector for storage
2x DDR5 SO-DIMM slot</v>
      </c>
      <c r="BK88" t="str">
        <v>Wired keyboard (USB)
Wired optical mouse (USB)</v>
      </c>
      <c r="BL88" t="str">
        <v>3.5" HDD assembly kit</v>
      </c>
      <c r="BM88" t="str">
        <v>15.50 x 29.60 x 34.70 cm (6.10" x 11.65" x 13.66")</v>
      </c>
      <c r="BN88" t="str">
        <v>06.00 kg (13.23 lbs)</v>
      </c>
      <c r="BO88" t="str">
        <v>System diagnosis
Fan profile
AppDeals</v>
      </c>
      <c r="BP88" t="str">
        <v>MyASUS</v>
      </c>
      <c r="BQ88" t="str">
        <v>1-month Adobe Creative Cloud Hard Bundle_x000D_
_x000D_
*Terms and exclusions apply. Offer only available in eligible markets. Eligible markets are determined at activation, and varies by region, device, and time.</v>
      </c>
      <c r="BR88" t="str">
        <v>Discrete Trusted Platform Module (TPM) 2.0
HDD User Password Protection and Security
Kensington Security Slot™(7x 3mm)</v>
      </c>
      <c r="BS88" t="str">
        <v>McAfee® 1 years</v>
      </c>
      <c r="BT88" t="str">
        <v>EPEAT Silver
Energy star 8.0
REACH
RoHS</v>
      </c>
      <c r="BU88" t="str">
        <v>1Y Carry-In
 Accidental Damage Protection + 2Y Carry-In</v>
      </c>
    </row>
    <row r="89" spans="1:73" ht="14.4">
      <c r="A89" t="str">
        <v>PG500MV-715WR</v>
      </c>
      <c r="B89" t="str">
        <f>IF(
  ISBLANK(AJ89),
  "",
  IF(
    LEFT(AF89,1)="S",
    _xlfn.XLOOKUP(LEFT(AF89,3),'MKT name rule'!$B$2:$B$522,'MKT name rule'!$C$2:$C$522,"Not found") &amp; " " &amp; AF89,
    _xlfn.XLOOKUP(LEFT(AF89,3),'MKT name rule'!$B$2:$B$522,'MKT name rule'!$C$2:$C$522,"Not found") &amp; " " &amp; AH89
  )
)</f>
        <v>Not found Mini Tower</v>
      </c>
      <c r="C89" t="str">
        <f t="shared" si="32"/>
        <v>90PF05U1-M000M0</v>
      </c>
      <c r="D89" s="20" t="str">
        <f t="shared" si="33"/>
        <v>Not found Mini Tower (Core 7 240H/8GB/512GB/Win 11 Home/PG500MV)</v>
      </c>
      <c r="E89" s="20" t="str">
        <f t="shared" si="34"/>
        <v>Intel® Core™ 7 240H 2.5 GHz</v>
      </c>
      <c r="F89" t="str">
        <f t="shared" si="60"/>
        <v>Intel® UHD Graphics</v>
      </c>
      <c r="G89" t="str">
        <f t="shared" si="35"/>
        <v>Windows 11 Home</v>
      </c>
      <c r="H89" t="str">
        <f t="shared" si="36"/>
        <v>Not Included</v>
      </c>
      <c r="I89" t="str">
        <f t="shared" si="37"/>
        <v>21.5"</v>
      </c>
      <c r="J89" t="str">
        <f t="shared" si="38"/>
        <v>FHD (1920 x 1080) 16:9</v>
      </c>
      <c r="K89" t="str">
        <f t="shared" si="39"/>
        <v>250nits</v>
      </c>
      <c r="L89" t="str">
        <f t="shared" si="40"/>
        <v>8GB DDR5 U-DIMM *2</v>
      </c>
      <c r="M89" t="str">
        <f t="shared" si="41"/>
        <v>512GB M.2 2280 NVMe™ PCIe® 4.0 SSD</v>
      </c>
      <c r="N89"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9" t="str">
        <f t="shared" si="43"/>
        <v>06.00 kg</v>
      </c>
      <c r="P89" t="str">
        <f t="shared" si="44"/>
        <v>15.50 x 29.60 x 34.70 cm</v>
      </c>
      <c r="Q89" t="str">
        <f t="shared" si="45"/>
        <v>1x PCIe® 4.0 x 16 (operating at PCIe® 4.0 x8)
1x M.2 connector for WiFi
2x M.2 2280 connector for storage
2x DDR5 SO-DIMM slot</v>
      </c>
      <c r="R89" t="str">
        <f t="shared" si="46"/>
        <v>Wired keyboard (USB)
Wired optical mouse (USB)</v>
      </c>
      <c r="S89" t="str">
        <f t="shared" si="47"/>
        <v>No Battery</v>
      </c>
      <c r="T89" t="str">
        <f t="shared" si="48"/>
        <v>330W</v>
      </c>
      <c r="U89" t="str">
        <f t="shared" si="49"/>
        <v>1-month Adobe Creative Cloud Hard Bundle_x000D_
_x000D_
*Terms and exclusions apply. Offer only available in eligible markets. Eligible markets are determined at activation, and varies by region, device, and time.</v>
      </c>
      <c r="V89" t="str">
        <f t="shared" si="50"/>
        <v>Intel® Core™ 7 Processor 240H 2.5 GHz (24MB Cache, up to 5.2 GHz, 10 Cores, 16 Threads)</v>
      </c>
      <c r="W89" t="str">
        <f t="shared" si="51"/>
        <v>Intel® Core™ 7 240H</v>
      </c>
      <c r="X89" t="str">
        <f t="shared" si="52"/>
        <v>Core 7</v>
      </c>
      <c r="Y89" t="str">
        <f t="shared" si="53"/>
        <v>Core 7 240H</v>
      </c>
      <c r="Z89" t="str">
        <f t="shared" si="61"/>
        <v>Win 11 Home</v>
      </c>
      <c r="AA89" t="str">
        <f t="shared" si="54"/>
        <v/>
      </c>
      <c r="AB89" t="str">
        <f t="shared" si="55"/>
        <v>8GB</v>
      </c>
      <c r="AC89" t="str">
        <f t="shared" si="56"/>
        <v>512GB</v>
      </c>
      <c r="AD89" t="str">
        <f t="shared" si="57"/>
        <v>1x RJ45 Gigabit Ethernet
1x HDMI 1.4
1x Displayport 1.4
1x 7.1 channel audio (microphone, line-out, Line-in)
1x Kensington lock
4x USB 2.0 Type-A</v>
      </c>
      <c r="AE89" t="str">
        <f t="shared" si="58"/>
        <v>1x 3.5mm combo audio jack
1x USB 3.2 Gen 2 Type-C
2x USB 3.2 Gen 2 Type-A
1x 2 in 1 card reader SD / MMC
1x Smart card reader</v>
      </c>
      <c r="AF89" t="str">
        <f t="shared" si="59"/>
        <v>PG500MV</v>
      </c>
      <c r="AG89" t="str" cm="1">
        <f t="array" ref="AG89">IF(AJ89="","",IFERROR(RIGHT(AF89,LEN(AF89)-MAX(ISNUMBER(--MID(AF89,_xlfn.SEQUENCE(LEN(AF89)),1))*_xlfn.SEQUENCE(LEN(AF89)))),""))</f>
        <v>MV</v>
      </c>
      <c r="AH89" t="str">
        <f t="shared" si="62"/>
        <v>Mini Tower</v>
      </c>
      <c r="AI89" s="27"/>
      <c r="AJ89" t="str">
        <v>90PF05U1-M000M0</v>
      </c>
      <c r="AK89" t="str">
        <v>PG500MV-715WR</v>
      </c>
      <c r="AL89" t="str">
        <v>VSPF05U1-BU0010</v>
      </c>
      <c r="AM89" t="str">
        <v>15L</v>
      </c>
      <c r="AN89" t="str">
        <v>Gray</v>
      </c>
      <c r="AO89" t="str">
        <v>Mini tower</v>
      </c>
      <c r="AP89" t="str">
        <v>Windows 11 Home - ASUS recommends Windows 11 Pro for business_x000D_
* Windows 11 Home is available only as the Single Language edition. Learn more about Windows 11 Home Single language: https://support.microsoft.com/article/eaf060a6-3642-4612-6b75-b34e57a08abf</v>
      </c>
      <c r="AQ89" t="str">
        <v>1-month trial for new Microsoft 365 customers. Credit card required.</v>
      </c>
      <c r="AR89" t="str">
        <v>Intel® Core™ 7 Processor 240H 2.5 GHz (24MB Cache, up to 5.2 GHz, 10 Cores, 16 Threads)</v>
      </c>
      <c r="AS89" t="str">
        <v>Air Cooler</v>
      </c>
      <c r="AT89">
        <v>0</v>
      </c>
      <c r="AU89" t="str">
        <v>8GB DDR5 U-DIMM *2</v>
      </c>
      <c r="AV89" t="str">
        <v>Memory speed is 5600 MT/s, and run at 5600 MT/s.</v>
      </c>
      <c r="AW89" t="str">
        <v>64GB</v>
      </c>
      <c r="AX89">
        <v>0</v>
      </c>
      <c r="AY89" t="str">
        <v>Intel® UHD Graphics</v>
      </c>
      <c r="AZ89" t="str">
        <v>512GB M.2 2280 NVMe™ PCIe® 4.0 SSD</v>
      </c>
      <c r="BA89" t="str">
        <v>Without optical drive</v>
      </c>
      <c r="BB89" t="str">
        <v>Intel WGI219V 10/100/1000 Mbps, non-vPro</v>
      </c>
      <c r="BC89" t="str">
        <v>High Definition 7.1 Channel Audio</v>
      </c>
      <c r="BD89" t="str">
        <v>Wi-Fi 6(802.11ax) (Dual band) 2*2 + Bluetooth® 5.4 Wireless Card</v>
      </c>
      <c r="BE89" s="58" t="str">
        <v>330W power supply (80+ Platinum, peak 660W)</v>
      </c>
      <c r="BF89" t="str">
        <v>1x RJ45 Gigabit Ethernet
1x HDMI 1.4
1x Displayport 1.4
1x 7.1 channel audio (microphone, line-out, Line-in)
1x Kensington lock
4x USB 2.0 Type-A</v>
      </c>
      <c r="BG89" t="str">
        <v>1x 3.5mm combo audio jack
1x USB 3.2 Gen 2 Type-C
2x USB 3.2 Gen 2 Type-A
1x 2 in 1 card reader SD / MMC
1x Smart card reader</v>
      </c>
      <c r="BH89" t="str">
        <v>3.5" x 1</v>
      </c>
      <c r="BI89" t="str">
        <v>2 x SATA 6.0Gb/s ports</v>
      </c>
      <c r="BJ89" t="str">
        <v>1x PCIe® 4.0 x 16 (operating at PCIe® 4.0 x8)
1x M.2 connector for WiFi
2x M.2 2280 connector for storage
2x DDR5 SO-DIMM slot</v>
      </c>
      <c r="BK89" t="str">
        <v>Wired keyboard (USB)
Wired optical mouse (USB)</v>
      </c>
      <c r="BL89" t="str">
        <v>3.5" HDD assembly kit</v>
      </c>
      <c r="BM89" t="str">
        <v>15.50 x 29.60 x 34.70 cm (6.10" x 11.65" x 13.66")</v>
      </c>
      <c r="BN89" t="str">
        <v>06.00 kg (13.23 lbs)</v>
      </c>
      <c r="BO89" t="str">
        <v>System diagnosis
Fan profile
AppDeals</v>
      </c>
      <c r="BP89" t="str">
        <v>MyASUS</v>
      </c>
      <c r="BQ89" t="str">
        <v>1-month Adobe Creative Cloud Hard Bundle_x000D_
_x000D_
*Terms and exclusions apply. Offer only available in eligible markets. Eligible markets are determined at activation, and varies by region, device, and time.</v>
      </c>
      <c r="BR89" t="str">
        <v>Discrete Trusted Platform Module (TPM) 2.0
HDD User Password Protection and Security
Kensington Security Slot™(7x 3mm)</v>
      </c>
      <c r="BS89" t="str">
        <v>McAfee® 1 years</v>
      </c>
      <c r="BT89" t="str">
        <v>EPEAT Silver
Energy star 8.0
REACH
RoHS</v>
      </c>
      <c r="BU89" t="str">
        <v>1Y Carry-In
 Accidental Damage Protection + 2Y Carry-In</v>
      </c>
    </row>
    <row r="90" spans="1:73" ht="14.4">
      <c r="A90" t="str">
        <v>P500SV-5850181WS</v>
      </c>
      <c r="B90" t="str">
        <f>IF(
  ISBLANK(AJ90),
  "",
  IF(
    LEFT(AF90,1)="S",
    _xlfn.XLOOKUP(LEFT(AF90,3),'MKT name rule'!$B$2:$B$522,'MKT name rule'!$C$2:$C$522,"Not found") &amp; " " &amp; AF90,
    _xlfn.XLOOKUP(LEFT(AF90,3),'MKT name rule'!$B$2:$B$522,'MKT name rule'!$C$2:$C$522,"Not found") &amp; " " &amp; AH90
  )
)</f>
        <v>Not found Nope</v>
      </c>
      <c r="C90" t="str">
        <f t="shared" si="32"/>
        <v>90PF05A1-M003Y0</v>
      </c>
      <c r="D90" s="20" t="e">
        <f t="shared" si="33"/>
        <v>#VALUE!</v>
      </c>
      <c r="E90" s="20" t="e">
        <f t="shared" si="34"/>
        <v>#VALUE!</v>
      </c>
      <c r="F90" t="str">
        <f t="shared" si="60"/>
        <v>8GB DDR5 SO-DIMM</v>
      </c>
      <c r="G90" t="str">
        <f t="shared" si="35"/>
        <v/>
      </c>
      <c r="H90" t="str">
        <f t="shared" si="36"/>
        <v>Not Included</v>
      </c>
      <c r="I90" t="str">
        <f t="shared" si="37"/>
        <v>21.5"</v>
      </c>
      <c r="J90" t="str">
        <f t="shared" si="38"/>
        <v>FHD (1920 x 1080) 16:9</v>
      </c>
      <c r="K90" t="str">
        <f t="shared" si="39"/>
        <v>250nits</v>
      </c>
      <c r="L90" t="str">
        <f t="shared" si="40"/>
        <v>Intel® Core™ i5-13420H Processor 2.1 GHz (12MB Cache, up to 4.6 GHz, 8 cores, 12 Threads)</v>
      </c>
      <c r="M90" t="str">
        <f t="shared" si="41"/>
        <v>64GB</v>
      </c>
      <c r="N90" t="str">
        <f t="shared" si="42"/>
        <v>Front:
High Definition 7.1 Channel Audio
Rear:
Wi-Fi 6(802.11ax) (Dual band) 2*2 + Bluetooth® 5.4 Wireless Card</v>
      </c>
      <c r="O90" t="str">
        <f t="shared" si="43"/>
        <v>Wired keyboard</v>
      </c>
      <c r="P90" t="str">
        <f t="shared" si="44"/>
        <v>1x PCIe® 4.0 x 16</v>
      </c>
      <c r="Q90" t="str">
        <f t="shared" si="45"/>
        <v>1x 3.5mm combo audio jack
1x USB 3.2 Gen 1 Type-C
2x USB 3.2 Gen 1 Type-A</v>
      </c>
      <c r="R90" t="str">
        <f t="shared" si="46"/>
        <v>3.5" x 1</v>
      </c>
      <c r="S90" t="str">
        <f t="shared" si="47"/>
        <v>No Battery</v>
      </c>
      <c r="T90" t="str">
        <f t="shared" si="48"/>
        <v>Not Found</v>
      </c>
      <c r="U90" t="str">
        <f t="shared" si="49"/>
        <v>05.06 kg (11.16 lbs)</v>
      </c>
      <c r="V90" t="str">
        <f t="shared" si="50"/>
        <v>Small form factor</v>
      </c>
      <c r="W90" t="e">
        <f t="shared" si="51"/>
        <v>#VALUE!</v>
      </c>
      <c r="X90" t="e">
        <f t="shared" si="52"/>
        <v>#VALUE!</v>
      </c>
      <c r="Y90" t="e">
        <f t="shared" si="53"/>
        <v>#VALUE!</v>
      </c>
      <c r="Z90" t="str">
        <f t="shared" si="61"/>
        <v/>
      </c>
      <c r="AA90" t="str">
        <f t="shared" si="54"/>
        <v/>
      </c>
      <c r="AB90" t="str">
        <f t="shared" si="55"/>
        <v>Intel®</v>
      </c>
      <c r="AC90" t="e">
        <f t="shared" si="56"/>
        <v>#VALUE!</v>
      </c>
      <c r="AD90" t="str">
        <f t="shared" si="57"/>
        <v>High Definition 7.1 Channel Audio</v>
      </c>
      <c r="AE90" t="str">
        <f t="shared" si="58"/>
        <v>Wi-Fi 6(802.11ax) (Dual band) 2*2 + Bluetooth® 5.4 Wireless Card</v>
      </c>
      <c r="AF90" t="str">
        <f t="shared" si="59"/>
        <v>P500SV</v>
      </c>
      <c r="AG90" t="str" cm="1">
        <f t="array" ref="AG90">IF(AJ90="","",IFERROR(RIGHT(AF90,LEN(AF90)-MAX(ISNUMBER(--MID(AF90,_xlfn.SEQUENCE(LEN(AF90)),1))*_xlfn.SEQUENCE(LEN(AF90)))),""))</f>
        <v>SV</v>
      </c>
      <c r="AH90" t="str">
        <f t="shared" si="62"/>
        <v>Nope</v>
      </c>
      <c r="AI90" s="27"/>
      <c r="AJ90" t="str">
        <v>90PF05A1-M003Y0</v>
      </c>
      <c r="AK90" t="str">
        <v>P500SV-5850181WS</v>
      </c>
      <c r="AL90" t="str">
        <v>4711636264327</v>
      </c>
      <c r="AM90" t="str">
        <v>199291264328</v>
      </c>
      <c r="AN90" t="str">
        <v>5.057</v>
      </c>
      <c r="AO90" t="str">
        <v>VSPF05A1-BU0010</v>
      </c>
      <c r="AP90" t="str">
        <v>8.6L</v>
      </c>
      <c r="AQ90" t="str">
        <v>Gray</v>
      </c>
      <c r="AR90" t="str">
        <v>Small form factor</v>
      </c>
      <c r="AS90" t="str">
        <v>Windows 11 Home - ASUS recommends Windows 11 Pro for business_x000D_
* Windows 11 Home is available only as the Single Language edition. Learn more about Windows 11 Home Single language: https://support.microsoft.com/article/eaf060a6-3642-4612-6b75-b34e57a08abf</v>
      </c>
      <c r="AT90" t="str">
        <v>Microsoft Office Home 2024_x000D_
Microsoft 365 Basic</v>
      </c>
      <c r="AU90" t="str">
        <v>Intel® Core™ i5-13420H Processor 2.1 GHz (12MB Cache, up to 4.6 GHz, 8 cores, 12 Threads)</v>
      </c>
      <c r="AV90" t="str">
        <v>Air Cooler</v>
      </c>
      <c r="AW90" t="str">
        <v/>
      </c>
      <c r="AX90" t="str">
        <v>8GB DDR5 SO-DIMM</v>
      </c>
      <c r="AY90" t="str">
        <v>Memory speed is 5600 MT/s, but run at 4800~5200 MT/s.</v>
      </c>
      <c r="AZ90" t="str">
        <v>64GB</v>
      </c>
      <c r="BA90" t="str">
        <v/>
      </c>
      <c r="BB90" t="str">
        <v>Intel® UHD Graphics</v>
      </c>
      <c r="BC90" t="str">
        <v>512GB M.2 2280 NVMe™ PCIe® 4.0 SSD</v>
      </c>
      <c r="BD90" t="str">
        <v>Without optical drive</v>
      </c>
      <c r="BE90" s="58" t="str">
        <v>Intel WGI219V 10/100/1000 Mbps, non-vPro</v>
      </c>
      <c r="BF90" t="str">
        <v>High Definition 7.1 Channel Audio</v>
      </c>
      <c r="BG90" t="str">
        <v>Wi-Fi 6(802.11ax) (Dual band) 2*2 + Bluetooth® 5.4 Wireless Card</v>
      </c>
      <c r="BH90" t="str">
        <v>180W power supply (80+ Bronze, peak 228W)</v>
      </c>
      <c r="BI90" t="str">
        <v>1x RJ45 Gigabit Ethernet
1x HDMI 1.4
1x Displayport 1.4
1x 7.1 channel audio (microphone, line-out, Line-in)
1x Kensington lock
4x USB 2.0 Type-A</v>
      </c>
      <c r="BJ90" t="str">
        <v>1x 3.5mm combo audio jack
1x USB 3.2 Gen 1 Type-C
2x USB 3.2 Gen 1 Type-A</v>
      </c>
      <c r="BK90" t="str">
        <v>3.5" x 1</v>
      </c>
      <c r="BL90" t="str">
        <v>2 x SATA 6.0Gb/s ports</v>
      </c>
      <c r="BM90" t="str">
        <v>1x PCIe® 4.0 x 16 (operating at PCIe® 4.0 x8)
1x M.2 connector for WiFi
2x M.2 2280 connector for storage
2x DDR5 SO-DIMM slot</v>
      </c>
      <c r="BN90" t="str">
        <v>Wired keyboard (USB)
Wired optical mouse (USB)</v>
      </c>
      <c r="BO90" t="str">
        <v>3.5" HDD assembly kit</v>
      </c>
      <c r="BP90" t="str">
        <v>09.30 x 29.60 x 30.90 cm (3.66" x 11.65" x 12.17")</v>
      </c>
      <c r="BQ90" t="str">
        <v>05.06 kg (11.16 lbs)</v>
      </c>
      <c r="BR90" t="str">
        <v>System diagnosis
Fan profile
AppDeals</v>
      </c>
      <c r="BS90" t="str">
        <v>N/A</v>
      </c>
      <c r="BT90" t="str">
        <v>MyASUS</v>
      </c>
      <c r="BU90" t="str">
        <v>1-month Adobe Creative Cloud Hard Bundle_x000D_
_x000D_
*Terms and exclusions apply. Offer only available in eligible markets. Eligible markets are determined at activation, and varies by region, device, and time.</v>
      </c>
    </row>
    <row r="91" spans="1:73" ht="14.4">
      <c r="A91" t="str">
        <v>P500SV-7850181WS</v>
      </c>
      <c r="B91" t="str">
        <f>IF(
  ISBLANK(AJ91),
  "",
  IF(
    LEFT(AF91,1)="S",
    _xlfn.XLOOKUP(LEFT(AF91,3),'MKT name rule'!$B$2:$B$522,'MKT name rule'!$C$2:$C$522,"Not found") &amp; " " &amp; AF91,
    _xlfn.XLOOKUP(LEFT(AF91,3),'MKT name rule'!$B$2:$B$522,'MKT name rule'!$C$2:$C$522,"Not found") &amp; " " &amp; AH91
  )
)</f>
        <v>Not found Nope</v>
      </c>
      <c r="C91" t="str">
        <f t="shared" si="32"/>
        <v>90PF05A1-M00400</v>
      </c>
      <c r="D91" s="20" t="e">
        <f t="shared" si="33"/>
        <v>#VALUE!</v>
      </c>
      <c r="E91" s="20" t="e">
        <f t="shared" si="34"/>
        <v>#VALUE!</v>
      </c>
      <c r="F91" t="str">
        <f t="shared" si="60"/>
        <v>8GB DDR5 SO-DIMM</v>
      </c>
      <c r="G91" t="str">
        <f t="shared" si="35"/>
        <v/>
      </c>
      <c r="H91" t="str">
        <f t="shared" si="36"/>
        <v>Not Included</v>
      </c>
      <c r="I91" t="str">
        <f t="shared" si="37"/>
        <v>21.5"</v>
      </c>
      <c r="J91" t="str">
        <f t="shared" si="38"/>
        <v>FHD (1920 x 1080) 16:9</v>
      </c>
      <c r="K91" t="str">
        <f t="shared" si="39"/>
        <v>250nits</v>
      </c>
      <c r="L91" t="str">
        <f t="shared" si="40"/>
        <v>Intel® Core™ i7-13620H Processor 2.4 GHz (24MB Cache, up to 4.9 GHz, 10 cores, 16 Threads)</v>
      </c>
      <c r="M91" t="str">
        <f t="shared" si="41"/>
        <v>64GB</v>
      </c>
      <c r="N91" t="str">
        <f t="shared" si="42"/>
        <v>Front:
High Definition 7.1 Channel Audio
Rear:
Wi-Fi 6(802.11ax) (Dual band) 2*2 + Bluetooth® 5.4 Wireless Card</v>
      </c>
      <c r="O91" t="str">
        <f t="shared" si="43"/>
        <v>Wired keyboard</v>
      </c>
      <c r="P91" t="str">
        <f t="shared" si="44"/>
        <v>1x PCIe® 4.0 x 16</v>
      </c>
      <c r="Q91" t="str">
        <f t="shared" si="45"/>
        <v>1x 3.5mm combo audio jack
1x USB 3.2 Gen 1 Type-C
2x USB 3.2 Gen 1 Type-A</v>
      </c>
      <c r="R91" t="str">
        <f t="shared" si="46"/>
        <v>3.5" x 1</v>
      </c>
      <c r="S91" t="str">
        <f t="shared" si="47"/>
        <v>No Battery</v>
      </c>
      <c r="T91" t="str">
        <f t="shared" si="48"/>
        <v>Not Found</v>
      </c>
      <c r="U91" t="str">
        <f t="shared" si="49"/>
        <v>05.06 kg (11.16 lbs)</v>
      </c>
      <c r="V91" t="str">
        <f t="shared" si="50"/>
        <v>Small form factor</v>
      </c>
      <c r="W91" t="e">
        <f t="shared" si="51"/>
        <v>#VALUE!</v>
      </c>
      <c r="X91" t="e">
        <f t="shared" si="52"/>
        <v>#VALUE!</v>
      </c>
      <c r="Y91" t="e">
        <f t="shared" si="53"/>
        <v>#VALUE!</v>
      </c>
      <c r="Z91" t="str">
        <f t="shared" si="61"/>
        <v/>
      </c>
      <c r="AA91" t="str">
        <f t="shared" si="54"/>
        <v/>
      </c>
      <c r="AB91" t="str">
        <f t="shared" si="55"/>
        <v>Intel®</v>
      </c>
      <c r="AC91" t="e">
        <f t="shared" si="56"/>
        <v>#VALUE!</v>
      </c>
      <c r="AD91" t="str">
        <f t="shared" si="57"/>
        <v>High Definition 7.1 Channel Audio</v>
      </c>
      <c r="AE91" t="str">
        <f t="shared" si="58"/>
        <v>Wi-Fi 6(802.11ax) (Dual band) 2*2 + Bluetooth® 5.4 Wireless Card</v>
      </c>
      <c r="AF91" t="str">
        <f t="shared" si="59"/>
        <v>P500SV</v>
      </c>
      <c r="AG91" t="str" cm="1">
        <f t="array" ref="AG91">IF(AJ91="","",IFERROR(RIGHT(AF91,LEN(AF91)-MAX(ISNUMBER(--MID(AF91,_xlfn.SEQUENCE(LEN(AF91)),1))*_xlfn.SEQUENCE(LEN(AF91)))),""))</f>
        <v>SV</v>
      </c>
      <c r="AH91" t="str">
        <f t="shared" si="62"/>
        <v>Nope</v>
      </c>
      <c r="AI91" s="27"/>
      <c r="AJ91" t="str">
        <v>90PF05A1-M00400</v>
      </c>
      <c r="AK91" t="str">
        <v>P500SV-7850181WS</v>
      </c>
      <c r="AL91" t="str">
        <v>4711636264334</v>
      </c>
      <c r="AM91" t="str">
        <v>199291264335</v>
      </c>
      <c r="AN91" t="str">
        <v>5.057</v>
      </c>
      <c r="AO91" t="str">
        <v>VSPF05A1-BU0010</v>
      </c>
      <c r="AP91" t="str">
        <v>8.6L</v>
      </c>
      <c r="AQ91" t="str">
        <v>Gray</v>
      </c>
      <c r="AR91" t="str">
        <v>Small form factor</v>
      </c>
      <c r="AS91" t="str">
        <v>Windows 11 Home - ASUS recommends Windows 11 Pro for business_x000D_
* Windows 11 Home is available only as the Single Language edition. Learn more about Windows 11 Home Single language: https://support.microsoft.com/article/eaf060a6-3642-4612-6b75-b34e57a08abf</v>
      </c>
      <c r="AT91" t="str">
        <v>Microsoft Office Home 2024_x000D_
Microsoft 365 Basic</v>
      </c>
      <c r="AU91" t="str">
        <v>Intel® Core™ i7-13620H Processor 2.4 GHz (24MB Cache, up to 4.9 GHz, 10 cores, 16 Threads)</v>
      </c>
      <c r="AV91" t="str">
        <v>Air Cooler</v>
      </c>
      <c r="AW91" t="str">
        <v/>
      </c>
      <c r="AX91" t="str">
        <v>8GB DDR5 SO-DIMM</v>
      </c>
      <c r="AY91" t="str">
        <v>Memory speed is 5600 MT/s, but run at 4800~5200 MT/s.</v>
      </c>
      <c r="AZ91" t="str">
        <v>64GB</v>
      </c>
      <c r="BA91" t="str">
        <v/>
      </c>
      <c r="BB91" t="str">
        <v>Intel® UHD Graphics</v>
      </c>
      <c r="BC91" t="str">
        <v>512GB M.2 2280 NVMe™ PCIe® 4.0 SSD</v>
      </c>
      <c r="BD91" t="str">
        <v>Without optical drive</v>
      </c>
      <c r="BE91" s="58" t="str">
        <v>Intel WGI219V 10/100/1000 Mbps, non-vPro</v>
      </c>
      <c r="BF91" t="str">
        <v>High Definition 7.1 Channel Audio</v>
      </c>
      <c r="BG91" t="str">
        <v>Wi-Fi 6(802.11ax) (Dual band) 2*2 + Bluetooth® 5.4 Wireless Card</v>
      </c>
      <c r="BH91" t="str">
        <v>180W power supply (80+ Bronze, peak 228W)</v>
      </c>
      <c r="BI91" t="str">
        <v>1x RJ45 Gigabit Ethernet
1x HDMI 1.4
1x Displayport 1.4
1x 7.1 channel audio (microphone, line-out, Line-in)
1x Kensington lock
4x USB 2.0 Type-A</v>
      </c>
      <c r="BJ91" t="str">
        <v>1x 3.5mm combo audio jack
1x USB 3.2 Gen 1 Type-C
2x USB 3.2 Gen 1 Type-A</v>
      </c>
      <c r="BK91" t="str">
        <v>3.5" x 1</v>
      </c>
      <c r="BL91" t="str">
        <v>2 x SATA 6.0Gb/s ports</v>
      </c>
      <c r="BM91" t="str">
        <v>1x PCIe® 4.0 x 16 (operating at PCIe® 4.0 x8)
1x M.2 connector for WiFi
2x M.2 2280 connector for storage
2x DDR5 SO-DIMM slot</v>
      </c>
      <c r="BN91" t="str">
        <v>Wired keyboard (USB)
Wired optical mouse (USB)</v>
      </c>
      <c r="BO91" t="str">
        <v>3.5" HDD assembly kit</v>
      </c>
      <c r="BP91" t="str">
        <v>09.30 x 29.60 x 30.90 cm (3.66" x 11.65" x 12.17")</v>
      </c>
      <c r="BQ91" t="str">
        <v>05.06 kg (11.16 lbs)</v>
      </c>
      <c r="BR91" t="str">
        <v>System diagnosis
Fan profile
AppDeals</v>
      </c>
      <c r="BS91" t="str">
        <v>N/A</v>
      </c>
      <c r="BT91" t="str">
        <v>MyASUS</v>
      </c>
      <c r="BU91" t="str">
        <v>1-month Adobe Creative Cloud Hard Bundle_x000D_
_x000D_
*Terms and exclusions apply. Offer only available in eligible markets. Eligible markets are determined at activation, and varies by region, device, and time.</v>
      </c>
    </row>
    <row r="92" spans="1:73" ht="14.4">
      <c r="B92" t="str">
        <f>IF(
  ISBLANK(AJ92),
  "",
  IF(
    LEFT(AF92,1)="S",
    _xlfn.XLOOKUP(LEFT(AF92,3),'MKT name rule'!$B$2:$B$522,'MKT name rule'!$C$2:$C$522,"Not found") &amp; " " &amp; AF92,
    _xlfn.XLOOKUP(LEFT(AF92,3),'MKT name rule'!$B$2:$B$522,'MKT name rule'!$C$2:$C$522,"Not found") &amp; " " &amp; AH92
  )
)</f>
        <v/>
      </c>
      <c r="C92" t="str">
        <f t="shared" si="32"/>
        <v/>
      </c>
      <c r="D92" s="20" t="str">
        <f t="shared" si="33"/>
        <v/>
      </c>
      <c r="E92" s="20" t="str">
        <f t="shared" si="34"/>
        <v/>
      </c>
      <c r="F92" t="str">
        <f t="shared" si="60"/>
        <v/>
      </c>
      <c r="G92" t="str">
        <f t="shared" si="35"/>
        <v/>
      </c>
      <c r="H92" t="str">
        <f t="shared" si="36"/>
        <v/>
      </c>
      <c r="I92" t="str">
        <f t="shared" si="37"/>
        <v/>
      </c>
      <c r="J92" t="str">
        <f t="shared" si="38"/>
        <v/>
      </c>
      <c r="K92" t="str">
        <f t="shared" si="39"/>
        <v/>
      </c>
      <c r="L92" t="str">
        <f t="shared" si="40"/>
        <v/>
      </c>
      <c r="M92" t="str">
        <f t="shared" si="41"/>
        <v/>
      </c>
      <c r="N92" t="str">
        <f t="shared" si="42"/>
        <v/>
      </c>
      <c r="O92" t="str">
        <f t="shared" si="43"/>
        <v/>
      </c>
      <c r="P92" t="str">
        <f t="shared" si="44"/>
        <v/>
      </c>
      <c r="Q92" t="str">
        <f t="shared" si="45"/>
        <v/>
      </c>
      <c r="R92" t="str">
        <f t="shared" si="46"/>
        <v/>
      </c>
      <c r="S92" t="str">
        <f t="shared" si="47"/>
        <v/>
      </c>
      <c r="T92" t="str">
        <f t="shared" si="48"/>
        <v/>
      </c>
      <c r="U92" t="str">
        <f t="shared" si="49"/>
        <v/>
      </c>
      <c r="V92" t="str">
        <f t="shared" si="50"/>
        <v/>
      </c>
      <c r="W92" t="str">
        <f t="shared" si="51"/>
        <v/>
      </c>
      <c r="X92" t="str">
        <f t="shared" si="52"/>
        <v/>
      </c>
      <c r="Y92" t="str">
        <f t="shared" si="53"/>
        <v/>
      </c>
      <c r="Z92" t="str">
        <f t="shared" si="61"/>
        <v/>
      </c>
      <c r="AA92" t="str">
        <f t="shared" si="54"/>
        <v/>
      </c>
      <c r="AB92" t="str">
        <f t="shared" si="55"/>
        <v/>
      </c>
      <c r="AC92" t="str">
        <f t="shared" si="56"/>
        <v/>
      </c>
      <c r="AD92" t="str">
        <f t="shared" si="57"/>
        <v/>
      </c>
      <c r="AE92" t="str">
        <f t="shared" si="58"/>
        <v/>
      </c>
      <c r="AF92" t="str">
        <f t="shared" si="59"/>
        <v/>
      </c>
      <c r="AG92" t="str" cm="1">
        <f t="array" ref="AG92">IF(AJ92="","",IFERROR(RIGHT(AF92,LEN(AF92)-MAX(ISNUMBER(--MID(AF92,_xlfn.SEQUENCE(LEN(AF92)),1))*_xlfn.SEQUENCE(LEN(AF92)))),""))</f>
        <v/>
      </c>
      <c r="AH92" t="str">
        <f t="shared" si="62"/>
        <v/>
      </c>
      <c r="AI92" s="27"/>
    </row>
    <row r="93" spans="1:73" ht="14.4">
      <c r="B93" t="str">
        <f>IF(
  ISBLANK(AJ93),
  "",
  IF(
    LEFT(AF93,1)="S",
    _xlfn.XLOOKUP(LEFT(AF93,3),'MKT name rule'!$B$2:$B$522,'MKT name rule'!$C$2:$C$522,"Not found") &amp; " " &amp; AF93,
    _xlfn.XLOOKUP(LEFT(AF93,3),'MKT name rule'!$B$2:$B$522,'MKT name rule'!$C$2:$C$522,"Not found") &amp; " " &amp; AH93
  )
)</f>
        <v/>
      </c>
      <c r="C93" t="str">
        <f t="shared" si="32"/>
        <v/>
      </c>
      <c r="D93" s="20" t="str">
        <f t="shared" si="33"/>
        <v/>
      </c>
      <c r="E93" s="20" t="str">
        <f t="shared" si="34"/>
        <v/>
      </c>
      <c r="F93" t="str">
        <f t="shared" si="60"/>
        <v/>
      </c>
      <c r="G93" t="str">
        <f t="shared" si="35"/>
        <v/>
      </c>
      <c r="H93" t="str">
        <f t="shared" si="36"/>
        <v/>
      </c>
      <c r="I93" t="str">
        <f t="shared" si="37"/>
        <v/>
      </c>
      <c r="J93" t="str">
        <f t="shared" si="38"/>
        <v/>
      </c>
      <c r="K93" t="str">
        <f t="shared" si="39"/>
        <v/>
      </c>
      <c r="L93" t="str">
        <f t="shared" si="40"/>
        <v/>
      </c>
      <c r="M93" t="str">
        <f t="shared" si="41"/>
        <v/>
      </c>
      <c r="N93" t="str">
        <f t="shared" si="42"/>
        <v/>
      </c>
      <c r="O93" t="str">
        <f t="shared" si="43"/>
        <v/>
      </c>
      <c r="P93" t="str">
        <f t="shared" si="44"/>
        <v/>
      </c>
      <c r="Q93" t="str">
        <f t="shared" si="45"/>
        <v/>
      </c>
      <c r="R93" t="str">
        <f t="shared" si="46"/>
        <v/>
      </c>
      <c r="S93" t="str">
        <f t="shared" si="47"/>
        <v/>
      </c>
      <c r="T93" t="str">
        <f t="shared" si="48"/>
        <v/>
      </c>
      <c r="U93" t="str">
        <f t="shared" si="49"/>
        <v/>
      </c>
      <c r="V93" t="str">
        <f t="shared" si="50"/>
        <v/>
      </c>
      <c r="W93" t="str">
        <f t="shared" si="51"/>
        <v/>
      </c>
      <c r="X93" t="str">
        <f t="shared" si="52"/>
        <v/>
      </c>
      <c r="Y93" t="str">
        <f t="shared" si="53"/>
        <v/>
      </c>
      <c r="Z93" t="str">
        <f t="shared" si="61"/>
        <v/>
      </c>
      <c r="AA93" t="str">
        <f t="shared" si="54"/>
        <v/>
      </c>
      <c r="AB93" t="str">
        <f t="shared" si="55"/>
        <v/>
      </c>
      <c r="AC93" t="str">
        <f t="shared" si="56"/>
        <v/>
      </c>
      <c r="AD93" t="str">
        <f t="shared" si="57"/>
        <v/>
      </c>
      <c r="AE93" t="str">
        <f t="shared" si="58"/>
        <v/>
      </c>
      <c r="AF93" t="str">
        <f t="shared" si="59"/>
        <v/>
      </c>
      <c r="AG93" t="str" cm="1">
        <f t="array" ref="AG93">IF(AJ93="","",IFERROR(RIGHT(AF93,LEN(AF93)-MAX(ISNUMBER(--MID(AF93,_xlfn.SEQUENCE(LEN(AF93)),1))*_xlfn.SEQUENCE(LEN(AF93)))),""))</f>
        <v/>
      </c>
      <c r="AH93" t="str">
        <f t="shared" si="62"/>
        <v/>
      </c>
      <c r="AI93" s="27"/>
    </row>
    <row r="94" spans="1:73" ht="14.4">
      <c r="B94" t="str">
        <f>IF(
  ISBLANK(AJ94),
  "",
  IF(
    LEFT(AF94,1)="S",
    _xlfn.XLOOKUP(LEFT(AF94,3),'MKT name rule'!$B$2:$B$522,'MKT name rule'!$C$2:$C$522,"Not found") &amp; " " &amp; AF94,
    _xlfn.XLOOKUP(LEFT(AF94,3),'MKT name rule'!$B$2:$B$522,'MKT name rule'!$C$2:$C$522,"Not found") &amp; " " &amp; AH94
  )
)</f>
        <v/>
      </c>
      <c r="C94" t="str">
        <f t="shared" si="32"/>
        <v/>
      </c>
      <c r="D94" s="20" t="str">
        <f t="shared" si="33"/>
        <v/>
      </c>
      <c r="E94" s="20" t="str">
        <f t="shared" si="34"/>
        <v/>
      </c>
      <c r="F94" t="str">
        <f t="shared" si="60"/>
        <v/>
      </c>
      <c r="G94" t="str">
        <f t="shared" si="35"/>
        <v/>
      </c>
      <c r="H94" t="str">
        <f t="shared" si="36"/>
        <v/>
      </c>
      <c r="I94" t="str">
        <f t="shared" si="37"/>
        <v/>
      </c>
      <c r="J94" t="str">
        <f t="shared" si="38"/>
        <v/>
      </c>
      <c r="K94" t="str">
        <f t="shared" si="39"/>
        <v/>
      </c>
      <c r="L94" t="str">
        <f t="shared" si="40"/>
        <v/>
      </c>
      <c r="M94" t="str">
        <f t="shared" si="41"/>
        <v/>
      </c>
      <c r="N94" t="str">
        <f t="shared" si="42"/>
        <v/>
      </c>
      <c r="O94" t="str">
        <f t="shared" si="43"/>
        <v/>
      </c>
      <c r="P94" t="str">
        <f t="shared" si="44"/>
        <v/>
      </c>
      <c r="Q94" t="str">
        <f t="shared" si="45"/>
        <v/>
      </c>
      <c r="R94" t="str">
        <f t="shared" si="46"/>
        <v/>
      </c>
      <c r="S94" t="str">
        <f t="shared" si="47"/>
        <v/>
      </c>
      <c r="T94" t="str">
        <f t="shared" si="48"/>
        <v/>
      </c>
      <c r="U94" t="str">
        <f t="shared" si="49"/>
        <v/>
      </c>
      <c r="V94" t="str">
        <f t="shared" si="50"/>
        <v/>
      </c>
      <c r="W94" t="str">
        <f t="shared" si="51"/>
        <v/>
      </c>
      <c r="X94" t="str">
        <f t="shared" si="52"/>
        <v/>
      </c>
      <c r="Y94" t="str">
        <f t="shared" si="53"/>
        <v/>
      </c>
      <c r="Z94" t="str">
        <f t="shared" si="61"/>
        <v/>
      </c>
      <c r="AA94" t="str">
        <f t="shared" si="54"/>
        <v/>
      </c>
      <c r="AB94" t="str">
        <f t="shared" si="55"/>
        <v/>
      </c>
      <c r="AC94" t="str">
        <f t="shared" si="56"/>
        <v/>
      </c>
      <c r="AD94" t="str">
        <f t="shared" si="57"/>
        <v/>
      </c>
      <c r="AE94" t="str">
        <f t="shared" si="58"/>
        <v/>
      </c>
      <c r="AF94" t="str">
        <f t="shared" si="59"/>
        <v/>
      </c>
      <c r="AG94" t="str" cm="1">
        <f t="array" ref="AG94">IF(AJ94="","",IFERROR(RIGHT(AF94,LEN(AF94)-MAX(ISNUMBER(--MID(AF94,_xlfn.SEQUENCE(LEN(AF94)),1))*_xlfn.SEQUENCE(LEN(AF94)))),""))</f>
        <v/>
      </c>
      <c r="AH94" t="str">
        <f t="shared" si="62"/>
        <v/>
      </c>
      <c r="AI94" s="27"/>
    </row>
    <row r="95" spans="1:73" ht="14.4">
      <c r="B95" t="str">
        <f>IF(
  ISBLANK(AJ95),
  "",
  IF(
    LEFT(AF95,1)="S",
    _xlfn.XLOOKUP(LEFT(AF95,3),'MKT name rule'!$B$2:$B$522,'MKT name rule'!$C$2:$C$522,"Not found") &amp; " " &amp; AF95,
    _xlfn.XLOOKUP(LEFT(AF95,3),'MKT name rule'!$B$2:$B$522,'MKT name rule'!$C$2:$C$522,"Not found") &amp; " " &amp; AH95
  )
)</f>
        <v/>
      </c>
      <c r="C95" t="str">
        <f t="shared" si="32"/>
        <v/>
      </c>
      <c r="D95" s="20" t="str">
        <f t="shared" si="33"/>
        <v/>
      </c>
      <c r="E95" s="20" t="str">
        <f t="shared" si="34"/>
        <v/>
      </c>
      <c r="F95" t="str">
        <f t="shared" si="60"/>
        <v/>
      </c>
      <c r="G95" t="str">
        <f t="shared" si="35"/>
        <v/>
      </c>
      <c r="H95" t="str">
        <f t="shared" si="36"/>
        <v/>
      </c>
      <c r="I95" t="str">
        <f t="shared" si="37"/>
        <v/>
      </c>
      <c r="J95" t="str">
        <f t="shared" si="38"/>
        <v/>
      </c>
      <c r="K95" t="str">
        <f t="shared" si="39"/>
        <v/>
      </c>
      <c r="L95" t="str">
        <f t="shared" si="40"/>
        <v/>
      </c>
      <c r="M95" t="str">
        <f t="shared" si="41"/>
        <v/>
      </c>
      <c r="N95" t="str">
        <f t="shared" si="42"/>
        <v/>
      </c>
      <c r="O95" t="str">
        <f t="shared" si="43"/>
        <v/>
      </c>
      <c r="P95" t="str">
        <f t="shared" si="44"/>
        <v/>
      </c>
      <c r="Q95" t="str">
        <f t="shared" si="45"/>
        <v/>
      </c>
      <c r="R95" t="str">
        <f t="shared" si="46"/>
        <v/>
      </c>
      <c r="S95" t="str">
        <f t="shared" si="47"/>
        <v/>
      </c>
      <c r="T95" t="str">
        <f t="shared" si="48"/>
        <v/>
      </c>
      <c r="U95" t="str">
        <f t="shared" si="49"/>
        <v/>
      </c>
      <c r="V95" t="str">
        <f t="shared" si="50"/>
        <v/>
      </c>
      <c r="W95" t="str">
        <f t="shared" si="51"/>
        <v/>
      </c>
      <c r="X95" t="str">
        <f t="shared" si="52"/>
        <v/>
      </c>
      <c r="Y95" t="str">
        <f t="shared" si="53"/>
        <v/>
      </c>
      <c r="Z95" t="str">
        <f t="shared" si="61"/>
        <v/>
      </c>
      <c r="AA95" t="str">
        <f t="shared" si="54"/>
        <v/>
      </c>
      <c r="AB95" t="str">
        <f t="shared" si="55"/>
        <v/>
      </c>
      <c r="AC95" t="str">
        <f t="shared" si="56"/>
        <v/>
      </c>
      <c r="AD95" t="str">
        <f t="shared" si="57"/>
        <v/>
      </c>
      <c r="AE95" t="str">
        <f t="shared" si="58"/>
        <v/>
      </c>
      <c r="AF95" t="str">
        <f t="shared" si="59"/>
        <v/>
      </c>
      <c r="AG95" t="str" cm="1">
        <f t="array" ref="AG95">IF(AJ95="","",IFERROR(RIGHT(AF95,LEN(AF95)-MAX(ISNUMBER(--MID(AF95,_xlfn.SEQUENCE(LEN(AF95)),1))*_xlfn.SEQUENCE(LEN(AF95)))),""))</f>
        <v/>
      </c>
      <c r="AH95" t="str">
        <f t="shared" si="62"/>
        <v/>
      </c>
      <c r="AI95" s="27"/>
    </row>
    <row r="96" spans="1:73" ht="14.4">
      <c r="B96" t="str">
        <f>IF(
  ISBLANK(AJ96),
  "",
  IF(
    LEFT(AF96,1)="S",
    _xlfn.XLOOKUP(LEFT(AF96,3),'MKT name rule'!$B$2:$B$522,'MKT name rule'!$C$2:$C$522,"Not found") &amp; " " &amp; AF96,
    _xlfn.XLOOKUP(LEFT(AF96,3),'MKT name rule'!$B$2:$B$522,'MKT name rule'!$C$2:$C$522,"Not found") &amp; " " &amp; AH96
  )
)</f>
        <v/>
      </c>
      <c r="C96" t="str">
        <f t="shared" si="32"/>
        <v/>
      </c>
      <c r="D96" s="20" t="str">
        <f t="shared" si="33"/>
        <v/>
      </c>
      <c r="E96" s="20" t="str">
        <f t="shared" si="34"/>
        <v/>
      </c>
      <c r="F96" t="str">
        <f t="shared" si="60"/>
        <v/>
      </c>
      <c r="G96" t="str">
        <f t="shared" si="35"/>
        <v/>
      </c>
      <c r="H96" t="str">
        <f t="shared" si="36"/>
        <v/>
      </c>
      <c r="I96" t="str">
        <f t="shared" si="37"/>
        <v/>
      </c>
      <c r="J96" t="str">
        <f t="shared" si="38"/>
        <v/>
      </c>
      <c r="K96" t="str">
        <f t="shared" si="39"/>
        <v/>
      </c>
      <c r="L96" t="str">
        <f t="shared" si="40"/>
        <v/>
      </c>
      <c r="M96" t="str">
        <f t="shared" si="41"/>
        <v/>
      </c>
      <c r="N96" t="str">
        <f t="shared" si="42"/>
        <v/>
      </c>
      <c r="O96" t="str">
        <f t="shared" si="43"/>
        <v/>
      </c>
      <c r="P96" t="str">
        <f t="shared" si="44"/>
        <v/>
      </c>
      <c r="Q96" t="str">
        <f t="shared" si="45"/>
        <v/>
      </c>
      <c r="R96" t="str">
        <f t="shared" si="46"/>
        <v/>
      </c>
      <c r="S96" t="str">
        <f t="shared" si="47"/>
        <v/>
      </c>
      <c r="T96" t="str">
        <f t="shared" si="48"/>
        <v/>
      </c>
      <c r="U96" t="str">
        <f t="shared" si="49"/>
        <v/>
      </c>
      <c r="V96" t="str">
        <f t="shared" si="50"/>
        <v/>
      </c>
      <c r="W96" t="str">
        <f t="shared" si="51"/>
        <v/>
      </c>
      <c r="X96" t="str">
        <f t="shared" si="52"/>
        <v/>
      </c>
      <c r="Y96" t="str">
        <f t="shared" si="53"/>
        <v/>
      </c>
      <c r="Z96" t="str">
        <f t="shared" si="61"/>
        <v/>
      </c>
      <c r="AA96" t="str">
        <f t="shared" si="54"/>
        <v/>
      </c>
      <c r="AB96" t="str">
        <f t="shared" si="55"/>
        <v/>
      </c>
      <c r="AC96" t="str">
        <f t="shared" si="56"/>
        <v/>
      </c>
      <c r="AD96" t="str">
        <f t="shared" si="57"/>
        <v/>
      </c>
      <c r="AE96" t="str">
        <f t="shared" si="58"/>
        <v/>
      </c>
      <c r="AF96" t="str">
        <f t="shared" si="59"/>
        <v/>
      </c>
      <c r="AG96" t="str" cm="1">
        <f t="array" ref="AG96">IF(AJ96="","",IFERROR(RIGHT(AF96,LEN(AF96)-MAX(ISNUMBER(--MID(AF96,_xlfn.SEQUENCE(LEN(AF96)),1))*_xlfn.SEQUENCE(LEN(AF96)))),""))</f>
        <v/>
      </c>
      <c r="AH96" t="str">
        <f t="shared" si="62"/>
        <v/>
      </c>
      <c r="AI96" s="27"/>
    </row>
    <row r="97" spans="2:35" ht="14.4">
      <c r="B97" t="str">
        <f>IF(
  ISBLANK(AJ97),
  "",
  IF(
    LEFT(AF97,1)="S",
    _xlfn.XLOOKUP(LEFT(AF97,3),'MKT name rule'!$B$2:$B$522,'MKT name rule'!$C$2:$C$522,"Not found") &amp; " " &amp; AF97,
    _xlfn.XLOOKUP(LEFT(AF97,3),'MKT name rule'!$B$2:$B$522,'MKT name rule'!$C$2:$C$522,"Not found") &amp; " " &amp; AH97
  )
)</f>
        <v/>
      </c>
      <c r="C97" t="str">
        <f t="shared" si="32"/>
        <v/>
      </c>
      <c r="D97" s="20" t="str">
        <f t="shared" si="33"/>
        <v/>
      </c>
      <c r="E97" s="20" t="str">
        <f t="shared" si="34"/>
        <v/>
      </c>
      <c r="F97" t="str">
        <f t="shared" si="60"/>
        <v/>
      </c>
      <c r="G97" t="str">
        <f t="shared" si="35"/>
        <v/>
      </c>
      <c r="H97" t="str">
        <f t="shared" si="36"/>
        <v/>
      </c>
      <c r="I97" t="str">
        <f t="shared" si="37"/>
        <v/>
      </c>
      <c r="J97" t="str">
        <f t="shared" si="38"/>
        <v/>
      </c>
      <c r="K97" t="str">
        <f t="shared" si="39"/>
        <v/>
      </c>
      <c r="L97" t="str">
        <f t="shared" si="40"/>
        <v/>
      </c>
      <c r="M97" t="str">
        <f t="shared" si="41"/>
        <v/>
      </c>
      <c r="N97" t="str">
        <f t="shared" si="42"/>
        <v/>
      </c>
      <c r="O97" t="str">
        <f t="shared" si="43"/>
        <v/>
      </c>
      <c r="P97" t="str">
        <f t="shared" si="44"/>
        <v/>
      </c>
      <c r="Q97" t="str">
        <f t="shared" si="45"/>
        <v/>
      </c>
      <c r="R97" t="str">
        <f t="shared" si="46"/>
        <v/>
      </c>
      <c r="S97" t="str">
        <f t="shared" si="47"/>
        <v/>
      </c>
      <c r="T97" t="str">
        <f t="shared" si="48"/>
        <v/>
      </c>
      <c r="U97" t="str">
        <f t="shared" si="49"/>
        <v/>
      </c>
      <c r="V97" t="str">
        <f t="shared" si="50"/>
        <v/>
      </c>
      <c r="W97" t="str">
        <f t="shared" si="51"/>
        <v/>
      </c>
      <c r="X97" t="str">
        <f t="shared" si="52"/>
        <v/>
      </c>
      <c r="Y97" t="str">
        <f t="shared" si="53"/>
        <v/>
      </c>
      <c r="Z97" t="str">
        <f t="shared" si="61"/>
        <v/>
      </c>
      <c r="AA97" t="str">
        <f t="shared" si="54"/>
        <v/>
      </c>
      <c r="AB97" t="str">
        <f t="shared" si="55"/>
        <v/>
      </c>
      <c r="AC97" t="str">
        <f t="shared" si="56"/>
        <v/>
      </c>
      <c r="AD97" t="str">
        <f t="shared" si="57"/>
        <v/>
      </c>
      <c r="AE97" t="str">
        <f t="shared" si="58"/>
        <v/>
      </c>
      <c r="AF97" t="str">
        <f t="shared" si="59"/>
        <v/>
      </c>
      <c r="AG97" t="str" cm="1">
        <f t="array" ref="AG97">IF(AJ97="","",IFERROR(RIGHT(AF97,LEN(AF97)-MAX(ISNUMBER(--MID(AF97,_xlfn.SEQUENCE(LEN(AF97)),1))*_xlfn.SEQUENCE(LEN(AF97)))),""))</f>
        <v/>
      </c>
      <c r="AH97" t="str">
        <f t="shared" si="62"/>
        <v/>
      </c>
      <c r="AI97" s="27"/>
    </row>
    <row r="98" spans="2:35" ht="14.4">
      <c r="B98" t="str">
        <f>IF(
  ISBLANK(AJ98),
  "",
  IF(
    LEFT(AF98,1)="S",
    _xlfn.XLOOKUP(LEFT(AF98,3),'MKT name rule'!$B$2:$B$522,'MKT name rule'!$C$2:$C$522,"Not found") &amp; " " &amp; AF98,
    _xlfn.XLOOKUP(LEFT(AF98,3),'MKT name rule'!$B$2:$B$522,'MKT name rule'!$C$2:$C$522,"Not found") &amp; " " &amp; AH98
  )
)</f>
        <v/>
      </c>
      <c r="C98" t="str">
        <f t="shared" si="32"/>
        <v/>
      </c>
      <c r="D98" s="20" t="str">
        <f t="shared" si="33"/>
        <v/>
      </c>
      <c r="E98" s="20" t="str">
        <f t="shared" si="34"/>
        <v/>
      </c>
      <c r="F98" t="str">
        <f t="shared" si="60"/>
        <v/>
      </c>
      <c r="G98" t="str">
        <f t="shared" si="35"/>
        <v/>
      </c>
      <c r="H98" t="str">
        <f t="shared" si="36"/>
        <v/>
      </c>
      <c r="I98" t="str">
        <f t="shared" si="37"/>
        <v/>
      </c>
      <c r="J98" t="str">
        <f t="shared" si="38"/>
        <v/>
      </c>
      <c r="K98" t="str">
        <f t="shared" si="39"/>
        <v/>
      </c>
      <c r="L98" t="str">
        <f t="shared" si="40"/>
        <v/>
      </c>
      <c r="M98" t="str">
        <f t="shared" si="41"/>
        <v/>
      </c>
      <c r="N98" t="str">
        <f t="shared" si="42"/>
        <v/>
      </c>
      <c r="O98" t="str">
        <f t="shared" si="43"/>
        <v/>
      </c>
      <c r="P98" t="str">
        <f t="shared" si="44"/>
        <v/>
      </c>
      <c r="Q98" t="str">
        <f t="shared" si="45"/>
        <v/>
      </c>
      <c r="R98" t="str">
        <f t="shared" si="46"/>
        <v/>
      </c>
      <c r="S98" t="str">
        <f t="shared" si="47"/>
        <v/>
      </c>
      <c r="T98" t="str">
        <f t="shared" si="48"/>
        <v/>
      </c>
      <c r="U98" t="str">
        <f t="shared" si="49"/>
        <v/>
      </c>
      <c r="V98" t="str">
        <f t="shared" si="50"/>
        <v/>
      </c>
      <c r="W98" t="str">
        <f t="shared" si="51"/>
        <v/>
      </c>
      <c r="X98" t="str">
        <f t="shared" si="52"/>
        <v/>
      </c>
      <c r="Y98" t="str">
        <f t="shared" si="53"/>
        <v/>
      </c>
      <c r="Z98" t="str">
        <f t="shared" si="61"/>
        <v/>
      </c>
      <c r="AA98" t="str">
        <f t="shared" si="54"/>
        <v/>
      </c>
      <c r="AB98" t="str">
        <f t="shared" si="55"/>
        <v/>
      </c>
      <c r="AC98" t="str">
        <f t="shared" si="56"/>
        <v/>
      </c>
      <c r="AD98" t="str">
        <f t="shared" si="57"/>
        <v/>
      </c>
      <c r="AE98" t="str">
        <f t="shared" si="58"/>
        <v/>
      </c>
      <c r="AF98" t="str">
        <f t="shared" si="59"/>
        <v/>
      </c>
      <c r="AG98" t="str" cm="1">
        <f t="array" ref="AG98">IF(AJ98="","",IFERROR(RIGHT(AF98,LEN(AF98)-MAX(ISNUMBER(--MID(AF98,_xlfn.SEQUENCE(LEN(AF98)),1))*_xlfn.SEQUENCE(LEN(AF98)))),""))</f>
        <v/>
      </c>
      <c r="AH98" t="str">
        <f t="shared" si="62"/>
        <v/>
      </c>
      <c r="AI98" s="27"/>
    </row>
    <row r="99" spans="2:35" ht="14.4">
      <c r="B99" t="str">
        <f>IF(
  ISBLANK(AJ99),
  "",
  IF(
    LEFT(AF99,1)="S",
    _xlfn.XLOOKUP(LEFT(AF99,3),'MKT name rule'!$B$2:$B$522,'MKT name rule'!$C$2:$C$522,"Not found") &amp; " " &amp; AF99,
    _xlfn.XLOOKUP(LEFT(AF99,3),'MKT name rule'!$B$2:$B$522,'MKT name rule'!$C$2:$C$522,"Not found") &amp; " " &amp; AH99
  )
)</f>
        <v/>
      </c>
      <c r="C99" t="str">
        <f t="shared" si="32"/>
        <v/>
      </c>
      <c r="D99" s="20" t="str">
        <f t="shared" si="33"/>
        <v/>
      </c>
      <c r="E99" s="20" t="str">
        <f t="shared" si="34"/>
        <v/>
      </c>
      <c r="F99" t="str">
        <f t="shared" si="60"/>
        <v/>
      </c>
      <c r="G99" t="str">
        <f t="shared" si="35"/>
        <v/>
      </c>
      <c r="H99" t="str">
        <f t="shared" si="36"/>
        <v/>
      </c>
      <c r="I99" t="str">
        <f t="shared" si="37"/>
        <v/>
      </c>
      <c r="J99" t="str">
        <f t="shared" si="38"/>
        <v/>
      </c>
      <c r="K99" t="str">
        <f t="shared" si="39"/>
        <v/>
      </c>
      <c r="L99" t="str">
        <f t="shared" si="40"/>
        <v/>
      </c>
      <c r="M99" t="str">
        <f t="shared" si="41"/>
        <v/>
      </c>
      <c r="N99" t="str">
        <f t="shared" si="42"/>
        <v/>
      </c>
      <c r="O99" t="str">
        <f t="shared" si="43"/>
        <v/>
      </c>
      <c r="P99" t="str">
        <f t="shared" si="44"/>
        <v/>
      </c>
      <c r="Q99" t="str">
        <f t="shared" si="45"/>
        <v/>
      </c>
      <c r="R99" t="str">
        <f t="shared" si="46"/>
        <v/>
      </c>
      <c r="S99" t="str">
        <f t="shared" si="47"/>
        <v/>
      </c>
      <c r="T99" t="str">
        <f t="shared" si="48"/>
        <v/>
      </c>
      <c r="U99" t="str">
        <f t="shared" si="49"/>
        <v/>
      </c>
      <c r="V99" t="str">
        <f t="shared" si="50"/>
        <v/>
      </c>
      <c r="W99" t="str">
        <f t="shared" si="51"/>
        <v/>
      </c>
      <c r="X99" t="str">
        <f t="shared" si="52"/>
        <v/>
      </c>
      <c r="Y99" t="str">
        <f t="shared" si="53"/>
        <v/>
      </c>
      <c r="Z99" t="str">
        <f t="shared" si="61"/>
        <v/>
      </c>
      <c r="AA99" t="str">
        <f t="shared" si="54"/>
        <v/>
      </c>
      <c r="AB99" t="str">
        <f t="shared" si="55"/>
        <v/>
      </c>
      <c r="AC99" t="str">
        <f t="shared" si="56"/>
        <v/>
      </c>
      <c r="AD99" t="str">
        <f t="shared" si="57"/>
        <v/>
      </c>
      <c r="AE99" t="str">
        <f t="shared" si="58"/>
        <v/>
      </c>
      <c r="AF99" t="str">
        <f t="shared" si="59"/>
        <v/>
      </c>
      <c r="AG99" t="str" cm="1">
        <f t="array" ref="AG99">IF(AJ99="","",IFERROR(RIGHT(AF99,LEN(AF99)-MAX(ISNUMBER(--MID(AF99,_xlfn.SEQUENCE(LEN(AF99)),1))*_xlfn.SEQUENCE(LEN(AF99)))),""))</f>
        <v/>
      </c>
      <c r="AH99" t="str">
        <f t="shared" si="62"/>
        <v/>
      </c>
      <c r="AI99" s="27"/>
    </row>
    <row r="100" spans="2:35" ht="14.4">
      <c r="B100" t="str">
        <f>IF(
  ISBLANK(AJ100),
  "",
  IF(
    LEFT(AF100,1)="S",
    _xlfn.XLOOKUP(LEFT(AF100,3),'MKT name rule'!$B$2:$B$522,'MKT name rule'!$C$2:$C$522,"Not found") &amp; " " &amp; AF100,
    _xlfn.XLOOKUP(LEFT(AF100,3),'MKT name rule'!$B$2:$B$522,'MKT name rule'!$C$2:$C$522,"Not found") &amp; " " &amp; AH100
  )
)</f>
        <v/>
      </c>
      <c r="C100" t="str">
        <f t="shared" si="32"/>
        <v/>
      </c>
      <c r="D100" s="20" t="str">
        <f t="shared" si="33"/>
        <v/>
      </c>
      <c r="E100" s="20" t="str">
        <f t="shared" si="34"/>
        <v/>
      </c>
      <c r="F100" t="str">
        <f t="shared" si="60"/>
        <v/>
      </c>
      <c r="G100" t="str">
        <f t="shared" si="35"/>
        <v/>
      </c>
      <c r="H100" t="str">
        <f t="shared" si="36"/>
        <v/>
      </c>
      <c r="I100" t="str">
        <f t="shared" si="37"/>
        <v/>
      </c>
      <c r="J100" t="str">
        <f t="shared" si="38"/>
        <v/>
      </c>
      <c r="K100" t="str">
        <f t="shared" si="39"/>
        <v/>
      </c>
      <c r="L100" t="str">
        <f t="shared" si="40"/>
        <v/>
      </c>
      <c r="M100" t="str">
        <f t="shared" si="41"/>
        <v/>
      </c>
      <c r="N100" t="str">
        <f t="shared" si="42"/>
        <v/>
      </c>
      <c r="O100" t="str">
        <f t="shared" si="43"/>
        <v/>
      </c>
      <c r="P100" t="str">
        <f t="shared" si="44"/>
        <v/>
      </c>
      <c r="Q100" t="str">
        <f t="shared" si="45"/>
        <v/>
      </c>
      <c r="R100" t="str">
        <f t="shared" si="46"/>
        <v/>
      </c>
      <c r="S100" t="str">
        <f t="shared" si="47"/>
        <v/>
      </c>
      <c r="T100" t="str">
        <f t="shared" si="48"/>
        <v/>
      </c>
      <c r="U100" t="str">
        <f t="shared" si="49"/>
        <v/>
      </c>
      <c r="V100" t="str">
        <f t="shared" si="50"/>
        <v/>
      </c>
      <c r="W100" t="str">
        <f t="shared" si="51"/>
        <v/>
      </c>
      <c r="X100" t="str">
        <f t="shared" si="52"/>
        <v/>
      </c>
      <c r="Y100" t="str">
        <f t="shared" si="53"/>
        <v/>
      </c>
      <c r="Z100" t="str">
        <f t="shared" si="61"/>
        <v/>
      </c>
      <c r="AA100" t="str">
        <f t="shared" si="54"/>
        <v/>
      </c>
      <c r="AB100" t="str">
        <f t="shared" si="55"/>
        <v/>
      </c>
      <c r="AC100" t="str">
        <f t="shared" si="56"/>
        <v/>
      </c>
      <c r="AD100" t="str">
        <f t="shared" si="57"/>
        <v/>
      </c>
      <c r="AE100" t="str">
        <f t="shared" si="58"/>
        <v/>
      </c>
      <c r="AF100" t="str">
        <f t="shared" si="59"/>
        <v/>
      </c>
      <c r="AG100" t="str" cm="1">
        <f t="array" ref="AG100">IF(AJ100="","",IFERROR(RIGHT(AF100,LEN(AF100)-MAX(ISNUMBER(--MID(AF100,_xlfn.SEQUENCE(LEN(AF100)),1))*_xlfn.SEQUENCE(LEN(AF100)))),""))</f>
        <v/>
      </c>
      <c r="AH100" t="str">
        <f t="shared" si="62"/>
        <v/>
      </c>
      <c r="AI100" s="27"/>
    </row>
    <row r="101" spans="2:35" ht="14.4">
      <c r="B101" t="str">
        <f>IF(
  ISBLANK(AJ101),
  "",
  IF(
    LEFT(AF101,1)="S",
    _xlfn.XLOOKUP(LEFT(AF101,3),'MKT name rule'!$B$2:$B$522,'MKT name rule'!$C$2:$C$522,"Not found") &amp; " " &amp; AF101,
    _xlfn.XLOOKUP(LEFT(AF101,3),'MKT name rule'!$B$2:$B$522,'MKT name rule'!$C$2:$C$522,"Not found") &amp; " " &amp; AH101
  )
)</f>
        <v/>
      </c>
      <c r="C101" t="str">
        <f t="shared" si="32"/>
        <v/>
      </c>
      <c r="D101" s="20" t="str">
        <f t="shared" si="33"/>
        <v/>
      </c>
      <c r="E101" s="20" t="str">
        <f t="shared" si="34"/>
        <v/>
      </c>
      <c r="F101" t="str">
        <f t="shared" si="60"/>
        <v/>
      </c>
      <c r="G101" t="str">
        <f t="shared" si="35"/>
        <v/>
      </c>
      <c r="H101" t="str">
        <f t="shared" si="36"/>
        <v/>
      </c>
      <c r="I101" t="str">
        <f t="shared" si="37"/>
        <v/>
      </c>
      <c r="J101" t="str">
        <f t="shared" si="38"/>
        <v/>
      </c>
      <c r="K101" t="str">
        <f t="shared" si="39"/>
        <v/>
      </c>
      <c r="L101" t="str">
        <f t="shared" si="40"/>
        <v/>
      </c>
      <c r="M101" t="str">
        <f t="shared" si="41"/>
        <v/>
      </c>
      <c r="N101" t="str">
        <f t="shared" si="42"/>
        <v/>
      </c>
      <c r="O101" t="str">
        <f t="shared" si="43"/>
        <v/>
      </c>
      <c r="P101" t="str">
        <f t="shared" si="44"/>
        <v/>
      </c>
      <c r="Q101" t="str">
        <f t="shared" si="45"/>
        <v/>
      </c>
      <c r="R101" t="str">
        <f t="shared" si="46"/>
        <v/>
      </c>
      <c r="S101" t="str">
        <f t="shared" si="47"/>
        <v/>
      </c>
      <c r="T101" t="str">
        <f t="shared" si="48"/>
        <v/>
      </c>
      <c r="U101" t="str">
        <f t="shared" si="49"/>
        <v/>
      </c>
      <c r="V101" t="str">
        <f t="shared" si="50"/>
        <v/>
      </c>
      <c r="W101" t="str">
        <f t="shared" si="51"/>
        <v/>
      </c>
      <c r="X101" t="str">
        <f t="shared" si="52"/>
        <v/>
      </c>
      <c r="Y101" t="str">
        <f t="shared" si="53"/>
        <v/>
      </c>
      <c r="Z101" t="str">
        <f t="shared" si="61"/>
        <v/>
      </c>
      <c r="AA101" t="str">
        <f t="shared" si="54"/>
        <v/>
      </c>
      <c r="AB101" t="str">
        <f t="shared" si="55"/>
        <v/>
      </c>
      <c r="AC101" t="str">
        <f t="shared" si="56"/>
        <v/>
      </c>
      <c r="AD101" t="str">
        <f t="shared" si="57"/>
        <v/>
      </c>
      <c r="AE101" t="str">
        <f t="shared" si="58"/>
        <v/>
      </c>
      <c r="AF101" t="str">
        <f t="shared" si="59"/>
        <v/>
      </c>
      <c r="AG101" t="str" cm="1">
        <f t="array" ref="AG101">IF(AJ101="","",IFERROR(RIGHT(AF101,LEN(AF101)-MAX(ISNUMBER(--MID(AF101,_xlfn.SEQUENCE(LEN(AF101)),1))*_xlfn.SEQUENCE(LEN(AF101)))),""))</f>
        <v/>
      </c>
      <c r="AH101" t="str">
        <f t="shared" si="62"/>
        <v/>
      </c>
      <c r="AI101" s="27"/>
    </row>
    <row r="102" spans="2:35" ht="14.4">
      <c r="B102" t="str">
        <f>IF(
  ISBLANK(AJ102),
  "",
  IF(
    LEFT(AF102,1)="S",
    _xlfn.XLOOKUP(LEFT(AF102,3),'MKT name rule'!$B$2:$B$522,'MKT name rule'!$C$2:$C$522,"Not found") &amp; " " &amp; AF102,
    _xlfn.XLOOKUP(LEFT(AF102,3),'MKT name rule'!$B$2:$B$522,'MKT name rule'!$C$2:$C$522,"Not found") &amp; " " &amp; AH102
  )
)</f>
        <v/>
      </c>
      <c r="C102" t="str">
        <f t="shared" si="32"/>
        <v/>
      </c>
      <c r="D102" s="20" t="str">
        <f t="shared" si="33"/>
        <v/>
      </c>
      <c r="E102" s="20" t="str">
        <f t="shared" si="34"/>
        <v/>
      </c>
      <c r="F102" t="str">
        <f t="shared" si="60"/>
        <v/>
      </c>
      <c r="G102" t="str">
        <f t="shared" si="35"/>
        <v/>
      </c>
      <c r="H102" t="str">
        <f t="shared" si="36"/>
        <v/>
      </c>
      <c r="I102" t="str">
        <f t="shared" si="37"/>
        <v/>
      </c>
      <c r="J102" t="str">
        <f t="shared" si="38"/>
        <v/>
      </c>
      <c r="K102" t="str">
        <f t="shared" si="39"/>
        <v/>
      </c>
      <c r="L102" t="str">
        <f t="shared" si="40"/>
        <v/>
      </c>
      <c r="M102" t="str">
        <f t="shared" si="41"/>
        <v/>
      </c>
      <c r="N102" t="str">
        <f t="shared" si="42"/>
        <v/>
      </c>
      <c r="O102" t="str">
        <f t="shared" si="43"/>
        <v/>
      </c>
      <c r="P102" t="str">
        <f t="shared" si="44"/>
        <v/>
      </c>
      <c r="Q102" t="str">
        <f t="shared" si="45"/>
        <v/>
      </c>
      <c r="R102" t="str">
        <f t="shared" si="46"/>
        <v/>
      </c>
      <c r="S102" t="str">
        <f t="shared" si="47"/>
        <v/>
      </c>
      <c r="T102" t="str">
        <f t="shared" si="48"/>
        <v/>
      </c>
      <c r="U102" t="str">
        <f t="shared" si="49"/>
        <v/>
      </c>
      <c r="V102" t="str">
        <f t="shared" si="50"/>
        <v/>
      </c>
      <c r="W102" t="str">
        <f t="shared" si="51"/>
        <v/>
      </c>
      <c r="X102" t="str">
        <f t="shared" si="52"/>
        <v/>
      </c>
      <c r="Y102" t="str">
        <f t="shared" si="53"/>
        <v/>
      </c>
      <c r="Z102" t="str">
        <f t="shared" si="61"/>
        <v/>
      </c>
      <c r="AA102" t="str">
        <f t="shared" si="54"/>
        <v/>
      </c>
      <c r="AB102" t="str">
        <f t="shared" si="55"/>
        <v/>
      </c>
      <c r="AC102" t="str">
        <f t="shared" si="56"/>
        <v/>
      </c>
      <c r="AD102" t="str">
        <f t="shared" si="57"/>
        <v/>
      </c>
      <c r="AE102" t="str">
        <f t="shared" si="58"/>
        <v/>
      </c>
      <c r="AF102" t="str">
        <f t="shared" si="59"/>
        <v/>
      </c>
      <c r="AG102" t="str" cm="1">
        <f t="array" ref="AG102">IF(AJ102="","",IFERROR(RIGHT(AF102,LEN(AF102)-MAX(ISNUMBER(--MID(AF102,_xlfn.SEQUENCE(LEN(AF102)),1))*_xlfn.SEQUENCE(LEN(AF102)))),""))</f>
        <v/>
      </c>
      <c r="AH102" t="str">
        <f t="shared" si="62"/>
        <v/>
      </c>
      <c r="AI102" s="27"/>
    </row>
    <row r="103" spans="2:35" ht="14.4">
      <c r="B103" t="str">
        <f>IF(
  ISBLANK(AJ103),
  "",
  IF(
    LEFT(AF103,1)="S",
    _xlfn.XLOOKUP(LEFT(AF103,3),'MKT name rule'!$B$2:$B$522,'MKT name rule'!$C$2:$C$522,"Not found") &amp; " " &amp; AF103,
    _xlfn.XLOOKUP(LEFT(AF103,3),'MKT name rule'!$B$2:$B$522,'MKT name rule'!$C$2:$C$522,"Not found") &amp; " " &amp; AH103
  )
)</f>
        <v/>
      </c>
      <c r="C103" t="str">
        <f t="shared" si="32"/>
        <v/>
      </c>
      <c r="D103" s="20" t="str">
        <f t="shared" si="33"/>
        <v/>
      </c>
      <c r="E103" s="20" t="str">
        <f t="shared" si="34"/>
        <v/>
      </c>
      <c r="F103" t="str">
        <f t="shared" si="60"/>
        <v/>
      </c>
      <c r="G103" t="str">
        <f t="shared" si="35"/>
        <v/>
      </c>
      <c r="H103" t="str">
        <f t="shared" si="36"/>
        <v/>
      </c>
      <c r="I103" t="str">
        <f t="shared" si="37"/>
        <v/>
      </c>
      <c r="J103" t="str">
        <f t="shared" si="38"/>
        <v/>
      </c>
      <c r="K103" t="str">
        <f t="shared" si="39"/>
        <v/>
      </c>
      <c r="L103" t="str">
        <f t="shared" si="40"/>
        <v/>
      </c>
      <c r="M103" t="str">
        <f t="shared" si="41"/>
        <v/>
      </c>
      <c r="N103" t="str">
        <f t="shared" si="42"/>
        <v/>
      </c>
      <c r="O103" t="str">
        <f t="shared" si="43"/>
        <v/>
      </c>
      <c r="P103" t="str">
        <f t="shared" si="44"/>
        <v/>
      </c>
      <c r="Q103" t="str">
        <f t="shared" si="45"/>
        <v/>
      </c>
      <c r="R103" t="str">
        <f t="shared" si="46"/>
        <v/>
      </c>
      <c r="S103" t="str">
        <f t="shared" si="47"/>
        <v/>
      </c>
      <c r="T103" t="str">
        <f t="shared" si="48"/>
        <v/>
      </c>
      <c r="U103" t="str">
        <f t="shared" si="49"/>
        <v/>
      </c>
      <c r="V103" t="str">
        <f t="shared" si="50"/>
        <v/>
      </c>
      <c r="W103" t="str">
        <f t="shared" si="51"/>
        <v/>
      </c>
      <c r="X103" t="str">
        <f t="shared" si="52"/>
        <v/>
      </c>
      <c r="Y103" t="str">
        <f t="shared" si="53"/>
        <v/>
      </c>
      <c r="Z103" t="str">
        <f t="shared" si="61"/>
        <v/>
      </c>
      <c r="AA103" t="str">
        <f t="shared" si="54"/>
        <v/>
      </c>
      <c r="AB103" t="str">
        <f t="shared" si="55"/>
        <v/>
      </c>
      <c r="AC103" t="str">
        <f t="shared" si="56"/>
        <v/>
      </c>
      <c r="AD103" t="str">
        <f t="shared" si="57"/>
        <v/>
      </c>
      <c r="AE103" t="str">
        <f t="shared" si="58"/>
        <v/>
      </c>
      <c r="AF103" t="str">
        <f t="shared" si="59"/>
        <v/>
      </c>
      <c r="AG103" t="str" cm="1">
        <f t="array" ref="AG103">IF(AJ103="","",IFERROR(RIGHT(AF103,LEN(AF103)-MAX(ISNUMBER(--MID(AF103,_xlfn.SEQUENCE(LEN(AF103)),1))*_xlfn.SEQUENCE(LEN(AF103)))),""))</f>
        <v/>
      </c>
      <c r="AH103" t="str">
        <f t="shared" si="62"/>
        <v/>
      </c>
      <c r="AI103" s="27"/>
    </row>
    <row r="104" spans="2:35" ht="14.4">
      <c r="B104" t="str">
        <f>IF(
  ISBLANK(AJ104),
  "",
  IF(
    LEFT(AF104,1)="S",
    _xlfn.XLOOKUP(LEFT(AF104,3),'MKT name rule'!$B$2:$B$522,'MKT name rule'!$C$2:$C$522,"Not found") &amp; " " &amp; AF104,
    _xlfn.XLOOKUP(LEFT(AF104,3),'MKT name rule'!$B$2:$B$522,'MKT name rule'!$C$2:$C$522,"Not found") &amp; " " &amp; AH104
  )
)</f>
        <v/>
      </c>
      <c r="C104" t="str">
        <f t="shared" si="32"/>
        <v/>
      </c>
      <c r="D104" s="20" t="str">
        <f t="shared" si="33"/>
        <v/>
      </c>
      <c r="E104" s="20" t="str">
        <f t="shared" si="34"/>
        <v/>
      </c>
      <c r="F104" t="str">
        <f t="shared" si="60"/>
        <v/>
      </c>
      <c r="G104" t="str">
        <f t="shared" si="35"/>
        <v/>
      </c>
      <c r="H104" t="str">
        <f t="shared" si="36"/>
        <v/>
      </c>
      <c r="I104" t="str">
        <f t="shared" si="37"/>
        <v/>
      </c>
      <c r="J104" t="str">
        <f t="shared" si="38"/>
        <v/>
      </c>
      <c r="K104" t="str">
        <f t="shared" si="39"/>
        <v/>
      </c>
      <c r="L104" t="str">
        <f t="shared" si="40"/>
        <v/>
      </c>
      <c r="M104" t="str">
        <f t="shared" si="41"/>
        <v/>
      </c>
      <c r="N104" t="str">
        <f t="shared" si="42"/>
        <v/>
      </c>
      <c r="O104" t="str">
        <f t="shared" si="43"/>
        <v/>
      </c>
      <c r="P104" t="str">
        <f t="shared" si="44"/>
        <v/>
      </c>
      <c r="Q104" t="str">
        <f t="shared" si="45"/>
        <v/>
      </c>
      <c r="R104" t="str">
        <f t="shared" si="46"/>
        <v/>
      </c>
      <c r="S104" t="str">
        <f t="shared" si="47"/>
        <v/>
      </c>
      <c r="T104" t="str">
        <f t="shared" si="48"/>
        <v/>
      </c>
      <c r="U104" t="str">
        <f t="shared" si="49"/>
        <v/>
      </c>
      <c r="V104" t="str">
        <f t="shared" si="50"/>
        <v/>
      </c>
      <c r="W104" t="str">
        <f t="shared" si="51"/>
        <v/>
      </c>
      <c r="X104" t="str">
        <f t="shared" si="52"/>
        <v/>
      </c>
      <c r="Y104" t="str">
        <f t="shared" si="53"/>
        <v/>
      </c>
      <c r="Z104" t="str">
        <f t="shared" si="61"/>
        <v/>
      </c>
      <c r="AA104" t="str">
        <f t="shared" si="54"/>
        <v/>
      </c>
      <c r="AB104" t="str">
        <f t="shared" si="55"/>
        <v/>
      </c>
      <c r="AC104" t="str">
        <f t="shared" si="56"/>
        <v/>
      </c>
      <c r="AD104" t="str">
        <f t="shared" si="57"/>
        <v/>
      </c>
      <c r="AE104" t="str">
        <f t="shared" si="58"/>
        <v/>
      </c>
      <c r="AF104" t="str">
        <f t="shared" si="59"/>
        <v/>
      </c>
      <c r="AG104" t="str" cm="1">
        <f t="array" ref="AG104">IF(AJ104="","",IFERROR(RIGHT(AF104,LEN(AF104)-MAX(ISNUMBER(--MID(AF104,_xlfn.SEQUENCE(LEN(AF104)),1))*_xlfn.SEQUENCE(LEN(AF104)))),""))</f>
        <v/>
      </c>
      <c r="AH104" t="str">
        <f t="shared" si="62"/>
        <v/>
      </c>
      <c r="AI104" s="27"/>
    </row>
    <row r="105" spans="2:35" ht="14.4">
      <c r="B105" t="str">
        <f>IF(
  ISBLANK(AJ105),
  "",
  IF(
    LEFT(AF105,1)="S",
    _xlfn.XLOOKUP(LEFT(AF105,3),'MKT name rule'!$B$2:$B$522,'MKT name rule'!$C$2:$C$522,"Not found") &amp; " " &amp; AF105,
    _xlfn.XLOOKUP(LEFT(AF105,3),'MKT name rule'!$B$2:$B$522,'MKT name rule'!$C$2:$C$522,"Not found") &amp; " " &amp; AH105
  )
)</f>
        <v/>
      </c>
      <c r="C105" t="str">
        <f t="shared" si="32"/>
        <v/>
      </c>
      <c r="D105" s="20" t="str">
        <f t="shared" si="33"/>
        <v/>
      </c>
      <c r="E105" s="20" t="str">
        <f t="shared" si="34"/>
        <v/>
      </c>
      <c r="F105" t="str">
        <f t="shared" si="60"/>
        <v/>
      </c>
      <c r="G105" t="str">
        <f t="shared" si="35"/>
        <v/>
      </c>
      <c r="H105" t="str">
        <f t="shared" si="36"/>
        <v/>
      </c>
      <c r="I105" t="str">
        <f t="shared" si="37"/>
        <v/>
      </c>
      <c r="J105" t="str">
        <f t="shared" si="38"/>
        <v/>
      </c>
      <c r="K105" t="str">
        <f t="shared" si="39"/>
        <v/>
      </c>
      <c r="L105" t="str">
        <f t="shared" si="40"/>
        <v/>
      </c>
      <c r="M105" t="str">
        <f t="shared" si="41"/>
        <v/>
      </c>
      <c r="N105" t="str">
        <f t="shared" si="42"/>
        <v/>
      </c>
      <c r="O105" t="str">
        <f t="shared" si="43"/>
        <v/>
      </c>
      <c r="P105" t="str">
        <f t="shared" si="44"/>
        <v/>
      </c>
      <c r="Q105" t="str">
        <f t="shared" si="45"/>
        <v/>
      </c>
      <c r="R105" t="str">
        <f t="shared" si="46"/>
        <v/>
      </c>
      <c r="S105" t="str">
        <f t="shared" si="47"/>
        <v/>
      </c>
      <c r="T105" t="str">
        <f t="shared" si="48"/>
        <v/>
      </c>
      <c r="U105" t="str">
        <f t="shared" si="49"/>
        <v/>
      </c>
      <c r="V105" t="str">
        <f t="shared" si="50"/>
        <v/>
      </c>
      <c r="W105" t="str">
        <f t="shared" si="51"/>
        <v/>
      </c>
      <c r="X105" t="str">
        <f t="shared" si="52"/>
        <v/>
      </c>
      <c r="Y105" t="str">
        <f t="shared" si="53"/>
        <v/>
      </c>
      <c r="Z105" t="str">
        <f t="shared" si="61"/>
        <v/>
      </c>
      <c r="AA105" t="str">
        <f t="shared" si="54"/>
        <v/>
      </c>
      <c r="AB105" t="str">
        <f t="shared" si="55"/>
        <v/>
      </c>
      <c r="AC105" t="str">
        <f t="shared" si="56"/>
        <v/>
      </c>
      <c r="AD105" t="str">
        <f t="shared" si="57"/>
        <v/>
      </c>
      <c r="AE105" t="str">
        <f t="shared" si="58"/>
        <v/>
      </c>
      <c r="AF105" t="str">
        <f t="shared" si="59"/>
        <v/>
      </c>
      <c r="AG105" t="str" cm="1">
        <f t="array" ref="AG105">IF(AJ105="","",IFERROR(RIGHT(AF105,LEN(AF105)-MAX(ISNUMBER(--MID(AF105,_xlfn.SEQUENCE(LEN(AF105)),1))*_xlfn.SEQUENCE(LEN(AF105)))),""))</f>
        <v/>
      </c>
      <c r="AH105" t="str">
        <f t="shared" si="62"/>
        <v/>
      </c>
      <c r="AI105" s="27"/>
    </row>
    <row r="106" spans="2:35" ht="14.4">
      <c r="B106" t="str">
        <f>IF(
  ISBLANK(AJ106),
  "",
  IF(
    LEFT(AF106,1)="S",
    _xlfn.XLOOKUP(LEFT(AF106,3),'MKT name rule'!$B$2:$B$522,'MKT name rule'!$C$2:$C$522,"Not found") &amp; " " &amp; AF106,
    _xlfn.XLOOKUP(LEFT(AF106,3),'MKT name rule'!$B$2:$B$522,'MKT name rule'!$C$2:$C$522,"Not found") &amp; " " &amp; AH106
  )
)</f>
        <v/>
      </c>
      <c r="C106" t="str">
        <f t="shared" si="32"/>
        <v/>
      </c>
      <c r="D106" s="20" t="str">
        <f t="shared" si="33"/>
        <v/>
      </c>
      <c r="E106" s="20" t="str">
        <f t="shared" si="34"/>
        <v/>
      </c>
      <c r="F106" t="str">
        <f t="shared" si="60"/>
        <v/>
      </c>
      <c r="G106" t="str">
        <f t="shared" si="35"/>
        <v/>
      </c>
      <c r="H106" t="str">
        <f t="shared" si="36"/>
        <v/>
      </c>
      <c r="I106" t="str">
        <f t="shared" si="37"/>
        <v/>
      </c>
      <c r="J106" t="str">
        <f t="shared" si="38"/>
        <v/>
      </c>
      <c r="K106" t="str">
        <f t="shared" si="39"/>
        <v/>
      </c>
      <c r="L106" t="str">
        <f t="shared" si="40"/>
        <v/>
      </c>
      <c r="M106" t="str">
        <f t="shared" si="41"/>
        <v/>
      </c>
      <c r="N106" t="str">
        <f t="shared" si="42"/>
        <v/>
      </c>
      <c r="O106" t="str">
        <f t="shared" si="43"/>
        <v/>
      </c>
      <c r="P106" t="str">
        <f t="shared" si="44"/>
        <v/>
      </c>
      <c r="Q106" t="str">
        <f t="shared" si="45"/>
        <v/>
      </c>
      <c r="R106" t="str">
        <f t="shared" si="46"/>
        <v/>
      </c>
      <c r="S106" t="str">
        <f t="shared" si="47"/>
        <v/>
      </c>
      <c r="T106" t="str">
        <f t="shared" si="48"/>
        <v/>
      </c>
      <c r="U106" t="str">
        <f t="shared" si="49"/>
        <v/>
      </c>
      <c r="V106" t="str">
        <f t="shared" si="50"/>
        <v/>
      </c>
      <c r="W106" t="str">
        <f t="shared" si="51"/>
        <v/>
      </c>
      <c r="X106" t="str">
        <f t="shared" si="52"/>
        <v/>
      </c>
      <c r="Y106" t="str">
        <f t="shared" si="53"/>
        <v/>
      </c>
      <c r="Z106" t="str">
        <f t="shared" si="61"/>
        <v/>
      </c>
      <c r="AA106" t="str">
        <f t="shared" si="54"/>
        <v/>
      </c>
      <c r="AB106" t="str">
        <f t="shared" si="55"/>
        <v/>
      </c>
      <c r="AC106" t="str">
        <f t="shared" si="56"/>
        <v/>
      </c>
      <c r="AD106" t="str">
        <f t="shared" si="57"/>
        <v/>
      </c>
      <c r="AE106" t="str">
        <f t="shared" si="58"/>
        <v/>
      </c>
      <c r="AF106" t="str">
        <f t="shared" si="59"/>
        <v/>
      </c>
      <c r="AG106" t="str" cm="1">
        <f t="array" ref="AG106">IF(AJ106="","",IFERROR(RIGHT(AF106,LEN(AF106)-MAX(ISNUMBER(--MID(AF106,_xlfn.SEQUENCE(LEN(AF106)),1))*_xlfn.SEQUENCE(LEN(AF106)))),""))</f>
        <v/>
      </c>
      <c r="AH106" t="str">
        <f t="shared" si="62"/>
        <v/>
      </c>
      <c r="AI106" s="27"/>
    </row>
    <row r="107" spans="2:35" ht="14.4">
      <c r="B107" t="str">
        <f>IF(
  ISBLANK(AJ107),
  "",
  IF(
    LEFT(AF107,1)="S",
    _xlfn.XLOOKUP(LEFT(AF107,3),'MKT name rule'!$B$2:$B$522,'MKT name rule'!$C$2:$C$522,"Not found") &amp; " " &amp; AF107,
    _xlfn.XLOOKUP(LEFT(AF107,3),'MKT name rule'!$B$2:$B$522,'MKT name rule'!$C$2:$C$522,"Not found") &amp; " " &amp; AH107
  )
)</f>
        <v/>
      </c>
      <c r="C107" t="str">
        <f t="shared" si="32"/>
        <v/>
      </c>
      <c r="D107" s="20" t="str">
        <f t="shared" si="33"/>
        <v/>
      </c>
      <c r="E107" s="20" t="str">
        <f t="shared" si="34"/>
        <v/>
      </c>
      <c r="F107" t="str">
        <f t="shared" si="60"/>
        <v/>
      </c>
      <c r="G107" t="str">
        <f t="shared" si="35"/>
        <v/>
      </c>
      <c r="H107" t="str">
        <f t="shared" si="36"/>
        <v/>
      </c>
      <c r="I107" t="str">
        <f t="shared" si="37"/>
        <v/>
      </c>
      <c r="J107" t="str">
        <f t="shared" si="38"/>
        <v/>
      </c>
      <c r="K107" t="str">
        <f t="shared" si="39"/>
        <v/>
      </c>
      <c r="L107" t="str">
        <f t="shared" si="40"/>
        <v/>
      </c>
      <c r="M107" t="str">
        <f t="shared" si="41"/>
        <v/>
      </c>
      <c r="N107" t="str">
        <f t="shared" si="42"/>
        <v/>
      </c>
      <c r="O107" t="str">
        <f t="shared" si="43"/>
        <v/>
      </c>
      <c r="P107" t="str">
        <f t="shared" si="44"/>
        <v/>
      </c>
      <c r="Q107" t="str">
        <f t="shared" si="45"/>
        <v/>
      </c>
      <c r="R107" t="str">
        <f t="shared" si="46"/>
        <v/>
      </c>
      <c r="S107" t="str">
        <f t="shared" si="47"/>
        <v/>
      </c>
      <c r="T107" t="str">
        <f t="shared" si="48"/>
        <v/>
      </c>
      <c r="U107" t="str">
        <f t="shared" si="49"/>
        <v/>
      </c>
      <c r="V107" t="str">
        <f t="shared" si="50"/>
        <v/>
      </c>
      <c r="W107" t="str">
        <f t="shared" si="51"/>
        <v/>
      </c>
      <c r="X107" t="str">
        <f t="shared" si="52"/>
        <v/>
      </c>
      <c r="Y107" t="str">
        <f t="shared" si="53"/>
        <v/>
      </c>
      <c r="Z107" t="str">
        <f t="shared" si="61"/>
        <v/>
      </c>
      <c r="AA107" t="str">
        <f t="shared" si="54"/>
        <v/>
      </c>
      <c r="AB107" t="str">
        <f t="shared" si="55"/>
        <v/>
      </c>
      <c r="AC107" t="str">
        <f t="shared" si="56"/>
        <v/>
      </c>
      <c r="AD107" t="str">
        <f t="shared" si="57"/>
        <v/>
      </c>
      <c r="AE107" t="str">
        <f t="shared" si="58"/>
        <v/>
      </c>
      <c r="AF107" t="str">
        <f t="shared" si="59"/>
        <v/>
      </c>
      <c r="AG107" t="str" cm="1">
        <f t="array" ref="AG107">IF(AJ107="","",IFERROR(RIGHT(AF107,LEN(AF107)-MAX(ISNUMBER(--MID(AF107,_xlfn.SEQUENCE(LEN(AF107)),1))*_xlfn.SEQUENCE(LEN(AF107)))),""))</f>
        <v/>
      </c>
      <c r="AH107" t="str">
        <f t="shared" si="62"/>
        <v/>
      </c>
      <c r="AI107" s="27"/>
    </row>
    <row r="108" spans="2:35" ht="14.4">
      <c r="B108" t="str">
        <f>IF(
  ISBLANK(AJ108),
  "",
  IF(
    LEFT(AF108,1)="S",
    _xlfn.XLOOKUP(LEFT(AF108,3),'MKT name rule'!$B$2:$B$522,'MKT name rule'!$C$2:$C$522,"Not found") &amp; " " &amp; AF108,
    _xlfn.XLOOKUP(LEFT(AF108,3),'MKT name rule'!$B$2:$B$522,'MKT name rule'!$C$2:$C$522,"Not found") &amp; " " &amp; AH108
  )
)</f>
        <v/>
      </c>
      <c r="C108" t="str">
        <f t="shared" si="32"/>
        <v/>
      </c>
      <c r="D108" s="20" t="str">
        <f t="shared" si="33"/>
        <v/>
      </c>
      <c r="E108" s="20" t="str">
        <f t="shared" si="34"/>
        <v/>
      </c>
      <c r="F108" t="str">
        <f t="shared" si="60"/>
        <v/>
      </c>
      <c r="G108" t="str">
        <f t="shared" si="35"/>
        <v/>
      </c>
      <c r="H108" t="str">
        <f t="shared" si="36"/>
        <v/>
      </c>
      <c r="I108" t="str">
        <f t="shared" si="37"/>
        <v/>
      </c>
      <c r="J108" t="str">
        <f t="shared" si="38"/>
        <v/>
      </c>
      <c r="K108" t="str">
        <f t="shared" si="39"/>
        <v/>
      </c>
      <c r="L108" t="str">
        <f t="shared" si="40"/>
        <v/>
      </c>
      <c r="M108" t="str">
        <f t="shared" si="41"/>
        <v/>
      </c>
      <c r="N108" t="str">
        <f t="shared" si="42"/>
        <v/>
      </c>
      <c r="O108" t="str">
        <f t="shared" si="43"/>
        <v/>
      </c>
      <c r="P108" t="str">
        <f t="shared" si="44"/>
        <v/>
      </c>
      <c r="Q108" t="str">
        <f t="shared" si="45"/>
        <v/>
      </c>
      <c r="R108" t="str">
        <f t="shared" si="46"/>
        <v/>
      </c>
      <c r="S108" t="str">
        <f t="shared" si="47"/>
        <v/>
      </c>
      <c r="T108" t="str">
        <f t="shared" si="48"/>
        <v/>
      </c>
      <c r="U108" t="str">
        <f t="shared" si="49"/>
        <v/>
      </c>
      <c r="V108" t="str">
        <f t="shared" si="50"/>
        <v/>
      </c>
      <c r="W108" t="str">
        <f t="shared" si="51"/>
        <v/>
      </c>
      <c r="X108" t="str">
        <f t="shared" si="52"/>
        <v/>
      </c>
      <c r="Y108" t="str">
        <f t="shared" si="53"/>
        <v/>
      </c>
      <c r="Z108" t="str">
        <f t="shared" si="61"/>
        <v/>
      </c>
      <c r="AA108" t="str">
        <f t="shared" si="54"/>
        <v/>
      </c>
      <c r="AB108" t="str">
        <f t="shared" si="55"/>
        <v/>
      </c>
      <c r="AC108" t="str">
        <f t="shared" si="56"/>
        <v/>
      </c>
      <c r="AD108" t="str">
        <f t="shared" si="57"/>
        <v/>
      </c>
      <c r="AE108" t="str">
        <f t="shared" si="58"/>
        <v/>
      </c>
      <c r="AF108" t="str">
        <f t="shared" si="59"/>
        <v/>
      </c>
      <c r="AG108" t="str" cm="1">
        <f t="array" ref="AG108">IF(AJ108="","",IFERROR(RIGHT(AF108,LEN(AF108)-MAX(ISNUMBER(--MID(AF108,_xlfn.SEQUENCE(LEN(AF108)),1))*_xlfn.SEQUENCE(LEN(AF108)))),""))</f>
        <v/>
      </c>
      <c r="AH108" t="str">
        <f t="shared" si="62"/>
        <v/>
      </c>
      <c r="AI108" s="27"/>
    </row>
    <row r="109" spans="2:35" ht="14.4">
      <c r="B109" t="str">
        <f>IF(
  ISBLANK(AJ109),
  "",
  IF(
    LEFT(AF109,1)="S",
    _xlfn.XLOOKUP(LEFT(AF109,3),'MKT name rule'!$B$2:$B$522,'MKT name rule'!$C$2:$C$522,"Not found") &amp; " " &amp; AF109,
    _xlfn.XLOOKUP(LEFT(AF109,3),'MKT name rule'!$B$2:$B$522,'MKT name rule'!$C$2:$C$522,"Not found") &amp; " " &amp; AH109
  )
)</f>
        <v/>
      </c>
      <c r="C109" t="str">
        <f t="shared" si="32"/>
        <v/>
      </c>
      <c r="D109" s="20" t="str">
        <f t="shared" si="33"/>
        <v/>
      </c>
      <c r="E109" s="20" t="str">
        <f t="shared" si="34"/>
        <v/>
      </c>
      <c r="F109" t="str">
        <f t="shared" si="60"/>
        <v/>
      </c>
      <c r="G109" t="str">
        <f t="shared" si="35"/>
        <v/>
      </c>
      <c r="H109" t="str">
        <f t="shared" si="36"/>
        <v/>
      </c>
      <c r="I109" t="str">
        <f t="shared" si="37"/>
        <v/>
      </c>
      <c r="J109" t="str">
        <f t="shared" si="38"/>
        <v/>
      </c>
      <c r="K109" t="str">
        <f t="shared" si="39"/>
        <v/>
      </c>
      <c r="L109" t="str">
        <f t="shared" si="40"/>
        <v/>
      </c>
      <c r="M109" t="str">
        <f t="shared" si="41"/>
        <v/>
      </c>
      <c r="N109" t="str">
        <f t="shared" si="42"/>
        <v/>
      </c>
      <c r="O109" t="str">
        <f t="shared" si="43"/>
        <v/>
      </c>
      <c r="P109" t="str">
        <f t="shared" si="44"/>
        <v/>
      </c>
      <c r="Q109" t="str">
        <f t="shared" si="45"/>
        <v/>
      </c>
      <c r="R109" t="str">
        <f t="shared" si="46"/>
        <v/>
      </c>
      <c r="S109" t="str">
        <f t="shared" si="47"/>
        <v/>
      </c>
      <c r="T109" t="str">
        <f t="shared" si="48"/>
        <v/>
      </c>
      <c r="U109" t="str">
        <f t="shared" si="49"/>
        <v/>
      </c>
      <c r="V109" t="str">
        <f t="shared" si="50"/>
        <v/>
      </c>
      <c r="W109" t="str">
        <f t="shared" si="51"/>
        <v/>
      </c>
      <c r="X109" t="str">
        <f t="shared" si="52"/>
        <v/>
      </c>
      <c r="Y109" t="str">
        <f t="shared" si="53"/>
        <v/>
      </c>
      <c r="Z109" t="str">
        <f t="shared" si="61"/>
        <v/>
      </c>
      <c r="AA109" t="str">
        <f t="shared" si="54"/>
        <v/>
      </c>
      <c r="AB109" t="str">
        <f t="shared" si="55"/>
        <v/>
      </c>
      <c r="AC109" t="str">
        <f t="shared" si="56"/>
        <v/>
      </c>
      <c r="AD109" t="str">
        <f t="shared" si="57"/>
        <v/>
      </c>
      <c r="AE109" t="str">
        <f t="shared" si="58"/>
        <v/>
      </c>
      <c r="AF109" t="str">
        <f t="shared" si="59"/>
        <v/>
      </c>
      <c r="AG109" t="str" cm="1">
        <f t="array" ref="AG109">IF(AJ109="","",IFERROR(RIGHT(AF109,LEN(AF109)-MAX(ISNUMBER(--MID(AF109,_xlfn.SEQUENCE(LEN(AF109)),1))*_xlfn.SEQUENCE(LEN(AF109)))),""))</f>
        <v/>
      </c>
      <c r="AH109" t="str">
        <f t="shared" si="62"/>
        <v/>
      </c>
      <c r="AI109" s="27"/>
    </row>
    <row r="110" spans="2:35" ht="14.4">
      <c r="B110" t="str">
        <f>IF(
  ISBLANK(AJ110),
  "",
  IF(
    LEFT(AF110,1)="S",
    _xlfn.XLOOKUP(LEFT(AF110,3),'MKT name rule'!$B$2:$B$522,'MKT name rule'!$C$2:$C$522,"Not found") &amp; " " &amp; AF110,
    _xlfn.XLOOKUP(LEFT(AF110,3),'MKT name rule'!$B$2:$B$522,'MKT name rule'!$C$2:$C$522,"Not found") &amp; " " &amp; AH110
  )
)</f>
        <v/>
      </c>
      <c r="C110" t="str">
        <f t="shared" si="32"/>
        <v/>
      </c>
      <c r="D110" s="20" t="str">
        <f t="shared" si="33"/>
        <v/>
      </c>
      <c r="E110" s="20" t="str">
        <f t="shared" si="34"/>
        <v/>
      </c>
      <c r="F110" t="str">
        <f t="shared" si="60"/>
        <v/>
      </c>
      <c r="G110" t="str">
        <f t="shared" si="35"/>
        <v/>
      </c>
      <c r="H110" t="str">
        <f t="shared" si="36"/>
        <v/>
      </c>
      <c r="I110" t="str">
        <f t="shared" si="37"/>
        <v/>
      </c>
      <c r="J110" t="str">
        <f t="shared" si="38"/>
        <v/>
      </c>
      <c r="K110" t="str">
        <f t="shared" si="39"/>
        <v/>
      </c>
      <c r="L110" t="str">
        <f t="shared" si="40"/>
        <v/>
      </c>
      <c r="M110" t="str">
        <f t="shared" si="41"/>
        <v/>
      </c>
      <c r="N110" t="str">
        <f t="shared" si="42"/>
        <v/>
      </c>
      <c r="O110" t="str">
        <f t="shared" si="43"/>
        <v/>
      </c>
      <c r="P110" t="str">
        <f t="shared" si="44"/>
        <v/>
      </c>
      <c r="Q110" t="str">
        <f t="shared" si="45"/>
        <v/>
      </c>
      <c r="R110" t="str">
        <f t="shared" si="46"/>
        <v/>
      </c>
      <c r="S110" t="str">
        <f t="shared" si="47"/>
        <v/>
      </c>
      <c r="T110" t="str">
        <f t="shared" si="48"/>
        <v/>
      </c>
      <c r="U110" t="str">
        <f t="shared" si="49"/>
        <v/>
      </c>
      <c r="V110" t="str">
        <f t="shared" si="50"/>
        <v/>
      </c>
      <c r="W110" t="str">
        <f t="shared" si="51"/>
        <v/>
      </c>
      <c r="X110" t="str">
        <f t="shared" si="52"/>
        <v/>
      </c>
      <c r="Y110" t="str">
        <f t="shared" si="53"/>
        <v/>
      </c>
      <c r="Z110" t="str">
        <f t="shared" si="61"/>
        <v/>
      </c>
      <c r="AA110" t="str">
        <f t="shared" si="54"/>
        <v/>
      </c>
      <c r="AB110" t="str">
        <f t="shared" si="55"/>
        <v/>
      </c>
      <c r="AC110" t="str">
        <f t="shared" si="56"/>
        <v/>
      </c>
      <c r="AD110" t="str">
        <f t="shared" si="57"/>
        <v/>
      </c>
      <c r="AE110" t="str">
        <f t="shared" si="58"/>
        <v/>
      </c>
      <c r="AF110" t="str">
        <f t="shared" si="59"/>
        <v/>
      </c>
      <c r="AG110" t="str" cm="1">
        <f t="array" ref="AG110">IF(AJ110="","",IFERROR(RIGHT(AF110,LEN(AF110)-MAX(ISNUMBER(--MID(AF110,_xlfn.SEQUENCE(LEN(AF110)),1))*_xlfn.SEQUENCE(LEN(AF110)))),""))</f>
        <v/>
      </c>
      <c r="AH110" t="str">
        <f t="shared" si="62"/>
        <v/>
      </c>
      <c r="AI110" s="27"/>
    </row>
    <row r="111" spans="2:35" ht="14.4">
      <c r="B111" t="str">
        <f>IF(
  ISBLANK(AJ111),
  "",
  IF(
    LEFT(AF111,1)="S",
    _xlfn.XLOOKUP(LEFT(AF111,3),'MKT name rule'!$B$2:$B$522,'MKT name rule'!$C$2:$C$522,"Not found") &amp; " " &amp; AF111,
    _xlfn.XLOOKUP(LEFT(AF111,3),'MKT name rule'!$B$2:$B$522,'MKT name rule'!$C$2:$C$522,"Not found") &amp; " " &amp; AH111
  )
)</f>
        <v/>
      </c>
      <c r="C111" t="str">
        <f t="shared" si="32"/>
        <v/>
      </c>
      <c r="D111" s="20" t="str">
        <f t="shared" si="33"/>
        <v/>
      </c>
      <c r="E111" s="20" t="str">
        <f t="shared" si="34"/>
        <v/>
      </c>
      <c r="F111" t="str">
        <f t="shared" si="60"/>
        <v/>
      </c>
      <c r="G111" t="str">
        <f t="shared" si="35"/>
        <v/>
      </c>
      <c r="H111" t="str">
        <f t="shared" si="36"/>
        <v/>
      </c>
      <c r="I111" t="str">
        <f t="shared" si="37"/>
        <v/>
      </c>
      <c r="J111" t="str">
        <f t="shared" si="38"/>
        <v/>
      </c>
      <c r="K111" t="str">
        <f t="shared" si="39"/>
        <v/>
      </c>
      <c r="L111" t="str">
        <f t="shared" si="40"/>
        <v/>
      </c>
      <c r="M111" t="str">
        <f t="shared" si="41"/>
        <v/>
      </c>
      <c r="N111" t="str">
        <f t="shared" si="42"/>
        <v/>
      </c>
      <c r="O111" t="str">
        <f t="shared" si="43"/>
        <v/>
      </c>
      <c r="P111" t="str">
        <f t="shared" si="44"/>
        <v/>
      </c>
      <c r="Q111" t="str">
        <f t="shared" si="45"/>
        <v/>
      </c>
      <c r="R111" t="str">
        <f t="shared" si="46"/>
        <v/>
      </c>
      <c r="S111" t="str">
        <f t="shared" si="47"/>
        <v/>
      </c>
      <c r="T111" t="str">
        <f t="shared" si="48"/>
        <v/>
      </c>
      <c r="U111" t="str">
        <f t="shared" si="49"/>
        <v/>
      </c>
      <c r="V111" t="str">
        <f t="shared" si="50"/>
        <v/>
      </c>
      <c r="W111" t="str">
        <f t="shared" si="51"/>
        <v/>
      </c>
      <c r="X111" t="str">
        <f t="shared" si="52"/>
        <v/>
      </c>
      <c r="Y111" t="str">
        <f t="shared" si="53"/>
        <v/>
      </c>
      <c r="Z111" t="str">
        <f t="shared" si="61"/>
        <v/>
      </c>
      <c r="AA111" t="str">
        <f t="shared" si="54"/>
        <v/>
      </c>
      <c r="AB111" t="str">
        <f t="shared" si="55"/>
        <v/>
      </c>
      <c r="AC111" t="str">
        <f t="shared" si="56"/>
        <v/>
      </c>
      <c r="AD111" t="str">
        <f t="shared" si="57"/>
        <v/>
      </c>
      <c r="AE111" t="str">
        <f t="shared" si="58"/>
        <v/>
      </c>
      <c r="AF111" t="str">
        <f t="shared" si="59"/>
        <v/>
      </c>
      <c r="AG111" t="str" cm="1">
        <f t="array" ref="AG111">IF(AJ111="","",IFERROR(RIGHT(AF111,LEN(AF111)-MAX(ISNUMBER(--MID(AF111,_xlfn.SEQUENCE(LEN(AF111)),1))*_xlfn.SEQUENCE(LEN(AF111)))),""))</f>
        <v/>
      </c>
      <c r="AH111" t="str">
        <f t="shared" si="62"/>
        <v/>
      </c>
      <c r="AI111" s="27"/>
    </row>
    <row r="112" spans="2:35" ht="14.4">
      <c r="B112" t="str">
        <f>IF(
  ISBLANK(AJ112),
  "",
  IF(
    LEFT(AF112,1)="S",
    _xlfn.XLOOKUP(LEFT(AF112,3),'MKT name rule'!$B$2:$B$522,'MKT name rule'!$C$2:$C$522,"Not found") &amp; " " &amp; AF112,
    _xlfn.XLOOKUP(LEFT(AF112,3),'MKT name rule'!$B$2:$B$522,'MKT name rule'!$C$2:$C$522,"Not found") &amp; " " &amp; AH112
  )
)</f>
        <v/>
      </c>
      <c r="C112" t="str">
        <f t="shared" si="32"/>
        <v/>
      </c>
      <c r="D112" s="20" t="str">
        <f t="shared" si="33"/>
        <v/>
      </c>
      <c r="E112" s="20" t="str">
        <f t="shared" si="34"/>
        <v/>
      </c>
      <c r="F112" t="str">
        <f t="shared" si="60"/>
        <v/>
      </c>
      <c r="G112" t="str">
        <f t="shared" si="35"/>
        <v/>
      </c>
      <c r="H112" t="str">
        <f t="shared" si="36"/>
        <v/>
      </c>
      <c r="I112" t="str">
        <f t="shared" si="37"/>
        <v/>
      </c>
      <c r="J112" t="str">
        <f t="shared" si="38"/>
        <v/>
      </c>
      <c r="K112" t="str">
        <f t="shared" si="39"/>
        <v/>
      </c>
      <c r="L112" t="str">
        <f t="shared" si="40"/>
        <v/>
      </c>
      <c r="M112" t="str">
        <f t="shared" si="41"/>
        <v/>
      </c>
      <c r="N112" t="str">
        <f t="shared" si="42"/>
        <v/>
      </c>
      <c r="O112" t="str">
        <f t="shared" si="43"/>
        <v/>
      </c>
      <c r="P112" t="str">
        <f t="shared" si="44"/>
        <v/>
      </c>
      <c r="Q112" t="str">
        <f t="shared" si="45"/>
        <v/>
      </c>
      <c r="R112" t="str">
        <f t="shared" si="46"/>
        <v/>
      </c>
      <c r="S112" t="str">
        <f t="shared" si="47"/>
        <v/>
      </c>
      <c r="T112" t="str">
        <f t="shared" si="48"/>
        <v/>
      </c>
      <c r="U112" t="str">
        <f t="shared" si="49"/>
        <v/>
      </c>
      <c r="V112" t="str">
        <f t="shared" si="50"/>
        <v/>
      </c>
      <c r="W112" t="str">
        <f t="shared" si="51"/>
        <v/>
      </c>
      <c r="X112" t="str">
        <f t="shared" si="52"/>
        <v/>
      </c>
      <c r="Y112" t="str">
        <f t="shared" si="53"/>
        <v/>
      </c>
      <c r="Z112" t="str">
        <f t="shared" si="61"/>
        <v/>
      </c>
      <c r="AA112" t="str">
        <f t="shared" si="54"/>
        <v/>
      </c>
      <c r="AB112" t="str">
        <f t="shared" si="55"/>
        <v/>
      </c>
      <c r="AC112" t="str">
        <f t="shared" si="56"/>
        <v/>
      </c>
      <c r="AD112" t="str">
        <f t="shared" si="57"/>
        <v/>
      </c>
      <c r="AE112" t="str">
        <f t="shared" si="58"/>
        <v/>
      </c>
      <c r="AF112" t="str">
        <f t="shared" si="59"/>
        <v/>
      </c>
      <c r="AG112" t="str" cm="1">
        <f t="array" ref="AG112">IF(AJ112="","",IFERROR(RIGHT(AF112,LEN(AF112)-MAX(ISNUMBER(--MID(AF112,_xlfn.SEQUENCE(LEN(AF112)),1))*_xlfn.SEQUENCE(LEN(AF112)))),""))</f>
        <v/>
      </c>
      <c r="AH112" t="str">
        <f t="shared" si="62"/>
        <v/>
      </c>
      <c r="AI112" s="27"/>
    </row>
    <row r="113" spans="2:35" ht="14.4">
      <c r="B113" t="str">
        <f>IF(
  ISBLANK(AJ113),
  "",
  IF(
    LEFT(AF113,1)="S",
    _xlfn.XLOOKUP(LEFT(AF113,3),'MKT name rule'!$B$2:$B$522,'MKT name rule'!$C$2:$C$522,"Not found") &amp; " " &amp; AF113,
    _xlfn.XLOOKUP(LEFT(AF113,3),'MKT name rule'!$B$2:$B$522,'MKT name rule'!$C$2:$C$522,"Not found") &amp; " " &amp; AH113
  )
)</f>
        <v/>
      </c>
      <c r="C113" t="str">
        <f t="shared" si="32"/>
        <v/>
      </c>
      <c r="D113" s="20" t="str">
        <f t="shared" si="33"/>
        <v/>
      </c>
      <c r="E113" s="20" t="str">
        <f t="shared" si="34"/>
        <v/>
      </c>
      <c r="F113" t="str">
        <f t="shared" si="60"/>
        <v/>
      </c>
      <c r="G113" t="str">
        <f t="shared" si="35"/>
        <v/>
      </c>
      <c r="H113" t="str">
        <f t="shared" si="36"/>
        <v/>
      </c>
      <c r="I113" t="str">
        <f t="shared" si="37"/>
        <v/>
      </c>
      <c r="J113" t="str">
        <f t="shared" si="38"/>
        <v/>
      </c>
      <c r="K113" t="str">
        <f t="shared" si="39"/>
        <v/>
      </c>
      <c r="L113" t="str">
        <f t="shared" si="40"/>
        <v/>
      </c>
      <c r="M113" t="str">
        <f t="shared" si="41"/>
        <v/>
      </c>
      <c r="N113" t="str">
        <f t="shared" si="42"/>
        <v/>
      </c>
      <c r="O113" t="str">
        <f t="shared" si="43"/>
        <v/>
      </c>
      <c r="P113" t="str">
        <f t="shared" si="44"/>
        <v/>
      </c>
      <c r="Q113" t="str">
        <f t="shared" si="45"/>
        <v/>
      </c>
      <c r="R113" t="str">
        <f t="shared" si="46"/>
        <v/>
      </c>
      <c r="S113" t="str">
        <f t="shared" si="47"/>
        <v/>
      </c>
      <c r="T113" t="str">
        <f t="shared" si="48"/>
        <v/>
      </c>
      <c r="U113" t="str">
        <f t="shared" si="49"/>
        <v/>
      </c>
      <c r="V113" t="str">
        <f t="shared" si="50"/>
        <v/>
      </c>
      <c r="W113" t="str">
        <f t="shared" si="51"/>
        <v/>
      </c>
      <c r="X113" t="str">
        <f t="shared" si="52"/>
        <v/>
      </c>
      <c r="Y113" t="str">
        <f t="shared" si="53"/>
        <v/>
      </c>
      <c r="Z113" t="str">
        <f t="shared" si="61"/>
        <v/>
      </c>
      <c r="AA113" t="str">
        <f t="shared" si="54"/>
        <v/>
      </c>
      <c r="AB113" t="str">
        <f t="shared" si="55"/>
        <v/>
      </c>
      <c r="AC113" t="str">
        <f t="shared" si="56"/>
        <v/>
      </c>
      <c r="AD113" t="str">
        <f t="shared" si="57"/>
        <v/>
      </c>
      <c r="AE113" t="str">
        <f t="shared" si="58"/>
        <v/>
      </c>
      <c r="AF113" t="str">
        <f t="shared" si="59"/>
        <v/>
      </c>
      <c r="AG113" t="str" cm="1">
        <f t="array" ref="AG113">IF(AJ113="","",IFERROR(RIGHT(AF113,LEN(AF113)-MAX(ISNUMBER(--MID(AF113,_xlfn.SEQUENCE(LEN(AF113)),1))*_xlfn.SEQUENCE(LEN(AF113)))),""))</f>
        <v/>
      </c>
      <c r="AH113" t="str">
        <f t="shared" si="62"/>
        <v/>
      </c>
      <c r="AI113" s="27"/>
    </row>
    <row r="114" spans="2:35" ht="14.4">
      <c r="B114" t="str">
        <f>IF(
  ISBLANK(AJ114),
  "",
  IF(
    LEFT(AF114,1)="S",
    _xlfn.XLOOKUP(LEFT(AF114,3),'MKT name rule'!$B$2:$B$522,'MKT name rule'!$C$2:$C$522,"Not found") &amp; " " &amp; AF114,
    _xlfn.XLOOKUP(LEFT(AF114,3),'MKT name rule'!$B$2:$B$522,'MKT name rule'!$C$2:$C$522,"Not found") &amp; " " &amp; AH114
  )
)</f>
        <v/>
      </c>
      <c r="C114" t="str">
        <f t="shared" si="32"/>
        <v/>
      </c>
      <c r="D114" s="20" t="str">
        <f t="shared" si="33"/>
        <v/>
      </c>
      <c r="E114" s="20" t="str">
        <f t="shared" si="34"/>
        <v/>
      </c>
      <c r="F114" t="str">
        <f t="shared" si="60"/>
        <v/>
      </c>
      <c r="G114" t="str">
        <f t="shared" si="35"/>
        <v/>
      </c>
      <c r="H114" t="str">
        <f t="shared" si="36"/>
        <v/>
      </c>
      <c r="I114" t="str">
        <f t="shared" si="37"/>
        <v/>
      </c>
      <c r="J114" t="str">
        <f t="shared" si="38"/>
        <v/>
      </c>
      <c r="K114" t="str">
        <f t="shared" si="39"/>
        <v/>
      </c>
      <c r="L114" t="str">
        <f t="shared" si="40"/>
        <v/>
      </c>
      <c r="M114" t="str">
        <f t="shared" si="41"/>
        <v/>
      </c>
      <c r="N114" t="str">
        <f t="shared" si="42"/>
        <v/>
      </c>
      <c r="O114" t="str">
        <f t="shared" si="43"/>
        <v/>
      </c>
      <c r="P114" t="str">
        <f t="shared" si="44"/>
        <v/>
      </c>
      <c r="Q114" t="str">
        <f t="shared" si="45"/>
        <v/>
      </c>
      <c r="R114" t="str">
        <f t="shared" si="46"/>
        <v/>
      </c>
      <c r="S114" t="str">
        <f t="shared" si="47"/>
        <v/>
      </c>
      <c r="T114" t="str">
        <f t="shared" si="48"/>
        <v/>
      </c>
      <c r="U114" t="str">
        <f t="shared" si="49"/>
        <v/>
      </c>
      <c r="V114" t="str">
        <f t="shared" si="50"/>
        <v/>
      </c>
      <c r="W114" t="str">
        <f t="shared" si="51"/>
        <v/>
      </c>
      <c r="X114" t="str">
        <f t="shared" si="52"/>
        <v/>
      </c>
      <c r="Y114" t="str">
        <f t="shared" si="53"/>
        <v/>
      </c>
      <c r="Z114" t="str">
        <f t="shared" si="61"/>
        <v/>
      </c>
      <c r="AA114" t="str">
        <f t="shared" si="54"/>
        <v/>
      </c>
      <c r="AB114" t="str">
        <f t="shared" si="55"/>
        <v/>
      </c>
      <c r="AC114" t="str">
        <f t="shared" si="56"/>
        <v/>
      </c>
      <c r="AD114" t="str">
        <f t="shared" si="57"/>
        <v/>
      </c>
      <c r="AE114" t="str">
        <f t="shared" si="58"/>
        <v/>
      </c>
      <c r="AF114" t="str">
        <f t="shared" si="59"/>
        <v/>
      </c>
      <c r="AG114" t="str" cm="1">
        <f t="array" ref="AG114">IF(AJ114="","",IFERROR(RIGHT(AF114,LEN(AF114)-MAX(ISNUMBER(--MID(AF114,_xlfn.SEQUENCE(LEN(AF114)),1))*_xlfn.SEQUENCE(LEN(AF114)))),""))</f>
        <v/>
      </c>
      <c r="AH114" t="str">
        <f t="shared" si="62"/>
        <v/>
      </c>
      <c r="AI114" s="27"/>
    </row>
    <row r="115" spans="2:35" ht="14.4">
      <c r="B115" t="str">
        <f>IF(
  ISBLANK(AJ115),
  "",
  IF(
    LEFT(AF115,1)="S",
    _xlfn.XLOOKUP(LEFT(AF115,3),'MKT name rule'!$B$2:$B$522,'MKT name rule'!$C$2:$C$522,"Not found") &amp; " " &amp; AF115,
    _xlfn.XLOOKUP(LEFT(AF115,3),'MKT name rule'!$B$2:$B$522,'MKT name rule'!$C$2:$C$522,"Not found") &amp; " " &amp; AH115
  )
)</f>
        <v/>
      </c>
      <c r="C115" t="str">
        <f t="shared" si="32"/>
        <v/>
      </c>
      <c r="D115" s="20" t="str">
        <f t="shared" si="33"/>
        <v/>
      </c>
      <c r="E115" s="20" t="str">
        <f t="shared" si="34"/>
        <v/>
      </c>
      <c r="F115" t="str">
        <f t="shared" si="60"/>
        <v/>
      </c>
      <c r="G115" t="str">
        <f t="shared" si="35"/>
        <v/>
      </c>
      <c r="H115" t="str">
        <f t="shared" si="36"/>
        <v/>
      </c>
      <c r="I115" t="str">
        <f t="shared" si="37"/>
        <v/>
      </c>
      <c r="J115" t="str">
        <f t="shared" si="38"/>
        <v/>
      </c>
      <c r="K115" t="str">
        <f t="shared" si="39"/>
        <v/>
      </c>
      <c r="L115" t="str">
        <f t="shared" si="40"/>
        <v/>
      </c>
      <c r="M115" t="str">
        <f t="shared" si="41"/>
        <v/>
      </c>
      <c r="N115" t="str">
        <f t="shared" si="42"/>
        <v/>
      </c>
      <c r="O115" t="str">
        <f t="shared" si="43"/>
        <v/>
      </c>
      <c r="P115" t="str">
        <f t="shared" si="44"/>
        <v/>
      </c>
      <c r="Q115" t="str">
        <f t="shared" si="45"/>
        <v/>
      </c>
      <c r="R115" t="str">
        <f t="shared" si="46"/>
        <v/>
      </c>
      <c r="S115" t="str">
        <f t="shared" si="47"/>
        <v/>
      </c>
      <c r="T115" t="str">
        <f t="shared" si="48"/>
        <v/>
      </c>
      <c r="U115" t="str">
        <f t="shared" si="49"/>
        <v/>
      </c>
      <c r="V115" t="str">
        <f t="shared" si="50"/>
        <v/>
      </c>
      <c r="W115" t="str">
        <f t="shared" si="51"/>
        <v/>
      </c>
      <c r="X115" t="str">
        <f t="shared" si="52"/>
        <v/>
      </c>
      <c r="Y115" t="str">
        <f t="shared" si="53"/>
        <v/>
      </c>
      <c r="Z115" t="str">
        <f t="shared" si="61"/>
        <v/>
      </c>
      <c r="AA115" t="str">
        <f t="shared" si="54"/>
        <v/>
      </c>
      <c r="AB115" t="str">
        <f t="shared" si="55"/>
        <v/>
      </c>
      <c r="AC115" t="str">
        <f t="shared" si="56"/>
        <v/>
      </c>
      <c r="AD115" t="str">
        <f t="shared" si="57"/>
        <v/>
      </c>
      <c r="AE115" t="str">
        <f t="shared" si="58"/>
        <v/>
      </c>
      <c r="AF115" t="str">
        <f t="shared" si="59"/>
        <v/>
      </c>
      <c r="AG115" t="str" cm="1">
        <f t="array" ref="AG115">IF(AJ115="","",IFERROR(RIGHT(AF115,LEN(AF115)-MAX(ISNUMBER(--MID(AF115,_xlfn.SEQUENCE(LEN(AF115)),1))*_xlfn.SEQUENCE(LEN(AF115)))),""))</f>
        <v/>
      </c>
      <c r="AH115" t="str">
        <f t="shared" si="62"/>
        <v/>
      </c>
      <c r="AI115" s="27"/>
    </row>
    <row r="116" spans="2:35" ht="14.4">
      <c r="B116" t="str">
        <f>IF(
  ISBLANK(AJ116),
  "",
  IF(
    LEFT(AF116,1)="S",
    _xlfn.XLOOKUP(LEFT(AF116,3),'MKT name rule'!$B$2:$B$522,'MKT name rule'!$C$2:$C$522,"Not found") &amp; " " &amp; AF116,
    _xlfn.XLOOKUP(LEFT(AF116,3),'MKT name rule'!$B$2:$B$522,'MKT name rule'!$C$2:$C$522,"Not found") &amp; " " &amp; AH116
  )
)</f>
        <v/>
      </c>
      <c r="C116" t="str">
        <f t="shared" si="32"/>
        <v/>
      </c>
      <c r="D116" s="20" t="str">
        <f t="shared" si="33"/>
        <v/>
      </c>
      <c r="E116" s="20" t="str">
        <f t="shared" si="34"/>
        <v/>
      </c>
      <c r="F116" t="str">
        <f t="shared" si="60"/>
        <v/>
      </c>
      <c r="G116" t="str">
        <f t="shared" si="35"/>
        <v/>
      </c>
      <c r="H116" t="str">
        <f t="shared" si="36"/>
        <v/>
      </c>
      <c r="I116" t="str">
        <f t="shared" si="37"/>
        <v/>
      </c>
      <c r="J116" t="str">
        <f t="shared" si="38"/>
        <v/>
      </c>
      <c r="K116" t="str">
        <f t="shared" si="39"/>
        <v/>
      </c>
      <c r="L116" t="str">
        <f t="shared" si="40"/>
        <v/>
      </c>
      <c r="M116" t="str">
        <f t="shared" si="41"/>
        <v/>
      </c>
      <c r="N116" t="str">
        <f t="shared" si="42"/>
        <v/>
      </c>
      <c r="O116" t="str">
        <f t="shared" si="43"/>
        <v/>
      </c>
      <c r="P116" t="str">
        <f t="shared" si="44"/>
        <v/>
      </c>
      <c r="Q116" t="str">
        <f t="shared" si="45"/>
        <v/>
      </c>
      <c r="R116" t="str">
        <f t="shared" si="46"/>
        <v/>
      </c>
      <c r="S116" t="str">
        <f t="shared" si="47"/>
        <v/>
      </c>
      <c r="T116" t="str">
        <f t="shared" si="48"/>
        <v/>
      </c>
      <c r="U116" t="str">
        <f t="shared" si="49"/>
        <v/>
      </c>
      <c r="V116" t="str">
        <f t="shared" si="50"/>
        <v/>
      </c>
      <c r="W116" t="str">
        <f t="shared" si="51"/>
        <v/>
      </c>
      <c r="X116" t="str">
        <f t="shared" si="52"/>
        <v/>
      </c>
      <c r="Y116" t="str">
        <f t="shared" si="53"/>
        <v/>
      </c>
      <c r="Z116" t="str">
        <f t="shared" si="61"/>
        <v/>
      </c>
      <c r="AA116" t="str">
        <f t="shared" si="54"/>
        <v/>
      </c>
      <c r="AB116" t="str">
        <f t="shared" si="55"/>
        <v/>
      </c>
      <c r="AC116" t="str">
        <f t="shared" si="56"/>
        <v/>
      </c>
      <c r="AD116" t="str">
        <f t="shared" si="57"/>
        <v/>
      </c>
      <c r="AE116" t="str">
        <f t="shared" si="58"/>
        <v/>
      </c>
      <c r="AF116" t="str">
        <f t="shared" si="59"/>
        <v/>
      </c>
      <c r="AG116" t="str" cm="1">
        <f t="array" ref="AG116">IF(AJ116="","",IFERROR(RIGHT(AF116,LEN(AF116)-MAX(ISNUMBER(--MID(AF116,_xlfn.SEQUENCE(LEN(AF116)),1))*_xlfn.SEQUENCE(LEN(AF116)))),""))</f>
        <v/>
      </c>
      <c r="AH116" t="str">
        <f t="shared" si="62"/>
        <v/>
      </c>
      <c r="AI116" s="27"/>
    </row>
    <row r="117" spans="2:35" ht="14.4">
      <c r="B117" t="str">
        <f>IF(
  ISBLANK(AJ117),
  "",
  IF(
    LEFT(AF117,1)="S",
    _xlfn.XLOOKUP(LEFT(AF117,3),'MKT name rule'!$B$2:$B$522,'MKT name rule'!$C$2:$C$522,"Not found") &amp; " " &amp; AF117,
    _xlfn.XLOOKUP(LEFT(AF117,3),'MKT name rule'!$B$2:$B$522,'MKT name rule'!$C$2:$C$522,"Not found") &amp; " " &amp; AH117
  )
)</f>
        <v/>
      </c>
      <c r="C117" t="str">
        <f t="shared" si="32"/>
        <v/>
      </c>
      <c r="D117" s="20" t="str">
        <f t="shared" si="33"/>
        <v/>
      </c>
      <c r="E117" s="20" t="str">
        <f t="shared" si="34"/>
        <v/>
      </c>
      <c r="F117" t="str">
        <f t="shared" si="60"/>
        <v/>
      </c>
      <c r="G117" t="str">
        <f t="shared" si="35"/>
        <v/>
      </c>
      <c r="H117" t="str">
        <f t="shared" si="36"/>
        <v/>
      </c>
      <c r="I117" t="str">
        <f t="shared" si="37"/>
        <v/>
      </c>
      <c r="J117" t="str">
        <f t="shared" si="38"/>
        <v/>
      </c>
      <c r="K117" t="str">
        <f t="shared" si="39"/>
        <v/>
      </c>
      <c r="L117" t="str">
        <f t="shared" si="40"/>
        <v/>
      </c>
      <c r="M117" t="str">
        <f t="shared" si="41"/>
        <v/>
      </c>
      <c r="N117" t="str">
        <f t="shared" si="42"/>
        <v/>
      </c>
      <c r="O117" t="str">
        <f t="shared" si="43"/>
        <v/>
      </c>
      <c r="P117" t="str">
        <f t="shared" si="44"/>
        <v/>
      </c>
      <c r="Q117" t="str">
        <f t="shared" si="45"/>
        <v/>
      </c>
      <c r="R117" t="str">
        <f t="shared" si="46"/>
        <v/>
      </c>
      <c r="S117" t="str">
        <f t="shared" si="47"/>
        <v/>
      </c>
      <c r="T117" t="str">
        <f t="shared" si="48"/>
        <v/>
      </c>
      <c r="U117" t="str">
        <f t="shared" si="49"/>
        <v/>
      </c>
      <c r="V117" t="str">
        <f t="shared" si="50"/>
        <v/>
      </c>
      <c r="W117" t="str">
        <f t="shared" si="51"/>
        <v/>
      </c>
      <c r="X117" t="str">
        <f t="shared" si="52"/>
        <v/>
      </c>
      <c r="Y117" t="str">
        <f t="shared" si="53"/>
        <v/>
      </c>
      <c r="Z117" t="str">
        <f t="shared" si="61"/>
        <v/>
      </c>
      <c r="AA117" t="str">
        <f t="shared" si="54"/>
        <v/>
      </c>
      <c r="AB117" t="str">
        <f t="shared" si="55"/>
        <v/>
      </c>
      <c r="AC117" t="str">
        <f t="shared" si="56"/>
        <v/>
      </c>
      <c r="AD117" t="str">
        <f t="shared" si="57"/>
        <v/>
      </c>
      <c r="AE117" t="str">
        <f t="shared" si="58"/>
        <v/>
      </c>
      <c r="AF117" t="str">
        <f t="shared" si="59"/>
        <v/>
      </c>
      <c r="AG117" t="str" cm="1">
        <f t="array" ref="AG117">IF(AJ117="","",IFERROR(RIGHT(AF117,LEN(AF117)-MAX(ISNUMBER(--MID(AF117,_xlfn.SEQUENCE(LEN(AF117)),1))*_xlfn.SEQUENCE(LEN(AF117)))),""))</f>
        <v/>
      </c>
      <c r="AH117" t="str">
        <f t="shared" si="62"/>
        <v/>
      </c>
      <c r="AI117" s="27"/>
    </row>
    <row r="118" spans="2:35" ht="14.4">
      <c r="B118" t="str">
        <f>IF(
  ISBLANK(AJ118),
  "",
  IF(
    LEFT(AF118,1)="S",
    _xlfn.XLOOKUP(LEFT(AF118,3),'MKT name rule'!$B$2:$B$522,'MKT name rule'!$C$2:$C$522,"Not found") &amp; " " &amp; AF118,
    _xlfn.XLOOKUP(LEFT(AF118,3),'MKT name rule'!$B$2:$B$522,'MKT name rule'!$C$2:$C$522,"Not found") &amp; " " &amp; AH118
  )
)</f>
        <v/>
      </c>
      <c r="C118" t="str">
        <f t="shared" si="32"/>
        <v/>
      </c>
      <c r="D118" s="20" t="str">
        <f t="shared" si="33"/>
        <v/>
      </c>
      <c r="E118" s="20" t="str">
        <f t="shared" si="34"/>
        <v/>
      </c>
      <c r="F118" t="str">
        <f t="shared" si="60"/>
        <v/>
      </c>
      <c r="G118" t="str">
        <f t="shared" si="35"/>
        <v/>
      </c>
      <c r="H118" t="str">
        <f t="shared" si="36"/>
        <v/>
      </c>
      <c r="I118" t="str">
        <f t="shared" si="37"/>
        <v/>
      </c>
      <c r="J118" t="str">
        <f t="shared" si="38"/>
        <v/>
      </c>
      <c r="K118" t="str">
        <f t="shared" si="39"/>
        <v/>
      </c>
      <c r="L118" t="str">
        <f t="shared" si="40"/>
        <v/>
      </c>
      <c r="M118" t="str">
        <f t="shared" si="41"/>
        <v/>
      </c>
      <c r="N118" t="str">
        <f t="shared" si="42"/>
        <v/>
      </c>
      <c r="O118" t="str">
        <f t="shared" si="43"/>
        <v/>
      </c>
      <c r="P118" t="str">
        <f t="shared" si="44"/>
        <v/>
      </c>
      <c r="Q118" t="str">
        <f t="shared" si="45"/>
        <v/>
      </c>
      <c r="R118" t="str">
        <f t="shared" si="46"/>
        <v/>
      </c>
      <c r="S118" t="str">
        <f t="shared" si="47"/>
        <v/>
      </c>
      <c r="T118" t="str">
        <f t="shared" si="48"/>
        <v/>
      </c>
      <c r="U118" t="str">
        <f t="shared" si="49"/>
        <v/>
      </c>
      <c r="V118" t="str">
        <f t="shared" si="50"/>
        <v/>
      </c>
      <c r="W118" t="str">
        <f t="shared" si="51"/>
        <v/>
      </c>
      <c r="X118" t="str">
        <f t="shared" si="52"/>
        <v/>
      </c>
      <c r="Y118" t="str">
        <f t="shared" si="53"/>
        <v/>
      </c>
      <c r="Z118" t="str">
        <f t="shared" si="61"/>
        <v/>
      </c>
      <c r="AA118" t="str">
        <f t="shared" si="54"/>
        <v/>
      </c>
      <c r="AB118" t="str">
        <f t="shared" si="55"/>
        <v/>
      </c>
      <c r="AC118" t="str">
        <f t="shared" si="56"/>
        <v/>
      </c>
      <c r="AD118" t="str">
        <f t="shared" si="57"/>
        <v/>
      </c>
      <c r="AE118" t="str">
        <f t="shared" si="58"/>
        <v/>
      </c>
      <c r="AF118" t="str">
        <f t="shared" si="59"/>
        <v/>
      </c>
      <c r="AG118" t="str" cm="1">
        <f t="array" ref="AG118">IF(AJ118="","",IFERROR(RIGHT(AF118,LEN(AF118)-MAX(ISNUMBER(--MID(AF118,_xlfn.SEQUENCE(LEN(AF118)),1))*_xlfn.SEQUENCE(LEN(AF118)))),""))</f>
        <v/>
      </c>
      <c r="AH118" t="str">
        <f t="shared" si="62"/>
        <v/>
      </c>
      <c r="AI118" s="27"/>
    </row>
    <row r="119" spans="2:35" ht="14.4">
      <c r="B119" t="str">
        <f>IF(
  ISBLANK(AJ119),
  "",
  IF(
    LEFT(AF119,1)="S",
    _xlfn.XLOOKUP(LEFT(AF119,3),'MKT name rule'!$B$2:$B$522,'MKT name rule'!$C$2:$C$522,"Not found") &amp; " " &amp; AF119,
    _xlfn.XLOOKUP(LEFT(AF119,3),'MKT name rule'!$B$2:$B$522,'MKT name rule'!$C$2:$C$522,"Not found") &amp; " " &amp; AH119
  )
)</f>
        <v/>
      </c>
      <c r="C119" t="str">
        <f t="shared" si="32"/>
        <v/>
      </c>
      <c r="D119" s="20" t="str">
        <f t="shared" si="33"/>
        <v/>
      </c>
      <c r="E119" s="20" t="str">
        <f t="shared" si="34"/>
        <v/>
      </c>
      <c r="F119" t="str">
        <f t="shared" si="60"/>
        <v/>
      </c>
      <c r="G119" t="str">
        <f t="shared" si="35"/>
        <v/>
      </c>
      <c r="H119" t="str">
        <f t="shared" si="36"/>
        <v/>
      </c>
      <c r="I119" t="str">
        <f t="shared" si="37"/>
        <v/>
      </c>
      <c r="J119" t="str">
        <f t="shared" si="38"/>
        <v/>
      </c>
      <c r="K119" t="str">
        <f t="shared" si="39"/>
        <v/>
      </c>
      <c r="L119" t="str">
        <f t="shared" si="40"/>
        <v/>
      </c>
      <c r="M119" t="str">
        <f t="shared" si="41"/>
        <v/>
      </c>
      <c r="N119" t="str">
        <f t="shared" si="42"/>
        <v/>
      </c>
      <c r="O119" t="str">
        <f t="shared" si="43"/>
        <v/>
      </c>
      <c r="P119" t="str">
        <f t="shared" si="44"/>
        <v/>
      </c>
      <c r="Q119" t="str">
        <f t="shared" si="45"/>
        <v/>
      </c>
      <c r="R119" t="str">
        <f t="shared" si="46"/>
        <v/>
      </c>
      <c r="S119" t="str">
        <f t="shared" si="47"/>
        <v/>
      </c>
      <c r="T119" t="str">
        <f t="shared" si="48"/>
        <v/>
      </c>
      <c r="U119" t="str">
        <f t="shared" si="49"/>
        <v/>
      </c>
      <c r="V119" t="str">
        <f t="shared" si="50"/>
        <v/>
      </c>
      <c r="W119" t="str">
        <f t="shared" si="51"/>
        <v/>
      </c>
      <c r="X119" t="str">
        <f t="shared" si="52"/>
        <v/>
      </c>
      <c r="Y119" t="str">
        <f t="shared" si="53"/>
        <v/>
      </c>
      <c r="Z119" t="str">
        <f t="shared" si="61"/>
        <v/>
      </c>
      <c r="AA119" t="str">
        <f t="shared" si="54"/>
        <v/>
      </c>
      <c r="AB119" t="str">
        <f t="shared" si="55"/>
        <v/>
      </c>
      <c r="AC119" t="str">
        <f t="shared" si="56"/>
        <v/>
      </c>
      <c r="AD119" t="str">
        <f t="shared" si="57"/>
        <v/>
      </c>
      <c r="AE119" t="str">
        <f t="shared" si="58"/>
        <v/>
      </c>
      <c r="AF119" t="str">
        <f t="shared" si="59"/>
        <v/>
      </c>
      <c r="AG119" t="str" cm="1">
        <f t="array" ref="AG119">IF(AJ119="","",IFERROR(RIGHT(AF119,LEN(AF119)-MAX(ISNUMBER(--MID(AF119,_xlfn.SEQUENCE(LEN(AF119)),1))*_xlfn.SEQUENCE(LEN(AF119)))),""))</f>
        <v/>
      </c>
      <c r="AH119" t="str">
        <f t="shared" si="62"/>
        <v/>
      </c>
      <c r="AI119" s="27"/>
    </row>
    <row r="120" spans="2:35" ht="14.4">
      <c r="B120" t="str">
        <f>IF(
  ISBLANK(AJ120),
  "",
  IF(
    LEFT(AF120,1)="S",
    _xlfn.XLOOKUP(LEFT(AF120,3),'MKT name rule'!$B$2:$B$522,'MKT name rule'!$C$2:$C$522,"Not found") &amp; " " &amp; AF120,
    _xlfn.XLOOKUP(LEFT(AF120,3),'MKT name rule'!$B$2:$B$522,'MKT name rule'!$C$2:$C$522,"Not found") &amp; " " &amp; AH120
  )
)</f>
        <v/>
      </c>
      <c r="C120" t="str">
        <f t="shared" si="32"/>
        <v/>
      </c>
      <c r="D120" s="20" t="str">
        <f t="shared" si="33"/>
        <v/>
      </c>
      <c r="E120" s="20" t="str">
        <f t="shared" si="34"/>
        <v/>
      </c>
      <c r="F120" t="str">
        <f t="shared" si="60"/>
        <v/>
      </c>
      <c r="G120" t="str">
        <f t="shared" si="35"/>
        <v/>
      </c>
      <c r="H120" t="str">
        <f t="shared" si="36"/>
        <v/>
      </c>
      <c r="I120" t="str">
        <f t="shared" si="37"/>
        <v/>
      </c>
      <c r="J120" t="str">
        <f t="shared" si="38"/>
        <v/>
      </c>
      <c r="K120" t="str">
        <f t="shared" si="39"/>
        <v/>
      </c>
      <c r="L120" t="str">
        <f t="shared" si="40"/>
        <v/>
      </c>
      <c r="M120" t="str">
        <f t="shared" si="41"/>
        <v/>
      </c>
      <c r="N120" t="str">
        <f t="shared" si="42"/>
        <v/>
      </c>
      <c r="O120" t="str">
        <f t="shared" si="43"/>
        <v/>
      </c>
      <c r="P120" t="str">
        <f t="shared" si="44"/>
        <v/>
      </c>
      <c r="Q120" t="str">
        <f t="shared" si="45"/>
        <v/>
      </c>
      <c r="R120" t="str">
        <f t="shared" si="46"/>
        <v/>
      </c>
      <c r="S120" t="str">
        <f t="shared" si="47"/>
        <v/>
      </c>
      <c r="T120" t="str">
        <f t="shared" si="48"/>
        <v/>
      </c>
      <c r="U120" t="str">
        <f t="shared" si="49"/>
        <v/>
      </c>
      <c r="V120" t="str">
        <f t="shared" si="50"/>
        <v/>
      </c>
      <c r="W120" t="str">
        <f t="shared" si="51"/>
        <v/>
      </c>
      <c r="X120" t="str">
        <f t="shared" si="52"/>
        <v/>
      </c>
      <c r="Y120" t="str">
        <f t="shared" si="53"/>
        <v/>
      </c>
      <c r="Z120" t="str">
        <f t="shared" si="61"/>
        <v/>
      </c>
      <c r="AA120" t="str">
        <f t="shared" si="54"/>
        <v/>
      </c>
      <c r="AB120" t="str">
        <f t="shared" si="55"/>
        <v/>
      </c>
      <c r="AC120" t="str">
        <f t="shared" si="56"/>
        <v/>
      </c>
      <c r="AD120" t="str">
        <f t="shared" si="57"/>
        <v/>
      </c>
      <c r="AE120" t="str">
        <f t="shared" si="58"/>
        <v/>
      </c>
      <c r="AF120" t="str">
        <f t="shared" si="59"/>
        <v/>
      </c>
      <c r="AG120" t="str" cm="1">
        <f t="array" ref="AG120">IF(AJ120="","",IFERROR(RIGHT(AF120,LEN(AF120)-MAX(ISNUMBER(--MID(AF120,_xlfn.SEQUENCE(LEN(AF120)),1))*_xlfn.SEQUENCE(LEN(AF120)))),""))</f>
        <v/>
      </c>
      <c r="AH120" t="str">
        <f t="shared" si="62"/>
        <v/>
      </c>
      <c r="AI120" s="27"/>
    </row>
    <row r="121" spans="2:35" ht="14.4">
      <c r="B121" t="str">
        <f>IF(
  ISBLANK(AJ121),
  "",
  IF(
    LEFT(AF121,1)="S",
    _xlfn.XLOOKUP(LEFT(AF121,3),'MKT name rule'!$B$2:$B$522,'MKT name rule'!$C$2:$C$522,"Not found") &amp; " " &amp; AF121,
    _xlfn.XLOOKUP(LEFT(AF121,3),'MKT name rule'!$B$2:$B$522,'MKT name rule'!$C$2:$C$522,"Not found") &amp; " " &amp; AH121
  )
)</f>
        <v/>
      </c>
      <c r="C121" t="str">
        <f t="shared" si="32"/>
        <v/>
      </c>
      <c r="D121" s="20" t="str">
        <f t="shared" si="33"/>
        <v/>
      </c>
      <c r="E121" s="20" t="str">
        <f t="shared" si="34"/>
        <v/>
      </c>
      <c r="F121" t="str">
        <f t="shared" si="60"/>
        <v/>
      </c>
      <c r="G121" t="str">
        <f t="shared" si="35"/>
        <v/>
      </c>
      <c r="H121" t="str">
        <f t="shared" si="36"/>
        <v/>
      </c>
      <c r="I121" t="str">
        <f t="shared" si="37"/>
        <v/>
      </c>
      <c r="J121" t="str">
        <f t="shared" si="38"/>
        <v/>
      </c>
      <c r="K121" t="str">
        <f t="shared" si="39"/>
        <v/>
      </c>
      <c r="L121" t="str">
        <f t="shared" si="40"/>
        <v/>
      </c>
      <c r="M121" t="str">
        <f t="shared" si="41"/>
        <v/>
      </c>
      <c r="N121" t="str">
        <f t="shared" si="42"/>
        <v/>
      </c>
      <c r="O121" t="str">
        <f t="shared" si="43"/>
        <v/>
      </c>
      <c r="P121" t="str">
        <f t="shared" si="44"/>
        <v/>
      </c>
      <c r="Q121" t="str">
        <f t="shared" si="45"/>
        <v/>
      </c>
      <c r="R121" t="str">
        <f t="shared" si="46"/>
        <v/>
      </c>
      <c r="S121" t="str">
        <f t="shared" si="47"/>
        <v/>
      </c>
      <c r="T121" t="str">
        <f t="shared" si="48"/>
        <v/>
      </c>
      <c r="U121" t="str">
        <f t="shared" si="49"/>
        <v/>
      </c>
      <c r="V121" t="str">
        <f t="shared" si="50"/>
        <v/>
      </c>
      <c r="W121" t="str">
        <f t="shared" si="51"/>
        <v/>
      </c>
      <c r="X121" t="str">
        <f t="shared" si="52"/>
        <v/>
      </c>
      <c r="Y121" t="str">
        <f t="shared" si="53"/>
        <v/>
      </c>
      <c r="Z121" t="str">
        <f t="shared" si="61"/>
        <v/>
      </c>
      <c r="AA121" t="str">
        <f t="shared" si="54"/>
        <v/>
      </c>
      <c r="AB121" t="str">
        <f t="shared" si="55"/>
        <v/>
      </c>
      <c r="AC121" t="str">
        <f t="shared" si="56"/>
        <v/>
      </c>
      <c r="AD121" t="str">
        <f t="shared" si="57"/>
        <v/>
      </c>
      <c r="AE121" t="str">
        <f t="shared" si="58"/>
        <v/>
      </c>
      <c r="AF121" t="str">
        <f t="shared" si="59"/>
        <v/>
      </c>
      <c r="AG121" t="str" cm="1">
        <f t="array" ref="AG121">IF(AJ121="","",IFERROR(RIGHT(AF121,LEN(AF121)-MAX(ISNUMBER(--MID(AF121,_xlfn.SEQUENCE(LEN(AF121)),1))*_xlfn.SEQUENCE(LEN(AF121)))),""))</f>
        <v/>
      </c>
      <c r="AH121" t="str">
        <f t="shared" si="62"/>
        <v/>
      </c>
      <c r="AI121" s="27"/>
    </row>
    <row r="122" spans="2:35" ht="14.4">
      <c r="B122" t="str">
        <f>IF(
  ISBLANK(AJ122),
  "",
  IF(
    LEFT(AF122,1)="S",
    _xlfn.XLOOKUP(LEFT(AF122,3),'MKT name rule'!$B$2:$B$522,'MKT name rule'!$C$2:$C$522,"Not found") &amp; " " &amp; AF122,
    _xlfn.XLOOKUP(LEFT(AF122,3),'MKT name rule'!$B$2:$B$522,'MKT name rule'!$C$2:$C$522,"Not found") &amp; " " &amp; AH122
  )
)</f>
        <v/>
      </c>
      <c r="C122" t="str">
        <f t="shared" si="32"/>
        <v/>
      </c>
      <c r="D122" s="20" t="str">
        <f t="shared" si="33"/>
        <v/>
      </c>
      <c r="E122" s="20" t="str">
        <f t="shared" si="34"/>
        <v/>
      </c>
      <c r="F122" t="str">
        <f t="shared" si="60"/>
        <v/>
      </c>
      <c r="G122" t="str">
        <f t="shared" si="35"/>
        <v/>
      </c>
      <c r="H122" t="str">
        <f t="shared" si="36"/>
        <v/>
      </c>
      <c r="I122" t="str">
        <f t="shared" si="37"/>
        <v/>
      </c>
      <c r="J122" t="str">
        <f t="shared" si="38"/>
        <v/>
      </c>
      <c r="K122" t="str">
        <f t="shared" si="39"/>
        <v/>
      </c>
      <c r="L122" t="str">
        <f t="shared" si="40"/>
        <v/>
      </c>
      <c r="M122" t="str">
        <f t="shared" si="41"/>
        <v/>
      </c>
      <c r="N122" t="str">
        <f t="shared" si="42"/>
        <v/>
      </c>
      <c r="O122" t="str">
        <f t="shared" si="43"/>
        <v/>
      </c>
      <c r="P122" t="str">
        <f t="shared" si="44"/>
        <v/>
      </c>
      <c r="Q122" t="str">
        <f t="shared" si="45"/>
        <v/>
      </c>
      <c r="R122" t="str">
        <f t="shared" si="46"/>
        <v/>
      </c>
      <c r="S122" t="str">
        <f t="shared" si="47"/>
        <v/>
      </c>
      <c r="T122" t="str">
        <f t="shared" si="48"/>
        <v/>
      </c>
      <c r="U122" t="str">
        <f t="shared" si="49"/>
        <v/>
      </c>
      <c r="V122" t="str">
        <f t="shared" si="50"/>
        <v/>
      </c>
      <c r="W122" t="str">
        <f t="shared" si="51"/>
        <v/>
      </c>
      <c r="X122" t="str">
        <f t="shared" si="52"/>
        <v/>
      </c>
      <c r="Y122" t="str">
        <f t="shared" si="53"/>
        <v/>
      </c>
      <c r="Z122" t="str">
        <f t="shared" si="61"/>
        <v/>
      </c>
      <c r="AA122" t="str">
        <f t="shared" si="54"/>
        <v/>
      </c>
      <c r="AB122" t="str">
        <f t="shared" si="55"/>
        <v/>
      </c>
      <c r="AC122" t="str">
        <f t="shared" si="56"/>
        <v/>
      </c>
      <c r="AD122" t="str">
        <f t="shared" si="57"/>
        <v/>
      </c>
      <c r="AE122" t="str">
        <f t="shared" si="58"/>
        <v/>
      </c>
      <c r="AF122" t="str">
        <f t="shared" si="59"/>
        <v/>
      </c>
      <c r="AG122" t="str" cm="1">
        <f t="array" ref="AG122">IF(AJ122="","",IFERROR(RIGHT(AF122,LEN(AF122)-MAX(ISNUMBER(--MID(AF122,_xlfn.SEQUENCE(LEN(AF122)),1))*_xlfn.SEQUENCE(LEN(AF122)))),""))</f>
        <v/>
      </c>
      <c r="AH122" t="str">
        <f t="shared" si="62"/>
        <v/>
      </c>
      <c r="AI122" s="27"/>
    </row>
    <row r="123" spans="2:35" ht="14.4">
      <c r="B123" t="str">
        <f>IF(
  ISBLANK(AJ123),
  "",
  IF(
    LEFT(AF123,1)="S",
    _xlfn.XLOOKUP(LEFT(AF123,3),'MKT name rule'!$B$2:$B$522,'MKT name rule'!$C$2:$C$522,"Not found") &amp; " " &amp; AF123,
    _xlfn.XLOOKUP(LEFT(AF123,3),'MKT name rule'!$B$2:$B$522,'MKT name rule'!$C$2:$C$522,"Not found") &amp; " " &amp; AH123
  )
)</f>
        <v/>
      </c>
      <c r="C123" t="str">
        <f t="shared" si="32"/>
        <v/>
      </c>
      <c r="D123" s="20" t="str">
        <f t="shared" si="33"/>
        <v/>
      </c>
      <c r="E123" s="20" t="str">
        <f t="shared" si="34"/>
        <v/>
      </c>
      <c r="F123" t="str">
        <f t="shared" si="60"/>
        <v/>
      </c>
      <c r="G123" t="str">
        <f t="shared" si="35"/>
        <v/>
      </c>
      <c r="H123" t="str">
        <f t="shared" si="36"/>
        <v/>
      </c>
      <c r="I123" t="str">
        <f t="shared" si="37"/>
        <v/>
      </c>
      <c r="J123" t="str">
        <f t="shared" si="38"/>
        <v/>
      </c>
      <c r="K123" t="str">
        <f t="shared" si="39"/>
        <v/>
      </c>
      <c r="L123" t="str">
        <f t="shared" si="40"/>
        <v/>
      </c>
      <c r="M123" t="str">
        <f t="shared" si="41"/>
        <v/>
      </c>
      <c r="N123" t="str">
        <f t="shared" si="42"/>
        <v/>
      </c>
      <c r="O123" t="str">
        <f t="shared" si="43"/>
        <v/>
      </c>
      <c r="P123" t="str">
        <f t="shared" si="44"/>
        <v/>
      </c>
      <c r="Q123" t="str">
        <f t="shared" si="45"/>
        <v/>
      </c>
      <c r="R123" t="str">
        <f t="shared" si="46"/>
        <v/>
      </c>
      <c r="S123" t="str">
        <f t="shared" si="47"/>
        <v/>
      </c>
      <c r="T123" t="str">
        <f t="shared" si="48"/>
        <v/>
      </c>
      <c r="U123" t="str">
        <f t="shared" si="49"/>
        <v/>
      </c>
      <c r="V123" t="str">
        <f t="shared" si="50"/>
        <v/>
      </c>
      <c r="W123" t="str">
        <f t="shared" si="51"/>
        <v/>
      </c>
      <c r="X123" t="str">
        <f t="shared" si="52"/>
        <v/>
      </c>
      <c r="Y123" t="str">
        <f t="shared" si="53"/>
        <v/>
      </c>
      <c r="Z123" t="str">
        <f t="shared" si="61"/>
        <v/>
      </c>
      <c r="AA123" t="str">
        <f t="shared" si="54"/>
        <v/>
      </c>
      <c r="AB123" t="str">
        <f t="shared" si="55"/>
        <v/>
      </c>
      <c r="AC123" t="str">
        <f t="shared" si="56"/>
        <v/>
      </c>
      <c r="AD123" t="str">
        <f t="shared" si="57"/>
        <v/>
      </c>
      <c r="AE123" t="str">
        <f t="shared" si="58"/>
        <v/>
      </c>
      <c r="AF123" t="str">
        <f t="shared" si="59"/>
        <v/>
      </c>
      <c r="AG123" t="str" cm="1">
        <f t="array" ref="AG123">IF(AJ123="","",IFERROR(RIGHT(AF123,LEN(AF123)-MAX(ISNUMBER(--MID(AF123,_xlfn.SEQUENCE(LEN(AF123)),1))*_xlfn.SEQUENCE(LEN(AF123)))),""))</f>
        <v/>
      </c>
      <c r="AH123" t="str">
        <f t="shared" si="62"/>
        <v/>
      </c>
      <c r="AI123" s="27"/>
    </row>
    <row r="124" spans="2:35" ht="14.4">
      <c r="B124" t="str">
        <f>IF(
  ISBLANK(AJ124),
  "",
  IF(
    LEFT(AF124,1)="S",
    _xlfn.XLOOKUP(LEFT(AF124,3),'MKT name rule'!$B$2:$B$522,'MKT name rule'!$C$2:$C$522,"Not found") &amp; " " &amp; AF124,
    _xlfn.XLOOKUP(LEFT(AF124,3),'MKT name rule'!$B$2:$B$522,'MKT name rule'!$C$2:$C$522,"Not found") &amp; " " &amp; AH124
  )
)</f>
        <v/>
      </c>
      <c r="C124" t="str">
        <f t="shared" si="32"/>
        <v/>
      </c>
      <c r="D124" s="20" t="str">
        <f t="shared" si="33"/>
        <v/>
      </c>
      <c r="E124" s="20" t="str">
        <f t="shared" si="34"/>
        <v/>
      </c>
      <c r="F124" t="str">
        <f t="shared" si="60"/>
        <v/>
      </c>
      <c r="G124" t="str">
        <f t="shared" si="35"/>
        <v/>
      </c>
      <c r="H124" t="str">
        <f t="shared" si="36"/>
        <v/>
      </c>
      <c r="I124" t="str">
        <f t="shared" si="37"/>
        <v/>
      </c>
      <c r="J124" t="str">
        <f t="shared" si="38"/>
        <v/>
      </c>
      <c r="K124" t="str">
        <f t="shared" si="39"/>
        <v/>
      </c>
      <c r="L124" t="str">
        <f t="shared" si="40"/>
        <v/>
      </c>
      <c r="M124" t="str">
        <f t="shared" si="41"/>
        <v/>
      </c>
      <c r="N124" t="str">
        <f t="shared" si="42"/>
        <v/>
      </c>
      <c r="O124" t="str">
        <f t="shared" si="43"/>
        <v/>
      </c>
      <c r="P124" t="str">
        <f t="shared" si="44"/>
        <v/>
      </c>
      <c r="Q124" t="str">
        <f t="shared" si="45"/>
        <v/>
      </c>
      <c r="R124" t="str">
        <f t="shared" si="46"/>
        <v/>
      </c>
      <c r="S124" t="str">
        <f t="shared" si="47"/>
        <v/>
      </c>
      <c r="T124" t="str">
        <f t="shared" si="48"/>
        <v/>
      </c>
      <c r="U124" t="str">
        <f t="shared" si="49"/>
        <v/>
      </c>
      <c r="V124" t="str">
        <f t="shared" si="50"/>
        <v/>
      </c>
      <c r="W124" t="str">
        <f t="shared" si="51"/>
        <v/>
      </c>
      <c r="X124" t="str">
        <f t="shared" si="52"/>
        <v/>
      </c>
      <c r="Y124" t="str">
        <f t="shared" si="53"/>
        <v/>
      </c>
      <c r="Z124" t="str">
        <f t="shared" si="61"/>
        <v/>
      </c>
      <c r="AA124" t="str">
        <f t="shared" si="54"/>
        <v/>
      </c>
      <c r="AB124" t="str">
        <f t="shared" si="55"/>
        <v/>
      </c>
      <c r="AC124" t="str">
        <f t="shared" si="56"/>
        <v/>
      </c>
      <c r="AD124" t="str">
        <f t="shared" si="57"/>
        <v/>
      </c>
      <c r="AE124" t="str">
        <f t="shared" si="58"/>
        <v/>
      </c>
      <c r="AF124" t="str">
        <f t="shared" si="59"/>
        <v/>
      </c>
      <c r="AG124" t="str" cm="1">
        <f t="array" ref="AG124">IF(AJ124="","",IFERROR(RIGHT(AF124,LEN(AF124)-MAX(ISNUMBER(--MID(AF124,_xlfn.SEQUENCE(LEN(AF124)),1))*_xlfn.SEQUENCE(LEN(AF124)))),""))</f>
        <v/>
      </c>
      <c r="AH124" t="str">
        <f t="shared" si="62"/>
        <v/>
      </c>
      <c r="AI124" s="27"/>
    </row>
    <row r="125" spans="2:35" ht="14.4">
      <c r="B125" t="str">
        <f>IF(
  ISBLANK(AJ125),
  "",
  IF(
    LEFT(AF125,1)="S",
    _xlfn.XLOOKUP(LEFT(AF125,3),'MKT name rule'!$B$2:$B$522,'MKT name rule'!$C$2:$C$522,"Not found") &amp; " " &amp; AF125,
    _xlfn.XLOOKUP(LEFT(AF125,3),'MKT name rule'!$B$2:$B$522,'MKT name rule'!$C$2:$C$522,"Not found") &amp; " " &amp; AH125
  )
)</f>
        <v/>
      </c>
      <c r="C125" t="str">
        <f t="shared" si="32"/>
        <v/>
      </c>
      <c r="D125" s="20" t="str">
        <f t="shared" si="33"/>
        <v/>
      </c>
      <c r="E125" s="20" t="str">
        <f t="shared" si="34"/>
        <v/>
      </c>
      <c r="F125" t="str">
        <f t="shared" si="60"/>
        <v/>
      </c>
      <c r="G125" t="str">
        <f t="shared" si="35"/>
        <v/>
      </c>
      <c r="H125" t="str">
        <f t="shared" si="36"/>
        <v/>
      </c>
      <c r="I125" t="str">
        <f t="shared" si="37"/>
        <v/>
      </c>
      <c r="J125" t="str">
        <f t="shared" si="38"/>
        <v/>
      </c>
      <c r="K125" t="str">
        <f t="shared" si="39"/>
        <v/>
      </c>
      <c r="L125" t="str">
        <f t="shared" si="40"/>
        <v/>
      </c>
      <c r="M125" t="str">
        <f t="shared" si="41"/>
        <v/>
      </c>
      <c r="N125" t="str">
        <f t="shared" si="42"/>
        <v/>
      </c>
      <c r="O125" t="str">
        <f t="shared" si="43"/>
        <v/>
      </c>
      <c r="P125" t="str">
        <f t="shared" si="44"/>
        <v/>
      </c>
      <c r="Q125" t="str">
        <f t="shared" si="45"/>
        <v/>
      </c>
      <c r="R125" t="str">
        <f t="shared" si="46"/>
        <v/>
      </c>
      <c r="S125" t="str">
        <f t="shared" si="47"/>
        <v/>
      </c>
      <c r="T125" t="str">
        <f t="shared" si="48"/>
        <v/>
      </c>
      <c r="U125" t="str">
        <f t="shared" si="49"/>
        <v/>
      </c>
      <c r="V125" t="str">
        <f t="shared" si="50"/>
        <v/>
      </c>
      <c r="W125" t="str">
        <f t="shared" si="51"/>
        <v/>
      </c>
      <c r="X125" t="str">
        <f t="shared" si="52"/>
        <v/>
      </c>
      <c r="Y125" t="str">
        <f t="shared" si="53"/>
        <v/>
      </c>
      <c r="Z125" t="str">
        <f t="shared" si="61"/>
        <v/>
      </c>
      <c r="AA125" t="str">
        <f t="shared" si="54"/>
        <v/>
      </c>
      <c r="AB125" t="str">
        <f t="shared" si="55"/>
        <v/>
      </c>
      <c r="AC125" t="str">
        <f t="shared" si="56"/>
        <v/>
      </c>
      <c r="AD125" t="str">
        <f t="shared" si="57"/>
        <v/>
      </c>
      <c r="AE125" t="str">
        <f t="shared" si="58"/>
        <v/>
      </c>
      <c r="AF125" t="str">
        <f t="shared" si="59"/>
        <v/>
      </c>
      <c r="AG125" t="str" cm="1">
        <f t="array" ref="AG125">IF(AJ125="","",IFERROR(RIGHT(AF125,LEN(AF125)-MAX(ISNUMBER(--MID(AF125,_xlfn.SEQUENCE(LEN(AF125)),1))*_xlfn.SEQUENCE(LEN(AF125)))),""))</f>
        <v/>
      </c>
      <c r="AH125" t="str">
        <f t="shared" si="62"/>
        <v/>
      </c>
      <c r="AI125" s="27"/>
    </row>
    <row r="126" spans="2:35" ht="14.4">
      <c r="B126" t="str">
        <f>IF(
  ISBLANK(AJ126),
  "",
  IF(
    LEFT(AF126,1)="S",
    _xlfn.XLOOKUP(LEFT(AF126,3),'MKT name rule'!$B$2:$B$522,'MKT name rule'!$C$2:$C$522,"Not found") &amp; " " &amp; AF126,
    _xlfn.XLOOKUP(LEFT(AF126,3),'MKT name rule'!$B$2:$B$522,'MKT name rule'!$C$2:$C$522,"Not found") &amp; " " &amp; AH126
  )
)</f>
        <v/>
      </c>
      <c r="C126" t="str">
        <f t="shared" si="32"/>
        <v/>
      </c>
      <c r="D126" s="20" t="str">
        <f t="shared" si="33"/>
        <v/>
      </c>
      <c r="E126" s="20" t="str">
        <f t="shared" si="34"/>
        <v/>
      </c>
      <c r="F126" t="str">
        <f t="shared" si="60"/>
        <v/>
      </c>
      <c r="G126" t="str">
        <f t="shared" si="35"/>
        <v/>
      </c>
      <c r="H126" t="str">
        <f t="shared" si="36"/>
        <v/>
      </c>
      <c r="I126" t="str">
        <f t="shared" si="37"/>
        <v/>
      </c>
      <c r="J126" t="str">
        <f t="shared" si="38"/>
        <v/>
      </c>
      <c r="K126" t="str">
        <f t="shared" si="39"/>
        <v/>
      </c>
      <c r="L126" t="str">
        <f t="shared" si="40"/>
        <v/>
      </c>
      <c r="M126" t="str">
        <f t="shared" si="41"/>
        <v/>
      </c>
      <c r="N126" t="str">
        <f t="shared" si="42"/>
        <v/>
      </c>
      <c r="O126" t="str">
        <f t="shared" si="43"/>
        <v/>
      </c>
      <c r="P126" t="str">
        <f t="shared" si="44"/>
        <v/>
      </c>
      <c r="Q126" t="str">
        <f t="shared" si="45"/>
        <v/>
      </c>
      <c r="R126" t="str">
        <f t="shared" si="46"/>
        <v/>
      </c>
      <c r="S126" t="str">
        <f t="shared" si="47"/>
        <v/>
      </c>
      <c r="T126" t="str">
        <f t="shared" si="48"/>
        <v/>
      </c>
      <c r="U126" t="str">
        <f t="shared" si="49"/>
        <v/>
      </c>
      <c r="V126" t="str">
        <f t="shared" si="50"/>
        <v/>
      </c>
      <c r="W126" t="str">
        <f t="shared" si="51"/>
        <v/>
      </c>
      <c r="X126" t="str">
        <f t="shared" si="52"/>
        <v/>
      </c>
      <c r="Y126" t="str">
        <f t="shared" si="53"/>
        <v/>
      </c>
      <c r="Z126" t="str">
        <f t="shared" si="61"/>
        <v/>
      </c>
      <c r="AA126" t="str">
        <f t="shared" si="54"/>
        <v/>
      </c>
      <c r="AB126" t="str">
        <f t="shared" si="55"/>
        <v/>
      </c>
      <c r="AC126" t="str">
        <f t="shared" si="56"/>
        <v/>
      </c>
      <c r="AD126" t="str">
        <f t="shared" si="57"/>
        <v/>
      </c>
      <c r="AE126" t="str">
        <f t="shared" si="58"/>
        <v/>
      </c>
      <c r="AF126" t="str">
        <f t="shared" si="59"/>
        <v/>
      </c>
      <c r="AG126" t="str" cm="1">
        <f t="array" ref="AG126">IF(AJ126="","",IFERROR(RIGHT(AF126,LEN(AF126)-MAX(ISNUMBER(--MID(AF126,_xlfn.SEQUENCE(LEN(AF126)),1))*_xlfn.SEQUENCE(LEN(AF126)))),""))</f>
        <v/>
      </c>
      <c r="AH126" t="str">
        <f t="shared" si="62"/>
        <v/>
      </c>
      <c r="AI126" s="27"/>
    </row>
    <row r="127" spans="2:35" ht="14.4">
      <c r="B127" t="str">
        <f>IF(
  ISBLANK(AJ127),
  "",
  IF(
    LEFT(AF127,1)="S",
    _xlfn.XLOOKUP(LEFT(AF127,3),'MKT name rule'!$B$2:$B$522,'MKT name rule'!$C$2:$C$522,"Not found") &amp; " " &amp; AF127,
    _xlfn.XLOOKUP(LEFT(AF127,3),'MKT name rule'!$B$2:$B$522,'MKT name rule'!$C$2:$C$522,"Not found") &amp; " " &amp; AH127
  )
)</f>
        <v/>
      </c>
      <c r="C127" t="str">
        <f t="shared" si="32"/>
        <v/>
      </c>
      <c r="D127" s="20" t="str">
        <f t="shared" si="33"/>
        <v/>
      </c>
      <c r="E127" s="20" t="str">
        <f t="shared" si="34"/>
        <v/>
      </c>
      <c r="F127" t="str">
        <f t="shared" si="60"/>
        <v/>
      </c>
      <c r="G127" t="str">
        <f t="shared" si="35"/>
        <v/>
      </c>
      <c r="H127" t="str">
        <f t="shared" si="36"/>
        <v/>
      </c>
      <c r="I127" t="str">
        <f t="shared" si="37"/>
        <v/>
      </c>
      <c r="J127" t="str">
        <f t="shared" si="38"/>
        <v/>
      </c>
      <c r="K127" t="str">
        <f t="shared" si="39"/>
        <v/>
      </c>
      <c r="L127" t="str">
        <f t="shared" si="40"/>
        <v/>
      </c>
      <c r="M127" t="str">
        <f t="shared" si="41"/>
        <v/>
      </c>
      <c r="N127" t="str">
        <f t="shared" si="42"/>
        <v/>
      </c>
      <c r="O127" t="str">
        <f t="shared" si="43"/>
        <v/>
      </c>
      <c r="P127" t="str">
        <f t="shared" si="44"/>
        <v/>
      </c>
      <c r="Q127" t="str">
        <f t="shared" si="45"/>
        <v/>
      </c>
      <c r="R127" t="str">
        <f t="shared" si="46"/>
        <v/>
      </c>
      <c r="S127" t="str">
        <f t="shared" si="47"/>
        <v/>
      </c>
      <c r="T127" t="str">
        <f t="shared" si="48"/>
        <v/>
      </c>
      <c r="U127" t="str">
        <f t="shared" si="49"/>
        <v/>
      </c>
      <c r="V127" t="str">
        <f t="shared" si="50"/>
        <v/>
      </c>
      <c r="W127" t="str">
        <f t="shared" si="51"/>
        <v/>
      </c>
      <c r="X127" t="str">
        <f t="shared" si="52"/>
        <v/>
      </c>
      <c r="Y127" t="str">
        <f t="shared" si="53"/>
        <v/>
      </c>
      <c r="Z127" t="str">
        <f t="shared" si="61"/>
        <v/>
      </c>
      <c r="AA127" t="str">
        <f t="shared" si="54"/>
        <v/>
      </c>
      <c r="AB127" t="str">
        <f t="shared" si="55"/>
        <v/>
      </c>
      <c r="AC127" t="str">
        <f t="shared" si="56"/>
        <v/>
      </c>
      <c r="AD127" t="str">
        <f t="shared" si="57"/>
        <v/>
      </c>
      <c r="AE127" t="str">
        <f t="shared" si="58"/>
        <v/>
      </c>
      <c r="AF127" t="str">
        <f t="shared" si="59"/>
        <v/>
      </c>
      <c r="AG127" t="str" cm="1">
        <f t="array" ref="AG127">IF(AJ127="","",IFERROR(RIGHT(AF127,LEN(AF127)-MAX(ISNUMBER(--MID(AF127,_xlfn.SEQUENCE(LEN(AF127)),1))*_xlfn.SEQUENCE(LEN(AF127)))),""))</f>
        <v/>
      </c>
      <c r="AH127" t="str">
        <f t="shared" si="62"/>
        <v/>
      </c>
      <c r="AI127" s="27"/>
    </row>
    <row r="128" spans="2:35" ht="14.4">
      <c r="B128" t="str">
        <f>IF(
  ISBLANK(AJ128),
  "",
  IF(
    LEFT(AF128,1)="S",
    _xlfn.XLOOKUP(LEFT(AF128,3),'MKT name rule'!$B$2:$B$522,'MKT name rule'!$C$2:$C$522,"Not found") &amp; " " &amp; AF128,
    _xlfn.XLOOKUP(LEFT(AF128,3),'MKT name rule'!$B$2:$B$522,'MKT name rule'!$C$2:$C$522,"Not found") &amp; " " &amp; AH128
  )
)</f>
        <v/>
      </c>
      <c r="C128" t="str">
        <f t="shared" si="32"/>
        <v/>
      </c>
      <c r="D128" s="20" t="str">
        <f t="shared" si="33"/>
        <v/>
      </c>
      <c r="E128" s="20" t="str">
        <f t="shared" si="34"/>
        <v/>
      </c>
      <c r="F128" t="str">
        <f t="shared" si="60"/>
        <v/>
      </c>
      <c r="G128" t="str">
        <f t="shared" si="35"/>
        <v/>
      </c>
      <c r="H128" t="str">
        <f t="shared" si="36"/>
        <v/>
      </c>
      <c r="I128" t="str">
        <f t="shared" si="37"/>
        <v/>
      </c>
      <c r="J128" t="str">
        <f t="shared" si="38"/>
        <v/>
      </c>
      <c r="K128" t="str">
        <f t="shared" si="39"/>
        <v/>
      </c>
      <c r="L128" t="str">
        <f t="shared" si="40"/>
        <v/>
      </c>
      <c r="M128" t="str">
        <f t="shared" si="41"/>
        <v/>
      </c>
      <c r="N128" t="str">
        <f t="shared" si="42"/>
        <v/>
      </c>
      <c r="O128" t="str">
        <f t="shared" si="43"/>
        <v/>
      </c>
      <c r="P128" t="str">
        <f t="shared" si="44"/>
        <v/>
      </c>
      <c r="Q128" t="str">
        <f t="shared" si="45"/>
        <v/>
      </c>
      <c r="R128" t="str">
        <f t="shared" si="46"/>
        <v/>
      </c>
      <c r="S128" t="str">
        <f t="shared" si="47"/>
        <v/>
      </c>
      <c r="T128" t="str">
        <f t="shared" si="48"/>
        <v/>
      </c>
      <c r="U128" t="str">
        <f t="shared" si="49"/>
        <v/>
      </c>
      <c r="V128" t="str">
        <f t="shared" si="50"/>
        <v/>
      </c>
      <c r="W128" t="str">
        <f t="shared" si="51"/>
        <v/>
      </c>
      <c r="X128" t="str">
        <f t="shared" si="52"/>
        <v/>
      </c>
      <c r="Y128" t="str">
        <f t="shared" si="53"/>
        <v/>
      </c>
      <c r="Z128" t="str">
        <f t="shared" si="61"/>
        <v/>
      </c>
      <c r="AA128" t="str">
        <f t="shared" si="54"/>
        <v/>
      </c>
      <c r="AB128" t="str">
        <f t="shared" si="55"/>
        <v/>
      </c>
      <c r="AC128" t="str">
        <f t="shared" si="56"/>
        <v/>
      </c>
      <c r="AD128" t="str">
        <f t="shared" si="57"/>
        <v/>
      </c>
      <c r="AE128" t="str">
        <f t="shared" si="58"/>
        <v/>
      </c>
      <c r="AF128" t="str">
        <f t="shared" si="59"/>
        <v/>
      </c>
      <c r="AG128" t="str" cm="1">
        <f t="array" ref="AG128">IF(AJ128="","",IFERROR(RIGHT(AF128,LEN(AF128)-MAX(ISNUMBER(--MID(AF128,_xlfn.SEQUENCE(LEN(AF128)),1))*_xlfn.SEQUENCE(LEN(AF128)))),""))</f>
        <v/>
      </c>
      <c r="AH128" t="str">
        <f t="shared" si="62"/>
        <v/>
      </c>
      <c r="AI128" s="27"/>
    </row>
    <row r="129" spans="2:35" ht="14.4">
      <c r="B129" t="str">
        <f>IF(
  ISBLANK(AJ129),
  "",
  IF(
    LEFT(AF129,1)="S",
    _xlfn.XLOOKUP(LEFT(AF129,3),'MKT name rule'!$B$2:$B$522,'MKT name rule'!$C$2:$C$522,"Not found") &amp; " " &amp; AF129,
    _xlfn.XLOOKUP(LEFT(AF129,3),'MKT name rule'!$B$2:$B$522,'MKT name rule'!$C$2:$C$522,"Not found") &amp; " " &amp; AH129
  )
)</f>
        <v/>
      </c>
      <c r="C129" t="str">
        <f t="shared" si="32"/>
        <v/>
      </c>
      <c r="D129" s="20" t="str">
        <f t="shared" si="33"/>
        <v/>
      </c>
      <c r="E129" s="20" t="str">
        <f t="shared" si="34"/>
        <v/>
      </c>
      <c r="F129" t="str">
        <f t="shared" si="60"/>
        <v/>
      </c>
      <c r="G129" t="str">
        <f t="shared" si="35"/>
        <v/>
      </c>
      <c r="H129" t="str">
        <f t="shared" si="36"/>
        <v/>
      </c>
      <c r="I129" t="str">
        <f t="shared" si="37"/>
        <v/>
      </c>
      <c r="J129" t="str">
        <f t="shared" si="38"/>
        <v/>
      </c>
      <c r="K129" t="str">
        <f t="shared" si="39"/>
        <v/>
      </c>
      <c r="L129" t="str">
        <f t="shared" si="40"/>
        <v/>
      </c>
      <c r="M129" t="str">
        <f t="shared" si="41"/>
        <v/>
      </c>
      <c r="N129" t="str">
        <f t="shared" si="42"/>
        <v/>
      </c>
      <c r="O129" t="str">
        <f t="shared" si="43"/>
        <v/>
      </c>
      <c r="P129" t="str">
        <f t="shared" si="44"/>
        <v/>
      </c>
      <c r="Q129" t="str">
        <f t="shared" si="45"/>
        <v/>
      </c>
      <c r="R129" t="str">
        <f t="shared" si="46"/>
        <v/>
      </c>
      <c r="S129" t="str">
        <f t="shared" si="47"/>
        <v/>
      </c>
      <c r="T129" t="str">
        <f t="shared" si="48"/>
        <v/>
      </c>
      <c r="U129" t="str">
        <f t="shared" si="49"/>
        <v/>
      </c>
      <c r="V129" t="str">
        <f t="shared" si="50"/>
        <v/>
      </c>
      <c r="W129" t="str">
        <f t="shared" si="51"/>
        <v/>
      </c>
      <c r="X129" t="str">
        <f t="shared" si="52"/>
        <v/>
      </c>
      <c r="Y129" t="str">
        <f t="shared" si="53"/>
        <v/>
      </c>
      <c r="Z129" t="str">
        <f t="shared" si="61"/>
        <v/>
      </c>
      <c r="AA129" t="str">
        <f t="shared" si="54"/>
        <v/>
      </c>
      <c r="AB129" t="str">
        <f t="shared" si="55"/>
        <v/>
      </c>
      <c r="AC129" t="str">
        <f t="shared" si="56"/>
        <v/>
      </c>
      <c r="AD129" t="str">
        <f t="shared" si="57"/>
        <v/>
      </c>
      <c r="AE129" t="str">
        <f t="shared" si="58"/>
        <v/>
      </c>
      <c r="AF129" t="str">
        <f t="shared" si="59"/>
        <v/>
      </c>
      <c r="AG129" t="str" cm="1">
        <f t="array" ref="AG129">IF(AJ129="","",IFERROR(RIGHT(AF129,LEN(AF129)-MAX(ISNUMBER(--MID(AF129,_xlfn.SEQUENCE(LEN(AF129)),1))*_xlfn.SEQUENCE(LEN(AF129)))),""))</f>
        <v/>
      </c>
      <c r="AH129" t="str">
        <f t="shared" si="62"/>
        <v/>
      </c>
      <c r="AI129" s="27"/>
    </row>
    <row r="130" spans="2:35" ht="14.4">
      <c r="B130" t="str">
        <f>IF(
  ISBLANK(AJ130),
  "",
  IF(
    LEFT(AF130,1)="S",
    _xlfn.XLOOKUP(LEFT(AF130,3),'MKT name rule'!$B$2:$B$522,'MKT name rule'!$C$2:$C$522,"Not found") &amp; " " &amp; AF130,
    _xlfn.XLOOKUP(LEFT(AF130,3),'MKT name rule'!$B$2:$B$522,'MKT name rule'!$C$2:$C$522,"Not found") &amp; " " &amp; AH130
  )
)</f>
        <v/>
      </c>
      <c r="C130" t="str">
        <f t="shared" ref="C130:C193" si="63">IF(ISBLANK(A130), "", AJ130)</f>
        <v/>
      </c>
      <c r="D130" s="20" t="str">
        <f t="shared" ref="D130:D193" si="64">IF(ISBLANK(A130),"",B130&amp;" ("&amp;Y130&amp;"/"&amp;AB130&amp;"/"&amp;AC130&amp;AA130&amp;"/"&amp;Z130&amp;"/"&amp;AF130&amp;")")</f>
        <v/>
      </c>
      <c r="E130" s="20" t="str">
        <f t="shared" ref="E130:E193" si="65">IF(
  ISBLANK(A130),
  "",
  TRIM(SUBSTITUTE(
    SUBSTITUTE(
      SUBSTITUTE(
        SUBSTITUTE(V130, CHAR(10), ""),
        MID(V130, FIND("(", V130), FIND(")", V130) - FIND("(", V130) + 1),
        ""
      ),
      "Processor", ""
    ),
    "N/A", ""
  ))
)</f>
        <v/>
      </c>
      <c r="F130" t="str">
        <f t="shared" si="60"/>
        <v/>
      </c>
      <c r="G130" t="str">
        <f t="shared" ref="G130:G193" si="66">IF(ISBLANK(A130),"",IF(ISNUMBER(SEARCH("Windows 11 Home",AP130)),"Windows 11 Home",IF(ISNUMBER(SEARCH("Windows 11 Pro",AP130)),"Windows 11 Pro",IF(ISNUMBER(SEARCH("Chrome",AP130)),"ChromeOS",""))))</f>
        <v/>
      </c>
      <c r="H130" t="str">
        <f t="shared" ref="H130:H193" si="67">IF(
  ISBLANK(A130),
  "",
  IF(ISNUMBER(SEARCH("Office", AQ130)), AQ130, "Not Included")
)</f>
        <v/>
      </c>
      <c r="I130" t="str">
        <f t="shared" ref="I130:I193" si="68">IF(ISBLANK(A130), "", "21.5""")</f>
        <v/>
      </c>
      <c r="J130" t="str">
        <f t="shared" ref="J130:J193" si="69">IF(ISBLANK(A130),"","FHD (1920 x 1080) 16:9")</f>
        <v/>
      </c>
      <c r="K130" t="str">
        <f t="shared" ref="K130:K193" si="70">IF(ISBLANK(A130),"","250nits")</f>
        <v/>
      </c>
      <c r="L130" t="str">
        <f t="shared" ref="L130:L193" si="71">IF(ISBLANK(A130), "", AU130)</f>
        <v/>
      </c>
      <c r="M130" t="str">
        <f t="shared" ref="M130:M193" si="72">IF(ISBLANK(A130), "", AZ130)</f>
        <v/>
      </c>
      <c r="N130" t="str">
        <f t="shared" ref="N130:N193" si="73">IF(
  AND(LEN(TRIM(AD130))=0, LEN(TRIM(AE130))=0),
  "",
  IF(LEN(TRIM(AD130))&gt;0, "Front:" &amp; CHAR(10) &amp; AD130 &amp; CHAR(10) &amp; CHAR(10), "") &amp;
  IF(LEN(TRIM(AE130))&gt;0, "Rear:" &amp; CHAR(10) &amp; AE130, "")
)</f>
        <v/>
      </c>
      <c r="O130" t="str">
        <f t="shared" ref="O130:O193" si="74">IF(ISBLANK(A130), "", _xlfn.TEXTBEFORE(BN130, " ("))</f>
        <v/>
      </c>
      <c r="P130" t="str">
        <f t="shared" ref="P130:P193" si="75">IF(ISBLANK(A130), "", _xlfn.TEXTBEFORE(BM130, " ("))</f>
        <v/>
      </c>
      <c r="Q130" t="str">
        <f t="shared" ref="Q130:Q193" si="76">IF(ISBLANK(A130), "", BJ130)</f>
        <v/>
      </c>
      <c r="R130" t="str">
        <f t="shared" ref="R130:R193" si="77">IF(ISBLANK(A130), "", BK130)</f>
        <v/>
      </c>
      <c r="S130" t="str">
        <f t="shared" ref="S130:S193" si="78">IF(ISBLANK(A130),"","No Battery")</f>
        <v/>
      </c>
      <c r="T130" t="str">
        <f t="shared" ref="T130:T193" si="79">IF(ISBLANK(A130), "", IFERROR(_xlfn.TEXTBEFORE(BE130, " power"), "Not Found"))</f>
        <v/>
      </c>
      <c r="U130" t="str">
        <f t="shared" ref="U130:U193" si="80">IF(ISBLANK(A130), "", IF(BQ130 = "N/A", "", BQ130))</f>
        <v/>
      </c>
      <c r="V130" t="str">
        <f t="shared" ref="V130:V193" si="81">IF(ISBLANK(A130), "", AR130)</f>
        <v/>
      </c>
      <c r="W130" t="str">
        <f t="shared" ref="W130:W193" si="82">IF(
  ISBLANK(A130),
  "",
  LEFT(V130, SEARCH("processor", LOWER(V130)) - 1) &amp;
  MID(V130, SEARCH("processor", LOWER(V130)) + 10, FIND(" ", MID(V130, SEARCH("processor", LOWER(V130)) + 10, 20)) - 1)
)</f>
        <v/>
      </c>
      <c r="X130" t="str">
        <f t="shared" ref="X130:X193" si="83">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
      </c>
      <c r="Y130" t="str">
        <f t="shared" ref="Y130:Y193" si="84">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
      </c>
      <c r="Z130" t="str">
        <f t="shared" si="61"/>
        <v/>
      </c>
      <c r="AA130" t="str">
        <f t="shared" ref="AA130:AA193" si="85">IF(
  ISBLANK(F130),
  "",
  IF(
    ISNUMBER(SEARCH("RTX", F130)),
    "/" &amp; LEFT(MID(F130, SEARCH("RTX", F130), 15),
               IFERROR(SEARCH(" ", MID(F130, SEARCH("RTX", F130), 15), 6) - 1, 15)),
    ""
  )
)</f>
        <v/>
      </c>
      <c r="AB130" t="str">
        <f t="shared" ref="AB130:AB193" si="86">IF(
  ISBLANK(A130),
  "",
  LEFT(L130, FIND(" ", L130) - 1)
)</f>
        <v/>
      </c>
      <c r="AC130" t="str">
        <f t="shared" ref="AC130:AC193" si="87">IF(ISBLANK(A130),"",LEFT(M130,FIND(" ",M130)-1))</f>
        <v/>
      </c>
      <c r="AD130" t="str">
        <f t="shared" ref="AD130:AD193" si="88">IF(ISBLANK(A130), "", BF130)</f>
        <v/>
      </c>
      <c r="AE130" t="str">
        <f t="shared" ref="AE130:AE193" si="89">IF(ISBLANK(A130), "", BG130)</f>
        <v/>
      </c>
      <c r="AF130" t="str">
        <f t="shared" ref="AF130:AF193" si="90">IF(ISBLANK(A130),"",IFERROR(_xlfn.TEXTBEFORE(A130, "-"), A130))</f>
        <v/>
      </c>
      <c r="AG130" t="str" cm="1">
        <f t="array" ref="AG130">IF(AJ130="","",IFERROR(RIGHT(AF130,LEN(AF130)-MAX(ISNUMBER(--MID(AF130,_xlfn.SEQUENCE(LEN(AF130)),1))*_xlfn.SEQUENCE(LEN(AF130)))),""))</f>
        <v/>
      </c>
      <c r="AH130" t="str">
        <f t="shared" ref="AH130:AH193" si="91">IF(ISBLANK(AJ130),"",IF(AG130="SE", "SFF",
 IF(AG130="SER", "SFF",
 IF(OR(AG130="MER", AG130="MV"), "Mini Tower",
 IF(AG130="TE", "Tower",
 "Nope")))))</f>
        <v/>
      </c>
      <c r="AI130" s="27"/>
    </row>
    <row r="131" spans="2:35" ht="14.4">
      <c r="B131" t="str">
        <f>IF(
  ISBLANK(AJ131),
  "",
  IF(
    LEFT(AF131,1)="S",
    _xlfn.XLOOKUP(LEFT(AF131,3),'MKT name rule'!$B$2:$B$522,'MKT name rule'!$C$2:$C$522,"Not found") &amp; " " &amp; AF131,
    _xlfn.XLOOKUP(LEFT(AF131,3),'MKT name rule'!$B$2:$B$522,'MKT name rule'!$C$2:$C$522,"Not found") &amp; " " &amp; AH131
  )
)</f>
        <v/>
      </c>
      <c r="C131" t="str">
        <f t="shared" si="63"/>
        <v/>
      </c>
      <c r="D131" s="20" t="str">
        <f t="shared" si="64"/>
        <v/>
      </c>
      <c r="E131" s="20" t="str">
        <f t="shared" si="65"/>
        <v/>
      </c>
      <c r="F131" t="str">
        <f t="shared" ref="F131:F194" si="92">IF(ISBLANK(AK131), "", IF(OR(AX131="", AX131=0), AY131, AX131))</f>
        <v/>
      </c>
      <c r="G131" t="str">
        <f t="shared" si="66"/>
        <v/>
      </c>
      <c r="H131" t="str">
        <f t="shared" si="67"/>
        <v/>
      </c>
      <c r="I131" t="str">
        <f t="shared" si="68"/>
        <v/>
      </c>
      <c r="J131" t="str">
        <f t="shared" si="69"/>
        <v/>
      </c>
      <c r="K131" t="str">
        <f t="shared" si="70"/>
        <v/>
      </c>
      <c r="L131" t="str">
        <f t="shared" si="71"/>
        <v/>
      </c>
      <c r="M131" t="str">
        <f t="shared" si="72"/>
        <v/>
      </c>
      <c r="N131" t="str">
        <f t="shared" si="73"/>
        <v/>
      </c>
      <c r="O131" t="str">
        <f t="shared" si="74"/>
        <v/>
      </c>
      <c r="P131" t="str">
        <f t="shared" si="75"/>
        <v/>
      </c>
      <c r="Q131" t="str">
        <f t="shared" si="76"/>
        <v/>
      </c>
      <c r="R131" t="str">
        <f t="shared" si="77"/>
        <v/>
      </c>
      <c r="S131" t="str">
        <f t="shared" si="78"/>
        <v/>
      </c>
      <c r="T131" t="str">
        <f t="shared" si="79"/>
        <v/>
      </c>
      <c r="U131" t="str">
        <f t="shared" si="80"/>
        <v/>
      </c>
      <c r="V131" t="str">
        <f t="shared" si="81"/>
        <v/>
      </c>
      <c r="W131" t="str">
        <f t="shared" si="82"/>
        <v/>
      </c>
      <c r="X131" t="str">
        <f t="shared" si="83"/>
        <v/>
      </c>
      <c r="Y131" t="str">
        <f t="shared" si="84"/>
        <v/>
      </c>
      <c r="Z131" t="str">
        <f t="shared" ref="Z131:Z194" si="93">IF(ISBLANK(A131), "",SUBSTITUTE(G131, "Windows", "Win"))</f>
        <v/>
      </c>
      <c r="AA131" t="str">
        <f t="shared" si="85"/>
        <v/>
      </c>
      <c r="AB131" t="str">
        <f t="shared" si="86"/>
        <v/>
      </c>
      <c r="AC131" t="str">
        <f t="shared" si="87"/>
        <v/>
      </c>
      <c r="AD131" t="str">
        <f t="shared" si="88"/>
        <v/>
      </c>
      <c r="AE131" t="str">
        <f t="shared" si="89"/>
        <v/>
      </c>
      <c r="AF131" t="str">
        <f t="shared" si="90"/>
        <v/>
      </c>
      <c r="AG131" t="str" cm="1">
        <f t="array" ref="AG131">IF(AJ131="","",IFERROR(RIGHT(AF131,LEN(AF131)-MAX(ISNUMBER(--MID(AF131,_xlfn.SEQUENCE(LEN(AF131)),1))*_xlfn.SEQUENCE(LEN(AF131)))),""))</f>
        <v/>
      </c>
      <c r="AH131" t="str">
        <f t="shared" si="91"/>
        <v/>
      </c>
      <c r="AI131" s="27"/>
    </row>
    <row r="132" spans="2:35" ht="14.4">
      <c r="B132" t="str">
        <f>IF(
  ISBLANK(AJ132),
  "",
  IF(
    LEFT(AF132,1)="S",
    _xlfn.XLOOKUP(LEFT(AF132,3),'MKT name rule'!$B$2:$B$522,'MKT name rule'!$C$2:$C$522,"Not found") &amp; " " &amp; AF132,
    _xlfn.XLOOKUP(LEFT(AF132,3),'MKT name rule'!$B$2:$B$522,'MKT name rule'!$C$2:$C$522,"Not found") &amp; " " &amp; AH132
  )
)</f>
        <v/>
      </c>
      <c r="C132" t="str">
        <f t="shared" si="63"/>
        <v/>
      </c>
      <c r="D132" s="20" t="str">
        <f t="shared" si="64"/>
        <v/>
      </c>
      <c r="E132" s="20" t="str">
        <f t="shared" si="65"/>
        <v/>
      </c>
      <c r="F132" t="str">
        <f t="shared" si="92"/>
        <v/>
      </c>
      <c r="G132" t="str">
        <f t="shared" si="66"/>
        <v/>
      </c>
      <c r="H132" t="str">
        <f t="shared" si="67"/>
        <v/>
      </c>
      <c r="I132" t="str">
        <f t="shared" si="68"/>
        <v/>
      </c>
      <c r="J132" t="str">
        <f t="shared" si="69"/>
        <v/>
      </c>
      <c r="K132" t="str">
        <f t="shared" si="70"/>
        <v/>
      </c>
      <c r="L132" t="str">
        <f t="shared" si="71"/>
        <v/>
      </c>
      <c r="M132" t="str">
        <f t="shared" si="72"/>
        <v/>
      </c>
      <c r="N132" t="str">
        <f t="shared" si="73"/>
        <v/>
      </c>
      <c r="O132" t="str">
        <f t="shared" si="74"/>
        <v/>
      </c>
      <c r="P132" t="str">
        <f t="shared" si="75"/>
        <v/>
      </c>
      <c r="Q132" t="str">
        <f t="shared" si="76"/>
        <v/>
      </c>
      <c r="R132" t="str">
        <f t="shared" si="77"/>
        <v/>
      </c>
      <c r="S132" t="str">
        <f t="shared" si="78"/>
        <v/>
      </c>
      <c r="T132" t="str">
        <f t="shared" si="79"/>
        <v/>
      </c>
      <c r="U132" t="str">
        <f t="shared" si="80"/>
        <v/>
      </c>
      <c r="V132" t="str">
        <f t="shared" si="81"/>
        <v/>
      </c>
      <c r="W132" t="str">
        <f t="shared" si="82"/>
        <v/>
      </c>
      <c r="X132" t="str">
        <f t="shared" si="83"/>
        <v/>
      </c>
      <c r="Y132" t="str">
        <f t="shared" si="84"/>
        <v/>
      </c>
      <c r="Z132" t="str">
        <f t="shared" si="93"/>
        <v/>
      </c>
      <c r="AA132" t="str">
        <f t="shared" si="85"/>
        <v/>
      </c>
      <c r="AB132" t="str">
        <f t="shared" si="86"/>
        <v/>
      </c>
      <c r="AC132" t="str">
        <f t="shared" si="87"/>
        <v/>
      </c>
      <c r="AD132" t="str">
        <f t="shared" si="88"/>
        <v/>
      </c>
      <c r="AE132" t="str">
        <f t="shared" si="89"/>
        <v/>
      </c>
      <c r="AF132" t="str">
        <f t="shared" si="90"/>
        <v/>
      </c>
      <c r="AG132" t="str" cm="1">
        <f t="array" ref="AG132">IF(AJ132="","",IFERROR(RIGHT(AF132,LEN(AF132)-MAX(ISNUMBER(--MID(AF132,_xlfn.SEQUENCE(LEN(AF132)),1))*_xlfn.SEQUENCE(LEN(AF132)))),""))</f>
        <v/>
      </c>
      <c r="AH132" t="str">
        <f t="shared" si="91"/>
        <v/>
      </c>
      <c r="AI132" s="27"/>
    </row>
    <row r="133" spans="2:35" ht="14.4">
      <c r="B133" t="str">
        <f>IF(
  ISBLANK(AJ133),
  "",
  IF(
    LEFT(AF133,1)="S",
    _xlfn.XLOOKUP(LEFT(AF133,3),'MKT name rule'!$B$2:$B$522,'MKT name rule'!$C$2:$C$522,"Not found") &amp; " " &amp; AF133,
    _xlfn.XLOOKUP(LEFT(AF133,3),'MKT name rule'!$B$2:$B$522,'MKT name rule'!$C$2:$C$522,"Not found") &amp; " " &amp; AH133
  )
)</f>
        <v/>
      </c>
      <c r="C133" t="str">
        <f t="shared" si="63"/>
        <v/>
      </c>
      <c r="D133" s="20" t="str">
        <f t="shared" si="64"/>
        <v/>
      </c>
      <c r="E133" s="20" t="str">
        <f t="shared" si="65"/>
        <v/>
      </c>
      <c r="F133" t="str">
        <f t="shared" si="92"/>
        <v/>
      </c>
      <c r="G133" t="str">
        <f t="shared" si="66"/>
        <v/>
      </c>
      <c r="H133" t="str">
        <f t="shared" si="67"/>
        <v/>
      </c>
      <c r="I133" t="str">
        <f t="shared" si="68"/>
        <v/>
      </c>
      <c r="J133" t="str">
        <f t="shared" si="69"/>
        <v/>
      </c>
      <c r="K133" t="str">
        <f t="shared" si="70"/>
        <v/>
      </c>
      <c r="L133" t="str">
        <f t="shared" si="71"/>
        <v/>
      </c>
      <c r="M133" t="str">
        <f t="shared" si="72"/>
        <v/>
      </c>
      <c r="N133" t="str">
        <f t="shared" si="73"/>
        <v/>
      </c>
      <c r="O133" t="str">
        <f t="shared" si="74"/>
        <v/>
      </c>
      <c r="P133" t="str">
        <f t="shared" si="75"/>
        <v/>
      </c>
      <c r="Q133" t="str">
        <f t="shared" si="76"/>
        <v/>
      </c>
      <c r="R133" t="str">
        <f t="shared" si="77"/>
        <v/>
      </c>
      <c r="S133" t="str">
        <f t="shared" si="78"/>
        <v/>
      </c>
      <c r="T133" t="str">
        <f t="shared" si="79"/>
        <v/>
      </c>
      <c r="U133" t="str">
        <f t="shared" si="80"/>
        <v/>
      </c>
      <c r="V133" t="str">
        <f t="shared" si="81"/>
        <v/>
      </c>
      <c r="W133" t="str">
        <f t="shared" si="82"/>
        <v/>
      </c>
      <c r="X133" t="str">
        <f t="shared" si="83"/>
        <v/>
      </c>
      <c r="Y133" t="str">
        <f t="shared" si="84"/>
        <v/>
      </c>
      <c r="Z133" t="str">
        <f t="shared" si="93"/>
        <v/>
      </c>
      <c r="AA133" t="str">
        <f t="shared" si="85"/>
        <v/>
      </c>
      <c r="AB133" t="str">
        <f t="shared" si="86"/>
        <v/>
      </c>
      <c r="AC133" t="str">
        <f t="shared" si="87"/>
        <v/>
      </c>
      <c r="AD133" t="str">
        <f t="shared" si="88"/>
        <v/>
      </c>
      <c r="AE133" t="str">
        <f t="shared" si="89"/>
        <v/>
      </c>
      <c r="AF133" t="str">
        <f t="shared" si="90"/>
        <v/>
      </c>
      <c r="AG133" t="str" cm="1">
        <f t="array" ref="AG133">IF(AJ133="","",IFERROR(RIGHT(AF133,LEN(AF133)-MAX(ISNUMBER(--MID(AF133,_xlfn.SEQUENCE(LEN(AF133)),1))*_xlfn.SEQUENCE(LEN(AF133)))),""))</f>
        <v/>
      </c>
      <c r="AH133" t="str">
        <f t="shared" si="91"/>
        <v/>
      </c>
      <c r="AI133" s="27"/>
    </row>
    <row r="134" spans="2:35" ht="14.4">
      <c r="B134" t="str">
        <f>IF(
  ISBLANK(AJ134),
  "",
  IF(
    LEFT(AF134,1)="S",
    _xlfn.XLOOKUP(LEFT(AF134,3),'MKT name rule'!$B$2:$B$522,'MKT name rule'!$C$2:$C$522,"Not found") &amp; " " &amp; AF134,
    _xlfn.XLOOKUP(LEFT(AF134,3),'MKT name rule'!$B$2:$B$522,'MKT name rule'!$C$2:$C$522,"Not found") &amp; " " &amp; AH134
  )
)</f>
        <v/>
      </c>
      <c r="C134" t="str">
        <f t="shared" si="63"/>
        <v/>
      </c>
      <c r="D134" s="20" t="str">
        <f t="shared" si="64"/>
        <v/>
      </c>
      <c r="E134" s="20" t="str">
        <f t="shared" si="65"/>
        <v/>
      </c>
      <c r="F134" t="str">
        <f t="shared" si="92"/>
        <v/>
      </c>
      <c r="G134" t="str">
        <f t="shared" si="66"/>
        <v/>
      </c>
      <c r="H134" t="str">
        <f t="shared" si="67"/>
        <v/>
      </c>
      <c r="I134" t="str">
        <f t="shared" si="68"/>
        <v/>
      </c>
      <c r="J134" t="str">
        <f t="shared" si="69"/>
        <v/>
      </c>
      <c r="K134" t="str">
        <f t="shared" si="70"/>
        <v/>
      </c>
      <c r="L134" t="str">
        <f t="shared" si="71"/>
        <v/>
      </c>
      <c r="M134" t="str">
        <f t="shared" si="72"/>
        <v/>
      </c>
      <c r="N134" t="str">
        <f t="shared" si="73"/>
        <v/>
      </c>
      <c r="O134" t="str">
        <f t="shared" si="74"/>
        <v/>
      </c>
      <c r="P134" t="str">
        <f t="shared" si="75"/>
        <v/>
      </c>
      <c r="Q134" t="str">
        <f t="shared" si="76"/>
        <v/>
      </c>
      <c r="R134" t="str">
        <f t="shared" si="77"/>
        <v/>
      </c>
      <c r="S134" t="str">
        <f t="shared" si="78"/>
        <v/>
      </c>
      <c r="T134" t="str">
        <f t="shared" si="79"/>
        <v/>
      </c>
      <c r="U134" t="str">
        <f t="shared" si="80"/>
        <v/>
      </c>
      <c r="V134" t="str">
        <f t="shared" si="81"/>
        <v/>
      </c>
      <c r="W134" t="str">
        <f t="shared" si="82"/>
        <v/>
      </c>
      <c r="X134" t="str">
        <f t="shared" si="83"/>
        <v/>
      </c>
      <c r="Y134" t="str">
        <f t="shared" si="84"/>
        <v/>
      </c>
      <c r="Z134" t="str">
        <f t="shared" si="93"/>
        <v/>
      </c>
      <c r="AA134" t="str">
        <f t="shared" si="85"/>
        <v/>
      </c>
      <c r="AB134" t="str">
        <f t="shared" si="86"/>
        <v/>
      </c>
      <c r="AC134" t="str">
        <f t="shared" si="87"/>
        <v/>
      </c>
      <c r="AD134" t="str">
        <f t="shared" si="88"/>
        <v/>
      </c>
      <c r="AE134" t="str">
        <f t="shared" si="89"/>
        <v/>
      </c>
      <c r="AF134" t="str">
        <f t="shared" si="90"/>
        <v/>
      </c>
      <c r="AG134" t="str" cm="1">
        <f t="array" ref="AG134">IF(AJ134="","",IFERROR(RIGHT(AF134,LEN(AF134)-MAX(ISNUMBER(--MID(AF134,_xlfn.SEQUENCE(LEN(AF134)),1))*_xlfn.SEQUENCE(LEN(AF134)))),""))</f>
        <v/>
      </c>
      <c r="AH134" t="str">
        <f t="shared" si="91"/>
        <v/>
      </c>
      <c r="AI134" s="27"/>
    </row>
    <row r="135" spans="2:35" ht="14.4">
      <c r="B135" t="str">
        <f>IF(
  ISBLANK(AJ135),
  "",
  IF(
    LEFT(AF135,1)="S",
    _xlfn.XLOOKUP(LEFT(AF135,3),'MKT name rule'!$B$2:$B$522,'MKT name rule'!$C$2:$C$522,"Not found") &amp; " " &amp; AF135,
    _xlfn.XLOOKUP(LEFT(AF135,3),'MKT name rule'!$B$2:$B$522,'MKT name rule'!$C$2:$C$522,"Not found") &amp; " " &amp; AH135
  )
)</f>
        <v/>
      </c>
      <c r="C135" t="str">
        <f t="shared" si="63"/>
        <v/>
      </c>
      <c r="D135" s="20" t="str">
        <f t="shared" si="64"/>
        <v/>
      </c>
      <c r="E135" s="20" t="str">
        <f t="shared" si="65"/>
        <v/>
      </c>
      <c r="F135" t="str">
        <f t="shared" si="92"/>
        <v/>
      </c>
      <c r="G135" t="str">
        <f t="shared" si="66"/>
        <v/>
      </c>
      <c r="H135" t="str">
        <f t="shared" si="67"/>
        <v/>
      </c>
      <c r="I135" t="str">
        <f t="shared" si="68"/>
        <v/>
      </c>
      <c r="J135" t="str">
        <f t="shared" si="69"/>
        <v/>
      </c>
      <c r="K135" t="str">
        <f t="shared" si="70"/>
        <v/>
      </c>
      <c r="L135" t="str">
        <f t="shared" si="71"/>
        <v/>
      </c>
      <c r="M135" t="str">
        <f t="shared" si="72"/>
        <v/>
      </c>
      <c r="N135" t="str">
        <f t="shared" si="73"/>
        <v/>
      </c>
      <c r="O135" t="str">
        <f t="shared" si="74"/>
        <v/>
      </c>
      <c r="P135" t="str">
        <f t="shared" si="75"/>
        <v/>
      </c>
      <c r="Q135" t="str">
        <f t="shared" si="76"/>
        <v/>
      </c>
      <c r="R135" t="str">
        <f t="shared" si="77"/>
        <v/>
      </c>
      <c r="S135" t="str">
        <f t="shared" si="78"/>
        <v/>
      </c>
      <c r="T135" t="str">
        <f t="shared" si="79"/>
        <v/>
      </c>
      <c r="U135" t="str">
        <f t="shared" si="80"/>
        <v/>
      </c>
      <c r="V135" t="str">
        <f t="shared" si="81"/>
        <v/>
      </c>
      <c r="W135" t="str">
        <f t="shared" si="82"/>
        <v/>
      </c>
      <c r="X135" t="str">
        <f t="shared" si="83"/>
        <v/>
      </c>
      <c r="Y135" t="str">
        <f t="shared" si="84"/>
        <v/>
      </c>
      <c r="Z135" t="str">
        <f t="shared" si="93"/>
        <v/>
      </c>
      <c r="AA135" t="str">
        <f t="shared" si="85"/>
        <v/>
      </c>
      <c r="AB135" t="str">
        <f t="shared" si="86"/>
        <v/>
      </c>
      <c r="AC135" t="str">
        <f t="shared" si="87"/>
        <v/>
      </c>
      <c r="AD135" t="str">
        <f t="shared" si="88"/>
        <v/>
      </c>
      <c r="AE135" t="str">
        <f t="shared" si="89"/>
        <v/>
      </c>
      <c r="AF135" t="str">
        <f t="shared" si="90"/>
        <v/>
      </c>
      <c r="AG135" t="str" cm="1">
        <f t="array" ref="AG135">IF(AJ135="","",IFERROR(RIGHT(AF135,LEN(AF135)-MAX(ISNUMBER(--MID(AF135,_xlfn.SEQUENCE(LEN(AF135)),1))*_xlfn.SEQUENCE(LEN(AF135)))),""))</f>
        <v/>
      </c>
      <c r="AH135" t="str">
        <f t="shared" si="91"/>
        <v/>
      </c>
      <c r="AI135" s="27"/>
    </row>
    <row r="136" spans="2:35" ht="14.4">
      <c r="B136" t="str">
        <f>IF(
  ISBLANK(AJ136),
  "",
  IF(
    LEFT(AF136,1)="S",
    _xlfn.XLOOKUP(LEFT(AF136,3),'MKT name rule'!$B$2:$B$522,'MKT name rule'!$C$2:$C$522,"Not found") &amp; " " &amp; AF136,
    _xlfn.XLOOKUP(LEFT(AF136,3),'MKT name rule'!$B$2:$B$522,'MKT name rule'!$C$2:$C$522,"Not found") &amp; " " &amp; AH136
  )
)</f>
        <v/>
      </c>
      <c r="C136" t="str">
        <f t="shared" si="63"/>
        <v/>
      </c>
      <c r="D136" s="20" t="str">
        <f t="shared" si="64"/>
        <v/>
      </c>
      <c r="E136" s="20" t="str">
        <f t="shared" si="65"/>
        <v/>
      </c>
      <c r="F136" t="str">
        <f t="shared" si="92"/>
        <v/>
      </c>
      <c r="G136" t="str">
        <f t="shared" si="66"/>
        <v/>
      </c>
      <c r="H136" t="str">
        <f t="shared" si="67"/>
        <v/>
      </c>
      <c r="I136" t="str">
        <f t="shared" si="68"/>
        <v/>
      </c>
      <c r="J136" t="str">
        <f t="shared" si="69"/>
        <v/>
      </c>
      <c r="K136" t="str">
        <f t="shared" si="70"/>
        <v/>
      </c>
      <c r="L136" t="str">
        <f t="shared" si="71"/>
        <v/>
      </c>
      <c r="M136" t="str">
        <f t="shared" si="72"/>
        <v/>
      </c>
      <c r="N136" t="str">
        <f t="shared" si="73"/>
        <v/>
      </c>
      <c r="O136" t="str">
        <f t="shared" si="74"/>
        <v/>
      </c>
      <c r="P136" t="str">
        <f t="shared" si="75"/>
        <v/>
      </c>
      <c r="Q136" t="str">
        <f t="shared" si="76"/>
        <v/>
      </c>
      <c r="R136" t="str">
        <f t="shared" si="77"/>
        <v/>
      </c>
      <c r="S136" t="str">
        <f t="shared" si="78"/>
        <v/>
      </c>
      <c r="T136" t="str">
        <f t="shared" si="79"/>
        <v/>
      </c>
      <c r="U136" t="str">
        <f t="shared" si="80"/>
        <v/>
      </c>
      <c r="V136" t="str">
        <f t="shared" si="81"/>
        <v/>
      </c>
      <c r="W136" t="str">
        <f t="shared" si="82"/>
        <v/>
      </c>
      <c r="X136" t="str">
        <f t="shared" si="83"/>
        <v/>
      </c>
      <c r="Y136" t="str">
        <f t="shared" si="84"/>
        <v/>
      </c>
      <c r="Z136" t="str">
        <f t="shared" si="93"/>
        <v/>
      </c>
      <c r="AA136" t="str">
        <f t="shared" si="85"/>
        <v/>
      </c>
      <c r="AB136" t="str">
        <f t="shared" si="86"/>
        <v/>
      </c>
      <c r="AC136" t="str">
        <f t="shared" si="87"/>
        <v/>
      </c>
      <c r="AD136" t="str">
        <f t="shared" si="88"/>
        <v/>
      </c>
      <c r="AE136" t="str">
        <f t="shared" si="89"/>
        <v/>
      </c>
      <c r="AF136" t="str">
        <f t="shared" si="90"/>
        <v/>
      </c>
      <c r="AG136" t="str" cm="1">
        <f t="array" ref="AG136">IF(AJ136="","",IFERROR(RIGHT(AF136,LEN(AF136)-MAX(ISNUMBER(--MID(AF136,_xlfn.SEQUENCE(LEN(AF136)),1))*_xlfn.SEQUENCE(LEN(AF136)))),""))</f>
        <v/>
      </c>
      <c r="AH136" t="str">
        <f t="shared" si="91"/>
        <v/>
      </c>
      <c r="AI136" s="27"/>
    </row>
    <row r="137" spans="2:35" ht="14.4">
      <c r="B137" t="str">
        <f>IF(
  ISBLANK(AJ137),
  "",
  IF(
    LEFT(AF137,1)="S",
    _xlfn.XLOOKUP(LEFT(AF137,3),'MKT name rule'!$B$2:$B$522,'MKT name rule'!$C$2:$C$522,"Not found") &amp; " " &amp; AF137,
    _xlfn.XLOOKUP(LEFT(AF137,3),'MKT name rule'!$B$2:$B$522,'MKT name rule'!$C$2:$C$522,"Not found") &amp; " " &amp; AH137
  )
)</f>
        <v/>
      </c>
      <c r="C137" t="str">
        <f t="shared" si="63"/>
        <v/>
      </c>
      <c r="D137" s="20" t="str">
        <f t="shared" si="64"/>
        <v/>
      </c>
      <c r="E137" s="20" t="str">
        <f t="shared" si="65"/>
        <v/>
      </c>
      <c r="F137" t="str">
        <f t="shared" si="92"/>
        <v/>
      </c>
      <c r="G137" t="str">
        <f t="shared" si="66"/>
        <v/>
      </c>
      <c r="H137" t="str">
        <f t="shared" si="67"/>
        <v/>
      </c>
      <c r="I137" t="str">
        <f t="shared" si="68"/>
        <v/>
      </c>
      <c r="J137" t="str">
        <f t="shared" si="69"/>
        <v/>
      </c>
      <c r="K137" t="str">
        <f t="shared" si="70"/>
        <v/>
      </c>
      <c r="L137" t="str">
        <f t="shared" si="71"/>
        <v/>
      </c>
      <c r="M137" t="str">
        <f t="shared" si="72"/>
        <v/>
      </c>
      <c r="N137" t="str">
        <f t="shared" si="73"/>
        <v/>
      </c>
      <c r="O137" t="str">
        <f t="shared" si="74"/>
        <v/>
      </c>
      <c r="P137" t="str">
        <f t="shared" si="75"/>
        <v/>
      </c>
      <c r="Q137" t="str">
        <f t="shared" si="76"/>
        <v/>
      </c>
      <c r="R137" t="str">
        <f t="shared" si="77"/>
        <v/>
      </c>
      <c r="S137" t="str">
        <f t="shared" si="78"/>
        <v/>
      </c>
      <c r="T137" t="str">
        <f t="shared" si="79"/>
        <v/>
      </c>
      <c r="U137" t="str">
        <f t="shared" si="80"/>
        <v/>
      </c>
      <c r="V137" t="str">
        <f t="shared" si="81"/>
        <v/>
      </c>
      <c r="W137" t="str">
        <f t="shared" si="82"/>
        <v/>
      </c>
      <c r="X137" t="str">
        <f t="shared" si="83"/>
        <v/>
      </c>
      <c r="Y137" t="str">
        <f t="shared" si="84"/>
        <v/>
      </c>
      <c r="Z137" t="str">
        <f t="shared" si="93"/>
        <v/>
      </c>
      <c r="AA137" t="str">
        <f t="shared" si="85"/>
        <v/>
      </c>
      <c r="AB137" t="str">
        <f t="shared" si="86"/>
        <v/>
      </c>
      <c r="AC137" t="str">
        <f t="shared" si="87"/>
        <v/>
      </c>
      <c r="AD137" t="str">
        <f t="shared" si="88"/>
        <v/>
      </c>
      <c r="AE137" t="str">
        <f t="shared" si="89"/>
        <v/>
      </c>
      <c r="AF137" t="str">
        <f t="shared" si="90"/>
        <v/>
      </c>
      <c r="AG137" t="str" cm="1">
        <f t="array" ref="AG137">IF(AJ137="","",IFERROR(RIGHT(AF137,LEN(AF137)-MAX(ISNUMBER(--MID(AF137,_xlfn.SEQUENCE(LEN(AF137)),1))*_xlfn.SEQUENCE(LEN(AF137)))),""))</f>
        <v/>
      </c>
      <c r="AH137" t="str">
        <f t="shared" si="91"/>
        <v/>
      </c>
      <c r="AI137" s="27"/>
    </row>
    <row r="138" spans="2:35" ht="14.4">
      <c r="B138" t="str">
        <f>IF(
  ISBLANK(AJ138),
  "",
  IF(
    LEFT(AF138,1)="S",
    _xlfn.XLOOKUP(LEFT(AF138,3),'MKT name rule'!$B$2:$B$522,'MKT name rule'!$C$2:$C$522,"Not found") &amp; " " &amp; AF138,
    _xlfn.XLOOKUP(LEFT(AF138,3),'MKT name rule'!$B$2:$B$522,'MKT name rule'!$C$2:$C$522,"Not found") &amp; " " &amp; AH138
  )
)</f>
        <v/>
      </c>
      <c r="C138" t="str">
        <f t="shared" si="63"/>
        <v/>
      </c>
      <c r="D138" s="20" t="str">
        <f t="shared" si="64"/>
        <v/>
      </c>
      <c r="E138" s="20" t="str">
        <f t="shared" si="65"/>
        <v/>
      </c>
      <c r="F138" t="str">
        <f t="shared" si="92"/>
        <v/>
      </c>
      <c r="G138" t="str">
        <f t="shared" si="66"/>
        <v/>
      </c>
      <c r="H138" t="str">
        <f t="shared" si="67"/>
        <v/>
      </c>
      <c r="I138" t="str">
        <f t="shared" si="68"/>
        <v/>
      </c>
      <c r="J138" t="str">
        <f t="shared" si="69"/>
        <v/>
      </c>
      <c r="K138" t="str">
        <f t="shared" si="70"/>
        <v/>
      </c>
      <c r="L138" t="str">
        <f t="shared" si="71"/>
        <v/>
      </c>
      <c r="M138" t="str">
        <f t="shared" si="72"/>
        <v/>
      </c>
      <c r="N138" t="str">
        <f t="shared" si="73"/>
        <v/>
      </c>
      <c r="O138" t="str">
        <f t="shared" si="74"/>
        <v/>
      </c>
      <c r="P138" t="str">
        <f t="shared" si="75"/>
        <v/>
      </c>
      <c r="Q138" t="str">
        <f t="shared" si="76"/>
        <v/>
      </c>
      <c r="R138" t="str">
        <f t="shared" si="77"/>
        <v/>
      </c>
      <c r="S138" t="str">
        <f t="shared" si="78"/>
        <v/>
      </c>
      <c r="T138" t="str">
        <f t="shared" si="79"/>
        <v/>
      </c>
      <c r="U138" t="str">
        <f t="shared" si="80"/>
        <v/>
      </c>
      <c r="V138" t="str">
        <f t="shared" si="81"/>
        <v/>
      </c>
      <c r="W138" t="str">
        <f t="shared" si="82"/>
        <v/>
      </c>
      <c r="X138" t="str">
        <f t="shared" si="83"/>
        <v/>
      </c>
      <c r="Y138" t="str">
        <f t="shared" si="84"/>
        <v/>
      </c>
      <c r="Z138" t="str">
        <f t="shared" si="93"/>
        <v/>
      </c>
      <c r="AA138" t="str">
        <f t="shared" si="85"/>
        <v/>
      </c>
      <c r="AB138" t="str">
        <f t="shared" si="86"/>
        <v/>
      </c>
      <c r="AC138" t="str">
        <f t="shared" si="87"/>
        <v/>
      </c>
      <c r="AD138" t="str">
        <f t="shared" si="88"/>
        <v/>
      </c>
      <c r="AE138" t="str">
        <f t="shared" si="89"/>
        <v/>
      </c>
      <c r="AF138" t="str">
        <f t="shared" si="90"/>
        <v/>
      </c>
      <c r="AG138" t="str" cm="1">
        <f t="array" ref="AG138">IF(AJ138="","",IFERROR(RIGHT(AF138,LEN(AF138)-MAX(ISNUMBER(--MID(AF138,_xlfn.SEQUENCE(LEN(AF138)),1))*_xlfn.SEQUENCE(LEN(AF138)))),""))</f>
        <v/>
      </c>
      <c r="AH138" t="str">
        <f t="shared" si="91"/>
        <v/>
      </c>
      <c r="AI138" s="27"/>
    </row>
    <row r="139" spans="2:35" ht="14.4">
      <c r="B139" t="str">
        <f>IF(
  ISBLANK(AJ139),
  "",
  IF(
    LEFT(AF139,1)="S",
    _xlfn.XLOOKUP(LEFT(AF139,3),'MKT name rule'!$B$2:$B$522,'MKT name rule'!$C$2:$C$522,"Not found") &amp; " " &amp; AF139,
    _xlfn.XLOOKUP(LEFT(AF139,3),'MKT name rule'!$B$2:$B$522,'MKT name rule'!$C$2:$C$522,"Not found") &amp; " " &amp; AH139
  )
)</f>
        <v/>
      </c>
      <c r="C139" t="str">
        <f t="shared" si="63"/>
        <v/>
      </c>
      <c r="D139" s="20" t="str">
        <f t="shared" si="64"/>
        <v/>
      </c>
      <c r="E139" s="20" t="str">
        <f t="shared" si="65"/>
        <v/>
      </c>
      <c r="F139" t="str">
        <f t="shared" si="92"/>
        <v/>
      </c>
      <c r="G139" t="str">
        <f t="shared" si="66"/>
        <v/>
      </c>
      <c r="H139" t="str">
        <f t="shared" si="67"/>
        <v/>
      </c>
      <c r="I139" t="str">
        <f t="shared" si="68"/>
        <v/>
      </c>
      <c r="J139" t="str">
        <f t="shared" si="69"/>
        <v/>
      </c>
      <c r="K139" t="str">
        <f t="shared" si="70"/>
        <v/>
      </c>
      <c r="L139" t="str">
        <f t="shared" si="71"/>
        <v/>
      </c>
      <c r="M139" t="str">
        <f t="shared" si="72"/>
        <v/>
      </c>
      <c r="N139" t="str">
        <f t="shared" si="73"/>
        <v/>
      </c>
      <c r="O139" t="str">
        <f t="shared" si="74"/>
        <v/>
      </c>
      <c r="P139" t="str">
        <f t="shared" si="75"/>
        <v/>
      </c>
      <c r="Q139" t="str">
        <f t="shared" si="76"/>
        <v/>
      </c>
      <c r="R139" t="str">
        <f t="shared" si="77"/>
        <v/>
      </c>
      <c r="S139" t="str">
        <f t="shared" si="78"/>
        <v/>
      </c>
      <c r="T139" t="str">
        <f t="shared" si="79"/>
        <v/>
      </c>
      <c r="U139" t="str">
        <f t="shared" si="80"/>
        <v/>
      </c>
      <c r="V139" t="str">
        <f t="shared" si="81"/>
        <v/>
      </c>
      <c r="W139" t="str">
        <f t="shared" si="82"/>
        <v/>
      </c>
      <c r="X139" t="str">
        <f t="shared" si="83"/>
        <v/>
      </c>
      <c r="Y139" t="str">
        <f t="shared" si="84"/>
        <v/>
      </c>
      <c r="Z139" t="str">
        <f t="shared" si="93"/>
        <v/>
      </c>
      <c r="AA139" t="str">
        <f t="shared" si="85"/>
        <v/>
      </c>
      <c r="AB139" t="str">
        <f t="shared" si="86"/>
        <v/>
      </c>
      <c r="AC139" t="str">
        <f t="shared" si="87"/>
        <v/>
      </c>
      <c r="AD139" t="str">
        <f t="shared" si="88"/>
        <v/>
      </c>
      <c r="AE139" t="str">
        <f t="shared" si="89"/>
        <v/>
      </c>
      <c r="AF139" t="str">
        <f t="shared" si="90"/>
        <v/>
      </c>
      <c r="AG139" t="str" cm="1">
        <f t="array" ref="AG139">IF(AJ139="","",IFERROR(RIGHT(AF139,LEN(AF139)-MAX(ISNUMBER(--MID(AF139,_xlfn.SEQUENCE(LEN(AF139)),1))*_xlfn.SEQUENCE(LEN(AF139)))),""))</f>
        <v/>
      </c>
      <c r="AH139" t="str">
        <f t="shared" si="91"/>
        <v/>
      </c>
      <c r="AI139" s="27"/>
    </row>
    <row r="140" spans="2:35" ht="14.4">
      <c r="B140" t="str">
        <f>IF(
  ISBLANK(AJ140),
  "",
  IF(
    LEFT(AF140,1)="S",
    _xlfn.XLOOKUP(LEFT(AF140,3),'MKT name rule'!$B$2:$B$522,'MKT name rule'!$C$2:$C$522,"Not found") &amp; " " &amp; AF140,
    _xlfn.XLOOKUP(LEFT(AF140,3),'MKT name rule'!$B$2:$B$522,'MKT name rule'!$C$2:$C$522,"Not found") &amp; " " &amp; AH140
  )
)</f>
        <v/>
      </c>
      <c r="C140" t="str">
        <f t="shared" si="63"/>
        <v/>
      </c>
      <c r="D140" s="20" t="str">
        <f t="shared" si="64"/>
        <v/>
      </c>
      <c r="E140" s="20" t="str">
        <f t="shared" si="65"/>
        <v/>
      </c>
      <c r="F140" t="str">
        <f t="shared" si="92"/>
        <v/>
      </c>
      <c r="G140" t="str">
        <f t="shared" si="66"/>
        <v/>
      </c>
      <c r="H140" t="str">
        <f t="shared" si="67"/>
        <v/>
      </c>
      <c r="I140" t="str">
        <f t="shared" si="68"/>
        <v/>
      </c>
      <c r="J140" t="str">
        <f t="shared" si="69"/>
        <v/>
      </c>
      <c r="K140" t="str">
        <f t="shared" si="70"/>
        <v/>
      </c>
      <c r="L140" t="str">
        <f t="shared" si="71"/>
        <v/>
      </c>
      <c r="M140" t="str">
        <f t="shared" si="72"/>
        <v/>
      </c>
      <c r="N140" t="str">
        <f t="shared" si="73"/>
        <v/>
      </c>
      <c r="O140" t="str">
        <f t="shared" si="74"/>
        <v/>
      </c>
      <c r="P140" t="str">
        <f t="shared" si="75"/>
        <v/>
      </c>
      <c r="Q140" t="str">
        <f t="shared" si="76"/>
        <v/>
      </c>
      <c r="R140" t="str">
        <f t="shared" si="77"/>
        <v/>
      </c>
      <c r="S140" t="str">
        <f t="shared" si="78"/>
        <v/>
      </c>
      <c r="T140" t="str">
        <f t="shared" si="79"/>
        <v/>
      </c>
      <c r="U140" t="str">
        <f t="shared" si="80"/>
        <v/>
      </c>
      <c r="V140" t="str">
        <f t="shared" si="81"/>
        <v/>
      </c>
      <c r="W140" t="str">
        <f t="shared" si="82"/>
        <v/>
      </c>
      <c r="X140" t="str">
        <f t="shared" si="83"/>
        <v/>
      </c>
      <c r="Y140" t="str">
        <f t="shared" si="84"/>
        <v/>
      </c>
      <c r="Z140" t="str">
        <f t="shared" si="93"/>
        <v/>
      </c>
      <c r="AA140" t="str">
        <f t="shared" si="85"/>
        <v/>
      </c>
      <c r="AB140" t="str">
        <f t="shared" si="86"/>
        <v/>
      </c>
      <c r="AC140" t="str">
        <f t="shared" si="87"/>
        <v/>
      </c>
      <c r="AD140" t="str">
        <f t="shared" si="88"/>
        <v/>
      </c>
      <c r="AE140" t="str">
        <f t="shared" si="89"/>
        <v/>
      </c>
      <c r="AF140" t="str">
        <f t="shared" si="90"/>
        <v/>
      </c>
      <c r="AG140" t="str" cm="1">
        <f t="array" ref="AG140">IF(AJ140="","",IFERROR(RIGHT(AF140,LEN(AF140)-MAX(ISNUMBER(--MID(AF140,_xlfn.SEQUENCE(LEN(AF140)),1))*_xlfn.SEQUENCE(LEN(AF140)))),""))</f>
        <v/>
      </c>
      <c r="AH140" t="str">
        <f t="shared" si="91"/>
        <v/>
      </c>
      <c r="AI140" s="27"/>
    </row>
    <row r="141" spans="2:35" ht="14.4">
      <c r="B141" t="str">
        <f>IF(
  ISBLANK(AJ141),
  "",
  IF(
    LEFT(AF141,1)="S",
    _xlfn.XLOOKUP(LEFT(AF141,3),'MKT name rule'!$B$2:$B$522,'MKT name rule'!$C$2:$C$522,"Not found") &amp; " " &amp; AF141,
    _xlfn.XLOOKUP(LEFT(AF141,3),'MKT name rule'!$B$2:$B$522,'MKT name rule'!$C$2:$C$522,"Not found") &amp; " " &amp; AH141
  )
)</f>
        <v/>
      </c>
      <c r="C141" t="str">
        <f t="shared" si="63"/>
        <v/>
      </c>
      <c r="D141" s="20" t="str">
        <f t="shared" si="64"/>
        <v/>
      </c>
      <c r="E141" s="20" t="str">
        <f t="shared" si="65"/>
        <v/>
      </c>
      <c r="F141" t="str">
        <f t="shared" si="92"/>
        <v/>
      </c>
      <c r="G141" t="str">
        <f t="shared" si="66"/>
        <v/>
      </c>
      <c r="H141" t="str">
        <f t="shared" si="67"/>
        <v/>
      </c>
      <c r="I141" t="str">
        <f t="shared" si="68"/>
        <v/>
      </c>
      <c r="J141" t="str">
        <f t="shared" si="69"/>
        <v/>
      </c>
      <c r="K141" t="str">
        <f t="shared" si="70"/>
        <v/>
      </c>
      <c r="L141" t="str">
        <f t="shared" si="71"/>
        <v/>
      </c>
      <c r="M141" t="str">
        <f t="shared" si="72"/>
        <v/>
      </c>
      <c r="N141" t="str">
        <f t="shared" si="73"/>
        <v/>
      </c>
      <c r="O141" t="str">
        <f t="shared" si="74"/>
        <v/>
      </c>
      <c r="P141" t="str">
        <f t="shared" si="75"/>
        <v/>
      </c>
      <c r="Q141" t="str">
        <f t="shared" si="76"/>
        <v/>
      </c>
      <c r="R141" t="str">
        <f t="shared" si="77"/>
        <v/>
      </c>
      <c r="S141" t="str">
        <f t="shared" si="78"/>
        <v/>
      </c>
      <c r="T141" t="str">
        <f t="shared" si="79"/>
        <v/>
      </c>
      <c r="U141" t="str">
        <f t="shared" si="80"/>
        <v/>
      </c>
      <c r="V141" t="str">
        <f t="shared" si="81"/>
        <v/>
      </c>
      <c r="W141" t="str">
        <f t="shared" si="82"/>
        <v/>
      </c>
      <c r="X141" t="str">
        <f t="shared" si="83"/>
        <v/>
      </c>
      <c r="Y141" t="str">
        <f t="shared" si="84"/>
        <v/>
      </c>
      <c r="Z141" t="str">
        <f t="shared" si="93"/>
        <v/>
      </c>
      <c r="AA141" t="str">
        <f t="shared" si="85"/>
        <v/>
      </c>
      <c r="AB141" t="str">
        <f t="shared" si="86"/>
        <v/>
      </c>
      <c r="AC141" t="str">
        <f t="shared" si="87"/>
        <v/>
      </c>
      <c r="AD141" t="str">
        <f t="shared" si="88"/>
        <v/>
      </c>
      <c r="AE141" t="str">
        <f t="shared" si="89"/>
        <v/>
      </c>
      <c r="AF141" t="str">
        <f t="shared" si="90"/>
        <v/>
      </c>
      <c r="AG141" t="str" cm="1">
        <f t="array" ref="AG141">IF(AJ141="","",IFERROR(RIGHT(AF141,LEN(AF141)-MAX(ISNUMBER(--MID(AF141,_xlfn.SEQUENCE(LEN(AF141)),1))*_xlfn.SEQUENCE(LEN(AF141)))),""))</f>
        <v/>
      </c>
      <c r="AH141" t="str">
        <f t="shared" si="91"/>
        <v/>
      </c>
      <c r="AI141" s="27"/>
    </row>
    <row r="142" spans="2:35" ht="14.4">
      <c r="B142" t="str">
        <f>IF(
  ISBLANK(AJ142),
  "",
  IF(
    LEFT(AF142,1)="S",
    _xlfn.XLOOKUP(LEFT(AF142,3),'MKT name rule'!$B$2:$B$522,'MKT name rule'!$C$2:$C$522,"Not found") &amp; " " &amp; AF142,
    _xlfn.XLOOKUP(LEFT(AF142,3),'MKT name rule'!$B$2:$B$522,'MKT name rule'!$C$2:$C$522,"Not found") &amp; " " &amp; AH142
  )
)</f>
        <v/>
      </c>
      <c r="C142" t="str">
        <f t="shared" si="63"/>
        <v/>
      </c>
      <c r="D142" s="20" t="str">
        <f t="shared" si="64"/>
        <v/>
      </c>
      <c r="E142" s="20" t="str">
        <f t="shared" si="65"/>
        <v/>
      </c>
      <c r="F142" t="str">
        <f t="shared" si="92"/>
        <v/>
      </c>
      <c r="G142" t="str">
        <f t="shared" si="66"/>
        <v/>
      </c>
      <c r="H142" t="str">
        <f t="shared" si="67"/>
        <v/>
      </c>
      <c r="I142" t="str">
        <f t="shared" si="68"/>
        <v/>
      </c>
      <c r="J142" t="str">
        <f t="shared" si="69"/>
        <v/>
      </c>
      <c r="K142" t="str">
        <f t="shared" si="70"/>
        <v/>
      </c>
      <c r="L142" t="str">
        <f t="shared" si="71"/>
        <v/>
      </c>
      <c r="M142" t="str">
        <f t="shared" si="72"/>
        <v/>
      </c>
      <c r="N142" t="str">
        <f t="shared" si="73"/>
        <v/>
      </c>
      <c r="O142" t="str">
        <f t="shared" si="74"/>
        <v/>
      </c>
      <c r="P142" t="str">
        <f t="shared" si="75"/>
        <v/>
      </c>
      <c r="Q142" t="str">
        <f t="shared" si="76"/>
        <v/>
      </c>
      <c r="R142" t="str">
        <f t="shared" si="77"/>
        <v/>
      </c>
      <c r="S142" t="str">
        <f t="shared" si="78"/>
        <v/>
      </c>
      <c r="T142" t="str">
        <f t="shared" si="79"/>
        <v/>
      </c>
      <c r="U142" t="str">
        <f t="shared" si="80"/>
        <v/>
      </c>
      <c r="V142" t="str">
        <f t="shared" si="81"/>
        <v/>
      </c>
      <c r="W142" t="str">
        <f t="shared" si="82"/>
        <v/>
      </c>
      <c r="X142" t="str">
        <f t="shared" si="83"/>
        <v/>
      </c>
      <c r="Y142" t="str">
        <f t="shared" si="84"/>
        <v/>
      </c>
      <c r="Z142" t="str">
        <f t="shared" si="93"/>
        <v/>
      </c>
      <c r="AA142" t="str">
        <f t="shared" si="85"/>
        <v/>
      </c>
      <c r="AB142" t="str">
        <f t="shared" si="86"/>
        <v/>
      </c>
      <c r="AC142" t="str">
        <f t="shared" si="87"/>
        <v/>
      </c>
      <c r="AD142" t="str">
        <f t="shared" si="88"/>
        <v/>
      </c>
      <c r="AE142" t="str">
        <f t="shared" si="89"/>
        <v/>
      </c>
      <c r="AF142" t="str">
        <f t="shared" si="90"/>
        <v/>
      </c>
      <c r="AG142" t="str" cm="1">
        <f t="array" ref="AG142">IF(AJ142="","",IFERROR(RIGHT(AF142,LEN(AF142)-MAX(ISNUMBER(--MID(AF142,_xlfn.SEQUENCE(LEN(AF142)),1))*_xlfn.SEQUENCE(LEN(AF142)))),""))</f>
        <v/>
      </c>
      <c r="AH142" t="str">
        <f t="shared" si="91"/>
        <v/>
      </c>
      <c r="AI142" s="27"/>
    </row>
    <row r="143" spans="2:35" ht="14.4">
      <c r="B143" t="str">
        <f>IF(
  ISBLANK(AJ143),
  "",
  IF(
    LEFT(AF143,1)="S",
    _xlfn.XLOOKUP(LEFT(AF143,3),'MKT name rule'!$B$2:$B$522,'MKT name rule'!$C$2:$C$522,"Not found") &amp; " " &amp; AF143,
    _xlfn.XLOOKUP(LEFT(AF143,3),'MKT name rule'!$B$2:$B$522,'MKT name rule'!$C$2:$C$522,"Not found") &amp; " " &amp; AH143
  )
)</f>
        <v/>
      </c>
      <c r="C143" t="str">
        <f t="shared" si="63"/>
        <v/>
      </c>
      <c r="D143" s="20" t="str">
        <f t="shared" si="64"/>
        <v/>
      </c>
      <c r="E143" s="20" t="str">
        <f t="shared" si="65"/>
        <v/>
      </c>
      <c r="F143" t="str">
        <f t="shared" si="92"/>
        <v/>
      </c>
      <c r="G143" t="str">
        <f t="shared" si="66"/>
        <v/>
      </c>
      <c r="H143" t="str">
        <f t="shared" si="67"/>
        <v/>
      </c>
      <c r="I143" t="str">
        <f t="shared" si="68"/>
        <v/>
      </c>
      <c r="J143" t="str">
        <f t="shared" si="69"/>
        <v/>
      </c>
      <c r="K143" t="str">
        <f t="shared" si="70"/>
        <v/>
      </c>
      <c r="L143" t="str">
        <f t="shared" si="71"/>
        <v/>
      </c>
      <c r="M143" t="str">
        <f t="shared" si="72"/>
        <v/>
      </c>
      <c r="N143" t="str">
        <f t="shared" si="73"/>
        <v/>
      </c>
      <c r="O143" t="str">
        <f t="shared" si="74"/>
        <v/>
      </c>
      <c r="P143" t="str">
        <f t="shared" si="75"/>
        <v/>
      </c>
      <c r="Q143" t="str">
        <f t="shared" si="76"/>
        <v/>
      </c>
      <c r="R143" t="str">
        <f t="shared" si="77"/>
        <v/>
      </c>
      <c r="S143" t="str">
        <f t="shared" si="78"/>
        <v/>
      </c>
      <c r="T143" t="str">
        <f t="shared" si="79"/>
        <v/>
      </c>
      <c r="U143" t="str">
        <f t="shared" si="80"/>
        <v/>
      </c>
      <c r="V143" t="str">
        <f t="shared" si="81"/>
        <v/>
      </c>
      <c r="W143" t="str">
        <f t="shared" si="82"/>
        <v/>
      </c>
      <c r="X143" t="str">
        <f t="shared" si="83"/>
        <v/>
      </c>
      <c r="Y143" t="str">
        <f t="shared" si="84"/>
        <v/>
      </c>
      <c r="Z143" t="str">
        <f t="shared" si="93"/>
        <v/>
      </c>
      <c r="AA143" t="str">
        <f t="shared" si="85"/>
        <v/>
      </c>
      <c r="AB143" t="str">
        <f t="shared" si="86"/>
        <v/>
      </c>
      <c r="AC143" t="str">
        <f t="shared" si="87"/>
        <v/>
      </c>
      <c r="AD143" t="str">
        <f t="shared" si="88"/>
        <v/>
      </c>
      <c r="AE143" t="str">
        <f t="shared" si="89"/>
        <v/>
      </c>
      <c r="AF143" t="str">
        <f t="shared" si="90"/>
        <v/>
      </c>
      <c r="AG143" t="str" cm="1">
        <f t="array" ref="AG143">IF(AJ143="","",IFERROR(RIGHT(AF143,LEN(AF143)-MAX(ISNUMBER(--MID(AF143,_xlfn.SEQUENCE(LEN(AF143)),1))*_xlfn.SEQUENCE(LEN(AF143)))),""))</f>
        <v/>
      </c>
      <c r="AH143" t="str">
        <f t="shared" si="91"/>
        <v/>
      </c>
      <c r="AI143" s="27"/>
    </row>
    <row r="144" spans="2:35" ht="14.4">
      <c r="B144" t="str">
        <f>IF(
  ISBLANK(AJ144),
  "",
  IF(
    LEFT(AF144,1)="S",
    _xlfn.XLOOKUP(LEFT(AF144,3),'MKT name rule'!$B$2:$B$522,'MKT name rule'!$C$2:$C$522,"Not found") &amp; " " &amp; AF144,
    _xlfn.XLOOKUP(LEFT(AF144,3),'MKT name rule'!$B$2:$B$522,'MKT name rule'!$C$2:$C$522,"Not found") &amp; " " &amp; AH144
  )
)</f>
        <v/>
      </c>
      <c r="C144" t="str">
        <f t="shared" si="63"/>
        <v/>
      </c>
      <c r="D144" s="20" t="str">
        <f t="shared" si="64"/>
        <v/>
      </c>
      <c r="E144" s="20" t="str">
        <f t="shared" si="65"/>
        <v/>
      </c>
      <c r="F144" t="str">
        <f t="shared" si="92"/>
        <v/>
      </c>
      <c r="G144" t="str">
        <f t="shared" si="66"/>
        <v/>
      </c>
      <c r="H144" t="str">
        <f t="shared" si="67"/>
        <v/>
      </c>
      <c r="I144" t="str">
        <f t="shared" si="68"/>
        <v/>
      </c>
      <c r="J144" t="str">
        <f t="shared" si="69"/>
        <v/>
      </c>
      <c r="K144" t="str">
        <f t="shared" si="70"/>
        <v/>
      </c>
      <c r="L144" t="str">
        <f t="shared" si="71"/>
        <v/>
      </c>
      <c r="M144" t="str">
        <f t="shared" si="72"/>
        <v/>
      </c>
      <c r="N144" t="str">
        <f t="shared" si="73"/>
        <v/>
      </c>
      <c r="O144" t="str">
        <f t="shared" si="74"/>
        <v/>
      </c>
      <c r="P144" t="str">
        <f t="shared" si="75"/>
        <v/>
      </c>
      <c r="Q144" t="str">
        <f t="shared" si="76"/>
        <v/>
      </c>
      <c r="R144" t="str">
        <f t="shared" si="77"/>
        <v/>
      </c>
      <c r="S144" t="str">
        <f t="shared" si="78"/>
        <v/>
      </c>
      <c r="T144" t="str">
        <f t="shared" si="79"/>
        <v/>
      </c>
      <c r="U144" t="str">
        <f t="shared" si="80"/>
        <v/>
      </c>
      <c r="V144" t="str">
        <f t="shared" si="81"/>
        <v/>
      </c>
      <c r="W144" t="str">
        <f t="shared" si="82"/>
        <v/>
      </c>
      <c r="X144" t="str">
        <f t="shared" si="83"/>
        <v/>
      </c>
      <c r="Y144" t="str">
        <f t="shared" si="84"/>
        <v/>
      </c>
      <c r="Z144" t="str">
        <f t="shared" si="93"/>
        <v/>
      </c>
      <c r="AA144" t="str">
        <f t="shared" si="85"/>
        <v/>
      </c>
      <c r="AB144" t="str">
        <f t="shared" si="86"/>
        <v/>
      </c>
      <c r="AC144" t="str">
        <f t="shared" si="87"/>
        <v/>
      </c>
      <c r="AD144" t="str">
        <f t="shared" si="88"/>
        <v/>
      </c>
      <c r="AE144" t="str">
        <f t="shared" si="89"/>
        <v/>
      </c>
      <c r="AF144" t="str">
        <f t="shared" si="90"/>
        <v/>
      </c>
      <c r="AG144" t="str" cm="1">
        <f t="array" ref="AG144">IF(AJ144="","",IFERROR(RIGHT(AF144,LEN(AF144)-MAX(ISNUMBER(--MID(AF144,_xlfn.SEQUENCE(LEN(AF144)),1))*_xlfn.SEQUENCE(LEN(AF144)))),""))</f>
        <v/>
      </c>
      <c r="AH144" t="str">
        <f t="shared" si="91"/>
        <v/>
      </c>
      <c r="AI144" s="27"/>
    </row>
    <row r="145" spans="2:35" ht="14.4">
      <c r="B145" t="str">
        <f>IF(
  ISBLANK(AJ145),
  "",
  IF(
    LEFT(AF145,1)="S",
    _xlfn.XLOOKUP(LEFT(AF145,3),'MKT name rule'!$B$2:$B$522,'MKT name rule'!$C$2:$C$522,"Not found") &amp; " " &amp; AF145,
    _xlfn.XLOOKUP(LEFT(AF145,3),'MKT name rule'!$B$2:$B$522,'MKT name rule'!$C$2:$C$522,"Not found") &amp; " " &amp; AH145
  )
)</f>
        <v/>
      </c>
      <c r="C145" t="str">
        <f t="shared" si="63"/>
        <v/>
      </c>
      <c r="D145" s="20" t="str">
        <f t="shared" si="64"/>
        <v/>
      </c>
      <c r="E145" s="20" t="str">
        <f t="shared" si="65"/>
        <v/>
      </c>
      <c r="F145" t="str">
        <f t="shared" si="92"/>
        <v/>
      </c>
      <c r="G145" t="str">
        <f t="shared" si="66"/>
        <v/>
      </c>
      <c r="H145" t="str">
        <f t="shared" si="67"/>
        <v/>
      </c>
      <c r="I145" t="str">
        <f t="shared" si="68"/>
        <v/>
      </c>
      <c r="J145" t="str">
        <f t="shared" si="69"/>
        <v/>
      </c>
      <c r="K145" t="str">
        <f t="shared" si="70"/>
        <v/>
      </c>
      <c r="L145" t="str">
        <f t="shared" si="71"/>
        <v/>
      </c>
      <c r="M145" t="str">
        <f t="shared" si="72"/>
        <v/>
      </c>
      <c r="N145" t="str">
        <f t="shared" si="73"/>
        <v/>
      </c>
      <c r="O145" t="str">
        <f t="shared" si="74"/>
        <v/>
      </c>
      <c r="P145" t="str">
        <f t="shared" si="75"/>
        <v/>
      </c>
      <c r="Q145" t="str">
        <f t="shared" si="76"/>
        <v/>
      </c>
      <c r="R145" t="str">
        <f t="shared" si="77"/>
        <v/>
      </c>
      <c r="S145" t="str">
        <f t="shared" si="78"/>
        <v/>
      </c>
      <c r="T145" t="str">
        <f t="shared" si="79"/>
        <v/>
      </c>
      <c r="U145" t="str">
        <f t="shared" si="80"/>
        <v/>
      </c>
      <c r="V145" t="str">
        <f t="shared" si="81"/>
        <v/>
      </c>
      <c r="W145" t="str">
        <f t="shared" si="82"/>
        <v/>
      </c>
      <c r="X145" t="str">
        <f t="shared" si="83"/>
        <v/>
      </c>
      <c r="Y145" t="str">
        <f t="shared" si="84"/>
        <v/>
      </c>
      <c r="Z145" t="str">
        <f t="shared" si="93"/>
        <v/>
      </c>
      <c r="AA145" t="str">
        <f t="shared" si="85"/>
        <v/>
      </c>
      <c r="AB145" t="str">
        <f t="shared" si="86"/>
        <v/>
      </c>
      <c r="AC145" t="str">
        <f t="shared" si="87"/>
        <v/>
      </c>
      <c r="AD145" t="str">
        <f t="shared" si="88"/>
        <v/>
      </c>
      <c r="AE145" t="str">
        <f t="shared" si="89"/>
        <v/>
      </c>
      <c r="AF145" t="str">
        <f t="shared" si="90"/>
        <v/>
      </c>
      <c r="AG145" t="str" cm="1">
        <f t="array" ref="AG145">IF(AJ145="","",IFERROR(RIGHT(AF145,LEN(AF145)-MAX(ISNUMBER(--MID(AF145,_xlfn.SEQUENCE(LEN(AF145)),1))*_xlfn.SEQUENCE(LEN(AF145)))),""))</f>
        <v/>
      </c>
      <c r="AH145" t="str">
        <f t="shared" si="91"/>
        <v/>
      </c>
      <c r="AI145" s="27"/>
    </row>
    <row r="146" spans="2:35" ht="14.4">
      <c r="B146" t="str">
        <f>IF(
  ISBLANK(AJ146),
  "",
  IF(
    LEFT(AF146,1)="S",
    _xlfn.XLOOKUP(LEFT(AF146,3),'MKT name rule'!$B$2:$B$522,'MKT name rule'!$C$2:$C$522,"Not found") &amp; " " &amp; AF146,
    _xlfn.XLOOKUP(LEFT(AF146,3),'MKT name rule'!$B$2:$B$522,'MKT name rule'!$C$2:$C$522,"Not found") &amp; " " &amp; AH146
  )
)</f>
        <v/>
      </c>
      <c r="C146" t="str">
        <f t="shared" si="63"/>
        <v/>
      </c>
      <c r="D146" s="20" t="str">
        <f t="shared" si="64"/>
        <v/>
      </c>
      <c r="E146" s="20" t="str">
        <f t="shared" si="65"/>
        <v/>
      </c>
      <c r="F146" t="str">
        <f t="shared" si="92"/>
        <v/>
      </c>
      <c r="G146" t="str">
        <f t="shared" si="66"/>
        <v/>
      </c>
      <c r="H146" t="str">
        <f t="shared" si="67"/>
        <v/>
      </c>
      <c r="I146" t="str">
        <f t="shared" si="68"/>
        <v/>
      </c>
      <c r="J146" t="str">
        <f t="shared" si="69"/>
        <v/>
      </c>
      <c r="K146" t="str">
        <f t="shared" si="70"/>
        <v/>
      </c>
      <c r="L146" t="str">
        <f t="shared" si="71"/>
        <v/>
      </c>
      <c r="M146" t="str">
        <f t="shared" si="72"/>
        <v/>
      </c>
      <c r="N146" t="str">
        <f t="shared" si="73"/>
        <v/>
      </c>
      <c r="O146" t="str">
        <f t="shared" si="74"/>
        <v/>
      </c>
      <c r="P146" t="str">
        <f t="shared" si="75"/>
        <v/>
      </c>
      <c r="Q146" t="str">
        <f t="shared" si="76"/>
        <v/>
      </c>
      <c r="R146" t="str">
        <f t="shared" si="77"/>
        <v/>
      </c>
      <c r="S146" t="str">
        <f t="shared" si="78"/>
        <v/>
      </c>
      <c r="T146" t="str">
        <f t="shared" si="79"/>
        <v/>
      </c>
      <c r="U146" t="str">
        <f t="shared" si="80"/>
        <v/>
      </c>
      <c r="V146" t="str">
        <f t="shared" si="81"/>
        <v/>
      </c>
      <c r="W146" t="str">
        <f t="shared" si="82"/>
        <v/>
      </c>
      <c r="X146" t="str">
        <f t="shared" si="83"/>
        <v/>
      </c>
      <c r="Y146" t="str">
        <f t="shared" si="84"/>
        <v/>
      </c>
      <c r="Z146" t="str">
        <f t="shared" si="93"/>
        <v/>
      </c>
      <c r="AA146" t="str">
        <f t="shared" si="85"/>
        <v/>
      </c>
      <c r="AB146" t="str">
        <f t="shared" si="86"/>
        <v/>
      </c>
      <c r="AC146" t="str">
        <f t="shared" si="87"/>
        <v/>
      </c>
      <c r="AD146" t="str">
        <f t="shared" si="88"/>
        <v/>
      </c>
      <c r="AE146" t="str">
        <f t="shared" si="89"/>
        <v/>
      </c>
      <c r="AF146" t="str">
        <f t="shared" si="90"/>
        <v/>
      </c>
      <c r="AG146" t="str" cm="1">
        <f t="array" ref="AG146">IF(AJ146="","",IFERROR(RIGHT(AF146,LEN(AF146)-MAX(ISNUMBER(--MID(AF146,_xlfn.SEQUENCE(LEN(AF146)),1))*_xlfn.SEQUENCE(LEN(AF146)))),""))</f>
        <v/>
      </c>
      <c r="AH146" t="str">
        <f t="shared" si="91"/>
        <v/>
      </c>
      <c r="AI146" s="27"/>
    </row>
    <row r="147" spans="2:35" ht="14.4">
      <c r="B147" t="str">
        <f>IF(
  ISBLANK(AJ147),
  "",
  IF(
    LEFT(AF147,1)="S",
    _xlfn.XLOOKUP(LEFT(AF147,3),'MKT name rule'!$B$2:$B$522,'MKT name rule'!$C$2:$C$522,"Not found") &amp; " " &amp; AF147,
    _xlfn.XLOOKUP(LEFT(AF147,3),'MKT name rule'!$B$2:$B$522,'MKT name rule'!$C$2:$C$522,"Not found") &amp; " " &amp; AH147
  )
)</f>
        <v/>
      </c>
      <c r="C147" t="str">
        <f t="shared" si="63"/>
        <v/>
      </c>
      <c r="D147" s="20" t="str">
        <f t="shared" si="64"/>
        <v/>
      </c>
      <c r="E147" s="20" t="str">
        <f t="shared" si="65"/>
        <v/>
      </c>
      <c r="F147" t="str">
        <f t="shared" si="92"/>
        <v/>
      </c>
      <c r="G147" t="str">
        <f t="shared" si="66"/>
        <v/>
      </c>
      <c r="H147" t="str">
        <f t="shared" si="67"/>
        <v/>
      </c>
      <c r="I147" t="str">
        <f t="shared" si="68"/>
        <v/>
      </c>
      <c r="J147" t="str">
        <f t="shared" si="69"/>
        <v/>
      </c>
      <c r="K147" t="str">
        <f t="shared" si="70"/>
        <v/>
      </c>
      <c r="L147" t="str">
        <f t="shared" si="71"/>
        <v/>
      </c>
      <c r="M147" t="str">
        <f t="shared" si="72"/>
        <v/>
      </c>
      <c r="N147" t="str">
        <f t="shared" si="73"/>
        <v/>
      </c>
      <c r="O147" t="str">
        <f t="shared" si="74"/>
        <v/>
      </c>
      <c r="P147" t="str">
        <f t="shared" si="75"/>
        <v/>
      </c>
      <c r="Q147" t="str">
        <f t="shared" si="76"/>
        <v/>
      </c>
      <c r="R147" t="str">
        <f t="shared" si="77"/>
        <v/>
      </c>
      <c r="S147" t="str">
        <f t="shared" si="78"/>
        <v/>
      </c>
      <c r="T147" t="str">
        <f t="shared" si="79"/>
        <v/>
      </c>
      <c r="U147" t="str">
        <f t="shared" si="80"/>
        <v/>
      </c>
      <c r="V147" t="str">
        <f t="shared" si="81"/>
        <v/>
      </c>
      <c r="W147" t="str">
        <f t="shared" si="82"/>
        <v/>
      </c>
      <c r="X147" t="str">
        <f t="shared" si="83"/>
        <v/>
      </c>
      <c r="Y147" t="str">
        <f t="shared" si="84"/>
        <v/>
      </c>
      <c r="Z147" t="str">
        <f t="shared" si="93"/>
        <v/>
      </c>
      <c r="AA147" t="str">
        <f t="shared" si="85"/>
        <v/>
      </c>
      <c r="AB147" t="str">
        <f t="shared" si="86"/>
        <v/>
      </c>
      <c r="AC147" t="str">
        <f t="shared" si="87"/>
        <v/>
      </c>
      <c r="AD147" t="str">
        <f t="shared" si="88"/>
        <v/>
      </c>
      <c r="AE147" t="str">
        <f t="shared" si="89"/>
        <v/>
      </c>
      <c r="AF147" t="str">
        <f t="shared" si="90"/>
        <v/>
      </c>
      <c r="AG147" t="str" cm="1">
        <f t="array" ref="AG147">IF(AJ147="","",IFERROR(RIGHT(AF147,LEN(AF147)-MAX(ISNUMBER(--MID(AF147,_xlfn.SEQUENCE(LEN(AF147)),1))*_xlfn.SEQUENCE(LEN(AF147)))),""))</f>
        <v/>
      </c>
      <c r="AH147" t="str">
        <f t="shared" si="91"/>
        <v/>
      </c>
      <c r="AI147" s="27"/>
    </row>
    <row r="148" spans="2:35" ht="14.4">
      <c r="B148" t="str">
        <f>IF(
  ISBLANK(AJ148),
  "",
  IF(
    LEFT(AF148,1)="S",
    _xlfn.XLOOKUP(LEFT(AF148,3),'MKT name rule'!$B$2:$B$522,'MKT name rule'!$C$2:$C$522,"Not found") &amp; " " &amp; AF148,
    _xlfn.XLOOKUP(LEFT(AF148,3),'MKT name rule'!$B$2:$B$522,'MKT name rule'!$C$2:$C$522,"Not found") &amp; " " &amp; AH148
  )
)</f>
        <v/>
      </c>
      <c r="C148" t="str">
        <f t="shared" si="63"/>
        <v/>
      </c>
      <c r="D148" s="20" t="str">
        <f t="shared" si="64"/>
        <v/>
      </c>
      <c r="E148" s="20" t="str">
        <f t="shared" si="65"/>
        <v/>
      </c>
      <c r="F148" t="str">
        <f t="shared" si="92"/>
        <v/>
      </c>
      <c r="G148" t="str">
        <f t="shared" si="66"/>
        <v/>
      </c>
      <c r="H148" t="str">
        <f t="shared" si="67"/>
        <v/>
      </c>
      <c r="I148" t="str">
        <f t="shared" si="68"/>
        <v/>
      </c>
      <c r="J148" t="str">
        <f t="shared" si="69"/>
        <v/>
      </c>
      <c r="K148" t="str">
        <f t="shared" si="70"/>
        <v/>
      </c>
      <c r="L148" t="str">
        <f t="shared" si="71"/>
        <v/>
      </c>
      <c r="M148" t="str">
        <f t="shared" si="72"/>
        <v/>
      </c>
      <c r="N148" t="str">
        <f t="shared" si="73"/>
        <v/>
      </c>
      <c r="O148" t="str">
        <f t="shared" si="74"/>
        <v/>
      </c>
      <c r="P148" t="str">
        <f t="shared" si="75"/>
        <v/>
      </c>
      <c r="Q148" t="str">
        <f t="shared" si="76"/>
        <v/>
      </c>
      <c r="R148" t="str">
        <f t="shared" si="77"/>
        <v/>
      </c>
      <c r="S148" t="str">
        <f t="shared" si="78"/>
        <v/>
      </c>
      <c r="T148" t="str">
        <f t="shared" si="79"/>
        <v/>
      </c>
      <c r="U148" t="str">
        <f t="shared" si="80"/>
        <v/>
      </c>
      <c r="V148" t="str">
        <f t="shared" si="81"/>
        <v/>
      </c>
      <c r="W148" t="str">
        <f t="shared" si="82"/>
        <v/>
      </c>
      <c r="X148" t="str">
        <f t="shared" si="83"/>
        <v/>
      </c>
      <c r="Y148" t="str">
        <f t="shared" si="84"/>
        <v/>
      </c>
      <c r="Z148" t="str">
        <f t="shared" si="93"/>
        <v/>
      </c>
      <c r="AA148" t="str">
        <f t="shared" si="85"/>
        <v/>
      </c>
      <c r="AB148" t="str">
        <f t="shared" si="86"/>
        <v/>
      </c>
      <c r="AC148" t="str">
        <f t="shared" si="87"/>
        <v/>
      </c>
      <c r="AD148" t="str">
        <f t="shared" si="88"/>
        <v/>
      </c>
      <c r="AE148" t="str">
        <f t="shared" si="89"/>
        <v/>
      </c>
      <c r="AF148" t="str">
        <f t="shared" si="90"/>
        <v/>
      </c>
      <c r="AG148" t="str" cm="1">
        <f t="array" ref="AG148">IF(AJ148="","",IFERROR(RIGHT(AF148,LEN(AF148)-MAX(ISNUMBER(--MID(AF148,_xlfn.SEQUENCE(LEN(AF148)),1))*_xlfn.SEQUENCE(LEN(AF148)))),""))</f>
        <v/>
      </c>
      <c r="AH148" t="str">
        <f t="shared" si="91"/>
        <v/>
      </c>
      <c r="AI148" s="27"/>
    </row>
    <row r="149" spans="2:35" ht="14.4">
      <c r="B149" t="str">
        <f>IF(
  ISBLANK(AJ149),
  "",
  IF(
    LEFT(AF149,1)="S",
    _xlfn.XLOOKUP(LEFT(AF149,3),'MKT name rule'!$B$2:$B$522,'MKT name rule'!$C$2:$C$522,"Not found") &amp; " " &amp; AF149,
    _xlfn.XLOOKUP(LEFT(AF149,3),'MKT name rule'!$B$2:$B$522,'MKT name rule'!$C$2:$C$522,"Not found") &amp; " " &amp; AH149
  )
)</f>
        <v/>
      </c>
      <c r="C149" t="str">
        <f t="shared" si="63"/>
        <v/>
      </c>
      <c r="D149" s="20" t="str">
        <f t="shared" si="64"/>
        <v/>
      </c>
      <c r="E149" s="20" t="str">
        <f t="shared" si="65"/>
        <v/>
      </c>
      <c r="F149" t="str">
        <f t="shared" si="92"/>
        <v/>
      </c>
      <c r="G149" t="str">
        <f t="shared" si="66"/>
        <v/>
      </c>
      <c r="H149" t="str">
        <f t="shared" si="67"/>
        <v/>
      </c>
      <c r="I149" t="str">
        <f t="shared" si="68"/>
        <v/>
      </c>
      <c r="J149" t="str">
        <f t="shared" si="69"/>
        <v/>
      </c>
      <c r="K149" t="str">
        <f t="shared" si="70"/>
        <v/>
      </c>
      <c r="L149" t="str">
        <f t="shared" si="71"/>
        <v/>
      </c>
      <c r="M149" t="str">
        <f t="shared" si="72"/>
        <v/>
      </c>
      <c r="N149" t="str">
        <f t="shared" si="73"/>
        <v/>
      </c>
      <c r="O149" t="str">
        <f t="shared" si="74"/>
        <v/>
      </c>
      <c r="P149" t="str">
        <f t="shared" si="75"/>
        <v/>
      </c>
      <c r="Q149" t="str">
        <f t="shared" si="76"/>
        <v/>
      </c>
      <c r="R149" t="str">
        <f t="shared" si="77"/>
        <v/>
      </c>
      <c r="S149" t="str">
        <f t="shared" si="78"/>
        <v/>
      </c>
      <c r="T149" t="str">
        <f t="shared" si="79"/>
        <v/>
      </c>
      <c r="U149" t="str">
        <f t="shared" si="80"/>
        <v/>
      </c>
      <c r="V149" t="str">
        <f t="shared" si="81"/>
        <v/>
      </c>
      <c r="W149" t="str">
        <f t="shared" si="82"/>
        <v/>
      </c>
      <c r="X149" t="str">
        <f t="shared" si="83"/>
        <v/>
      </c>
      <c r="Y149" t="str">
        <f t="shared" si="84"/>
        <v/>
      </c>
      <c r="Z149" t="str">
        <f t="shared" si="93"/>
        <v/>
      </c>
      <c r="AA149" t="str">
        <f t="shared" si="85"/>
        <v/>
      </c>
      <c r="AB149" t="str">
        <f t="shared" si="86"/>
        <v/>
      </c>
      <c r="AC149" t="str">
        <f t="shared" si="87"/>
        <v/>
      </c>
      <c r="AD149" t="str">
        <f t="shared" si="88"/>
        <v/>
      </c>
      <c r="AE149" t="str">
        <f t="shared" si="89"/>
        <v/>
      </c>
      <c r="AF149" t="str">
        <f t="shared" si="90"/>
        <v/>
      </c>
      <c r="AG149" t="str" cm="1">
        <f t="array" ref="AG149">IF(AJ149="","",IFERROR(RIGHT(AF149,LEN(AF149)-MAX(ISNUMBER(--MID(AF149,_xlfn.SEQUENCE(LEN(AF149)),1))*_xlfn.SEQUENCE(LEN(AF149)))),""))</f>
        <v/>
      </c>
      <c r="AH149" t="str">
        <f t="shared" si="91"/>
        <v/>
      </c>
      <c r="AI149" s="27"/>
    </row>
    <row r="150" spans="2:35" ht="14.4">
      <c r="B150" t="str">
        <f>IF(
  ISBLANK(AJ150),
  "",
  IF(
    LEFT(AF150,1)="S",
    _xlfn.XLOOKUP(LEFT(AF150,3),'MKT name rule'!$B$2:$B$522,'MKT name rule'!$C$2:$C$522,"Not found") &amp; " " &amp; AF150,
    _xlfn.XLOOKUP(LEFT(AF150,3),'MKT name rule'!$B$2:$B$522,'MKT name rule'!$C$2:$C$522,"Not found") &amp; " " &amp; AH150
  )
)</f>
        <v/>
      </c>
      <c r="C150" t="str">
        <f t="shared" si="63"/>
        <v/>
      </c>
      <c r="D150" s="20" t="str">
        <f t="shared" si="64"/>
        <v/>
      </c>
      <c r="E150" s="20" t="str">
        <f t="shared" si="65"/>
        <v/>
      </c>
      <c r="F150" t="str">
        <f t="shared" si="92"/>
        <v/>
      </c>
      <c r="G150" t="str">
        <f t="shared" si="66"/>
        <v/>
      </c>
      <c r="H150" t="str">
        <f t="shared" si="67"/>
        <v/>
      </c>
      <c r="I150" t="str">
        <f t="shared" si="68"/>
        <v/>
      </c>
      <c r="J150" t="str">
        <f t="shared" si="69"/>
        <v/>
      </c>
      <c r="K150" t="str">
        <f t="shared" si="70"/>
        <v/>
      </c>
      <c r="L150" t="str">
        <f t="shared" si="71"/>
        <v/>
      </c>
      <c r="M150" t="str">
        <f t="shared" si="72"/>
        <v/>
      </c>
      <c r="N150" t="str">
        <f t="shared" si="73"/>
        <v/>
      </c>
      <c r="O150" t="str">
        <f t="shared" si="74"/>
        <v/>
      </c>
      <c r="P150" t="str">
        <f t="shared" si="75"/>
        <v/>
      </c>
      <c r="Q150" t="str">
        <f t="shared" si="76"/>
        <v/>
      </c>
      <c r="R150" t="str">
        <f t="shared" si="77"/>
        <v/>
      </c>
      <c r="S150" t="str">
        <f t="shared" si="78"/>
        <v/>
      </c>
      <c r="T150" t="str">
        <f t="shared" si="79"/>
        <v/>
      </c>
      <c r="U150" t="str">
        <f t="shared" si="80"/>
        <v/>
      </c>
      <c r="V150" t="str">
        <f t="shared" si="81"/>
        <v/>
      </c>
      <c r="W150" t="str">
        <f t="shared" si="82"/>
        <v/>
      </c>
      <c r="X150" t="str">
        <f t="shared" si="83"/>
        <v/>
      </c>
      <c r="Y150" t="str">
        <f t="shared" si="84"/>
        <v/>
      </c>
      <c r="Z150" t="str">
        <f t="shared" si="93"/>
        <v/>
      </c>
      <c r="AA150" t="str">
        <f t="shared" si="85"/>
        <v/>
      </c>
      <c r="AB150" t="str">
        <f t="shared" si="86"/>
        <v/>
      </c>
      <c r="AC150" t="str">
        <f t="shared" si="87"/>
        <v/>
      </c>
      <c r="AD150" t="str">
        <f t="shared" si="88"/>
        <v/>
      </c>
      <c r="AE150" t="str">
        <f t="shared" si="89"/>
        <v/>
      </c>
      <c r="AF150" t="str">
        <f t="shared" si="90"/>
        <v/>
      </c>
      <c r="AG150" t="str" cm="1">
        <f t="array" ref="AG150">IF(AJ150="","",IFERROR(RIGHT(AF150,LEN(AF150)-MAX(ISNUMBER(--MID(AF150,_xlfn.SEQUENCE(LEN(AF150)),1))*_xlfn.SEQUENCE(LEN(AF150)))),""))</f>
        <v/>
      </c>
      <c r="AH150" t="str">
        <f t="shared" si="91"/>
        <v/>
      </c>
      <c r="AI150" s="27"/>
    </row>
    <row r="151" spans="2:35" ht="14.4">
      <c r="B151" t="str">
        <f>IF(
  ISBLANK(AJ151),
  "",
  IF(
    LEFT(AF151,1)="S",
    _xlfn.XLOOKUP(LEFT(AF151,3),'MKT name rule'!$B$2:$B$522,'MKT name rule'!$C$2:$C$522,"Not found") &amp; " " &amp; AF151,
    _xlfn.XLOOKUP(LEFT(AF151,3),'MKT name rule'!$B$2:$B$522,'MKT name rule'!$C$2:$C$522,"Not found") &amp; " " &amp; AH151
  )
)</f>
        <v/>
      </c>
      <c r="C151" t="str">
        <f t="shared" si="63"/>
        <v/>
      </c>
      <c r="D151" s="20" t="str">
        <f t="shared" si="64"/>
        <v/>
      </c>
      <c r="E151" s="20" t="str">
        <f t="shared" si="65"/>
        <v/>
      </c>
      <c r="F151" t="str">
        <f t="shared" si="92"/>
        <v/>
      </c>
      <c r="G151" t="str">
        <f t="shared" si="66"/>
        <v/>
      </c>
      <c r="H151" t="str">
        <f t="shared" si="67"/>
        <v/>
      </c>
      <c r="I151" t="str">
        <f t="shared" si="68"/>
        <v/>
      </c>
      <c r="J151" t="str">
        <f t="shared" si="69"/>
        <v/>
      </c>
      <c r="K151" t="str">
        <f t="shared" si="70"/>
        <v/>
      </c>
      <c r="L151" t="str">
        <f t="shared" si="71"/>
        <v/>
      </c>
      <c r="M151" t="str">
        <f t="shared" si="72"/>
        <v/>
      </c>
      <c r="N151" t="str">
        <f t="shared" si="73"/>
        <v/>
      </c>
      <c r="O151" t="str">
        <f t="shared" si="74"/>
        <v/>
      </c>
      <c r="P151" t="str">
        <f t="shared" si="75"/>
        <v/>
      </c>
      <c r="Q151" t="str">
        <f t="shared" si="76"/>
        <v/>
      </c>
      <c r="R151" t="str">
        <f t="shared" si="77"/>
        <v/>
      </c>
      <c r="S151" t="str">
        <f t="shared" si="78"/>
        <v/>
      </c>
      <c r="T151" t="str">
        <f t="shared" si="79"/>
        <v/>
      </c>
      <c r="U151" t="str">
        <f t="shared" si="80"/>
        <v/>
      </c>
      <c r="V151" t="str">
        <f t="shared" si="81"/>
        <v/>
      </c>
      <c r="W151" t="str">
        <f t="shared" si="82"/>
        <v/>
      </c>
      <c r="X151" t="str">
        <f t="shared" si="83"/>
        <v/>
      </c>
      <c r="Y151" t="str">
        <f t="shared" si="84"/>
        <v/>
      </c>
      <c r="Z151" t="str">
        <f t="shared" si="93"/>
        <v/>
      </c>
      <c r="AA151" t="str">
        <f t="shared" si="85"/>
        <v/>
      </c>
      <c r="AB151" t="str">
        <f t="shared" si="86"/>
        <v/>
      </c>
      <c r="AC151" t="str">
        <f t="shared" si="87"/>
        <v/>
      </c>
      <c r="AD151" t="str">
        <f t="shared" si="88"/>
        <v/>
      </c>
      <c r="AE151" t="str">
        <f t="shared" si="89"/>
        <v/>
      </c>
      <c r="AF151" t="str">
        <f t="shared" si="90"/>
        <v/>
      </c>
      <c r="AG151" t="str" cm="1">
        <f t="array" ref="AG151">IF(AJ151="","",IFERROR(RIGHT(AF151,LEN(AF151)-MAX(ISNUMBER(--MID(AF151,_xlfn.SEQUENCE(LEN(AF151)),1))*_xlfn.SEQUENCE(LEN(AF151)))),""))</f>
        <v/>
      </c>
      <c r="AH151" t="str">
        <f t="shared" si="91"/>
        <v/>
      </c>
      <c r="AI151" s="27"/>
    </row>
    <row r="152" spans="2:35" ht="14.4">
      <c r="B152" t="str">
        <f>IF(
  ISBLANK(AJ152),
  "",
  IF(
    LEFT(AF152,1)="S",
    _xlfn.XLOOKUP(LEFT(AF152,3),'MKT name rule'!$B$2:$B$522,'MKT name rule'!$C$2:$C$522,"Not found") &amp; " " &amp; AF152,
    _xlfn.XLOOKUP(LEFT(AF152,3),'MKT name rule'!$B$2:$B$522,'MKT name rule'!$C$2:$C$522,"Not found") &amp; " " &amp; AH152
  )
)</f>
        <v/>
      </c>
      <c r="C152" t="str">
        <f t="shared" si="63"/>
        <v/>
      </c>
      <c r="D152" s="20" t="str">
        <f t="shared" si="64"/>
        <v/>
      </c>
      <c r="E152" s="20" t="str">
        <f t="shared" si="65"/>
        <v/>
      </c>
      <c r="F152" t="str">
        <f t="shared" si="92"/>
        <v/>
      </c>
      <c r="G152" t="str">
        <f t="shared" si="66"/>
        <v/>
      </c>
      <c r="H152" t="str">
        <f t="shared" si="67"/>
        <v/>
      </c>
      <c r="I152" t="str">
        <f t="shared" si="68"/>
        <v/>
      </c>
      <c r="J152" t="str">
        <f t="shared" si="69"/>
        <v/>
      </c>
      <c r="K152" t="str">
        <f t="shared" si="70"/>
        <v/>
      </c>
      <c r="L152" t="str">
        <f t="shared" si="71"/>
        <v/>
      </c>
      <c r="M152" t="str">
        <f t="shared" si="72"/>
        <v/>
      </c>
      <c r="N152" t="str">
        <f t="shared" si="73"/>
        <v/>
      </c>
      <c r="O152" t="str">
        <f t="shared" si="74"/>
        <v/>
      </c>
      <c r="P152" t="str">
        <f t="shared" si="75"/>
        <v/>
      </c>
      <c r="Q152" t="str">
        <f t="shared" si="76"/>
        <v/>
      </c>
      <c r="R152" t="str">
        <f t="shared" si="77"/>
        <v/>
      </c>
      <c r="S152" t="str">
        <f t="shared" si="78"/>
        <v/>
      </c>
      <c r="T152" t="str">
        <f t="shared" si="79"/>
        <v/>
      </c>
      <c r="U152" t="str">
        <f t="shared" si="80"/>
        <v/>
      </c>
      <c r="V152" t="str">
        <f t="shared" si="81"/>
        <v/>
      </c>
      <c r="W152" t="str">
        <f t="shared" si="82"/>
        <v/>
      </c>
      <c r="X152" t="str">
        <f t="shared" si="83"/>
        <v/>
      </c>
      <c r="Y152" t="str">
        <f t="shared" si="84"/>
        <v/>
      </c>
      <c r="Z152" t="str">
        <f t="shared" si="93"/>
        <v/>
      </c>
      <c r="AA152" t="str">
        <f t="shared" si="85"/>
        <v/>
      </c>
      <c r="AB152" t="str">
        <f t="shared" si="86"/>
        <v/>
      </c>
      <c r="AC152" t="str">
        <f t="shared" si="87"/>
        <v/>
      </c>
      <c r="AD152" t="str">
        <f t="shared" si="88"/>
        <v/>
      </c>
      <c r="AE152" t="str">
        <f t="shared" si="89"/>
        <v/>
      </c>
      <c r="AF152" t="str">
        <f t="shared" si="90"/>
        <v/>
      </c>
      <c r="AG152" t="str" cm="1">
        <f t="array" ref="AG152">IF(AJ152="","",IFERROR(RIGHT(AF152,LEN(AF152)-MAX(ISNUMBER(--MID(AF152,_xlfn.SEQUENCE(LEN(AF152)),1))*_xlfn.SEQUENCE(LEN(AF152)))),""))</f>
        <v/>
      </c>
      <c r="AH152" t="str">
        <f t="shared" si="91"/>
        <v/>
      </c>
      <c r="AI152" s="27"/>
    </row>
    <row r="153" spans="2:35" ht="14.4">
      <c r="B153" t="str">
        <f>IF(
  ISBLANK(AJ153),
  "",
  IF(
    LEFT(AF153,1)="S",
    _xlfn.XLOOKUP(LEFT(AF153,3),'MKT name rule'!$B$2:$B$522,'MKT name rule'!$C$2:$C$522,"Not found") &amp; " " &amp; AF153,
    _xlfn.XLOOKUP(LEFT(AF153,3),'MKT name rule'!$B$2:$B$522,'MKT name rule'!$C$2:$C$522,"Not found") &amp; " " &amp; AH153
  )
)</f>
        <v/>
      </c>
      <c r="C153" t="str">
        <f t="shared" si="63"/>
        <v/>
      </c>
      <c r="D153" s="20" t="str">
        <f t="shared" si="64"/>
        <v/>
      </c>
      <c r="E153" s="20" t="str">
        <f t="shared" si="65"/>
        <v/>
      </c>
      <c r="F153" t="str">
        <f t="shared" si="92"/>
        <v/>
      </c>
      <c r="G153" t="str">
        <f t="shared" si="66"/>
        <v/>
      </c>
      <c r="H153" t="str">
        <f t="shared" si="67"/>
        <v/>
      </c>
      <c r="I153" t="str">
        <f t="shared" si="68"/>
        <v/>
      </c>
      <c r="J153" t="str">
        <f t="shared" si="69"/>
        <v/>
      </c>
      <c r="K153" t="str">
        <f t="shared" si="70"/>
        <v/>
      </c>
      <c r="L153" t="str">
        <f t="shared" si="71"/>
        <v/>
      </c>
      <c r="M153" t="str">
        <f t="shared" si="72"/>
        <v/>
      </c>
      <c r="N153" t="str">
        <f t="shared" si="73"/>
        <v/>
      </c>
      <c r="O153" t="str">
        <f t="shared" si="74"/>
        <v/>
      </c>
      <c r="P153" t="str">
        <f t="shared" si="75"/>
        <v/>
      </c>
      <c r="Q153" t="str">
        <f t="shared" si="76"/>
        <v/>
      </c>
      <c r="R153" t="str">
        <f t="shared" si="77"/>
        <v/>
      </c>
      <c r="S153" t="str">
        <f t="shared" si="78"/>
        <v/>
      </c>
      <c r="T153" t="str">
        <f t="shared" si="79"/>
        <v/>
      </c>
      <c r="U153" t="str">
        <f t="shared" si="80"/>
        <v/>
      </c>
      <c r="V153" t="str">
        <f t="shared" si="81"/>
        <v/>
      </c>
      <c r="W153" t="str">
        <f t="shared" si="82"/>
        <v/>
      </c>
      <c r="X153" t="str">
        <f t="shared" si="83"/>
        <v/>
      </c>
      <c r="Y153" t="str">
        <f t="shared" si="84"/>
        <v/>
      </c>
      <c r="Z153" t="str">
        <f t="shared" si="93"/>
        <v/>
      </c>
      <c r="AA153" t="str">
        <f t="shared" si="85"/>
        <v/>
      </c>
      <c r="AB153" t="str">
        <f t="shared" si="86"/>
        <v/>
      </c>
      <c r="AC153" t="str">
        <f t="shared" si="87"/>
        <v/>
      </c>
      <c r="AD153" t="str">
        <f t="shared" si="88"/>
        <v/>
      </c>
      <c r="AE153" t="str">
        <f t="shared" si="89"/>
        <v/>
      </c>
      <c r="AF153" t="str">
        <f t="shared" si="90"/>
        <v/>
      </c>
      <c r="AG153" t="str" cm="1">
        <f t="array" ref="AG153">IF(AJ153="","",IFERROR(RIGHT(AF153,LEN(AF153)-MAX(ISNUMBER(--MID(AF153,_xlfn.SEQUENCE(LEN(AF153)),1))*_xlfn.SEQUENCE(LEN(AF153)))),""))</f>
        <v/>
      </c>
      <c r="AH153" t="str">
        <f t="shared" si="91"/>
        <v/>
      </c>
      <c r="AI153" s="27"/>
    </row>
    <row r="154" spans="2:35" ht="14.4">
      <c r="B154" t="str">
        <f>IF(
  ISBLANK(AJ154),
  "",
  IF(
    LEFT(AF154,1)="S",
    _xlfn.XLOOKUP(LEFT(AF154,3),'MKT name rule'!$B$2:$B$522,'MKT name rule'!$C$2:$C$522,"Not found") &amp; " " &amp; AF154,
    _xlfn.XLOOKUP(LEFT(AF154,3),'MKT name rule'!$B$2:$B$522,'MKT name rule'!$C$2:$C$522,"Not found") &amp; " " &amp; AH154
  )
)</f>
        <v/>
      </c>
      <c r="C154" t="str">
        <f t="shared" si="63"/>
        <v/>
      </c>
      <c r="D154" s="20" t="str">
        <f t="shared" si="64"/>
        <v/>
      </c>
      <c r="E154" s="20" t="str">
        <f t="shared" si="65"/>
        <v/>
      </c>
      <c r="F154" t="str">
        <f t="shared" si="92"/>
        <v/>
      </c>
      <c r="G154" t="str">
        <f t="shared" si="66"/>
        <v/>
      </c>
      <c r="H154" t="str">
        <f t="shared" si="67"/>
        <v/>
      </c>
      <c r="I154" t="str">
        <f t="shared" si="68"/>
        <v/>
      </c>
      <c r="J154" t="str">
        <f t="shared" si="69"/>
        <v/>
      </c>
      <c r="K154" t="str">
        <f t="shared" si="70"/>
        <v/>
      </c>
      <c r="L154" t="str">
        <f t="shared" si="71"/>
        <v/>
      </c>
      <c r="M154" t="str">
        <f t="shared" si="72"/>
        <v/>
      </c>
      <c r="N154" t="str">
        <f t="shared" si="73"/>
        <v/>
      </c>
      <c r="O154" t="str">
        <f t="shared" si="74"/>
        <v/>
      </c>
      <c r="P154" t="str">
        <f t="shared" si="75"/>
        <v/>
      </c>
      <c r="Q154" t="str">
        <f t="shared" si="76"/>
        <v/>
      </c>
      <c r="R154" t="str">
        <f t="shared" si="77"/>
        <v/>
      </c>
      <c r="S154" t="str">
        <f t="shared" si="78"/>
        <v/>
      </c>
      <c r="T154" t="str">
        <f t="shared" si="79"/>
        <v/>
      </c>
      <c r="U154" t="str">
        <f t="shared" si="80"/>
        <v/>
      </c>
      <c r="V154" t="str">
        <f t="shared" si="81"/>
        <v/>
      </c>
      <c r="W154" t="str">
        <f t="shared" si="82"/>
        <v/>
      </c>
      <c r="X154" t="str">
        <f t="shared" si="83"/>
        <v/>
      </c>
      <c r="Y154" t="str">
        <f t="shared" si="84"/>
        <v/>
      </c>
      <c r="Z154" t="str">
        <f t="shared" si="93"/>
        <v/>
      </c>
      <c r="AA154" t="str">
        <f t="shared" si="85"/>
        <v/>
      </c>
      <c r="AB154" t="str">
        <f t="shared" si="86"/>
        <v/>
      </c>
      <c r="AC154" t="str">
        <f t="shared" si="87"/>
        <v/>
      </c>
      <c r="AD154" t="str">
        <f t="shared" si="88"/>
        <v/>
      </c>
      <c r="AE154" t="str">
        <f t="shared" si="89"/>
        <v/>
      </c>
      <c r="AF154" t="str">
        <f t="shared" si="90"/>
        <v/>
      </c>
      <c r="AG154" t="str" cm="1">
        <f t="array" ref="AG154">IF(AJ154="","",IFERROR(RIGHT(AF154,LEN(AF154)-MAX(ISNUMBER(--MID(AF154,_xlfn.SEQUENCE(LEN(AF154)),1))*_xlfn.SEQUENCE(LEN(AF154)))),""))</f>
        <v/>
      </c>
      <c r="AH154" t="str">
        <f t="shared" si="91"/>
        <v/>
      </c>
      <c r="AI154" s="27"/>
    </row>
    <row r="155" spans="2:35" ht="14.4">
      <c r="B155" t="str">
        <f>IF(
  ISBLANK(AJ155),
  "",
  IF(
    LEFT(AF155,1)="S",
    _xlfn.XLOOKUP(LEFT(AF155,3),'MKT name rule'!$B$2:$B$522,'MKT name rule'!$C$2:$C$522,"Not found") &amp; " " &amp; AF155,
    _xlfn.XLOOKUP(LEFT(AF155,3),'MKT name rule'!$B$2:$B$522,'MKT name rule'!$C$2:$C$522,"Not found") &amp; " " &amp; AH155
  )
)</f>
        <v/>
      </c>
      <c r="C155" t="str">
        <f t="shared" si="63"/>
        <v/>
      </c>
      <c r="D155" s="20" t="str">
        <f t="shared" si="64"/>
        <v/>
      </c>
      <c r="E155" s="20" t="str">
        <f t="shared" si="65"/>
        <v/>
      </c>
      <c r="F155" t="str">
        <f t="shared" si="92"/>
        <v/>
      </c>
      <c r="G155" t="str">
        <f t="shared" si="66"/>
        <v/>
      </c>
      <c r="H155" t="str">
        <f t="shared" si="67"/>
        <v/>
      </c>
      <c r="I155" t="str">
        <f t="shared" si="68"/>
        <v/>
      </c>
      <c r="J155" t="str">
        <f t="shared" si="69"/>
        <v/>
      </c>
      <c r="K155" t="str">
        <f t="shared" si="70"/>
        <v/>
      </c>
      <c r="L155" t="str">
        <f t="shared" si="71"/>
        <v/>
      </c>
      <c r="M155" t="str">
        <f t="shared" si="72"/>
        <v/>
      </c>
      <c r="N155" t="str">
        <f t="shared" si="73"/>
        <v/>
      </c>
      <c r="O155" t="str">
        <f t="shared" si="74"/>
        <v/>
      </c>
      <c r="P155" t="str">
        <f t="shared" si="75"/>
        <v/>
      </c>
      <c r="Q155" t="str">
        <f t="shared" si="76"/>
        <v/>
      </c>
      <c r="R155" t="str">
        <f t="shared" si="77"/>
        <v/>
      </c>
      <c r="S155" t="str">
        <f t="shared" si="78"/>
        <v/>
      </c>
      <c r="T155" t="str">
        <f t="shared" si="79"/>
        <v/>
      </c>
      <c r="U155" t="str">
        <f t="shared" si="80"/>
        <v/>
      </c>
      <c r="V155" t="str">
        <f t="shared" si="81"/>
        <v/>
      </c>
      <c r="W155" t="str">
        <f t="shared" si="82"/>
        <v/>
      </c>
      <c r="X155" t="str">
        <f t="shared" si="83"/>
        <v/>
      </c>
      <c r="Y155" t="str">
        <f t="shared" si="84"/>
        <v/>
      </c>
      <c r="Z155" t="str">
        <f t="shared" si="93"/>
        <v/>
      </c>
      <c r="AA155" t="str">
        <f t="shared" si="85"/>
        <v/>
      </c>
      <c r="AB155" t="str">
        <f t="shared" si="86"/>
        <v/>
      </c>
      <c r="AC155" t="str">
        <f t="shared" si="87"/>
        <v/>
      </c>
      <c r="AD155" t="str">
        <f t="shared" si="88"/>
        <v/>
      </c>
      <c r="AE155" t="str">
        <f t="shared" si="89"/>
        <v/>
      </c>
      <c r="AF155" t="str">
        <f t="shared" si="90"/>
        <v/>
      </c>
      <c r="AG155" t="str" cm="1">
        <f t="array" ref="AG155">IF(AJ155="","",IFERROR(RIGHT(AF155,LEN(AF155)-MAX(ISNUMBER(--MID(AF155,_xlfn.SEQUENCE(LEN(AF155)),1))*_xlfn.SEQUENCE(LEN(AF155)))),""))</f>
        <v/>
      </c>
      <c r="AH155" t="str">
        <f t="shared" si="91"/>
        <v/>
      </c>
      <c r="AI155" s="27"/>
    </row>
    <row r="156" spans="2:35" ht="14.4">
      <c r="B156" t="str">
        <f>IF(
  ISBLANK(AJ156),
  "",
  IF(
    LEFT(AF156,1)="S",
    _xlfn.XLOOKUP(LEFT(AF156,3),'MKT name rule'!$B$2:$B$522,'MKT name rule'!$C$2:$C$522,"Not found") &amp; " " &amp; AF156,
    _xlfn.XLOOKUP(LEFT(AF156,3),'MKT name rule'!$B$2:$B$522,'MKT name rule'!$C$2:$C$522,"Not found") &amp; " " &amp; AH156
  )
)</f>
        <v/>
      </c>
      <c r="C156" t="str">
        <f t="shared" si="63"/>
        <v/>
      </c>
      <c r="D156" s="20" t="str">
        <f t="shared" si="64"/>
        <v/>
      </c>
      <c r="E156" s="20" t="str">
        <f t="shared" si="65"/>
        <v/>
      </c>
      <c r="F156" t="str">
        <f t="shared" si="92"/>
        <v/>
      </c>
      <c r="G156" t="str">
        <f t="shared" si="66"/>
        <v/>
      </c>
      <c r="H156" t="str">
        <f t="shared" si="67"/>
        <v/>
      </c>
      <c r="I156" t="str">
        <f t="shared" si="68"/>
        <v/>
      </c>
      <c r="J156" t="str">
        <f t="shared" si="69"/>
        <v/>
      </c>
      <c r="K156" t="str">
        <f t="shared" si="70"/>
        <v/>
      </c>
      <c r="L156" t="str">
        <f t="shared" si="71"/>
        <v/>
      </c>
      <c r="M156" t="str">
        <f t="shared" si="72"/>
        <v/>
      </c>
      <c r="N156" t="str">
        <f t="shared" si="73"/>
        <v/>
      </c>
      <c r="O156" t="str">
        <f t="shared" si="74"/>
        <v/>
      </c>
      <c r="P156" t="str">
        <f t="shared" si="75"/>
        <v/>
      </c>
      <c r="Q156" t="str">
        <f t="shared" si="76"/>
        <v/>
      </c>
      <c r="R156" t="str">
        <f t="shared" si="77"/>
        <v/>
      </c>
      <c r="S156" t="str">
        <f t="shared" si="78"/>
        <v/>
      </c>
      <c r="T156" t="str">
        <f t="shared" si="79"/>
        <v/>
      </c>
      <c r="U156" t="str">
        <f t="shared" si="80"/>
        <v/>
      </c>
      <c r="V156" t="str">
        <f t="shared" si="81"/>
        <v/>
      </c>
      <c r="W156" t="str">
        <f t="shared" si="82"/>
        <v/>
      </c>
      <c r="X156" t="str">
        <f t="shared" si="83"/>
        <v/>
      </c>
      <c r="Y156" t="str">
        <f t="shared" si="84"/>
        <v/>
      </c>
      <c r="Z156" t="str">
        <f t="shared" si="93"/>
        <v/>
      </c>
      <c r="AA156" t="str">
        <f t="shared" si="85"/>
        <v/>
      </c>
      <c r="AB156" t="str">
        <f t="shared" si="86"/>
        <v/>
      </c>
      <c r="AC156" t="str">
        <f t="shared" si="87"/>
        <v/>
      </c>
      <c r="AD156" t="str">
        <f t="shared" si="88"/>
        <v/>
      </c>
      <c r="AE156" t="str">
        <f t="shared" si="89"/>
        <v/>
      </c>
      <c r="AF156" t="str">
        <f t="shared" si="90"/>
        <v/>
      </c>
      <c r="AG156" t="str" cm="1">
        <f t="array" ref="AG156">IF(AJ156="","",IFERROR(RIGHT(AF156,LEN(AF156)-MAX(ISNUMBER(--MID(AF156,_xlfn.SEQUENCE(LEN(AF156)),1))*_xlfn.SEQUENCE(LEN(AF156)))),""))</f>
        <v/>
      </c>
      <c r="AH156" t="str">
        <f t="shared" si="91"/>
        <v/>
      </c>
      <c r="AI156" s="27"/>
    </row>
    <row r="157" spans="2:35" ht="14.4">
      <c r="B157" t="str">
        <f>IF(
  ISBLANK(AJ157),
  "",
  IF(
    LEFT(AF157,1)="S",
    _xlfn.XLOOKUP(LEFT(AF157,3),'MKT name rule'!$B$2:$B$522,'MKT name rule'!$C$2:$C$522,"Not found") &amp; " " &amp; AF157,
    _xlfn.XLOOKUP(LEFT(AF157,3),'MKT name rule'!$B$2:$B$522,'MKT name rule'!$C$2:$C$522,"Not found") &amp; " " &amp; AH157
  )
)</f>
        <v/>
      </c>
      <c r="C157" t="str">
        <f t="shared" si="63"/>
        <v/>
      </c>
      <c r="D157" s="20" t="str">
        <f t="shared" si="64"/>
        <v/>
      </c>
      <c r="E157" s="20" t="str">
        <f t="shared" si="65"/>
        <v/>
      </c>
      <c r="F157" t="str">
        <f t="shared" si="92"/>
        <v/>
      </c>
      <c r="G157" t="str">
        <f t="shared" si="66"/>
        <v/>
      </c>
      <c r="H157" t="str">
        <f t="shared" si="67"/>
        <v/>
      </c>
      <c r="I157" t="str">
        <f t="shared" si="68"/>
        <v/>
      </c>
      <c r="J157" t="str">
        <f t="shared" si="69"/>
        <v/>
      </c>
      <c r="K157" t="str">
        <f t="shared" si="70"/>
        <v/>
      </c>
      <c r="L157" t="str">
        <f t="shared" si="71"/>
        <v/>
      </c>
      <c r="M157" t="str">
        <f t="shared" si="72"/>
        <v/>
      </c>
      <c r="N157" t="str">
        <f t="shared" si="73"/>
        <v/>
      </c>
      <c r="O157" t="str">
        <f t="shared" si="74"/>
        <v/>
      </c>
      <c r="P157" t="str">
        <f t="shared" si="75"/>
        <v/>
      </c>
      <c r="Q157" t="str">
        <f t="shared" si="76"/>
        <v/>
      </c>
      <c r="R157" t="str">
        <f t="shared" si="77"/>
        <v/>
      </c>
      <c r="S157" t="str">
        <f t="shared" si="78"/>
        <v/>
      </c>
      <c r="T157" t="str">
        <f t="shared" si="79"/>
        <v/>
      </c>
      <c r="U157" t="str">
        <f t="shared" si="80"/>
        <v/>
      </c>
      <c r="V157" t="str">
        <f t="shared" si="81"/>
        <v/>
      </c>
      <c r="W157" t="str">
        <f t="shared" si="82"/>
        <v/>
      </c>
      <c r="X157" t="str">
        <f t="shared" si="83"/>
        <v/>
      </c>
      <c r="Y157" t="str">
        <f t="shared" si="84"/>
        <v/>
      </c>
      <c r="Z157" t="str">
        <f t="shared" si="93"/>
        <v/>
      </c>
      <c r="AA157" t="str">
        <f t="shared" si="85"/>
        <v/>
      </c>
      <c r="AB157" t="str">
        <f t="shared" si="86"/>
        <v/>
      </c>
      <c r="AC157" t="str">
        <f t="shared" si="87"/>
        <v/>
      </c>
      <c r="AD157" t="str">
        <f t="shared" si="88"/>
        <v/>
      </c>
      <c r="AE157" t="str">
        <f t="shared" si="89"/>
        <v/>
      </c>
      <c r="AF157" t="str">
        <f t="shared" si="90"/>
        <v/>
      </c>
      <c r="AG157" t="str" cm="1">
        <f t="array" ref="AG157">IF(AJ157="","",IFERROR(RIGHT(AF157,LEN(AF157)-MAX(ISNUMBER(--MID(AF157,_xlfn.SEQUENCE(LEN(AF157)),1))*_xlfn.SEQUENCE(LEN(AF157)))),""))</f>
        <v/>
      </c>
      <c r="AH157" t="str">
        <f t="shared" si="91"/>
        <v/>
      </c>
      <c r="AI157" s="27"/>
    </row>
    <row r="158" spans="2:35" ht="14.4">
      <c r="B158" t="str">
        <f>IF(
  ISBLANK(AJ158),
  "",
  IF(
    LEFT(AF158,1)="S",
    _xlfn.XLOOKUP(LEFT(AF158,3),'MKT name rule'!$B$2:$B$522,'MKT name rule'!$C$2:$C$522,"Not found") &amp; " " &amp; AF158,
    _xlfn.XLOOKUP(LEFT(AF158,3),'MKT name rule'!$B$2:$B$522,'MKT name rule'!$C$2:$C$522,"Not found") &amp; " " &amp; AH158
  )
)</f>
        <v/>
      </c>
      <c r="C158" t="str">
        <f t="shared" si="63"/>
        <v/>
      </c>
      <c r="D158" s="20" t="str">
        <f t="shared" si="64"/>
        <v/>
      </c>
      <c r="E158" s="20" t="str">
        <f t="shared" si="65"/>
        <v/>
      </c>
      <c r="F158" t="str">
        <f t="shared" si="92"/>
        <v/>
      </c>
      <c r="G158" t="str">
        <f t="shared" si="66"/>
        <v/>
      </c>
      <c r="H158" t="str">
        <f t="shared" si="67"/>
        <v/>
      </c>
      <c r="I158" t="str">
        <f t="shared" si="68"/>
        <v/>
      </c>
      <c r="J158" t="str">
        <f t="shared" si="69"/>
        <v/>
      </c>
      <c r="K158" t="str">
        <f t="shared" si="70"/>
        <v/>
      </c>
      <c r="L158" t="str">
        <f t="shared" si="71"/>
        <v/>
      </c>
      <c r="M158" t="str">
        <f t="shared" si="72"/>
        <v/>
      </c>
      <c r="N158" t="str">
        <f t="shared" si="73"/>
        <v/>
      </c>
      <c r="O158" t="str">
        <f t="shared" si="74"/>
        <v/>
      </c>
      <c r="P158" t="str">
        <f t="shared" si="75"/>
        <v/>
      </c>
      <c r="Q158" t="str">
        <f t="shared" si="76"/>
        <v/>
      </c>
      <c r="R158" t="str">
        <f t="shared" si="77"/>
        <v/>
      </c>
      <c r="S158" t="str">
        <f t="shared" si="78"/>
        <v/>
      </c>
      <c r="T158" t="str">
        <f t="shared" si="79"/>
        <v/>
      </c>
      <c r="U158" t="str">
        <f t="shared" si="80"/>
        <v/>
      </c>
      <c r="V158" t="str">
        <f t="shared" si="81"/>
        <v/>
      </c>
      <c r="W158" t="str">
        <f t="shared" si="82"/>
        <v/>
      </c>
      <c r="X158" t="str">
        <f t="shared" si="83"/>
        <v/>
      </c>
      <c r="Y158" t="str">
        <f t="shared" si="84"/>
        <v/>
      </c>
      <c r="Z158" t="str">
        <f t="shared" si="93"/>
        <v/>
      </c>
      <c r="AA158" t="str">
        <f t="shared" si="85"/>
        <v/>
      </c>
      <c r="AB158" t="str">
        <f t="shared" si="86"/>
        <v/>
      </c>
      <c r="AC158" t="str">
        <f t="shared" si="87"/>
        <v/>
      </c>
      <c r="AD158" t="str">
        <f t="shared" si="88"/>
        <v/>
      </c>
      <c r="AE158" t="str">
        <f t="shared" si="89"/>
        <v/>
      </c>
      <c r="AF158" t="str">
        <f t="shared" si="90"/>
        <v/>
      </c>
      <c r="AG158" t="str" cm="1">
        <f t="array" ref="AG158">IF(AJ158="","",IFERROR(RIGHT(AF158,LEN(AF158)-MAX(ISNUMBER(--MID(AF158,_xlfn.SEQUENCE(LEN(AF158)),1))*_xlfn.SEQUENCE(LEN(AF158)))),""))</f>
        <v/>
      </c>
      <c r="AH158" t="str">
        <f t="shared" si="91"/>
        <v/>
      </c>
      <c r="AI158" s="27"/>
    </row>
    <row r="159" spans="2:35" ht="14.4">
      <c r="B159" t="str">
        <f>IF(
  ISBLANK(AJ159),
  "",
  IF(
    LEFT(AF159,1)="S",
    _xlfn.XLOOKUP(LEFT(AF159,3),'MKT name rule'!$B$2:$B$522,'MKT name rule'!$C$2:$C$522,"Not found") &amp; " " &amp; AF159,
    _xlfn.XLOOKUP(LEFT(AF159,3),'MKT name rule'!$B$2:$B$522,'MKT name rule'!$C$2:$C$522,"Not found") &amp; " " &amp; AH159
  )
)</f>
        <v/>
      </c>
      <c r="C159" t="str">
        <f t="shared" si="63"/>
        <v/>
      </c>
      <c r="D159" s="20" t="str">
        <f t="shared" si="64"/>
        <v/>
      </c>
      <c r="E159" s="20" t="str">
        <f t="shared" si="65"/>
        <v/>
      </c>
      <c r="F159" t="str">
        <f t="shared" si="92"/>
        <v/>
      </c>
      <c r="G159" t="str">
        <f t="shared" si="66"/>
        <v/>
      </c>
      <c r="H159" t="str">
        <f t="shared" si="67"/>
        <v/>
      </c>
      <c r="I159" t="str">
        <f t="shared" si="68"/>
        <v/>
      </c>
      <c r="J159" t="str">
        <f t="shared" si="69"/>
        <v/>
      </c>
      <c r="K159" t="str">
        <f t="shared" si="70"/>
        <v/>
      </c>
      <c r="L159" t="str">
        <f t="shared" si="71"/>
        <v/>
      </c>
      <c r="M159" t="str">
        <f t="shared" si="72"/>
        <v/>
      </c>
      <c r="N159" t="str">
        <f t="shared" si="73"/>
        <v/>
      </c>
      <c r="O159" t="str">
        <f t="shared" si="74"/>
        <v/>
      </c>
      <c r="P159" t="str">
        <f t="shared" si="75"/>
        <v/>
      </c>
      <c r="Q159" t="str">
        <f t="shared" si="76"/>
        <v/>
      </c>
      <c r="R159" t="str">
        <f t="shared" si="77"/>
        <v/>
      </c>
      <c r="S159" t="str">
        <f t="shared" si="78"/>
        <v/>
      </c>
      <c r="T159" t="str">
        <f t="shared" si="79"/>
        <v/>
      </c>
      <c r="U159" t="str">
        <f t="shared" si="80"/>
        <v/>
      </c>
      <c r="V159" t="str">
        <f t="shared" si="81"/>
        <v/>
      </c>
      <c r="W159" t="str">
        <f t="shared" si="82"/>
        <v/>
      </c>
      <c r="X159" t="str">
        <f t="shared" si="83"/>
        <v/>
      </c>
      <c r="Y159" t="str">
        <f t="shared" si="84"/>
        <v/>
      </c>
      <c r="Z159" t="str">
        <f t="shared" si="93"/>
        <v/>
      </c>
      <c r="AA159" t="str">
        <f t="shared" si="85"/>
        <v/>
      </c>
      <c r="AB159" t="str">
        <f t="shared" si="86"/>
        <v/>
      </c>
      <c r="AC159" t="str">
        <f t="shared" si="87"/>
        <v/>
      </c>
      <c r="AD159" t="str">
        <f t="shared" si="88"/>
        <v/>
      </c>
      <c r="AE159" t="str">
        <f t="shared" si="89"/>
        <v/>
      </c>
      <c r="AF159" t="str">
        <f t="shared" si="90"/>
        <v/>
      </c>
      <c r="AG159" t="str" cm="1">
        <f t="array" ref="AG159">IF(AJ159="","",IFERROR(RIGHT(AF159,LEN(AF159)-MAX(ISNUMBER(--MID(AF159,_xlfn.SEQUENCE(LEN(AF159)),1))*_xlfn.SEQUENCE(LEN(AF159)))),""))</f>
        <v/>
      </c>
      <c r="AH159" t="str">
        <f t="shared" si="91"/>
        <v/>
      </c>
      <c r="AI159" s="27"/>
    </row>
    <row r="160" spans="2:35" ht="14.4">
      <c r="B160" t="str">
        <f>IF(
  ISBLANK(AJ160),
  "",
  IF(
    LEFT(AF160,1)="S",
    _xlfn.XLOOKUP(LEFT(AF160,3),'MKT name rule'!$B$2:$B$522,'MKT name rule'!$C$2:$C$522,"Not found") &amp; " " &amp; AF160,
    _xlfn.XLOOKUP(LEFT(AF160,3),'MKT name rule'!$B$2:$B$522,'MKT name rule'!$C$2:$C$522,"Not found") &amp; " " &amp; AH160
  )
)</f>
        <v/>
      </c>
      <c r="C160" t="str">
        <f t="shared" si="63"/>
        <v/>
      </c>
      <c r="D160" s="20" t="str">
        <f t="shared" si="64"/>
        <v/>
      </c>
      <c r="E160" s="20" t="str">
        <f t="shared" si="65"/>
        <v/>
      </c>
      <c r="F160" t="str">
        <f t="shared" si="92"/>
        <v/>
      </c>
      <c r="G160" t="str">
        <f t="shared" si="66"/>
        <v/>
      </c>
      <c r="H160" t="str">
        <f t="shared" si="67"/>
        <v/>
      </c>
      <c r="I160" t="str">
        <f t="shared" si="68"/>
        <v/>
      </c>
      <c r="J160" t="str">
        <f t="shared" si="69"/>
        <v/>
      </c>
      <c r="K160" t="str">
        <f t="shared" si="70"/>
        <v/>
      </c>
      <c r="L160" t="str">
        <f t="shared" si="71"/>
        <v/>
      </c>
      <c r="M160" t="str">
        <f t="shared" si="72"/>
        <v/>
      </c>
      <c r="N160" t="str">
        <f t="shared" si="73"/>
        <v/>
      </c>
      <c r="O160" t="str">
        <f t="shared" si="74"/>
        <v/>
      </c>
      <c r="P160" t="str">
        <f t="shared" si="75"/>
        <v/>
      </c>
      <c r="Q160" t="str">
        <f t="shared" si="76"/>
        <v/>
      </c>
      <c r="R160" t="str">
        <f t="shared" si="77"/>
        <v/>
      </c>
      <c r="S160" t="str">
        <f t="shared" si="78"/>
        <v/>
      </c>
      <c r="T160" t="str">
        <f t="shared" si="79"/>
        <v/>
      </c>
      <c r="U160" t="str">
        <f t="shared" si="80"/>
        <v/>
      </c>
      <c r="V160" t="str">
        <f t="shared" si="81"/>
        <v/>
      </c>
      <c r="W160" t="str">
        <f t="shared" si="82"/>
        <v/>
      </c>
      <c r="X160" t="str">
        <f t="shared" si="83"/>
        <v/>
      </c>
      <c r="Y160" t="str">
        <f t="shared" si="84"/>
        <v/>
      </c>
      <c r="Z160" t="str">
        <f t="shared" si="93"/>
        <v/>
      </c>
      <c r="AA160" t="str">
        <f t="shared" si="85"/>
        <v/>
      </c>
      <c r="AB160" t="str">
        <f t="shared" si="86"/>
        <v/>
      </c>
      <c r="AC160" t="str">
        <f t="shared" si="87"/>
        <v/>
      </c>
      <c r="AD160" t="str">
        <f t="shared" si="88"/>
        <v/>
      </c>
      <c r="AE160" t="str">
        <f t="shared" si="89"/>
        <v/>
      </c>
      <c r="AF160" t="str">
        <f t="shared" si="90"/>
        <v/>
      </c>
      <c r="AG160" t="str" cm="1">
        <f t="array" ref="AG160">IF(AJ160="","",IFERROR(RIGHT(AF160,LEN(AF160)-MAX(ISNUMBER(--MID(AF160,_xlfn.SEQUENCE(LEN(AF160)),1))*_xlfn.SEQUENCE(LEN(AF160)))),""))</f>
        <v/>
      </c>
      <c r="AH160" t="str">
        <f t="shared" si="91"/>
        <v/>
      </c>
      <c r="AI160" s="27"/>
    </row>
    <row r="161" spans="2:35" ht="14.4">
      <c r="B161" t="str">
        <f>IF(
  ISBLANK(AJ161),
  "",
  IF(
    LEFT(AF161,1)="S",
    _xlfn.XLOOKUP(LEFT(AF161,3),'MKT name rule'!$B$2:$B$522,'MKT name rule'!$C$2:$C$522,"Not found") &amp; " " &amp; AF161,
    _xlfn.XLOOKUP(LEFT(AF161,3),'MKT name rule'!$B$2:$B$522,'MKT name rule'!$C$2:$C$522,"Not found") &amp; " " &amp; AH161
  )
)</f>
        <v/>
      </c>
      <c r="C161" t="str">
        <f t="shared" si="63"/>
        <v/>
      </c>
      <c r="D161" s="20" t="str">
        <f t="shared" si="64"/>
        <v/>
      </c>
      <c r="E161" s="20" t="str">
        <f t="shared" si="65"/>
        <v/>
      </c>
      <c r="F161" t="str">
        <f t="shared" si="92"/>
        <v/>
      </c>
      <c r="G161" t="str">
        <f t="shared" si="66"/>
        <v/>
      </c>
      <c r="H161" t="str">
        <f t="shared" si="67"/>
        <v/>
      </c>
      <c r="I161" t="str">
        <f t="shared" si="68"/>
        <v/>
      </c>
      <c r="J161" t="str">
        <f t="shared" si="69"/>
        <v/>
      </c>
      <c r="K161" t="str">
        <f t="shared" si="70"/>
        <v/>
      </c>
      <c r="L161" t="str">
        <f t="shared" si="71"/>
        <v/>
      </c>
      <c r="M161" t="str">
        <f t="shared" si="72"/>
        <v/>
      </c>
      <c r="N161" t="str">
        <f t="shared" si="73"/>
        <v/>
      </c>
      <c r="O161" t="str">
        <f t="shared" si="74"/>
        <v/>
      </c>
      <c r="P161" t="str">
        <f t="shared" si="75"/>
        <v/>
      </c>
      <c r="Q161" t="str">
        <f t="shared" si="76"/>
        <v/>
      </c>
      <c r="R161" t="str">
        <f t="shared" si="77"/>
        <v/>
      </c>
      <c r="S161" t="str">
        <f t="shared" si="78"/>
        <v/>
      </c>
      <c r="T161" t="str">
        <f t="shared" si="79"/>
        <v/>
      </c>
      <c r="U161" t="str">
        <f t="shared" si="80"/>
        <v/>
      </c>
      <c r="V161" t="str">
        <f t="shared" si="81"/>
        <v/>
      </c>
      <c r="W161" t="str">
        <f t="shared" si="82"/>
        <v/>
      </c>
      <c r="X161" t="str">
        <f t="shared" si="83"/>
        <v/>
      </c>
      <c r="Y161" t="str">
        <f t="shared" si="84"/>
        <v/>
      </c>
      <c r="Z161" t="str">
        <f t="shared" si="93"/>
        <v/>
      </c>
      <c r="AA161" t="str">
        <f t="shared" si="85"/>
        <v/>
      </c>
      <c r="AB161" t="str">
        <f t="shared" si="86"/>
        <v/>
      </c>
      <c r="AC161" t="str">
        <f t="shared" si="87"/>
        <v/>
      </c>
      <c r="AD161" t="str">
        <f t="shared" si="88"/>
        <v/>
      </c>
      <c r="AE161" t="str">
        <f t="shared" si="89"/>
        <v/>
      </c>
      <c r="AF161" t="str">
        <f t="shared" si="90"/>
        <v/>
      </c>
      <c r="AG161" t="str" cm="1">
        <f t="array" ref="AG161">IF(AJ161="","",IFERROR(RIGHT(AF161,LEN(AF161)-MAX(ISNUMBER(--MID(AF161,_xlfn.SEQUENCE(LEN(AF161)),1))*_xlfn.SEQUENCE(LEN(AF161)))),""))</f>
        <v/>
      </c>
      <c r="AH161" t="str">
        <f t="shared" si="91"/>
        <v/>
      </c>
      <c r="AI161" s="27"/>
    </row>
    <row r="162" spans="2:35" ht="14.4">
      <c r="B162" t="str">
        <f>IF(
  ISBLANK(AJ162),
  "",
  IF(
    LEFT(AF162,1)="S",
    _xlfn.XLOOKUP(LEFT(AF162,3),'MKT name rule'!$B$2:$B$522,'MKT name rule'!$C$2:$C$522,"Not found") &amp; " " &amp; AF162,
    _xlfn.XLOOKUP(LEFT(AF162,3),'MKT name rule'!$B$2:$B$522,'MKT name rule'!$C$2:$C$522,"Not found") &amp; " " &amp; AH162
  )
)</f>
        <v/>
      </c>
      <c r="C162" t="str">
        <f t="shared" si="63"/>
        <v/>
      </c>
      <c r="D162" s="20" t="str">
        <f t="shared" si="64"/>
        <v/>
      </c>
      <c r="E162" s="20" t="str">
        <f t="shared" si="65"/>
        <v/>
      </c>
      <c r="F162" t="str">
        <f t="shared" si="92"/>
        <v/>
      </c>
      <c r="G162" t="str">
        <f t="shared" si="66"/>
        <v/>
      </c>
      <c r="H162" t="str">
        <f t="shared" si="67"/>
        <v/>
      </c>
      <c r="I162" t="str">
        <f t="shared" si="68"/>
        <v/>
      </c>
      <c r="J162" t="str">
        <f t="shared" si="69"/>
        <v/>
      </c>
      <c r="K162" t="str">
        <f t="shared" si="70"/>
        <v/>
      </c>
      <c r="L162" t="str">
        <f t="shared" si="71"/>
        <v/>
      </c>
      <c r="M162" t="str">
        <f t="shared" si="72"/>
        <v/>
      </c>
      <c r="N162" t="str">
        <f t="shared" si="73"/>
        <v/>
      </c>
      <c r="O162" t="str">
        <f t="shared" si="74"/>
        <v/>
      </c>
      <c r="P162" t="str">
        <f t="shared" si="75"/>
        <v/>
      </c>
      <c r="Q162" t="str">
        <f t="shared" si="76"/>
        <v/>
      </c>
      <c r="R162" t="str">
        <f t="shared" si="77"/>
        <v/>
      </c>
      <c r="S162" t="str">
        <f t="shared" si="78"/>
        <v/>
      </c>
      <c r="T162" t="str">
        <f t="shared" si="79"/>
        <v/>
      </c>
      <c r="U162" t="str">
        <f t="shared" si="80"/>
        <v/>
      </c>
      <c r="V162" t="str">
        <f t="shared" si="81"/>
        <v/>
      </c>
      <c r="W162" t="str">
        <f t="shared" si="82"/>
        <v/>
      </c>
      <c r="X162" t="str">
        <f t="shared" si="83"/>
        <v/>
      </c>
      <c r="Y162" t="str">
        <f t="shared" si="84"/>
        <v/>
      </c>
      <c r="Z162" t="str">
        <f t="shared" si="93"/>
        <v/>
      </c>
      <c r="AA162" t="str">
        <f t="shared" si="85"/>
        <v/>
      </c>
      <c r="AB162" t="str">
        <f t="shared" si="86"/>
        <v/>
      </c>
      <c r="AC162" t="str">
        <f t="shared" si="87"/>
        <v/>
      </c>
      <c r="AD162" t="str">
        <f t="shared" si="88"/>
        <v/>
      </c>
      <c r="AE162" t="str">
        <f t="shared" si="89"/>
        <v/>
      </c>
      <c r="AF162" t="str">
        <f t="shared" si="90"/>
        <v/>
      </c>
      <c r="AG162" t="str" cm="1">
        <f t="array" ref="AG162">IF(AJ162="","",IFERROR(RIGHT(AF162,LEN(AF162)-MAX(ISNUMBER(--MID(AF162,_xlfn.SEQUENCE(LEN(AF162)),1))*_xlfn.SEQUENCE(LEN(AF162)))),""))</f>
        <v/>
      </c>
      <c r="AH162" t="str">
        <f t="shared" si="91"/>
        <v/>
      </c>
      <c r="AI162" s="27"/>
    </row>
    <row r="163" spans="2:35" ht="14.4">
      <c r="B163" t="str">
        <f>IF(
  ISBLANK(AJ163),
  "",
  IF(
    LEFT(AF163,1)="S",
    _xlfn.XLOOKUP(LEFT(AF163,3),'MKT name rule'!$B$2:$B$522,'MKT name rule'!$C$2:$C$522,"Not found") &amp; " " &amp; AF163,
    _xlfn.XLOOKUP(LEFT(AF163,3),'MKT name rule'!$B$2:$B$522,'MKT name rule'!$C$2:$C$522,"Not found") &amp; " " &amp; AH163
  )
)</f>
        <v/>
      </c>
      <c r="C163" t="str">
        <f t="shared" si="63"/>
        <v/>
      </c>
      <c r="D163" s="20" t="str">
        <f t="shared" si="64"/>
        <v/>
      </c>
      <c r="E163" s="20" t="str">
        <f t="shared" si="65"/>
        <v/>
      </c>
      <c r="F163" t="str">
        <f t="shared" si="92"/>
        <v/>
      </c>
      <c r="G163" t="str">
        <f t="shared" si="66"/>
        <v/>
      </c>
      <c r="H163" t="str">
        <f t="shared" si="67"/>
        <v/>
      </c>
      <c r="I163" t="str">
        <f t="shared" si="68"/>
        <v/>
      </c>
      <c r="J163" t="str">
        <f t="shared" si="69"/>
        <v/>
      </c>
      <c r="K163" t="str">
        <f t="shared" si="70"/>
        <v/>
      </c>
      <c r="L163" t="str">
        <f t="shared" si="71"/>
        <v/>
      </c>
      <c r="M163" t="str">
        <f t="shared" si="72"/>
        <v/>
      </c>
      <c r="N163" t="str">
        <f t="shared" si="73"/>
        <v/>
      </c>
      <c r="O163" t="str">
        <f t="shared" si="74"/>
        <v/>
      </c>
      <c r="P163" t="str">
        <f t="shared" si="75"/>
        <v/>
      </c>
      <c r="Q163" t="str">
        <f t="shared" si="76"/>
        <v/>
      </c>
      <c r="R163" t="str">
        <f t="shared" si="77"/>
        <v/>
      </c>
      <c r="S163" t="str">
        <f t="shared" si="78"/>
        <v/>
      </c>
      <c r="T163" t="str">
        <f t="shared" si="79"/>
        <v/>
      </c>
      <c r="U163" t="str">
        <f t="shared" si="80"/>
        <v/>
      </c>
      <c r="V163" t="str">
        <f t="shared" si="81"/>
        <v/>
      </c>
      <c r="W163" t="str">
        <f t="shared" si="82"/>
        <v/>
      </c>
      <c r="X163" t="str">
        <f t="shared" si="83"/>
        <v/>
      </c>
      <c r="Y163" t="str">
        <f t="shared" si="84"/>
        <v/>
      </c>
      <c r="Z163" t="str">
        <f t="shared" si="93"/>
        <v/>
      </c>
      <c r="AA163" t="str">
        <f t="shared" si="85"/>
        <v/>
      </c>
      <c r="AB163" t="str">
        <f t="shared" si="86"/>
        <v/>
      </c>
      <c r="AC163" t="str">
        <f t="shared" si="87"/>
        <v/>
      </c>
      <c r="AD163" t="str">
        <f t="shared" si="88"/>
        <v/>
      </c>
      <c r="AE163" t="str">
        <f t="shared" si="89"/>
        <v/>
      </c>
      <c r="AF163" t="str">
        <f t="shared" si="90"/>
        <v/>
      </c>
      <c r="AG163" t="str" cm="1">
        <f t="array" ref="AG163">IF(AJ163="","",IFERROR(RIGHT(AF163,LEN(AF163)-MAX(ISNUMBER(--MID(AF163,_xlfn.SEQUENCE(LEN(AF163)),1))*_xlfn.SEQUENCE(LEN(AF163)))),""))</f>
        <v/>
      </c>
      <c r="AH163" t="str">
        <f t="shared" si="91"/>
        <v/>
      </c>
      <c r="AI163" s="27"/>
    </row>
    <row r="164" spans="2:35" ht="14.4">
      <c r="B164" t="str">
        <f>IF(
  ISBLANK(AJ164),
  "",
  IF(
    LEFT(AF164,1)="S",
    _xlfn.XLOOKUP(LEFT(AF164,3),'MKT name rule'!$B$2:$B$522,'MKT name rule'!$C$2:$C$522,"Not found") &amp; " " &amp; AF164,
    _xlfn.XLOOKUP(LEFT(AF164,3),'MKT name rule'!$B$2:$B$522,'MKT name rule'!$C$2:$C$522,"Not found") &amp; " " &amp; AH164
  )
)</f>
        <v/>
      </c>
      <c r="C164" t="str">
        <f t="shared" si="63"/>
        <v/>
      </c>
      <c r="D164" s="20" t="str">
        <f t="shared" si="64"/>
        <v/>
      </c>
      <c r="E164" s="20" t="str">
        <f t="shared" si="65"/>
        <v/>
      </c>
      <c r="F164" t="str">
        <f t="shared" si="92"/>
        <v/>
      </c>
      <c r="G164" t="str">
        <f t="shared" si="66"/>
        <v/>
      </c>
      <c r="H164" t="str">
        <f t="shared" si="67"/>
        <v/>
      </c>
      <c r="I164" t="str">
        <f t="shared" si="68"/>
        <v/>
      </c>
      <c r="J164" t="str">
        <f t="shared" si="69"/>
        <v/>
      </c>
      <c r="K164" t="str">
        <f t="shared" si="70"/>
        <v/>
      </c>
      <c r="L164" t="str">
        <f t="shared" si="71"/>
        <v/>
      </c>
      <c r="M164" t="str">
        <f t="shared" si="72"/>
        <v/>
      </c>
      <c r="N164" t="str">
        <f t="shared" si="73"/>
        <v/>
      </c>
      <c r="O164" t="str">
        <f t="shared" si="74"/>
        <v/>
      </c>
      <c r="P164" t="str">
        <f t="shared" si="75"/>
        <v/>
      </c>
      <c r="Q164" t="str">
        <f t="shared" si="76"/>
        <v/>
      </c>
      <c r="R164" t="str">
        <f t="shared" si="77"/>
        <v/>
      </c>
      <c r="S164" t="str">
        <f t="shared" si="78"/>
        <v/>
      </c>
      <c r="T164" t="str">
        <f t="shared" si="79"/>
        <v/>
      </c>
      <c r="U164" t="str">
        <f t="shared" si="80"/>
        <v/>
      </c>
      <c r="V164" t="str">
        <f t="shared" si="81"/>
        <v/>
      </c>
      <c r="W164" t="str">
        <f t="shared" si="82"/>
        <v/>
      </c>
      <c r="X164" t="str">
        <f t="shared" si="83"/>
        <v/>
      </c>
      <c r="Y164" t="str">
        <f t="shared" si="84"/>
        <v/>
      </c>
      <c r="Z164" t="str">
        <f t="shared" si="93"/>
        <v/>
      </c>
      <c r="AA164" t="str">
        <f t="shared" si="85"/>
        <v/>
      </c>
      <c r="AB164" t="str">
        <f t="shared" si="86"/>
        <v/>
      </c>
      <c r="AC164" t="str">
        <f t="shared" si="87"/>
        <v/>
      </c>
      <c r="AD164" t="str">
        <f t="shared" si="88"/>
        <v/>
      </c>
      <c r="AE164" t="str">
        <f t="shared" si="89"/>
        <v/>
      </c>
      <c r="AF164" t="str">
        <f t="shared" si="90"/>
        <v/>
      </c>
      <c r="AG164" t="str" cm="1">
        <f t="array" ref="AG164">IF(AJ164="","",IFERROR(RIGHT(AF164,LEN(AF164)-MAX(ISNUMBER(--MID(AF164,_xlfn.SEQUENCE(LEN(AF164)),1))*_xlfn.SEQUENCE(LEN(AF164)))),""))</f>
        <v/>
      </c>
      <c r="AH164" t="str">
        <f t="shared" si="91"/>
        <v/>
      </c>
      <c r="AI164" s="27"/>
    </row>
    <row r="165" spans="2:35" ht="14.4">
      <c r="B165" t="str">
        <f>IF(
  ISBLANK(AJ165),
  "",
  IF(
    LEFT(AF165,1)="S",
    _xlfn.XLOOKUP(LEFT(AF165,3),'MKT name rule'!$B$2:$B$522,'MKT name rule'!$C$2:$C$522,"Not found") &amp; " " &amp; AF165,
    _xlfn.XLOOKUP(LEFT(AF165,3),'MKT name rule'!$B$2:$B$522,'MKT name rule'!$C$2:$C$522,"Not found") &amp; " " &amp; AH165
  )
)</f>
        <v/>
      </c>
      <c r="C165" t="str">
        <f t="shared" si="63"/>
        <v/>
      </c>
      <c r="D165" s="20" t="str">
        <f t="shared" si="64"/>
        <v/>
      </c>
      <c r="E165" s="20" t="str">
        <f t="shared" si="65"/>
        <v/>
      </c>
      <c r="F165" t="str">
        <f t="shared" si="92"/>
        <v/>
      </c>
      <c r="G165" t="str">
        <f t="shared" si="66"/>
        <v/>
      </c>
      <c r="H165" t="str">
        <f t="shared" si="67"/>
        <v/>
      </c>
      <c r="I165" t="str">
        <f t="shared" si="68"/>
        <v/>
      </c>
      <c r="J165" t="str">
        <f t="shared" si="69"/>
        <v/>
      </c>
      <c r="K165" t="str">
        <f t="shared" si="70"/>
        <v/>
      </c>
      <c r="L165" t="str">
        <f t="shared" si="71"/>
        <v/>
      </c>
      <c r="M165" t="str">
        <f t="shared" si="72"/>
        <v/>
      </c>
      <c r="N165" t="str">
        <f t="shared" si="73"/>
        <v/>
      </c>
      <c r="O165" t="str">
        <f t="shared" si="74"/>
        <v/>
      </c>
      <c r="P165" t="str">
        <f t="shared" si="75"/>
        <v/>
      </c>
      <c r="Q165" t="str">
        <f t="shared" si="76"/>
        <v/>
      </c>
      <c r="R165" t="str">
        <f t="shared" si="77"/>
        <v/>
      </c>
      <c r="S165" t="str">
        <f t="shared" si="78"/>
        <v/>
      </c>
      <c r="T165" t="str">
        <f t="shared" si="79"/>
        <v/>
      </c>
      <c r="U165" t="str">
        <f t="shared" si="80"/>
        <v/>
      </c>
      <c r="V165" t="str">
        <f t="shared" si="81"/>
        <v/>
      </c>
      <c r="W165" t="str">
        <f t="shared" si="82"/>
        <v/>
      </c>
      <c r="X165" t="str">
        <f t="shared" si="83"/>
        <v/>
      </c>
      <c r="Y165" t="str">
        <f t="shared" si="84"/>
        <v/>
      </c>
      <c r="Z165" t="str">
        <f t="shared" si="93"/>
        <v/>
      </c>
      <c r="AA165" t="str">
        <f t="shared" si="85"/>
        <v/>
      </c>
      <c r="AB165" t="str">
        <f t="shared" si="86"/>
        <v/>
      </c>
      <c r="AC165" t="str">
        <f t="shared" si="87"/>
        <v/>
      </c>
      <c r="AD165" t="str">
        <f t="shared" si="88"/>
        <v/>
      </c>
      <c r="AE165" t="str">
        <f t="shared" si="89"/>
        <v/>
      </c>
      <c r="AF165" t="str">
        <f t="shared" si="90"/>
        <v/>
      </c>
      <c r="AG165" t="str" cm="1">
        <f t="array" ref="AG165">IF(AJ165="","",IFERROR(RIGHT(AF165,LEN(AF165)-MAX(ISNUMBER(--MID(AF165,_xlfn.SEQUENCE(LEN(AF165)),1))*_xlfn.SEQUENCE(LEN(AF165)))),""))</f>
        <v/>
      </c>
      <c r="AH165" t="str">
        <f t="shared" si="91"/>
        <v/>
      </c>
      <c r="AI165" s="27"/>
    </row>
    <row r="166" spans="2:35" ht="14.4">
      <c r="B166" t="str">
        <f>IF(
  ISBLANK(AJ166),
  "",
  IF(
    LEFT(AF166,1)="S",
    _xlfn.XLOOKUP(LEFT(AF166,3),'MKT name rule'!$B$2:$B$522,'MKT name rule'!$C$2:$C$522,"Not found") &amp; " " &amp; AF166,
    _xlfn.XLOOKUP(LEFT(AF166,3),'MKT name rule'!$B$2:$B$522,'MKT name rule'!$C$2:$C$522,"Not found") &amp; " " &amp; AH166
  )
)</f>
        <v/>
      </c>
      <c r="C166" t="str">
        <f t="shared" si="63"/>
        <v/>
      </c>
      <c r="D166" s="20" t="str">
        <f t="shared" si="64"/>
        <v/>
      </c>
      <c r="E166" s="20" t="str">
        <f t="shared" si="65"/>
        <v/>
      </c>
      <c r="F166" t="str">
        <f t="shared" si="92"/>
        <v/>
      </c>
      <c r="G166" t="str">
        <f t="shared" si="66"/>
        <v/>
      </c>
      <c r="H166" t="str">
        <f t="shared" si="67"/>
        <v/>
      </c>
      <c r="I166" t="str">
        <f t="shared" si="68"/>
        <v/>
      </c>
      <c r="J166" t="str">
        <f t="shared" si="69"/>
        <v/>
      </c>
      <c r="K166" t="str">
        <f t="shared" si="70"/>
        <v/>
      </c>
      <c r="L166" t="str">
        <f t="shared" si="71"/>
        <v/>
      </c>
      <c r="M166" t="str">
        <f t="shared" si="72"/>
        <v/>
      </c>
      <c r="N166" t="str">
        <f t="shared" si="73"/>
        <v/>
      </c>
      <c r="O166" t="str">
        <f t="shared" si="74"/>
        <v/>
      </c>
      <c r="P166" t="str">
        <f t="shared" si="75"/>
        <v/>
      </c>
      <c r="Q166" t="str">
        <f t="shared" si="76"/>
        <v/>
      </c>
      <c r="R166" t="str">
        <f t="shared" si="77"/>
        <v/>
      </c>
      <c r="S166" t="str">
        <f t="shared" si="78"/>
        <v/>
      </c>
      <c r="T166" t="str">
        <f t="shared" si="79"/>
        <v/>
      </c>
      <c r="U166" t="str">
        <f t="shared" si="80"/>
        <v/>
      </c>
      <c r="V166" t="str">
        <f t="shared" si="81"/>
        <v/>
      </c>
      <c r="W166" t="str">
        <f t="shared" si="82"/>
        <v/>
      </c>
      <c r="X166" t="str">
        <f t="shared" si="83"/>
        <v/>
      </c>
      <c r="Y166" t="str">
        <f t="shared" si="84"/>
        <v/>
      </c>
      <c r="Z166" t="str">
        <f t="shared" si="93"/>
        <v/>
      </c>
      <c r="AA166" t="str">
        <f t="shared" si="85"/>
        <v/>
      </c>
      <c r="AB166" t="str">
        <f t="shared" si="86"/>
        <v/>
      </c>
      <c r="AC166" t="str">
        <f t="shared" si="87"/>
        <v/>
      </c>
      <c r="AD166" t="str">
        <f t="shared" si="88"/>
        <v/>
      </c>
      <c r="AE166" t="str">
        <f t="shared" si="89"/>
        <v/>
      </c>
      <c r="AF166" t="str">
        <f t="shared" si="90"/>
        <v/>
      </c>
      <c r="AG166" t="str" cm="1">
        <f t="array" ref="AG166">IF(AJ166="","",IFERROR(RIGHT(AF166,LEN(AF166)-MAX(ISNUMBER(--MID(AF166,_xlfn.SEQUENCE(LEN(AF166)),1))*_xlfn.SEQUENCE(LEN(AF166)))),""))</f>
        <v/>
      </c>
      <c r="AH166" t="str">
        <f t="shared" si="91"/>
        <v/>
      </c>
      <c r="AI166" s="27"/>
    </row>
    <row r="167" spans="2:35" ht="14.4">
      <c r="B167" t="str">
        <f>IF(
  ISBLANK(AJ167),
  "",
  IF(
    LEFT(AF167,1)="S",
    _xlfn.XLOOKUP(LEFT(AF167,3),'MKT name rule'!$B$2:$B$522,'MKT name rule'!$C$2:$C$522,"Not found") &amp; " " &amp; AF167,
    _xlfn.XLOOKUP(LEFT(AF167,3),'MKT name rule'!$B$2:$B$522,'MKT name rule'!$C$2:$C$522,"Not found") &amp; " " &amp; AH167
  )
)</f>
        <v/>
      </c>
      <c r="C167" t="str">
        <f t="shared" si="63"/>
        <v/>
      </c>
      <c r="D167" s="20" t="str">
        <f t="shared" si="64"/>
        <v/>
      </c>
      <c r="E167" s="20" t="str">
        <f t="shared" si="65"/>
        <v/>
      </c>
      <c r="F167" t="str">
        <f t="shared" si="92"/>
        <v/>
      </c>
      <c r="G167" t="str">
        <f t="shared" si="66"/>
        <v/>
      </c>
      <c r="H167" t="str">
        <f t="shared" si="67"/>
        <v/>
      </c>
      <c r="I167" t="str">
        <f t="shared" si="68"/>
        <v/>
      </c>
      <c r="J167" t="str">
        <f t="shared" si="69"/>
        <v/>
      </c>
      <c r="K167" t="str">
        <f t="shared" si="70"/>
        <v/>
      </c>
      <c r="L167" t="str">
        <f t="shared" si="71"/>
        <v/>
      </c>
      <c r="M167" t="str">
        <f t="shared" si="72"/>
        <v/>
      </c>
      <c r="N167" t="str">
        <f t="shared" si="73"/>
        <v/>
      </c>
      <c r="O167" t="str">
        <f t="shared" si="74"/>
        <v/>
      </c>
      <c r="P167" t="str">
        <f t="shared" si="75"/>
        <v/>
      </c>
      <c r="Q167" t="str">
        <f t="shared" si="76"/>
        <v/>
      </c>
      <c r="R167" t="str">
        <f t="shared" si="77"/>
        <v/>
      </c>
      <c r="S167" t="str">
        <f t="shared" si="78"/>
        <v/>
      </c>
      <c r="T167" t="str">
        <f t="shared" si="79"/>
        <v/>
      </c>
      <c r="U167" t="str">
        <f t="shared" si="80"/>
        <v/>
      </c>
      <c r="V167" t="str">
        <f t="shared" si="81"/>
        <v/>
      </c>
      <c r="W167" t="str">
        <f t="shared" si="82"/>
        <v/>
      </c>
      <c r="X167" t="str">
        <f t="shared" si="83"/>
        <v/>
      </c>
      <c r="Y167" t="str">
        <f t="shared" si="84"/>
        <v/>
      </c>
      <c r="Z167" t="str">
        <f t="shared" si="93"/>
        <v/>
      </c>
      <c r="AA167" t="str">
        <f t="shared" si="85"/>
        <v/>
      </c>
      <c r="AB167" t="str">
        <f t="shared" si="86"/>
        <v/>
      </c>
      <c r="AC167" t="str">
        <f t="shared" si="87"/>
        <v/>
      </c>
      <c r="AD167" t="str">
        <f t="shared" si="88"/>
        <v/>
      </c>
      <c r="AE167" t="str">
        <f t="shared" si="89"/>
        <v/>
      </c>
      <c r="AF167" t="str">
        <f t="shared" si="90"/>
        <v/>
      </c>
      <c r="AG167" t="str" cm="1">
        <f t="array" ref="AG167">IF(AJ167="","",IFERROR(RIGHT(AF167,LEN(AF167)-MAX(ISNUMBER(--MID(AF167,_xlfn.SEQUENCE(LEN(AF167)),1))*_xlfn.SEQUENCE(LEN(AF167)))),""))</f>
        <v/>
      </c>
      <c r="AH167" t="str">
        <f t="shared" si="91"/>
        <v/>
      </c>
      <c r="AI167" s="27"/>
    </row>
    <row r="168" spans="2:35" ht="14.4">
      <c r="B168" t="str">
        <f>IF(
  ISBLANK(AJ168),
  "",
  IF(
    LEFT(AF168,1)="S",
    _xlfn.XLOOKUP(LEFT(AF168,3),'MKT name rule'!$B$2:$B$522,'MKT name rule'!$C$2:$C$522,"Not found") &amp; " " &amp; AF168,
    _xlfn.XLOOKUP(LEFT(AF168,3),'MKT name rule'!$B$2:$B$522,'MKT name rule'!$C$2:$C$522,"Not found") &amp; " " &amp; AH168
  )
)</f>
        <v/>
      </c>
      <c r="C168" t="str">
        <f t="shared" si="63"/>
        <v/>
      </c>
      <c r="D168" s="20" t="str">
        <f t="shared" si="64"/>
        <v/>
      </c>
      <c r="E168" s="20" t="str">
        <f t="shared" si="65"/>
        <v/>
      </c>
      <c r="F168" t="str">
        <f t="shared" si="92"/>
        <v/>
      </c>
      <c r="G168" t="str">
        <f t="shared" si="66"/>
        <v/>
      </c>
      <c r="H168" t="str">
        <f t="shared" si="67"/>
        <v/>
      </c>
      <c r="I168" t="str">
        <f t="shared" si="68"/>
        <v/>
      </c>
      <c r="J168" t="str">
        <f t="shared" si="69"/>
        <v/>
      </c>
      <c r="K168" t="str">
        <f t="shared" si="70"/>
        <v/>
      </c>
      <c r="L168" t="str">
        <f t="shared" si="71"/>
        <v/>
      </c>
      <c r="M168" t="str">
        <f t="shared" si="72"/>
        <v/>
      </c>
      <c r="N168" t="str">
        <f t="shared" si="73"/>
        <v/>
      </c>
      <c r="O168" t="str">
        <f t="shared" si="74"/>
        <v/>
      </c>
      <c r="P168" t="str">
        <f t="shared" si="75"/>
        <v/>
      </c>
      <c r="Q168" t="str">
        <f t="shared" si="76"/>
        <v/>
      </c>
      <c r="R168" t="str">
        <f t="shared" si="77"/>
        <v/>
      </c>
      <c r="S168" t="str">
        <f t="shared" si="78"/>
        <v/>
      </c>
      <c r="T168" t="str">
        <f t="shared" si="79"/>
        <v/>
      </c>
      <c r="U168" t="str">
        <f t="shared" si="80"/>
        <v/>
      </c>
      <c r="V168" t="str">
        <f t="shared" si="81"/>
        <v/>
      </c>
      <c r="W168" t="str">
        <f t="shared" si="82"/>
        <v/>
      </c>
      <c r="X168" t="str">
        <f t="shared" si="83"/>
        <v/>
      </c>
      <c r="Y168" t="str">
        <f t="shared" si="84"/>
        <v/>
      </c>
      <c r="Z168" t="str">
        <f t="shared" si="93"/>
        <v/>
      </c>
      <c r="AA168" t="str">
        <f t="shared" si="85"/>
        <v/>
      </c>
      <c r="AB168" t="str">
        <f t="shared" si="86"/>
        <v/>
      </c>
      <c r="AC168" t="str">
        <f t="shared" si="87"/>
        <v/>
      </c>
      <c r="AD168" t="str">
        <f t="shared" si="88"/>
        <v/>
      </c>
      <c r="AE168" t="str">
        <f t="shared" si="89"/>
        <v/>
      </c>
      <c r="AF168" t="str">
        <f t="shared" si="90"/>
        <v/>
      </c>
      <c r="AG168" t="str" cm="1">
        <f t="array" ref="AG168">IF(AJ168="","",IFERROR(RIGHT(AF168,LEN(AF168)-MAX(ISNUMBER(--MID(AF168,_xlfn.SEQUENCE(LEN(AF168)),1))*_xlfn.SEQUENCE(LEN(AF168)))),""))</f>
        <v/>
      </c>
      <c r="AH168" t="str">
        <f t="shared" si="91"/>
        <v/>
      </c>
      <c r="AI168" s="27"/>
    </row>
    <row r="169" spans="2:35" ht="14.4">
      <c r="B169" t="str">
        <f>IF(
  ISBLANK(AJ169),
  "",
  IF(
    LEFT(AF169,1)="S",
    _xlfn.XLOOKUP(LEFT(AF169,3),'MKT name rule'!$B$2:$B$522,'MKT name rule'!$C$2:$C$522,"Not found") &amp; " " &amp; AF169,
    _xlfn.XLOOKUP(LEFT(AF169,3),'MKT name rule'!$B$2:$B$522,'MKT name rule'!$C$2:$C$522,"Not found") &amp; " " &amp; AH169
  )
)</f>
        <v/>
      </c>
      <c r="C169" t="str">
        <f t="shared" si="63"/>
        <v/>
      </c>
      <c r="D169" s="20" t="str">
        <f t="shared" si="64"/>
        <v/>
      </c>
      <c r="E169" s="20" t="str">
        <f t="shared" si="65"/>
        <v/>
      </c>
      <c r="F169" t="str">
        <f t="shared" si="92"/>
        <v/>
      </c>
      <c r="G169" t="str">
        <f t="shared" si="66"/>
        <v/>
      </c>
      <c r="H169" t="str">
        <f t="shared" si="67"/>
        <v/>
      </c>
      <c r="I169" t="str">
        <f t="shared" si="68"/>
        <v/>
      </c>
      <c r="J169" t="str">
        <f t="shared" si="69"/>
        <v/>
      </c>
      <c r="K169" t="str">
        <f t="shared" si="70"/>
        <v/>
      </c>
      <c r="L169" t="str">
        <f t="shared" si="71"/>
        <v/>
      </c>
      <c r="M169" t="str">
        <f t="shared" si="72"/>
        <v/>
      </c>
      <c r="N169" t="str">
        <f t="shared" si="73"/>
        <v/>
      </c>
      <c r="O169" t="str">
        <f t="shared" si="74"/>
        <v/>
      </c>
      <c r="P169" t="str">
        <f t="shared" si="75"/>
        <v/>
      </c>
      <c r="Q169" t="str">
        <f t="shared" si="76"/>
        <v/>
      </c>
      <c r="R169" t="str">
        <f t="shared" si="77"/>
        <v/>
      </c>
      <c r="S169" t="str">
        <f t="shared" si="78"/>
        <v/>
      </c>
      <c r="T169" t="str">
        <f t="shared" si="79"/>
        <v/>
      </c>
      <c r="U169" t="str">
        <f t="shared" si="80"/>
        <v/>
      </c>
      <c r="V169" t="str">
        <f t="shared" si="81"/>
        <v/>
      </c>
      <c r="W169" t="str">
        <f t="shared" si="82"/>
        <v/>
      </c>
      <c r="X169" t="str">
        <f t="shared" si="83"/>
        <v/>
      </c>
      <c r="Y169" t="str">
        <f t="shared" si="84"/>
        <v/>
      </c>
      <c r="Z169" t="str">
        <f t="shared" si="93"/>
        <v/>
      </c>
      <c r="AA169" t="str">
        <f t="shared" si="85"/>
        <v/>
      </c>
      <c r="AB169" t="str">
        <f t="shared" si="86"/>
        <v/>
      </c>
      <c r="AC169" t="str">
        <f t="shared" si="87"/>
        <v/>
      </c>
      <c r="AD169" t="str">
        <f t="shared" si="88"/>
        <v/>
      </c>
      <c r="AE169" t="str">
        <f t="shared" si="89"/>
        <v/>
      </c>
      <c r="AF169" t="str">
        <f t="shared" si="90"/>
        <v/>
      </c>
      <c r="AG169" t="str" cm="1">
        <f t="array" ref="AG169">IF(AJ169="","",IFERROR(RIGHT(AF169,LEN(AF169)-MAX(ISNUMBER(--MID(AF169,_xlfn.SEQUENCE(LEN(AF169)),1))*_xlfn.SEQUENCE(LEN(AF169)))),""))</f>
        <v/>
      </c>
      <c r="AH169" t="str">
        <f t="shared" si="91"/>
        <v/>
      </c>
      <c r="AI169" s="27"/>
    </row>
    <row r="170" spans="2:35" ht="14.4">
      <c r="B170" t="str">
        <f>IF(
  ISBLANK(AJ170),
  "",
  IF(
    LEFT(AF170,1)="S",
    _xlfn.XLOOKUP(LEFT(AF170,3),'MKT name rule'!$B$2:$B$522,'MKT name rule'!$C$2:$C$522,"Not found") &amp; " " &amp; AF170,
    _xlfn.XLOOKUP(LEFT(AF170,3),'MKT name rule'!$B$2:$B$522,'MKT name rule'!$C$2:$C$522,"Not found") &amp; " " &amp; AH170
  )
)</f>
        <v/>
      </c>
      <c r="C170" t="str">
        <f t="shared" si="63"/>
        <v/>
      </c>
      <c r="D170" s="20" t="str">
        <f t="shared" si="64"/>
        <v/>
      </c>
      <c r="E170" s="20" t="str">
        <f t="shared" si="65"/>
        <v/>
      </c>
      <c r="F170" t="str">
        <f t="shared" si="92"/>
        <v/>
      </c>
      <c r="G170" t="str">
        <f t="shared" si="66"/>
        <v/>
      </c>
      <c r="H170" t="str">
        <f t="shared" si="67"/>
        <v/>
      </c>
      <c r="I170" t="str">
        <f t="shared" si="68"/>
        <v/>
      </c>
      <c r="J170" t="str">
        <f t="shared" si="69"/>
        <v/>
      </c>
      <c r="K170" t="str">
        <f t="shared" si="70"/>
        <v/>
      </c>
      <c r="L170" t="str">
        <f t="shared" si="71"/>
        <v/>
      </c>
      <c r="M170" t="str">
        <f t="shared" si="72"/>
        <v/>
      </c>
      <c r="N170" t="str">
        <f t="shared" si="73"/>
        <v/>
      </c>
      <c r="O170" t="str">
        <f t="shared" si="74"/>
        <v/>
      </c>
      <c r="P170" t="str">
        <f t="shared" si="75"/>
        <v/>
      </c>
      <c r="Q170" t="str">
        <f t="shared" si="76"/>
        <v/>
      </c>
      <c r="R170" t="str">
        <f t="shared" si="77"/>
        <v/>
      </c>
      <c r="S170" t="str">
        <f t="shared" si="78"/>
        <v/>
      </c>
      <c r="T170" t="str">
        <f t="shared" si="79"/>
        <v/>
      </c>
      <c r="U170" t="str">
        <f t="shared" si="80"/>
        <v/>
      </c>
      <c r="V170" t="str">
        <f t="shared" si="81"/>
        <v/>
      </c>
      <c r="W170" t="str">
        <f t="shared" si="82"/>
        <v/>
      </c>
      <c r="X170" t="str">
        <f t="shared" si="83"/>
        <v/>
      </c>
      <c r="Y170" t="str">
        <f t="shared" si="84"/>
        <v/>
      </c>
      <c r="Z170" t="str">
        <f t="shared" si="93"/>
        <v/>
      </c>
      <c r="AA170" t="str">
        <f t="shared" si="85"/>
        <v/>
      </c>
      <c r="AB170" t="str">
        <f t="shared" si="86"/>
        <v/>
      </c>
      <c r="AC170" t="str">
        <f t="shared" si="87"/>
        <v/>
      </c>
      <c r="AD170" t="str">
        <f t="shared" si="88"/>
        <v/>
      </c>
      <c r="AE170" t="str">
        <f t="shared" si="89"/>
        <v/>
      </c>
      <c r="AF170" t="str">
        <f t="shared" si="90"/>
        <v/>
      </c>
      <c r="AG170" t="str" cm="1">
        <f t="array" ref="AG170">IF(AJ170="","",IFERROR(RIGHT(AF170,LEN(AF170)-MAX(ISNUMBER(--MID(AF170,_xlfn.SEQUENCE(LEN(AF170)),1))*_xlfn.SEQUENCE(LEN(AF170)))),""))</f>
        <v/>
      </c>
      <c r="AH170" t="str">
        <f t="shared" si="91"/>
        <v/>
      </c>
      <c r="AI170" s="27"/>
    </row>
    <row r="171" spans="2:35" ht="14.4">
      <c r="B171" t="str">
        <f>IF(
  ISBLANK(AJ171),
  "",
  IF(
    LEFT(AF171,1)="S",
    _xlfn.XLOOKUP(LEFT(AF171,3),'MKT name rule'!$B$2:$B$522,'MKT name rule'!$C$2:$C$522,"Not found") &amp; " " &amp; AF171,
    _xlfn.XLOOKUP(LEFT(AF171,3),'MKT name rule'!$B$2:$B$522,'MKT name rule'!$C$2:$C$522,"Not found") &amp; " " &amp; AH171
  )
)</f>
        <v/>
      </c>
      <c r="C171" t="str">
        <f t="shared" si="63"/>
        <v/>
      </c>
      <c r="D171" s="20" t="str">
        <f t="shared" si="64"/>
        <v/>
      </c>
      <c r="E171" s="20" t="str">
        <f t="shared" si="65"/>
        <v/>
      </c>
      <c r="F171" t="str">
        <f t="shared" si="92"/>
        <v/>
      </c>
      <c r="G171" t="str">
        <f t="shared" si="66"/>
        <v/>
      </c>
      <c r="H171" t="str">
        <f t="shared" si="67"/>
        <v/>
      </c>
      <c r="I171" t="str">
        <f t="shared" si="68"/>
        <v/>
      </c>
      <c r="J171" t="str">
        <f t="shared" si="69"/>
        <v/>
      </c>
      <c r="K171" t="str">
        <f t="shared" si="70"/>
        <v/>
      </c>
      <c r="L171" t="str">
        <f t="shared" si="71"/>
        <v/>
      </c>
      <c r="M171" t="str">
        <f t="shared" si="72"/>
        <v/>
      </c>
      <c r="N171" t="str">
        <f t="shared" si="73"/>
        <v/>
      </c>
      <c r="O171" t="str">
        <f t="shared" si="74"/>
        <v/>
      </c>
      <c r="P171" t="str">
        <f t="shared" si="75"/>
        <v/>
      </c>
      <c r="Q171" t="str">
        <f t="shared" si="76"/>
        <v/>
      </c>
      <c r="R171" t="str">
        <f t="shared" si="77"/>
        <v/>
      </c>
      <c r="S171" t="str">
        <f t="shared" si="78"/>
        <v/>
      </c>
      <c r="T171" t="str">
        <f t="shared" si="79"/>
        <v/>
      </c>
      <c r="U171" t="str">
        <f t="shared" si="80"/>
        <v/>
      </c>
      <c r="V171" t="str">
        <f t="shared" si="81"/>
        <v/>
      </c>
      <c r="W171" t="str">
        <f t="shared" si="82"/>
        <v/>
      </c>
      <c r="X171" t="str">
        <f t="shared" si="83"/>
        <v/>
      </c>
      <c r="Y171" t="str">
        <f t="shared" si="84"/>
        <v/>
      </c>
      <c r="Z171" t="str">
        <f t="shared" si="93"/>
        <v/>
      </c>
      <c r="AA171" t="str">
        <f t="shared" si="85"/>
        <v/>
      </c>
      <c r="AB171" t="str">
        <f t="shared" si="86"/>
        <v/>
      </c>
      <c r="AC171" t="str">
        <f t="shared" si="87"/>
        <v/>
      </c>
      <c r="AD171" t="str">
        <f t="shared" si="88"/>
        <v/>
      </c>
      <c r="AE171" t="str">
        <f t="shared" si="89"/>
        <v/>
      </c>
      <c r="AF171" t="str">
        <f t="shared" si="90"/>
        <v/>
      </c>
      <c r="AG171" t="str" cm="1">
        <f t="array" ref="AG171">IF(AJ171="","",IFERROR(RIGHT(AF171,LEN(AF171)-MAX(ISNUMBER(--MID(AF171,_xlfn.SEQUENCE(LEN(AF171)),1))*_xlfn.SEQUENCE(LEN(AF171)))),""))</f>
        <v/>
      </c>
      <c r="AH171" t="str">
        <f t="shared" si="91"/>
        <v/>
      </c>
      <c r="AI171" s="27"/>
    </row>
    <row r="172" spans="2:35" ht="14.4">
      <c r="B172" t="str">
        <f>IF(
  ISBLANK(AJ172),
  "",
  IF(
    LEFT(AF172,1)="S",
    _xlfn.XLOOKUP(LEFT(AF172,3),'MKT name rule'!$B$2:$B$522,'MKT name rule'!$C$2:$C$522,"Not found") &amp; " " &amp; AF172,
    _xlfn.XLOOKUP(LEFT(AF172,3),'MKT name rule'!$B$2:$B$522,'MKT name rule'!$C$2:$C$522,"Not found") &amp; " " &amp; AH172
  )
)</f>
        <v/>
      </c>
      <c r="C172" t="str">
        <f t="shared" si="63"/>
        <v/>
      </c>
      <c r="D172" s="20" t="str">
        <f t="shared" si="64"/>
        <v/>
      </c>
      <c r="E172" s="20" t="str">
        <f t="shared" si="65"/>
        <v/>
      </c>
      <c r="F172" t="str">
        <f t="shared" si="92"/>
        <v/>
      </c>
      <c r="G172" t="str">
        <f t="shared" si="66"/>
        <v/>
      </c>
      <c r="H172" t="str">
        <f t="shared" si="67"/>
        <v/>
      </c>
      <c r="I172" t="str">
        <f t="shared" si="68"/>
        <v/>
      </c>
      <c r="J172" t="str">
        <f t="shared" si="69"/>
        <v/>
      </c>
      <c r="K172" t="str">
        <f t="shared" si="70"/>
        <v/>
      </c>
      <c r="L172" t="str">
        <f t="shared" si="71"/>
        <v/>
      </c>
      <c r="M172" t="str">
        <f t="shared" si="72"/>
        <v/>
      </c>
      <c r="N172" t="str">
        <f t="shared" si="73"/>
        <v/>
      </c>
      <c r="O172" t="str">
        <f t="shared" si="74"/>
        <v/>
      </c>
      <c r="P172" t="str">
        <f t="shared" si="75"/>
        <v/>
      </c>
      <c r="Q172" t="str">
        <f t="shared" si="76"/>
        <v/>
      </c>
      <c r="R172" t="str">
        <f t="shared" si="77"/>
        <v/>
      </c>
      <c r="S172" t="str">
        <f t="shared" si="78"/>
        <v/>
      </c>
      <c r="T172" t="str">
        <f t="shared" si="79"/>
        <v/>
      </c>
      <c r="U172" t="str">
        <f t="shared" si="80"/>
        <v/>
      </c>
      <c r="V172" t="str">
        <f t="shared" si="81"/>
        <v/>
      </c>
      <c r="W172" t="str">
        <f t="shared" si="82"/>
        <v/>
      </c>
      <c r="X172" t="str">
        <f t="shared" si="83"/>
        <v/>
      </c>
      <c r="Y172" t="str">
        <f t="shared" si="84"/>
        <v/>
      </c>
      <c r="Z172" t="str">
        <f t="shared" si="93"/>
        <v/>
      </c>
      <c r="AA172" t="str">
        <f t="shared" si="85"/>
        <v/>
      </c>
      <c r="AB172" t="str">
        <f t="shared" si="86"/>
        <v/>
      </c>
      <c r="AC172" t="str">
        <f t="shared" si="87"/>
        <v/>
      </c>
      <c r="AD172" t="str">
        <f t="shared" si="88"/>
        <v/>
      </c>
      <c r="AE172" t="str">
        <f t="shared" si="89"/>
        <v/>
      </c>
      <c r="AF172" t="str">
        <f t="shared" si="90"/>
        <v/>
      </c>
      <c r="AG172" t="str" cm="1">
        <f t="array" ref="AG172">IF(AJ172="","",IFERROR(RIGHT(AF172,LEN(AF172)-MAX(ISNUMBER(--MID(AF172,_xlfn.SEQUENCE(LEN(AF172)),1))*_xlfn.SEQUENCE(LEN(AF172)))),""))</f>
        <v/>
      </c>
      <c r="AH172" t="str">
        <f t="shared" si="91"/>
        <v/>
      </c>
      <c r="AI172" s="27"/>
    </row>
    <row r="173" spans="2:35" ht="14.4">
      <c r="B173" t="str">
        <f>IF(
  ISBLANK(AJ173),
  "",
  IF(
    LEFT(AF173,1)="S",
    _xlfn.XLOOKUP(LEFT(AF173,3),'MKT name rule'!$B$2:$B$522,'MKT name rule'!$C$2:$C$522,"Not found") &amp; " " &amp; AF173,
    _xlfn.XLOOKUP(LEFT(AF173,3),'MKT name rule'!$B$2:$B$522,'MKT name rule'!$C$2:$C$522,"Not found") &amp; " " &amp; AH173
  )
)</f>
        <v/>
      </c>
      <c r="C173" t="str">
        <f t="shared" si="63"/>
        <v/>
      </c>
      <c r="D173" s="20" t="str">
        <f t="shared" si="64"/>
        <v/>
      </c>
      <c r="E173" s="20" t="str">
        <f t="shared" si="65"/>
        <v/>
      </c>
      <c r="F173" t="str">
        <f t="shared" si="92"/>
        <v/>
      </c>
      <c r="G173" t="str">
        <f t="shared" si="66"/>
        <v/>
      </c>
      <c r="H173" t="str">
        <f t="shared" si="67"/>
        <v/>
      </c>
      <c r="I173" t="str">
        <f t="shared" si="68"/>
        <v/>
      </c>
      <c r="J173" t="str">
        <f t="shared" si="69"/>
        <v/>
      </c>
      <c r="K173" t="str">
        <f t="shared" si="70"/>
        <v/>
      </c>
      <c r="L173" t="str">
        <f t="shared" si="71"/>
        <v/>
      </c>
      <c r="M173" t="str">
        <f t="shared" si="72"/>
        <v/>
      </c>
      <c r="N173" t="str">
        <f t="shared" si="73"/>
        <v/>
      </c>
      <c r="O173" t="str">
        <f t="shared" si="74"/>
        <v/>
      </c>
      <c r="P173" t="str">
        <f t="shared" si="75"/>
        <v/>
      </c>
      <c r="Q173" t="str">
        <f t="shared" si="76"/>
        <v/>
      </c>
      <c r="R173" t="str">
        <f t="shared" si="77"/>
        <v/>
      </c>
      <c r="S173" t="str">
        <f t="shared" si="78"/>
        <v/>
      </c>
      <c r="T173" t="str">
        <f t="shared" si="79"/>
        <v/>
      </c>
      <c r="U173" t="str">
        <f t="shared" si="80"/>
        <v/>
      </c>
      <c r="V173" t="str">
        <f t="shared" si="81"/>
        <v/>
      </c>
      <c r="W173" t="str">
        <f t="shared" si="82"/>
        <v/>
      </c>
      <c r="X173" t="str">
        <f t="shared" si="83"/>
        <v/>
      </c>
      <c r="Y173" t="str">
        <f t="shared" si="84"/>
        <v/>
      </c>
      <c r="Z173" t="str">
        <f t="shared" si="93"/>
        <v/>
      </c>
      <c r="AA173" t="str">
        <f t="shared" si="85"/>
        <v/>
      </c>
      <c r="AB173" t="str">
        <f t="shared" si="86"/>
        <v/>
      </c>
      <c r="AC173" t="str">
        <f t="shared" si="87"/>
        <v/>
      </c>
      <c r="AD173" t="str">
        <f t="shared" si="88"/>
        <v/>
      </c>
      <c r="AE173" t="str">
        <f t="shared" si="89"/>
        <v/>
      </c>
      <c r="AF173" t="str">
        <f t="shared" si="90"/>
        <v/>
      </c>
      <c r="AG173" t="str" cm="1">
        <f t="array" ref="AG173">IF(AJ173="","",IFERROR(RIGHT(AF173,LEN(AF173)-MAX(ISNUMBER(--MID(AF173,_xlfn.SEQUENCE(LEN(AF173)),1))*_xlfn.SEQUENCE(LEN(AF173)))),""))</f>
        <v/>
      </c>
      <c r="AH173" t="str">
        <f t="shared" si="91"/>
        <v/>
      </c>
      <c r="AI173" s="27"/>
    </row>
    <row r="174" spans="2:35" ht="14.4">
      <c r="B174" t="str">
        <f>IF(
  ISBLANK(AJ174),
  "",
  IF(
    LEFT(AF174,1)="S",
    _xlfn.XLOOKUP(LEFT(AF174,3),'MKT name rule'!$B$2:$B$522,'MKT name rule'!$C$2:$C$522,"Not found") &amp; " " &amp; AF174,
    _xlfn.XLOOKUP(LEFT(AF174,3),'MKT name rule'!$B$2:$B$522,'MKT name rule'!$C$2:$C$522,"Not found") &amp; " " &amp; AH174
  )
)</f>
        <v/>
      </c>
      <c r="C174" t="str">
        <f t="shared" si="63"/>
        <v/>
      </c>
      <c r="D174" s="20" t="str">
        <f t="shared" si="64"/>
        <v/>
      </c>
      <c r="E174" s="20" t="str">
        <f t="shared" si="65"/>
        <v/>
      </c>
      <c r="F174" t="str">
        <f t="shared" si="92"/>
        <v/>
      </c>
      <c r="G174" t="str">
        <f t="shared" si="66"/>
        <v/>
      </c>
      <c r="H174" t="str">
        <f t="shared" si="67"/>
        <v/>
      </c>
      <c r="I174" t="str">
        <f t="shared" si="68"/>
        <v/>
      </c>
      <c r="J174" t="str">
        <f t="shared" si="69"/>
        <v/>
      </c>
      <c r="K174" t="str">
        <f t="shared" si="70"/>
        <v/>
      </c>
      <c r="L174" t="str">
        <f t="shared" si="71"/>
        <v/>
      </c>
      <c r="M174" t="str">
        <f t="shared" si="72"/>
        <v/>
      </c>
      <c r="N174" t="str">
        <f t="shared" si="73"/>
        <v/>
      </c>
      <c r="O174" t="str">
        <f t="shared" si="74"/>
        <v/>
      </c>
      <c r="P174" t="str">
        <f t="shared" si="75"/>
        <v/>
      </c>
      <c r="Q174" t="str">
        <f t="shared" si="76"/>
        <v/>
      </c>
      <c r="R174" t="str">
        <f t="shared" si="77"/>
        <v/>
      </c>
      <c r="S174" t="str">
        <f t="shared" si="78"/>
        <v/>
      </c>
      <c r="T174" t="str">
        <f t="shared" si="79"/>
        <v/>
      </c>
      <c r="U174" t="str">
        <f t="shared" si="80"/>
        <v/>
      </c>
      <c r="V174" t="str">
        <f t="shared" si="81"/>
        <v/>
      </c>
      <c r="W174" t="str">
        <f t="shared" si="82"/>
        <v/>
      </c>
      <c r="X174" t="str">
        <f t="shared" si="83"/>
        <v/>
      </c>
      <c r="Y174" t="str">
        <f t="shared" si="84"/>
        <v/>
      </c>
      <c r="Z174" t="str">
        <f t="shared" si="93"/>
        <v/>
      </c>
      <c r="AA174" t="str">
        <f t="shared" si="85"/>
        <v/>
      </c>
      <c r="AB174" t="str">
        <f t="shared" si="86"/>
        <v/>
      </c>
      <c r="AC174" t="str">
        <f t="shared" si="87"/>
        <v/>
      </c>
      <c r="AD174" t="str">
        <f t="shared" si="88"/>
        <v/>
      </c>
      <c r="AE174" t="str">
        <f t="shared" si="89"/>
        <v/>
      </c>
      <c r="AF174" t="str">
        <f t="shared" si="90"/>
        <v/>
      </c>
      <c r="AG174" t="str" cm="1">
        <f t="array" ref="AG174">IF(AJ174="","",IFERROR(RIGHT(AF174,LEN(AF174)-MAX(ISNUMBER(--MID(AF174,_xlfn.SEQUENCE(LEN(AF174)),1))*_xlfn.SEQUENCE(LEN(AF174)))),""))</f>
        <v/>
      </c>
      <c r="AH174" t="str">
        <f t="shared" si="91"/>
        <v/>
      </c>
      <c r="AI174" s="27"/>
    </row>
    <row r="175" spans="2:35" ht="14.4">
      <c r="B175" t="str">
        <f>IF(
  ISBLANK(AJ175),
  "",
  IF(
    LEFT(AF175,1)="S",
    _xlfn.XLOOKUP(LEFT(AF175,3),'MKT name rule'!$B$2:$B$522,'MKT name rule'!$C$2:$C$522,"Not found") &amp; " " &amp; AF175,
    _xlfn.XLOOKUP(LEFT(AF175,3),'MKT name rule'!$B$2:$B$522,'MKT name rule'!$C$2:$C$522,"Not found") &amp; " " &amp; AH175
  )
)</f>
        <v/>
      </c>
      <c r="C175" t="str">
        <f t="shared" si="63"/>
        <v/>
      </c>
      <c r="D175" s="20" t="str">
        <f t="shared" si="64"/>
        <v/>
      </c>
      <c r="E175" s="20" t="str">
        <f t="shared" si="65"/>
        <v/>
      </c>
      <c r="F175" t="str">
        <f t="shared" si="92"/>
        <v/>
      </c>
      <c r="G175" t="str">
        <f t="shared" si="66"/>
        <v/>
      </c>
      <c r="H175" t="str">
        <f t="shared" si="67"/>
        <v/>
      </c>
      <c r="I175" t="str">
        <f t="shared" si="68"/>
        <v/>
      </c>
      <c r="J175" t="str">
        <f t="shared" si="69"/>
        <v/>
      </c>
      <c r="K175" t="str">
        <f t="shared" si="70"/>
        <v/>
      </c>
      <c r="L175" t="str">
        <f t="shared" si="71"/>
        <v/>
      </c>
      <c r="M175" t="str">
        <f t="shared" si="72"/>
        <v/>
      </c>
      <c r="N175" t="str">
        <f t="shared" si="73"/>
        <v/>
      </c>
      <c r="O175" t="str">
        <f t="shared" si="74"/>
        <v/>
      </c>
      <c r="P175" t="str">
        <f t="shared" si="75"/>
        <v/>
      </c>
      <c r="Q175" t="str">
        <f t="shared" si="76"/>
        <v/>
      </c>
      <c r="R175" t="str">
        <f t="shared" si="77"/>
        <v/>
      </c>
      <c r="S175" t="str">
        <f t="shared" si="78"/>
        <v/>
      </c>
      <c r="T175" t="str">
        <f t="shared" si="79"/>
        <v/>
      </c>
      <c r="U175" t="str">
        <f t="shared" si="80"/>
        <v/>
      </c>
      <c r="V175" t="str">
        <f t="shared" si="81"/>
        <v/>
      </c>
      <c r="W175" t="str">
        <f t="shared" si="82"/>
        <v/>
      </c>
      <c r="X175" t="str">
        <f t="shared" si="83"/>
        <v/>
      </c>
      <c r="Y175" t="str">
        <f t="shared" si="84"/>
        <v/>
      </c>
      <c r="Z175" t="str">
        <f t="shared" si="93"/>
        <v/>
      </c>
      <c r="AA175" t="str">
        <f t="shared" si="85"/>
        <v/>
      </c>
      <c r="AB175" t="str">
        <f t="shared" si="86"/>
        <v/>
      </c>
      <c r="AC175" t="str">
        <f t="shared" si="87"/>
        <v/>
      </c>
      <c r="AD175" t="str">
        <f t="shared" si="88"/>
        <v/>
      </c>
      <c r="AE175" t="str">
        <f t="shared" si="89"/>
        <v/>
      </c>
      <c r="AF175" t="str">
        <f t="shared" si="90"/>
        <v/>
      </c>
      <c r="AG175" t="str" cm="1">
        <f t="array" ref="AG175">IF(AJ175="","",IFERROR(RIGHT(AF175,LEN(AF175)-MAX(ISNUMBER(--MID(AF175,_xlfn.SEQUENCE(LEN(AF175)),1))*_xlfn.SEQUENCE(LEN(AF175)))),""))</f>
        <v/>
      </c>
      <c r="AH175" t="str">
        <f t="shared" si="91"/>
        <v/>
      </c>
      <c r="AI175" s="27"/>
    </row>
    <row r="176" spans="2:35" ht="14.4">
      <c r="B176" t="str">
        <f>IF(
  ISBLANK(AJ176),
  "",
  IF(
    LEFT(AF176,1)="S",
    _xlfn.XLOOKUP(LEFT(AF176,3),'MKT name rule'!$B$2:$B$522,'MKT name rule'!$C$2:$C$522,"Not found") &amp; " " &amp; AF176,
    _xlfn.XLOOKUP(LEFT(AF176,3),'MKT name rule'!$B$2:$B$522,'MKT name rule'!$C$2:$C$522,"Not found") &amp; " " &amp; AH176
  )
)</f>
        <v/>
      </c>
      <c r="C176" t="str">
        <f t="shared" si="63"/>
        <v/>
      </c>
      <c r="D176" s="20" t="str">
        <f t="shared" si="64"/>
        <v/>
      </c>
      <c r="E176" s="20" t="str">
        <f t="shared" si="65"/>
        <v/>
      </c>
      <c r="F176" t="str">
        <f t="shared" si="92"/>
        <v/>
      </c>
      <c r="G176" t="str">
        <f t="shared" si="66"/>
        <v/>
      </c>
      <c r="H176" t="str">
        <f t="shared" si="67"/>
        <v/>
      </c>
      <c r="I176" t="str">
        <f t="shared" si="68"/>
        <v/>
      </c>
      <c r="J176" t="str">
        <f t="shared" si="69"/>
        <v/>
      </c>
      <c r="K176" t="str">
        <f t="shared" si="70"/>
        <v/>
      </c>
      <c r="L176" t="str">
        <f t="shared" si="71"/>
        <v/>
      </c>
      <c r="M176" t="str">
        <f t="shared" si="72"/>
        <v/>
      </c>
      <c r="N176" t="str">
        <f t="shared" si="73"/>
        <v/>
      </c>
      <c r="O176" t="str">
        <f t="shared" si="74"/>
        <v/>
      </c>
      <c r="P176" t="str">
        <f t="shared" si="75"/>
        <v/>
      </c>
      <c r="Q176" t="str">
        <f t="shared" si="76"/>
        <v/>
      </c>
      <c r="R176" t="str">
        <f t="shared" si="77"/>
        <v/>
      </c>
      <c r="S176" t="str">
        <f t="shared" si="78"/>
        <v/>
      </c>
      <c r="T176" t="str">
        <f t="shared" si="79"/>
        <v/>
      </c>
      <c r="U176" t="str">
        <f t="shared" si="80"/>
        <v/>
      </c>
      <c r="V176" t="str">
        <f t="shared" si="81"/>
        <v/>
      </c>
      <c r="W176" t="str">
        <f t="shared" si="82"/>
        <v/>
      </c>
      <c r="X176" t="str">
        <f t="shared" si="83"/>
        <v/>
      </c>
      <c r="Y176" t="str">
        <f t="shared" si="84"/>
        <v/>
      </c>
      <c r="Z176" t="str">
        <f t="shared" si="93"/>
        <v/>
      </c>
      <c r="AA176" t="str">
        <f t="shared" si="85"/>
        <v/>
      </c>
      <c r="AB176" t="str">
        <f t="shared" si="86"/>
        <v/>
      </c>
      <c r="AC176" t="str">
        <f t="shared" si="87"/>
        <v/>
      </c>
      <c r="AD176" t="str">
        <f t="shared" si="88"/>
        <v/>
      </c>
      <c r="AE176" t="str">
        <f t="shared" si="89"/>
        <v/>
      </c>
      <c r="AF176" t="str">
        <f t="shared" si="90"/>
        <v/>
      </c>
      <c r="AG176" t="str" cm="1">
        <f t="array" ref="AG176">IF(AJ176="","",IFERROR(RIGHT(AF176,LEN(AF176)-MAX(ISNUMBER(--MID(AF176,_xlfn.SEQUENCE(LEN(AF176)),1))*_xlfn.SEQUENCE(LEN(AF176)))),""))</f>
        <v/>
      </c>
      <c r="AH176" t="str">
        <f t="shared" si="91"/>
        <v/>
      </c>
      <c r="AI176" s="27"/>
    </row>
    <row r="177" spans="2:35" ht="14.4">
      <c r="B177" t="str">
        <f>IF(
  ISBLANK(AJ177),
  "",
  IF(
    LEFT(AF177,1)="S",
    _xlfn.XLOOKUP(LEFT(AF177,3),'MKT name rule'!$B$2:$B$522,'MKT name rule'!$C$2:$C$522,"Not found") &amp; " " &amp; AF177,
    _xlfn.XLOOKUP(LEFT(AF177,3),'MKT name rule'!$B$2:$B$522,'MKT name rule'!$C$2:$C$522,"Not found") &amp; " " &amp; AH177
  )
)</f>
        <v/>
      </c>
      <c r="C177" t="str">
        <f t="shared" si="63"/>
        <v/>
      </c>
      <c r="D177" s="20" t="str">
        <f t="shared" si="64"/>
        <v/>
      </c>
      <c r="E177" s="20" t="str">
        <f t="shared" si="65"/>
        <v/>
      </c>
      <c r="F177" t="str">
        <f t="shared" si="92"/>
        <v/>
      </c>
      <c r="G177" t="str">
        <f t="shared" si="66"/>
        <v/>
      </c>
      <c r="H177" t="str">
        <f t="shared" si="67"/>
        <v/>
      </c>
      <c r="I177" t="str">
        <f t="shared" si="68"/>
        <v/>
      </c>
      <c r="J177" t="str">
        <f t="shared" si="69"/>
        <v/>
      </c>
      <c r="K177" t="str">
        <f t="shared" si="70"/>
        <v/>
      </c>
      <c r="L177" t="str">
        <f t="shared" si="71"/>
        <v/>
      </c>
      <c r="M177" t="str">
        <f t="shared" si="72"/>
        <v/>
      </c>
      <c r="N177" t="str">
        <f t="shared" si="73"/>
        <v/>
      </c>
      <c r="O177" t="str">
        <f t="shared" si="74"/>
        <v/>
      </c>
      <c r="P177" t="str">
        <f t="shared" si="75"/>
        <v/>
      </c>
      <c r="Q177" t="str">
        <f t="shared" si="76"/>
        <v/>
      </c>
      <c r="R177" t="str">
        <f t="shared" si="77"/>
        <v/>
      </c>
      <c r="S177" t="str">
        <f t="shared" si="78"/>
        <v/>
      </c>
      <c r="T177" t="str">
        <f t="shared" si="79"/>
        <v/>
      </c>
      <c r="U177" t="str">
        <f t="shared" si="80"/>
        <v/>
      </c>
      <c r="V177" t="str">
        <f t="shared" si="81"/>
        <v/>
      </c>
      <c r="W177" t="str">
        <f t="shared" si="82"/>
        <v/>
      </c>
      <c r="X177" t="str">
        <f t="shared" si="83"/>
        <v/>
      </c>
      <c r="Y177" t="str">
        <f t="shared" si="84"/>
        <v/>
      </c>
      <c r="Z177" t="str">
        <f t="shared" si="93"/>
        <v/>
      </c>
      <c r="AA177" t="str">
        <f t="shared" si="85"/>
        <v/>
      </c>
      <c r="AB177" t="str">
        <f t="shared" si="86"/>
        <v/>
      </c>
      <c r="AC177" t="str">
        <f t="shared" si="87"/>
        <v/>
      </c>
      <c r="AD177" t="str">
        <f t="shared" si="88"/>
        <v/>
      </c>
      <c r="AE177" t="str">
        <f t="shared" si="89"/>
        <v/>
      </c>
      <c r="AF177" t="str">
        <f t="shared" si="90"/>
        <v/>
      </c>
      <c r="AG177" t="str" cm="1">
        <f t="array" ref="AG177">IF(AJ177="","",IFERROR(RIGHT(AF177,LEN(AF177)-MAX(ISNUMBER(--MID(AF177,_xlfn.SEQUENCE(LEN(AF177)),1))*_xlfn.SEQUENCE(LEN(AF177)))),""))</f>
        <v/>
      </c>
      <c r="AH177" t="str">
        <f t="shared" si="91"/>
        <v/>
      </c>
      <c r="AI177" s="27"/>
    </row>
    <row r="178" spans="2:35" ht="14.4">
      <c r="B178" t="str">
        <f>IF(
  ISBLANK(AJ178),
  "",
  IF(
    LEFT(AF178,1)="S",
    _xlfn.XLOOKUP(LEFT(AF178,3),'MKT name rule'!$B$2:$B$522,'MKT name rule'!$C$2:$C$522,"Not found") &amp; " " &amp; AF178,
    _xlfn.XLOOKUP(LEFT(AF178,3),'MKT name rule'!$B$2:$B$522,'MKT name rule'!$C$2:$C$522,"Not found") &amp; " " &amp; AH178
  )
)</f>
        <v/>
      </c>
      <c r="C178" t="str">
        <f t="shared" si="63"/>
        <v/>
      </c>
      <c r="D178" s="20" t="str">
        <f t="shared" si="64"/>
        <v/>
      </c>
      <c r="E178" s="20" t="str">
        <f t="shared" si="65"/>
        <v/>
      </c>
      <c r="F178" t="str">
        <f t="shared" si="92"/>
        <v/>
      </c>
      <c r="G178" t="str">
        <f t="shared" si="66"/>
        <v/>
      </c>
      <c r="H178" t="str">
        <f t="shared" si="67"/>
        <v/>
      </c>
      <c r="I178" t="str">
        <f t="shared" si="68"/>
        <v/>
      </c>
      <c r="J178" t="str">
        <f t="shared" si="69"/>
        <v/>
      </c>
      <c r="K178" t="str">
        <f t="shared" si="70"/>
        <v/>
      </c>
      <c r="L178" t="str">
        <f t="shared" si="71"/>
        <v/>
      </c>
      <c r="M178" t="str">
        <f t="shared" si="72"/>
        <v/>
      </c>
      <c r="N178" t="str">
        <f t="shared" si="73"/>
        <v/>
      </c>
      <c r="O178" t="str">
        <f t="shared" si="74"/>
        <v/>
      </c>
      <c r="P178" t="str">
        <f t="shared" si="75"/>
        <v/>
      </c>
      <c r="Q178" t="str">
        <f t="shared" si="76"/>
        <v/>
      </c>
      <c r="R178" t="str">
        <f t="shared" si="77"/>
        <v/>
      </c>
      <c r="S178" t="str">
        <f t="shared" si="78"/>
        <v/>
      </c>
      <c r="T178" t="str">
        <f t="shared" si="79"/>
        <v/>
      </c>
      <c r="U178" t="str">
        <f t="shared" si="80"/>
        <v/>
      </c>
      <c r="V178" t="str">
        <f t="shared" si="81"/>
        <v/>
      </c>
      <c r="W178" t="str">
        <f t="shared" si="82"/>
        <v/>
      </c>
      <c r="X178" t="str">
        <f t="shared" si="83"/>
        <v/>
      </c>
      <c r="Y178" t="str">
        <f t="shared" si="84"/>
        <v/>
      </c>
      <c r="Z178" t="str">
        <f t="shared" si="93"/>
        <v/>
      </c>
      <c r="AA178" t="str">
        <f t="shared" si="85"/>
        <v/>
      </c>
      <c r="AB178" t="str">
        <f t="shared" si="86"/>
        <v/>
      </c>
      <c r="AC178" t="str">
        <f t="shared" si="87"/>
        <v/>
      </c>
      <c r="AD178" t="str">
        <f t="shared" si="88"/>
        <v/>
      </c>
      <c r="AE178" t="str">
        <f t="shared" si="89"/>
        <v/>
      </c>
      <c r="AF178" t="str">
        <f t="shared" si="90"/>
        <v/>
      </c>
      <c r="AG178" t="str" cm="1">
        <f t="array" ref="AG178">IF(AJ178="","",IFERROR(RIGHT(AF178,LEN(AF178)-MAX(ISNUMBER(--MID(AF178,_xlfn.SEQUENCE(LEN(AF178)),1))*_xlfn.SEQUENCE(LEN(AF178)))),""))</f>
        <v/>
      </c>
      <c r="AH178" t="str">
        <f t="shared" si="91"/>
        <v/>
      </c>
      <c r="AI178" s="27"/>
    </row>
    <row r="179" spans="2:35" ht="14.4">
      <c r="B179" t="str">
        <f>IF(
  ISBLANK(AJ179),
  "",
  IF(
    LEFT(AF179,1)="S",
    _xlfn.XLOOKUP(LEFT(AF179,3),'MKT name rule'!$B$2:$B$522,'MKT name rule'!$C$2:$C$522,"Not found") &amp; " " &amp; AF179,
    _xlfn.XLOOKUP(LEFT(AF179,3),'MKT name rule'!$B$2:$B$522,'MKT name rule'!$C$2:$C$522,"Not found") &amp; " " &amp; AH179
  )
)</f>
        <v/>
      </c>
      <c r="C179" t="str">
        <f t="shared" si="63"/>
        <v/>
      </c>
      <c r="D179" s="20" t="str">
        <f t="shared" si="64"/>
        <v/>
      </c>
      <c r="E179" s="20" t="str">
        <f t="shared" si="65"/>
        <v/>
      </c>
      <c r="F179" t="str">
        <f t="shared" si="92"/>
        <v/>
      </c>
      <c r="G179" t="str">
        <f t="shared" si="66"/>
        <v/>
      </c>
      <c r="H179" t="str">
        <f t="shared" si="67"/>
        <v/>
      </c>
      <c r="I179" t="str">
        <f t="shared" si="68"/>
        <v/>
      </c>
      <c r="J179" t="str">
        <f t="shared" si="69"/>
        <v/>
      </c>
      <c r="K179" t="str">
        <f t="shared" si="70"/>
        <v/>
      </c>
      <c r="L179" t="str">
        <f t="shared" si="71"/>
        <v/>
      </c>
      <c r="M179" t="str">
        <f t="shared" si="72"/>
        <v/>
      </c>
      <c r="N179" t="str">
        <f t="shared" si="73"/>
        <v/>
      </c>
      <c r="O179" t="str">
        <f t="shared" si="74"/>
        <v/>
      </c>
      <c r="P179" t="str">
        <f t="shared" si="75"/>
        <v/>
      </c>
      <c r="Q179" t="str">
        <f t="shared" si="76"/>
        <v/>
      </c>
      <c r="R179" t="str">
        <f t="shared" si="77"/>
        <v/>
      </c>
      <c r="S179" t="str">
        <f t="shared" si="78"/>
        <v/>
      </c>
      <c r="T179" t="str">
        <f t="shared" si="79"/>
        <v/>
      </c>
      <c r="U179" t="str">
        <f t="shared" si="80"/>
        <v/>
      </c>
      <c r="V179" t="str">
        <f t="shared" si="81"/>
        <v/>
      </c>
      <c r="W179" t="str">
        <f t="shared" si="82"/>
        <v/>
      </c>
      <c r="X179" t="str">
        <f t="shared" si="83"/>
        <v/>
      </c>
      <c r="Y179" t="str">
        <f t="shared" si="84"/>
        <v/>
      </c>
      <c r="Z179" t="str">
        <f t="shared" si="93"/>
        <v/>
      </c>
      <c r="AA179" t="str">
        <f t="shared" si="85"/>
        <v/>
      </c>
      <c r="AB179" t="str">
        <f t="shared" si="86"/>
        <v/>
      </c>
      <c r="AC179" t="str">
        <f t="shared" si="87"/>
        <v/>
      </c>
      <c r="AD179" t="str">
        <f t="shared" si="88"/>
        <v/>
      </c>
      <c r="AE179" t="str">
        <f t="shared" si="89"/>
        <v/>
      </c>
      <c r="AF179" t="str">
        <f t="shared" si="90"/>
        <v/>
      </c>
      <c r="AG179" t="str" cm="1">
        <f t="array" ref="AG179">IF(AJ179="","",IFERROR(RIGHT(AF179,LEN(AF179)-MAX(ISNUMBER(--MID(AF179,_xlfn.SEQUENCE(LEN(AF179)),1))*_xlfn.SEQUENCE(LEN(AF179)))),""))</f>
        <v/>
      </c>
      <c r="AH179" t="str">
        <f t="shared" si="91"/>
        <v/>
      </c>
      <c r="AI179" s="27"/>
    </row>
    <row r="180" spans="2:35" ht="14.4">
      <c r="B180" t="str">
        <f>IF(
  ISBLANK(AJ180),
  "",
  IF(
    LEFT(AF180,1)="S",
    _xlfn.XLOOKUP(LEFT(AF180,3),'MKT name rule'!$B$2:$B$522,'MKT name rule'!$C$2:$C$522,"Not found") &amp; " " &amp; AF180,
    _xlfn.XLOOKUP(LEFT(AF180,3),'MKT name rule'!$B$2:$B$522,'MKT name rule'!$C$2:$C$522,"Not found") &amp; " " &amp; AH180
  )
)</f>
        <v/>
      </c>
      <c r="C180" t="str">
        <f t="shared" si="63"/>
        <v/>
      </c>
      <c r="D180" s="20" t="str">
        <f t="shared" si="64"/>
        <v/>
      </c>
      <c r="E180" s="20" t="str">
        <f t="shared" si="65"/>
        <v/>
      </c>
      <c r="F180" t="str">
        <f t="shared" si="92"/>
        <v/>
      </c>
      <c r="G180" t="str">
        <f t="shared" si="66"/>
        <v/>
      </c>
      <c r="H180" t="str">
        <f t="shared" si="67"/>
        <v/>
      </c>
      <c r="I180" t="str">
        <f t="shared" si="68"/>
        <v/>
      </c>
      <c r="J180" t="str">
        <f t="shared" si="69"/>
        <v/>
      </c>
      <c r="K180" t="str">
        <f t="shared" si="70"/>
        <v/>
      </c>
      <c r="L180" t="str">
        <f t="shared" si="71"/>
        <v/>
      </c>
      <c r="M180" t="str">
        <f t="shared" si="72"/>
        <v/>
      </c>
      <c r="N180" t="str">
        <f t="shared" si="73"/>
        <v/>
      </c>
      <c r="O180" t="str">
        <f t="shared" si="74"/>
        <v/>
      </c>
      <c r="P180" t="str">
        <f t="shared" si="75"/>
        <v/>
      </c>
      <c r="Q180" t="str">
        <f t="shared" si="76"/>
        <v/>
      </c>
      <c r="R180" t="str">
        <f t="shared" si="77"/>
        <v/>
      </c>
      <c r="S180" t="str">
        <f t="shared" si="78"/>
        <v/>
      </c>
      <c r="T180" t="str">
        <f t="shared" si="79"/>
        <v/>
      </c>
      <c r="U180" t="str">
        <f t="shared" si="80"/>
        <v/>
      </c>
      <c r="V180" t="str">
        <f t="shared" si="81"/>
        <v/>
      </c>
      <c r="W180" t="str">
        <f t="shared" si="82"/>
        <v/>
      </c>
      <c r="X180" t="str">
        <f t="shared" si="83"/>
        <v/>
      </c>
      <c r="Y180" t="str">
        <f t="shared" si="84"/>
        <v/>
      </c>
      <c r="Z180" t="str">
        <f t="shared" si="93"/>
        <v/>
      </c>
      <c r="AA180" t="str">
        <f t="shared" si="85"/>
        <v/>
      </c>
      <c r="AB180" t="str">
        <f t="shared" si="86"/>
        <v/>
      </c>
      <c r="AC180" t="str">
        <f t="shared" si="87"/>
        <v/>
      </c>
      <c r="AD180" t="str">
        <f t="shared" si="88"/>
        <v/>
      </c>
      <c r="AE180" t="str">
        <f t="shared" si="89"/>
        <v/>
      </c>
      <c r="AF180" t="str">
        <f t="shared" si="90"/>
        <v/>
      </c>
      <c r="AG180" t="str" cm="1">
        <f t="array" ref="AG180">IF(AJ180="","",IFERROR(RIGHT(AF180,LEN(AF180)-MAX(ISNUMBER(--MID(AF180,_xlfn.SEQUENCE(LEN(AF180)),1))*_xlfn.SEQUENCE(LEN(AF180)))),""))</f>
        <v/>
      </c>
      <c r="AH180" t="str">
        <f t="shared" si="91"/>
        <v/>
      </c>
      <c r="AI180" s="27"/>
    </row>
    <row r="181" spans="2:35" ht="14.4">
      <c r="B181" t="str">
        <f>IF(
  ISBLANK(AJ181),
  "",
  IF(
    LEFT(AF181,1)="S",
    _xlfn.XLOOKUP(LEFT(AF181,3),'MKT name rule'!$B$2:$B$522,'MKT name rule'!$C$2:$C$522,"Not found") &amp; " " &amp; AF181,
    _xlfn.XLOOKUP(LEFT(AF181,3),'MKT name rule'!$B$2:$B$522,'MKT name rule'!$C$2:$C$522,"Not found") &amp; " " &amp; AH181
  )
)</f>
        <v/>
      </c>
      <c r="C181" t="str">
        <f t="shared" si="63"/>
        <v/>
      </c>
      <c r="D181" s="20" t="str">
        <f t="shared" si="64"/>
        <v/>
      </c>
      <c r="E181" s="20" t="str">
        <f t="shared" si="65"/>
        <v/>
      </c>
      <c r="F181" t="str">
        <f t="shared" si="92"/>
        <v/>
      </c>
      <c r="G181" t="str">
        <f t="shared" si="66"/>
        <v/>
      </c>
      <c r="H181" t="str">
        <f t="shared" si="67"/>
        <v/>
      </c>
      <c r="I181" t="str">
        <f t="shared" si="68"/>
        <v/>
      </c>
      <c r="J181" t="str">
        <f t="shared" si="69"/>
        <v/>
      </c>
      <c r="K181" t="str">
        <f t="shared" si="70"/>
        <v/>
      </c>
      <c r="L181" t="str">
        <f t="shared" si="71"/>
        <v/>
      </c>
      <c r="M181" t="str">
        <f t="shared" si="72"/>
        <v/>
      </c>
      <c r="N181" t="str">
        <f t="shared" si="73"/>
        <v/>
      </c>
      <c r="O181" t="str">
        <f t="shared" si="74"/>
        <v/>
      </c>
      <c r="P181" t="str">
        <f t="shared" si="75"/>
        <v/>
      </c>
      <c r="Q181" t="str">
        <f t="shared" si="76"/>
        <v/>
      </c>
      <c r="R181" t="str">
        <f t="shared" si="77"/>
        <v/>
      </c>
      <c r="S181" t="str">
        <f t="shared" si="78"/>
        <v/>
      </c>
      <c r="T181" t="str">
        <f t="shared" si="79"/>
        <v/>
      </c>
      <c r="U181" t="str">
        <f t="shared" si="80"/>
        <v/>
      </c>
      <c r="V181" t="str">
        <f t="shared" si="81"/>
        <v/>
      </c>
      <c r="W181" t="str">
        <f t="shared" si="82"/>
        <v/>
      </c>
      <c r="X181" t="str">
        <f t="shared" si="83"/>
        <v/>
      </c>
      <c r="Y181" t="str">
        <f t="shared" si="84"/>
        <v/>
      </c>
      <c r="Z181" t="str">
        <f t="shared" si="93"/>
        <v/>
      </c>
      <c r="AA181" t="str">
        <f t="shared" si="85"/>
        <v/>
      </c>
      <c r="AB181" t="str">
        <f t="shared" si="86"/>
        <v/>
      </c>
      <c r="AC181" t="str">
        <f t="shared" si="87"/>
        <v/>
      </c>
      <c r="AD181" t="str">
        <f t="shared" si="88"/>
        <v/>
      </c>
      <c r="AE181" t="str">
        <f t="shared" si="89"/>
        <v/>
      </c>
      <c r="AF181" t="str">
        <f t="shared" si="90"/>
        <v/>
      </c>
      <c r="AG181" t="str" cm="1">
        <f t="array" ref="AG181">IF(AJ181="","",IFERROR(RIGHT(AF181,LEN(AF181)-MAX(ISNUMBER(--MID(AF181,_xlfn.SEQUENCE(LEN(AF181)),1))*_xlfn.SEQUENCE(LEN(AF181)))),""))</f>
        <v/>
      </c>
      <c r="AH181" t="str">
        <f t="shared" si="91"/>
        <v/>
      </c>
      <c r="AI181" s="27"/>
    </row>
    <row r="182" spans="2:35" ht="14.4">
      <c r="B182" t="str">
        <f>IF(
  ISBLANK(AJ182),
  "",
  IF(
    LEFT(AF182,1)="S",
    _xlfn.XLOOKUP(LEFT(AF182,3),'MKT name rule'!$B$2:$B$522,'MKT name rule'!$C$2:$C$522,"Not found") &amp; " " &amp; AF182,
    _xlfn.XLOOKUP(LEFT(AF182,3),'MKT name rule'!$B$2:$B$522,'MKT name rule'!$C$2:$C$522,"Not found") &amp; " " &amp; AH182
  )
)</f>
        <v/>
      </c>
      <c r="C182" t="str">
        <f t="shared" si="63"/>
        <v/>
      </c>
      <c r="D182" s="20" t="str">
        <f t="shared" si="64"/>
        <v/>
      </c>
      <c r="E182" s="20" t="str">
        <f t="shared" si="65"/>
        <v/>
      </c>
      <c r="F182" t="str">
        <f t="shared" si="92"/>
        <v/>
      </c>
      <c r="G182" t="str">
        <f t="shared" si="66"/>
        <v/>
      </c>
      <c r="H182" t="str">
        <f t="shared" si="67"/>
        <v/>
      </c>
      <c r="I182" t="str">
        <f t="shared" si="68"/>
        <v/>
      </c>
      <c r="J182" t="str">
        <f t="shared" si="69"/>
        <v/>
      </c>
      <c r="K182" t="str">
        <f t="shared" si="70"/>
        <v/>
      </c>
      <c r="L182" t="str">
        <f t="shared" si="71"/>
        <v/>
      </c>
      <c r="M182" t="str">
        <f t="shared" si="72"/>
        <v/>
      </c>
      <c r="N182" t="str">
        <f t="shared" si="73"/>
        <v/>
      </c>
      <c r="O182" t="str">
        <f t="shared" si="74"/>
        <v/>
      </c>
      <c r="P182" t="str">
        <f t="shared" si="75"/>
        <v/>
      </c>
      <c r="Q182" t="str">
        <f t="shared" si="76"/>
        <v/>
      </c>
      <c r="R182" t="str">
        <f t="shared" si="77"/>
        <v/>
      </c>
      <c r="S182" t="str">
        <f t="shared" si="78"/>
        <v/>
      </c>
      <c r="T182" t="str">
        <f t="shared" si="79"/>
        <v/>
      </c>
      <c r="U182" t="str">
        <f t="shared" si="80"/>
        <v/>
      </c>
      <c r="V182" t="str">
        <f t="shared" si="81"/>
        <v/>
      </c>
      <c r="W182" t="str">
        <f t="shared" si="82"/>
        <v/>
      </c>
      <c r="X182" t="str">
        <f t="shared" si="83"/>
        <v/>
      </c>
      <c r="Y182" t="str">
        <f t="shared" si="84"/>
        <v/>
      </c>
      <c r="Z182" t="str">
        <f t="shared" si="93"/>
        <v/>
      </c>
      <c r="AA182" t="str">
        <f t="shared" si="85"/>
        <v/>
      </c>
      <c r="AB182" t="str">
        <f t="shared" si="86"/>
        <v/>
      </c>
      <c r="AC182" t="str">
        <f t="shared" si="87"/>
        <v/>
      </c>
      <c r="AD182" t="str">
        <f t="shared" si="88"/>
        <v/>
      </c>
      <c r="AE182" t="str">
        <f t="shared" si="89"/>
        <v/>
      </c>
      <c r="AF182" t="str">
        <f t="shared" si="90"/>
        <v/>
      </c>
      <c r="AG182" t="str" cm="1">
        <f t="array" ref="AG182">IF(AJ182="","",IFERROR(RIGHT(AF182,LEN(AF182)-MAX(ISNUMBER(--MID(AF182,_xlfn.SEQUENCE(LEN(AF182)),1))*_xlfn.SEQUENCE(LEN(AF182)))),""))</f>
        <v/>
      </c>
      <c r="AH182" t="str">
        <f t="shared" si="91"/>
        <v/>
      </c>
      <c r="AI182" s="27"/>
    </row>
    <row r="183" spans="2:35" ht="14.4">
      <c r="B183" t="str">
        <f>IF(
  ISBLANK(AJ183),
  "",
  IF(
    LEFT(AF183,1)="S",
    _xlfn.XLOOKUP(LEFT(AF183,3),'MKT name rule'!$B$2:$B$522,'MKT name rule'!$C$2:$C$522,"Not found") &amp; " " &amp; AF183,
    _xlfn.XLOOKUP(LEFT(AF183,3),'MKT name rule'!$B$2:$B$522,'MKT name rule'!$C$2:$C$522,"Not found") &amp; " " &amp; AH183
  )
)</f>
        <v/>
      </c>
      <c r="C183" t="str">
        <f t="shared" si="63"/>
        <v/>
      </c>
      <c r="D183" s="20" t="str">
        <f t="shared" si="64"/>
        <v/>
      </c>
      <c r="E183" s="20" t="str">
        <f t="shared" si="65"/>
        <v/>
      </c>
      <c r="F183" t="str">
        <f t="shared" si="92"/>
        <v/>
      </c>
      <c r="G183" t="str">
        <f t="shared" si="66"/>
        <v/>
      </c>
      <c r="H183" t="str">
        <f t="shared" si="67"/>
        <v/>
      </c>
      <c r="I183" t="str">
        <f t="shared" si="68"/>
        <v/>
      </c>
      <c r="J183" t="str">
        <f t="shared" si="69"/>
        <v/>
      </c>
      <c r="K183" t="str">
        <f t="shared" si="70"/>
        <v/>
      </c>
      <c r="L183" t="str">
        <f t="shared" si="71"/>
        <v/>
      </c>
      <c r="M183" t="str">
        <f t="shared" si="72"/>
        <v/>
      </c>
      <c r="N183" t="str">
        <f t="shared" si="73"/>
        <v/>
      </c>
      <c r="O183" t="str">
        <f t="shared" si="74"/>
        <v/>
      </c>
      <c r="P183" t="str">
        <f t="shared" si="75"/>
        <v/>
      </c>
      <c r="Q183" t="str">
        <f t="shared" si="76"/>
        <v/>
      </c>
      <c r="R183" t="str">
        <f t="shared" si="77"/>
        <v/>
      </c>
      <c r="S183" t="str">
        <f t="shared" si="78"/>
        <v/>
      </c>
      <c r="T183" t="str">
        <f t="shared" si="79"/>
        <v/>
      </c>
      <c r="U183" t="str">
        <f t="shared" si="80"/>
        <v/>
      </c>
      <c r="V183" t="str">
        <f t="shared" si="81"/>
        <v/>
      </c>
      <c r="W183" t="str">
        <f t="shared" si="82"/>
        <v/>
      </c>
      <c r="X183" t="str">
        <f t="shared" si="83"/>
        <v/>
      </c>
      <c r="Y183" t="str">
        <f t="shared" si="84"/>
        <v/>
      </c>
      <c r="Z183" t="str">
        <f t="shared" si="93"/>
        <v/>
      </c>
      <c r="AA183" t="str">
        <f t="shared" si="85"/>
        <v/>
      </c>
      <c r="AB183" t="str">
        <f t="shared" si="86"/>
        <v/>
      </c>
      <c r="AC183" t="str">
        <f t="shared" si="87"/>
        <v/>
      </c>
      <c r="AD183" t="str">
        <f t="shared" si="88"/>
        <v/>
      </c>
      <c r="AE183" t="str">
        <f t="shared" si="89"/>
        <v/>
      </c>
      <c r="AF183" t="str">
        <f t="shared" si="90"/>
        <v/>
      </c>
      <c r="AG183" t="str" cm="1">
        <f t="array" ref="AG183">IF(AJ183="","",IFERROR(RIGHT(AF183,LEN(AF183)-MAX(ISNUMBER(--MID(AF183,_xlfn.SEQUENCE(LEN(AF183)),1))*_xlfn.SEQUENCE(LEN(AF183)))),""))</f>
        <v/>
      </c>
      <c r="AH183" t="str">
        <f t="shared" si="91"/>
        <v/>
      </c>
      <c r="AI183" s="27"/>
    </row>
    <row r="184" spans="2:35" ht="14.4">
      <c r="B184" t="str">
        <f>IF(
  ISBLANK(AJ184),
  "",
  IF(
    LEFT(AF184,1)="S",
    _xlfn.XLOOKUP(LEFT(AF184,3),'MKT name rule'!$B$2:$B$522,'MKT name rule'!$C$2:$C$522,"Not found") &amp; " " &amp; AF184,
    _xlfn.XLOOKUP(LEFT(AF184,3),'MKT name rule'!$B$2:$B$522,'MKT name rule'!$C$2:$C$522,"Not found") &amp; " " &amp; AH184
  )
)</f>
        <v/>
      </c>
      <c r="C184" t="str">
        <f t="shared" si="63"/>
        <v/>
      </c>
      <c r="D184" s="20" t="str">
        <f t="shared" si="64"/>
        <v/>
      </c>
      <c r="E184" s="20" t="str">
        <f t="shared" si="65"/>
        <v/>
      </c>
      <c r="F184" t="str">
        <f t="shared" si="92"/>
        <v/>
      </c>
      <c r="G184" t="str">
        <f t="shared" si="66"/>
        <v/>
      </c>
      <c r="H184" t="str">
        <f t="shared" si="67"/>
        <v/>
      </c>
      <c r="I184" t="str">
        <f t="shared" si="68"/>
        <v/>
      </c>
      <c r="J184" t="str">
        <f t="shared" si="69"/>
        <v/>
      </c>
      <c r="K184" t="str">
        <f t="shared" si="70"/>
        <v/>
      </c>
      <c r="L184" t="str">
        <f t="shared" si="71"/>
        <v/>
      </c>
      <c r="M184" t="str">
        <f t="shared" si="72"/>
        <v/>
      </c>
      <c r="N184" t="str">
        <f t="shared" si="73"/>
        <v/>
      </c>
      <c r="O184" t="str">
        <f t="shared" si="74"/>
        <v/>
      </c>
      <c r="P184" t="str">
        <f t="shared" si="75"/>
        <v/>
      </c>
      <c r="Q184" t="str">
        <f t="shared" si="76"/>
        <v/>
      </c>
      <c r="R184" t="str">
        <f t="shared" si="77"/>
        <v/>
      </c>
      <c r="S184" t="str">
        <f t="shared" si="78"/>
        <v/>
      </c>
      <c r="T184" t="str">
        <f t="shared" si="79"/>
        <v/>
      </c>
      <c r="U184" t="str">
        <f t="shared" si="80"/>
        <v/>
      </c>
      <c r="V184" t="str">
        <f t="shared" si="81"/>
        <v/>
      </c>
      <c r="W184" t="str">
        <f t="shared" si="82"/>
        <v/>
      </c>
      <c r="X184" t="str">
        <f t="shared" si="83"/>
        <v/>
      </c>
      <c r="Y184" t="str">
        <f t="shared" si="84"/>
        <v/>
      </c>
      <c r="Z184" t="str">
        <f t="shared" si="93"/>
        <v/>
      </c>
      <c r="AA184" t="str">
        <f t="shared" si="85"/>
        <v/>
      </c>
      <c r="AB184" t="str">
        <f t="shared" si="86"/>
        <v/>
      </c>
      <c r="AC184" t="str">
        <f t="shared" si="87"/>
        <v/>
      </c>
      <c r="AD184" t="str">
        <f t="shared" si="88"/>
        <v/>
      </c>
      <c r="AE184" t="str">
        <f t="shared" si="89"/>
        <v/>
      </c>
      <c r="AF184" t="str">
        <f t="shared" si="90"/>
        <v/>
      </c>
      <c r="AG184" t="str" cm="1">
        <f t="array" ref="AG184">IF(AJ184="","",IFERROR(RIGHT(AF184,LEN(AF184)-MAX(ISNUMBER(--MID(AF184,_xlfn.SEQUENCE(LEN(AF184)),1))*_xlfn.SEQUENCE(LEN(AF184)))),""))</f>
        <v/>
      </c>
      <c r="AH184" t="str">
        <f t="shared" si="91"/>
        <v/>
      </c>
      <c r="AI184" s="27"/>
    </row>
    <row r="185" spans="2:35" ht="14.4">
      <c r="B185" t="str">
        <f>IF(
  ISBLANK(AJ185),
  "",
  IF(
    LEFT(AF185,1)="S",
    _xlfn.XLOOKUP(LEFT(AF185,3),'MKT name rule'!$B$2:$B$522,'MKT name rule'!$C$2:$C$522,"Not found") &amp; " " &amp; AF185,
    _xlfn.XLOOKUP(LEFT(AF185,3),'MKT name rule'!$B$2:$B$522,'MKT name rule'!$C$2:$C$522,"Not found") &amp; " " &amp; AH185
  )
)</f>
        <v/>
      </c>
      <c r="C185" t="str">
        <f t="shared" si="63"/>
        <v/>
      </c>
      <c r="D185" s="20" t="str">
        <f t="shared" si="64"/>
        <v/>
      </c>
      <c r="E185" s="20" t="str">
        <f t="shared" si="65"/>
        <v/>
      </c>
      <c r="F185" t="str">
        <f t="shared" si="92"/>
        <v/>
      </c>
      <c r="G185" t="str">
        <f t="shared" si="66"/>
        <v/>
      </c>
      <c r="H185" t="str">
        <f t="shared" si="67"/>
        <v/>
      </c>
      <c r="I185" t="str">
        <f t="shared" si="68"/>
        <v/>
      </c>
      <c r="J185" t="str">
        <f t="shared" si="69"/>
        <v/>
      </c>
      <c r="K185" t="str">
        <f t="shared" si="70"/>
        <v/>
      </c>
      <c r="L185" t="str">
        <f t="shared" si="71"/>
        <v/>
      </c>
      <c r="M185" t="str">
        <f t="shared" si="72"/>
        <v/>
      </c>
      <c r="N185" t="str">
        <f t="shared" si="73"/>
        <v/>
      </c>
      <c r="O185" t="str">
        <f t="shared" si="74"/>
        <v/>
      </c>
      <c r="P185" t="str">
        <f t="shared" si="75"/>
        <v/>
      </c>
      <c r="Q185" t="str">
        <f t="shared" si="76"/>
        <v/>
      </c>
      <c r="R185" t="str">
        <f t="shared" si="77"/>
        <v/>
      </c>
      <c r="S185" t="str">
        <f t="shared" si="78"/>
        <v/>
      </c>
      <c r="T185" t="str">
        <f t="shared" si="79"/>
        <v/>
      </c>
      <c r="U185" t="str">
        <f t="shared" si="80"/>
        <v/>
      </c>
      <c r="V185" t="str">
        <f t="shared" si="81"/>
        <v/>
      </c>
      <c r="W185" t="str">
        <f t="shared" si="82"/>
        <v/>
      </c>
      <c r="X185" t="str">
        <f t="shared" si="83"/>
        <v/>
      </c>
      <c r="Y185" t="str">
        <f t="shared" si="84"/>
        <v/>
      </c>
      <c r="Z185" t="str">
        <f t="shared" si="93"/>
        <v/>
      </c>
      <c r="AA185" t="str">
        <f t="shared" si="85"/>
        <v/>
      </c>
      <c r="AB185" t="str">
        <f t="shared" si="86"/>
        <v/>
      </c>
      <c r="AC185" t="str">
        <f t="shared" si="87"/>
        <v/>
      </c>
      <c r="AD185" t="str">
        <f t="shared" si="88"/>
        <v/>
      </c>
      <c r="AE185" t="str">
        <f t="shared" si="89"/>
        <v/>
      </c>
      <c r="AF185" t="str">
        <f t="shared" si="90"/>
        <v/>
      </c>
      <c r="AG185" t="str" cm="1">
        <f t="array" ref="AG185">IF(AJ185="","",IFERROR(RIGHT(AF185,LEN(AF185)-MAX(ISNUMBER(--MID(AF185,_xlfn.SEQUENCE(LEN(AF185)),1))*_xlfn.SEQUENCE(LEN(AF185)))),""))</f>
        <v/>
      </c>
      <c r="AH185" t="str">
        <f t="shared" si="91"/>
        <v/>
      </c>
      <c r="AI185" s="27"/>
    </row>
    <row r="186" spans="2:35" ht="14.4">
      <c r="B186" t="str">
        <f>IF(
  ISBLANK(AJ186),
  "",
  IF(
    LEFT(AF186,1)="S",
    _xlfn.XLOOKUP(LEFT(AF186,3),'MKT name rule'!$B$2:$B$522,'MKT name rule'!$C$2:$C$522,"Not found") &amp; " " &amp; AF186,
    _xlfn.XLOOKUP(LEFT(AF186,3),'MKT name rule'!$B$2:$B$522,'MKT name rule'!$C$2:$C$522,"Not found") &amp; " " &amp; AH186
  )
)</f>
        <v/>
      </c>
      <c r="C186" t="str">
        <f t="shared" si="63"/>
        <v/>
      </c>
      <c r="D186" s="20" t="str">
        <f t="shared" si="64"/>
        <v/>
      </c>
      <c r="E186" s="20" t="str">
        <f t="shared" si="65"/>
        <v/>
      </c>
      <c r="F186" t="str">
        <f t="shared" si="92"/>
        <v/>
      </c>
      <c r="G186" t="str">
        <f t="shared" si="66"/>
        <v/>
      </c>
      <c r="H186" t="str">
        <f t="shared" si="67"/>
        <v/>
      </c>
      <c r="I186" t="str">
        <f t="shared" si="68"/>
        <v/>
      </c>
      <c r="J186" t="str">
        <f t="shared" si="69"/>
        <v/>
      </c>
      <c r="K186" t="str">
        <f t="shared" si="70"/>
        <v/>
      </c>
      <c r="L186" t="str">
        <f t="shared" si="71"/>
        <v/>
      </c>
      <c r="M186" t="str">
        <f t="shared" si="72"/>
        <v/>
      </c>
      <c r="N186" t="str">
        <f t="shared" si="73"/>
        <v/>
      </c>
      <c r="O186" t="str">
        <f t="shared" si="74"/>
        <v/>
      </c>
      <c r="P186" t="str">
        <f t="shared" si="75"/>
        <v/>
      </c>
      <c r="Q186" t="str">
        <f t="shared" si="76"/>
        <v/>
      </c>
      <c r="R186" t="str">
        <f t="shared" si="77"/>
        <v/>
      </c>
      <c r="S186" t="str">
        <f t="shared" si="78"/>
        <v/>
      </c>
      <c r="T186" t="str">
        <f t="shared" si="79"/>
        <v/>
      </c>
      <c r="U186" t="str">
        <f t="shared" si="80"/>
        <v/>
      </c>
      <c r="V186" t="str">
        <f t="shared" si="81"/>
        <v/>
      </c>
      <c r="W186" t="str">
        <f t="shared" si="82"/>
        <v/>
      </c>
      <c r="X186" t="str">
        <f t="shared" si="83"/>
        <v/>
      </c>
      <c r="Y186" t="str">
        <f t="shared" si="84"/>
        <v/>
      </c>
      <c r="Z186" t="str">
        <f t="shared" si="93"/>
        <v/>
      </c>
      <c r="AA186" t="str">
        <f t="shared" si="85"/>
        <v/>
      </c>
      <c r="AB186" t="str">
        <f t="shared" si="86"/>
        <v/>
      </c>
      <c r="AC186" t="str">
        <f t="shared" si="87"/>
        <v/>
      </c>
      <c r="AD186" t="str">
        <f t="shared" si="88"/>
        <v/>
      </c>
      <c r="AE186" t="str">
        <f t="shared" si="89"/>
        <v/>
      </c>
      <c r="AF186" t="str">
        <f t="shared" si="90"/>
        <v/>
      </c>
      <c r="AG186" t="str" cm="1">
        <f t="array" ref="AG186">IF(AJ186="","",IFERROR(RIGHT(AF186,LEN(AF186)-MAX(ISNUMBER(--MID(AF186,_xlfn.SEQUENCE(LEN(AF186)),1))*_xlfn.SEQUENCE(LEN(AF186)))),""))</f>
        <v/>
      </c>
      <c r="AH186" t="str">
        <f t="shared" si="91"/>
        <v/>
      </c>
      <c r="AI186" s="27"/>
    </row>
    <row r="187" spans="2:35" ht="14.4">
      <c r="B187" t="str">
        <f>IF(
  ISBLANK(AJ187),
  "",
  IF(
    LEFT(AF187,1)="S",
    _xlfn.XLOOKUP(LEFT(AF187,3),'MKT name rule'!$B$2:$B$522,'MKT name rule'!$C$2:$C$522,"Not found") &amp; " " &amp; AF187,
    _xlfn.XLOOKUP(LEFT(AF187,3),'MKT name rule'!$B$2:$B$522,'MKT name rule'!$C$2:$C$522,"Not found") &amp; " " &amp; AH187
  )
)</f>
        <v/>
      </c>
      <c r="C187" t="str">
        <f t="shared" si="63"/>
        <v/>
      </c>
      <c r="D187" s="20" t="str">
        <f t="shared" si="64"/>
        <v/>
      </c>
      <c r="E187" s="20" t="str">
        <f t="shared" si="65"/>
        <v/>
      </c>
      <c r="F187" t="str">
        <f t="shared" si="92"/>
        <v/>
      </c>
      <c r="G187" t="str">
        <f t="shared" si="66"/>
        <v/>
      </c>
      <c r="H187" t="str">
        <f t="shared" si="67"/>
        <v/>
      </c>
      <c r="I187" t="str">
        <f t="shared" si="68"/>
        <v/>
      </c>
      <c r="J187" t="str">
        <f t="shared" si="69"/>
        <v/>
      </c>
      <c r="K187" t="str">
        <f t="shared" si="70"/>
        <v/>
      </c>
      <c r="L187" t="str">
        <f t="shared" si="71"/>
        <v/>
      </c>
      <c r="M187" t="str">
        <f t="shared" si="72"/>
        <v/>
      </c>
      <c r="N187" t="str">
        <f t="shared" si="73"/>
        <v/>
      </c>
      <c r="O187" t="str">
        <f t="shared" si="74"/>
        <v/>
      </c>
      <c r="P187" t="str">
        <f t="shared" si="75"/>
        <v/>
      </c>
      <c r="Q187" t="str">
        <f t="shared" si="76"/>
        <v/>
      </c>
      <c r="R187" t="str">
        <f t="shared" si="77"/>
        <v/>
      </c>
      <c r="S187" t="str">
        <f t="shared" si="78"/>
        <v/>
      </c>
      <c r="T187" t="str">
        <f t="shared" si="79"/>
        <v/>
      </c>
      <c r="U187" t="str">
        <f t="shared" si="80"/>
        <v/>
      </c>
      <c r="V187" t="str">
        <f t="shared" si="81"/>
        <v/>
      </c>
      <c r="W187" t="str">
        <f t="shared" si="82"/>
        <v/>
      </c>
      <c r="X187" t="str">
        <f t="shared" si="83"/>
        <v/>
      </c>
      <c r="Y187" t="str">
        <f t="shared" si="84"/>
        <v/>
      </c>
      <c r="Z187" t="str">
        <f t="shared" si="93"/>
        <v/>
      </c>
      <c r="AA187" t="str">
        <f t="shared" si="85"/>
        <v/>
      </c>
      <c r="AB187" t="str">
        <f t="shared" si="86"/>
        <v/>
      </c>
      <c r="AC187" t="str">
        <f t="shared" si="87"/>
        <v/>
      </c>
      <c r="AD187" t="str">
        <f t="shared" si="88"/>
        <v/>
      </c>
      <c r="AE187" t="str">
        <f t="shared" si="89"/>
        <v/>
      </c>
      <c r="AF187" t="str">
        <f t="shared" si="90"/>
        <v/>
      </c>
      <c r="AG187" t="str" cm="1">
        <f t="array" ref="AG187">IF(AJ187="","",IFERROR(RIGHT(AF187,LEN(AF187)-MAX(ISNUMBER(--MID(AF187,_xlfn.SEQUENCE(LEN(AF187)),1))*_xlfn.SEQUENCE(LEN(AF187)))),""))</f>
        <v/>
      </c>
      <c r="AH187" t="str">
        <f t="shared" si="91"/>
        <v/>
      </c>
      <c r="AI187" s="27"/>
    </row>
    <row r="188" spans="2:35" ht="14.4">
      <c r="B188" t="str">
        <f>IF(
  ISBLANK(AJ188),
  "",
  IF(
    LEFT(AF188,1)="S",
    _xlfn.XLOOKUP(LEFT(AF188,3),'MKT name rule'!$B$2:$B$522,'MKT name rule'!$C$2:$C$522,"Not found") &amp; " " &amp; AF188,
    _xlfn.XLOOKUP(LEFT(AF188,3),'MKT name rule'!$B$2:$B$522,'MKT name rule'!$C$2:$C$522,"Not found") &amp; " " &amp; AH188
  )
)</f>
        <v/>
      </c>
      <c r="C188" t="str">
        <f t="shared" si="63"/>
        <v/>
      </c>
      <c r="D188" s="20" t="str">
        <f t="shared" si="64"/>
        <v/>
      </c>
      <c r="E188" s="20" t="str">
        <f t="shared" si="65"/>
        <v/>
      </c>
      <c r="F188" t="str">
        <f t="shared" si="92"/>
        <v/>
      </c>
      <c r="G188" t="str">
        <f t="shared" si="66"/>
        <v/>
      </c>
      <c r="H188" t="str">
        <f t="shared" si="67"/>
        <v/>
      </c>
      <c r="I188" t="str">
        <f t="shared" si="68"/>
        <v/>
      </c>
      <c r="J188" t="str">
        <f t="shared" si="69"/>
        <v/>
      </c>
      <c r="K188" t="str">
        <f t="shared" si="70"/>
        <v/>
      </c>
      <c r="L188" t="str">
        <f t="shared" si="71"/>
        <v/>
      </c>
      <c r="M188" t="str">
        <f t="shared" si="72"/>
        <v/>
      </c>
      <c r="N188" t="str">
        <f t="shared" si="73"/>
        <v/>
      </c>
      <c r="O188" t="str">
        <f t="shared" si="74"/>
        <v/>
      </c>
      <c r="P188" t="str">
        <f t="shared" si="75"/>
        <v/>
      </c>
      <c r="Q188" t="str">
        <f t="shared" si="76"/>
        <v/>
      </c>
      <c r="R188" t="str">
        <f t="shared" si="77"/>
        <v/>
      </c>
      <c r="S188" t="str">
        <f t="shared" si="78"/>
        <v/>
      </c>
      <c r="T188" t="str">
        <f t="shared" si="79"/>
        <v/>
      </c>
      <c r="U188" t="str">
        <f t="shared" si="80"/>
        <v/>
      </c>
      <c r="V188" t="str">
        <f t="shared" si="81"/>
        <v/>
      </c>
      <c r="W188" t="str">
        <f t="shared" si="82"/>
        <v/>
      </c>
      <c r="X188" t="str">
        <f t="shared" si="83"/>
        <v/>
      </c>
      <c r="Y188" t="str">
        <f t="shared" si="84"/>
        <v/>
      </c>
      <c r="Z188" t="str">
        <f t="shared" si="93"/>
        <v/>
      </c>
      <c r="AA188" t="str">
        <f t="shared" si="85"/>
        <v/>
      </c>
      <c r="AB188" t="str">
        <f t="shared" si="86"/>
        <v/>
      </c>
      <c r="AC188" t="str">
        <f t="shared" si="87"/>
        <v/>
      </c>
      <c r="AD188" t="str">
        <f t="shared" si="88"/>
        <v/>
      </c>
      <c r="AE188" t="str">
        <f t="shared" si="89"/>
        <v/>
      </c>
      <c r="AF188" t="str">
        <f t="shared" si="90"/>
        <v/>
      </c>
      <c r="AG188" t="str" cm="1">
        <f t="array" ref="AG188">IF(AJ188="","",IFERROR(RIGHT(AF188,LEN(AF188)-MAX(ISNUMBER(--MID(AF188,_xlfn.SEQUENCE(LEN(AF188)),1))*_xlfn.SEQUENCE(LEN(AF188)))),""))</f>
        <v/>
      </c>
      <c r="AH188" t="str">
        <f t="shared" si="91"/>
        <v/>
      </c>
      <c r="AI188" s="27"/>
    </row>
    <row r="189" spans="2:35" ht="14.4">
      <c r="B189" t="str">
        <f>IF(
  ISBLANK(AJ189),
  "",
  IF(
    LEFT(AF189,1)="S",
    _xlfn.XLOOKUP(LEFT(AF189,3),'MKT name rule'!$B$2:$B$522,'MKT name rule'!$C$2:$C$522,"Not found") &amp; " " &amp; AF189,
    _xlfn.XLOOKUP(LEFT(AF189,3),'MKT name rule'!$B$2:$B$522,'MKT name rule'!$C$2:$C$522,"Not found") &amp; " " &amp; AH189
  )
)</f>
        <v/>
      </c>
      <c r="C189" t="str">
        <f t="shared" si="63"/>
        <v/>
      </c>
      <c r="D189" s="20" t="str">
        <f t="shared" si="64"/>
        <v/>
      </c>
      <c r="E189" s="20" t="str">
        <f t="shared" si="65"/>
        <v/>
      </c>
      <c r="F189" t="str">
        <f t="shared" si="92"/>
        <v/>
      </c>
      <c r="G189" t="str">
        <f t="shared" si="66"/>
        <v/>
      </c>
      <c r="H189" t="str">
        <f t="shared" si="67"/>
        <v/>
      </c>
      <c r="I189" t="str">
        <f t="shared" si="68"/>
        <v/>
      </c>
      <c r="J189" t="str">
        <f t="shared" si="69"/>
        <v/>
      </c>
      <c r="K189" t="str">
        <f t="shared" si="70"/>
        <v/>
      </c>
      <c r="L189" t="str">
        <f t="shared" si="71"/>
        <v/>
      </c>
      <c r="M189" t="str">
        <f t="shared" si="72"/>
        <v/>
      </c>
      <c r="N189" t="str">
        <f t="shared" si="73"/>
        <v/>
      </c>
      <c r="O189" t="str">
        <f t="shared" si="74"/>
        <v/>
      </c>
      <c r="P189" t="str">
        <f t="shared" si="75"/>
        <v/>
      </c>
      <c r="Q189" t="str">
        <f t="shared" si="76"/>
        <v/>
      </c>
      <c r="R189" t="str">
        <f t="shared" si="77"/>
        <v/>
      </c>
      <c r="S189" t="str">
        <f t="shared" si="78"/>
        <v/>
      </c>
      <c r="T189" t="str">
        <f t="shared" si="79"/>
        <v/>
      </c>
      <c r="U189" t="str">
        <f t="shared" si="80"/>
        <v/>
      </c>
      <c r="V189" t="str">
        <f t="shared" si="81"/>
        <v/>
      </c>
      <c r="W189" t="str">
        <f t="shared" si="82"/>
        <v/>
      </c>
      <c r="X189" t="str">
        <f t="shared" si="83"/>
        <v/>
      </c>
      <c r="Y189" t="str">
        <f t="shared" si="84"/>
        <v/>
      </c>
      <c r="Z189" t="str">
        <f t="shared" si="93"/>
        <v/>
      </c>
      <c r="AA189" t="str">
        <f t="shared" si="85"/>
        <v/>
      </c>
      <c r="AB189" t="str">
        <f t="shared" si="86"/>
        <v/>
      </c>
      <c r="AC189" t="str">
        <f t="shared" si="87"/>
        <v/>
      </c>
      <c r="AD189" t="str">
        <f t="shared" si="88"/>
        <v/>
      </c>
      <c r="AE189" t="str">
        <f t="shared" si="89"/>
        <v/>
      </c>
      <c r="AF189" t="str">
        <f t="shared" si="90"/>
        <v/>
      </c>
      <c r="AG189" t="str" cm="1">
        <f t="array" ref="AG189">IF(AJ189="","",IFERROR(RIGHT(AF189,LEN(AF189)-MAX(ISNUMBER(--MID(AF189,_xlfn.SEQUENCE(LEN(AF189)),1))*_xlfn.SEQUENCE(LEN(AF189)))),""))</f>
        <v/>
      </c>
      <c r="AH189" t="str">
        <f t="shared" si="91"/>
        <v/>
      </c>
      <c r="AI189" s="27"/>
    </row>
    <row r="190" spans="2:35" ht="14.4">
      <c r="B190" t="str">
        <f>IF(
  ISBLANK(AJ190),
  "",
  IF(
    LEFT(AF190,1)="S",
    _xlfn.XLOOKUP(LEFT(AF190,3),'MKT name rule'!$B$2:$B$522,'MKT name rule'!$C$2:$C$522,"Not found") &amp; " " &amp; AF190,
    _xlfn.XLOOKUP(LEFT(AF190,3),'MKT name rule'!$B$2:$B$522,'MKT name rule'!$C$2:$C$522,"Not found") &amp; " " &amp; AH190
  )
)</f>
        <v/>
      </c>
      <c r="C190" t="str">
        <f t="shared" si="63"/>
        <v/>
      </c>
      <c r="D190" s="20" t="str">
        <f t="shared" si="64"/>
        <v/>
      </c>
      <c r="E190" s="20" t="str">
        <f t="shared" si="65"/>
        <v/>
      </c>
      <c r="F190" t="str">
        <f t="shared" si="92"/>
        <v/>
      </c>
      <c r="G190" t="str">
        <f t="shared" si="66"/>
        <v/>
      </c>
      <c r="H190" t="str">
        <f t="shared" si="67"/>
        <v/>
      </c>
      <c r="I190" t="str">
        <f t="shared" si="68"/>
        <v/>
      </c>
      <c r="J190" t="str">
        <f t="shared" si="69"/>
        <v/>
      </c>
      <c r="K190" t="str">
        <f t="shared" si="70"/>
        <v/>
      </c>
      <c r="L190" t="str">
        <f t="shared" si="71"/>
        <v/>
      </c>
      <c r="M190" t="str">
        <f t="shared" si="72"/>
        <v/>
      </c>
      <c r="N190" t="str">
        <f t="shared" si="73"/>
        <v/>
      </c>
      <c r="O190" t="str">
        <f t="shared" si="74"/>
        <v/>
      </c>
      <c r="P190" t="str">
        <f t="shared" si="75"/>
        <v/>
      </c>
      <c r="Q190" t="str">
        <f t="shared" si="76"/>
        <v/>
      </c>
      <c r="R190" t="str">
        <f t="shared" si="77"/>
        <v/>
      </c>
      <c r="S190" t="str">
        <f t="shared" si="78"/>
        <v/>
      </c>
      <c r="T190" t="str">
        <f t="shared" si="79"/>
        <v/>
      </c>
      <c r="U190" t="str">
        <f t="shared" si="80"/>
        <v/>
      </c>
      <c r="V190" t="str">
        <f t="shared" si="81"/>
        <v/>
      </c>
      <c r="W190" t="str">
        <f t="shared" si="82"/>
        <v/>
      </c>
      <c r="X190" t="str">
        <f t="shared" si="83"/>
        <v/>
      </c>
      <c r="Y190" t="str">
        <f t="shared" si="84"/>
        <v/>
      </c>
      <c r="Z190" t="str">
        <f t="shared" si="93"/>
        <v/>
      </c>
      <c r="AA190" t="str">
        <f t="shared" si="85"/>
        <v/>
      </c>
      <c r="AB190" t="str">
        <f t="shared" si="86"/>
        <v/>
      </c>
      <c r="AC190" t="str">
        <f t="shared" si="87"/>
        <v/>
      </c>
      <c r="AD190" t="str">
        <f t="shared" si="88"/>
        <v/>
      </c>
      <c r="AE190" t="str">
        <f t="shared" si="89"/>
        <v/>
      </c>
      <c r="AF190" t="str">
        <f t="shared" si="90"/>
        <v/>
      </c>
      <c r="AG190" t="str" cm="1">
        <f t="array" ref="AG190">IF(AJ190="","",IFERROR(RIGHT(AF190,LEN(AF190)-MAX(ISNUMBER(--MID(AF190,_xlfn.SEQUENCE(LEN(AF190)),1))*_xlfn.SEQUENCE(LEN(AF190)))),""))</f>
        <v/>
      </c>
      <c r="AH190" t="str">
        <f t="shared" si="91"/>
        <v/>
      </c>
      <c r="AI190" s="27"/>
    </row>
    <row r="191" spans="2:35" ht="14.4">
      <c r="B191" t="str">
        <f>IF(
  ISBLANK(AJ191),
  "",
  IF(
    LEFT(AF191,1)="S",
    _xlfn.XLOOKUP(LEFT(AF191,3),'MKT name rule'!$B$2:$B$522,'MKT name rule'!$C$2:$C$522,"Not found") &amp; " " &amp; AF191,
    _xlfn.XLOOKUP(LEFT(AF191,3),'MKT name rule'!$B$2:$B$522,'MKT name rule'!$C$2:$C$522,"Not found") &amp; " " &amp; AH191
  )
)</f>
        <v/>
      </c>
      <c r="C191" t="str">
        <f t="shared" si="63"/>
        <v/>
      </c>
      <c r="D191" s="20" t="str">
        <f t="shared" si="64"/>
        <v/>
      </c>
      <c r="E191" s="20" t="str">
        <f t="shared" si="65"/>
        <v/>
      </c>
      <c r="F191" t="str">
        <f t="shared" si="92"/>
        <v/>
      </c>
      <c r="G191" t="str">
        <f t="shared" si="66"/>
        <v/>
      </c>
      <c r="H191" t="str">
        <f t="shared" si="67"/>
        <v/>
      </c>
      <c r="I191" t="str">
        <f t="shared" si="68"/>
        <v/>
      </c>
      <c r="J191" t="str">
        <f t="shared" si="69"/>
        <v/>
      </c>
      <c r="K191" t="str">
        <f t="shared" si="70"/>
        <v/>
      </c>
      <c r="L191" t="str">
        <f t="shared" si="71"/>
        <v/>
      </c>
      <c r="M191" t="str">
        <f t="shared" si="72"/>
        <v/>
      </c>
      <c r="N191" t="str">
        <f t="shared" si="73"/>
        <v/>
      </c>
      <c r="O191" t="str">
        <f t="shared" si="74"/>
        <v/>
      </c>
      <c r="P191" t="str">
        <f t="shared" si="75"/>
        <v/>
      </c>
      <c r="Q191" t="str">
        <f t="shared" si="76"/>
        <v/>
      </c>
      <c r="R191" t="str">
        <f t="shared" si="77"/>
        <v/>
      </c>
      <c r="S191" t="str">
        <f t="shared" si="78"/>
        <v/>
      </c>
      <c r="T191" t="str">
        <f t="shared" si="79"/>
        <v/>
      </c>
      <c r="U191" t="str">
        <f t="shared" si="80"/>
        <v/>
      </c>
      <c r="V191" t="str">
        <f t="shared" si="81"/>
        <v/>
      </c>
      <c r="W191" t="str">
        <f t="shared" si="82"/>
        <v/>
      </c>
      <c r="X191" t="str">
        <f t="shared" si="83"/>
        <v/>
      </c>
      <c r="Y191" t="str">
        <f t="shared" si="84"/>
        <v/>
      </c>
      <c r="Z191" t="str">
        <f t="shared" si="93"/>
        <v/>
      </c>
      <c r="AA191" t="str">
        <f t="shared" si="85"/>
        <v/>
      </c>
      <c r="AB191" t="str">
        <f t="shared" si="86"/>
        <v/>
      </c>
      <c r="AC191" t="str">
        <f t="shared" si="87"/>
        <v/>
      </c>
      <c r="AD191" t="str">
        <f t="shared" si="88"/>
        <v/>
      </c>
      <c r="AE191" t="str">
        <f t="shared" si="89"/>
        <v/>
      </c>
      <c r="AF191" t="str">
        <f t="shared" si="90"/>
        <v/>
      </c>
      <c r="AG191" t="str" cm="1">
        <f t="array" ref="AG191">IF(AJ191="","",IFERROR(RIGHT(AF191,LEN(AF191)-MAX(ISNUMBER(--MID(AF191,_xlfn.SEQUENCE(LEN(AF191)),1))*_xlfn.SEQUENCE(LEN(AF191)))),""))</f>
        <v/>
      </c>
      <c r="AH191" t="str">
        <f t="shared" si="91"/>
        <v/>
      </c>
      <c r="AI191" s="27"/>
    </row>
    <row r="192" spans="2:35" ht="14.4">
      <c r="B192" t="str">
        <f>IF(
  ISBLANK(AJ192),
  "",
  IF(
    LEFT(AF192,1)="S",
    _xlfn.XLOOKUP(LEFT(AF192,3),'MKT name rule'!$B$2:$B$522,'MKT name rule'!$C$2:$C$522,"Not found") &amp; " " &amp; AF192,
    _xlfn.XLOOKUP(LEFT(AF192,3),'MKT name rule'!$B$2:$B$522,'MKT name rule'!$C$2:$C$522,"Not found") &amp; " " &amp; AH192
  )
)</f>
        <v/>
      </c>
      <c r="C192" t="str">
        <f t="shared" si="63"/>
        <v/>
      </c>
      <c r="D192" s="20" t="str">
        <f t="shared" si="64"/>
        <v/>
      </c>
      <c r="E192" s="20" t="str">
        <f t="shared" si="65"/>
        <v/>
      </c>
      <c r="F192" t="str">
        <f t="shared" si="92"/>
        <v/>
      </c>
      <c r="G192" t="str">
        <f t="shared" si="66"/>
        <v/>
      </c>
      <c r="H192" t="str">
        <f t="shared" si="67"/>
        <v/>
      </c>
      <c r="I192" t="str">
        <f t="shared" si="68"/>
        <v/>
      </c>
      <c r="J192" t="str">
        <f t="shared" si="69"/>
        <v/>
      </c>
      <c r="K192" t="str">
        <f t="shared" si="70"/>
        <v/>
      </c>
      <c r="L192" t="str">
        <f t="shared" si="71"/>
        <v/>
      </c>
      <c r="M192" t="str">
        <f t="shared" si="72"/>
        <v/>
      </c>
      <c r="N192" t="str">
        <f t="shared" si="73"/>
        <v/>
      </c>
      <c r="O192" t="str">
        <f t="shared" si="74"/>
        <v/>
      </c>
      <c r="P192" t="str">
        <f t="shared" si="75"/>
        <v/>
      </c>
      <c r="Q192" t="str">
        <f t="shared" si="76"/>
        <v/>
      </c>
      <c r="R192" t="str">
        <f t="shared" si="77"/>
        <v/>
      </c>
      <c r="S192" t="str">
        <f t="shared" si="78"/>
        <v/>
      </c>
      <c r="T192" t="str">
        <f t="shared" si="79"/>
        <v/>
      </c>
      <c r="U192" t="str">
        <f t="shared" si="80"/>
        <v/>
      </c>
      <c r="V192" t="str">
        <f t="shared" si="81"/>
        <v/>
      </c>
      <c r="W192" t="str">
        <f t="shared" si="82"/>
        <v/>
      </c>
      <c r="X192" t="str">
        <f t="shared" si="83"/>
        <v/>
      </c>
      <c r="Y192" t="str">
        <f t="shared" si="84"/>
        <v/>
      </c>
      <c r="Z192" t="str">
        <f t="shared" si="93"/>
        <v/>
      </c>
      <c r="AA192" t="str">
        <f t="shared" si="85"/>
        <v/>
      </c>
      <c r="AB192" t="str">
        <f t="shared" si="86"/>
        <v/>
      </c>
      <c r="AC192" t="str">
        <f t="shared" si="87"/>
        <v/>
      </c>
      <c r="AD192" t="str">
        <f t="shared" si="88"/>
        <v/>
      </c>
      <c r="AE192" t="str">
        <f t="shared" si="89"/>
        <v/>
      </c>
      <c r="AF192" t="str">
        <f t="shared" si="90"/>
        <v/>
      </c>
      <c r="AG192" t="str" cm="1">
        <f t="array" ref="AG192">IF(AJ192="","",IFERROR(RIGHT(AF192,LEN(AF192)-MAX(ISNUMBER(--MID(AF192,_xlfn.SEQUENCE(LEN(AF192)),1))*_xlfn.SEQUENCE(LEN(AF192)))),""))</f>
        <v/>
      </c>
      <c r="AH192" t="str">
        <f t="shared" si="91"/>
        <v/>
      </c>
      <c r="AI192" s="27"/>
    </row>
    <row r="193" spans="2:35" ht="14.4">
      <c r="B193" t="str">
        <f>IF(
  ISBLANK(AJ193),
  "",
  IF(
    LEFT(AF193,1)="S",
    _xlfn.XLOOKUP(LEFT(AF193,3),'MKT name rule'!$B$2:$B$522,'MKT name rule'!$C$2:$C$522,"Not found") &amp; " " &amp; AF193,
    _xlfn.XLOOKUP(LEFT(AF193,3),'MKT name rule'!$B$2:$B$522,'MKT name rule'!$C$2:$C$522,"Not found") &amp; " " &amp; AH193
  )
)</f>
        <v/>
      </c>
      <c r="C193" t="str">
        <f t="shared" si="63"/>
        <v/>
      </c>
      <c r="D193" s="20" t="str">
        <f t="shared" si="64"/>
        <v/>
      </c>
      <c r="E193" s="20" t="str">
        <f t="shared" si="65"/>
        <v/>
      </c>
      <c r="F193" t="str">
        <f t="shared" si="92"/>
        <v/>
      </c>
      <c r="G193" t="str">
        <f t="shared" si="66"/>
        <v/>
      </c>
      <c r="H193" t="str">
        <f t="shared" si="67"/>
        <v/>
      </c>
      <c r="I193" t="str">
        <f t="shared" si="68"/>
        <v/>
      </c>
      <c r="J193" t="str">
        <f t="shared" si="69"/>
        <v/>
      </c>
      <c r="K193" t="str">
        <f t="shared" si="70"/>
        <v/>
      </c>
      <c r="L193" t="str">
        <f t="shared" si="71"/>
        <v/>
      </c>
      <c r="M193" t="str">
        <f t="shared" si="72"/>
        <v/>
      </c>
      <c r="N193" t="str">
        <f t="shared" si="73"/>
        <v/>
      </c>
      <c r="O193" t="str">
        <f t="shared" si="74"/>
        <v/>
      </c>
      <c r="P193" t="str">
        <f t="shared" si="75"/>
        <v/>
      </c>
      <c r="Q193" t="str">
        <f t="shared" si="76"/>
        <v/>
      </c>
      <c r="R193" t="str">
        <f t="shared" si="77"/>
        <v/>
      </c>
      <c r="S193" t="str">
        <f t="shared" si="78"/>
        <v/>
      </c>
      <c r="T193" t="str">
        <f t="shared" si="79"/>
        <v/>
      </c>
      <c r="U193" t="str">
        <f t="shared" si="80"/>
        <v/>
      </c>
      <c r="V193" t="str">
        <f t="shared" si="81"/>
        <v/>
      </c>
      <c r="W193" t="str">
        <f t="shared" si="82"/>
        <v/>
      </c>
      <c r="X193" t="str">
        <f t="shared" si="83"/>
        <v/>
      </c>
      <c r="Y193" t="str">
        <f t="shared" si="84"/>
        <v/>
      </c>
      <c r="Z193" t="str">
        <f t="shared" si="93"/>
        <v/>
      </c>
      <c r="AA193" t="str">
        <f t="shared" si="85"/>
        <v/>
      </c>
      <c r="AB193" t="str">
        <f t="shared" si="86"/>
        <v/>
      </c>
      <c r="AC193" t="str">
        <f t="shared" si="87"/>
        <v/>
      </c>
      <c r="AD193" t="str">
        <f t="shared" si="88"/>
        <v/>
      </c>
      <c r="AE193" t="str">
        <f t="shared" si="89"/>
        <v/>
      </c>
      <c r="AF193" t="str">
        <f t="shared" si="90"/>
        <v/>
      </c>
      <c r="AG193" t="str" cm="1">
        <f t="array" ref="AG193">IF(AJ193="","",IFERROR(RIGHT(AF193,LEN(AF193)-MAX(ISNUMBER(--MID(AF193,_xlfn.SEQUENCE(LEN(AF193)),1))*_xlfn.SEQUENCE(LEN(AF193)))),""))</f>
        <v/>
      </c>
      <c r="AH193" t="str">
        <f t="shared" si="91"/>
        <v/>
      </c>
      <c r="AI193" s="27"/>
    </row>
    <row r="194" spans="2:35" ht="14.4">
      <c r="B194" t="str">
        <f>IF(
  ISBLANK(AJ194),
  "",
  IF(
    LEFT(AF194,1)="S",
    _xlfn.XLOOKUP(LEFT(AF194,3),'MKT name rule'!$B$2:$B$522,'MKT name rule'!$C$2:$C$522,"Not found") &amp; " " &amp; AF194,
    _xlfn.XLOOKUP(LEFT(AF194,3),'MKT name rule'!$B$2:$B$522,'MKT name rule'!$C$2:$C$522,"Not found") &amp; " " &amp; AH194
  )
)</f>
        <v/>
      </c>
      <c r="C194" t="str">
        <f t="shared" ref="C194:C257" si="94">IF(ISBLANK(A194), "", AJ194)</f>
        <v/>
      </c>
      <c r="D194" s="20" t="str">
        <f t="shared" ref="D194:D257" si="95">IF(ISBLANK(A194),"",B194&amp;" ("&amp;Y194&amp;"/"&amp;AB194&amp;"/"&amp;AC194&amp;AA194&amp;"/"&amp;Z194&amp;"/"&amp;AF194&amp;")")</f>
        <v/>
      </c>
      <c r="E194" s="20" t="str">
        <f t="shared" ref="E194:E257" si="96">IF(
  ISBLANK(A194),
  "",
  TRIM(SUBSTITUTE(
    SUBSTITUTE(
      SUBSTITUTE(
        SUBSTITUTE(V194, CHAR(10), ""),
        MID(V194, FIND("(", V194), FIND(")", V194) - FIND("(", V194) + 1),
        ""
      ),
      "Processor", ""
    ),
    "N/A", ""
  ))
)</f>
        <v/>
      </c>
      <c r="F194" t="str">
        <f t="shared" si="92"/>
        <v/>
      </c>
      <c r="G194" t="str">
        <f t="shared" ref="G194:G257" si="97">IF(ISBLANK(A194),"",IF(ISNUMBER(SEARCH("Windows 11 Home",AP194)),"Windows 11 Home",IF(ISNUMBER(SEARCH("Windows 11 Pro",AP194)),"Windows 11 Pro",IF(ISNUMBER(SEARCH("Chrome",AP194)),"ChromeOS",""))))</f>
        <v/>
      </c>
      <c r="H194" t="str">
        <f t="shared" ref="H194:H257" si="98">IF(
  ISBLANK(A194),
  "",
  IF(ISNUMBER(SEARCH("Office", AQ194)), AQ194, "Not Included")
)</f>
        <v/>
      </c>
      <c r="I194" t="str">
        <f t="shared" ref="I194:I257" si="99">IF(ISBLANK(A194), "", "21.5""")</f>
        <v/>
      </c>
      <c r="J194" t="str">
        <f t="shared" ref="J194:J257" si="100">IF(ISBLANK(A194),"","FHD (1920 x 1080) 16:9")</f>
        <v/>
      </c>
      <c r="K194" t="str">
        <f t="shared" ref="K194:K257" si="101">IF(ISBLANK(A194),"","250nits")</f>
        <v/>
      </c>
      <c r="L194" t="str">
        <f t="shared" ref="L194:L257" si="102">IF(ISBLANK(A194), "", AU194)</f>
        <v/>
      </c>
      <c r="M194" t="str">
        <f t="shared" ref="M194:M257" si="103">IF(ISBLANK(A194), "", AZ194)</f>
        <v/>
      </c>
      <c r="N194" t="str">
        <f t="shared" ref="N194:N257" si="104">IF(
  AND(LEN(TRIM(AD194))=0, LEN(TRIM(AE194))=0),
  "",
  IF(LEN(TRIM(AD194))&gt;0, "Front:" &amp; CHAR(10) &amp; AD194 &amp; CHAR(10) &amp; CHAR(10), "") &amp;
  IF(LEN(TRIM(AE194))&gt;0, "Rear:" &amp; CHAR(10) &amp; AE194, "")
)</f>
        <v/>
      </c>
      <c r="O194" t="str">
        <f t="shared" ref="O194:O257" si="105">IF(ISBLANK(A194), "", _xlfn.TEXTBEFORE(BN194, " ("))</f>
        <v/>
      </c>
      <c r="P194" t="str">
        <f t="shared" ref="P194:P257" si="106">IF(ISBLANK(A194), "", _xlfn.TEXTBEFORE(BM194, " ("))</f>
        <v/>
      </c>
      <c r="Q194" t="str">
        <f t="shared" ref="Q194:Q257" si="107">IF(ISBLANK(A194), "", BJ194)</f>
        <v/>
      </c>
      <c r="R194" t="str">
        <f t="shared" ref="R194:R257" si="108">IF(ISBLANK(A194), "", BK194)</f>
        <v/>
      </c>
      <c r="S194" t="str">
        <f t="shared" ref="S194:S257" si="109">IF(ISBLANK(A194),"","No Battery")</f>
        <v/>
      </c>
      <c r="T194" t="str">
        <f t="shared" ref="T194:T257" si="110">IF(ISBLANK(A194), "", IFERROR(_xlfn.TEXTBEFORE(BE194, " power"), "Not Found"))</f>
        <v/>
      </c>
      <c r="U194" t="str">
        <f t="shared" ref="U194:U257" si="111">IF(ISBLANK(A194), "", IF(BQ194 = "N/A", "", BQ194))</f>
        <v/>
      </c>
      <c r="V194" t="str">
        <f t="shared" ref="V194:V257" si="112">IF(ISBLANK(A194), "", AR194)</f>
        <v/>
      </c>
      <c r="W194" t="str">
        <f t="shared" ref="W194:W257" si="113">IF(
  ISBLANK(A194),
  "",
  LEFT(V194, SEARCH("processor", LOWER(V194)) - 1) &amp;
  MID(V194, SEARCH("processor", LOWER(V194)) + 10, FIND(" ", MID(V194, SEARCH("processor", LOWER(V194)) + 10, 20)) - 1)
)</f>
        <v/>
      </c>
      <c r="X194" t="str">
        <f t="shared" ref="X194:X257" si="114">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5">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si="93"/>
        <v/>
      </c>
      <c r="AA194" t="str">
        <f t="shared" ref="AA194:AA257" si="116">IF(
  ISBLANK(F194),
  "",
  IF(
    ISNUMBER(SEARCH("RTX", F194)),
    "/" &amp; LEFT(MID(F194, SEARCH("RTX", F194), 15),
               IFERROR(SEARCH(" ", MID(F194, SEARCH("RTX", F194), 15), 6) - 1, 15)),
    ""
  )
)</f>
        <v/>
      </c>
      <c r="AB194" t="str">
        <f t="shared" ref="AB194:AB257" si="117">IF(
  ISBLANK(A194),
  "",
  LEFT(L194, FIND(" ", L194) - 1)
)</f>
        <v/>
      </c>
      <c r="AC194" t="str">
        <f t="shared" ref="AC194:AC257" si="118">IF(ISBLANK(A194),"",LEFT(M194,FIND(" ",M194)-1))</f>
        <v/>
      </c>
      <c r="AD194" t="str">
        <f t="shared" ref="AD194:AD257" si="119">IF(ISBLANK(A194), "", BF194)</f>
        <v/>
      </c>
      <c r="AE194" t="str">
        <f t="shared" ref="AE194:AE257" si="120">IF(ISBLANK(A194), "", BG194)</f>
        <v/>
      </c>
      <c r="AF194" t="str">
        <f t="shared" ref="AF194:AF257" si="121">IF(ISBLANK(A194),"",IFERROR(_xlfn.TEXTBEFORE(A194, "-"), A194))</f>
        <v/>
      </c>
      <c r="AG194" t="str" cm="1">
        <f t="array" ref="AG194">IF(AJ194="","",IFERROR(RIGHT(AF194,LEN(AF194)-MAX(ISNUMBER(--MID(AF194,_xlfn.SEQUENCE(LEN(AF194)),1))*_xlfn.SEQUENCE(LEN(AF194)))),""))</f>
        <v/>
      </c>
      <c r="AH194" t="str">
        <f t="shared" ref="AH194:AH257" si="122">IF(ISBLANK(AJ194),"",IF(AG194="SE", "SFF",
 IF(AG194="SER", "SFF",
 IF(OR(AG194="MER", AG194="MV"), "Mini Tower",
 IF(AG194="TE", "Tower",
 "Nope")))))</f>
        <v/>
      </c>
      <c r="AI194" s="27"/>
    </row>
    <row r="195" spans="2:35" ht="14.4">
      <c r="B195" t="str">
        <f>IF(
  ISBLANK(AJ195),
  "",
  IF(
    LEFT(AF195,1)="S",
    _xlfn.XLOOKUP(LEFT(AF195,3),'MKT name rule'!$B$2:$B$522,'MKT name rule'!$C$2:$C$522,"Not found") &amp; " " &amp; AF195,
    _xlfn.XLOOKUP(LEFT(AF195,3),'MKT name rule'!$B$2:$B$522,'MKT name rule'!$C$2:$C$522,"Not found") &amp; " " &amp; AH195
  )
)</f>
        <v/>
      </c>
      <c r="C195" t="str">
        <f t="shared" si="94"/>
        <v/>
      </c>
      <c r="D195" s="20" t="str">
        <f t="shared" si="95"/>
        <v/>
      </c>
      <c r="E195" s="20" t="str">
        <f t="shared" si="96"/>
        <v/>
      </c>
      <c r="F195" t="str">
        <f t="shared" ref="F195:F258" si="123">IF(ISBLANK(AK195), "", IF(OR(AX195="", AX195=0), AY195, AX195))</f>
        <v/>
      </c>
      <c r="G195" t="str">
        <f t="shared" si="97"/>
        <v/>
      </c>
      <c r="H195" t="str">
        <f t="shared" si="98"/>
        <v/>
      </c>
      <c r="I195" t="str">
        <f t="shared" si="99"/>
        <v/>
      </c>
      <c r="J195" t="str">
        <f t="shared" si="100"/>
        <v/>
      </c>
      <c r="K195" t="str">
        <f t="shared" si="101"/>
        <v/>
      </c>
      <c r="L195" t="str">
        <f t="shared" si="102"/>
        <v/>
      </c>
      <c r="M195" t="str">
        <f t="shared" si="103"/>
        <v/>
      </c>
      <c r="N195" t="str">
        <f t="shared" si="104"/>
        <v/>
      </c>
      <c r="O195" t="str">
        <f t="shared" si="105"/>
        <v/>
      </c>
      <c r="P195" t="str">
        <f t="shared" si="106"/>
        <v/>
      </c>
      <c r="Q195" t="str">
        <f t="shared" si="107"/>
        <v/>
      </c>
      <c r="R195" t="str">
        <f t="shared" si="108"/>
        <v/>
      </c>
      <c r="S195" t="str">
        <f t="shared" si="109"/>
        <v/>
      </c>
      <c r="T195" t="str">
        <f t="shared" si="110"/>
        <v/>
      </c>
      <c r="U195" t="str">
        <f t="shared" si="111"/>
        <v/>
      </c>
      <c r="V195" t="str">
        <f t="shared" si="112"/>
        <v/>
      </c>
      <c r="W195" t="str">
        <f t="shared" si="113"/>
        <v/>
      </c>
      <c r="X195" t="str">
        <f t="shared" si="114"/>
        <v/>
      </c>
      <c r="Y195" t="str">
        <f t="shared" si="115"/>
        <v/>
      </c>
      <c r="Z195" t="str">
        <f t="shared" ref="Z195:Z258" si="124">IF(ISBLANK(A195), "",SUBSTITUTE(G195, "Windows", "Win"))</f>
        <v/>
      </c>
      <c r="AA195" t="str">
        <f t="shared" si="116"/>
        <v/>
      </c>
      <c r="AB195" t="str">
        <f t="shared" si="117"/>
        <v/>
      </c>
      <c r="AC195" t="str">
        <f t="shared" si="118"/>
        <v/>
      </c>
      <c r="AD195" t="str">
        <f t="shared" si="119"/>
        <v/>
      </c>
      <c r="AE195" t="str">
        <f t="shared" si="120"/>
        <v/>
      </c>
      <c r="AF195" t="str">
        <f t="shared" si="121"/>
        <v/>
      </c>
      <c r="AG195" t="str" cm="1">
        <f t="array" ref="AG195">IF(AJ195="","",IFERROR(RIGHT(AF195,LEN(AF195)-MAX(ISNUMBER(--MID(AF195,_xlfn.SEQUENCE(LEN(AF195)),1))*_xlfn.SEQUENCE(LEN(AF195)))),""))</f>
        <v/>
      </c>
      <c r="AH195" t="str">
        <f t="shared" si="122"/>
        <v/>
      </c>
      <c r="AI195" s="27"/>
    </row>
    <row r="196" spans="2:35" ht="14.4">
      <c r="B196" t="str">
        <f>IF(
  ISBLANK(AJ196),
  "",
  IF(
    LEFT(AF196,1)="S",
    _xlfn.XLOOKUP(LEFT(AF196,3),'MKT name rule'!$B$2:$B$522,'MKT name rule'!$C$2:$C$522,"Not found") &amp; " " &amp; AF196,
    _xlfn.XLOOKUP(LEFT(AF196,3),'MKT name rule'!$B$2:$B$522,'MKT name rule'!$C$2:$C$522,"Not found") &amp; " " &amp; AH196
  )
)</f>
        <v/>
      </c>
      <c r="C196" t="str">
        <f t="shared" si="94"/>
        <v/>
      </c>
      <c r="D196" s="20" t="str">
        <f t="shared" si="95"/>
        <v/>
      </c>
      <c r="E196" s="20" t="str">
        <f t="shared" si="96"/>
        <v/>
      </c>
      <c r="F196" t="str">
        <f t="shared" si="123"/>
        <v/>
      </c>
      <c r="G196" t="str">
        <f t="shared" si="97"/>
        <v/>
      </c>
      <c r="H196" t="str">
        <f t="shared" si="98"/>
        <v/>
      </c>
      <c r="I196" t="str">
        <f t="shared" si="99"/>
        <v/>
      </c>
      <c r="J196" t="str">
        <f t="shared" si="100"/>
        <v/>
      </c>
      <c r="K196" t="str">
        <f t="shared" si="101"/>
        <v/>
      </c>
      <c r="L196" t="str">
        <f t="shared" si="102"/>
        <v/>
      </c>
      <c r="M196" t="str">
        <f t="shared" si="103"/>
        <v/>
      </c>
      <c r="N196" t="str">
        <f t="shared" si="104"/>
        <v/>
      </c>
      <c r="O196" t="str">
        <f t="shared" si="105"/>
        <v/>
      </c>
      <c r="P196" t="str">
        <f t="shared" si="106"/>
        <v/>
      </c>
      <c r="Q196" t="str">
        <f t="shared" si="107"/>
        <v/>
      </c>
      <c r="R196" t="str">
        <f t="shared" si="108"/>
        <v/>
      </c>
      <c r="S196" t="str">
        <f t="shared" si="109"/>
        <v/>
      </c>
      <c r="T196" t="str">
        <f t="shared" si="110"/>
        <v/>
      </c>
      <c r="U196" t="str">
        <f t="shared" si="111"/>
        <v/>
      </c>
      <c r="V196" t="str">
        <f t="shared" si="112"/>
        <v/>
      </c>
      <c r="W196" t="str">
        <f t="shared" si="113"/>
        <v/>
      </c>
      <c r="X196" t="str">
        <f t="shared" si="114"/>
        <v/>
      </c>
      <c r="Y196" t="str">
        <f t="shared" si="115"/>
        <v/>
      </c>
      <c r="Z196" t="str">
        <f t="shared" si="124"/>
        <v/>
      </c>
      <c r="AA196" t="str">
        <f t="shared" si="116"/>
        <v/>
      </c>
      <c r="AB196" t="str">
        <f t="shared" si="117"/>
        <v/>
      </c>
      <c r="AC196" t="str">
        <f t="shared" si="118"/>
        <v/>
      </c>
      <c r="AD196" t="str">
        <f t="shared" si="119"/>
        <v/>
      </c>
      <c r="AE196" t="str">
        <f t="shared" si="120"/>
        <v/>
      </c>
      <c r="AF196" t="str">
        <f t="shared" si="121"/>
        <v/>
      </c>
      <c r="AG196" t="str" cm="1">
        <f t="array" ref="AG196">IF(AJ196="","",IFERROR(RIGHT(AF196,LEN(AF196)-MAX(ISNUMBER(--MID(AF196,_xlfn.SEQUENCE(LEN(AF196)),1))*_xlfn.SEQUENCE(LEN(AF196)))),""))</f>
        <v/>
      </c>
      <c r="AH196" t="str">
        <f t="shared" si="122"/>
        <v/>
      </c>
      <c r="AI196" s="27"/>
    </row>
    <row r="197" spans="2:35" ht="14.4">
      <c r="B197" t="str">
        <f>IF(
  ISBLANK(AJ197),
  "",
  IF(
    LEFT(AF197,1)="S",
    _xlfn.XLOOKUP(LEFT(AF197,3),'MKT name rule'!$B$2:$B$522,'MKT name rule'!$C$2:$C$522,"Not found") &amp; " " &amp; AF197,
    _xlfn.XLOOKUP(LEFT(AF197,3),'MKT name rule'!$B$2:$B$522,'MKT name rule'!$C$2:$C$522,"Not found") &amp; " " &amp; AH197
  )
)</f>
        <v/>
      </c>
      <c r="C197" t="str">
        <f t="shared" si="94"/>
        <v/>
      </c>
      <c r="D197" s="20" t="str">
        <f t="shared" si="95"/>
        <v/>
      </c>
      <c r="E197" s="20" t="str">
        <f t="shared" si="96"/>
        <v/>
      </c>
      <c r="F197" t="str">
        <f t="shared" si="123"/>
        <v/>
      </c>
      <c r="G197" t="str">
        <f t="shared" si="97"/>
        <v/>
      </c>
      <c r="H197" t="str">
        <f t="shared" si="98"/>
        <v/>
      </c>
      <c r="I197" t="str">
        <f t="shared" si="99"/>
        <v/>
      </c>
      <c r="J197" t="str">
        <f t="shared" si="100"/>
        <v/>
      </c>
      <c r="K197" t="str">
        <f t="shared" si="101"/>
        <v/>
      </c>
      <c r="L197" t="str">
        <f t="shared" si="102"/>
        <v/>
      </c>
      <c r="M197" t="str">
        <f t="shared" si="103"/>
        <v/>
      </c>
      <c r="N197" t="str">
        <f t="shared" si="104"/>
        <v/>
      </c>
      <c r="O197" t="str">
        <f t="shared" si="105"/>
        <v/>
      </c>
      <c r="P197" t="str">
        <f t="shared" si="106"/>
        <v/>
      </c>
      <c r="Q197" t="str">
        <f t="shared" si="107"/>
        <v/>
      </c>
      <c r="R197" t="str">
        <f t="shared" si="108"/>
        <v/>
      </c>
      <c r="S197" t="str">
        <f t="shared" si="109"/>
        <v/>
      </c>
      <c r="T197" t="str">
        <f t="shared" si="110"/>
        <v/>
      </c>
      <c r="U197" t="str">
        <f t="shared" si="111"/>
        <v/>
      </c>
      <c r="V197" t="str">
        <f t="shared" si="112"/>
        <v/>
      </c>
      <c r="W197" t="str">
        <f t="shared" si="113"/>
        <v/>
      </c>
      <c r="X197" t="str">
        <f t="shared" si="114"/>
        <v/>
      </c>
      <c r="Y197" t="str">
        <f t="shared" si="115"/>
        <v/>
      </c>
      <c r="Z197" t="str">
        <f t="shared" si="124"/>
        <v/>
      </c>
      <c r="AA197" t="str">
        <f t="shared" si="116"/>
        <v/>
      </c>
      <c r="AB197" t="str">
        <f t="shared" si="117"/>
        <v/>
      </c>
      <c r="AC197" t="str">
        <f t="shared" si="118"/>
        <v/>
      </c>
      <c r="AD197" t="str">
        <f t="shared" si="119"/>
        <v/>
      </c>
      <c r="AE197" t="str">
        <f t="shared" si="120"/>
        <v/>
      </c>
      <c r="AF197" t="str">
        <f t="shared" si="121"/>
        <v/>
      </c>
      <c r="AG197" t="str" cm="1">
        <f t="array" ref="AG197">IF(AJ197="","",IFERROR(RIGHT(AF197,LEN(AF197)-MAX(ISNUMBER(--MID(AF197,_xlfn.SEQUENCE(LEN(AF197)),1))*_xlfn.SEQUENCE(LEN(AF197)))),""))</f>
        <v/>
      </c>
      <c r="AH197" t="str">
        <f t="shared" si="122"/>
        <v/>
      </c>
      <c r="AI197" s="27"/>
    </row>
    <row r="198" spans="2:35" ht="14.4">
      <c r="B198" t="str">
        <f>IF(
  ISBLANK(AJ198),
  "",
  IF(
    LEFT(AF198,1)="S",
    _xlfn.XLOOKUP(LEFT(AF198,3),'MKT name rule'!$B$2:$B$522,'MKT name rule'!$C$2:$C$522,"Not found") &amp; " " &amp; AF198,
    _xlfn.XLOOKUP(LEFT(AF198,3),'MKT name rule'!$B$2:$B$522,'MKT name rule'!$C$2:$C$522,"Not found") &amp; " " &amp; AH198
  )
)</f>
        <v/>
      </c>
      <c r="C198" t="str">
        <f t="shared" si="94"/>
        <v/>
      </c>
      <c r="D198" s="20" t="str">
        <f t="shared" si="95"/>
        <v/>
      </c>
      <c r="E198" s="20" t="str">
        <f t="shared" si="96"/>
        <v/>
      </c>
      <c r="F198" t="str">
        <f t="shared" si="123"/>
        <v/>
      </c>
      <c r="G198" t="str">
        <f t="shared" si="97"/>
        <v/>
      </c>
      <c r="H198" t="str">
        <f t="shared" si="98"/>
        <v/>
      </c>
      <c r="I198" t="str">
        <f t="shared" si="99"/>
        <v/>
      </c>
      <c r="J198" t="str">
        <f t="shared" si="100"/>
        <v/>
      </c>
      <c r="K198" t="str">
        <f t="shared" si="101"/>
        <v/>
      </c>
      <c r="L198" t="str">
        <f t="shared" si="102"/>
        <v/>
      </c>
      <c r="M198" t="str">
        <f t="shared" si="103"/>
        <v/>
      </c>
      <c r="N198" t="str">
        <f t="shared" si="104"/>
        <v/>
      </c>
      <c r="O198" t="str">
        <f t="shared" si="105"/>
        <v/>
      </c>
      <c r="P198" t="str">
        <f t="shared" si="106"/>
        <v/>
      </c>
      <c r="Q198" t="str">
        <f t="shared" si="107"/>
        <v/>
      </c>
      <c r="R198" t="str">
        <f t="shared" si="108"/>
        <v/>
      </c>
      <c r="S198" t="str">
        <f t="shared" si="109"/>
        <v/>
      </c>
      <c r="T198" t="str">
        <f t="shared" si="110"/>
        <v/>
      </c>
      <c r="U198" t="str">
        <f t="shared" si="111"/>
        <v/>
      </c>
      <c r="V198" t="str">
        <f t="shared" si="112"/>
        <v/>
      </c>
      <c r="W198" t="str">
        <f t="shared" si="113"/>
        <v/>
      </c>
      <c r="X198" t="str">
        <f t="shared" si="114"/>
        <v/>
      </c>
      <c r="Y198" t="str">
        <f t="shared" si="115"/>
        <v/>
      </c>
      <c r="Z198" t="str">
        <f t="shared" si="124"/>
        <v/>
      </c>
      <c r="AA198" t="str">
        <f t="shared" si="116"/>
        <v/>
      </c>
      <c r="AB198" t="str">
        <f t="shared" si="117"/>
        <v/>
      </c>
      <c r="AC198" t="str">
        <f t="shared" si="118"/>
        <v/>
      </c>
      <c r="AD198" t="str">
        <f t="shared" si="119"/>
        <v/>
      </c>
      <c r="AE198" t="str">
        <f t="shared" si="120"/>
        <v/>
      </c>
      <c r="AF198" t="str">
        <f t="shared" si="121"/>
        <v/>
      </c>
      <c r="AG198" t="str" cm="1">
        <f t="array" ref="AG198">IF(AJ198="","",IFERROR(RIGHT(AF198,LEN(AF198)-MAX(ISNUMBER(--MID(AF198,_xlfn.SEQUENCE(LEN(AF198)),1))*_xlfn.SEQUENCE(LEN(AF198)))),""))</f>
        <v/>
      </c>
      <c r="AH198" t="str">
        <f t="shared" si="122"/>
        <v/>
      </c>
      <c r="AI198" s="27"/>
    </row>
    <row r="199" spans="2:35" ht="14.4">
      <c r="B199" t="str">
        <f>IF(
  ISBLANK(AJ199),
  "",
  IF(
    LEFT(AF199,1)="S",
    _xlfn.XLOOKUP(LEFT(AF199,3),'MKT name rule'!$B$2:$B$522,'MKT name rule'!$C$2:$C$522,"Not found") &amp; " " &amp; AF199,
    _xlfn.XLOOKUP(LEFT(AF199,3),'MKT name rule'!$B$2:$B$522,'MKT name rule'!$C$2:$C$522,"Not found") &amp; " " &amp; AH199
  )
)</f>
        <v/>
      </c>
      <c r="C199" t="str">
        <f t="shared" si="94"/>
        <v/>
      </c>
      <c r="D199" s="20" t="str">
        <f t="shared" si="95"/>
        <v/>
      </c>
      <c r="E199" s="20" t="str">
        <f t="shared" si="96"/>
        <v/>
      </c>
      <c r="F199" t="str">
        <f t="shared" si="123"/>
        <v/>
      </c>
      <c r="G199" t="str">
        <f t="shared" si="97"/>
        <v/>
      </c>
      <c r="H199" t="str">
        <f t="shared" si="98"/>
        <v/>
      </c>
      <c r="I199" t="str">
        <f t="shared" si="99"/>
        <v/>
      </c>
      <c r="J199" t="str">
        <f t="shared" si="100"/>
        <v/>
      </c>
      <c r="K199" t="str">
        <f t="shared" si="101"/>
        <v/>
      </c>
      <c r="L199" t="str">
        <f t="shared" si="102"/>
        <v/>
      </c>
      <c r="M199" t="str">
        <f t="shared" si="103"/>
        <v/>
      </c>
      <c r="N199" t="str">
        <f t="shared" si="104"/>
        <v/>
      </c>
      <c r="O199" t="str">
        <f t="shared" si="105"/>
        <v/>
      </c>
      <c r="P199" t="str">
        <f t="shared" si="106"/>
        <v/>
      </c>
      <c r="Q199" t="str">
        <f t="shared" si="107"/>
        <v/>
      </c>
      <c r="R199" t="str">
        <f t="shared" si="108"/>
        <v/>
      </c>
      <c r="S199" t="str">
        <f t="shared" si="109"/>
        <v/>
      </c>
      <c r="T199" t="str">
        <f t="shared" si="110"/>
        <v/>
      </c>
      <c r="U199" t="str">
        <f t="shared" si="111"/>
        <v/>
      </c>
      <c r="V199" t="str">
        <f t="shared" si="112"/>
        <v/>
      </c>
      <c r="W199" t="str">
        <f t="shared" si="113"/>
        <v/>
      </c>
      <c r="X199" t="str">
        <f t="shared" si="114"/>
        <v/>
      </c>
      <c r="Y199" t="str">
        <f t="shared" si="115"/>
        <v/>
      </c>
      <c r="Z199" t="str">
        <f t="shared" si="124"/>
        <v/>
      </c>
      <c r="AA199" t="str">
        <f t="shared" si="116"/>
        <v/>
      </c>
      <c r="AB199" t="str">
        <f t="shared" si="117"/>
        <v/>
      </c>
      <c r="AC199" t="str">
        <f t="shared" si="118"/>
        <v/>
      </c>
      <c r="AD199" t="str">
        <f t="shared" si="119"/>
        <v/>
      </c>
      <c r="AE199" t="str">
        <f t="shared" si="120"/>
        <v/>
      </c>
      <c r="AF199" t="str">
        <f t="shared" si="121"/>
        <v/>
      </c>
      <c r="AG199" t="str" cm="1">
        <f t="array" ref="AG199">IF(AJ199="","",IFERROR(RIGHT(AF199,LEN(AF199)-MAX(ISNUMBER(--MID(AF199,_xlfn.SEQUENCE(LEN(AF199)),1))*_xlfn.SEQUENCE(LEN(AF199)))),""))</f>
        <v/>
      </c>
      <c r="AH199" t="str">
        <f t="shared" si="122"/>
        <v/>
      </c>
      <c r="AI199" s="27"/>
    </row>
    <row r="200" spans="2:35" ht="14.4">
      <c r="B200" t="str">
        <f>IF(
  ISBLANK(AJ200),
  "",
  IF(
    LEFT(AF200,1)="S",
    _xlfn.XLOOKUP(LEFT(AF200,3),'MKT name rule'!$B$2:$B$522,'MKT name rule'!$C$2:$C$522,"Not found") &amp; " " &amp; AF200,
    _xlfn.XLOOKUP(LEFT(AF200,3),'MKT name rule'!$B$2:$B$522,'MKT name rule'!$C$2:$C$522,"Not found") &amp; " " &amp; AH200
  )
)</f>
        <v/>
      </c>
      <c r="C200" t="str">
        <f t="shared" si="94"/>
        <v/>
      </c>
      <c r="D200" s="20" t="str">
        <f t="shared" si="95"/>
        <v/>
      </c>
      <c r="E200" s="20" t="str">
        <f t="shared" si="96"/>
        <v/>
      </c>
      <c r="F200" t="str">
        <f t="shared" si="123"/>
        <v/>
      </c>
      <c r="G200" t="str">
        <f t="shared" si="97"/>
        <v/>
      </c>
      <c r="H200" t="str">
        <f t="shared" si="98"/>
        <v/>
      </c>
      <c r="I200" t="str">
        <f t="shared" si="99"/>
        <v/>
      </c>
      <c r="J200" t="str">
        <f t="shared" si="100"/>
        <v/>
      </c>
      <c r="K200" t="str">
        <f t="shared" si="101"/>
        <v/>
      </c>
      <c r="L200" t="str">
        <f t="shared" si="102"/>
        <v/>
      </c>
      <c r="M200" t="str">
        <f t="shared" si="103"/>
        <v/>
      </c>
      <c r="N200" t="str">
        <f t="shared" si="104"/>
        <v/>
      </c>
      <c r="O200" t="str">
        <f t="shared" si="105"/>
        <v/>
      </c>
      <c r="P200" t="str">
        <f t="shared" si="106"/>
        <v/>
      </c>
      <c r="Q200" t="str">
        <f t="shared" si="107"/>
        <v/>
      </c>
      <c r="R200" t="str">
        <f t="shared" si="108"/>
        <v/>
      </c>
      <c r="S200" t="str">
        <f t="shared" si="109"/>
        <v/>
      </c>
      <c r="T200" t="str">
        <f t="shared" si="110"/>
        <v/>
      </c>
      <c r="U200" t="str">
        <f t="shared" si="111"/>
        <v/>
      </c>
      <c r="V200" t="str">
        <f t="shared" si="112"/>
        <v/>
      </c>
      <c r="W200" t="str">
        <f t="shared" si="113"/>
        <v/>
      </c>
      <c r="X200" t="str">
        <f t="shared" si="114"/>
        <v/>
      </c>
      <c r="Y200" t="str">
        <f t="shared" si="115"/>
        <v/>
      </c>
      <c r="Z200" t="str">
        <f t="shared" si="124"/>
        <v/>
      </c>
      <c r="AA200" t="str">
        <f t="shared" si="116"/>
        <v/>
      </c>
      <c r="AB200" t="str">
        <f t="shared" si="117"/>
        <v/>
      </c>
      <c r="AC200" t="str">
        <f t="shared" si="118"/>
        <v/>
      </c>
      <c r="AD200" t="str">
        <f t="shared" si="119"/>
        <v/>
      </c>
      <c r="AE200" t="str">
        <f t="shared" si="120"/>
        <v/>
      </c>
      <c r="AF200" t="str">
        <f t="shared" si="121"/>
        <v/>
      </c>
      <c r="AG200" t="str" cm="1">
        <f t="array" ref="AG200">IF(AJ200="","",IFERROR(RIGHT(AF200,LEN(AF200)-MAX(ISNUMBER(--MID(AF200,_xlfn.SEQUENCE(LEN(AF200)),1))*_xlfn.SEQUENCE(LEN(AF200)))),""))</f>
        <v/>
      </c>
      <c r="AH200" t="str">
        <f t="shared" si="122"/>
        <v/>
      </c>
      <c r="AI200" s="27"/>
    </row>
    <row r="201" spans="2:35" ht="14.4">
      <c r="B201" t="str">
        <f>IF(
  ISBLANK(AJ201),
  "",
  IF(
    LEFT(AF201,1)="S",
    _xlfn.XLOOKUP(LEFT(AF201,3),'MKT name rule'!$B$2:$B$522,'MKT name rule'!$C$2:$C$522,"Not found") &amp; " " &amp; AF201,
    _xlfn.XLOOKUP(LEFT(AF201,3),'MKT name rule'!$B$2:$B$522,'MKT name rule'!$C$2:$C$522,"Not found") &amp; " " &amp; AH201
  )
)</f>
        <v/>
      </c>
      <c r="C201" t="str">
        <f t="shared" si="94"/>
        <v/>
      </c>
      <c r="D201" s="20" t="str">
        <f t="shared" si="95"/>
        <v/>
      </c>
      <c r="E201" s="20" t="str">
        <f t="shared" si="96"/>
        <v/>
      </c>
      <c r="F201" t="str">
        <f t="shared" si="123"/>
        <v/>
      </c>
      <c r="G201" t="str">
        <f t="shared" si="97"/>
        <v/>
      </c>
      <c r="H201" t="str">
        <f t="shared" si="98"/>
        <v/>
      </c>
      <c r="I201" t="str">
        <f t="shared" si="99"/>
        <v/>
      </c>
      <c r="J201" t="str">
        <f t="shared" si="100"/>
        <v/>
      </c>
      <c r="K201" t="str">
        <f t="shared" si="101"/>
        <v/>
      </c>
      <c r="L201" t="str">
        <f t="shared" si="102"/>
        <v/>
      </c>
      <c r="M201" t="str">
        <f t="shared" si="103"/>
        <v/>
      </c>
      <c r="N201" t="str">
        <f t="shared" si="104"/>
        <v/>
      </c>
      <c r="O201" t="str">
        <f t="shared" si="105"/>
        <v/>
      </c>
      <c r="P201" t="str">
        <f t="shared" si="106"/>
        <v/>
      </c>
      <c r="Q201" t="str">
        <f t="shared" si="107"/>
        <v/>
      </c>
      <c r="R201" t="str">
        <f t="shared" si="108"/>
        <v/>
      </c>
      <c r="S201" t="str">
        <f t="shared" si="109"/>
        <v/>
      </c>
      <c r="T201" t="str">
        <f t="shared" si="110"/>
        <v/>
      </c>
      <c r="U201" t="str">
        <f t="shared" si="111"/>
        <v/>
      </c>
      <c r="V201" t="str">
        <f t="shared" si="112"/>
        <v/>
      </c>
      <c r="W201" t="str">
        <f t="shared" si="113"/>
        <v/>
      </c>
      <c r="X201" t="str">
        <f t="shared" si="114"/>
        <v/>
      </c>
      <c r="Y201" t="str">
        <f t="shared" si="115"/>
        <v/>
      </c>
      <c r="Z201" t="str">
        <f t="shared" si="124"/>
        <v/>
      </c>
      <c r="AA201" t="str">
        <f t="shared" si="116"/>
        <v/>
      </c>
      <c r="AB201" t="str">
        <f t="shared" si="117"/>
        <v/>
      </c>
      <c r="AC201" t="str">
        <f t="shared" si="118"/>
        <v/>
      </c>
      <c r="AD201" t="str">
        <f t="shared" si="119"/>
        <v/>
      </c>
      <c r="AE201" t="str">
        <f t="shared" si="120"/>
        <v/>
      </c>
      <c r="AF201" t="str">
        <f t="shared" si="121"/>
        <v/>
      </c>
      <c r="AG201" t="str" cm="1">
        <f t="array" ref="AG201">IF(AJ201="","",IFERROR(RIGHT(AF201,LEN(AF201)-MAX(ISNUMBER(--MID(AF201,_xlfn.SEQUENCE(LEN(AF201)),1))*_xlfn.SEQUENCE(LEN(AF201)))),""))</f>
        <v/>
      </c>
      <c r="AH201" t="str">
        <f t="shared" si="122"/>
        <v/>
      </c>
      <c r="AI201" s="27"/>
    </row>
    <row r="202" spans="2:35" ht="14.4">
      <c r="B202" t="str">
        <f>IF(
  ISBLANK(AJ202),
  "",
  IF(
    LEFT(AF202,1)="S",
    _xlfn.XLOOKUP(LEFT(AF202,3),'MKT name rule'!$B$2:$B$522,'MKT name rule'!$C$2:$C$522,"Not found") &amp; " " &amp; AF202,
    _xlfn.XLOOKUP(LEFT(AF202,3),'MKT name rule'!$B$2:$B$522,'MKT name rule'!$C$2:$C$522,"Not found") &amp; " " &amp; AH202
  )
)</f>
        <v/>
      </c>
      <c r="C202" t="str">
        <f t="shared" si="94"/>
        <v/>
      </c>
      <c r="D202" s="20" t="str">
        <f t="shared" si="95"/>
        <v/>
      </c>
      <c r="E202" s="20" t="str">
        <f t="shared" si="96"/>
        <v/>
      </c>
      <c r="F202" t="str">
        <f t="shared" si="123"/>
        <v/>
      </c>
      <c r="G202" t="str">
        <f t="shared" si="97"/>
        <v/>
      </c>
      <c r="H202" t="str">
        <f t="shared" si="98"/>
        <v/>
      </c>
      <c r="I202" t="str">
        <f t="shared" si="99"/>
        <v/>
      </c>
      <c r="J202" t="str">
        <f t="shared" si="100"/>
        <v/>
      </c>
      <c r="K202" t="str">
        <f t="shared" si="101"/>
        <v/>
      </c>
      <c r="L202" t="str">
        <f t="shared" si="102"/>
        <v/>
      </c>
      <c r="M202" t="str">
        <f t="shared" si="103"/>
        <v/>
      </c>
      <c r="N202" t="str">
        <f t="shared" si="104"/>
        <v/>
      </c>
      <c r="O202" t="str">
        <f t="shared" si="105"/>
        <v/>
      </c>
      <c r="P202" t="str">
        <f t="shared" si="106"/>
        <v/>
      </c>
      <c r="Q202" t="str">
        <f t="shared" si="107"/>
        <v/>
      </c>
      <c r="R202" t="str">
        <f t="shared" si="108"/>
        <v/>
      </c>
      <c r="S202" t="str">
        <f t="shared" si="109"/>
        <v/>
      </c>
      <c r="T202" t="str">
        <f t="shared" si="110"/>
        <v/>
      </c>
      <c r="U202" t="str">
        <f t="shared" si="111"/>
        <v/>
      </c>
      <c r="V202" t="str">
        <f t="shared" si="112"/>
        <v/>
      </c>
      <c r="W202" t="str">
        <f t="shared" si="113"/>
        <v/>
      </c>
      <c r="X202" t="str">
        <f t="shared" si="114"/>
        <v/>
      </c>
      <c r="Y202" t="str">
        <f t="shared" si="115"/>
        <v/>
      </c>
      <c r="Z202" t="str">
        <f t="shared" si="124"/>
        <v/>
      </c>
      <c r="AA202" t="str">
        <f t="shared" si="116"/>
        <v/>
      </c>
      <c r="AB202" t="str">
        <f t="shared" si="117"/>
        <v/>
      </c>
      <c r="AC202" t="str">
        <f t="shared" si="118"/>
        <v/>
      </c>
      <c r="AD202" t="str">
        <f t="shared" si="119"/>
        <v/>
      </c>
      <c r="AE202" t="str">
        <f t="shared" si="120"/>
        <v/>
      </c>
      <c r="AF202" t="str">
        <f t="shared" si="121"/>
        <v/>
      </c>
      <c r="AG202" t="str" cm="1">
        <f t="array" ref="AG202">IF(AJ202="","",IFERROR(RIGHT(AF202,LEN(AF202)-MAX(ISNUMBER(--MID(AF202,_xlfn.SEQUENCE(LEN(AF202)),1))*_xlfn.SEQUENCE(LEN(AF202)))),""))</f>
        <v/>
      </c>
      <c r="AH202" t="str">
        <f t="shared" si="122"/>
        <v/>
      </c>
      <c r="AI202" s="27"/>
    </row>
    <row r="203" spans="2:35" ht="14.4">
      <c r="B203" t="str">
        <f>IF(
  ISBLANK(AJ203),
  "",
  IF(
    LEFT(AF203,1)="S",
    _xlfn.XLOOKUP(LEFT(AF203,3),'MKT name rule'!$B$2:$B$522,'MKT name rule'!$C$2:$C$522,"Not found") &amp; " " &amp; AF203,
    _xlfn.XLOOKUP(LEFT(AF203,3),'MKT name rule'!$B$2:$B$522,'MKT name rule'!$C$2:$C$522,"Not found") &amp; " " &amp; AH203
  )
)</f>
        <v/>
      </c>
      <c r="C203" t="str">
        <f t="shared" si="94"/>
        <v/>
      </c>
      <c r="D203" s="20" t="str">
        <f t="shared" si="95"/>
        <v/>
      </c>
      <c r="E203" s="20" t="str">
        <f t="shared" si="96"/>
        <v/>
      </c>
      <c r="F203" t="str">
        <f t="shared" si="123"/>
        <v/>
      </c>
      <c r="G203" t="str">
        <f t="shared" si="97"/>
        <v/>
      </c>
      <c r="H203" t="str">
        <f t="shared" si="98"/>
        <v/>
      </c>
      <c r="I203" t="str">
        <f t="shared" si="99"/>
        <v/>
      </c>
      <c r="J203" t="str">
        <f t="shared" si="100"/>
        <v/>
      </c>
      <c r="K203" t="str">
        <f t="shared" si="101"/>
        <v/>
      </c>
      <c r="L203" t="str">
        <f t="shared" si="102"/>
        <v/>
      </c>
      <c r="M203" t="str">
        <f t="shared" si="103"/>
        <v/>
      </c>
      <c r="N203" t="str">
        <f t="shared" si="104"/>
        <v/>
      </c>
      <c r="O203" t="str">
        <f t="shared" si="105"/>
        <v/>
      </c>
      <c r="P203" t="str">
        <f t="shared" si="106"/>
        <v/>
      </c>
      <c r="Q203" t="str">
        <f t="shared" si="107"/>
        <v/>
      </c>
      <c r="R203" t="str">
        <f t="shared" si="108"/>
        <v/>
      </c>
      <c r="S203" t="str">
        <f t="shared" si="109"/>
        <v/>
      </c>
      <c r="T203" t="str">
        <f t="shared" si="110"/>
        <v/>
      </c>
      <c r="U203" t="str">
        <f t="shared" si="111"/>
        <v/>
      </c>
      <c r="V203" t="str">
        <f t="shared" si="112"/>
        <v/>
      </c>
      <c r="W203" t="str">
        <f t="shared" si="113"/>
        <v/>
      </c>
      <c r="X203" t="str">
        <f t="shared" si="114"/>
        <v/>
      </c>
      <c r="Y203" t="str">
        <f t="shared" si="115"/>
        <v/>
      </c>
      <c r="Z203" t="str">
        <f t="shared" si="124"/>
        <v/>
      </c>
      <c r="AA203" t="str">
        <f t="shared" si="116"/>
        <v/>
      </c>
      <c r="AB203" t="str">
        <f t="shared" si="117"/>
        <v/>
      </c>
      <c r="AC203" t="str">
        <f t="shared" si="118"/>
        <v/>
      </c>
      <c r="AD203" t="str">
        <f t="shared" si="119"/>
        <v/>
      </c>
      <c r="AE203" t="str">
        <f t="shared" si="120"/>
        <v/>
      </c>
      <c r="AF203" t="str">
        <f t="shared" si="121"/>
        <v/>
      </c>
      <c r="AG203" t="str" cm="1">
        <f t="array" ref="AG203">IF(AJ203="","",IFERROR(RIGHT(AF203,LEN(AF203)-MAX(ISNUMBER(--MID(AF203,_xlfn.SEQUENCE(LEN(AF203)),1))*_xlfn.SEQUENCE(LEN(AF203)))),""))</f>
        <v/>
      </c>
      <c r="AH203" t="str">
        <f t="shared" si="122"/>
        <v/>
      </c>
      <c r="AI203" s="27"/>
    </row>
    <row r="204" spans="2:35" ht="14.4">
      <c r="B204" t="str">
        <f>IF(
  ISBLANK(AJ204),
  "",
  IF(
    LEFT(AF204,1)="S",
    _xlfn.XLOOKUP(LEFT(AF204,3),'MKT name rule'!$B$2:$B$522,'MKT name rule'!$C$2:$C$522,"Not found") &amp; " " &amp; AF204,
    _xlfn.XLOOKUP(LEFT(AF204,3),'MKT name rule'!$B$2:$B$522,'MKT name rule'!$C$2:$C$522,"Not found") &amp; " " &amp; AH204
  )
)</f>
        <v/>
      </c>
      <c r="C204" t="str">
        <f t="shared" si="94"/>
        <v/>
      </c>
      <c r="D204" s="20" t="str">
        <f t="shared" si="95"/>
        <v/>
      </c>
      <c r="E204" s="20" t="str">
        <f t="shared" si="96"/>
        <v/>
      </c>
      <c r="F204" t="str">
        <f t="shared" si="123"/>
        <v/>
      </c>
      <c r="G204" t="str">
        <f t="shared" si="97"/>
        <v/>
      </c>
      <c r="H204" t="str">
        <f t="shared" si="98"/>
        <v/>
      </c>
      <c r="I204" t="str">
        <f t="shared" si="99"/>
        <v/>
      </c>
      <c r="J204" t="str">
        <f t="shared" si="100"/>
        <v/>
      </c>
      <c r="K204" t="str">
        <f t="shared" si="101"/>
        <v/>
      </c>
      <c r="L204" t="str">
        <f t="shared" si="102"/>
        <v/>
      </c>
      <c r="M204" t="str">
        <f t="shared" si="103"/>
        <v/>
      </c>
      <c r="N204" t="str">
        <f t="shared" si="104"/>
        <v/>
      </c>
      <c r="O204" t="str">
        <f t="shared" si="105"/>
        <v/>
      </c>
      <c r="P204" t="str">
        <f t="shared" si="106"/>
        <v/>
      </c>
      <c r="Q204" t="str">
        <f t="shared" si="107"/>
        <v/>
      </c>
      <c r="R204" t="str">
        <f t="shared" si="108"/>
        <v/>
      </c>
      <c r="S204" t="str">
        <f t="shared" si="109"/>
        <v/>
      </c>
      <c r="T204" t="str">
        <f t="shared" si="110"/>
        <v/>
      </c>
      <c r="U204" t="str">
        <f t="shared" si="111"/>
        <v/>
      </c>
      <c r="V204" t="str">
        <f t="shared" si="112"/>
        <v/>
      </c>
      <c r="W204" t="str">
        <f t="shared" si="113"/>
        <v/>
      </c>
      <c r="X204" t="str">
        <f t="shared" si="114"/>
        <v/>
      </c>
      <c r="Y204" t="str">
        <f t="shared" si="115"/>
        <v/>
      </c>
      <c r="Z204" t="str">
        <f t="shared" si="124"/>
        <v/>
      </c>
      <c r="AA204" t="str">
        <f t="shared" si="116"/>
        <v/>
      </c>
      <c r="AB204" t="str">
        <f t="shared" si="117"/>
        <v/>
      </c>
      <c r="AC204" t="str">
        <f t="shared" si="118"/>
        <v/>
      </c>
      <c r="AD204" t="str">
        <f t="shared" si="119"/>
        <v/>
      </c>
      <c r="AE204" t="str">
        <f t="shared" si="120"/>
        <v/>
      </c>
      <c r="AF204" t="str">
        <f t="shared" si="121"/>
        <v/>
      </c>
      <c r="AG204" t="str" cm="1">
        <f t="array" ref="AG204">IF(AJ204="","",IFERROR(RIGHT(AF204,LEN(AF204)-MAX(ISNUMBER(--MID(AF204,_xlfn.SEQUENCE(LEN(AF204)),1))*_xlfn.SEQUENCE(LEN(AF204)))),""))</f>
        <v/>
      </c>
      <c r="AH204" t="str">
        <f t="shared" si="122"/>
        <v/>
      </c>
      <c r="AI204" s="27"/>
    </row>
    <row r="205" spans="2:35" ht="14.4">
      <c r="B205" t="str">
        <f>IF(
  ISBLANK(AJ205),
  "",
  IF(
    LEFT(AF205,1)="S",
    _xlfn.XLOOKUP(LEFT(AF205,3),'MKT name rule'!$B$2:$B$522,'MKT name rule'!$C$2:$C$522,"Not found") &amp; " " &amp; AF205,
    _xlfn.XLOOKUP(LEFT(AF205,3),'MKT name rule'!$B$2:$B$522,'MKT name rule'!$C$2:$C$522,"Not found") &amp; " " &amp; AH205
  )
)</f>
        <v/>
      </c>
      <c r="C205" t="str">
        <f t="shared" si="94"/>
        <v/>
      </c>
      <c r="D205" s="20" t="str">
        <f t="shared" si="95"/>
        <v/>
      </c>
      <c r="E205" s="20" t="str">
        <f t="shared" si="96"/>
        <v/>
      </c>
      <c r="F205" t="str">
        <f t="shared" si="123"/>
        <v/>
      </c>
      <c r="G205" t="str">
        <f t="shared" si="97"/>
        <v/>
      </c>
      <c r="H205" t="str">
        <f t="shared" si="98"/>
        <v/>
      </c>
      <c r="I205" t="str">
        <f t="shared" si="99"/>
        <v/>
      </c>
      <c r="J205" t="str">
        <f t="shared" si="100"/>
        <v/>
      </c>
      <c r="K205" t="str">
        <f t="shared" si="101"/>
        <v/>
      </c>
      <c r="L205" t="str">
        <f t="shared" si="102"/>
        <v/>
      </c>
      <c r="M205" t="str">
        <f t="shared" si="103"/>
        <v/>
      </c>
      <c r="N205" t="str">
        <f t="shared" si="104"/>
        <v/>
      </c>
      <c r="O205" t="str">
        <f t="shared" si="105"/>
        <v/>
      </c>
      <c r="P205" t="str">
        <f t="shared" si="106"/>
        <v/>
      </c>
      <c r="Q205" t="str">
        <f t="shared" si="107"/>
        <v/>
      </c>
      <c r="R205" t="str">
        <f t="shared" si="108"/>
        <v/>
      </c>
      <c r="S205" t="str">
        <f t="shared" si="109"/>
        <v/>
      </c>
      <c r="T205" t="str">
        <f t="shared" si="110"/>
        <v/>
      </c>
      <c r="U205" t="str">
        <f t="shared" si="111"/>
        <v/>
      </c>
      <c r="V205" t="str">
        <f t="shared" si="112"/>
        <v/>
      </c>
      <c r="W205" t="str">
        <f t="shared" si="113"/>
        <v/>
      </c>
      <c r="X205" t="str">
        <f t="shared" si="114"/>
        <v/>
      </c>
      <c r="Y205" t="str">
        <f t="shared" si="115"/>
        <v/>
      </c>
      <c r="Z205" t="str">
        <f t="shared" si="124"/>
        <v/>
      </c>
      <c r="AA205" t="str">
        <f t="shared" si="116"/>
        <v/>
      </c>
      <c r="AB205" t="str">
        <f t="shared" si="117"/>
        <v/>
      </c>
      <c r="AC205" t="str">
        <f t="shared" si="118"/>
        <v/>
      </c>
      <c r="AD205" t="str">
        <f t="shared" si="119"/>
        <v/>
      </c>
      <c r="AE205" t="str">
        <f t="shared" si="120"/>
        <v/>
      </c>
      <c r="AF205" t="str">
        <f t="shared" si="121"/>
        <v/>
      </c>
      <c r="AG205" t="str" cm="1">
        <f t="array" ref="AG205">IF(AJ205="","",IFERROR(RIGHT(AF205,LEN(AF205)-MAX(ISNUMBER(--MID(AF205,_xlfn.SEQUENCE(LEN(AF205)),1))*_xlfn.SEQUENCE(LEN(AF205)))),""))</f>
        <v/>
      </c>
      <c r="AH205" t="str">
        <f t="shared" si="122"/>
        <v/>
      </c>
      <c r="AI205" s="27"/>
    </row>
    <row r="206" spans="2:35" ht="14.4">
      <c r="B206" t="str">
        <f>IF(
  ISBLANK(AJ206),
  "",
  IF(
    LEFT(AF206,1)="S",
    _xlfn.XLOOKUP(LEFT(AF206,3),'MKT name rule'!$B$2:$B$522,'MKT name rule'!$C$2:$C$522,"Not found") &amp; " " &amp; AF206,
    _xlfn.XLOOKUP(LEFT(AF206,3),'MKT name rule'!$B$2:$B$522,'MKT name rule'!$C$2:$C$522,"Not found") &amp; " " &amp; AH206
  )
)</f>
        <v/>
      </c>
      <c r="C206" t="str">
        <f t="shared" si="94"/>
        <v/>
      </c>
      <c r="D206" s="20" t="str">
        <f t="shared" si="95"/>
        <v/>
      </c>
      <c r="E206" s="20" t="str">
        <f t="shared" si="96"/>
        <v/>
      </c>
      <c r="F206" t="str">
        <f t="shared" si="123"/>
        <v/>
      </c>
      <c r="G206" t="str">
        <f t="shared" si="97"/>
        <v/>
      </c>
      <c r="H206" t="str">
        <f t="shared" si="98"/>
        <v/>
      </c>
      <c r="I206" t="str">
        <f t="shared" si="99"/>
        <v/>
      </c>
      <c r="J206" t="str">
        <f t="shared" si="100"/>
        <v/>
      </c>
      <c r="K206" t="str">
        <f t="shared" si="101"/>
        <v/>
      </c>
      <c r="L206" t="str">
        <f t="shared" si="102"/>
        <v/>
      </c>
      <c r="M206" t="str">
        <f t="shared" si="103"/>
        <v/>
      </c>
      <c r="N206" t="str">
        <f t="shared" si="104"/>
        <v/>
      </c>
      <c r="O206" t="str">
        <f t="shared" si="105"/>
        <v/>
      </c>
      <c r="P206" t="str">
        <f t="shared" si="106"/>
        <v/>
      </c>
      <c r="Q206" t="str">
        <f t="shared" si="107"/>
        <v/>
      </c>
      <c r="R206" t="str">
        <f t="shared" si="108"/>
        <v/>
      </c>
      <c r="S206" t="str">
        <f t="shared" si="109"/>
        <v/>
      </c>
      <c r="T206" t="str">
        <f t="shared" si="110"/>
        <v/>
      </c>
      <c r="U206" t="str">
        <f t="shared" si="111"/>
        <v/>
      </c>
      <c r="V206" t="str">
        <f t="shared" si="112"/>
        <v/>
      </c>
      <c r="W206" t="str">
        <f t="shared" si="113"/>
        <v/>
      </c>
      <c r="X206" t="str">
        <f t="shared" si="114"/>
        <v/>
      </c>
      <c r="Y206" t="str">
        <f t="shared" si="115"/>
        <v/>
      </c>
      <c r="Z206" t="str">
        <f t="shared" si="124"/>
        <v/>
      </c>
      <c r="AA206" t="str">
        <f t="shared" si="116"/>
        <v/>
      </c>
      <c r="AB206" t="str">
        <f t="shared" si="117"/>
        <v/>
      </c>
      <c r="AC206" t="str">
        <f t="shared" si="118"/>
        <v/>
      </c>
      <c r="AD206" t="str">
        <f t="shared" si="119"/>
        <v/>
      </c>
      <c r="AE206" t="str">
        <f t="shared" si="120"/>
        <v/>
      </c>
      <c r="AF206" t="str">
        <f t="shared" si="121"/>
        <v/>
      </c>
      <c r="AG206" t="str" cm="1">
        <f t="array" ref="AG206">IF(AJ206="","",IFERROR(RIGHT(AF206,LEN(AF206)-MAX(ISNUMBER(--MID(AF206,_xlfn.SEQUENCE(LEN(AF206)),1))*_xlfn.SEQUENCE(LEN(AF206)))),""))</f>
        <v/>
      </c>
      <c r="AH206" t="str">
        <f t="shared" si="122"/>
        <v/>
      </c>
      <c r="AI206" s="27"/>
    </row>
    <row r="207" spans="2:35" ht="14.4">
      <c r="B207" t="str">
        <f>IF(
  ISBLANK(AJ207),
  "",
  IF(
    LEFT(AF207,1)="S",
    _xlfn.XLOOKUP(LEFT(AF207,3),'MKT name rule'!$B$2:$B$522,'MKT name rule'!$C$2:$C$522,"Not found") &amp; " " &amp; AF207,
    _xlfn.XLOOKUP(LEFT(AF207,3),'MKT name rule'!$B$2:$B$522,'MKT name rule'!$C$2:$C$522,"Not found") &amp; " " &amp; AH207
  )
)</f>
        <v/>
      </c>
      <c r="C207" t="str">
        <f t="shared" si="94"/>
        <v/>
      </c>
      <c r="D207" s="20" t="str">
        <f t="shared" si="95"/>
        <v/>
      </c>
      <c r="E207" s="20" t="str">
        <f t="shared" si="96"/>
        <v/>
      </c>
      <c r="F207" t="str">
        <f t="shared" si="123"/>
        <v/>
      </c>
      <c r="G207" t="str">
        <f t="shared" si="97"/>
        <v/>
      </c>
      <c r="H207" t="str">
        <f t="shared" si="98"/>
        <v/>
      </c>
      <c r="I207" t="str">
        <f t="shared" si="99"/>
        <v/>
      </c>
      <c r="J207" t="str">
        <f t="shared" si="100"/>
        <v/>
      </c>
      <c r="K207" t="str">
        <f t="shared" si="101"/>
        <v/>
      </c>
      <c r="L207" t="str">
        <f t="shared" si="102"/>
        <v/>
      </c>
      <c r="M207" t="str">
        <f t="shared" si="103"/>
        <v/>
      </c>
      <c r="N207" t="str">
        <f t="shared" si="104"/>
        <v/>
      </c>
      <c r="O207" t="str">
        <f t="shared" si="105"/>
        <v/>
      </c>
      <c r="P207" t="str">
        <f t="shared" si="106"/>
        <v/>
      </c>
      <c r="Q207" t="str">
        <f t="shared" si="107"/>
        <v/>
      </c>
      <c r="R207" t="str">
        <f t="shared" si="108"/>
        <v/>
      </c>
      <c r="S207" t="str">
        <f t="shared" si="109"/>
        <v/>
      </c>
      <c r="T207" t="str">
        <f t="shared" si="110"/>
        <v/>
      </c>
      <c r="U207" t="str">
        <f t="shared" si="111"/>
        <v/>
      </c>
      <c r="V207" t="str">
        <f t="shared" si="112"/>
        <v/>
      </c>
      <c r="W207" t="str">
        <f t="shared" si="113"/>
        <v/>
      </c>
      <c r="X207" t="str">
        <f t="shared" si="114"/>
        <v/>
      </c>
      <c r="Y207" t="str">
        <f t="shared" si="115"/>
        <v/>
      </c>
      <c r="Z207" t="str">
        <f t="shared" si="124"/>
        <v/>
      </c>
      <c r="AA207" t="str">
        <f t="shared" si="116"/>
        <v/>
      </c>
      <c r="AB207" t="str">
        <f t="shared" si="117"/>
        <v/>
      </c>
      <c r="AC207" t="str">
        <f t="shared" si="118"/>
        <v/>
      </c>
      <c r="AD207" t="str">
        <f t="shared" si="119"/>
        <v/>
      </c>
      <c r="AE207" t="str">
        <f t="shared" si="120"/>
        <v/>
      </c>
      <c r="AF207" t="str">
        <f t="shared" si="121"/>
        <v/>
      </c>
      <c r="AG207" t="str" cm="1">
        <f t="array" ref="AG207">IF(AJ207="","",IFERROR(RIGHT(AF207,LEN(AF207)-MAX(ISNUMBER(--MID(AF207,_xlfn.SEQUENCE(LEN(AF207)),1))*_xlfn.SEQUENCE(LEN(AF207)))),""))</f>
        <v/>
      </c>
      <c r="AH207" t="str">
        <f t="shared" si="122"/>
        <v/>
      </c>
      <c r="AI207" s="27"/>
    </row>
    <row r="208" spans="2:35" ht="14.4">
      <c r="B208" t="str">
        <f>IF(
  ISBLANK(AJ208),
  "",
  IF(
    LEFT(AF208,1)="S",
    _xlfn.XLOOKUP(LEFT(AF208,3),'MKT name rule'!$B$2:$B$522,'MKT name rule'!$C$2:$C$522,"Not found") &amp; " " &amp; AF208,
    _xlfn.XLOOKUP(LEFT(AF208,3),'MKT name rule'!$B$2:$B$522,'MKT name rule'!$C$2:$C$522,"Not found") &amp; " " &amp; AH208
  )
)</f>
        <v/>
      </c>
      <c r="C208" t="str">
        <f t="shared" si="94"/>
        <v/>
      </c>
      <c r="D208" s="20" t="str">
        <f t="shared" si="95"/>
        <v/>
      </c>
      <c r="E208" s="20" t="str">
        <f t="shared" si="96"/>
        <v/>
      </c>
      <c r="F208" t="str">
        <f t="shared" si="123"/>
        <v/>
      </c>
      <c r="G208" t="str">
        <f t="shared" si="97"/>
        <v/>
      </c>
      <c r="H208" t="str">
        <f t="shared" si="98"/>
        <v/>
      </c>
      <c r="I208" t="str">
        <f t="shared" si="99"/>
        <v/>
      </c>
      <c r="J208" t="str">
        <f t="shared" si="100"/>
        <v/>
      </c>
      <c r="K208" t="str">
        <f t="shared" si="101"/>
        <v/>
      </c>
      <c r="L208" t="str">
        <f t="shared" si="102"/>
        <v/>
      </c>
      <c r="M208" t="str">
        <f t="shared" si="103"/>
        <v/>
      </c>
      <c r="N208" t="str">
        <f t="shared" si="104"/>
        <v/>
      </c>
      <c r="O208" t="str">
        <f t="shared" si="105"/>
        <v/>
      </c>
      <c r="P208" t="str">
        <f t="shared" si="106"/>
        <v/>
      </c>
      <c r="Q208" t="str">
        <f t="shared" si="107"/>
        <v/>
      </c>
      <c r="R208" t="str">
        <f t="shared" si="108"/>
        <v/>
      </c>
      <c r="S208" t="str">
        <f t="shared" si="109"/>
        <v/>
      </c>
      <c r="T208" t="str">
        <f t="shared" si="110"/>
        <v/>
      </c>
      <c r="U208" t="str">
        <f t="shared" si="111"/>
        <v/>
      </c>
      <c r="V208" t="str">
        <f t="shared" si="112"/>
        <v/>
      </c>
      <c r="W208" t="str">
        <f t="shared" si="113"/>
        <v/>
      </c>
      <c r="X208" t="str">
        <f t="shared" si="114"/>
        <v/>
      </c>
      <c r="Y208" t="str">
        <f t="shared" si="115"/>
        <v/>
      </c>
      <c r="Z208" t="str">
        <f t="shared" si="124"/>
        <v/>
      </c>
      <c r="AA208" t="str">
        <f t="shared" si="116"/>
        <v/>
      </c>
      <c r="AB208" t="str">
        <f t="shared" si="117"/>
        <v/>
      </c>
      <c r="AC208" t="str">
        <f t="shared" si="118"/>
        <v/>
      </c>
      <c r="AD208" t="str">
        <f t="shared" si="119"/>
        <v/>
      </c>
      <c r="AE208" t="str">
        <f t="shared" si="120"/>
        <v/>
      </c>
      <c r="AF208" t="str">
        <f t="shared" si="121"/>
        <v/>
      </c>
      <c r="AG208" t="str" cm="1">
        <f t="array" ref="AG208">IF(AJ208="","",IFERROR(RIGHT(AF208,LEN(AF208)-MAX(ISNUMBER(--MID(AF208,_xlfn.SEQUENCE(LEN(AF208)),1))*_xlfn.SEQUENCE(LEN(AF208)))),""))</f>
        <v/>
      </c>
      <c r="AH208" t="str">
        <f t="shared" si="122"/>
        <v/>
      </c>
      <c r="AI208" s="27"/>
    </row>
    <row r="209" spans="2:35" ht="14.4">
      <c r="B209" t="str">
        <f>IF(
  ISBLANK(AJ209),
  "",
  IF(
    LEFT(AF209,1)="S",
    _xlfn.XLOOKUP(LEFT(AF209,3),'MKT name rule'!$B$2:$B$522,'MKT name rule'!$C$2:$C$522,"Not found") &amp; " " &amp; AF209,
    _xlfn.XLOOKUP(LEFT(AF209,3),'MKT name rule'!$B$2:$B$522,'MKT name rule'!$C$2:$C$522,"Not found") &amp; " " &amp; AH209
  )
)</f>
        <v/>
      </c>
      <c r="C209" t="str">
        <f t="shared" si="94"/>
        <v/>
      </c>
      <c r="D209" s="20" t="str">
        <f t="shared" si="95"/>
        <v/>
      </c>
      <c r="E209" s="20" t="str">
        <f t="shared" si="96"/>
        <v/>
      </c>
      <c r="F209" t="str">
        <f t="shared" si="123"/>
        <v/>
      </c>
      <c r="G209" t="str">
        <f t="shared" si="97"/>
        <v/>
      </c>
      <c r="H209" t="str">
        <f t="shared" si="98"/>
        <v/>
      </c>
      <c r="I209" t="str">
        <f t="shared" si="99"/>
        <v/>
      </c>
      <c r="J209" t="str">
        <f t="shared" si="100"/>
        <v/>
      </c>
      <c r="K209" t="str">
        <f t="shared" si="101"/>
        <v/>
      </c>
      <c r="L209" t="str">
        <f t="shared" si="102"/>
        <v/>
      </c>
      <c r="M209" t="str">
        <f t="shared" si="103"/>
        <v/>
      </c>
      <c r="N209" t="str">
        <f t="shared" si="104"/>
        <v/>
      </c>
      <c r="O209" t="str">
        <f t="shared" si="105"/>
        <v/>
      </c>
      <c r="P209" t="str">
        <f t="shared" si="106"/>
        <v/>
      </c>
      <c r="Q209" t="str">
        <f t="shared" si="107"/>
        <v/>
      </c>
      <c r="R209" t="str">
        <f t="shared" si="108"/>
        <v/>
      </c>
      <c r="S209" t="str">
        <f t="shared" si="109"/>
        <v/>
      </c>
      <c r="T209" t="str">
        <f t="shared" si="110"/>
        <v/>
      </c>
      <c r="U209" t="str">
        <f t="shared" si="111"/>
        <v/>
      </c>
      <c r="V209" t="str">
        <f t="shared" si="112"/>
        <v/>
      </c>
      <c r="W209" t="str">
        <f t="shared" si="113"/>
        <v/>
      </c>
      <c r="X209" t="str">
        <f t="shared" si="114"/>
        <v/>
      </c>
      <c r="Y209" t="str">
        <f t="shared" si="115"/>
        <v/>
      </c>
      <c r="Z209" t="str">
        <f t="shared" si="124"/>
        <v/>
      </c>
      <c r="AA209" t="str">
        <f t="shared" si="116"/>
        <v/>
      </c>
      <c r="AB209" t="str">
        <f t="shared" si="117"/>
        <v/>
      </c>
      <c r="AC209" t="str">
        <f t="shared" si="118"/>
        <v/>
      </c>
      <c r="AD209" t="str">
        <f t="shared" si="119"/>
        <v/>
      </c>
      <c r="AE209" t="str">
        <f t="shared" si="120"/>
        <v/>
      </c>
      <c r="AF209" t="str">
        <f t="shared" si="121"/>
        <v/>
      </c>
      <c r="AG209" t="str" cm="1">
        <f t="array" ref="AG209">IF(AJ209="","",IFERROR(RIGHT(AF209,LEN(AF209)-MAX(ISNUMBER(--MID(AF209,_xlfn.SEQUENCE(LEN(AF209)),1))*_xlfn.SEQUENCE(LEN(AF209)))),""))</f>
        <v/>
      </c>
      <c r="AH209" t="str">
        <f t="shared" si="122"/>
        <v/>
      </c>
      <c r="AI209" s="27"/>
    </row>
    <row r="210" spans="2:35" ht="14.4">
      <c r="B210" t="str">
        <f>IF(
  ISBLANK(AJ210),
  "",
  IF(
    LEFT(AF210,1)="S",
    _xlfn.XLOOKUP(LEFT(AF210,3),'MKT name rule'!$B$2:$B$522,'MKT name rule'!$C$2:$C$522,"Not found") &amp; " " &amp; AF210,
    _xlfn.XLOOKUP(LEFT(AF210,3),'MKT name rule'!$B$2:$B$522,'MKT name rule'!$C$2:$C$522,"Not found") &amp; " " &amp; AH210
  )
)</f>
        <v/>
      </c>
      <c r="C210" t="str">
        <f t="shared" si="94"/>
        <v/>
      </c>
      <c r="D210" s="20" t="str">
        <f t="shared" si="95"/>
        <v/>
      </c>
      <c r="E210" s="20" t="str">
        <f t="shared" si="96"/>
        <v/>
      </c>
      <c r="F210" t="str">
        <f t="shared" si="123"/>
        <v/>
      </c>
      <c r="G210" t="str">
        <f t="shared" si="97"/>
        <v/>
      </c>
      <c r="H210" t="str">
        <f t="shared" si="98"/>
        <v/>
      </c>
      <c r="I210" t="str">
        <f t="shared" si="99"/>
        <v/>
      </c>
      <c r="J210" t="str">
        <f t="shared" si="100"/>
        <v/>
      </c>
      <c r="K210" t="str">
        <f t="shared" si="101"/>
        <v/>
      </c>
      <c r="L210" t="str">
        <f t="shared" si="102"/>
        <v/>
      </c>
      <c r="M210" t="str">
        <f t="shared" si="103"/>
        <v/>
      </c>
      <c r="N210" t="str">
        <f t="shared" si="104"/>
        <v/>
      </c>
      <c r="O210" t="str">
        <f t="shared" si="105"/>
        <v/>
      </c>
      <c r="P210" t="str">
        <f t="shared" si="106"/>
        <v/>
      </c>
      <c r="Q210" t="str">
        <f t="shared" si="107"/>
        <v/>
      </c>
      <c r="R210" t="str">
        <f t="shared" si="108"/>
        <v/>
      </c>
      <c r="S210" t="str">
        <f t="shared" si="109"/>
        <v/>
      </c>
      <c r="T210" t="str">
        <f t="shared" si="110"/>
        <v/>
      </c>
      <c r="U210" t="str">
        <f t="shared" si="111"/>
        <v/>
      </c>
      <c r="V210" t="str">
        <f t="shared" si="112"/>
        <v/>
      </c>
      <c r="W210" t="str">
        <f t="shared" si="113"/>
        <v/>
      </c>
      <c r="X210" t="str">
        <f t="shared" si="114"/>
        <v/>
      </c>
      <c r="Y210" t="str">
        <f t="shared" si="115"/>
        <v/>
      </c>
      <c r="Z210" t="str">
        <f t="shared" si="124"/>
        <v/>
      </c>
      <c r="AA210" t="str">
        <f t="shared" si="116"/>
        <v/>
      </c>
      <c r="AB210" t="str">
        <f t="shared" si="117"/>
        <v/>
      </c>
      <c r="AC210" t="str">
        <f t="shared" si="118"/>
        <v/>
      </c>
      <c r="AD210" t="str">
        <f t="shared" si="119"/>
        <v/>
      </c>
      <c r="AE210" t="str">
        <f t="shared" si="120"/>
        <v/>
      </c>
      <c r="AF210" t="str">
        <f t="shared" si="121"/>
        <v/>
      </c>
      <c r="AG210" t="str" cm="1">
        <f t="array" ref="AG210">IF(AJ210="","",IFERROR(RIGHT(AF210,LEN(AF210)-MAX(ISNUMBER(--MID(AF210,_xlfn.SEQUENCE(LEN(AF210)),1))*_xlfn.SEQUENCE(LEN(AF210)))),""))</f>
        <v/>
      </c>
      <c r="AH210" t="str">
        <f t="shared" si="122"/>
        <v/>
      </c>
      <c r="AI210" s="27"/>
    </row>
    <row r="211" spans="2:35" ht="14.4">
      <c r="B211" t="str">
        <f>IF(
  ISBLANK(AJ211),
  "",
  IF(
    LEFT(AF211,1)="S",
    _xlfn.XLOOKUP(LEFT(AF211,3),'MKT name rule'!$B$2:$B$522,'MKT name rule'!$C$2:$C$522,"Not found") &amp; " " &amp; AF211,
    _xlfn.XLOOKUP(LEFT(AF211,3),'MKT name rule'!$B$2:$B$522,'MKT name rule'!$C$2:$C$522,"Not found") &amp; " " &amp; AH211
  )
)</f>
        <v/>
      </c>
      <c r="C211" t="str">
        <f t="shared" si="94"/>
        <v/>
      </c>
      <c r="D211" s="20" t="str">
        <f t="shared" si="95"/>
        <v/>
      </c>
      <c r="E211" s="20" t="str">
        <f t="shared" si="96"/>
        <v/>
      </c>
      <c r="F211" t="str">
        <f t="shared" si="123"/>
        <v/>
      </c>
      <c r="G211" t="str">
        <f t="shared" si="97"/>
        <v/>
      </c>
      <c r="H211" t="str">
        <f t="shared" si="98"/>
        <v/>
      </c>
      <c r="I211" t="str">
        <f t="shared" si="99"/>
        <v/>
      </c>
      <c r="J211" t="str">
        <f t="shared" si="100"/>
        <v/>
      </c>
      <c r="K211" t="str">
        <f t="shared" si="101"/>
        <v/>
      </c>
      <c r="L211" t="str">
        <f t="shared" si="102"/>
        <v/>
      </c>
      <c r="M211" t="str">
        <f t="shared" si="103"/>
        <v/>
      </c>
      <c r="N211" t="str">
        <f t="shared" si="104"/>
        <v/>
      </c>
      <c r="O211" t="str">
        <f t="shared" si="105"/>
        <v/>
      </c>
      <c r="P211" t="str">
        <f t="shared" si="106"/>
        <v/>
      </c>
      <c r="Q211" t="str">
        <f t="shared" si="107"/>
        <v/>
      </c>
      <c r="R211" t="str">
        <f t="shared" si="108"/>
        <v/>
      </c>
      <c r="S211" t="str">
        <f t="shared" si="109"/>
        <v/>
      </c>
      <c r="T211" t="str">
        <f t="shared" si="110"/>
        <v/>
      </c>
      <c r="U211" t="str">
        <f t="shared" si="111"/>
        <v/>
      </c>
      <c r="V211" t="str">
        <f t="shared" si="112"/>
        <v/>
      </c>
      <c r="W211" t="str">
        <f t="shared" si="113"/>
        <v/>
      </c>
      <c r="X211" t="str">
        <f t="shared" si="114"/>
        <v/>
      </c>
      <c r="Y211" t="str">
        <f t="shared" si="115"/>
        <v/>
      </c>
      <c r="Z211" t="str">
        <f t="shared" si="124"/>
        <v/>
      </c>
      <c r="AA211" t="str">
        <f t="shared" si="116"/>
        <v/>
      </c>
      <c r="AB211" t="str">
        <f t="shared" si="117"/>
        <v/>
      </c>
      <c r="AC211" t="str">
        <f t="shared" si="118"/>
        <v/>
      </c>
      <c r="AD211" t="str">
        <f t="shared" si="119"/>
        <v/>
      </c>
      <c r="AE211" t="str">
        <f t="shared" si="120"/>
        <v/>
      </c>
      <c r="AF211" t="str">
        <f t="shared" si="121"/>
        <v/>
      </c>
      <c r="AG211" t="str" cm="1">
        <f t="array" ref="AG211">IF(AJ211="","",IFERROR(RIGHT(AF211,LEN(AF211)-MAX(ISNUMBER(--MID(AF211,_xlfn.SEQUENCE(LEN(AF211)),1))*_xlfn.SEQUENCE(LEN(AF211)))),""))</f>
        <v/>
      </c>
      <c r="AH211" t="str">
        <f t="shared" si="122"/>
        <v/>
      </c>
      <c r="AI211" s="27"/>
    </row>
    <row r="212" spans="2:35" ht="14.4">
      <c r="B212" t="str">
        <f>IF(
  ISBLANK(AJ212),
  "",
  IF(
    LEFT(AF212,1)="S",
    _xlfn.XLOOKUP(LEFT(AF212,3),'MKT name rule'!$B$2:$B$522,'MKT name rule'!$C$2:$C$522,"Not found") &amp; " " &amp; AF212,
    _xlfn.XLOOKUP(LEFT(AF212,3),'MKT name rule'!$B$2:$B$522,'MKT name rule'!$C$2:$C$522,"Not found") &amp; " " &amp; AH212
  )
)</f>
        <v/>
      </c>
      <c r="C212" t="str">
        <f t="shared" si="94"/>
        <v/>
      </c>
      <c r="D212" s="20" t="str">
        <f t="shared" si="95"/>
        <v/>
      </c>
      <c r="E212" s="20" t="str">
        <f t="shared" si="96"/>
        <v/>
      </c>
      <c r="F212" t="str">
        <f t="shared" si="123"/>
        <v/>
      </c>
      <c r="G212" t="str">
        <f t="shared" si="97"/>
        <v/>
      </c>
      <c r="H212" t="str">
        <f t="shared" si="98"/>
        <v/>
      </c>
      <c r="I212" t="str">
        <f t="shared" si="99"/>
        <v/>
      </c>
      <c r="J212" t="str">
        <f t="shared" si="100"/>
        <v/>
      </c>
      <c r="K212" t="str">
        <f t="shared" si="101"/>
        <v/>
      </c>
      <c r="L212" t="str">
        <f t="shared" si="102"/>
        <v/>
      </c>
      <c r="M212" t="str">
        <f t="shared" si="103"/>
        <v/>
      </c>
      <c r="N212" t="str">
        <f t="shared" si="104"/>
        <v/>
      </c>
      <c r="O212" t="str">
        <f t="shared" si="105"/>
        <v/>
      </c>
      <c r="P212" t="str">
        <f t="shared" si="106"/>
        <v/>
      </c>
      <c r="Q212" t="str">
        <f t="shared" si="107"/>
        <v/>
      </c>
      <c r="R212" t="str">
        <f t="shared" si="108"/>
        <v/>
      </c>
      <c r="S212" t="str">
        <f t="shared" si="109"/>
        <v/>
      </c>
      <c r="T212" t="str">
        <f t="shared" si="110"/>
        <v/>
      </c>
      <c r="U212" t="str">
        <f t="shared" si="111"/>
        <v/>
      </c>
      <c r="V212" t="str">
        <f t="shared" si="112"/>
        <v/>
      </c>
      <c r="W212" t="str">
        <f t="shared" si="113"/>
        <v/>
      </c>
      <c r="X212" t="str">
        <f t="shared" si="114"/>
        <v/>
      </c>
      <c r="Y212" t="str">
        <f t="shared" si="115"/>
        <v/>
      </c>
      <c r="Z212" t="str">
        <f t="shared" si="124"/>
        <v/>
      </c>
      <c r="AA212" t="str">
        <f t="shared" si="116"/>
        <v/>
      </c>
      <c r="AB212" t="str">
        <f t="shared" si="117"/>
        <v/>
      </c>
      <c r="AC212" t="str">
        <f t="shared" si="118"/>
        <v/>
      </c>
      <c r="AD212" t="str">
        <f t="shared" si="119"/>
        <v/>
      </c>
      <c r="AE212" t="str">
        <f t="shared" si="120"/>
        <v/>
      </c>
      <c r="AF212" t="str">
        <f t="shared" si="121"/>
        <v/>
      </c>
      <c r="AG212" t="str" cm="1">
        <f t="array" ref="AG212">IF(AJ212="","",IFERROR(RIGHT(AF212,LEN(AF212)-MAX(ISNUMBER(--MID(AF212,_xlfn.SEQUENCE(LEN(AF212)),1))*_xlfn.SEQUENCE(LEN(AF212)))),""))</f>
        <v/>
      </c>
      <c r="AH212" t="str">
        <f t="shared" si="122"/>
        <v/>
      </c>
      <c r="AI212" s="27"/>
    </row>
    <row r="213" spans="2:35" ht="14.4">
      <c r="B213" t="str">
        <f>IF(
  ISBLANK(AJ213),
  "",
  IF(
    LEFT(AF213,1)="S",
    _xlfn.XLOOKUP(LEFT(AF213,3),'MKT name rule'!$B$2:$B$522,'MKT name rule'!$C$2:$C$522,"Not found") &amp; " " &amp; AF213,
    _xlfn.XLOOKUP(LEFT(AF213,3),'MKT name rule'!$B$2:$B$522,'MKT name rule'!$C$2:$C$522,"Not found") &amp; " " &amp; AH213
  )
)</f>
        <v/>
      </c>
      <c r="C213" t="str">
        <f t="shared" si="94"/>
        <v/>
      </c>
      <c r="D213" s="20" t="str">
        <f t="shared" si="95"/>
        <v/>
      </c>
      <c r="E213" s="20" t="str">
        <f t="shared" si="96"/>
        <v/>
      </c>
      <c r="F213" t="str">
        <f t="shared" si="123"/>
        <v/>
      </c>
      <c r="G213" t="str">
        <f t="shared" si="97"/>
        <v/>
      </c>
      <c r="H213" t="str">
        <f t="shared" si="98"/>
        <v/>
      </c>
      <c r="I213" t="str">
        <f t="shared" si="99"/>
        <v/>
      </c>
      <c r="J213" t="str">
        <f t="shared" si="100"/>
        <v/>
      </c>
      <c r="K213" t="str">
        <f t="shared" si="101"/>
        <v/>
      </c>
      <c r="L213" t="str">
        <f t="shared" si="102"/>
        <v/>
      </c>
      <c r="M213" t="str">
        <f t="shared" si="103"/>
        <v/>
      </c>
      <c r="N213" t="str">
        <f t="shared" si="104"/>
        <v/>
      </c>
      <c r="O213" t="str">
        <f t="shared" si="105"/>
        <v/>
      </c>
      <c r="P213" t="str">
        <f t="shared" si="106"/>
        <v/>
      </c>
      <c r="Q213" t="str">
        <f t="shared" si="107"/>
        <v/>
      </c>
      <c r="R213" t="str">
        <f t="shared" si="108"/>
        <v/>
      </c>
      <c r="S213" t="str">
        <f t="shared" si="109"/>
        <v/>
      </c>
      <c r="T213" t="str">
        <f t="shared" si="110"/>
        <v/>
      </c>
      <c r="U213" t="str">
        <f t="shared" si="111"/>
        <v/>
      </c>
      <c r="V213" t="str">
        <f t="shared" si="112"/>
        <v/>
      </c>
      <c r="W213" t="str">
        <f t="shared" si="113"/>
        <v/>
      </c>
      <c r="X213" t="str">
        <f t="shared" si="114"/>
        <v/>
      </c>
      <c r="Y213" t="str">
        <f t="shared" si="115"/>
        <v/>
      </c>
      <c r="Z213" t="str">
        <f t="shared" si="124"/>
        <v/>
      </c>
      <c r="AA213" t="str">
        <f t="shared" si="116"/>
        <v/>
      </c>
      <c r="AB213" t="str">
        <f t="shared" si="117"/>
        <v/>
      </c>
      <c r="AC213" t="str">
        <f t="shared" si="118"/>
        <v/>
      </c>
      <c r="AD213" t="str">
        <f t="shared" si="119"/>
        <v/>
      </c>
      <c r="AE213" t="str">
        <f t="shared" si="120"/>
        <v/>
      </c>
      <c r="AF213" t="str">
        <f t="shared" si="121"/>
        <v/>
      </c>
      <c r="AG213" t="str" cm="1">
        <f t="array" ref="AG213">IF(AJ213="","",IFERROR(RIGHT(AF213,LEN(AF213)-MAX(ISNUMBER(--MID(AF213,_xlfn.SEQUENCE(LEN(AF213)),1))*_xlfn.SEQUENCE(LEN(AF213)))),""))</f>
        <v/>
      </c>
      <c r="AH213" t="str">
        <f t="shared" si="122"/>
        <v/>
      </c>
      <c r="AI213" s="27"/>
    </row>
    <row r="214" spans="2:35" ht="14.4">
      <c r="B214" t="str">
        <f>IF(
  ISBLANK(AJ214),
  "",
  IF(
    LEFT(AF214,1)="S",
    _xlfn.XLOOKUP(LEFT(AF214,3),'MKT name rule'!$B$2:$B$522,'MKT name rule'!$C$2:$C$522,"Not found") &amp; " " &amp; AF214,
    _xlfn.XLOOKUP(LEFT(AF214,3),'MKT name rule'!$B$2:$B$522,'MKT name rule'!$C$2:$C$522,"Not found") &amp; " " &amp; AH214
  )
)</f>
        <v/>
      </c>
      <c r="C214" t="str">
        <f t="shared" si="94"/>
        <v/>
      </c>
      <c r="D214" s="20" t="str">
        <f t="shared" si="95"/>
        <v/>
      </c>
      <c r="E214" s="20" t="str">
        <f t="shared" si="96"/>
        <v/>
      </c>
      <c r="F214" t="str">
        <f t="shared" si="123"/>
        <v/>
      </c>
      <c r="G214" t="str">
        <f t="shared" si="97"/>
        <v/>
      </c>
      <c r="H214" t="str">
        <f t="shared" si="98"/>
        <v/>
      </c>
      <c r="I214" t="str">
        <f t="shared" si="99"/>
        <v/>
      </c>
      <c r="J214" t="str">
        <f t="shared" si="100"/>
        <v/>
      </c>
      <c r="K214" t="str">
        <f t="shared" si="101"/>
        <v/>
      </c>
      <c r="L214" t="str">
        <f t="shared" si="102"/>
        <v/>
      </c>
      <c r="M214" t="str">
        <f t="shared" si="103"/>
        <v/>
      </c>
      <c r="N214" t="str">
        <f t="shared" si="104"/>
        <v/>
      </c>
      <c r="O214" t="str">
        <f t="shared" si="105"/>
        <v/>
      </c>
      <c r="P214" t="str">
        <f t="shared" si="106"/>
        <v/>
      </c>
      <c r="Q214" t="str">
        <f t="shared" si="107"/>
        <v/>
      </c>
      <c r="R214" t="str">
        <f t="shared" si="108"/>
        <v/>
      </c>
      <c r="S214" t="str">
        <f t="shared" si="109"/>
        <v/>
      </c>
      <c r="T214" t="str">
        <f t="shared" si="110"/>
        <v/>
      </c>
      <c r="U214" t="str">
        <f t="shared" si="111"/>
        <v/>
      </c>
      <c r="V214" t="str">
        <f t="shared" si="112"/>
        <v/>
      </c>
      <c r="W214" t="str">
        <f t="shared" si="113"/>
        <v/>
      </c>
      <c r="X214" t="str">
        <f t="shared" si="114"/>
        <v/>
      </c>
      <c r="Y214" t="str">
        <f t="shared" si="115"/>
        <v/>
      </c>
      <c r="Z214" t="str">
        <f t="shared" si="124"/>
        <v/>
      </c>
      <c r="AA214" t="str">
        <f t="shared" si="116"/>
        <v/>
      </c>
      <c r="AB214" t="str">
        <f t="shared" si="117"/>
        <v/>
      </c>
      <c r="AC214" t="str">
        <f t="shared" si="118"/>
        <v/>
      </c>
      <c r="AD214" t="str">
        <f t="shared" si="119"/>
        <v/>
      </c>
      <c r="AE214" t="str">
        <f t="shared" si="120"/>
        <v/>
      </c>
      <c r="AF214" t="str">
        <f t="shared" si="121"/>
        <v/>
      </c>
      <c r="AG214" t="str" cm="1">
        <f t="array" ref="AG214">IF(AJ214="","",IFERROR(RIGHT(AF214,LEN(AF214)-MAX(ISNUMBER(--MID(AF214,_xlfn.SEQUENCE(LEN(AF214)),1))*_xlfn.SEQUENCE(LEN(AF214)))),""))</f>
        <v/>
      </c>
      <c r="AH214" t="str">
        <f t="shared" si="122"/>
        <v/>
      </c>
      <c r="AI214" s="27"/>
    </row>
    <row r="215" spans="2:35" ht="14.4">
      <c r="B215" t="str">
        <f>IF(
  ISBLANK(AJ215),
  "",
  IF(
    LEFT(AF215,1)="S",
    _xlfn.XLOOKUP(LEFT(AF215,3),'MKT name rule'!$B$2:$B$522,'MKT name rule'!$C$2:$C$522,"Not found") &amp; " " &amp; AF215,
    _xlfn.XLOOKUP(LEFT(AF215,3),'MKT name rule'!$B$2:$B$522,'MKT name rule'!$C$2:$C$522,"Not found") &amp; " " &amp; AH215
  )
)</f>
        <v/>
      </c>
      <c r="C215" t="str">
        <f t="shared" si="94"/>
        <v/>
      </c>
      <c r="D215" s="20" t="str">
        <f t="shared" si="95"/>
        <v/>
      </c>
      <c r="E215" s="20" t="str">
        <f t="shared" si="96"/>
        <v/>
      </c>
      <c r="F215" t="str">
        <f t="shared" si="123"/>
        <v/>
      </c>
      <c r="G215" t="str">
        <f t="shared" si="97"/>
        <v/>
      </c>
      <c r="H215" t="str">
        <f t="shared" si="98"/>
        <v/>
      </c>
      <c r="I215" t="str">
        <f t="shared" si="99"/>
        <v/>
      </c>
      <c r="J215" t="str">
        <f t="shared" si="100"/>
        <v/>
      </c>
      <c r="K215" t="str">
        <f t="shared" si="101"/>
        <v/>
      </c>
      <c r="L215" t="str">
        <f t="shared" si="102"/>
        <v/>
      </c>
      <c r="M215" t="str">
        <f t="shared" si="103"/>
        <v/>
      </c>
      <c r="N215" t="str">
        <f t="shared" si="104"/>
        <v/>
      </c>
      <c r="O215" t="str">
        <f t="shared" si="105"/>
        <v/>
      </c>
      <c r="P215" t="str">
        <f t="shared" si="106"/>
        <v/>
      </c>
      <c r="Q215" t="str">
        <f t="shared" si="107"/>
        <v/>
      </c>
      <c r="R215" t="str">
        <f t="shared" si="108"/>
        <v/>
      </c>
      <c r="S215" t="str">
        <f t="shared" si="109"/>
        <v/>
      </c>
      <c r="T215" t="str">
        <f t="shared" si="110"/>
        <v/>
      </c>
      <c r="U215" t="str">
        <f t="shared" si="111"/>
        <v/>
      </c>
      <c r="V215" t="str">
        <f t="shared" si="112"/>
        <v/>
      </c>
      <c r="W215" t="str">
        <f t="shared" si="113"/>
        <v/>
      </c>
      <c r="X215" t="str">
        <f t="shared" si="114"/>
        <v/>
      </c>
      <c r="Y215" t="str">
        <f t="shared" si="115"/>
        <v/>
      </c>
      <c r="Z215" t="str">
        <f t="shared" si="124"/>
        <v/>
      </c>
      <c r="AA215" t="str">
        <f t="shared" si="116"/>
        <v/>
      </c>
      <c r="AB215" t="str">
        <f t="shared" si="117"/>
        <v/>
      </c>
      <c r="AC215" t="str">
        <f t="shared" si="118"/>
        <v/>
      </c>
      <c r="AD215" t="str">
        <f t="shared" si="119"/>
        <v/>
      </c>
      <c r="AE215" t="str">
        <f t="shared" si="120"/>
        <v/>
      </c>
      <c r="AF215" t="str">
        <f t="shared" si="121"/>
        <v/>
      </c>
      <c r="AG215" t="str" cm="1">
        <f t="array" ref="AG215">IF(AJ215="","",IFERROR(RIGHT(AF215,LEN(AF215)-MAX(ISNUMBER(--MID(AF215,_xlfn.SEQUENCE(LEN(AF215)),1))*_xlfn.SEQUENCE(LEN(AF215)))),""))</f>
        <v/>
      </c>
      <c r="AH215" t="str">
        <f t="shared" si="122"/>
        <v/>
      </c>
      <c r="AI215" s="27"/>
    </row>
    <row r="216" spans="2:35" ht="14.4">
      <c r="B216" t="str">
        <f>IF(
  ISBLANK(AJ216),
  "",
  IF(
    LEFT(AF216,1)="S",
    _xlfn.XLOOKUP(LEFT(AF216,3),'MKT name rule'!$B$2:$B$522,'MKT name rule'!$C$2:$C$522,"Not found") &amp; " " &amp; AF216,
    _xlfn.XLOOKUP(LEFT(AF216,3),'MKT name rule'!$B$2:$B$522,'MKT name rule'!$C$2:$C$522,"Not found") &amp; " " &amp; AH216
  )
)</f>
        <v/>
      </c>
      <c r="C216" t="str">
        <f t="shared" si="94"/>
        <v/>
      </c>
      <c r="D216" s="20" t="str">
        <f t="shared" si="95"/>
        <v/>
      </c>
      <c r="E216" s="20" t="str">
        <f t="shared" si="96"/>
        <v/>
      </c>
      <c r="F216" t="str">
        <f t="shared" si="123"/>
        <v/>
      </c>
      <c r="G216" t="str">
        <f t="shared" si="97"/>
        <v/>
      </c>
      <c r="H216" t="str">
        <f t="shared" si="98"/>
        <v/>
      </c>
      <c r="I216" t="str">
        <f t="shared" si="99"/>
        <v/>
      </c>
      <c r="J216" t="str">
        <f t="shared" si="100"/>
        <v/>
      </c>
      <c r="K216" t="str">
        <f t="shared" si="101"/>
        <v/>
      </c>
      <c r="L216" t="str">
        <f t="shared" si="102"/>
        <v/>
      </c>
      <c r="M216" t="str">
        <f t="shared" si="103"/>
        <v/>
      </c>
      <c r="N216" t="str">
        <f t="shared" si="104"/>
        <v/>
      </c>
      <c r="O216" t="str">
        <f t="shared" si="105"/>
        <v/>
      </c>
      <c r="P216" t="str">
        <f t="shared" si="106"/>
        <v/>
      </c>
      <c r="Q216" t="str">
        <f t="shared" si="107"/>
        <v/>
      </c>
      <c r="R216" t="str">
        <f t="shared" si="108"/>
        <v/>
      </c>
      <c r="S216" t="str">
        <f t="shared" si="109"/>
        <v/>
      </c>
      <c r="T216" t="str">
        <f t="shared" si="110"/>
        <v/>
      </c>
      <c r="U216" t="str">
        <f t="shared" si="111"/>
        <v/>
      </c>
      <c r="V216" t="str">
        <f t="shared" si="112"/>
        <v/>
      </c>
      <c r="W216" t="str">
        <f t="shared" si="113"/>
        <v/>
      </c>
      <c r="X216" t="str">
        <f t="shared" si="114"/>
        <v/>
      </c>
      <c r="Y216" t="str">
        <f t="shared" si="115"/>
        <v/>
      </c>
      <c r="Z216" t="str">
        <f t="shared" si="124"/>
        <v/>
      </c>
      <c r="AA216" t="str">
        <f t="shared" si="116"/>
        <v/>
      </c>
      <c r="AB216" t="str">
        <f t="shared" si="117"/>
        <v/>
      </c>
      <c r="AC216" t="str">
        <f t="shared" si="118"/>
        <v/>
      </c>
      <c r="AD216" t="str">
        <f t="shared" si="119"/>
        <v/>
      </c>
      <c r="AE216" t="str">
        <f t="shared" si="120"/>
        <v/>
      </c>
      <c r="AF216" t="str">
        <f t="shared" si="121"/>
        <v/>
      </c>
      <c r="AG216" t="str" cm="1">
        <f t="array" ref="AG216">IF(AJ216="","",IFERROR(RIGHT(AF216,LEN(AF216)-MAX(ISNUMBER(--MID(AF216,_xlfn.SEQUENCE(LEN(AF216)),1))*_xlfn.SEQUENCE(LEN(AF216)))),""))</f>
        <v/>
      </c>
      <c r="AH216" t="str">
        <f t="shared" si="122"/>
        <v/>
      </c>
      <c r="AI216" s="27"/>
    </row>
    <row r="217" spans="2:35" ht="14.4">
      <c r="B217" t="str">
        <f>IF(
  ISBLANK(AJ217),
  "",
  IF(
    LEFT(AF217,1)="S",
    _xlfn.XLOOKUP(LEFT(AF217,3),'MKT name rule'!$B$2:$B$522,'MKT name rule'!$C$2:$C$522,"Not found") &amp; " " &amp; AF217,
    _xlfn.XLOOKUP(LEFT(AF217,3),'MKT name rule'!$B$2:$B$522,'MKT name rule'!$C$2:$C$522,"Not found") &amp; " " &amp; AH217
  )
)</f>
        <v/>
      </c>
      <c r="C217" t="str">
        <f t="shared" si="94"/>
        <v/>
      </c>
      <c r="D217" s="20" t="str">
        <f t="shared" si="95"/>
        <v/>
      </c>
      <c r="E217" s="20" t="str">
        <f t="shared" si="96"/>
        <v/>
      </c>
      <c r="F217" t="str">
        <f t="shared" si="123"/>
        <v/>
      </c>
      <c r="G217" t="str">
        <f t="shared" si="97"/>
        <v/>
      </c>
      <c r="H217" t="str">
        <f t="shared" si="98"/>
        <v/>
      </c>
      <c r="I217" t="str">
        <f t="shared" si="99"/>
        <v/>
      </c>
      <c r="J217" t="str">
        <f t="shared" si="100"/>
        <v/>
      </c>
      <c r="K217" t="str">
        <f t="shared" si="101"/>
        <v/>
      </c>
      <c r="L217" t="str">
        <f t="shared" si="102"/>
        <v/>
      </c>
      <c r="M217" t="str">
        <f t="shared" si="103"/>
        <v/>
      </c>
      <c r="N217" t="str">
        <f t="shared" si="104"/>
        <v/>
      </c>
      <c r="O217" t="str">
        <f t="shared" si="105"/>
        <v/>
      </c>
      <c r="P217" t="str">
        <f t="shared" si="106"/>
        <v/>
      </c>
      <c r="Q217" t="str">
        <f t="shared" si="107"/>
        <v/>
      </c>
      <c r="R217" t="str">
        <f t="shared" si="108"/>
        <v/>
      </c>
      <c r="S217" t="str">
        <f t="shared" si="109"/>
        <v/>
      </c>
      <c r="T217" t="str">
        <f t="shared" si="110"/>
        <v/>
      </c>
      <c r="U217" t="str">
        <f t="shared" si="111"/>
        <v/>
      </c>
      <c r="V217" t="str">
        <f t="shared" si="112"/>
        <v/>
      </c>
      <c r="W217" t="str">
        <f t="shared" si="113"/>
        <v/>
      </c>
      <c r="X217" t="str">
        <f t="shared" si="114"/>
        <v/>
      </c>
      <c r="Y217" t="str">
        <f t="shared" si="115"/>
        <v/>
      </c>
      <c r="Z217" t="str">
        <f t="shared" si="124"/>
        <v/>
      </c>
      <c r="AA217" t="str">
        <f t="shared" si="116"/>
        <v/>
      </c>
      <c r="AB217" t="str">
        <f t="shared" si="117"/>
        <v/>
      </c>
      <c r="AC217" t="str">
        <f t="shared" si="118"/>
        <v/>
      </c>
      <c r="AD217" t="str">
        <f t="shared" si="119"/>
        <v/>
      </c>
      <c r="AE217" t="str">
        <f t="shared" si="120"/>
        <v/>
      </c>
      <c r="AF217" t="str">
        <f t="shared" si="121"/>
        <v/>
      </c>
      <c r="AG217" t="str" cm="1">
        <f t="array" ref="AG217">IF(AJ217="","",IFERROR(RIGHT(AF217,LEN(AF217)-MAX(ISNUMBER(--MID(AF217,_xlfn.SEQUENCE(LEN(AF217)),1))*_xlfn.SEQUENCE(LEN(AF217)))),""))</f>
        <v/>
      </c>
      <c r="AH217" t="str">
        <f t="shared" si="122"/>
        <v/>
      </c>
      <c r="AI217" s="27"/>
    </row>
    <row r="218" spans="2:35" ht="14.4">
      <c r="B218" t="str">
        <f>IF(
  ISBLANK(AJ218),
  "",
  IF(
    LEFT(AF218,1)="S",
    _xlfn.XLOOKUP(LEFT(AF218,3),'MKT name rule'!$B$2:$B$522,'MKT name rule'!$C$2:$C$522,"Not found") &amp; " " &amp; AF218,
    _xlfn.XLOOKUP(LEFT(AF218,3),'MKT name rule'!$B$2:$B$522,'MKT name rule'!$C$2:$C$522,"Not found") &amp; " " &amp; AH218
  )
)</f>
        <v/>
      </c>
      <c r="C218" t="str">
        <f t="shared" si="94"/>
        <v/>
      </c>
      <c r="D218" s="20" t="str">
        <f t="shared" si="95"/>
        <v/>
      </c>
      <c r="E218" s="20" t="str">
        <f t="shared" si="96"/>
        <v/>
      </c>
      <c r="F218" t="str">
        <f t="shared" si="123"/>
        <v/>
      </c>
      <c r="G218" t="str">
        <f t="shared" si="97"/>
        <v/>
      </c>
      <c r="H218" t="str">
        <f t="shared" si="98"/>
        <v/>
      </c>
      <c r="I218" t="str">
        <f t="shared" si="99"/>
        <v/>
      </c>
      <c r="J218" t="str">
        <f t="shared" si="100"/>
        <v/>
      </c>
      <c r="K218" t="str">
        <f t="shared" si="101"/>
        <v/>
      </c>
      <c r="L218" t="str">
        <f t="shared" si="102"/>
        <v/>
      </c>
      <c r="M218" t="str">
        <f t="shared" si="103"/>
        <v/>
      </c>
      <c r="N218" t="str">
        <f t="shared" si="104"/>
        <v/>
      </c>
      <c r="O218" t="str">
        <f t="shared" si="105"/>
        <v/>
      </c>
      <c r="P218" t="str">
        <f t="shared" si="106"/>
        <v/>
      </c>
      <c r="Q218" t="str">
        <f t="shared" si="107"/>
        <v/>
      </c>
      <c r="R218" t="str">
        <f t="shared" si="108"/>
        <v/>
      </c>
      <c r="S218" t="str">
        <f t="shared" si="109"/>
        <v/>
      </c>
      <c r="T218" t="str">
        <f t="shared" si="110"/>
        <v/>
      </c>
      <c r="U218" t="str">
        <f t="shared" si="111"/>
        <v/>
      </c>
      <c r="V218" t="str">
        <f t="shared" si="112"/>
        <v/>
      </c>
      <c r="W218" t="str">
        <f t="shared" si="113"/>
        <v/>
      </c>
      <c r="X218" t="str">
        <f t="shared" si="114"/>
        <v/>
      </c>
      <c r="Y218" t="str">
        <f t="shared" si="115"/>
        <v/>
      </c>
      <c r="Z218" t="str">
        <f t="shared" si="124"/>
        <v/>
      </c>
      <c r="AA218" t="str">
        <f t="shared" si="116"/>
        <v/>
      </c>
      <c r="AB218" t="str">
        <f t="shared" si="117"/>
        <v/>
      </c>
      <c r="AC218" t="str">
        <f t="shared" si="118"/>
        <v/>
      </c>
      <c r="AD218" t="str">
        <f t="shared" si="119"/>
        <v/>
      </c>
      <c r="AE218" t="str">
        <f t="shared" si="120"/>
        <v/>
      </c>
      <c r="AF218" t="str">
        <f t="shared" si="121"/>
        <v/>
      </c>
      <c r="AG218" t="str" cm="1">
        <f t="array" ref="AG218">IF(AJ218="","",IFERROR(RIGHT(AF218,LEN(AF218)-MAX(ISNUMBER(--MID(AF218,_xlfn.SEQUENCE(LEN(AF218)),1))*_xlfn.SEQUENCE(LEN(AF218)))),""))</f>
        <v/>
      </c>
      <c r="AH218" t="str">
        <f t="shared" si="122"/>
        <v/>
      </c>
      <c r="AI218" s="27"/>
    </row>
    <row r="219" spans="2:35" ht="14.4">
      <c r="B219" t="str">
        <f>IF(
  ISBLANK(AJ219),
  "",
  IF(
    LEFT(AF219,1)="S",
    _xlfn.XLOOKUP(LEFT(AF219,3),'MKT name rule'!$B$2:$B$522,'MKT name rule'!$C$2:$C$522,"Not found") &amp; " " &amp; AF219,
    _xlfn.XLOOKUP(LEFT(AF219,3),'MKT name rule'!$B$2:$B$522,'MKT name rule'!$C$2:$C$522,"Not found") &amp; " " &amp; AH219
  )
)</f>
        <v/>
      </c>
      <c r="C219" t="str">
        <f t="shared" si="94"/>
        <v/>
      </c>
      <c r="D219" s="20" t="str">
        <f t="shared" si="95"/>
        <v/>
      </c>
      <c r="E219" s="20" t="str">
        <f t="shared" si="96"/>
        <v/>
      </c>
      <c r="F219" t="str">
        <f t="shared" si="123"/>
        <v/>
      </c>
      <c r="G219" t="str">
        <f t="shared" si="97"/>
        <v/>
      </c>
      <c r="H219" t="str">
        <f t="shared" si="98"/>
        <v/>
      </c>
      <c r="I219" t="str">
        <f t="shared" si="99"/>
        <v/>
      </c>
      <c r="J219" t="str">
        <f t="shared" si="100"/>
        <v/>
      </c>
      <c r="K219" t="str">
        <f t="shared" si="101"/>
        <v/>
      </c>
      <c r="L219" t="str">
        <f t="shared" si="102"/>
        <v/>
      </c>
      <c r="M219" t="str">
        <f t="shared" si="103"/>
        <v/>
      </c>
      <c r="N219" t="str">
        <f t="shared" si="104"/>
        <v/>
      </c>
      <c r="O219" t="str">
        <f t="shared" si="105"/>
        <v/>
      </c>
      <c r="P219" t="str">
        <f t="shared" si="106"/>
        <v/>
      </c>
      <c r="Q219" t="str">
        <f t="shared" si="107"/>
        <v/>
      </c>
      <c r="R219" t="str">
        <f t="shared" si="108"/>
        <v/>
      </c>
      <c r="S219" t="str">
        <f t="shared" si="109"/>
        <v/>
      </c>
      <c r="T219" t="str">
        <f t="shared" si="110"/>
        <v/>
      </c>
      <c r="U219" t="str">
        <f t="shared" si="111"/>
        <v/>
      </c>
      <c r="V219" t="str">
        <f t="shared" si="112"/>
        <v/>
      </c>
      <c r="W219" t="str">
        <f t="shared" si="113"/>
        <v/>
      </c>
      <c r="X219" t="str">
        <f t="shared" si="114"/>
        <v/>
      </c>
      <c r="Y219" t="str">
        <f t="shared" si="115"/>
        <v/>
      </c>
      <c r="Z219" t="str">
        <f t="shared" si="124"/>
        <v/>
      </c>
      <c r="AA219" t="str">
        <f t="shared" si="116"/>
        <v/>
      </c>
      <c r="AB219" t="str">
        <f t="shared" si="117"/>
        <v/>
      </c>
      <c r="AC219" t="str">
        <f t="shared" si="118"/>
        <v/>
      </c>
      <c r="AD219" t="str">
        <f t="shared" si="119"/>
        <v/>
      </c>
      <c r="AE219" t="str">
        <f t="shared" si="120"/>
        <v/>
      </c>
      <c r="AF219" t="str">
        <f t="shared" si="121"/>
        <v/>
      </c>
      <c r="AG219" t="str" cm="1">
        <f t="array" ref="AG219">IF(AJ219="","",IFERROR(RIGHT(AF219,LEN(AF219)-MAX(ISNUMBER(--MID(AF219,_xlfn.SEQUENCE(LEN(AF219)),1))*_xlfn.SEQUENCE(LEN(AF219)))),""))</f>
        <v/>
      </c>
      <c r="AH219" t="str">
        <f t="shared" si="122"/>
        <v/>
      </c>
      <c r="AI219" s="27"/>
    </row>
    <row r="220" spans="2:35" ht="14.4">
      <c r="B220" t="str">
        <f>IF(
  ISBLANK(AJ220),
  "",
  IF(
    LEFT(AF220,1)="S",
    _xlfn.XLOOKUP(LEFT(AF220,3),'MKT name rule'!$B$2:$B$522,'MKT name rule'!$C$2:$C$522,"Not found") &amp; " " &amp; AF220,
    _xlfn.XLOOKUP(LEFT(AF220,3),'MKT name rule'!$B$2:$B$522,'MKT name rule'!$C$2:$C$522,"Not found") &amp; " " &amp; AH220
  )
)</f>
        <v/>
      </c>
      <c r="C220" t="str">
        <f t="shared" si="94"/>
        <v/>
      </c>
      <c r="D220" s="20" t="str">
        <f t="shared" si="95"/>
        <v/>
      </c>
      <c r="E220" s="20" t="str">
        <f t="shared" si="96"/>
        <v/>
      </c>
      <c r="F220" t="str">
        <f t="shared" si="123"/>
        <v/>
      </c>
      <c r="G220" t="str">
        <f t="shared" si="97"/>
        <v/>
      </c>
      <c r="H220" t="str">
        <f t="shared" si="98"/>
        <v/>
      </c>
      <c r="I220" t="str">
        <f t="shared" si="99"/>
        <v/>
      </c>
      <c r="J220" t="str">
        <f t="shared" si="100"/>
        <v/>
      </c>
      <c r="K220" t="str">
        <f t="shared" si="101"/>
        <v/>
      </c>
      <c r="L220" t="str">
        <f t="shared" si="102"/>
        <v/>
      </c>
      <c r="M220" t="str">
        <f t="shared" si="103"/>
        <v/>
      </c>
      <c r="N220" t="str">
        <f t="shared" si="104"/>
        <v/>
      </c>
      <c r="O220" t="str">
        <f t="shared" si="105"/>
        <v/>
      </c>
      <c r="P220" t="str">
        <f t="shared" si="106"/>
        <v/>
      </c>
      <c r="Q220" t="str">
        <f t="shared" si="107"/>
        <v/>
      </c>
      <c r="R220" t="str">
        <f t="shared" si="108"/>
        <v/>
      </c>
      <c r="S220" t="str">
        <f t="shared" si="109"/>
        <v/>
      </c>
      <c r="T220" t="str">
        <f t="shared" si="110"/>
        <v/>
      </c>
      <c r="U220" t="str">
        <f t="shared" si="111"/>
        <v/>
      </c>
      <c r="V220" t="str">
        <f t="shared" si="112"/>
        <v/>
      </c>
      <c r="W220" t="str">
        <f t="shared" si="113"/>
        <v/>
      </c>
      <c r="X220" t="str">
        <f t="shared" si="114"/>
        <v/>
      </c>
      <c r="Y220" t="str">
        <f t="shared" si="115"/>
        <v/>
      </c>
      <c r="Z220" t="str">
        <f t="shared" si="124"/>
        <v/>
      </c>
      <c r="AA220" t="str">
        <f t="shared" si="116"/>
        <v/>
      </c>
      <c r="AB220" t="str">
        <f t="shared" si="117"/>
        <v/>
      </c>
      <c r="AC220" t="str">
        <f t="shared" si="118"/>
        <v/>
      </c>
      <c r="AD220" t="str">
        <f t="shared" si="119"/>
        <v/>
      </c>
      <c r="AE220" t="str">
        <f t="shared" si="120"/>
        <v/>
      </c>
      <c r="AF220" t="str">
        <f t="shared" si="121"/>
        <v/>
      </c>
      <c r="AG220" t="str" cm="1">
        <f t="array" ref="AG220">IF(AJ220="","",IFERROR(RIGHT(AF220,LEN(AF220)-MAX(ISNUMBER(--MID(AF220,_xlfn.SEQUENCE(LEN(AF220)),1))*_xlfn.SEQUENCE(LEN(AF220)))),""))</f>
        <v/>
      </c>
      <c r="AH220" t="str">
        <f t="shared" si="122"/>
        <v/>
      </c>
      <c r="AI220" s="27"/>
    </row>
    <row r="221" spans="2:35" ht="14.4">
      <c r="B221" t="str">
        <f>IF(
  ISBLANK(AJ221),
  "",
  IF(
    LEFT(AF221,1)="S",
    _xlfn.XLOOKUP(LEFT(AF221,3),'MKT name rule'!$B$2:$B$522,'MKT name rule'!$C$2:$C$522,"Not found") &amp; " " &amp; AF221,
    _xlfn.XLOOKUP(LEFT(AF221,3),'MKT name rule'!$B$2:$B$522,'MKT name rule'!$C$2:$C$522,"Not found") &amp; " " &amp; AH221
  )
)</f>
        <v/>
      </c>
      <c r="C221" t="str">
        <f t="shared" si="94"/>
        <v/>
      </c>
      <c r="D221" s="20" t="str">
        <f t="shared" si="95"/>
        <v/>
      </c>
      <c r="E221" s="20" t="str">
        <f t="shared" si="96"/>
        <v/>
      </c>
      <c r="F221" t="str">
        <f t="shared" si="123"/>
        <v/>
      </c>
      <c r="G221" t="str">
        <f t="shared" si="97"/>
        <v/>
      </c>
      <c r="H221" t="str">
        <f t="shared" si="98"/>
        <v/>
      </c>
      <c r="I221" t="str">
        <f t="shared" si="99"/>
        <v/>
      </c>
      <c r="J221" t="str">
        <f t="shared" si="100"/>
        <v/>
      </c>
      <c r="K221" t="str">
        <f t="shared" si="101"/>
        <v/>
      </c>
      <c r="L221" t="str">
        <f t="shared" si="102"/>
        <v/>
      </c>
      <c r="M221" t="str">
        <f t="shared" si="103"/>
        <v/>
      </c>
      <c r="N221" t="str">
        <f t="shared" si="104"/>
        <v/>
      </c>
      <c r="O221" t="str">
        <f t="shared" si="105"/>
        <v/>
      </c>
      <c r="P221" t="str">
        <f t="shared" si="106"/>
        <v/>
      </c>
      <c r="Q221" t="str">
        <f t="shared" si="107"/>
        <v/>
      </c>
      <c r="R221" t="str">
        <f t="shared" si="108"/>
        <v/>
      </c>
      <c r="S221" t="str">
        <f t="shared" si="109"/>
        <v/>
      </c>
      <c r="T221" t="str">
        <f t="shared" si="110"/>
        <v/>
      </c>
      <c r="U221" t="str">
        <f t="shared" si="111"/>
        <v/>
      </c>
      <c r="V221" t="str">
        <f t="shared" si="112"/>
        <v/>
      </c>
      <c r="W221" t="str">
        <f t="shared" si="113"/>
        <v/>
      </c>
      <c r="X221" t="str">
        <f t="shared" si="114"/>
        <v/>
      </c>
      <c r="Y221" t="str">
        <f t="shared" si="115"/>
        <v/>
      </c>
      <c r="Z221" t="str">
        <f t="shared" si="124"/>
        <v/>
      </c>
      <c r="AA221" t="str">
        <f t="shared" si="116"/>
        <v/>
      </c>
      <c r="AB221" t="str">
        <f t="shared" si="117"/>
        <v/>
      </c>
      <c r="AC221" t="str">
        <f t="shared" si="118"/>
        <v/>
      </c>
      <c r="AD221" t="str">
        <f t="shared" si="119"/>
        <v/>
      </c>
      <c r="AE221" t="str">
        <f t="shared" si="120"/>
        <v/>
      </c>
      <c r="AF221" t="str">
        <f t="shared" si="121"/>
        <v/>
      </c>
      <c r="AG221" t="str" cm="1">
        <f t="array" ref="AG221">IF(AJ221="","",IFERROR(RIGHT(AF221,LEN(AF221)-MAX(ISNUMBER(--MID(AF221,_xlfn.SEQUENCE(LEN(AF221)),1))*_xlfn.SEQUENCE(LEN(AF221)))),""))</f>
        <v/>
      </c>
      <c r="AH221" t="str">
        <f t="shared" si="122"/>
        <v/>
      </c>
      <c r="AI221" s="27"/>
    </row>
    <row r="222" spans="2:35" ht="14.4">
      <c r="B222" t="str">
        <f>IF(
  ISBLANK(AJ222),
  "",
  IF(
    LEFT(AF222,1)="S",
    _xlfn.XLOOKUP(LEFT(AF222,3),'MKT name rule'!$B$2:$B$522,'MKT name rule'!$C$2:$C$522,"Not found") &amp; " " &amp; AF222,
    _xlfn.XLOOKUP(LEFT(AF222,3),'MKT name rule'!$B$2:$B$522,'MKT name rule'!$C$2:$C$522,"Not found") &amp; " " &amp; AH222
  )
)</f>
        <v/>
      </c>
      <c r="C222" t="str">
        <f t="shared" si="94"/>
        <v/>
      </c>
      <c r="D222" s="20" t="str">
        <f t="shared" si="95"/>
        <v/>
      </c>
      <c r="E222" s="20" t="str">
        <f t="shared" si="96"/>
        <v/>
      </c>
      <c r="F222" t="str">
        <f t="shared" si="123"/>
        <v/>
      </c>
      <c r="G222" t="str">
        <f t="shared" si="97"/>
        <v/>
      </c>
      <c r="H222" t="str">
        <f t="shared" si="98"/>
        <v/>
      </c>
      <c r="I222" t="str">
        <f t="shared" si="99"/>
        <v/>
      </c>
      <c r="J222" t="str">
        <f t="shared" si="100"/>
        <v/>
      </c>
      <c r="K222" t="str">
        <f t="shared" si="101"/>
        <v/>
      </c>
      <c r="L222" t="str">
        <f t="shared" si="102"/>
        <v/>
      </c>
      <c r="M222" t="str">
        <f t="shared" si="103"/>
        <v/>
      </c>
      <c r="N222" t="str">
        <f t="shared" si="104"/>
        <v/>
      </c>
      <c r="O222" t="str">
        <f t="shared" si="105"/>
        <v/>
      </c>
      <c r="P222" t="str">
        <f t="shared" si="106"/>
        <v/>
      </c>
      <c r="Q222" t="str">
        <f t="shared" si="107"/>
        <v/>
      </c>
      <c r="R222" t="str">
        <f t="shared" si="108"/>
        <v/>
      </c>
      <c r="S222" t="str">
        <f t="shared" si="109"/>
        <v/>
      </c>
      <c r="T222" t="str">
        <f t="shared" si="110"/>
        <v/>
      </c>
      <c r="U222" t="str">
        <f t="shared" si="111"/>
        <v/>
      </c>
      <c r="V222" t="str">
        <f t="shared" si="112"/>
        <v/>
      </c>
      <c r="W222" t="str">
        <f t="shared" si="113"/>
        <v/>
      </c>
      <c r="X222" t="str">
        <f t="shared" si="114"/>
        <v/>
      </c>
      <c r="Y222" t="str">
        <f t="shared" si="115"/>
        <v/>
      </c>
      <c r="Z222" t="str">
        <f t="shared" si="124"/>
        <v/>
      </c>
      <c r="AA222" t="str">
        <f t="shared" si="116"/>
        <v/>
      </c>
      <c r="AB222" t="str">
        <f t="shared" si="117"/>
        <v/>
      </c>
      <c r="AC222" t="str">
        <f t="shared" si="118"/>
        <v/>
      </c>
      <c r="AD222" t="str">
        <f t="shared" si="119"/>
        <v/>
      </c>
      <c r="AE222" t="str">
        <f t="shared" si="120"/>
        <v/>
      </c>
      <c r="AF222" t="str">
        <f t="shared" si="121"/>
        <v/>
      </c>
      <c r="AG222" t="str" cm="1">
        <f t="array" ref="AG222">IF(AJ222="","",IFERROR(RIGHT(AF222,LEN(AF222)-MAX(ISNUMBER(--MID(AF222,_xlfn.SEQUENCE(LEN(AF222)),1))*_xlfn.SEQUENCE(LEN(AF222)))),""))</f>
        <v/>
      </c>
      <c r="AH222" t="str">
        <f t="shared" si="122"/>
        <v/>
      </c>
      <c r="AI222" s="27"/>
    </row>
    <row r="223" spans="2:35" ht="14.4">
      <c r="B223" t="str">
        <f>IF(
  ISBLANK(AJ223),
  "",
  IF(
    LEFT(AF223,1)="S",
    _xlfn.XLOOKUP(LEFT(AF223,3),'MKT name rule'!$B$2:$B$522,'MKT name rule'!$C$2:$C$522,"Not found") &amp; " " &amp; AF223,
    _xlfn.XLOOKUP(LEFT(AF223,3),'MKT name rule'!$B$2:$B$522,'MKT name rule'!$C$2:$C$522,"Not found") &amp; " " &amp; AH223
  )
)</f>
        <v/>
      </c>
      <c r="C223" t="str">
        <f t="shared" si="94"/>
        <v/>
      </c>
      <c r="D223" s="20" t="str">
        <f t="shared" si="95"/>
        <v/>
      </c>
      <c r="E223" s="20" t="str">
        <f t="shared" si="96"/>
        <v/>
      </c>
      <c r="F223" t="str">
        <f t="shared" si="123"/>
        <v/>
      </c>
      <c r="G223" t="str">
        <f t="shared" si="97"/>
        <v/>
      </c>
      <c r="H223" t="str">
        <f t="shared" si="98"/>
        <v/>
      </c>
      <c r="I223" t="str">
        <f t="shared" si="99"/>
        <v/>
      </c>
      <c r="J223" t="str">
        <f t="shared" si="100"/>
        <v/>
      </c>
      <c r="K223" t="str">
        <f t="shared" si="101"/>
        <v/>
      </c>
      <c r="L223" t="str">
        <f t="shared" si="102"/>
        <v/>
      </c>
      <c r="M223" t="str">
        <f t="shared" si="103"/>
        <v/>
      </c>
      <c r="N223" t="str">
        <f t="shared" si="104"/>
        <v/>
      </c>
      <c r="O223" t="str">
        <f t="shared" si="105"/>
        <v/>
      </c>
      <c r="P223" t="str">
        <f t="shared" si="106"/>
        <v/>
      </c>
      <c r="Q223" t="str">
        <f t="shared" si="107"/>
        <v/>
      </c>
      <c r="R223" t="str">
        <f t="shared" si="108"/>
        <v/>
      </c>
      <c r="S223" t="str">
        <f t="shared" si="109"/>
        <v/>
      </c>
      <c r="T223" t="str">
        <f t="shared" si="110"/>
        <v/>
      </c>
      <c r="U223" t="str">
        <f t="shared" si="111"/>
        <v/>
      </c>
      <c r="V223" t="str">
        <f t="shared" si="112"/>
        <v/>
      </c>
      <c r="W223" t="str">
        <f t="shared" si="113"/>
        <v/>
      </c>
      <c r="X223" t="str">
        <f t="shared" si="114"/>
        <v/>
      </c>
      <c r="Y223" t="str">
        <f t="shared" si="115"/>
        <v/>
      </c>
      <c r="Z223" t="str">
        <f t="shared" si="124"/>
        <v/>
      </c>
      <c r="AA223" t="str">
        <f t="shared" si="116"/>
        <v/>
      </c>
      <c r="AB223" t="str">
        <f t="shared" si="117"/>
        <v/>
      </c>
      <c r="AC223" t="str">
        <f t="shared" si="118"/>
        <v/>
      </c>
      <c r="AD223" t="str">
        <f t="shared" si="119"/>
        <v/>
      </c>
      <c r="AE223" t="str">
        <f t="shared" si="120"/>
        <v/>
      </c>
      <c r="AF223" t="str">
        <f t="shared" si="121"/>
        <v/>
      </c>
      <c r="AG223" t="str" cm="1">
        <f t="array" ref="AG223">IF(AJ223="","",IFERROR(RIGHT(AF223,LEN(AF223)-MAX(ISNUMBER(--MID(AF223,_xlfn.SEQUENCE(LEN(AF223)),1))*_xlfn.SEQUENCE(LEN(AF223)))),""))</f>
        <v/>
      </c>
      <c r="AH223" t="str">
        <f t="shared" si="122"/>
        <v/>
      </c>
      <c r="AI223" s="27"/>
    </row>
    <row r="224" spans="2:35" ht="14.4">
      <c r="B224" t="str">
        <f>IF(
  ISBLANK(AJ224),
  "",
  IF(
    LEFT(AF224,1)="S",
    _xlfn.XLOOKUP(LEFT(AF224,3),'MKT name rule'!$B$2:$B$522,'MKT name rule'!$C$2:$C$522,"Not found") &amp; " " &amp; AF224,
    _xlfn.XLOOKUP(LEFT(AF224,3),'MKT name rule'!$B$2:$B$522,'MKT name rule'!$C$2:$C$522,"Not found") &amp; " " &amp; AH224
  )
)</f>
        <v/>
      </c>
      <c r="C224" t="str">
        <f t="shared" si="94"/>
        <v/>
      </c>
      <c r="D224" s="20" t="str">
        <f t="shared" si="95"/>
        <v/>
      </c>
      <c r="E224" s="20" t="str">
        <f t="shared" si="96"/>
        <v/>
      </c>
      <c r="F224" t="str">
        <f t="shared" si="123"/>
        <v/>
      </c>
      <c r="G224" t="str">
        <f t="shared" si="97"/>
        <v/>
      </c>
      <c r="H224" t="str">
        <f t="shared" si="98"/>
        <v/>
      </c>
      <c r="I224" t="str">
        <f t="shared" si="99"/>
        <v/>
      </c>
      <c r="J224" t="str">
        <f t="shared" si="100"/>
        <v/>
      </c>
      <c r="K224" t="str">
        <f t="shared" si="101"/>
        <v/>
      </c>
      <c r="L224" t="str">
        <f t="shared" si="102"/>
        <v/>
      </c>
      <c r="M224" t="str">
        <f t="shared" si="103"/>
        <v/>
      </c>
      <c r="N224" t="str">
        <f t="shared" si="104"/>
        <v/>
      </c>
      <c r="O224" t="str">
        <f t="shared" si="105"/>
        <v/>
      </c>
      <c r="P224" t="str">
        <f t="shared" si="106"/>
        <v/>
      </c>
      <c r="Q224" t="str">
        <f t="shared" si="107"/>
        <v/>
      </c>
      <c r="R224" t="str">
        <f t="shared" si="108"/>
        <v/>
      </c>
      <c r="S224" t="str">
        <f t="shared" si="109"/>
        <v/>
      </c>
      <c r="T224" t="str">
        <f t="shared" si="110"/>
        <v/>
      </c>
      <c r="U224" t="str">
        <f t="shared" si="111"/>
        <v/>
      </c>
      <c r="V224" t="str">
        <f t="shared" si="112"/>
        <v/>
      </c>
      <c r="W224" t="str">
        <f t="shared" si="113"/>
        <v/>
      </c>
      <c r="X224" t="str">
        <f t="shared" si="114"/>
        <v/>
      </c>
      <c r="Y224" t="str">
        <f t="shared" si="115"/>
        <v/>
      </c>
      <c r="Z224" t="str">
        <f t="shared" si="124"/>
        <v/>
      </c>
      <c r="AA224" t="str">
        <f t="shared" si="116"/>
        <v/>
      </c>
      <c r="AB224" t="str">
        <f t="shared" si="117"/>
        <v/>
      </c>
      <c r="AC224" t="str">
        <f t="shared" si="118"/>
        <v/>
      </c>
      <c r="AD224" t="str">
        <f t="shared" si="119"/>
        <v/>
      </c>
      <c r="AE224" t="str">
        <f t="shared" si="120"/>
        <v/>
      </c>
      <c r="AF224" t="str">
        <f t="shared" si="121"/>
        <v/>
      </c>
      <c r="AG224" t="str" cm="1">
        <f t="array" ref="AG224">IF(AJ224="","",IFERROR(RIGHT(AF224,LEN(AF224)-MAX(ISNUMBER(--MID(AF224,_xlfn.SEQUENCE(LEN(AF224)),1))*_xlfn.SEQUENCE(LEN(AF224)))),""))</f>
        <v/>
      </c>
      <c r="AH224" t="str">
        <f t="shared" si="122"/>
        <v/>
      </c>
      <c r="AI224" s="27"/>
    </row>
    <row r="225" spans="2:35" ht="14.4">
      <c r="B225" t="str">
        <f>IF(
  ISBLANK(AJ225),
  "",
  IF(
    LEFT(AF225,1)="S",
    _xlfn.XLOOKUP(LEFT(AF225,3),'MKT name rule'!$B$2:$B$522,'MKT name rule'!$C$2:$C$522,"Not found") &amp; " " &amp; AF225,
    _xlfn.XLOOKUP(LEFT(AF225,3),'MKT name rule'!$B$2:$B$522,'MKT name rule'!$C$2:$C$522,"Not found") &amp; " " &amp; AH225
  )
)</f>
        <v/>
      </c>
      <c r="C225" t="str">
        <f t="shared" si="94"/>
        <v/>
      </c>
      <c r="D225" s="20" t="str">
        <f t="shared" si="95"/>
        <v/>
      </c>
      <c r="E225" s="20" t="str">
        <f t="shared" si="96"/>
        <v/>
      </c>
      <c r="F225" t="str">
        <f t="shared" si="123"/>
        <v/>
      </c>
      <c r="G225" t="str">
        <f t="shared" si="97"/>
        <v/>
      </c>
      <c r="H225" t="str">
        <f t="shared" si="98"/>
        <v/>
      </c>
      <c r="I225" t="str">
        <f t="shared" si="99"/>
        <v/>
      </c>
      <c r="J225" t="str">
        <f t="shared" si="100"/>
        <v/>
      </c>
      <c r="K225" t="str">
        <f t="shared" si="101"/>
        <v/>
      </c>
      <c r="L225" t="str">
        <f t="shared" si="102"/>
        <v/>
      </c>
      <c r="M225" t="str">
        <f t="shared" si="103"/>
        <v/>
      </c>
      <c r="N225" t="str">
        <f t="shared" si="104"/>
        <v/>
      </c>
      <c r="O225" t="str">
        <f t="shared" si="105"/>
        <v/>
      </c>
      <c r="P225" t="str">
        <f t="shared" si="106"/>
        <v/>
      </c>
      <c r="Q225" t="str">
        <f t="shared" si="107"/>
        <v/>
      </c>
      <c r="R225" t="str">
        <f t="shared" si="108"/>
        <v/>
      </c>
      <c r="S225" t="str">
        <f t="shared" si="109"/>
        <v/>
      </c>
      <c r="T225" t="str">
        <f t="shared" si="110"/>
        <v/>
      </c>
      <c r="U225" t="str">
        <f t="shared" si="111"/>
        <v/>
      </c>
      <c r="V225" t="str">
        <f t="shared" si="112"/>
        <v/>
      </c>
      <c r="W225" t="str">
        <f t="shared" si="113"/>
        <v/>
      </c>
      <c r="X225" t="str">
        <f t="shared" si="114"/>
        <v/>
      </c>
      <c r="Y225" t="str">
        <f t="shared" si="115"/>
        <v/>
      </c>
      <c r="Z225" t="str">
        <f t="shared" si="124"/>
        <v/>
      </c>
      <c r="AA225" t="str">
        <f t="shared" si="116"/>
        <v/>
      </c>
      <c r="AB225" t="str">
        <f t="shared" si="117"/>
        <v/>
      </c>
      <c r="AC225" t="str">
        <f t="shared" si="118"/>
        <v/>
      </c>
      <c r="AD225" t="str">
        <f t="shared" si="119"/>
        <v/>
      </c>
      <c r="AE225" t="str">
        <f t="shared" si="120"/>
        <v/>
      </c>
      <c r="AF225" t="str">
        <f t="shared" si="121"/>
        <v/>
      </c>
      <c r="AG225" t="str" cm="1">
        <f t="array" ref="AG225">IF(AJ225="","",IFERROR(RIGHT(AF225,LEN(AF225)-MAX(ISNUMBER(--MID(AF225,_xlfn.SEQUENCE(LEN(AF225)),1))*_xlfn.SEQUENCE(LEN(AF225)))),""))</f>
        <v/>
      </c>
      <c r="AH225" t="str">
        <f t="shared" si="122"/>
        <v/>
      </c>
      <c r="AI225" s="27"/>
    </row>
    <row r="226" spans="2:35" ht="14.4">
      <c r="B226" t="str">
        <f>IF(
  ISBLANK(AJ226),
  "",
  IF(
    LEFT(AF226,1)="S",
    _xlfn.XLOOKUP(LEFT(AF226,3),'MKT name rule'!$B$2:$B$522,'MKT name rule'!$C$2:$C$522,"Not found") &amp; " " &amp; AF226,
    _xlfn.XLOOKUP(LEFT(AF226,3),'MKT name rule'!$B$2:$B$522,'MKT name rule'!$C$2:$C$522,"Not found") &amp; " " &amp; AH226
  )
)</f>
        <v/>
      </c>
      <c r="C226" t="str">
        <f t="shared" si="94"/>
        <v/>
      </c>
      <c r="D226" s="20" t="str">
        <f t="shared" si="95"/>
        <v/>
      </c>
      <c r="E226" s="20" t="str">
        <f t="shared" si="96"/>
        <v/>
      </c>
      <c r="F226" t="str">
        <f t="shared" si="123"/>
        <v/>
      </c>
      <c r="G226" t="str">
        <f t="shared" si="97"/>
        <v/>
      </c>
      <c r="H226" t="str">
        <f t="shared" si="98"/>
        <v/>
      </c>
      <c r="I226" t="str">
        <f t="shared" si="99"/>
        <v/>
      </c>
      <c r="J226" t="str">
        <f t="shared" si="100"/>
        <v/>
      </c>
      <c r="K226" t="str">
        <f t="shared" si="101"/>
        <v/>
      </c>
      <c r="L226" t="str">
        <f t="shared" si="102"/>
        <v/>
      </c>
      <c r="M226" t="str">
        <f t="shared" si="103"/>
        <v/>
      </c>
      <c r="N226" t="str">
        <f t="shared" si="104"/>
        <v/>
      </c>
      <c r="O226" t="str">
        <f t="shared" si="105"/>
        <v/>
      </c>
      <c r="P226" t="str">
        <f t="shared" si="106"/>
        <v/>
      </c>
      <c r="Q226" t="str">
        <f t="shared" si="107"/>
        <v/>
      </c>
      <c r="R226" t="str">
        <f t="shared" si="108"/>
        <v/>
      </c>
      <c r="S226" t="str">
        <f t="shared" si="109"/>
        <v/>
      </c>
      <c r="T226" t="str">
        <f t="shared" si="110"/>
        <v/>
      </c>
      <c r="U226" t="str">
        <f t="shared" si="111"/>
        <v/>
      </c>
      <c r="V226" t="str">
        <f t="shared" si="112"/>
        <v/>
      </c>
      <c r="W226" t="str">
        <f t="shared" si="113"/>
        <v/>
      </c>
      <c r="X226" t="str">
        <f t="shared" si="114"/>
        <v/>
      </c>
      <c r="Y226" t="str">
        <f t="shared" si="115"/>
        <v/>
      </c>
      <c r="Z226" t="str">
        <f t="shared" si="124"/>
        <v/>
      </c>
      <c r="AA226" t="str">
        <f t="shared" si="116"/>
        <v/>
      </c>
      <c r="AB226" t="str">
        <f t="shared" si="117"/>
        <v/>
      </c>
      <c r="AC226" t="str">
        <f t="shared" si="118"/>
        <v/>
      </c>
      <c r="AD226" t="str">
        <f t="shared" si="119"/>
        <v/>
      </c>
      <c r="AE226" t="str">
        <f t="shared" si="120"/>
        <v/>
      </c>
      <c r="AF226" t="str">
        <f t="shared" si="121"/>
        <v/>
      </c>
      <c r="AG226" t="str" cm="1">
        <f t="array" ref="AG226">IF(AJ226="","",IFERROR(RIGHT(AF226,LEN(AF226)-MAX(ISNUMBER(--MID(AF226,_xlfn.SEQUENCE(LEN(AF226)),1))*_xlfn.SEQUENCE(LEN(AF226)))),""))</f>
        <v/>
      </c>
      <c r="AH226" t="str">
        <f t="shared" si="122"/>
        <v/>
      </c>
      <c r="AI226" s="27"/>
    </row>
    <row r="227" spans="2:35" ht="14.4">
      <c r="B227" t="str">
        <f>IF(
  ISBLANK(AJ227),
  "",
  IF(
    LEFT(AF227,1)="S",
    _xlfn.XLOOKUP(LEFT(AF227,3),'MKT name rule'!$B$2:$B$522,'MKT name rule'!$C$2:$C$522,"Not found") &amp; " " &amp; AF227,
    _xlfn.XLOOKUP(LEFT(AF227,3),'MKT name rule'!$B$2:$B$522,'MKT name rule'!$C$2:$C$522,"Not found") &amp; " " &amp; AH227
  )
)</f>
        <v/>
      </c>
      <c r="C227" t="str">
        <f t="shared" si="94"/>
        <v/>
      </c>
      <c r="D227" s="20" t="str">
        <f t="shared" si="95"/>
        <v/>
      </c>
      <c r="E227" s="20" t="str">
        <f t="shared" si="96"/>
        <v/>
      </c>
      <c r="F227" t="str">
        <f t="shared" si="123"/>
        <v/>
      </c>
      <c r="G227" t="str">
        <f t="shared" si="97"/>
        <v/>
      </c>
      <c r="H227" t="str">
        <f t="shared" si="98"/>
        <v/>
      </c>
      <c r="I227" t="str">
        <f t="shared" si="99"/>
        <v/>
      </c>
      <c r="J227" t="str">
        <f t="shared" si="100"/>
        <v/>
      </c>
      <c r="K227" t="str">
        <f t="shared" si="101"/>
        <v/>
      </c>
      <c r="L227" t="str">
        <f t="shared" si="102"/>
        <v/>
      </c>
      <c r="M227" t="str">
        <f t="shared" si="103"/>
        <v/>
      </c>
      <c r="N227" t="str">
        <f t="shared" si="104"/>
        <v/>
      </c>
      <c r="O227" t="str">
        <f t="shared" si="105"/>
        <v/>
      </c>
      <c r="P227" t="str">
        <f t="shared" si="106"/>
        <v/>
      </c>
      <c r="Q227" t="str">
        <f t="shared" si="107"/>
        <v/>
      </c>
      <c r="R227" t="str">
        <f t="shared" si="108"/>
        <v/>
      </c>
      <c r="S227" t="str">
        <f t="shared" si="109"/>
        <v/>
      </c>
      <c r="T227" t="str">
        <f t="shared" si="110"/>
        <v/>
      </c>
      <c r="U227" t="str">
        <f t="shared" si="111"/>
        <v/>
      </c>
      <c r="V227" t="str">
        <f t="shared" si="112"/>
        <v/>
      </c>
      <c r="W227" t="str">
        <f t="shared" si="113"/>
        <v/>
      </c>
      <c r="X227" t="str">
        <f t="shared" si="114"/>
        <v/>
      </c>
      <c r="Y227" t="str">
        <f t="shared" si="115"/>
        <v/>
      </c>
      <c r="Z227" t="str">
        <f t="shared" si="124"/>
        <v/>
      </c>
      <c r="AA227" t="str">
        <f t="shared" si="116"/>
        <v/>
      </c>
      <c r="AB227" t="str">
        <f t="shared" si="117"/>
        <v/>
      </c>
      <c r="AC227" t="str">
        <f t="shared" si="118"/>
        <v/>
      </c>
      <c r="AD227" t="str">
        <f t="shared" si="119"/>
        <v/>
      </c>
      <c r="AE227" t="str">
        <f t="shared" si="120"/>
        <v/>
      </c>
      <c r="AF227" t="str">
        <f t="shared" si="121"/>
        <v/>
      </c>
      <c r="AG227" t="str" cm="1">
        <f t="array" ref="AG227">IF(AJ227="","",IFERROR(RIGHT(AF227,LEN(AF227)-MAX(ISNUMBER(--MID(AF227,_xlfn.SEQUENCE(LEN(AF227)),1))*_xlfn.SEQUENCE(LEN(AF227)))),""))</f>
        <v/>
      </c>
      <c r="AH227" t="str">
        <f t="shared" si="122"/>
        <v/>
      </c>
      <c r="AI227" s="27"/>
    </row>
    <row r="228" spans="2:35" ht="14.4">
      <c r="B228" t="str">
        <f>IF(
  ISBLANK(AJ228),
  "",
  IF(
    LEFT(AF228,1)="S",
    _xlfn.XLOOKUP(LEFT(AF228,3),'MKT name rule'!$B$2:$B$522,'MKT name rule'!$C$2:$C$522,"Not found") &amp; " " &amp; AF228,
    _xlfn.XLOOKUP(LEFT(AF228,3),'MKT name rule'!$B$2:$B$522,'MKT name rule'!$C$2:$C$522,"Not found") &amp; " " &amp; AH228
  )
)</f>
        <v/>
      </c>
      <c r="C228" t="str">
        <f t="shared" si="94"/>
        <v/>
      </c>
      <c r="D228" s="20" t="str">
        <f t="shared" si="95"/>
        <v/>
      </c>
      <c r="E228" s="20" t="str">
        <f t="shared" si="96"/>
        <v/>
      </c>
      <c r="F228" t="str">
        <f t="shared" si="123"/>
        <v/>
      </c>
      <c r="G228" t="str">
        <f t="shared" si="97"/>
        <v/>
      </c>
      <c r="H228" t="str">
        <f t="shared" si="98"/>
        <v/>
      </c>
      <c r="I228" t="str">
        <f t="shared" si="99"/>
        <v/>
      </c>
      <c r="J228" t="str">
        <f t="shared" si="100"/>
        <v/>
      </c>
      <c r="K228" t="str">
        <f t="shared" si="101"/>
        <v/>
      </c>
      <c r="L228" t="str">
        <f t="shared" si="102"/>
        <v/>
      </c>
      <c r="M228" t="str">
        <f t="shared" si="103"/>
        <v/>
      </c>
      <c r="N228" t="str">
        <f t="shared" si="104"/>
        <v/>
      </c>
      <c r="O228" t="str">
        <f t="shared" si="105"/>
        <v/>
      </c>
      <c r="P228" t="str">
        <f t="shared" si="106"/>
        <v/>
      </c>
      <c r="Q228" t="str">
        <f t="shared" si="107"/>
        <v/>
      </c>
      <c r="R228" t="str">
        <f t="shared" si="108"/>
        <v/>
      </c>
      <c r="S228" t="str">
        <f t="shared" si="109"/>
        <v/>
      </c>
      <c r="T228" t="str">
        <f t="shared" si="110"/>
        <v/>
      </c>
      <c r="U228" t="str">
        <f t="shared" si="111"/>
        <v/>
      </c>
      <c r="V228" t="str">
        <f t="shared" si="112"/>
        <v/>
      </c>
      <c r="W228" t="str">
        <f t="shared" si="113"/>
        <v/>
      </c>
      <c r="X228" t="str">
        <f t="shared" si="114"/>
        <v/>
      </c>
      <c r="Y228" t="str">
        <f t="shared" si="115"/>
        <v/>
      </c>
      <c r="Z228" t="str">
        <f t="shared" si="124"/>
        <v/>
      </c>
      <c r="AA228" t="str">
        <f t="shared" si="116"/>
        <v/>
      </c>
      <c r="AB228" t="str">
        <f t="shared" si="117"/>
        <v/>
      </c>
      <c r="AC228" t="str">
        <f t="shared" si="118"/>
        <v/>
      </c>
      <c r="AD228" t="str">
        <f t="shared" si="119"/>
        <v/>
      </c>
      <c r="AE228" t="str">
        <f t="shared" si="120"/>
        <v/>
      </c>
      <c r="AF228" t="str">
        <f t="shared" si="121"/>
        <v/>
      </c>
      <c r="AG228" t="str" cm="1">
        <f t="array" ref="AG228">IF(AJ228="","",IFERROR(RIGHT(AF228,LEN(AF228)-MAX(ISNUMBER(--MID(AF228,_xlfn.SEQUENCE(LEN(AF228)),1))*_xlfn.SEQUENCE(LEN(AF228)))),""))</f>
        <v/>
      </c>
      <c r="AH228" t="str">
        <f t="shared" si="122"/>
        <v/>
      </c>
      <c r="AI228" s="27"/>
    </row>
    <row r="229" spans="2:35" ht="14.4">
      <c r="B229" t="str">
        <f>IF(
  ISBLANK(AJ229),
  "",
  IF(
    LEFT(AF229,1)="S",
    _xlfn.XLOOKUP(LEFT(AF229,3),'MKT name rule'!$B$2:$B$522,'MKT name rule'!$C$2:$C$522,"Not found") &amp; " " &amp; AF229,
    _xlfn.XLOOKUP(LEFT(AF229,3),'MKT name rule'!$B$2:$B$522,'MKT name rule'!$C$2:$C$522,"Not found") &amp; " " &amp; AH229
  )
)</f>
        <v/>
      </c>
      <c r="C229" t="str">
        <f t="shared" si="94"/>
        <v/>
      </c>
      <c r="D229" s="20" t="str">
        <f t="shared" si="95"/>
        <v/>
      </c>
      <c r="E229" s="20" t="str">
        <f t="shared" si="96"/>
        <v/>
      </c>
      <c r="F229" t="str">
        <f t="shared" si="123"/>
        <v/>
      </c>
      <c r="G229" t="str">
        <f t="shared" si="97"/>
        <v/>
      </c>
      <c r="H229" t="str">
        <f t="shared" si="98"/>
        <v/>
      </c>
      <c r="I229" t="str">
        <f t="shared" si="99"/>
        <v/>
      </c>
      <c r="J229" t="str">
        <f t="shared" si="100"/>
        <v/>
      </c>
      <c r="K229" t="str">
        <f t="shared" si="101"/>
        <v/>
      </c>
      <c r="L229" t="str">
        <f t="shared" si="102"/>
        <v/>
      </c>
      <c r="M229" t="str">
        <f t="shared" si="103"/>
        <v/>
      </c>
      <c r="N229" t="str">
        <f t="shared" si="104"/>
        <v/>
      </c>
      <c r="O229" t="str">
        <f t="shared" si="105"/>
        <v/>
      </c>
      <c r="P229" t="str">
        <f t="shared" si="106"/>
        <v/>
      </c>
      <c r="Q229" t="str">
        <f t="shared" si="107"/>
        <v/>
      </c>
      <c r="R229" t="str">
        <f t="shared" si="108"/>
        <v/>
      </c>
      <c r="S229" t="str">
        <f t="shared" si="109"/>
        <v/>
      </c>
      <c r="T229" t="str">
        <f t="shared" si="110"/>
        <v/>
      </c>
      <c r="U229" t="str">
        <f t="shared" si="111"/>
        <v/>
      </c>
      <c r="V229" t="str">
        <f t="shared" si="112"/>
        <v/>
      </c>
      <c r="W229" t="str">
        <f t="shared" si="113"/>
        <v/>
      </c>
      <c r="X229" t="str">
        <f t="shared" si="114"/>
        <v/>
      </c>
      <c r="Y229" t="str">
        <f t="shared" si="115"/>
        <v/>
      </c>
      <c r="Z229" t="str">
        <f t="shared" si="124"/>
        <v/>
      </c>
      <c r="AA229" t="str">
        <f t="shared" si="116"/>
        <v/>
      </c>
      <c r="AB229" t="str">
        <f t="shared" si="117"/>
        <v/>
      </c>
      <c r="AC229" t="str">
        <f t="shared" si="118"/>
        <v/>
      </c>
      <c r="AD229" t="str">
        <f t="shared" si="119"/>
        <v/>
      </c>
      <c r="AE229" t="str">
        <f t="shared" si="120"/>
        <v/>
      </c>
      <c r="AF229" t="str">
        <f t="shared" si="121"/>
        <v/>
      </c>
      <c r="AG229" t="str" cm="1">
        <f t="array" ref="AG229">IF(AJ229="","",IFERROR(RIGHT(AF229,LEN(AF229)-MAX(ISNUMBER(--MID(AF229,_xlfn.SEQUENCE(LEN(AF229)),1))*_xlfn.SEQUENCE(LEN(AF229)))),""))</f>
        <v/>
      </c>
      <c r="AH229" t="str">
        <f t="shared" si="122"/>
        <v/>
      </c>
      <c r="AI229" s="27"/>
    </row>
    <row r="230" spans="2:35" ht="14.4">
      <c r="B230" t="str">
        <f>IF(
  ISBLANK(AJ230),
  "",
  IF(
    LEFT(AF230,1)="S",
    _xlfn.XLOOKUP(LEFT(AF230,3),'MKT name rule'!$B$2:$B$522,'MKT name rule'!$C$2:$C$522,"Not found") &amp; " " &amp; AF230,
    _xlfn.XLOOKUP(LEFT(AF230,3),'MKT name rule'!$B$2:$B$522,'MKT name rule'!$C$2:$C$522,"Not found") &amp; " " &amp; AH230
  )
)</f>
        <v/>
      </c>
      <c r="C230" t="str">
        <f t="shared" si="94"/>
        <v/>
      </c>
      <c r="D230" s="20" t="str">
        <f t="shared" si="95"/>
        <v/>
      </c>
      <c r="E230" s="20" t="str">
        <f t="shared" si="96"/>
        <v/>
      </c>
      <c r="F230" t="str">
        <f t="shared" si="123"/>
        <v/>
      </c>
      <c r="G230" t="str">
        <f t="shared" si="97"/>
        <v/>
      </c>
      <c r="H230" t="str">
        <f t="shared" si="98"/>
        <v/>
      </c>
      <c r="I230" t="str">
        <f t="shared" si="99"/>
        <v/>
      </c>
      <c r="J230" t="str">
        <f t="shared" si="100"/>
        <v/>
      </c>
      <c r="K230" t="str">
        <f t="shared" si="101"/>
        <v/>
      </c>
      <c r="L230" t="str">
        <f t="shared" si="102"/>
        <v/>
      </c>
      <c r="M230" t="str">
        <f t="shared" si="103"/>
        <v/>
      </c>
      <c r="N230" t="str">
        <f t="shared" si="104"/>
        <v/>
      </c>
      <c r="O230" t="str">
        <f t="shared" si="105"/>
        <v/>
      </c>
      <c r="P230" t="str">
        <f t="shared" si="106"/>
        <v/>
      </c>
      <c r="Q230" t="str">
        <f t="shared" si="107"/>
        <v/>
      </c>
      <c r="R230" t="str">
        <f t="shared" si="108"/>
        <v/>
      </c>
      <c r="S230" t="str">
        <f t="shared" si="109"/>
        <v/>
      </c>
      <c r="T230" t="str">
        <f t="shared" si="110"/>
        <v/>
      </c>
      <c r="U230" t="str">
        <f t="shared" si="111"/>
        <v/>
      </c>
      <c r="V230" t="str">
        <f t="shared" si="112"/>
        <v/>
      </c>
      <c r="W230" t="str">
        <f t="shared" si="113"/>
        <v/>
      </c>
      <c r="X230" t="str">
        <f t="shared" si="114"/>
        <v/>
      </c>
      <c r="Y230" t="str">
        <f t="shared" si="115"/>
        <v/>
      </c>
      <c r="Z230" t="str">
        <f t="shared" si="124"/>
        <v/>
      </c>
      <c r="AA230" t="str">
        <f t="shared" si="116"/>
        <v/>
      </c>
      <c r="AB230" t="str">
        <f t="shared" si="117"/>
        <v/>
      </c>
      <c r="AC230" t="str">
        <f t="shared" si="118"/>
        <v/>
      </c>
      <c r="AD230" t="str">
        <f t="shared" si="119"/>
        <v/>
      </c>
      <c r="AE230" t="str">
        <f t="shared" si="120"/>
        <v/>
      </c>
      <c r="AF230" t="str">
        <f t="shared" si="121"/>
        <v/>
      </c>
      <c r="AG230" t="str" cm="1">
        <f t="array" ref="AG230">IF(AJ230="","",IFERROR(RIGHT(AF230,LEN(AF230)-MAX(ISNUMBER(--MID(AF230,_xlfn.SEQUENCE(LEN(AF230)),1))*_xlfn.SEQUENCE(LEN(AF230)))),""))</f>
        <v/>
      </c>
      <c r="AH230" t="str">
        <f t="shared" si="122"/>
        <v/>
      </c>
      <c r="AI230" s="27"/>
    </row>
    <row r="231" spans="2:35" ht="14.4">
      <c r="B231" t="str">
        <f>IF(
  ISBLANK(AJ231),
  "",
  IF(
    LEFT(AF231,1)="S",
    _xlfn.XLOOKUP(LEFT(AF231,3),'MKT name rule'!$B$2:$B$522,'MKT name rule'!$C$2:$C$522,"Not found") &amp; " " &amp; AF231,
    _xlfn.XLOOKUP(LEFT(AF231,3),'MKT name rule'!$B$2:$B$522,'MKT name rule'!$C$2:$C$522,"Not found") &amp; " " &amp; AH231
  )
)</f>
        <v/>
      </c>
      <c r="C231" t="str">
        <f t="shared" si="94"/>
        <v/>
      </c>
      <c r="D231" s="20" t="str">
        <f t="shared" si="95"/>
        <v/>
      </c>
      <c r="E231" s="20" t="str">
        <f t="shared" si="96"/>
        <v/>
      </c>
      <c r="F231" t="str">
        <f t="shared" si="123"/>
        <v/>
      </c>
      <c r="G231" t="str">
        <f t="shared" si="97"/>
        <v/>
      </c>
      <c r="H231" t="str">
        <f t="shared" si="98"/>
        <v/>
      </c>
      <c r="I231" t="str">
        <f t="shared" si="99"/>
        <v/>
      </c>
      <c r="J231" t="str">
        <f t="shared" si="100"/>
        <v/>
      </c>
      <c r="K231" t="str">
        <f t="shared" si="101"/>
        <v/>
      </c>
      <c r="L231" t="str">
        <f t="shared" si="102"/>
        <v/>
      </c>
      <c r="M231" t="str">
        <f t="shared" si="103"/>
        <v/>
      </c>
      <c r="N231" t="str">
        <f t="shared" si="104"/>
        <v/>
      </c>
      <c r="O231" t="str">
        <f t="shared" si="105"/>
        <v/>
      </c>
      <c r="P231" t="str">
        <f t="shared" si="106"/>
        <v/>
      </c>
      <c r="Q231" t="str">
        <f t="shared" si="107"/>
        <v/>
      </c>
      <c r="R231" t="str">
        <f t="shared" si="108"/>
        <v/>
      </c>
      <c r="S231" t="str">
        <f t="shared" si="109"/>
        <v/>
      </c>
      <c r="T231" t="str">
        <f t="shared" si="110"/>
        <v/>
      </c>
      <c r="U231" t="str">
        <f t="shared" si="111"/>
        <v/>
      </c>
      <c r="V231" t="str">
        <f t="shared" si="112"/>
        <v/>
      </c>
      <c r="W231" t="str">
        <f t="shared" si="113"/>
        <v/>
      </c>
      <c r="X231" t="str">
        <f t="shared" si="114"/>
        <v/>
      </c>
      <c r="Y231" t="str">
        <f t="shared" si="115"/>
        <v/>
      </c>
      <c r="Z231" t="str">
        <f t="shared" si="124"/>
        <v/>
      </c>
      <c r="AA231" t="str">
        <f t="shared" si="116"/>
        <v/>
      </c>
      <c r="AB231" t="str">
        <f t="shared" si="117"/>
        <v/>
      </c>
      <c r="AC231" t="str">
        <f t="shared" si="118"/>
        <v/>
      </c>
      <c r="AD231" t="str">
        <f t="shared" si="119"/>
        <v/>
      </c>
      <c r="AE231" t="str">
        <f t="shared" si="120"/>
        <v/>
      </c>
      <c r="AF231" t="str">
        <f t="shared" si="121"/>
        <v/>
      </c>
      <c r="AG231" t="str" cm="1">
        <f t="array" ref="AG231">IF(AJ231="","",IFERROR(RIGHT(AF231,LEN(AF231)-MAX(ISNUMBER(--MID(AF231,_xlfn.SEQUENCE(LEN(AF231)),1))*_xlfn.SEQUENCE(LEN(AF231)))),""))</f>
        <v/>
      </c>
      <c r="AH231" t="str">
        <f t="shared" si="122"/>
        <v/>
      </c>
      <c r="AI231" s="27"/>
    </row>
    <row r="232" spans="2:35" ht="14.4">
      <c r="B232" t="str">
        <f>IF(
  ISBLANK(AJ232),
  "",
  IF(
    LEFT(AF232,1)="S",
    _xlfn.XLOOKUP(LEFT(AF232,3),'MKT name rule'!$B$2:$B$522,'MKT name rule'!$C$2:$C$522,"Not found") &amp; " " &amp; AF232,
    _xlfn.XLOOKUP(LEFT(AF232,3),'MKT name rule'!$B$2:$B$522,'MKT name rule'!$C$2:$C$522,"Not found") &amp; " " &amp; AH232
  )
)</f>
        <v/>
      </c>
      <c r="C232" t="str">
        <f t="shared" si="94"/>
        <v/>
      </c>
      <c r="D232" s="20" t="str">
        <f t="shared" si="95"/>
        <v/>
      </c>
      <c r="E232" s="20" t="str">
        <f t="shared" si="96"/>
        <v/>
      </c>
      <c r="F232" t="str">
        <f t="shared" si="123"/>
        <v/>
      </c>
      <c r="G232" t="str">
        <f t="shared" si="97"/>
        <v/>
      </c>
      <c r="H232" t="str">
        <f t="shared" si="98"/>
        <v/>
      </c>
      <c r="I232" t="str">
        <f t="shared" si="99"/>
        <v/>
      </c>
      <c r="J232" t="str">
        <f t="shared" si="100"/>
        <v/>
      </c>
      <c r="K232" t="str">
        <f t="shared" si="101"/>
        <v/>
      </c>
      <c r="L232" t="str">
        <f t="shared" si="102"/>
        <v/>
      </c>
      <c r="M232" t="str">
        <f t="shared" si="103"/>
        <v/>
      </c>
      <c r="N232" t="str">
        <f t="shared" si="104"/>
        <v/>
      </c>
      <c r="O232" t="str">
        <f t="shared" si="105"/>
        <v/>
      </c>
      <c r="P232" t="str">
        <f t="shared" si="106"/>
        <v/>
      </c>
      <c r="Q232" t="str">
        <f t="shared" si="107"/>
        <v/>
      </c>
      <c r="R232" t="str">
        <f t="shared" si="108"/>
        <v/>
      </c>
      <c r="S232" t="str">
        <f t="shared" si="109"/>
        <v/>
      </c>
      <c r="T232" t="str">
        <f t="shared" si="110"/>
        <v/>
      </c>
      <c r="U232" t="str">
        <f t="shared" si="111"/>
        <v/>
      </c>
      <c r="V232" t="str">
        <f t="shared" si="112"/>
        <v/>
      </c>
      <c r="W232" t="str">
        <f t="shared" si="113"/>
        <v/>
      </c>
      <c r="X232" t="str">
        <f t="shared" si="114"/>
        <v/>
      </c>
      <c r="Y232" t="str">
        <f t="shared" si="115"/>
        <v/>
      </c>
      <c r="Z232" t="str">
        <f t="shared" si="124"/>
        <v/>
      </c>
      <c r="AA232" t="str">
        <f t="shared" si="116"/>
        <v/>
      </c>
      <c r="AB232" t="str">
        <f t="shared" si="117"/>
        <v/>
      </c>
      <c r="AC232" t="str">
        <f t="shared" si="118"/>
        <v/>
      </c>
      <c r="AD232" t="str">
        <f t="shared" si="119"/>
        <v/>
      </c>
      <c r="AE232" t="str">
        <f t="shared" si="120"/>
        <v/>
      </c>
      <c r="AF232" t="str">
        <f t="shared" si="121"/>
        <v/>
      </c>
      <c r="AG232" t="str" cm="1">
        <f t="array" ref="AG232">IF(AJ232="","",IFERROR(RIGHT(AF232,LEN(AF232)-MAX(ISNUMBER(--MID(AF232,_xlfn.SEQUENCE(LEN(AF232)),1))*_xlfn.SEQUENCE(LEN(AF232)))),""))</f>
        <v/>
      </c>
      <c r="AH232" t="str">
        <f t="shared" si="122"/>
        <v/>
      </c>
      <c r="AI232" s="27"/>
    </row>
    <row r="233" spans="2:35" ht="14.4">
      <c r="B233" t="str">
        <f>IF(
  ISBLANK(AJ233),
  "",
  IF(
    LEFT(AF233,1)="S",
    _xlfn.XLOOKUP(LEFT(AF233,3),'MKT name rule'!$B$2:$B$522,'MKT name rule'!$C$2:$C$522,"Not found") &amp; " " &amp; AF233,
    _xlfn.XLOOKUP(LEFT(AF233,3),'MKT name rule'!$B$2:$B$522,'MKT name rule'!$C$2:$C$522,"Not found") &amp; " " &amp; AH233
  )
)</f>
        <v/>
      </c>
      <c r="C233" t="str">
        <f t="shared" si="94"/>
        <v/>
      </c>
      <c r="D233" s="20" t="str">
        <f t="shared" si="95"/>
        <v/>
      </c>
      <c r="E233" s="20" t="str">
        <f t="shared" si="96"/>
        <v/>
      </c>
      <c r="F233" t="str">
        <f t="shared" si="123"/>
        <v/>
      </c>
      <c r="G233" t="str">
        <f t="shared" si="97"/>
        <v/>
      </c>
      <c r="H233" t="str">
        <f t="shared" si="98"/>
        <v/>
      </c>
      <c r="I233" t="str">
        <f t="shared" si="99"/>
        <v/>
      </c>
      <c r="J233" t="str">
        <f t="shared" si="100"/>
        <v/>
      </c>
      <c r="K233" t="str">
        <f t="shared" si="101"/>
        <v/>
      </c>
      <c r="L233" t="str">
        <f t="shared" si="102"/>
        <v/>
      </c>
      <c r="M233" t="str">
        <f t="shared" si="103"/>
        <v/>
      </c>
      <c r="N233" t="str">
        <f t="shared" si="104"/>
        <v/>
      </c>
      <c r="O233" t="str">
        <f t="shared" si="105"/>
        <v/>
      </c>
      <c r="P233" t="str">
        <f t="shared" si="106"/>
        <v/>
      </c>
      <c r="Q233" t="str">
        <f t="shared" si="107"/>
        <v/>
      </c>
      <c r="R233" t="str">
        <f t="shared" si="108"/>
        <v/>
      </c>
      <c r="S233" t="str">
        <f t="shared" si="109"/>
        <v/>
      </c>
      <c r="T233" t="str">
        <f t="shared" si="110"/>
        <v/>
      </c>
      <c r="U233" t="str">
        <f t="shared" si="111"/>
        <v/>
      </c>
      <c r="V233" t="str">
        <f t="shared" si="112"/>
        <v/>
      </c>
      <c r="W233" t="str">
        <f t="shared" si="113"/>
        <v/>
      </c>
      <c r="X233" t="str">
        <f t="shared" si="114"/>
        <v/>
      </c>
      <c r="Y233" t="str">
        <f t="shared" si="115"/>
        <v/>
      </c>
      <c r="Z233" t="str">
        <f t="shared" si="124"/>
        <v/>
      </c>
      <c r="AA233" t="str">
        <f t="shared" si="116"/>
        <v/>
      </c>
      <c r="AB233" t="str">
        <f t="shared" si="117"/>
        <v/>
      </c>
      <c r="AC233" t="str">
        <f t="shared" si="118"/>
        <v/>
      </c>
      <c r="AD233" t="str">
        <f t="shared" si="119"/>
        <v/>
      </c>
      <c r="AE233" t="str">
        <f t="shared" si="120"/>
        <v/>
      </c>
      <c r="AF233" t="str">
        <f t="shared" si="121"/>
        <v/>
      </c>
      <c r="AG233" t="str" cm="1">
        <f t="array" ref="AG233">IF(AJ233="","",IFERROR(RIGHT(AF233,LEN(AF233)-MAX(ISNUMBER(--MID(AF233,_xlfn.SEQUENCE(LEN(AF233)),1))*_xlfn.SEQUENCE(LEN(AF233)))),""))</f>
        <v/>
      </c>
      <c r="AH233" t="str">
        <f t="shared" si="122"/>
        <v/>
      </c>
      <c r="AI233" s="27"/>
    </row>
    <row r="234" spans="2:35" ht="14.4">
      <c r="B234" t="str">
        <f>IF(
  ISBLANK(AJ234),
  "",
  IF(
    LEFT(AF234,1)="S",
    _xlfn.XLOOKUP(LEFT(AF234,3),'MKT name rule'!$B$2:$B$522,'MKT name rule'!$C$2:$C$522,"Not found") &amp; " " &amp; AF234,
    _xlfn.XLOOKUP(LEFT(AF234,3),'MKT name rule'!$B$2:$B$522,'MKT name rule'!$C$2:$C$522,"Not found") &amp; " " &amp; AH234
  )
)</f>
        <v/>
      </c>
      <c r="C234" t="str">
        <f t="shared" si="94"/>
        <v/>
      </c>
      <c r="D234" s="20" t="str">
        <f t="shared" si="95"/>
        <v/>
      </c>
      <c r="E234" s="20" t="str">
        <f t="shared" si="96"/>
        <v/>
      </c>
      <c r="F234" t="str">
        <f t="shared" si="123"/>
        <v/>
      </c>
      <c r="G234" t="str">
        <f t="shared" si="97"/>
        <v/>
      </c>
      <c r="H234" t="str">
        <f t="shared" si="98"/>
        <v/>
      </c>
      <c r="I234" t="str">
        <f t="shared" si="99"/>
        <v/>
      </c>
      <c r="J234" t="str">
        <f t="shared" si="100"/>
        <v/>
      </c>
      <c r="K234" t="str">
        <f t="shared" si="101"/>
        <v/>
      </c>
      <c r="L234" t="str">
        <f t="shared" si="102"/>
        <v/>
      </c>
      <c r="M234" t="str">
        <f t="shared" si="103"/>
        <v/>
      </c>
      <c r="N234" t="str">
        <f t="shared" si="104"/>
        <v/>
      </c>
      <c r="O234" t="str">
        <f t="shared" si="105"/>
        <v/>
      </c>
      <c r="P234" t="str">
        <f t="shared" si="106"/>
        <v/>
      </c>
      <c r="Q234" t="str">
        <f t="shared" si="107"/>
        <v/>
      </c>
      <c r="R234" t="str">
        <f t="shared" si="108"/>
        <v/>
      </c>
      <c r="S234" t="str">
        <f t="shared" si="109"/>
        <v/>
      </c>
      <c r="T234" t="str">
        <f t="shared" si="110"/>
        <v/>
      </c>
      <c r="U234" t="str">
        <f t="shared" si="111"/>
        <v/>
      </c>
      <c r="V234" t="str">
        <f t="shared" si="112"/>
        <v/>
      </c>
      <c r="W234" t="str">
        <f t="shared" si="113"/>
        <v/>
      </c>
      <c r="X234" t="str">
        <f t="shared" si="114"/>
        <v/>
      </c>
      <c r="Y234" t="str">
        <f t="shared" si="115"/>
        <v/>
      </c>
      <c r="Z234" t="str">
        <f t="shared" si="124"/>
        <v/>
      </c>
      <c r="AA234" t="str">
        <f t="shared" si="116"/>
        <v/>
      </c>
      <c r="AB234" t="str">
        <f t="shared" si="117"/>
        <v/>
      </c>
      <c r="AC234" t="str">
        <f t="shared" si="118"/>
        <v/>
      </c>
      <c r="AD234" t="str">
        <f t="shared" si="119"/>
        <v/>
      </c>
      <c r="AE234" t="str">
        <f t="shared" si="120"/>
        <v/>
      </c>
      <c r="AF234" t="str">
        <f t="shared" si="121"/>
        <v/>
      </c>
      <c r="AG234" t="str" cm="1">
        <f t="array" ref="AG234">IF(AJ234="","",IFERROR(RIGHT(AF234,LEN(AF234)-MAX(ISNUMBER(--MID(AF234,_xlfn.SEQUENCE(LEN(AF234)),1))*_xlfn.SEQUENCE(LEN(AF234)))),""))</f>
        <v/>
      </c>
      <c r="AH234" t="str">
        <f t="shared" si="122"/>
        <v/>
      </c>
      <c r="AI234" s="27"/>
    </row>
    <row r="235" spans="2:35" ht="14.4">
      <c r="B235" t="str">
        <f>IF(
  ISBLANK(AJ235),
  "",
  IF(
    LEFT(AF235,1)="S",
    _xlfn.XLOOKUP(LEFT(AF235,3),'MKT name rule'!$B$2:$B$522,'MKT name rule'!$C$2:$C$522,"Not found") &amp; " " &amp; AF235,
    _xlfn.XLOOKUP(LEFT(AF235,3),'MKT name rule'!$B$2:$B$522,'MKT name rule'!$C$2:$C$522,"Not found") &amp; " " &amp; AH235
  )
)</f>
        <v/>
      </c>
      <c r="C235" t="str">
        <f t="shared" si="94"/>
        <v/>
      </c>
      <c r="D235" s="20" t="str">
        <f t="shared" si="95"/>
        <v/>
      </c>
      <c r="E235" s="20" t="str">
        <f t="shared" si="96"/>
        <v/>
      </c>
      <c r="F235" t="str">
        <f t="shared" si="123"/>
        <v/>
      </c>
      <c r="G235" t="str">
        <f t="shared" si="97"/>
        <v/>
      </c>
      <c r="H235" t="str">
        <f t="shared" si="98"/>
        <v/>
      </c>
      <c r="I235" t="str">
        <f t="shared" si="99"/>
        <v/>
      </c>
      <c r="J235" t="str">
        <f t="shared" si="100"/>
        <v/>
      </c>
      <c r="K235" t="str">
        <f t="shared" si="101"/>
        <v/>
      </c>
      <c r="L235" t="str">
        <f t="shared" si="102"/>
        <v/>
      </c>
      <c r="M235" t="str">
        <f t="shared" si="103"/>
        <v/>
      </c>
      <c r="N235" t="str">
        <f t="shared" si="104"/>
        <v/>
      </c>
      <c r="O235" t="str">
        <f t="shared" si="105"/>
        <v/>
      </c>
      <c r="P235" t="str">
        <f t="shared" si="106"/>
        <v/>
      </c>
      <c r="Q235" t="str">
        <f t="shared" si="107"/>
        <v/>
      </c>
      <c r="R235" t="str">
        <f t="shared" si="108"/>
        <v/>
      </c>
      <c r="S235" t="str">
        <f t="shared" si="109"/>
        <v/>
      </c>
      <c r="T235" t="str">
        <f t="shared" si="110"/>
        <v/>
      </c>
      <c r="U235" t="str">
        <f t="shared" si="111"/>
        <v/>
      </c>
      <c r="V235" t="str">
        <f t="shared" si="112"/>
        <v/>
      </c>
      <c r="W235" t="str">
        <f t="shared" si="113"/>
        <v/>
      </c>
      <c r="X235" t="str">
        <f t="shared" si="114"/>
        <v/>
      </c>
      <c r="Y235" t="str">
        <f t="shared" si="115"/>
        <v/>
      </c>
      <c r="Z235" t="str">
        <f t="shared" si="124"/>
        <v/>
      </c>
      <c r="AA235" t="str">
        <f t="shared" si="116"/>
        <v/>
      </c>
      <c r="AB235" t="str">
        <f t="shared" si="117"/>
        <v/>
      </c>
      <c r="AC235" t="str">
        <f t="shared" si="118"/>
        <v/>
      </c>
      <c r="AD235" t="str">
        <f t="shared" si="119"/>
        <v/>
      </c>
      <c r="AE235" t="str">
        <f t="shared" si="120"/>
        <v/>
      </c>
      <c r="AF235" t="str">
        <f t="shared" si="121"/>
        <v/>
      </c>
      <c r="AG235" t="str" cm="1">
        <f t="array" ref="AG235">IF(AJ235="","",IFERROR(RIGHT(AF235,LEN(AF235)-MAX(ISNUMBER(--MID(AF235,_xlfn.SEQUENCE(LEN(AF235)),1))*_xlfn.SEQUENCE(LEN(AF235)))),""))</f>
        <v/>
      </c>
      <c r="AH235" t="str">
        <f t="shared" si="122"/>
        <v/>
      </c>
      <c r="AI235" s="27"/>
    </row>
    <row r="236" spans="2:35" ht="14.4">
      <c r="B236" t="str">
        <f>IF(
  ISBLANK(AJ236),
  "",
  IF(
    LEFT(AF236,1)="S",
    _xlfn.XLOOKUP(LEFT(AF236,3),'MKT name rule'!$B$2:$B$522,'MKT name rule'!$C$2:$C$522,"Not found") &amp; " " &amp; AF236,
    _xlfn.XLOOKUP(LEFT(AF236,3),'MKT name rule'!$B$2:$B$522,'MKT name rule'!$C$2:$C$522,"Not found") &amp; " " &amp; AH236
  )
)</f>
        <v/>
      </c>
      <c r="C236" t="str">
        <f t="shared" si="94"/>
        <v/>
      </c>
      <c r="D236" s="20" t="str">
        <f t="shared" si="95"/>
        <v/>
      </c>
      <c r="E236" s="20" t="str">
        <f t="shared" si="96"/>
        <v/>
      </c>
      <c r="F236" t="str">
        <f t="shared" si="123"/>
        <v/>
      </c>
      <c r="G236" t="str">
        <f t="shared" si="97"/>
        <v/>
      </c>
      <c r="H236" t="str">
        <f t="shared" si="98"/>
        <v/>
      </c>
      <c r="I236" t="str">
        <f t="shared" si="99"/>
        <v/>
      </c>
      <c r="J236" t="str">
        <f t="shared" si="100"/>
        <v/>
      </c>
      <c r="K236" t="str">
        <f t="shared" si="101"/>
        <v/>
      </c>
      <c r="L236" t="str">
        <f t="shared" si="102"/>
        <v/>
      </c>
      <c r="M236" t="str">
        <f t="shared" si="103"/>
        <v/>
      </c>
      <c r="N236" t="str">
        <f t="shared" si="104"/>
        <v/>
      </c>
      <c r="O236" t="str">
        <f t="shared" si="105"/>
        <v/>
      </c>
      <c r="P236" t="str">
        <f t="shared" si="106"/>
        <v/>
      </c>
      <c r="Q236" t="str">
        <f t="shared" si="107"/>
        <v/>
      </c>
      <c r="R236" t="str">
        <f t="shared" si="108"/>
        <v/>
      </c>
      <c r="S236" t="str">
        <f t="shared" si="109"/>
        <v/>
      </c>
      <c r="T236" t="str">
        <f t="shared" si="110"/>
        <v/>
      </c>
      <c r="U236" t="str">
        <f t="shared" si="111"/>
        <v/>
      </c>
      <c r="V236" t="str">
        <f t="shared" si="112"/>
        <v/>
      </c>
      <c r="W236" t="str">
        <f t="shared" si="113"/>
        <v/>
      </c>
      <c r="X236" t="str">
        <f t="shared" si="114"/>
        <v/>
      </c>
      <c r="Y236" t="str">
        <f t="shared" si="115"/>
        <v/>
      </c>
      <c r="Z236" t="str">
        <f t="shared" si="124"/>
        <v/>
      </c>
      <c r="AA236" t="str">
        <f t="shared" si="116"/>
        <v/>
      </c>
      <c r="AB236" t="str">
        <f t="shared" si="117"/>
        <v/>
      </c>
      <c r="AC236" t="str">
        <f t="shared" si="118"/>
        <v/>
      </c>
      <c r="AD236" t="str">
        <f t="shared" si="119"/>
        <v/>
      </c>
      <c r="AE236" t="str">
        <f t="shared" si="120"/>
        <v/>
      </c>
      <c r="AF236" t="str">
        <f t="shared" si="121"/>
        <v/>
      </c>
      <c r="AG236" t="str" cm="1">
        <f t="array" ref="AG236">IF(AJ236="","",IFERROR(RIGHT(AF236,LEN(AF236)-MAX(ISNUMBER(--MID(AF236,_xlfn.SEQUENCE(LEN(AF236)),1))*_xlfn.SEQUENCE(LEN(AF236)))),""))</f>
        <v/>
      </c>
      <c r="AH236" t="str">
        <f t="shared" si="122"/>
        <v/>
      </c>
      <c r="AI236" s="27"/>
    </row>
    <row r="237" spans="2:35" ht="14.4">
      <c r="B237" t="str">
        <f>IF(
  ISBLANK(AJ237),
  "",
  IF(
    LEFT(AF237,1)="S",
    _xlfn.XLOOKUP(LEFT(AF237,3),'MKT name rule'!$B$2:$B$522,'MKT name rule'!$C$2:$C$522,"Not found") &amp; " " &amp; AF237,
    _xlfn.XLOOKUP(LEFT(AF237,3),'MKT name rule'!$B$2:$B$522,'MKT name rule'!$C$2:$C$522,"Not found") &amp; " " &amp; AH237
  )
)</f>
        <v/>
      </c>
      <c r="C237" t="str">
        <f t="shared" si="94"/>
        <v/>
      </c>
      <c r="D237" s="20" t="str">
        <f t="shared" si="95"/>
        <v/>
      </c>
      <c r="E237" s="20" t="str">
        <f t="shared" si="96"/>
        <v/>
      </c>
      <c r="F237" t="str">
        <f t="shared" si="123"/>
        <v/>
      </c>
      <c r="G237" t="str">
        <f t="shared" si="97"/>
        <v/>
      </c>
      <c r="H237" t="str">
        <f t="shared" si="98"/>
        <v/>
      </c>
      <c r="I237" t="str">
        <f t="shared" si="99"/>
        <v/>
      </c>
      <c r="J237" t="str">
        <f t="shared" si="100"/>
        <v/>
      </c>
      <c r="K237" t="str">
        <f t="shared" si="101"/>
        <v/>
      </c>
      <c r="L237" t="str">
        <f t="shared" si="102"/>
        <v/>
      </c>
      <c r="M237" t="str">
        <f t="shared" si="103"/>
        <v/>
      </c>
      <c r="N237" t="str">
        <f t="shared" si="104"/>
        <v/>
      </c>
      <c r="O237" t="str">
        <f t="shared" si="105"/>
        <v/>
      </c>
      <c r="P237" t="str">
        <f t="shared" si="106"/>
        <v/>
      </c>
      <c r="Q237" t="str">
        <f t="shared" si="107"/>
        <v/>
      </c>
      <c r="R237" t="str">
        <f t="shared" si="108"/>
        <v/>
      </c>
      <c r="S237" t="str">
        <f t="shared" si="109"/>
        <v/>
      </c>
      <c r="T237" t="str">
        <f t="shared" si="110"/>
        <v/>
      </c>
      <c r="U237" t="str">
        <f t="shared" si="111"/>
        <v/>
      </c>
      <c r="V237" t="str">
        <f t="shared" si="112"/>
        <v/>
      </c>
      <c r="W237" t="str">
        <f t="shared" si="113"/>
        <v/>
      </c>
      <c r="X237" t="str">
        <f t="shared" si="114"/>
        <v/>
      </c>
      <c r="Y237" t="str">
        <f t="shared" si="115"/>
        <v/>
      </c>
      <c r="Z237" t="str">
        <f t="shared" si="124"/>
        <v/>
      </c>
      <c r="AA237" t="str">
        <f t="shared" si="116"/>
        <v/>
      </c>
      <c r="AB237" t="str">
        <f t="shared" si="117"/>
        <v/>
      </c>
      <c r="AC237" t="str">
        <f t="shared" si="118"/>
        <v/>
      </c>
      <c r="AD237" t="str">
        <f t="shared" si="119"/>
        <v/>
      </c>
      <c r="AE237" t="str">
        <f t="shared" si="120"/>
        <v/>
      </c>
      <c r="AF237" t="str">
        <f t="shared" si="121"/>
        <v/>
      </c>
      <c r="AG237" t="str" cm="1">
        <f t="array" ref="AG237">IF(AJ237="","",IFERROR(RIGHT(AF237,LEN(AF237)-MAX(ISNUMBER(--MID(AF237,_xlfn.SEQUENCE(LEN(AF237)),1))*_xlfn.SEQUENCE(LEN(AF237)))),""))</f>
        <v/>
      </c>
      <c r="AH237" t="str">
        <f t="shared" si="122"/>
        <v/>
      </c>
      <c r="AI237" s="27"/>
    </row>
    <row r="238" spans="2:35" ht="14.4">
      <c r="B238" t="str">
        <f>IF(
  ISBLANK(AJ238),
  "",
  IF(
    LEFT(AF238,1)="S",
    _xlfn.XLOOKUP(LEFT(AF238,3),'MKT name rule'!$B$2:$B$522,'MKT name rule'!$C$2:$C$522,"Not found") &amp; " " &amp; AF238,
    _xlfn.XLOOKUP(LEFT(AF238,3),'MKT name rule'!$B$2:$B$522,'MKT name rule'!$C$2:$C$522,"Not found") &amp; " " &amp; AH238
  )
)</f>
        <v/>
      </c>
      <c r="C238" t="str">
        <f t="shared" si="94"/>
        <v/>
      </c>
      <c r="D238" s="20" t="str">
        <f t="shared" si="95"/>
        <v/>
      </c>
      <c r="E238" s="20" t="str">
        <f t="shared" si="96"/>
        <v/>
      </c>
      <c r="F238" t="str">
        <f t="shared" si="123"/>
        <v/>
      </c>
      <c r="G238" t="str">
        <f t="shared" si="97"/>
        <v/>
      </c>
      <c r="H238" t="str">
        <f t="shared" si="98"/>
        <v/>
      </c>
      <c r="I238" t="str">
        <f t="shared" si="99"/>
        <v/>
      </c>
      <c r="J238" t="str">
        <f t="shared" si="100"/>
        <v/>
      </c>
      <c r="K238" t="str">
        <f t="shared" si="101"/>
        <v/>
      </c>
      <c r="L238" t="str">
        <f t="shared" si="102"/>
        <v/>
      </c>
      <c r="M238" t="str">
        <f t="shared" si="103"/>
        <v/>
      </c>
      <c r="N238" t="str">
        <f t="shared" si="104"/>
        <v/>
      </c>
      <c r="O238" t="str">
        <f t="shared" si="105"/>
        <v/>
      </c>
      <c r="P238" t="str">
        <f t="shared" si="106"/>
        <v/>
      </c>
      <c r="Q238" t="str">
        <f t="shared" si="107"/>
        <v/>
      </c>
      <c r="R238" t="str">
        <f t="shared" si="108"/>
        <v/>
      </c>
      <c r="S238" t="str">
        <f t="shared" si="109"/>
        <v/>
      </c>
      <c r="T238" t="str">
        <f t="shared" si="110"/>
        <v/>
      </c>
      <c r="U238" t="str">
        <f t="shared" si="111"/>
        <v/>
      </c>
      <c r="V238" t="str">
        <f t="shared" si="112"/>
        <v/>
      </c>
      <c r="W238" t="str">
        <f t="shared" si="113"/>
        <v/>
      </c>
      <c r="X238" t="str">
        <f t="shared" si="114"/>
        <v/>
      </c>
      <c r="Y238" t="str">
        <f t="shared" si="115"/>
        <v/>
      </c>
      <c r="Z238" t="str">
        <f t="shared" si="124"/>
        <v/>
      </c>
      <c r="AA238" t="str">
        <f t="shared" si="116"/>
        <v/>
      </c>
      <c r="AB238" t="str">
        <f t="shared" si="117"/>
        <v/>
      </c>
      <c r="AC238" t="str">
        <f t="shared" si="118"/>
        <v/>
      </c>
      <c r="AD238" t="str">
        <f t="shared" si="119"/>
        <v/>
      </c>
      <c r="AE238" t="str">
        <f t="shared" si="120"/>
        <v/>
      </c>
      <c r="AF238" t="str">
        <f t="shared" si="121"/>
        <v/>
      </c>
      <c r="AG238" t="str" cm="1">
        <f t="array" ref="AG238">IF(AJ238="","",IFERROR(RIGHT(AF238,LEN(AF238)-MAX(ISNUMBER(--MID(AF238,_xlfn.SEQUENCE(LEN(AF238)),1))*_xlfn.SEQUENCE(LEN(AF238)))),""))</f>
        <v/>
      </c>
      <c r="AH238" t="str">
        <f t="shared" si="122"/>
        <v/>
      </c>
      <c r="AI238" s="27"/>
    </row>
    <row r="239" spans="2:35" ht="14.4">
      <c r="B239" t="str">
        <f>IF(
  ISBLANK(AJ239),
  "",
  IF(
    LEFT(AF239,1)="S",
    _xlfn.XLOOKUP(LEFT(AF239,3),'MKT name rule'!$B$2:$B$522,'MKT name rule'!$C$2:$C$522,"Not found") &amp; " " &amp; AF239,
    _xlfn.XLOOKUP(LEFT(AF239,3),'MKT name rule'!$B$2:$B$522,'MKT name rule'!$C$2:$C$522,"Not found") &amp; " " &amp; AH239
  )
)</f>
        <v/>
      </c>
      <c r="C239" t="str">
        <f t="shared" si="94"/>
        <v/>
      </c>
      <c r="D239" s="20" t="str">
        <f t="shared" si="95"/>
        <v/>
      </c>
      <c r="E239" s="20" t="str">
        <f t="shared" si="96"/>
        <v/>
      </c>
      <c r="F239" t="str">
        <f t="shared" si="123"/>
        <v/>
      </c>
      <c r="G239" t="str">
        <f t="shared" si="97"/>
        <v/>
      </c>
      <c r="H239" t="str">
        <f t="shared" si="98"/>
        <v/>
      </c>
      <c r="I239" t="str">
        <f t="shared" si="99"/>
        <v/>
      </c>
      <c r="J239" t="str">
        <f t="shared" si="100"/>
        <v/>
      </c>
      <c r="K239" t="str">
        <f t="shared" si="101"/>
        <v/>
      </c>
      <c r="L239" t="str">
        <f t="shared" si="102"/>
        <v/>
      </c>
      <c r="M239" t="str">
        <f t="shared" si="103"/>
        <v/>
      </c>
      <c r="N239" t="str">
        <f t="shared" si="104"/>
        <v/>
      </c>
      <c r="O239" t="str">
        <f t="shared" si="105"/>
        <v/>
      </c>
      <c r="P239" t="str">
        <f t="shared" si="106"/>
        <v/>
      </c>
      <c r="Q239" t="str">
        <f t="shared" si="107"/>
        <v/>
      </c>
      <c r="R239" t="str">
        <f t="shared" si="108"/>
        <v/>
      </c>
      <c r="S239" t="str">
        <f t="shared" si="109"/>
        <v/>
      </c>
      <c r="T239" t="str">
        <f t="shared" si="110"/>
        <v/>
      </c>
      <c r="U239" t="str">
        <f t="shared" si="111"/>
        <v/>
      </c>
      <c r="V239" t="str">
        <f t="shared" si="112"/>
        <v/>
      </c>
      <c r="W239" t="str">
        <f t="shared" si="113"/>
        <v/>
      </c>
      <c r="X239" t="str">
        <f t="shared" si="114"/>
        <v/>
      </c>
      <c r="Y239" t="str">
        <f t="shared" si="115"/>
        <v/>
      </c>
      <c r="Z239" t="str">
        <f t="shared" si="124"/>
        <v/>
      </c>
      <c r="AA239" t="str">
        <f t="shared" si="116"/>
        <v/>
      </c>
      <c r="AB239" t="str">
        <f t="shared" si="117"/>
        <v/>
      </c>
      <c r="AC239" t="str">
        <f t="shared" si="118"/>
        <v/>
      </c>
      <c r="AD239" t="str">
        <f t="shared" si="119"/>
        <v/>
      </c>
      <c r="AE239" t="str">
        <f t="shared" si="120"/>
        <v/>
      </c>
      <c r="AF239" t="str">
        <f t="shared" si="121"/>
        <v/>
      </c>
      <c r="AG239" t="str" cm="1">
        <f t="array" ref="AG239">IF(AJ239="","",IFERROR(RIGHT(AF239,LEN(AF239)-MAX(ISNUMBER(--MID(AF239,_xlfn.SEQUENCE(LEN(AF239)),1))*_xlfn.SEQUENCE(LEN(AF239)))),""))</f>
        <v/>
      </c>
      <c r="AH239" t="str">
        <f t="shared" si="122"/>
        <v/>
      </c>
      <c r="AI239" s="27"/>
    </row>
    <row r="240" spans="2:35" ht="14.4">
      <c r="B240" t="str">
        <f>IF(
  ISBLANK(AJ240),
  "",
  IF(
    LEFT(AF240,1)="S",
    _xlfn.XLOOKUP(LEFT(AF240,3),'MKT name rule'!$B$2:$B$522,'MKT name rule'!$C$2:$C$522,"Not found") &amp; " " &amp; AF240,
    _xlfn.XLOOKUP(LEFT(AF240,3),'MKT name rule'!$B$2:$B$522,'MKT name rule'!$C$2:$C$522,"Not found") &amp; " " &amp; AH240
  )
)</f>
        <v/>
      </c>
      <c r="C240" t="str">
        <f t="shared" si="94"/>
        <v/>
      </c>
      <c r="D240" s="20" t="str">
        <f t="shared" si="95"/>
        <v/>
      </c>
      <c r="E240" s="20" t="str">
        <f t="shared" si="96"/>
        <v/>
      </c>
      <c r="F240" t="str">
        <f t="shared" si="123"/>
        <v/>
      </c>
      <c r="G240" t="str">
        <f t="shared" si="97"/>
        <v/>
      </c>
      <c r="H240" t="str">
        <f t="shared" si="98"/>
        <v/>
      </c>
      <c r="I240" t="str">
        <f t="shared" si="99"/>
        <v/>
      </c>
      <c r="J240" t="str">
        <f t="shared" si="100"/>
        <v/>
      </c>
      <c r="K240" t="str">
        <f t="shared" si="101"/>
        <v/>
      </c>
      <c r="L240" t="str">
        <f t="shared" si="102"/>
        <v/>
      </c>
      <c r="M240" t="str">
        <f t="shared" si="103"/>
        <v/>
      </c>
      <c r="N240" t="str">
        <f t="shared" si="104"/>
        <v/>
      </c>
      <c r="O240" t="str">
        <f t="shared" si="105"/>
        <v/>
      </c>
      <c r="P240" t="str">
        <f t="shared" si="106"/>
        <v/>
      </c>
      <c r="Q240" t="str">
        <f t="shared" si="107"/>
        <v/>
      </c>
      <c r="R240" t="str">
        <f t="shared" si="108"/>
        <v/>
      </c>
      <c r="S240" t="str">
        <f t="shared" si="109"/>
        <v/>
      </c>
      <c r="T240" t="str">
        <f t="shared" si="110"/>
        <v/>
      </c>
      <c r="U240" t="str">
        <f t="shared" si="111"/>
        <v/>
      </c>
      <c r="V240" t="str">
        <f t="shared" si="112"/>
        <v/>
      </c>
      <c r="W240" t="str">
        <f t="shared" si="113"/>
        <v/>
      </c>
      <c r="X240" t="str">
        <f t="shared" si="114"/>
        <v/>
      </c>
      <c r="Y240" t="str">
        <f t="shared" si="115"/>
        <v/>
      </c>
      <c r="Z240" t="str">
        <f t="shared" si="124"/>
        <v/>
      </c>
      <c r="AA240" t="str">
        <f t="shared" si="116"/>
        <v/>
      </c>
      <c r="AB240" t="str">
        <f t="shared" si="117"/>
        <v/>
      </c>
      <c r="AC240" t="str">
        <f t="shared" si="118"/>
        <v/>
      </c>
      <c r="AD240" t="str">
        <f t="shared" si="119"/>
        <v/>
      </c>
      <c r="AE240" t="str">
        <f t="shared" si="120"/>
        <v/>
      </c>
      <c r="AF240" t="str">
        <f t="shared" si="121"/>
        <v/>
      </c>
      <c r="AG240" t="str" cm="1">
        <f t="array" ref="AG240">IF(AJ240="","",IFERROR(RIGHT(AF240,LEN(AF240)-MAX(ISNUMBER(--MID(AF240,_xlfn.SEQUENCE(LEN(AF240)),1))*_xlfn.SEQUENCE(LEN(AF240)))),""))</f>
        <v/>
      </c>
      <c r="AH240" t="str">
        <f t="shared" si="122"/>
        <v/>
      </c>
      <c r="AI240" s="27"/>
    </row>
    <row r="241" spans="2:35" ht="14.4">
      <c r="B241" t="str">
        <f>IF(
  ISBLANK(AJ241),
  "",
  IF(
    LEFT(AF241,1)="S",
    _xlfn.XLOOKUP(LEFT(AF241,3),'MKT name rule'!$B$2:$B$522,'MKT name rule'!$C$2:$C$522,"Not found") &amp; " " &amp; AF241,
    _xlfn.XLOOKUP(LEFT(AF241,3),'MKT name rule'!$B$2:$B$522,'MKT name rule'!$C$2:$C$522,"Not found") &amp; " " &amp; AH241
  )
)</f>
        <v/>
      </c>
      <c r="C241" t="str">
        <f t="shared" si="94"/>
        <v/>
      </c>
      <c r="D241" s="20" t="str">
        <f t="shared" si="95"/>
        <v/>
      </c>
      <c r="E241" s="20" t="str">
        <f t="shared" si="96"/>
        <v/>
      </c>
      <c r="F241" t="str">
        <f t="shared" si="123"/>
        <v/>
      </c>
      <c r="G241" t="str">
        <f t="shared" si="97"/>
        <v/>
      </c>
      <c r="H241" t="str">
        <f t="shared" si="98"/>
        <v/>
      </c>
      <c r="I241" t="str">
        <f t="shared" si="99"/>
        <v/>
      </c>
      <c r="J241" t="str">
        <f t="shared" si="100"/>
        <v/>
      </c>
      <c r="K241" t="str">
        <f t="shared" si="101"/>
        <v/>
      </c>
      <c r="L241" t="str">
        <f t="shared" si="102"/>
        <v/>
      </c>
      <c r="M241" t="str">
        <f t="shared" si="103"/>
        <v/>
      </c>
      <c r="N241" t="str">
        <f t="shared" si="104"/>
        <v/>
      </c>
      <c r="O241" t="str">
        <f t="shared" si="105"/>
        <v/>
      </c>
      <c r="P241" t="str">
        <f t="shared" si="106"/>
        <v/>
      </c>
      <c r="Q241" t="str">
        <f t="shared" si="107"/>
        <v/>
      </c>
      <c r="R241" t="str">
        <f t="shared" si="108"/>
        <v/>
      </c>
      <c r="S241" t="str">
        <f t="shared" si="109"/>
        <v/>
      </c>
      <c r="T241" t="str">
        <f t="shared" si="110"/>
        <v/>
      </c>
      <c r="U241" t="str">
        <f t="shared" si="111"/>
        <v/>
      </c>
      <c r="V241" t="str">
        <f t="shared" si="112"/>
        <v/>
      </c>
      <c r="W241" t="str">
        <f t="shared" si="113"/>
        <v/>
      </c>
      <c r="X241" t="str">
        <f t="shared" si="114"/>
        <v/>
      </c>
      <c r="Y241" t="str">
        <f t="shared" si="115"/>
        <v/>
      </c>
      <c r="Z241" t="str">
        <f t="shared" si="124"/>
        <v/>
      </c>
      <c r="AA241" t="str">
        <f t="shared" si="116"/>
        <v/>
      </c>
      <c r="AB241" t="str">
        <f t="shared" si="117"/>
        <v/>
      </c>
      <c r="AC241" t="str">
        <f t="shared" si="118"/>
        <v/>
      </c>
      <c r="AD241" t="str">
        <f t="shared" si="119"/>
        <v/>
      </c>
      <c r="AE241" t="str">
        <f t="shared" si="120"/>
        <v/>
      </c>
      <c r="AF241" t="str">
        <f t="shared" si="121"/>
        <v/>
      </c>
      <c r="AG241" t="str" cm="1">
        <f t="array" ref="AG241">IF(AJ241="","",IFERROR(RIGHT(AF241,LEN(AF241)-MAX(ISNUMBER(--MID(AF241,_xlfn.SEQUENCE(LEN(AF241)),1))*_xlfn.SEQUENCE(LEN(AF241)))),""))</f>
        <v/>
      </c>
      <c r="AH241" t="str">
        <f t="shared" si="122"/>
        <v/>
      </c>
      <c r="AI241" s="27"/>
    </row>
    <row r="242" spans="2:35" ht="14.4">
      <c r="B242" t="str">
        <f>IF(
  ISBLANK(AJ242),
  "",
  IF(
    LEFT(AF242,1)="S",
    _xlfn.XLOOKUP(LEFT(AF242,3),'MKT name rule'!$B$2:$B$522,'MKT name rule'!$C$2:$C$522,"Not found") &amp; " " &amp; AF242,
    _xlfn.XLOOKUP(LEFT(AF242,3),'MKT name rule'!$B$2:$B$522,'MKT name rule'!$C$2:$C$522,"Not found") &amp; " " &amp; AH242
  )
)</f>
        <v/>
      </c>
      <c r="C242" t="str">
        <f t="shared" si="94"/>
        <v/>
      </c>
      <c r="D242" s="20" t="str">
        <f t="shared" si="95"/>
        <v/>
      </c>
      <c r="E242" s="20" t="str">
        <f t="shared" si="96"/>
        <v/>
      </c>
      <c r="F242" t="str">
        <f t="shared" si="123"/>
        <v/>
      </c>
      <c r="G242" t="str">
        <f t="shared" si="97"/>
        <v/>
      </c>
      <c r="H242" t="str">
        <f t="shared" si="98"/>
        <v/>
      </c>
      <c r="I242" t="str">
        <f t="shared" si="99"/>
        <v/>
      </c>
      <c r="J242" t="str">
        <f t="shared" si="100"/>
        <v/>
      </c>
      <c r="K242" t="str">
        <f t="shared" si="101"/>
        <v/>
      </c>
      <c r="L242" t="str">
        <f t="shared" si="102"/>
        <v/>
      </c>
      <c r="M242" t="str">
        <f t="shared" si="103"/>
        <v/>
      </c>
      <c r="N242" t="str">
        <f t="shared" si="104"/>
        <v/>
      </c>
      <c r="O242" t="str">
        <f t="shared" si="105"/>
        <v/>
      </c>
      <c r="P242" t="str">
        <f t="shared" si="106"/>
        <v/>
      </c>
      <c r="Q242" t="str">
        <f t="shared" si="107"/>
        <v/>
      </c>
      <c r="R242" t="str">
        <f t="shared" si="108"/>
        <v/>
      </c>
      <c r="S242" t="str">
        <f t="shared" si="109"/>
        <v/>
      </c>
      <c r="T242" t="str">
        <f t="shared" si="110"/>
        <v/>
      </c>
      <c r="U242" t="str">
        <f t="shared" si="111"/>
        <v/>
      </c>
      <c r="V242" t="str">
        <f t="shared" si="112"/>
        <v/>
      </c>
      <c r="W242" t="str">
        <f t="shared" si="113"/>
        <v/>
      </c>
      <c r="X242" t="str">
        <f t="shared" si="114"/>
        <v/>
      </c>
      <c r="Y242" t="str">
        <f t="shared" si="115"/>
        <v/>
      </c>
      <c r="Z242" t="str">
        <f t="shared" si="124"/>
        <v/>
      </c>
      <c r="AA242" t="str">
        <f t="shared" si="116"/>
        <v/>
      </c>
      <c r="AB242" t="str">
        <f t="shared" si="117"/>
        <v/>
      </c>
      <c r="AC242" t="str">
        <f t="shared" si="118"/>
        <v/>
      </c>
      <c r="AD242" t="str">
        <f t="shared" si="119"/>
        <v/>
      </c>
      <c r="AE242" t="str">
        <f t="shared" si="120"/>
        <v/>
      </c>
      <c r="AF242" t="str">
        <f t="shared" si="121"/>
        <v/>
      </c>
      <c r="AG242" t="str" cm="1">
        <f t="array" ref="AG242">IF(AJ242="","",IFERROR(RIGHT(AF242,LEN(AF242)-MAX(ISNUMBER(--MID(AF242,_xlfn.SEQUENCE(LEN(AF242)),1))*_xlfn.SEQUENCE(LEN(AF242)))),""))</f>
        <v/>
      </c>
      <c r="AH242" t="str">
        <f t="shared" si="122"/>
        <v/>
      </c>
      <c r="AI242" s="27"/>
    </row>
    <row r="243" spans="2:35" ht="14.4">
      <c r="B243" t="str">
        <f>IF(
  ISBLANK(AJ243),
  "",
  IF(
    LEFT(AF243,1)="S",
    _xlfn.XLOOKUP(LEFT(AF243,3),'MKT name rule'!$B$2:$B$522,'MKT name rule'!$C$2:$C$522,"Not found") &amp; " " &amp; AF243,
    _xlfn.XLOOKUP(LEFT(AF243,3),'MKT name rule'!$B$2:$B$522,'MKT name rule'!$C$2:$C$522,"Not found") &amp; " " &amp; AH243
  )
)</f>
        <v/>
      </c>
      <c r="C243" t="str">
        <f t="shared" si="94"/>
        <v/>
      </c>
      <c r="D243" s="20" t="str">
        <f t="shared" si="95"/>
        <v/>
      </c>
      <c r="E243" s="20" t="str">
        <f t="shared" si="96"/>
        <v/>
      </c>
      <c r="F243" t="str">
        <f t="shared" si="123"/>
        <v/>
      </c>
      <c r="G243" t="str">
        <f t="shared" si="97"/>
        <v/>
      </c>
      <c r="H243" t="str">
        <f t="shared" si="98"/>
        <v/>
      </c>
      <c r="I243" t="str">
        <f t="shared" si="99"/>
        <v/>
      </c>
      <c r="J243" t="str">
        <f t="shared" si="100"/>
        <v/>
      </c>
      <c r="K243" t="str">
        <f t="shared" si="101"/>
        <v/>
      </c>
      <c r="L243" t="str">
        <f t="shared" si="102"/>
        <v/>
      </c>
      <c r="M243" t="str">
        <f t="shared" si="103"/>
        <v/>
      </c>
      <c r="N243" t="str">
        <f t="shared" si="104"/>
        <v/>
      </c>
      <c r="O243" t="str">
        <f t="shared" si="105"/>
        <v/>
      </c>
      <c r="P243" t="str">
        <f t="shared" si="106"/>
        <v/>
      </c>
      <c r="Q243" t="str">
        <f t="shared" si="107"/>
        <v/>
      </c>
      <c r="R243" t="str">
        <f t="shared" si="108"/>
        <v/>
      </c>
      <c r="S243" t="str">
        <f t="shared" si="109"/>
        <v/>
      </c>
      <c r="T243" t="str">
        <f t="shared" si="110"/>
        <v/>
      </c>
      <c r="U243" t="str">
        <f t="shared" si="111"/>
        <v/>
      </c>
      <c r="V243" t="str">
        <f t="shared" si="112"/>
        <v/>
      </c>
      <c r="W243" t="str">
        <f t="shared" si="113"/>
        <v/>
      </c>
      <c r="X243" t="str">
        <f t="shared" si="114"/>
        <v/>
      </c>
      <c r="Y243" t="str">
        <f t="shared" si="115"/>
        <v/>
      </c>
      <c r="Z243" t="str">
        <f t="shared" si="124"/>
        <v/>
      </c>
      <c r="AA243" t="str">
        <f t="shared" si="116"/>
        <v/>
      </c>
      <c r="AB243" t="str">
        <f t="shared" si="117"/>
        <v/>
      </c>
      <c r="AC243" t="str">
        <f t="shared" si="118"/>
        <v/>
      </c>
      <c r="AD243" t="str">
        <f t="shared" si="119"/>
        <v/>
      </c>
      <c r="AE243" t="str">
        <f t="shared" si="120"/>
        <v/>
      </c>
      <c r="AF243" t="str">
        <f t="shared" si="121"/>
        <v/>
      </c>
      <c r="AG243" t="str" cm="1">
        <f t="array" ref="AG243">IF(AJ243="","",IFERROR(RIGHT(AF243,LEN(AF243)-MAX(ISNUMBER(--MID(AF243,_xlfn.SEQUENCE(LEN(AF243)),1))*_xlfn.SEQUENCE(LEN(AF243)))),""))</f>
        <v/>
      </c>
      <c r="AH243" t="str">
        <f t="shared" si="122"/>
        <v/>
      </c>
      <c r="AI243" s="27"/>
    </row>
    <row r="244" spans="2:35" ht="14.4">
      <c r="B244" t="str">
        <f>IF(
  ISBLANK(AJ244),
  "",
  IF(
    LEFT(AF244,1)="S",
    _xlfn.XLOOKUP(LEFT(AF244,3),'MKT name rule'!$B$2:$B$522,'MKT name rule'!$C$2:$C$522,"Not found") &amp; " " &amp; AF244,
    _xlfn.XLOOKUP(LEFT(AF244,3),'MKT name rule'!$B$2:$B$522,'MKT name rule'!$C$2:$C$522,"Not found") &amp; " " &amp; AH244
  )
)</f>
        <v/>
      </c>
      <c r="C244" t="str">
        <f t="shared" si="94"/>
        <v/>
      </c>
      <c r="D244" s="20" t="str">
        <f t="shared" si="95"/>
        <v/>
      </c>
      <c r="E244" s="20" t="str">
        <f t="shared" si="96"/>
        <v/>
      </c>
      <c r="F244" t="str">
        <f t="shared" si="123"/>
        <v/>
      </c>
      <c r="G244" t="str">
        <f t="shared" si="97"/>
        <v/>
      </c>
      <c r="H244" t="str">
        <f t="shared" si="98"/>
        <v/>
      </c>
      <c r="I244" t="str">
        <f t="shared" si="99"/>
        <v/>
      </c>
      <c r="J244" t="str">
        <f t="shared" si="100"/>
        <v/>
      </c>
      <c r="K244" t="str">
        <f t="shared" si="101"/>
        <v/>
      </c>
      <c r="L244" t="str">
        <f t="shared" si="102"/>
        <v/>
      </c>
      <c r="M244" t="str">
        <f t="shared" si="103"/>
        <v/>
      </c>
      <c r="N244" t="str">
        <f t="shared" si="104"/>
        <v/>
      </c>
      <c r="O244" t="str">
        <f t="shared" si="105"/>
        <v/>
      </c>
      <c r="P244" t="str">
        <f t="shared" si="106"/>
        <v/>
      </c>
      <c r="Q244" t="str">
        <f t="shared" si="107"/>
        <v/>
      </c>
      <c r="R244" t="str">
        <f t="shared" si="108"/>
        <v/>
      </c>
      <c r="S244" t="str">
        <f t="shared" si="109"/>
        <v/>
      </c>
      <c r="T244" t="str">
        <f t="shared" si="110"/>
        <v/>
      </c>
      <c r="U244" t="str">
        <f t="shared" si="111"/>
        <v/>
      </c>
      <c r="V244" t="str">
        <f t="shared" si="112"/>
        <v/>
      </c>
      <c r="W244" t="str">
        <f t="shared" si="113"/>
        <v/>
      </c>
      <c r="X244" t="str">
        <f t="shared" si="114"/>
        <v/>
      </c>
      <c r="Y244" t="str">
        <f t="shared" si="115"/>
        <v/>
      </c>
      <c r="Z244" t="str">
        <f t="shared" si="124"/>
        <v/>
      </c>
      <c r="AA244" t="str">
        <f t="shared" si="116"/>
        <v/>
      </c>
      <c r="AB244" t="str">
        <f t="shared" si="117"/>
        <v/>
      </c>
      <c r="AC244" t="str">
        <f t="shared" si="118"/>
        <v/>
      </c>
      <c r="AD244" t="str">
        <f t="shared" si="119"/>
        <v/>
      </c>
      <c r="AE244" t="str">
        <f t="shared" si="120"/>
        <v/>
      </c>
      <c r="AF244" t="str">
        <f t="shared" si="121"/>
        <v/>
      </c>
      <c r="AG244" t="str" cm="1">
        <f t="array" ref="AG244">IF(AJ244="","",IFERROR(RIGHT(AF244,LEN(AF244)-MAX(ISNUMBER(--MID(AF244,_xlfn.SEQUENCE(LEN(AF244)),1))*_xlfn.SEQUENCE(LEN(AF244)))),""))</f>
        <v/>
      </c>
      <c r="AH244" t="str">
        <f t="shared" si="122"/>
        <v/>
      </c>
      <c r="AI244" s="27"/>
    </row>
    <row r="245" spans="2:35" ht="14.4">
      <c r="B245" t="str">
        <f>IF(
  ISBLANK(AJ245),
  "",
  IF(
    LEFT(AF245,1)="S",
    _xlfn.XLOOKUP(LEFT(AF245,3),'MKT name rule'!$B$2:$B$522,'MKT name rule'!$C$2:$C$522,"Not found") &amp; " " &amp; AF245,
    _xlfn.XLOOKUP(LEFT(AF245,3),'MKT name rule'!$B$2:$B$522,'MKT name rule'!$C$2:$C$522,"Not found") &amp; " " &amp; AH245
  )
)</f>
        <v/>
      </c>
      <c r="C245" t="str">
        <f t="shared" si="94"/>
        <v/>
      </c>
      <c r="D245" s="20" t="str">
        <f t="shared" si="95"/>
        <v/>
      </c>
      <c r="E245" s="20" t="str">
        <f t="shared" si="96"/>
        <v/>
      </c>
      <c r="F245" t="str">
        <f t="shared" si="123"/>
        <v/>
      </c>
      <c r="G245" t="str">
        <f t="shared" si="97"/>
        <v/>
      </c>
      <c r="H245" t="str">
        <f t="shared" si="98"/>
        <v/>
      </c>
      <c r="I245" t="str">
        <f t="shared" si="99"/>
        <v/>
      </c>
      <c r="J245" t="str">
        <f t="shared" si="100"/>
        <v/>
      </c>
      <c r="K245" t="str">
        <f t="shared" si="101"/>
        <v/>
      </c>
      <c r="L245" t="str">
        <f t="shared" si="102"/>
        <v/>
      </c>
      <c r="M245" t="str">
        <f t="shared" si="103"/>
        <v/>
      </c>
      <c r="N245" t="str">
        <f t="shared" si="104"/>
        <v/>
      </c>
      <c r="O245" t="str">
        <f t="shared" si="105"/>
        <v/>
      </c>
      <c r="P245" t="str">
        <f t="shared" si="106"/>
        <v/>
      </c>
      <c r="Q245" t="str">
        <f t="shared" si="107"/>
        <v/>
      </c>
      <c r="R245" t="str">
        <f t="shared" si="108"/>
        <v/>
      </c>
      <c r="S245" t="str">
        <f t="shared" si="109"/>
        <v/>
      </c>
      <c r="T245" t="str">
        <f t="shared" si="110"/>
        <v/>
      </c>
      <c r="U245" t="str">
        <f t="shared" si="111"/>
        <v/>
      </c>
      <c r="V245" t="str">
        <f t="shared" si="112"/>
        <v/>
      </c>
      <c r="W245" t="str">
        <f t="shared" si="113"/>
        <v/>
      </c>
      <c r="X245" t="str">
        <f t="shared" si="114"/>
        <v/>
      </c>
      <c r="Y245" t="str">
        <f t="shared" si="115"/>
        <v/>
      </c>
      <c r="Z245" t="str">
        <f t="shared" si="124"/>
        <v/>
      </c>
      <c r="AA245" t="str">
        <f t="shared" si="116"/>
        <v/>
      </c>
      <c r="AB245" t="str">
        <f t="shared" si="117"/>
        <v/>
      </c>
      <c r="AC245" t="str">
        <f t="shared" si="118"/>
        <v/>
      </c>
      <c r="AD245" t="str">
        <f t="shared" si="119"/>
        <v/>
      </c>
      <c r="AE245" t="str">
        <f t="shared" si="120"/>
        <v/>
      </c>
      <c r="AF245" t="str">
        <f t="shared" si="121"/>
        <v/>
      </c>
      <c r="AG245" t="str" cm="1">
        <f t="array" ref="AG245">IF(AJ245="","",IFERROR(RIGHT(AF245,LEN(AF245)-MAX(ISNUMBER(--MID(AF245,_xlfn.SEQUENCE(LEN(AF245)),1))*_xlfn.SEQUENCE(LEN(AF245)))),""))</f>
        <v/>
      </c>
      <c r="AH245" t="str">
        <f t="shared" si="122"/>
        <v/>
      </c>
      <c r="AI245" s="27"/>
    </row>
    <row r="246" spans="2:35" ht="14.4">
      <c r="B246" t="str">
        <f>IF(
  ISBLANK(AJ246),
  "",
  IF(
    LEFT(AF246,1)="S",
    _xlfn.XLOOKUP(LEFT(AF246,3),'MKT name rule'!$B$2:$B$522,'MKT name rule'!$C$2:$C$522,"Not found") &amp; " " &amp; AF246,
    _xlfn.XLOOKUP(LEFT(AF246,3),'MKT name rule'!$B$2:$B$522,'MKT name rule'!$C$2:$C$522,"Not found") &amp; " " &amp; AH246
  )
)</f>
        <v/>
      </c>
      <c r="C246" t="str">
        <f t="shared" si="94"/>
        <v/>
      </c>
      <c r="D246" s="20" t="str">
        <f t="shared" si="95"/>
        <v/>
      </c>
      <c r="E246" s="20" t="str">
        <f t="shared" si="96"/>
        <v/>
      </c>
      <c r="F246" t="str">
        <f t="shared" si="123"/>
        <v/>
      </c>
      <c r="G246" t="str">
        <f t="shared" si="97"/>
        <v/>
      </c>
      <c r="H246" t="str">
        <f t="shared" si="98"/>
        <v/>
      </c>
      <c r="I246" t="str">
        <f t="shared" si="99"/>
        <v/>
      </c>
      <c r="J246" t="str">
        <f t="shared" si="100"/>
        <v/>
      </c>
      <c r="K246" t="str">
        <f t="shared" si="101"/>
        <v/>
      </c>
      <c r="L246" t="str">
        <f t="shared" si="102"/>
        <v/>
      </c>
      <c r="M246" t="str">
        <f t="shared" si="103"/>
        <v/>
      </c>
      <c r="N246" t="str">
        <f t="shared" si="104"/>
        <v/>
      </c>
      <c r="O246" t="str">
        <f t="shared" si="105"/>
        <v/>
      </c>
      <c r="P246" t="str">
        <f t="shared" si="106"/>
        <v/>
      </c>
      <c r="Q246" t="str">
        <f t="shared" si="107"/>
        <v/>
      </c>
      <c r="R246" t="str">
        <f t="shared" si="108"/>
        <v/>
      </c>
      <c r="S246" t="str">
        <f t="shared" si="109"/>
        <v/>
      </c>
      <c r="T246" t="str">
        <f t="shared" si="110"/>
        <v/>
      </c>
      <c r="U246" t="str">
        <f t="shared" si="111"/>
        <v/>
      </c>
      <c r="V246" t="str">
        <f t="shared" si="112"/>
        <v/>
      </c>
      <c r="W246" t="str">
        <f t="shared" si="113"/>
        <v/>
      </c>
      <c r="X246" t="str">
        <f t="shared" si="114"/>
        <v/>
      </c>
      <c r="Y246" t="str">
        <f t="shared" si="115"/>
        <v/>
      </c>
      <c r="Z246" t="str">
        <f t="shared" si="124"/>
        <v/>
      </c>
      <c r="AA246" t="str">
        <f t="shared" si="116"/>
        <v/>
      </c>
      <c r="AB246" t="str">
        <f t="shared" si="117"/>
        <v/>
      </c>
      <c r="AC246" t="str">
        <f t="shared" si="118"/>
        <v/>
      </c>
      <c r="AD246" t="str">
        <f t="shared" si="119"/>
        <v/>
      </c>
      <c r="AE246" t="str">
        <f t="shared" si="120"/>
        <v/>
      </c>
      <c r="AF246" t="str">
        <f t="shared" si="121"/>
        <v/>
      </c>
      <c r="AG246" t="str" cm="1">
        <f t="array" ref="AG246">IF(AJ246="","",IFERROR(RIGHT(AF246,LEN(AF246)-MAX(ISNUMBER(--MID(AF246,_xlfn.SEQUENCE(LEN(AF246)),1))*_xlfn.SEQUENCE(LEN(AF246)))),""))</f>
        <v/>
      </c>
      <c r="AH246" t="str">
        <f t="shared" si="122"/>
        <v/>
      </c>
      <c r="AI246" s="27"/>
    </row>
    <row r="247" spans="2:35" ht="14.4">
      <c r="B247" t="str">
        <f>IF(
  ISBLANK(AJ247),
  "",
  IF(
    LEFT(AF247,1)="S",
    _xlfn.XLOOKUP(LEFT(AF247,3),'MKT name rule'!$B$2:$B$522,'MKT name rule'!$C$2:$C$522,"Not found") &amp; " " &amp; AF247,
    _xlfn.XLOOKUP(LEFT(AF247,3),'MKT name rule'!$B$2:$B$522,'MKT name rule'!$C$2:$C$522,"Not found") &amp; " " &amp; AH247
  )
)</f>
        <v/>
      </c>
      <c r="C247" t="str">
        <f t="shared" si="94"/>
        <v/>
      </c>
      <c r="D247" s="20" t="str">
        <f t="shared" si="95"/>
        <v/>
      </c>
      <c r="E247" s="20" t="str">
        <f t="shared" si="96"/>
        <v/>
      </c>
      <c r="F247" t="str">
        <f t="shared" si="123"/>
        <v/>
      </c>
      <c r="G247" t="str">
        <f t="shared" si="97"/>
        <v/>
      </c>
      <c r="H247" t="str">
        <f t="shared" si="98"/>
        <v/>
      </c>
      <c r="I247" t="str">
        <f t="shared" si="99"/>
        <v/>
      </c>
      <c r="J247" t="str">
        <f t="shared" si="100"/>
        <v/>
      </c>
      <c r="K247" t="str">
        <f t="shared" si="101"/>
        <v/>
      </c>
      <c r="L247" t="str">
        <f t="shared" si="102"/>
        <v/>
      </c>
      <c r="M247" t="str">
        <f t="shared" si="103"/>
        <v/>
      </c>
      <c r="N247" t="str">
        <f t="shared" si="104"/>
        <v/>
      </c>
      <c r="O247" t="str">
        <f t="shared" si="105"/>
        <v/>
      </c>
      <c r="P247" t="str">
        <f t="shared" si="106"/>
        <v/>
      </c>
      <c r="Q247" t="str">
        <f t="shared" si="107"/>
        <v/>
      </c>
      <c r="R247" t="str">
        <f t="shared" si="108"/>
        <v/>
      </c>
      <c r="S247" t="str">
        <f t="shared" si="109"/>
        <v/>
      </c>
      <c r="T247" t="str">
        <f t="shared" si="110"/>
        <v/>
      </c>
      <c r="U247" t="str">
        <f t="shared" si="111"/>
        <v/>
      </c>
      <c r="V247" t="str">
        <f t="shared" si="112"/>
        <v/>
      </c>
      <c r="W247" t="str">
        <f t="shared" si="113"/>
        <v/>
      </c>
      <c r="X247" t="str">
        <f t="shared" si="114"/>
        <v/>
      </c>
      <c r="Y247" t="str">
        <f t="shared" si="115"/>
        <v/>
      </c>
      <c r="Z247" t="str">
        <f t="shared" si="124"/>
        <v/>
      </c>
      <c r="AA247" t="str">
        <f t="shared" si="116"/>
        <v/>
      </c>
      <c r="AB247" t="str">
        <f t="shared" si="117"/>
        <v/>
      </c>
      <c r="AC247" t="str">
        <f t="shared" si="118"/>
        <v/>
      </c>
      <c r="AD247" t="str">
        <f t="shared" si="119"/>
        <v/>
      </c>
      <c r="AE247" t="str">
        <f t="shared" si="120"/>
        <v/>
      </c>
      <c r="AF247" t="str">
        <f t="shared" si="121"/>
        <v/>
      </c>
      <c r="AG247" t="str" cm="1">
        <f t="array" ref="AG247">IF(AJ247="","",IFERROR(RIGHT(AF247,LEN(AF247)-MAX(ISNUMBER(--MID(AF247,_xlfn.SEQUENCE(LEN(AF247)),1))*_xlfn.SEQUENCE(LEN(AF247)))),""))</f>
        <v/>
      </c>
      <c r="AH247" t="str">
        <f t="shared" si="122"/>
        <v/>
      </c>
      <c r="AI247" s="27"/>
    </row>
    <row r="248" spans="2:35" ht="14.4">
      <c r="B248" t="str">
        <f>IF(
  ISBLANK(AJ248),
  "",
  IF(
    LEFT(AF248,1)="S",
    _xlfn.XLOOKUP(LEFT(AF248,3),'MKT name rule'!$B$2:$B$522,'MKT name rule'!$C$2:$C$522,"Not found") &amp; " " &amp; AF248,
    _xlfn.XLOOKUP(LEFT(AF248,3),'MKT name rule'!$B$2:$B$522,'MKT name rule'!$C$2:$C$522,"Not found") &amp; " " &amp; AH248
  )
)</f>
        <v/>
      </c>
      <c r="C248" t="str">
        <f t="shared" si="94"/>
        <v/>
      </c>
      <c r="D248" s="20" t="str">
        <f t="shared" si="95"/>
        <v/>
      </c>
      <c r="E248" s="20" t="str">
        <f t="shared" si="96"/>
        <v/>
      </c>
      <c r="F248" t="str">
        <f t="shared" si="123"/>
        <v/>
      </c>
      <c r="G248" t="str">
        <f t="shared" si="97"/>
        <v/>
      </c>
      <c r="H248" t="str">
        <f t="shared" si="98"/>
        <v/>
      </c>
      <c r="I248" t="str">
        <f t="shared" si="99"/>
        <v/>
      </c>
      <c r="J248" t="str">
        <f t="shared" si="100"/>
        <v/>
      </c>
      <c r="K248" t="str">
        <f t="shared" si="101"/>
        <v/>
      </c>
      <c r="L248" t="str">
        <f t="shared" si="102"/>
        <v/>
      </c>
      <c r="M248" t="str">
        <f t="shared" si="103"/>
        <v/>
      </c>
      <c r="N248" t="str">
        <f t="shared" si="104"/>
        <v/>
      </c>
      <c r="O248" t="str">
        <f t="shared" si="105"/>
        <v/>
      </c>
      <c r="P248" t="str">
        <f t="shared" si="106"/>
        <v/>
      </c>
      <c r="Q248" t="str">
        <f t="shared" si="107"/>
        <v/>
      </c>
      <c r="R248" t="str">
        <f t="shared" si="108"/>
        <v/>
      </c>
      <c r="S248" t="str">
        <f t="shared" si="109"/>
        <v/>
      </c>
      <c r="T248" t="str">
        <f t="shared" si="110"/>
        <v/>
      </c>
      <c r="U248" t="str">
        <f t="shared" si="111"/>
        <v/>
      </c>
      <c r="V248" t="str">
        <f t="shared" si="112"/>
        <v/>
      </c>
      <c r="W248" t="str">
        <f t="shared" si="113"/>
        <v/>
      </c>
      <c r="X248" t="str">
        <f t="shared" si="114"/>
        <v/>
      </c>
      <c r="Y248" t="str">
        <f t="shared" si="115"/>
        <v/>
      </c>
      <c r="Z248" t="str">
        <f t="shared" si="124"/>
        <v/>
      </c>
      <c r="AA248" t="str">
        <f t="shared" si="116"/>
        <v/>
      </c>
      <c r="AB248" t="str">
        <f t="shared" si="117"/>
        <v/>
      </c>
      <c r="AC248" t="str">
        <f t="shared" si="118"/>
        <v/>
      </c>
      <c r="AD248" t="str">
        <f t="shared" si="119"/>
        <v/>
      </c>
      <c r="AE248" t="str">
        <f t="shared" si="120"/>
        <v/>
      </c>
      <c r="AF248" t="str">
        <f t="shared" si="121"/>
        <v/>
      </c>
      <c r="AG248" t="str" cm="1">
        <f t="array" ref="AG248">IF(AJ248="","",IFERROR(RIGHT(AF248,LEN(AF248)-MAX(ISNUMBER(--MID(AF248,_xlfn.SEQUENCE(LEN(AF248)),1))*_xlfn.SEQUENCE(LEN(AF248)))),""))</f>
        <v/>
      </c>
      <c r="AH248" t="str">
        <f t="shared" si="122"/>
        <v/>
      </c>
      <c r="AI248" s="27"/>
    </row>
    <row r="249" spans="2:35" ht="14.4">
      <c r="B249" t="str">
        <f>IF(
  ISBLANK(AJ249),
  "",
  IF(
    LEFT(AF249,1)="S",
    _xlfn.XLOOKUP(LEFT(AF249,3),'MKT name rule'!$B$2:$B$522,'MKT name rule'!$C$2:$C$522,"Not found") &amp; " " &amp; AF249,
    _xlfn.XLOOKUP(LEFT(AF249,3),'MKT name rule'!$B$2:$B$522,'MKT name rule'!$C$2:$C$522,"Not found") &amp; " " &amp; AH249
  )
)</f>
        <v/>
      </c>
      <c r="C249" t="str">
        <f t="shared" si="94"/>
        <v/>
      </c>
      <c r="D249" s="20" t="str">
        <f t="shared" si="95"/>
        <v/>
      </c>
      <c r="E249" s="20" t="str">
        <f t="shared" si="96"/>
        <v/>
      </c>
      <c r="F249" t="str">
        <f t="shared" si="123"/>
        <v/>
      </c>
      <c r="G249" t="str">
        <f t="shared" si="97"/>
        <v/>
      </c>
      <c r="H249" t="str">
        <f t="shared" si="98"/>
        <v/>
      </c>
      <c r="I249" t="str">
        <f t="shared" si="99"/>
        <v/>
      </c>
      <c r="J249" t="str">
        <f t="shared" si="100"/>
        <v/>
      </c>
      <c r="K249" t="str">
        <f t="shared" si="101"/>
        <v/>
      </c>
      <c r="L249" t="str">
        <f t="shared" si="102"/>
        <v/>
      </c>
      <c r="M249" t="str">
        <f t="shared" si="103"/>
        <v/>
      </c>
      <c r="N249" t="str">
        <f t="shared" si="104"/>
        <v/>
      </c>
      <c r="O249" t="str">
        <f t="shared" si="105"/>
        <v/>
      </c>
      <c r="P249" t="str">
        <f t="shared" si="106"/>
        <v/>
      </c>
      <c r="Q249" t="str">
        <f t="shared" si="107"/>
        <v/>
      </c>
      <c r="R249" t="str">
        <f t="shared" si="108"/>
        <v/>
      </c>
      <c r="S249" t="str">
        <f t="shared" si="109"/>
        <v/>
      </c>
      <c r="T249" t="str">
        <f t="shared" si="110"/>
        <v/>
      </c>
      <c r="U249" t="str">
        <f t="shared" si="111"/>
        <v/>
      </c>
      <c r="V249" t="str">
        <f t="shared" si="112"/>
        <v/>
      </c>
      <c r="W249" t="str">
        <f t="shared" si="113"/>
        <v/>
      </c>
      <c r="X249" t="str">
        <f t="shared" si="114"/>
        <v/>
      </c>
      <c r="Y249" t="str">
        <f t="shared" si="115"/>
        <v/>
      </c>
      <c r="Z249" t="str">
        <f t="shared" si="124"/>
        <v/>
      </c>
      <c r="AA249" t="str">
        <f t="shared" si="116"/>
        <v/>
      </c>
      <c r="AB249" t="str">
        <f t="shared" si="117"/>
        <v/>
      </c>
      <c r="AC249" t="str">
        <f t="shared" si="118"/>
        <v/>
      </c>
      <c r="AD249" t="str">
        <f t="shared" si="119"/>
        <v/>
      </c>
      <c r="AE249" t="str">
        <f t="shared" si="120"/>
        <v/>
      </c>
      <c r="AF249" t="str">
        <f t="shared" si="121"/>
        <v/>
      </c>
      <c r="AG249" t="str" cm="1">
        <f t="array" ref="AG249">IF(AJ249="","",IFERROR(RIGHT(AF249,LEN(AF249)-MAX(ISNUMBER(--MID(AF249,_xlfn.SEQUENCE(LEN(AF249)),1))*_xlfn.SEQUENCE(LEN(AF249)))),""))</f>
        <v/>
      </c>
      <c r="AH249" t="str">
        <f t="shared" si="122"/>
        <v/>
      </c>
      <c r="AI249" s="27"/>
    </row>
    <row r="250" spans="2:35" ht="14.4">
      <c r="B250" t="str">
        <f>IF(
  ISBLANK(AJ250),
  "",
  IF(
    LEFT(AF250,1)="S",
    _xlfn.XLOOKUP(LEFT(AF250,3),'MKT name rule'!$B$2:$B$522,'MKT name rule'!$C$2:$C$522,"Not found") &amp; " " &amp; AF250,
    _xlfn.XLOOKUP(LEFT(AF250,3),'MKT name rule'!$B$2:$B$522,'MKT name rule'!$C$2:$C$522,"Not found") &amp; " " &amp; AH250
  )
)</f>
        <v/>
      </c>
      <c r="C250" t="str">
        <f t="shared" si="94"/>
        <v/>
      </c>
      <c r="D250" s="20" t="str">
        <f t="shared" si="95"/>
        <v/>
      </c>
      <c r="E250" s="20" t="str">
        <f t="shared" si="96"/>
        <v/>
      </c>
      <c r="F250" t="str">
        <f t="shared" si="123"/>
        <v/>
      </c>
      <c r="G250" t="str">
        <f t="shared" si="97"/>
        <v/>
      </c>
      <c r="H250" t="str">
        <f t="shared" si="98"/>
        <v/>
      </c>
      <c r="I250" t="str">
        <f t="shared" si="99"/>
        <v/>
      </c>
      <c r="J250" t="str">
        <f t="shared" si="100"/>
        <v/>
      </c>
      <c r="K250" t="str">
        <f t="shared" si="101"/>
        <v/>
      </c>
      <c r="L250" t="str">
        <f t="shared" si="102"/>
        <v/>
      </c>
      <c r="M250" t="str">
        <f t="shared" si="103"/>
        <v/>
      </c>
      <c r="N250" t="str">
        <f t="shared" si="104"/>
        <v/>
      </c>
      <c r="O250" t="str">
        <f t="shared" si="105"/>
        <v/>
      </c>
      <c r="P250" t="str">
        <f t="shared" si="106"/>
        <v/>
      </c>
      <c r="Q250" t="str">
        <f t="shared" si="107"/>
        <v/>
      </c>
      <c r="R250" t="str">
        <f t="shared" si="108"/>
        <v/>
      </c>
      <c r="S250" t="str">
        <f t="shared" si="109"/>
        <v/>
      </c>
      <c r="T250" t="str">
        <f t="shared" si="110"/>
        <v/>
      </c>
      <c r="U250" t="str">
        <f t="shared" si="111"/>
        <v/>
      </c>
      <c r="V250" t="str">
        <f t="shared" si="112"/>
        <v/>
      </c>
      <c r="W250" t="str">
        <f t="shared" si="113"/>
        <v/>
      </c>
      <c r="X250" t="str">
        <f t="shared" si="114"/>
        <v/>
      </c>
      <c r="Y250" t="str">
        <f t="shared" si="115"/>
        <v/>
      </c>
      <c r="Z250" t="str">
        <f t="shared" si="124"/>
        <v/>
      </c>
      <c r="AA250" t="str">
        <f t="shared" si="116"/>
        <v/>
      </c>
      <c r="AB250" t="str">
        <f t="shared" si="117"/>
        <v/>
      </c>
      <c r="AC250" t="str">
        <f t="shared" si="118"/>
        <v/>
      </c>
      <c r="AD250" t="str">
        <f t="shared" si="119"/>
        <v/>
      </c>
      <c r="AE250" t="str">
        <f t="shared" si="120"/>
        <v/>
      </c>
      <c r="AF250" t="str">
        <f t="shared" si="121"/>
        <v/>
      </c>
      <c r="AG250" t="str" cm="1">
        <f t="array" ref="AG250">IF(AJ250="","",IFERROR(RIGHT(AF250,LEN(AF250)-MAX(ISNUMBER(--MID(AF250,_xlfn.SEQUENCE(LEN(AF250)),1))*_xlfn.SEQUENCE(LEN(AF250)))),""))</f>
        <v/>
      </c>
      <c r="AH250" t="str">
        <f t="shared" si="122"/>
        <v/>
      </c>
      <c r="AI250" s="27"/>
    </row>
    <row r="251" spans="2:35" ht="14.4">
      <c r="B251" t="str">
        <f>IF(
  ISBLANK(AJ251),
  "",
  IF(
    LEFT(AF251,1)="S",
    _xlfn.XLOOKUP(LEFT(AF251,3),'MKT name rule'!$B$2:$B$522,'MKT name rule'!$C$2:$C$522,"Not found") &amp; " " &amp; AF251,
    _xlfn.XLOOKUP(LEFT(AF251,3),'MKT name rule'!$B$2:$B$522,'MKT name rule'!$C$2:$C$522,"Not found") &amp; " " &amp; AH251
  )
)</f>
        <v/>
      </c>
      <c r="C251" t="str">
        <f t="shared" si="94"/>
        <v/>
      </c>
      <c r="D251" s="20" t="str">
        <f t="shared" si="95"/>
        <v/>
      </c>
      <c r="E251" s="20" t="str">
        <f t="shared" si="96"/>
        <v/>
      </c>
      <c r="F251" t="str">
        <f t="shared" si="123"/>
        <v/>
      </c>
      <c r="G251" t="str">
        <f t="shared" si="97"/>
        <v/>
      </c>
      <c r="H251" t="str">
        <f t="shared" si="98"/>
        <v/>
      </c>
      <c r="I251" t="str">
        <f t="shared" si="99"/>
        <v/>
      </c>
      <c r="J251" t="str">
        <f t="shared" si="100"/>
        <v/>
      </c>
      <c r="K251" t="str">
        <f t="shared" si="101"/>
        <v/>
      </c>
      <c r="L251" t="str">
        <f t="shared" si="102"/>
        <v/>
      </c>
      <c r="M251" t="str">
        <f t="shared" si="103"/>
        <v/>
      </c>
      <c r="N251" t="str">
        <f t="shared" si="104"/>
        <v/>
      </c>
      <c r="O251" t="str">
        <f t="shared" si="105"/>
        <v/>
      </c>
      <c r="P251" t="str">
        <f t="shared" si="106"/>
        <v/>
      </c>
      <c r="Q251" t="str">
        <f t="shared" si="107"/>
        <v/>
      </c>
      <c r="R251" t="str">
        <f t="shared" si="108"/>
        <v/>
      </c>
      <c r="S251" t="str">
        <f t="shared" si="109"/>
        <v/>
      </c>
      <c r="T251" t="str">
        <f t="shared" si="110"/>
        <v/>
      </c>
      <c r="U251" t="str">
        <f t="shared" si="111"/>
        <v/>
      </c>
      <c r="V251" t="str">
        <f t="shared" si="112"/>
        <v/>
      </c>
      <c r="W251" t="str">
        <f t="shared" si="113"/>
        <v/>
      </c>
      <c r="X251" t="str">
        <f t="shared" si="114"/>
        <v/>
      </c>
      <c r="Y251" t="str">
        <f t="shared" si="115"/>
        <v/>
      </c>
      <c r="Z251" t="str">
        <f t="shared" si="124"/>
        <v/>
      </c>
      <c r="AA251" t="str">
        <f t="shared" si="116"/>
        <v/>
      </c>
      <c r="AB251" t="str">
        <f t="shared" si="117"/>
        <v/>
      </c>
      <c r="AC251" t="str">
        <f t="shared" si="118"/>
        <v/>
      </c>
      <c r="AD251" t="str">
        <f t="shared" si="119"/>
        <v/>
      </c>
      <c r="AE251" t="str">
        <f t="shared" si="120"/>
        <v/>
      </c>
      <c r="AF251" t="str">
        <f t="shared" si="121"/>
        <v/>
      </c>
      <c r="AG251" t="str" cm="1">
        <f t="array" ref="AG251">IF(AJ251="","",IFERROR(RIGHT(AF251,LEN(AF251)-MAX(ISNUMBER(--MID(AF251,_xlfn.SEQUENCE(LEN(AF251)),1))*_xlfn.SEQUENCE(LEN(AF251)))),""))</f>
        <v/>
      </c>
      <c r="AH251" t="str">
        <f t="shared" si="122"/>
        <v/>
      </c>
      <c r="AI251" s="27"/>
    </row>
    <row r="252" spans="2:35" ht="14.4">
      <c r="B252" t="str">
        <f>IF(
  ISBLANK(AJ252),
  "",
  IF(
    LEFT(AF252,1)="S",
    _xlfn.XLOOKUP(LEFT(AF252,3),'MKT name rule'!$B$2:$B$522,'MKT name rule'!$C$2:$C$522,"Not found") &amp; " " &amp; AF252,
    _xlfn.XLOOKUP(LEFT(AF252,3),'MKT name rule'!$B$2:$B$522,'MKT name rule'!$C$2:$C$522,"Not found") &amp; " " &amp; AH252
  )
)</f>
        <v/>
      </c>
      <c r="C252" t="str">
        <f t="shared" si="94"/>
        <v/>
      </c>
      <c r="D252" s="20" t="str">
        <f t="shared" si="95"/>
        <v/>
      </c>
      <c r="E252" s="20" t="str">
        <f t="shared" si="96"/>
        <v/>
      </c>
      <c r="F252" t="str">
        <f t="shared" si="123"/>
        <v/>
      </c>
      <c r="G252" t="str">
        <f t="shared" si="97"/>
        <v/>
      </c>
      <c r="H252" t="str">
        <f t="shared" si="98"/>
        <v/>
      </c>
      <c r="I252" t="str">
        <f t="shared" si="99"/>
        <v/>
      </c>
      <c r="J252" t="str">
        <f t="shared" si="100"/>
        <v/>
      </c>
      <c r="K252" t="str">
        <f t="shared" si="101"/>
        <v/>
      </c>
      <c r="L252" t="str">
        <f t="shared" si="102"/>
        <v/>
      </c>
      <c r="M252" t="str">
        <f t="shared" si="103"/>
        <v/>
      </c>
      <c r="N252" t="str">
        <f t="shared" si="104"/>
        <v/>
      </c>
      <c r="O252" t="str">
        <f t="shared" si="105"/>
        <v/>
      </c>
      <c r="P252" t="str">
        <f t="shared" si="106"/>
        <v/>
      </c>
      <c r="Q252" t="str">
        <f t="shared" si="107"/>
        <v/>
      </c>
      <c r="R252" t="str">
        <f t="shared" si="108"/>
        <v/>
      </c>
      <c r="S252" t="str">
        <f t="shared" si="109"/>
        <v/>
      </c>
      <c r="T252" t="str">
        <f t="shared" si="110"/>
        <v/>
      </c>
      <c r="U252" t="str">
        <f t="shared" si="111"/>
        <v/>
      </c>
      <c r="V252" t="str">
        <f t="shared" si="112"/>
        <v/>
      </c>
      <c r="W252" t="str">
        <f t="shared" si="113"/>
        <v/>
      </c>
      <c r="X252" t="str">
        <f t="shared" si="114"/>
        <v/>
      </c>
      <c r="Y252" t="str">
        <f t="shared" si="115"/>
        <v/>
      </c>
      <c r="Z252" t="str">
        <f t="shared" si="124"/>
        <v/>
      </c>
      <c r="AA252" t="str">
        <f t="shared" si="116"/>
        <v/>
      </c>
      <c r="AB252" t="str">
        <f t="shared" si="117"/>
        <v/>
      </c>
      <c r="AC252" t="str">
        <f t="shared" si="118"/>
        <v/>
      </c>
      <c r="AD252" t="str">
        <f t="shared" si="119"/>
        <v/>
      </c>
      <c r="AE252" t="str">
        <f t="shared" si="120"/>
        <v/>
      </c>
      <c r="AF252" t="str">
        <f t="shared" si="121"/>
        <v/>
      </c>
      <c r="AG252" t="str" cm="1">
        <f t="array" ref="AG252">IF(AJ252="","",IFERROR(RIGHT(AF252,LEN(AF252)-MAX(ISNUMBER(--MID(AF252,_xlfn.SEQUENCE(LEN(AF252)),1))*_xlfn.SEQUENCE(LEN(AF252)))),""))</f>
        <v/>
      </c>
      <c r="AH252" t="str">
        <f t="shared" si="122"/>
        <v/>
      </c>
      <c r="AI252" s="27"/>
    </row>
    <row r="253" spans="2:35" ht="14.4">
      <c r="B253" t="str">
        <f>IF(
  ISBLANK(AJ253),
  "",
  IF(
    LEFT(AF253,1)="S",
    _xlfn.XLOOKUP(LEFT(AF253,3),'MKT name rule'!$B$2:$B$522,'MKT name rule'!$C$2:$C$522,"Not found") &amp; " " &amp; AF253,
    _xlfn.XLOOKUP(LEFT(AF253,3),'MKT name rule'!$B$2:$B$522,'MKT name rule'!$C$2:$C$522,"Not found") &amp; " " &amp; AH253
  )
)</f>
        <v/>
      </c>
      <c r="C253" t="str">
        <f t="shared" si="94"/>
        <v/>
      </c>
      <c r="D253" s="20" t="str">
        <f t="shared" si="95"/>
        <v/>
      </c>
      <c r="E253" s="20" t="str">
        <f t="shared" si="96"/>
        <v/>
      </c>
      <c r="F253" t="str">
        <f t="shared" si="123"/>
        <v/>
      </c>
      <c r="G253" t="str">
        <f t="shared" si="97"/>
        <v/>
      </c>
      <c r="H253" t="str">
        <f t="shared" si="98"/>
        <v/>
      </c>
      <c r="I253" t="str">
        <f t="shared" si="99"/>
        <v/>
      </c>
      <c r="J253" t="str">
        <f t="shared" si="100"/>
        <v/>
      </c>
      <c r="K253" t="str">
        <f t="shared" si="101"/>
        <v/>
      </c>
      <c r="L253" t="str">
        <f t="shared" si="102"/>
        <v/>
      </c>
      <c r="M253" t="str">
        <f t="shared" si="103"/>
        <v/>
      </c>
      <c r="N253" t="str">
        <f t="shared" si="104"/>
        <v/>
      </c>
      <c r="O253" t="str">
        <f t="shared" si="105"/>
        <v/>
      </c>
      <c r="P253" t="str">
        <f t="shared" si="106"/>
        <v/>
      </c>
      <c r="Q253" t="str">
        <f t="shared" si="107"/>
        <v/>
      </c>
      <c r="R253" t="str">
        <f t="shared" si="108"/>
        <v/>
      </c>
      <c r="S253" t="str">
        <f t="shared" si="109"/>
        <v/>
      </c>
      <c r="T253" t="str">
        <f t="shared" si="110"/>
        <v/>
      </c>
      <c r="U253" t="str">
        <f t="shared" si="111"/>
        <v/>
      </c>
      <c r="V253" t="str">
        <f t="shared" si="112"/>
        <v/>
      </c>
      <c r="W253" t="str">
        <f t="shared" si="113"/>
        <v/>
      </c>
      <c r="X253" t="str">
        <f t="shared" si="114"/>
        <v/>
      </c>
      <c r="Y253" t="str">
        <f t="shared" si="115"/>
        <v/>
      </c>
      <c r="Z253" t="str">
        <f t="shared" si="124"/>
        <v/>
      </c>
      <c r="AA253" t="str">
        <f t="shared" si="116"/>
        <v/>
      </c>
      <c r="AB253" t="str">
        <f t="shared" si="117"/>
        <v/>
      </c>
      <c r="AC253" t="str">
        <f t="shared" si="118"/>
        <v/>
      </c>
      <c r="AD253" t="str">
        <f t="shared" si="119"/>
        <v/>
      </c>
      <c r="AE253" t="str">
        <f t="shared" si="120"/>
        <v/>
      </c>
      <c r="AF253" t="str">
        <f t="shared" si="121"/>
        <v/>
      </c>
      <c r="AG253" t="str" cm="1">
        <f t="array" ref="AG253">IF(AJ253="","",IFERROR(RIGHT(AF253,LEN(AF253)-MAX(ISNUMBER(--MID(AF253,_xlfn.SEQUENCE(LEN(AF253)),1))*_xlfn.SEQUENCE(LEN(AF253)))),""))</f>
        <v/>
      </c>
      <c r="AH253" t="str">
        <f t="shared" si="122"/>
        <v/>
      </c>
      <c r="AI253" s="27"/>
    </row>
    <row r="254" spans="2:35" ht="14.4">
      <c r="B254" t="str">
        <f>IF(
  ISBLANK(AJ254),
  "",
  IF(
    LEFT(AF254,1)="S",
    _xlfn.XLOOKUP(LEFT(AF254,3),'MKT name rule'!$B$2:$B$522,'MKT name rule'!$C$2:$C$522,"Not found") &amp; " " &amp; AF254,
    _xlfn.XLOOKUP(LEFT(AF254,3),'MKT name rule'!$B$2:$B$522,'MKT name rule'!$C$2:$C$522,"Not found") &amp; " " &amp; AH254
  )
)</f>
        <v/>
      </c>
      <c r="C254" t="str">
        <f t="shared" si="94"/>
        <v/>
      </c>
      <c r="D254" s="20" t="str">
        <f t="shared" si="95"/>
        <v/>
      </c>
      <c r="E254" s="20" t="str">
        <f t="shared" si="96"/>
        <v/>
      </c>
      <c r="F254" t="str">
        <f t="shared" si="123"/>
        <v/>
      </c>
      <c r="G254" t="str">
        <f t="shared" si="97"/>
        <v/>
      </c>
      <c r="H254" t="str">
        <f t="shared" si="98"/>
        <v/>
      </c>
      <c r="I254" t="str">
        <f t="shared" si="99"/>
        <v/>
      </c>
      <c r="J254" t="str">
        <f t="shared" si="100"/>
        <v/>
      </c>
      <c r="K254" t="str">
        <f t="shared" si="101"/>
        <v/>
      </c>
      <c r="L254" t="str">
        <f t="shared" si="102"/>
        <v/>
      </c>
      <c r="M254" t="str">
        <f t="shared" si="103"/>
        <v/>
      </c>
      <c r="N254" t="str">
        <f t="shared" si="104"/>
        <v/>
      </c>
      <c r="O254" t="str">
        <f t="shared" si="105"/>
        <v/>
      </c>
      <c r="P254" t="str">
        <f t="shared" si="106"/>
        <v/>
      </c>
      <c r="Q254" t="str">
        <f t="shared" si="107"/>
        <v/>
      </c>
      <c r="R254" t="str">
        <f t="shared" si="108"/>
        <v/>
      </c>
      <c r="S254" t="str">
        <f t="shared" si="109"/>
        <v/>
      </c>
      <c r="T254" t="str">
        <f t="shared" si="110"/>
        <v/>
      </c>
      <c r="U254" t="str">
        <f t="shared" si="111"/>
        <v/>
      </c>
      <c r="V254" t="str">
        <f t="shared" si="112"/>
        <v/>
      </c>
      <c r="W254" t="str">
        <f t="shared" si="113"/>
        <v/>
      </c>
      <c r="X254" t="str">
        <f t="shared" si="114"/>
        <v/>
      </c>
      <c r="Y254" t="str">
        <f t="shared" si="115"/>
        <v/>
      </c>
      <c r="Z254" t="str">
        <f t="shared" si="124"/>
        <v/>
      </c>
      <c r="AA254" t="str">
        <f t="shared" si="116"/>
        <v/>
      </c>
      <c r="AB254" t="str">
        <f t="shared" si="117"/>
        <v/>
      </c>
      <c r="AC254" t="str">
        <f t="shared" si="118"/>
        <v/>
      </c>
      <c r="AD254" t="str">
        <f t="shared" si="119"/>
        <v/>
      </c>
      <c r="AE254" t="str">
        <f t="shared" si="120"/>
        <v/>
      </c>
      <c r="AF254" t="str">
        <f t="shared" si="121"/>
        <v/>
      </c>
      <c r="AG254" t="str" cm="1">
        <f t="array" ref="AG254">IF(AJ254="","",IFERROR(RIGHT(AF254,LEN(AF254)-MAX(ISNUMBER(--MID(AF254,_xlfn.SEQUENCE(LEN(AF254)),1))*_xlfn.SEQUENCE(LEN(AF254)))),""))</f>
        <v/>
      </c>
      <c r="AH254" t="str">
        <f t="shared" si="122"/>
        <v/>
      </c>
      <c r="AI254" s="27"/>
    </row>
    <row r="255" spans="2:35" ht="14.4">
      <c r="B255" t="str">
        <f>IF(
  ISBLANK(AJ255),
  "",
  IF(
    LEFT(AF255,1)="S",
    _xlfn.XLOOKUP(LEFT(AF255,3),'MKT name rule'!$B$2:$B$522,'MKT name rule'!$C$2:$C$522,"Not found") &amp; " " &amp; AF255,
    _xlfn.XLOOKUP(LEFT(AF255,3),'MKT name rule'!$B$2:$B$522,'MKT name rule'!$C$2:$C$522,"Not found") &amp; " " &amp; AH255
  )
)</f>
        <v/>
      </c>
      <c r="C255" t="str">
        <f t="shared" si="94"/>
        <v/>
      </c>
      <c r="D255" s="20" t="str">
        <f t="shared" si="95"/>
        <v/>
      </c>
      <c r="E255" s="20" t="str">
        <f t="shared" si="96"/>
        <v/>
      </c>
      <c r="F255" t="str">
        <f t="shared" si="123"/>
        <v/>
      </c>
      <c r="G255" t="str">
        <f t="shared" si="97"/>
        <v/>
      </c>
      <c r="H255" t="str">
        <f t="shared" si="98"/>
        <v/>
      </c>
      <c r="I255" t="str">
        <f t="shared" si="99"/>
        <v/>
      </c>
      <c r="J255" t="str">
        <f t="shared" si="100"/>
        <v/>
      </c>
      <c r="K255" t="str">
        <f t="shared" si="101"/>
        <v/>
      </c>
      <c r="L255" t="str">
        <f t="shared" si="102"/>
        <v/>
      </c>
      <c r="M255" t="str">
        <f t="shared" si="103"/>
        <v/>
      </c>
      <c r="N255" t="str">
        <f t="shared" si="104"/>
        <v/>
      </c>
      <c r="O255" t="str">
        <f t="shared" si="105"/>
        <v/>
      </c>
      <c r="P255" t="str">
        <f t="shared" si="106"/>
        <v/>
      </c>
      <c r="Q255" t="str">
        <f t="shared" si="107"/>
        <v/>
      </c>
      <c r="R255" t="str">
        <f t="shared" si="108"/>
        <v/>
      </c>
      <c r="S255" t="str">
        <f t="shared" si="109"/>
        <v/>
      </c>
      <c r="T255" t="str">
        <f t="shared" si="110"/>
        <v/>
      </c>
      <c r="U255" t="str">
        <f t="shared" si="111"/>
        <v/>
      </c>
      <c r="V255" t="str">
        <f t="shared" si="112"/>
        <v/>
      </c>
      <c r="W255" t="str">
        <f t="shared" si="113"/>
        <v/>
      </c>
      <c r="X255" t="str">
        <f t="shared" si="114"/>
        <v/>
      </c>
      <c r="Y255" t="str">
        <f t="shared" si="115"/>
        <v/>
      </c>
      <c r="Z255" t="str">
        <f t="shared" si="124"/>
        <v/>
      </c>
      <c r="AA255" t="str">
        <f t="shared" si="116"/>
        <v/>
      </c>
      <c r="AB255" t="str">
        <f t="shared" si="117"/>
        <v/>
      </c>
      <c r="AC255" t="str">
        <f t="shared" si="118"/>
        <v/>
      </c>
      <c r="AD255" t="str">
        <f t="shared" si="119"/>
        <v/>
      </c>
      <c r="AE255" t="str">
        <f t="shared" si="120"/>
        <v/>
      </c>
      <c r="AF255" t="str">
        <f t="shared" si="121"/>
        <v/>
      </c>
      <c r="AG255" t="str" cm="1">
        <f t="array" ref="AG255">IF(AJ255="","",IFERROR(RIGHT(AF255,LEN(AF255)-MAX(ISNUMBER(--MID(AF255,_xlfn.SEQUENCE(LEN(AF255)),1))*_xlfn.SEQUENCE(LEN(AF255)))),""))</f>
        <v/>
      </c>
      <c r="AH255" t="str">
        <f t="shared" si="122"/>
        <v/>
      </c>
      <c r="AI255" s="27"/>
    </row>
    <row r="256" spans="2:35" ht="14.4">
      <c r="B256" t="str">
        <f>IF(
  ISBLANK(AJ256),
  "",
  IF(
    LEFT(AF256,1)="S",
    _xlfn.XLOOKUP(LEFT(AF256,3),'MKT name rule'!$B$2:$B$522,'MKT name rule'!$C$2:$C$522,"Not found") &amp; " " &amp; AF256,
    _xlfn.XLOOKUP(LEFT(AF256,3),'MKT name rule'!$B$2:$B$522,'MKT name rule'!$C$2:$C$522,"Not found") &amp; " " &amp; AH256
  )
)</f>
        <v/>
      </c>
      <c r="C256" t="str">
        <f t="shared" si="94"/>
        <v/>
      </c>
      <c r="D256" s="20" t="str">
        <f t="shared" si="95"/>
        <v/>
      </c>
      <c r="E256" s="20" t="str">
        <f t="shared" si="96"/>
        <v/>
      </c>
      <c r="F256" t="str">
        <f t="shared" si="123"/>
        <v/>
      </c>
      <c r="G256" t="str">
        <f t="shared" si="97"/>
        <v/>
      </c>
      <c r="H256" t="str">
        <f t="shared" si="98"/>
        <v/>
      </c>
      <c r="I256" t="str">
        <f t="shared" si="99"/>
        <v/>
      </c>
      <c r="J256" t="str">
        <f t="shared" si="100"/>
        <v/>
      </c>
      <c r="K256" t="str">
        <f t="shared" si="101"/>
        <v/>
      </c>
      <c r="L256" t="str">
        <f t="shared" si="102"/>
        <v/>
      </c>
      <c r="M256" t="str">
        <f t="shared" si="103"/>
        <v/>
      </c>
      <c r="N256" t="str">
        <f t="shared" si="104"/>
        <v/>
      </c>
      <c r="O256" t="str">
        <f t="shared" si="105"/>
        <v/>
      </c>
      <c r="P256" t="str">
        <f t="shared" si="106"/>
        <v/>
      </c>
      <c r="Q256" t="str">
        <f t="shared" si="107"/>
        <v/>
      </c>
      <c r="R256" t="str">
        <f t="shared" si="108"/>
        <v/>
      </c>
      <c r="S256" t="str">
        <f t="shared" si="109"/>
        <v/>
      </c>
      <c r="T256" t="str">
        <f t="shared" si="110"/>
        <v/>
      </c>
      <c r="U256" t="str">
        <f t="shared" si="111"/>
        <v/>
      </c>
      <c r="V256" t="str">
        <f t="shared" si="112"/>
        <v/>
      </c>
      <c r="W256" t="str">
        <f t="shared" si="113"/>
        <v/>
      </c>
      <c r="X256" t="str">
        <f t="shared" si="114"/>
        <v/>
      </c>
      <c r="Y256" t="str">
        <f t="shared" si="115"/>
        <v/>
      </c>
      <c r="Z256" t="str">
        <f t="shared" si="124"/>
        <v/>
      </c>
      <c r="AA256" t="str">
        <f t="shared" si="116"/>
        <v/>
      </c>
      <c r="AB256" t="str">
        <f t="shared" si="117"/>
        <v/>
      </c>
      <c r="AC256" t="str">
        <f t="shared" si="118"/>
        <v/>
      </c>
      <c r="AD256" t="str">
        <f t="shared" si="119"/>
        <v/>
      </c>
      <c r="AE256" t="str">
        <f t="shared" si="120"/>
        <v/>
      </c>
      <c r="AF256" t="str">
        <f t="shared" si="121"/>
        <v/>
      </c>
      <c r="AG256" t="str" cm="1">
        <f t="array" ref="AG256">IF(AJ256="","",IFERROR(RIGHT(AF256,LEN(AF256)-MAX(ISNUMBER(--MID(AF256,_xlfn.SEQUENCE(LEN(AF256)),1))*_xlfn.SEQUENCE(LEN(AF256)))),""))</f>
        <v/>
      </c>
      <c r="AH256" t="str">
        <f t="shared" si="122"/>
        <v/>
      </c>
      <c r="AI256" s="27"/>
    </row>
    <row r="257" spans="2:35" ht="14.4">
      <c r="B257" t="str">
        <f>IF(
  ISBLANK(AJ257),
  "",
  IF(
    LEFT(AF257,1)="S",
    _xlfn.XLOOKUP(LEFT(AF257,3),'MKT name rule'!$B$2:$B$522,'MKT name rule'!$C$2:$C$522,"Not found") &amp; " " &amp; AF257,
    _xlfn.XLOOKUP(LEFT(AF257,3),'MKT name rule'!$B$2:$B$522,'MKT name rule'!$C$2:$C$522,"Not found") &amp; " " &amp; AH257
  )
)</f>
        <v/>
      </c>
      <c r="C257" t="str">
        <f t="shared" si="94"/>
        <v/>
      </c>
      <c r="D257" s="20" t="str">
        <f t="shared" si="95"/>
        <v/>
      </c>
      <c r="E257" s="20" t="str">
        <f t="shared" si="96"/>
        <v/>
      </c>
      <c r="F257" t="str">
        <f t="shared" si="123"/>
        <v/>
      </c>
      <c r="G257" t="str">
        <f t="shared" si="97"/>
        <v/>
      </c>
      <c r="H257" t="str">
        <f t="shared" si="98"/>
        <v/>
      </c>
      <c r="I257" t="str">
        <f t="shared" si="99"/>
        <v/>
      </c>
      <c r="J257" t="str">
        <f t="shared" si="100"/>
        <v/>
      </c>
      <c r="K257" t="str">
        <f t="shared" si="101"/>
        <v/>
      </c>
      <c r="L257" t="str">
        <f t="shared" si="102"/>
        <v/>
      </c>
      <c r="M257" t="str">
        <f t="shared" si="103"/>
        <v/>
      </c>
      <c r="N257" t="str">
        <f t="shared" si="104"/>
        <v/>
      </c>
      <c r="O257" t="str">
        <f t="shared" si="105"/>
        <v/>
      </c>
      <c r="P257" t="str">
        <f t="shared" si="106"/>
        <v/>
      </c>
      <c r="Q257" t="str">
        <f t="shared" si="107"/>
        <v/>
      </c>
      <c r="R257" t="str">
        <f t="shared" si="108"/>
        <v/>
      </c>
      <c r="S257" t="str">
        <f t="shared" si="109"/>
        <v/>
      </c>
      <c r="T257" t="str">
        <f t="shared" si="110"/>
        <v/>
      </c>
      <c r="U257" t="str">
        <f t="shared" si="111"/>
        <v/>
      </c>
      <c r="V257" t="str">
        <f t="shared" si="112"/>
        <v/>
      </c>
      <c r="W257" t="str">
        <f t="shared" si="113"/>
        <v/>
      </c>
      <c r="X257" t="str">
        <f t="shared" si="114"/>
        <v/>
      </c>
      <c r="Y257" t="str">
        <f t="shared" si="115"/>
        <v/>
      </c>
      <c r="Z257" t="str">
        <f t="shared" si="124"/>
        <v/>
      </c>
      <c r="AA257" t="str">
        <f t="shared" si="116"/>
        <v/>
      </c>
      <c r="AB257" t="str">
        <f t="shared" si="117"/>
        <v/>
      </c>
      <c r="AC257" t="str">
        <f t="shared" si="118"/>
        <v/>
      </c>
      <c r="AD257" t="str">
        <f t="shared" si="119"/>
        <v/>
      </c>
      <c r="AE257" t="str">
        <f t="shared" si="120"/>
        <v/>
      </c>
      <c r="AF257" t="str">
        <f t="shared" si="121"/>
        <v/>
      </c>
      <c r="AG257" t="str" cm="1">
        <f t="array" ref="AG257">IF(AJ257="","",IFERROR(RIGHT(AF257,LEN(AF257)-MAX(ISNUMBER(--MID(AF257,_xlfn.SEQUENCE(LEN(AF257)),1))*_xlfn.SEQUENCE(LEN(AF257)))),""))</f>
        <v/>
      </c>
      <c r="AH257" t="str">
        <f t="shared" si="122"/>
        <v/>
      </c>
      <c r="AI257" s="27"/>
    </row>
    <row r="258" spans="2:35" ht="14.4">
      <c r="B258" t="str">
        <f>IF(
  ISBLANK(AJ258),
  "",
  IF(
    LEFT(AF258,1)="S",
    _xlfn.XLOOKUP(LEFT(AF258,3),'MKT name rule'!$B$2:$B$522,'MKT name rule'!$C$2:$C$522,"Not found") &amp; " " &amp; AF258,
    _xlfn.XLOOKUP(LEFT(AF258,3),'MKT name rule'!$B$2:$B$522,'MKT name rule'!$C$2:$C$522,"Not found") &amp; " " &amp; AH258
  )
)</f>
        <v/>
      </c>
      <c r="C258" t="str">
        <f t="shared" ref="C258:C321" si="125">IF(ISBLANK(A258), "", AJ258)</f>
        <v/>
      </c>
      <c r="D258" s="20" t="str">
        <f t="shared" ref="D258:D321" si="126">IF(ISBLANK(A258),"",B258&amp;" ("&amp;Y258&amp;"/"&amp;AB258&amp;"/"&amp;AC258&amp;AA258&amp;"/"&amp;Z258&amp;"/"&amp;AF258&amp;")")</f>
        <v/>
      </c>
      <c r="E258" s="20" t="str">
        <f t="shared" ref="E258:E321" si="127">IF(
  ISBLANK(A258),
  "",
  TRIM(SUBSTITUTE(
    SUBSTITUTE(
      SUBSTITUTE(
        SUBSTITUTE(V258, CHAR(10), ""),
        MID(V258, FIND("(", V258), FIND(")", V258) - FIND("(", V258) + 1),
        ""
      ),
      "Processor", ""
    ),
    "N/A", ""
  ))
)</f>
        <v/>
      </c>
      <c r="F258" t="str">
        <f t="shared" si="123"/>
        <v/>
      </c>
      <c r="G258" t="str">
        <f t="shared" ref="G258:G321" si="128">IF(ISBLANK(A258),"",IF(ISNUMBER(SEARCH("Windows 11 Home",AP258)),"Windows 11 Home",IF(ISNUMBER(SEARCH("Windows 11 Pro",AP258)),"Windows 11 Pro",IF(ISNUMBER(SEARCH("Chrome",AP258)),"ChromeOS",""))))</f>
        <v/>
      </c>
      <c r="H258" t="str">
        <f t="shared" ref="H258:H321" si="129">IF(
  ISBLANK(A258),
  "",
  IF(ISNUMBER(SEARCH("Office", AQ258)), AQ258, "Not Included")
)</f>
        <v/>
      </c>
      <c r="I258" t="str">
        <f t="shared" ref="I258:I321" si="130">IF(ISBLANK(A258), "", "21.5""")</f>
        <v/>
      </c>
      <c r="J258" t="str">
        <f t="shared" ref="J258:J321" si="131">IF(ISBLANK(A258),"","FHD (1920 x 1080) 16:9")</f>
        <v/>
      </c>
      <c r="K258" t="str">
        <f t="shared" ref="K258:K321" si="132">IF(ISBLANK(A258),"","250nits")</f>
        <v/>
      </c>
      <c r="L258" t="str">
        <f t="shared" ref="L258:L321" si="133">IF(ISBLANK(A258), "", AU258)</f>
        <v/>
      </c>
      <c r="M258" t="str">
        <f t="shared" ref="M258:M321" si="134">IF(ISBLANK(A258), "", AZ258)</f>
        <v/>
      </c>
      <c r="N258" t="str">
        <f t="shared" ref="N258:N321" si="135">IF(
  AND(LEN(TRIM(AD258))=0, LEN(TRIM(AE258))=0),
  "",
  IF(LEN(TRIM(AD258))&gt;0, "Front:" &amp; CHAR(10) &amp; AD258 &amp; CHAR(10) &amp; CHAR(10), "") &amp;
  IF(LEN(TRIM(AE258))&gt;0, "Rear:" &amp; CHAR(10) &amp; AE258, "")
)</f>
        <v/>
      </c>
      <c r="O258" t="str">
        <f t="shared" ref="O258:O321" si="136">IF(ISBLANK(A258), "", _xlfn.TEXTBEFORE(BN258, " ("))</f>
        <v/>
      </c>
      <c r="P258" t="str">
        <f t="shared" ref="P258:P321" si="137">IF(ISBLANK(A258), "", _xlfn.TEXTBEFORE(BM258, " ("))</f>
        <v/>
      </c>
      <c r="Q258" t="str">
        <f t="shared" ref="Q258:Q321" si="138">IF(ISBLANK(A258), "", BJ258)</f>
        <v/>
      </c>
      <c r="R258" t="str">
        <f t="shared" ref="R258:R321" si="139">IF(ISBLANK(A258), "", BK258)</f>
        <v/>
      </c>
      <c r="S258" t="str">
        <f t="shared" ref="S258:S321" si="140">IF(ISBLANK(A258),"","No Battery")</f>
        <v/>
      </c>
      <c r="T258" t="str">
        <f t="shared" ref="T258:T321" si="141">IF(ISBLANK(A258), "", IFERROR(_xlfn.TEXTBEFORE(BE258, " power"), "Not Found"))</f>
        <v/>
      </c>
      <c r="U258" t="str">
        <f t="shared" ref="U258:U321" si="142">IF(ISBLANK(A258), "", IF(BQ258 = "N/A", "", BQ258))</f>
        <v/>
      </c>
      <c r="V258" t="str">
        <f t="shared" ref="V258:V321" si="143">IF(ISBLANK(A258), "", AR258)</f>
        <v/>
      </c>
      <c r="W258" t="str">
        <f t="shared" ref="W258:W321" si="144">IF(
  ISBLANK(A258),
  "",
  LEFT(V258, SEARCH("processor", LOWER(V258)) - 1) &amp;
  MID(V258, SEARCH("processor", LOWER(V258)) + 10, FIND(" ", MID(V258, SEARCH("processor", LOWER(V258)) + 10, 20)) - 1)
)</f>
        <v/>
      </c>
      <c r="X258" t="str">
        <f t="shared" ref="X258:X321" si="145">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6">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si="124"/>
        <v/>
      </c>
      <c r="AA258" t="str">
        <f t="shared" ref="AA258:AA321" si="147">IF(
  ISBLANK(F258),
  "",
  IF(
    ISNUMBER(SEARCH("RTX", F258)),
    "/" &amp; LEFT(MID(F258, SEARCH("RTX", F258), 15),
               IFERROR(SEARCH(" ", MID(F258, SEARCH("RTX", F258), 15), 6) - 1, 15)),
    ""
  )
)</f>
        <v/>
      </c>
      <c r="AB258" t="str">
        <f t="shared" ref="AB258:AB321" si="148">IF(
  ISBLANK(A258),
  "",
  LEFT(L258, FIND(" ", L258) - 1)
)</f>
        <v/>
      </c>
      <c r="AC258" t="str">
        <f t="shared" ref="AC258:AC321" si="149">IF(ISBLANK(A258),"",LEFT(M258,FIND(" ",M258)-1))</f>
        <v/>
      </c>
      <c r="AD258" t="str">
        <f t="shared" ref="AD258:AD321" si="150">IF(ISBLANK(A258), "", BF258)</f>
        <v/>
      </c>
      <c r="AE258" t="str">
        <f t="shared" ref="AE258:AE321" si="151">IF(ISBLANK(A258), "", BG258)</f>
        <v/>
      </c>
      <c r="AF258" t="str">
        <f t="shared" ref="AF258:AF321" si="152">IF(ISBLANK(A258),"",IFERROR(_xlfn.TEXTBEFORE(A258, "-"), A258))</f>
        <v/>
      </c>
      <c r="AG258" t="str" cm="1">
        <f t="array" ref="AG258">IF(AJ258="","",IFERROR(RIGHT(AF258,LEN(AF258)-MAX(ISNUMBER(--MID(AF258,_xlfn.SEQUENCE(LEN(AF258)),1))*_xlfn.SEQUENCE(LEN(AF258)))),""))</f>
        <v/>
      </c>
      <c r="AH258" t="str">
        <f t="shared" ref="AH258:AH321" si="153">IF(ISBLANK(AJ258),"",IF(AG258="SE", "SFF",
 IF(AG258="SER", "SFF",
 IF(OR(AG258="MER", AG258="MV"), "Mini Tower",
 IF(AG258="TE", "Tower",
 "Nope")))))</f>
        <v/>
      </c>
      <c r="AI258" s="27"/>
    </row>
    <row r="259" spans="2:35" ht="14.4">
      <c r="B259" t="str">
        <f>IF(
  ISBLANK(AJ259),
  "",
  IF(
    LEFT(AF259,1)="S",
    _xlfn.XLOOKUP(LEFT(AF259,3),'MKT name rule'!$B$2:$B$522,'MKT name rule'!$C$2:$C$522,"Not found") &amp; " " &amp; AF259,
    _xlfn.XLOOKUP(LEFT(AF259,3),'MKT name rule'!$B$2:$B$522,'MKT name rule'!$C$2:$C$522,"Not found") &amp; " " &amp; AH259
  )
)</f>
        <v/>
      </c>
      <c r="C259" t="str">
        <f t="shared" si="125"/>
        <v/>
      </c>
      <c r="D259" s="20" t="str">
        <f t="shared" si="126"/>
        <v/>
      </c>
      <c r="E259" s="20" t="str">
        <f t="shared" si="127"/>
        <v/>
      </c>
      <c r="F259" t="str">
        <f t="shared" ref="F259:F322" si="154">IF(ISBLANK(AK259), "", IF(OR(AX259="", AX259=0), AY259, AX259))</f>
        <v/>
      </c>
      <c r="G259" t="str">
        <f t="shared" si="128"/>
        <v/>
      </c>
      <c r="H259" t="str">
        <f t="shared" si="129"/>
        <v/>
      </c>
      <c r="I259" t="str">
        <f t="shared" si="130"/>
        <v/>
      </c>
      <c r="J259" t="str">
        <f t="shared" si="131"/>
        <v/>
      </c>
      <c r="K259" t="str">
        <f t="shared" si="132"/>
        <v/>
      </c>
      <c r="L259" t="str">
        <f t="shared" si="133"/>
        <v/>
      </c>
      <c r="M259" t="str">
        <f t="shared" si="134"/>
        <v/>
      </c>
      <c r="N259" t="str">
        <f t="shared" si="135"/>
        <v/>
      </c>
      <c r="O259" t="str">
        <f t="shared" si="136"/>
        <v/>
      </c>
      <c r="P259" t="str">
        <f t="shared" si="137"/>
        <v/>
      </c>
      <c r="Q259" t="str">
        <f t="shared" si="138"/>
        <v/>
      </c>
      <c r="R259" t="str">
        <f t="shared" si="139"/>
        <v/>
      </c>
      <c r="S259" t="str">
        <f t="shared" si="140"/>
        <v/>
      </c>
      <c r="T259" t="str">
        <f t="shared" si="141"/>
        <v/>
      </c>
      <c r="U259" t="str">
        <f t="shared" si="142"/>
        <v/>
      </c>
      <c r="V259" t="str">
        <f t="shared" si="143"/>
        <v/>
      </c>
      <c r="W259" t="str">
        <f t="shared" si="144"/>
        <v/>
      </c>
      <c r="X259" t="str">
        <f t="shared" si="145"/>
        <v/>
      </c>
      <c r="Y259" t="str">
        <f t="shared" si="146"/>
        <v/>
      </c>
      <c r="Z259" t="str">
        <f t="shared" ref="Z259:Z322" si="155">IF(ISBLANK(A259), "",SUBSTITUTE(G259, "Windows", "Win"))</f>
        <v/>
      </c>
      <c r="AA259" t="str">
        <f t="shared" si="147"/>
        <v/>
      </c>
      <c r="AB259" t="str">
        <f t="shared" si="148"/>
        <v/>
      </c>
      <c r="AC259" t="str">
        <f t="shared" si="149"/>
        <v/>
      </c>
      <c r="AD259" t="str">
        <f t="shared" si="150"/>
        <v/>
      </c>
      <c r="AE259" t="str">
        <f t="shared" si="151"/>
        <v/>
      </c>
      <c r="AF259" t="str">
        <f t="shared" si="152"/>
        <v/>
      </c>
      <c r="AG259" t="str" cm="1">
        <f t="array" ref="AG259">IF(AJ259="","",IFERROR(RIGHT(AF259,LEN(AF259)-MAX(ISNUMBER(--MID(AF259,_xlfn.SEQUENCE(LEN(AF259)),1))*_xlfn.SEQUENCE(LEN(AF259)))),""))</f>
        <v/>
      </c>
      <c r="AH259" t="str">
        <f t="shared" si="153"/>
        <v/>
      </c>
      <c r="AI259" s="27"/>
    </row>
    <row r="260" spans="2:35" ht="14.4">
      <c r="B260" t="str">
        <f>IF(
  ISBLANK(AJ260),
  "",
  IF(
    LEFT(AF260,1)="S",
    _xlfn.XLOOKUP(LEFT(AF260,3),'MKT name rule'!$B$2:$B$522,'MKT name rule'!$C$2:$C$522,"Not found") &amp; " " &amp; AF260,
    _xlfn.XLOOKUP(LEFT(AF260,3),'MKT name rule'!$B$2:$B$522,'MKT name rule'!$C$2:$C$522,"Not found") &amp; " " &amp; AH260
  )
)</f>
        <v/>
      </c>
      <c r="C260" t="str">
        <f t="shared" si="125"/>
        <v/>
      </c>
      <c r="D260" s="20" t="str">
        <f t="shared" si="126"/>
        <v/>
      </c>
      <c r="E260" s="20" t="str">
        <f t="shared" si="127"/>
        <v/>
      </c>
      <c r="F260" t="str">
        <f t="shared" si="154"/>
        <v/>
      </c>
      <c r="G260" t="str">
        <f t="shared" si="128"/>
        <v/>
      </c>
      <c r="H260" t="str">
        <f t="shared" si="129"/>
        <v/>
      </c>
      <c r="I260" t="str">
        <f t="shared" si="130"/>
        <v/>
      </c>
      <c r="J260" t="str">
        <f t="shared" si="131"/>
        <v/>
      </c>
      <c r="K260" t="str">
        <f t="shared" si="132"/>
        <v/>
      </c>
      <c r="L260" t="str">
        <f t="shared" si="133"/>
        <v/>
      </c>
      <c r="M260" t="str">
        <f t="shared" si="134"/>
        <v/>
      </c>
      <c r="N260" t="str">
        <f t="shared" si="135"/>
        <v/>
      </c>
      <c r="O260" t="str">
        <f t="shared" si="136"/>
        <v/>
      </c>
      <c r="P260" t="str">
        <f t="shared" si="137"/>
        <v/>
      </c>
      <c r="Q260" t="str">
        <f t="shared" si="138"/>
        <v/>
      </c>
      <c r="R260" t="str">
        <f t="shared" si="139"/>
        <v/>
      </c>
      <c r="S260" t="str">
        <f t="shared" si="140"/>
        <v/>
      </c>
      <c r="T260" t="str">
        <f t="shared" si="141"/>
        <v/>
      </c>
      <c r="U260" t="str">
        <f t="shared" si="142"/>
        <v/>
      </c>
      <c r="V260" t="str">
        <f t="shared" si="143"/>
        <v/>
      </c>
      <c r="W260" t="str">
        <f t="shared" si="144"/>
        <v/>
      </c>
      <c r="X260" t="str">
        <f t="shared" si="145"/>
        <v/>
      </c>
      <c r="Y260" t="str">
        <f t="shared" si="146"/>
        <v/>
      </c>
      <c r="Z260" t="str">
        <f t="shared" si="155"/>
        <v/>
      </c>
      <c r="AA260" t="str">
        <f t="shared" si="147"/>
        <v/>
      </c>
      <c r="AB260" t="str">
        <f t="shared" si="148"/>
        <v/>
      </c>
      <c r="AC260" t="str">
        <f t="shared" si="149"/>
        <v/>
      </c>
      <c r="AD260" t="str">
        <f t="shared" si="150"/>
        <v/>
      </c>
      <c r="AE260" t="str">
        <f t="shared" si="151"/>
        <v/>
      </c>
      <c r="AF260" t="str">
        <f t="shared" si="152"/>
        <v/>
      </c>
      <c r="AG260" t="str" cm="1">
        <f t="array" ref="AG260">IF(AJ260="","",IFERROR(RIGHT(AF260,LEN(AF260)-MAX(ISNUMBER(--MID(AF260,_xlfn.SEQUENCE(LEN(AF260)),1))*_xlfn.SEQUENCE(LEN(AF260)))),""))</f>
        <v/>
      </c>
      <c r="AH260" t="str">
        <f t="shared" si="153"/>
        <v/>
      </c>
      <c r="AI260" s="27"/>
    </row>
    <row r="261" spans="2:35" ht="14.4">
      <c r="B261" t="str">
        <f>IF(
  ISBLANK(AJ261),
  "",
  IF(
    LEFT(AF261,1)="S",
    _xlfn.XLOOKUP(LEFT(AF261,3),'MKT name rule'!$B$2:$B$522,'MKT name rule'!$C$2:$C$522,"Not found") &amp; " " &amp; AF261,
    _xlfn.XLOOKUP(LEFT(AF261,3),'MKT name rule'!$B$2:$B$522,'MKT name rule'!$C$2:$C$522,"Not found") &amp; " " &amp; AH261
  )
)</f>
        <v/>
      </c>
      <c r="C261" t="str">
        <f t="shared" si="125"/>
        <v/>
      </c>
      <c r="D261" s="20" t="str">
        <f t="shared" si="126"/>
        <v/>
      </c>
      <c r="E261" s="20" t="str">
        <f t="shared" si="127"/>
        <v/>
      </c>
      <c r="F261" t="str">
        <f t="shared" si="154"/>
        <v/>
      </c>
      <c r="G261" t="str">
        <f t="shared" si="128"/>
        <v/>
      </c>
      <c r="H261" t="str">
        <f t="shared" si="129"/>
        <v/>
      </c>
      <c r="I261" t="str">
        <f t="shared" si="130"/>
        <v/>
      </c>
      <c r="J261" t="str">
        <f t="shared" si="131"/>
        <v/>
      </c>
      <c r="K261" t="str">
        <f t="shared" si="132"/>
        <v/>
      </c>
      <c r="L261" t="str">
        <f t="shared" si="133"/>
        <v/>
      </c>
      <c r="M261" t="str">
        <f t="shared" si="134"/>
        <v/>
      </c>
      <c r="N261" t="str">
        <f t="shared" si="135"/>
        <v/>
      </c>
      <c r="O261" t="str">
        <f t="shared" si="136"/>
        <v/>
      </c>
      <c r="P261" t="str">
        <f t="shared" si="137"/>
        <v/>
      </c>
      <c r="Q261" t="str">
        <f t="shared" si="138"/>
        <v/>
      </c>
      <c r="R261" t="str">
        <f t="shared" si="139"/>
        <v/>
      </c>
      <c r="S261" t="str">
        <f t="shared" si="140"/>
        <v/>
      </c>
      <c r="T261" t="str">
        <f t="shared" si="141"/>
        <v/>
      </c>
      <c r="U261" t="str">
        <f t="shared" si="142"/>
        <v/>
      </c>
      <c r="V261" t="str">
        <f t="shared" si="143"/>
        <v/>
      </c>
      <c r="W261" t="str">
        <f t="shared" si="144"/>
        <v/>
      </c>
      <c r="X261" t="str">
        <f t="shared" si="145"/>
        <v/>
      </c>
      <c r="Y261" t="str">
        <f t="shared" si="146"/>
        <v/>
      </c>
      <c r="Z261" t="str">
        <f t="shared" si="155"/>
        <v/>
      </c>
      <c r="AA261" t="str">
        <f t="shared" si="147"/>
        <v/>
      </c>
      <c r="AB261" t="str">
        <f t="shared" si="148"/>
        <v/>
      </c>
      <c r="AC261" t="str">
        <f t="shared" si="149"/>
        <v/>
      </c>
      <c r="AD261" t="str">
        <f t="shared" si="150"/>
        <v/>
      </c>
      <c r="AE261" t="str">
        <f t="shared" si="151"/>
        <v/>
      </c>
      <c r="AF261" t="str">
        <f t="shared" si="152"/>
        <v/>
      </c>
      <c r="AG261" t="str" cm="1">
        <f t="array" ref="AG261">IF(AJ261="","",IFERROR(RIGHT(AF261,LEN(AF261)-MAX(ISNUMBER(--MID(AF261,_xlfn.SEQUENCE(LEN(AF261)),1))*_xlfn.SEQUENCE(LEN(AF261)))),""))</f>
        <v/>
      </c>
      <c r="AH261" t="str">
        <f t="shared" si="153"/>
        <v/>
      </c>
      <c r="AI261" s="27"/>
    </row>
    <row r="262" spans="2:35" ht="14.4">
      <c r="B262" t="str">
        <f>IF(
  ISBLANK(AJ262),
  "",
  IF(
    LEFT(AF262,1)="S",
    _xlfn.XLOOKUP(LEFT(AF262,3),'MKT name rule'!$B$2:$B$522,'MKT name rule'!$C$2:$C$522,"Not found") &amp; " " &amp; AF262,
    _xlfn.XLOOKUP(LEFT(AF262,3),'MKT name rule'!$B$2:$B$522,'MKT name rule'!$C$2:$C$522,"Not found") &amp; " " &amp; AH262
  )
)</f>
        <v/>
      </c>
      <c r="C262" t="str">
        <f t="shared" si="125"/>
        <v/>
      </c>
      <c r="D262" s="20" t="str">
        <f t="shared" si="126"/>
        <v/>
      </c>
      <c r="E262" s="20" t="str">
        <f t="shared" si="127"/>
        <v/>
      </c>
      <c r="F262" t="str">
        <f t="shared" si="154"/>
        <v/>
      </c>
      <c r="G262" t="str">
        <f t="shared" si="128"/>
        <v/>
      </c>
      <c r="H262" t="str">
        <f t="shared" si="129"/>
        <v/>
      </c>
      <c r="I262" t="str">
        <f t="shared" si="130"/>
        <v/>
      </c>
      <c r="J262" t="str">
        <f t="shared" si="131"/>
        <v/>
      </c>
      <c r="K262" t="str">
        <f t="shared" si="132"/>
        <v/>
      </c>
      <c r="L262" t="str">
        <f t="shared" si="133"/>
        <v/>
      </c>
      <c r="M262" t="str">
        <f t="shared" si="134"/>
        <v/>
      </c>
      <c r="N262" t="str">
        <f t="shared" si="135"/>
        <v/>
      </c>
      <c r="O262" t="str">
        <f t="shared" si="136"/>
        <v/>
      </c>
      <c r="P262" t="str">
        <f t="shared" si="137"/>
        <v/>
      </c>
      <c r="Q262" t="str">
        <f t="shared" si="138"/>
        <v/>
      </c>
      <c r="R262" t="str">
        <f t="shared" si="139"/>
        <v/>
      </c>
      <c r="S262" t="str">
        <f t="shared" si="140"/>
        <v/>
      </c>
      <c r="T262" t="str">
        <f t="shared" si="141"/>
        <v/>
      </c>
      <c r="U262" t="str">
        <f t="shared" si="142"/>
        <v/>
      </c>
      <c r="V262" t="str">
        <f t="shared" si="143"/>
        <v/>
      </c>
      <c r="W262" t="str">
        <f t="shared" si="144"/>
        <v/>
      </c>
      <c r="X262" t="str">
        <f t="shared" si="145"/>
        <v/>
      </c>
      <c r="Y262" t="str">
        <f t="shared" si="146"/>
        <v/>
      </c>
      <c r="Z262" t="str">
        <f t="shared" si="155"/>
        <v/>
      </c>
      <c r="AA262" t="str">
        <f t="shared" si="147"/>
        <v/>
      </c>
      <c r="AB262" t="str">
        <f t="shared" si="148"/>
        <v/>
      </c>
      <c r="AC262" t="str">
        <f t="shared" si="149"/>
        <v/>
      </c>
      <c r="AD262" t="str">
        <f t="shared" si="150"/>
        <v/>
      </c>
      <c r="AE262" t="str">
        <f t="shared" si="151"/>
        <v/>
      </c>
      <c r="AF262" t="str">
        <f t="shared" si="152"/>
        <v/>
      </c>
      <c r="AG262" t="str" cm="1">
        <f t="array" ref="AG262">IF(AJ262="","",IFERROR(RIGHT(AF262,LEN(AF262)-MAX(ISNUMBER(--MID(AF262,_xlfn.SEQUENCE(LEN(AF262)),1))*_xlfn.SEQUENCE(LEN(AF262)))),""))</f>
        <v/>
      </c>
      <c r="AH262" t="str">
        <f t="shared" si="153"/>
        <v/>
      </c>
      <c r="AI262" s="27"/>
    </row>
    <row r="263" spans="2:35" ht="14.4">
      <c r="B263" t="str">
        <f>IF(
  ISBLANK(AJ263),
  "",
  IF(
    LEFT(AF263,1)="S",
    _xlfn.XLOOKUP(LEFT(AF263,3),'MKT name rule'!$B$2:$B$522,'MKT name rule'!$C$2:$C$522,"Not found") &amp; " " &amp; AF263,
    _xlfn.XLOOKUP(LEFT(AF263,3),'MKT name rule'!$B$2:$B$522,'MKT name rule'!$C$2:$C$522,"Not found") &amp; " " &amp; AH263
  )
)</f>
        <v/>
      </c>
      <c r="C263" t="str">
        <f t="shared" si="125"/>
        <v/>
      </c>
      <c r="D263" s="20" t="str">
        <f t="shared" si="126"/>
        <v/>
      </c>
      <c r="E263" s="20" t="str">
        <f t="shared" si="127"/>
        <v/>
      </c>
      <c r="F263" t="str">
        <f t="shared" si="154"/>
        <v/>
      </c>
      <c r="G263" t="str">
        <f t="shared" si="128"/>
        <v/>
      </c>
      <c r="H263" t="str">
        <f t="shared" si="129"/>
        <v/>
      </c>
      <c r="I263" t="str">
        <f t="shared" si="130"/>
        <v/>
      </c>
      <c r="J263" t="str">
        <f t="shared" si="131"/>
        <v/>
      </c>
      <c r="K263" t="str">
        <f t="shared" si="132"/>
        <v/>
      </c>
      <c r="L263" t="str">
        <f t="shared" si="133"/>
        <v/>
      </c>
      <c r="M263" t="str">
        <f t="shared" si="134"/>
        <v/>
      </c>
      <c r="N263" t="str">
        <f t="shared" si="135"/>
        <v/>
      </c>
      <c r="O263" t="str">
        <f t="shared" si="136"/>
        <v/>
      </c>
      <c r="P263" t="str">
        <f t="shared" si="137"/>
        <v/>
      </c>
      <c r="Q263" t="str">
        <f t="shared" si="138"/>
        <v/>
      </c>
      <c r="R263" t="str">
        <f t="shared" si="139"/>
        <v/>
      </c>
      <c r="S263" t="str">
        <f t="shared" si="140"/>
        <v/>
      </c>
      <c r="T263" t="str">
        <f t="shared" si="141"/>
        <v/>
      </c>
      <c r="U263" t="str">
        <f t="shared" si="142"/>
        <v/>
      </c>
      <c r="V263" t="str">
        <f t="shared" si="143"/>
        <v/>
      </c>
      <c r="W263" t="str">
        <f t="shared" si="144"/>
        <v/>
      </c>
      <c r="X263" t="str">
        <f t="shared" si="145"/>
        <v/>
      </c>
      <c r="Y263" t="str">
        <f t="shared" si="146"/>
        <v/>
      </c>
      <c r="Z263" t="str">
        <f t="shared" si="155"/>
        <v/>
      </c>
      <c r="AA263" t="str">
        <f t="shared" si="147"/>
        <v/>
      </c>
      <c r="AB263" t="str">
        <f t="shared" si="148"/>
        <v/>
      </c>
      <c r="AC263" t="str">
        <f t="shared" si="149"/>
        <v/>
      </c>
      <c r="AD263" t="str">
        <f t="shared" si="150"/>
        <v/>
      </c>
      <c r="AE263" t="str">
        <f t="shared" si="151"/>
        <v/>
      </c>
      <c r="AF263" t="str">
        <f t="shared" si="152"/>
        <v/>
      </c>
      <c r="AG263" t="str" cm="1">
        <f t="array" ref="AG263">IF(AJ263="","",IFERROR(RIGHT(AF263,LEN(AF263)-MAX(ISNUMBER(--MID(AF263,_xlfn.SEQUENCE(LEN(AF263)),1))*_xlfn.SEQUENCE(LEN(AF263)))),""))</f>
        <v/>
      </c>
      <c r="AH263" t="str">
        <f t="shared" si="153"/>
        <v/>
      </c>
      <c r="AI263" s="27"/>
    </row>
    <row r="264" spans="2:35" ht="14.4">
      <c r="B264" t="str">
        <f>IF(
  ISBLANK(AJ264),
  "",
  IF(
    LEFT(AF264,1)="S",
    _xlfn.XLOOKUP(LEFT(AF264,3),'MKT name rule'!$B$2:$B$522,'MKT name rule'!$C$2:$C$522,"Not found") &amp; " " &amp; AF264,
    _xlfn.XLOOKUP(LEFT(AF264,3),'MKT name rule'!$B$2:$B$522,'MKT name rule'!$C$2:$C$522,"Not found") &amp; " " &amp; AH264
  )
)</f>
        <v/>
      </c>
      <c r="C264" t="str">
        <f t="shared" si="125"/>
        <v/>
      </c>
      <c r="D264" s="20" t="str">
        <f t="shared" si="126"/>
        <v/>
      </c>
      <c r="E264" s="20" t="str">
        <f t="shared" si="127"/>
        <v/>
      </c>
      <c r="F264" t="str">
        <f t="shared" si="154"/>
        <v/>
      </c>
      <c r="G264" t="str">
        <f t="shared" si="128"/>
        <v/>
      </c>
      <c r="H264" t="str">
        <f t="shared" si="129"/>
        <v/>
      </c>
      <c r="I264" t="str">
        <f t="shared" si="130"/>
        <v/>
      </c>
      <c r="J264" t="str">
        <f t="shared" si="131"/>
        <v/>
      </c>
      <c r="K264" t="str">
        <f t="shared" si="132"/>
        <v/>
      </c>
      <c r="L264" t="str">
        <f t="shared" si="133"/>
        <v/>
      </c>
      <c r="M264" t="str">
        <f t="shared" si="134"/>
        <v/>
      </c>
      <c r="N264" t="str">
        <f t="shared" si="135"/>
        <v/>
      </c>
      <c r="O264" t="str">
        <f t="shared" si="136"/>
        <v/>
      </c>
      <c r="P264" t="str">
        <f t="shared" si="137"/>
        <v/>
      </c>
      <c r="Q264" t="str">
        <f t="shared" si="138"/>
        <v/>
      </c>
      <c r="R264" t="str">
        <f t="shared" si="139"/>
        <v/>
      </c>
      <c r="S264" t="str">
        <f t="shared" si="140"/>
        <v/>
      </c>
      <c r="T264" t="str">
        <f t="shared" si="141"/>
        <v/>
      </c>
      <c r="U264" t="str">
        <f t="shared" si="142"/>
        <v/>
      </c>
      <c r="V264" t="str">
        <f t="shared" si="143"/>
        <v/>
      </c>
      <c r="W264" t="str">
        <f t="shared" si="144"/>
        <v/>
      </c>
      <c r="X264" t="str">
        <f t="shared" si="145"/>
        <v/>
      </c>
      <c r="Y264" t="str">
        <f t="shared" si="146"/>
        <v/>
      </c>
      <c r="Z264" t="str">
        <f t="shared" si="155"/>
        <v/>
      </c>
      <c r="AA264" t="str">
        <f t="shared" si="147"/>
        <v/>
      </c>
      <c r="AB264" t="str">
        <f t="shared" si="148"/>
        <v/>
      </c>
      <c r="AC264" t="str">
        <f t="shared" si="149"/>
        <v/>
      </c>
      <c r="AD264" t="str">
        <f t="shared" si="150"/>
        <v/>
      </c>
      <c r="AE264" t="str">
        <f t="shared" si="151"/>
        <v/>
      </c>
      <c r="AF264" t="str">
        <f t="shared" si="152"/>
        <v/>
      </c>
      <c r="AG264" t="str" cm="1">
        <f t="array" ref="AG264">IF(AJ264="","",IFERROR(RIGHT(AF264,LEN(AF264)-MAX(ISNUMBER(--MID(AF264,_xlfn.SEQUENCE(LEN(AF264)),1))*_xlfn.SEQUENCE(LEN(AF264)))),""))</f>
        <v/>
      </c>
      <c r="AH264" t="str">
        <f t="shared" si="153"/>
        <v/>
      </c>
      <c r="AI264" s="27"/>
    </row>
    <row r="265" spans="2:35" ht="14.4">
      <c r="B265" t="str">
        <f>IF(
  ISBLANK(AJ265),
  "",
  IF(
    LEFT(AF265,1)="S",
    _xlfn.XLOOKUP(LEFT(AF265,3),'MKT name rule'!$B$2:$B$522,'MKT name rule'!$C$2:$C$522,"Not found") &amp; " " &amp; AF265,
    _xlfn.XLOOKUP(LEFT(AF265,3),'MKT name rule'!$B$2:$B$522,'MKT name rule'!$C$2:$C$522,"Not found") &amp; " " &amp; AH265
  )
)</f>
        <v/>
      </c>
      <c r="C265" t="str">
        <f t="shared" si="125"/>
        <v/>
      </c>
      <c r="D265" s="20" t="str">
        <f t="shared" si="126"/>
        <v/>
      </c>
      <c r="E265" s="20" t="str">
        <f t="shared" si="127"/>
        <v/>
      </c>
      <c r="F265" t="str">
        <f t="shared" si="154"/>
        <v/>
      </c>
      <c r="G265" t="str">
        <f t="shared" si="128"/>
        <v/>
      </c>
      <c r="H265" t="str">
        <f t="shared" si="129"/>
        <v/>
      </c>
      <c r="I265" t="str">
        <f t="shared" si="130"/>
        <v/>
      </c>
      <c r="J265" t="str">
        <f t="shared" si="131"/>
        <v/>
      </c>
      <c r="K265" t="str">
        <f t="shared" si="132"/>
        <v/>
      </c>
      <c r="L265" t="str">
        <f t="shared" si="133"/>
        <v/>
      </c>
      <c r="M265" t="str">
        <f t="shared" si="134"/>
        <v/>
      </c>
      <c r="N265" t="str">
        <f t="shared" si="135"/>
        <v/>
      </c>
      <c r="O265" t="str">
        <f t="shared" si="136"/>
        <v/>
      </c>
      <c r="P265" t="str">
        <f t="shared" si="137"/>
        <v/>
      </c>
      <c r="Q265" t="str">
        <f t="shared" si="138"/>
        <v/>
      </c>
      <c r="R265" t="str">
        <f t="shared" si="139"/>
        <v/>
      </c>
      <c r="S265" t="str">
        <f t="shared" si="140"/>
        <v/>
      </c>
      <c r="T265" t="str">
        <f t="shared" si="141"/>
        <v/>
      </c>
      <c r="U265" t="str">
        <f t="shared" si="142"/>
        <v/>
      </c>
      <c r="V265" t="str">
        <f t="shared" si="143"/>
        <v/>
      </c>
      <c r="W265" t="str">
        <f t="shared" si="144"/>
        <v/>
      </c>
      <c r="X265" t="str">
        <f t="shared" si="145"/>
        <v/>
      </c>
      <c r="Y265" t="str">
        <f t="shared" si="146"/>
        <v/>
      </c>
      <c r="Z265" t="str">
        <f t="shared" si="155"/>
        <v/>
      </c>
      <c r="AA265" t="str">
        <f t="shared" si="147"/>
        <v/>
      </c>
      <c r="AB265" t="str">
        <f t="shared" si="148"/>
        <v/>
      </c>
      <c r="AC265" t="str">
        <f t="shared" si="149"/>
        <v/>
      </c>
      <c r="AD265" t="str">
        <f t="shared" si="150"/>
        <v/>
      </c>
      <c r="AE265" t="str">
        <f t="shared" si="151"/>
        <v/>
      </c>
      <c r="AF265" t="str">
        <f t="shared" si="152"/>
        <v/>
      </c>
      <c r="AG265" t="str" cm="1">
        <f t="array" ref="AG265">IF(AJ265="","",IFERROR(RIGHT(AF265,LEN(AF265)-MAX(ISNUMBER(--MID(AF265,_xlfn.SEQUENCE(LEN(AF265)),1))*_xlfn.SEQUENCE(LEN(AF265)))),""))</f>
        <v/>
      </c>
      <c r="AH265" t="str">
        <f t="shared" si="153"/>
        <v/>
      </c>
      <c r="AI265" s="27"/>
    </row>
    <row r="266" spans="2:35" ht="14.4">
      <c r="B266" t="str">
        <f>IF(
  ISBLANK(AJ266),
  "",
  IF(
    LEFT(AF266,1)="S",
    _xlfn.XLOOKUP(LEFT(AF266,3),'MKT name rule'!$B$2:$B$522,'MKT name rule'!$C$2:$C$522,"Not found") &amp; " " &amp; AF266,
    _xlfn.XLOOKUP(LEFT(AF266,3),'MKT name rule'!$B$2:$B$522,'MKT name rule'!$C$2:$C$522,"Not found") &amp; " " &amp; AH266
  )
)</f>
        <v/>
      </c>
      <c r="C266" t="str">
        <f t="shared" si="125"/>
        <v/>
      </c>
      <c r="D266" s="20" t="str">
        <f t="shared" si="126"/>
        <v/>
      </c>
      <c r="E266" s="20" t="str">
        <f t="shared" si="127"/>
        <v/>
      </c>
      <c r="F266" t="str">
        <f t="shared" si="154"/>
        <v/>
      </c>
      <c r="G266" t="str">
        <f t="shared" si="128"/>
        <v/>
      </c>
      <c r="H266" t="str">
        <f t="shared" si="129"/>
        <v/>
      </c>
      <c r="I266" t="str">
        <f t="shared" si="130"/>
        <v/>
      </c>
      <c r="J266" t="str">
        <f t="shared" si="131"/>
        <v/>
      </c>
      <c r="K266" t="str">
        <f t="shared" si="132"/>
        <v/>
      </c>
      <c r="L266" t="str">
        <f t="shared" si="133"/>
        <v/>
      </c>
      <c r="M266" t="str">
        <f t="shared" si="134"/>
        <v/>
      </c>
      <c r="N266" t="str">
        <f t="shared" si="135"/>
        <v/>
      </c>
      <c r="O266" t="str">
        <f t="shared" si="136"/>
        <v/>
      </c>
      <c r="P266" t="str">
        <f t="shared" si="137"/>
        <v/>
      </c>
      <c r="Q266" t="str">
        <f t="shared" si="138"/>
        <v/>
      </c>
      <c r="R266" t="str">
        <f t="shared" si="139"/>
        <v/>
      </c>
      <c r="S266" t="str">
        <f t="shared" si="140"/>
        <v/>
      </c>
      <c r="T266" t="str">
        <f t="shared" si="141"/>
        <v/>
      </c>
      <c r="U266" t="str">
        <f t="shared" si="142"/>
        <v/>
      </c>
      <c r="V266" t="str">
        <f t="shared" si="143"/>
        <v/>
      </c>
      <c r="W266" t="str">
        <f t="shared" si="144"/>
        <v/>
      </c>
      <c r="X266" t="str">
        <f t="shared" si="145"/>
        <v/>
      </c>
      <c r="Y266" t="str">
        <f t="shared" si="146"/>
        <v/>
      </c>
      <c r="Z266" t="str">
        <f t="shared" si="155"/>
        <v/>
      </c>
      <c r="AA266" t="str">
        <f t="shared" si="147"/>
        <v/>
      </c>
      <c r="AB266" t="str">
        <f t="shared" si="148"/>
        <v/>
      </c>
      <c r="AC266" t="str">
        <f t="shared" si="149"/>
        <v/>
      </c>
      <c r="AD266" t="str">
        <f t="shared" si="150"/>
        <v/>
      </c>
      <c r="AE266" t="str">
        <f t="shared" si="151"/>
        <v/>
      </c>
      <c r="AF266" t="str">
        <f t="shared" si="152"/>
        <v/>
      </c>
      <c r="AG266" t="str" cm="1">
        <f t="array" ref="AG266">IF(AJ266="","",IFERROR(RIGHT(AF266,LEN(AF266)-MAX(ISNUMBER(--MID(AF266,_xlfn.SEQUENCE(LEN(AF266)),1))*_xlfn.SEQUENCE(LEN(AF266)))),""))</f>
        <v/>
      </c>
      <c r="AH266" t="str">
        <f t="shared" si="153"/>
        <v/>
      </c>
      <c r="AI266" s="27"/>
    </row>
    <row r="267" spans="2:35" ht="14.4">
      <c r="B267" t="str">
        <f>IF(
  ISBLANK(AJ267),
  "",
  IF(
    LEFT(AF267,1)="S",
    _xlfn.XLOOKUP(LEFT(AF267,3),'MKT name rule'!$B$2:$B$522,'MKT name rule'!$C$2:$C$522,"Not found") &amp; " " &amp; AF267,
    _xlfn.XLOOKUP(LEFT(AF267,3),'MKT name rule'!$B$2:$B$522,'MKT name rule'!$C$2:$C$522,"Not found") &amp; " " &amp; AH267
  )
)</f>
        <v/>
      </c>
      <c r="C267" t="str">
        <f t="shared" si="125"/>
        <v/>
      </c>
      <c r="D267" s="20" t="str">
        <f t="shared" si="126"/>
        <v/>
      </c>
      <c r="E267" s="20" t="str">
        <f t="shared" si="127"/>
        <v/>
      </c>
      <c r="F267" t="str">
        <f t="shared" si="154"/>
        <v/>
      </c>
      <c r="G267" t="str">
        <f t="shared" si="128"/>
        <v/>
      </c>
      <c r="H267" t="str">
        <f t="shared" si="129"/>
        <v/>
      </c>
      <c r="I267" t="str">
        <f t="shared" si="130"/>
        <v/>
      </c>
      <c r="J267" t="str">
        <f t="shared" si="131"/>
        <v/>
      </c>
      <c r="K267" t="str">
        <f t="shared" si="132"/>
        <v/>
      </c>
      <c r="L267" t="str">
        <f t="shared" si="133"/>
        <v/>
      </c>
      <c r="M267" t="str">
        <f t="shared" si="134"/>
        <v/>
      </c>
      <c r="N267" t="str">
        <f t="shared" si="135"/>
        <v/>
      </c>
      <c r="O267" t="str">
        <f t="shared" si="136"/>
        <v/>
      </c>
      <c r="P267" t="str">
        <f t="shared" si="137"/>
        <v/>
      </c>
      <c r="Q267" t="str">
        <f t="shared" si="138"/>
        <v/>
      </c>
      <c r="R267" t="str">
        <f t="shared" si="139"/>
        <v/>
      </c>
      <c r="S267" t="str">
        <f t="shared" si="140"/>
        <v/>
      </c>
      <c r="T267" t="str">
        <f t="shared" si="141"/>
        <v/>
      </c>
      <c r="U267" t="str">
        <f t="shared" si="142"/>
        <v/>
      </c>
      <c r="V267" t="str">
        <f t="shared" si="143"/>
        <v/>
      </c>
      <c r="W267" t="str">
        <f t="shared" si="144"/>
        <v/>
      </c>
      <c r="X267" t="str">
        <f t="shared" si="145"/>
        <v/>
      </c>
      <c r="Y267" t="str">
        <f t="shared" si="146"/>
        <v/>
      </c>
      <c r="Z267" t="str">
        <f t="shared" si="155"/>
        <v/>
      </c>
      <c r="AA267" t="str">
        <f t="shared" si="147"/>
        <v/>
      </c>
      <c r="AB267" t="str">
        <f t="shared" si="148"/>
        <v/>
      </c>
      <c r="AC267" t="str">
        <f t="shared" si="149"/>
        <v/>
      </c>
      <c r="AD267" t="str">
        <f t="shared" si="150"/>
        <v/>
      </c>
      <c r="AE267" t="str">
        <f t="shared" si="151"/>
        <v/>
      </c>
      <c r="AF267" t="str">
        <f t="shared" si="152"/>
        <v/>
      </c>
      <c r="AG267" t="str" cm="1">
        <f t="array" ref="AG267">IF(AJ267="","",IFERROR(RIGHT(AF267,LEN(AF267)-MAX(ISNUMBER(--MID(AF267,_xlfn.SEQUENCE(LEN(AF267)),1))*_xlfn.SEQUENCE(LEN(AF267)))),""))</f>
        <v/>
      </c>
      <c r="AH267" t="str">
        <f t="shared" si="153"/>
        <v/>
      </c>
      <c r="AI267" s="27"/>
    </row>
    <row r="268" spans="2:35" ht="14.4">
      <c r="B268" t="str">
        <f>IF(
  ISBLANK(AJ268),
  "",
  IF(
    LEFT(AF268,1)="S",
    _xlfn.XLOOKUP(LEFT(AF268,3),'MKT name rule'!$B$2:$B$522,'MKT name rule'!$C$2:$C$522,"Not found") &amp; " " &amp; AF268,
    _xlfn.XLOOKUP(LEFT(AF268,3),'MKT name rule'!$B$2:$B$522,'MKT name rule'!$C$2:$C$522,"Not found") &amp; " " &amp; AH268
  )
)</f>
        <v/>
      </c>
      <c r="C268" t="str">
        <f t="shared" si="125"/>
        <v/>
      </c>
      <c r="D268" s="20" t="str">
        <f t="shared" si="126"/>
        <v/>
      </c>
      <c r="E268" s="20" t="str">
        <f t="shared" si="127"/>
        <v/>
      </c>
      <c r="F268" t="str">
        <f t="shared" si="154"/>
        <v/>
      </c>
      <c r="G268" t="str">
        <f t="shared" si="128"/>
        <v/>
      </c>
      <c r="H268" t="str">
        <f t="shared" si="129"/>
        <v/>
      </c>
      <c r="I268" t="str">
        <f t="shared" si="130"/>
        <v/>
      </c>
      <c r="J268" t="str">
        <f t="shared" si="131"/>
        <v/>
      </c>
      <c r="K268" t="str">
        <f t="shared" si="132"/>
        <v/>
      </c>
      <c r="L268" t="str">
        <f t="shared" si="133"/>
        <v/>
      </c>
      <c r="M268" t="str">
        <f t="shared" si="134"/>
        <v/>
      </c>
      <c r="N268" t="str">
        <f t="shared" si="135"/>
        <v/>
      </c>
      <c r="O268" t="str">
        <f t="shared" si="136"/>
        <v/>
      </c>
      <c r="P268" t="str">
        <f t="shared" si="137"/>
        <v/>
      </c>
      <c r="Q268" t="str">
        <f t="shared" si="138"/>
        <v/>
      </c>
      <c r="R268" t="str">
        <f t="shared" si="139"/>
        <v/>
      </c>
      <c r="S268" t="str">
        <f t="shared" si="140"/>
        <v/>
      </c>
      <c r="T268" t="str">
        <f t="shared" si="141"/>
        <v/>
      </c>
      <c r="U268" t="str">
        <f t="shared" si="142"/>
        <v/>
      </c>
      <c r="V268" t="str">
        <f t="shared" si="143"/>
        <v/>
      </c>
      <c r="W268" t="str">
        <f t="shared" si="144"/>
        <v/>
      </c>
      <c r="X268" t="str">
        <f t="shared" si="145"/>
        <v/>
      </c>
      <c r="Y268" t="str">
        <f t="shared" si="146"/>
        <v/>
      </c>
      <c r="Z268" t="str">
        <f t="shared" si="155"/>
        <v/>
      </c>
      <c r="AA268" t="str">
        <f t="shared" si="147"/>
        <v/>
      </c>
      <c r="AB268" t="str">
        <f t="shared" si="148"/>
        <v/>
      </c>
      <c r="AC268" t="str">
        <f t="shared" si="149"/>
        <v/>
      </c>
      <c r="AD268" t="str">
        <f t="shared" si="150"/>
        <v/>
      </c>
      <c r="AE268" t="str">
        <f t="shared" si="151"/>
        <v/>
      </c>
      <c r="AF268" t="str">
        <f t="shared" si="152"/>
        <v/>
      </c>
      <c r="AG268" t="str" cm="1">
        <f t="array" ref="AG268">IF(AJ268="","",IFERROR(RIGHT(AF268,LEN(AF268)-MAX(ISNUMBER(--MID(AF268,_xlfn.SEQUENCE(LEN(AF268)),1))*_xlfn.SEQUENCE(LEN(AF268)))),""))</f>
        <v/>
      </c>
      <c r="AH268" t="str">
        <f t="shared" si="153"/>
        <v/>
      </c>
      <c r="AI268" s="27"/>
    </row>
    <row r="269" spans="2:35" ht="14.4">
      <c r="B269" t="str">
        <f>IF(
  ISBLANK(AJ269),
  "",
  IF(
    LEFT(AF269,1)="S",
    _xlfn.XLOOKUP(LEFT(AF269,3),'MKT name rule'!$B$2:$B$522,'MKT name rule'!$C$2:$C$522,"Not found") &amp; " " &amp; AF269,
    _xlfn.XLOOKUP(LEFT(AF269,3),'MKT name rule'!$B$2:$B$522,'MKT name rule'!$C$2:$C$522,"Not found") &amp; " " &amp; AH269
  )
)</f>
        <v/>
      </c>
      <c r="C269" t="str">
        <f t="shared" si="125"/>
        <v/>
      </c>
      <c r="D269" s="20" t="str">
        <f t="shared" si="126"/>
        <v/>
      </c>
      <c r="E269" s="20" t="str">
        <f t="shared" si="127"/>
        <v/>
      </c>
      <c r="F269" t="str">
        <f t="shared" si="154"/>
        <v/>
      </c>
      <c r="G269" t="str">
        <f t="shared" si="128"/>
        <v/>
      </c>
      <c r="H269" t="str">
        <f t="shared" si="129"/>
        <v/>
      </c>
      <c r="I269" t="str">
        <f t="shared" si="130"/>
        <v/>
      </c>
      <c r="J269" t="str">
        <f t="shared" si="131"/>
        <v/>
      </c>
      <c r="K269" t="str">
        <f t="shared" si="132"/>
        <v/>
      </c>
      <c r="L269" t="str">
        <f t="shared" si="133"/>
        <v/>
      </c>
      <c r="M269" t="str">
        <f t="shared" si="134"/>
        <v/>
      </c>
      <c r="N269" t="str">
        <f t="shared" si="135"/>
        <v/>
      </c>
      <c r="O269" t="str">
        <f t="shared" si="136"/>
        <v/>
      </c>
      <c r="P269" t="str">
        <f t="shared" si="137"/>
        <v/>
      </c>
      <c r="Q269" t="str">
        <f t="shared" si="138"/>
        <v/>
      </c>
      <c r="R269" t="str">
        <f t="shared" si="139"/>
        <v/>
      </c>
      <c r="S269" t="str">
        <f t="shared" si="140"/>
        <v/>
      </c>
      <c r="T269" t="str">
        <f t="shared" si="141"/>
        <v/>
      </c>
      <c r="U269" t="str">
        <f t="shared" si="142"/>
        <v/>
      </c>
      <c r="V269" t="str">
        <f t="shared" si="143"/>
        <v/>
      </c>
      <c r="W269" t="str">
        <f t="shared" si="144"/>
        <v/>
      </c>
      <c r="X269" t="str">
        <f t="shared" si="145"/>
        <v/>
      </c>
      <c r="Y269" t="str">
        <f t="shared" si="146"/>
        <v/>
      </c>
      <c r="Z269" t="str">
        <f t="shared" si="155"/>
        <v/>
      </c>
      <c r="AA269" t="str">
        <f t="shared" si="147"/>
        <v/>
      </c>
      <c r="AB269" t="str">
        <f t="shared" si="148"/>
        <v/>
      </c>
      <c r="AC269" t="str">
        <f t="shared" si="149"/>
        <v/>
      </c>
      <c r="AD269" t="str">
        <f t="shared" si="150"/>
        <v/>
      </c>
      <c r="AE269" t="str">
        <f t="shared" si="151"/>
        <v/>
      </c>
      <c r="AF269" t="str">
        <f t="shared" si="152"/>
        <v/>
      </c>
      <c r="AG269" t="str" cm="1">
        <f t="array" ref="AG269">IF(AJ269="","",IFERROR(RIGHT(AF269,LEN(AF269)-MAX(ISNUMBER(--MID(AF269,_xlfn.SEQUENCE(LEN(AF269)),1))*_xlfn.SEQUENCE(LEN(AF269)))),""))</f>
        <v/>
      </c>
      <c r="AH269" t="str">
        <f t="shared" si="153"/>
        <v/>
      </c>
      <c r="AI269" s="27"/>
    </row>
    <row r="270" spans="2:35" ht="14.4">
      <c r="B270" t="str">
        <f>IF(
  ISBLANK(AJ270),
  "",
  IF(
    LEFT(AF270,1)="S",
    _xlfn.XLOOKUP(LEFT(AF270,3),'MKT name rule'!$B$2:$B$522,'MKT name rule'!$C$2:$C$522,"Not found") &amp; " " &amp; AF270,
    _xlfn.XLOOKUP(LEFT(AF270,3),'MKT name rule'!$B$2:$B$522,'MKT name rule'!$C$2:$C$522,"Not found") &amp; " " &amp; AH270
  )
)</f>
        <v/>
      </c>
      <c r="C270" t="str">
        <f t="shared" si="125"/>
        <v/>
      </c>
      <c r="D270" s="20" t="str">
        <f t="shared" si="126"/>
        <v/>
      </c>
      <c r="E270" s="20" t="str">
        <f t="shared" si="127"/>
        <v/>
      </c>
      <c r="F270" t="str">
        <f t="shared" si="154"/>
        <v/>
      </c>
      <c r="G270" t="str">
        <f t="shared" si="128"/>
        <v/>
      </c>
      <c r="H270" t="str">
        <f t="shared" si="129"/>
        <v/>
      </c>
      <c r="I270" t="str">
        <f t="shared" si="130"/>
        <v/>
      </c>
      <c r="J270" t="str">
        <f t="shared" si="131"/>
        <v/>
      </c>
      <c r="K270" t="str">
        <f t="shared" si="132"/>
        <v/>
      </c>
      <c r="L270" t="str">
        <f t="shared" si="133"/>
        <v/>
      </c>
      <c r="M270" t="str">
        <f t="shared" si="134"/>
        <v/>
      </c>
      <c r="N270" t="str">
        <f t="shared" si="135"/>
        <v/>
      </c>
      <c r="O270" t="str">
        <f t="shared" si="136"/>
        <v/>
      </c>
      <c r="P270" t="str">
        <f t="shared" si="137"/>
        <v/>
      </c>
      <c r="Q270" t="str">
        <f t="shared" si="138"/>
        <v/>
      </c>
      <c r="R270" t="str">
        <f t="shared" si="139"/>
        <v/>
      </c>
      <c r="S270" t="str">
        <f t="shared" si="140"/>
        <v/>
      </c>
      <c r="T270" t="str">
        <f t="shared" si="141"/>
        <v/>
      </c>
      <c r="U270" t="str">
        <f t="shared" si="142"/>
        <v/>
      </c>
      <c r="V270" t="str">
        <f t="shared" si="143"/>
        <v/>
      </c>
      <c r="W270" t="str">
        <f t="shared" si="144"/>
        <v/>
      </c>
      <c r="X270" t="str">
        <f t="shared" si="145"/>
        <v/>
      </c>
      <c r="Y270" t="str">
        <f t="shared" si="146"/>
        <v/>
      </c>
      <c r="Z270" t="str">
        <f t="shared" si="155"/>
        <v/>
      </c>
      <c r="AA270" t="str">
        <f t="shared" si="147"/>
        <v/>
      </c>
      <c r="AB270" t="str">
        <f t="shared" si="148"/>
        <v/>
      </c>
      <c r="AC270" t="str">
        <f t="shared" si="149"/>
        <v/>
      </c>
      <c r="AD270" t="str">
        <f t="shared" si="150"/>
        <v/>
      </c>
      <c r="AE270" t="str">
        <f t="shared" si="151"/>
        <v/>
      </c>
      <c r="AF270" t="str">
        <f t="shared" si="152"/>
        <v/>
      </c>
      <c r="AG270" t="str" cm="1">
        <f t="array" ref="AG270">IF(AJ270="","",IFERROR(RIGHT(AF270,LEN(AF270)-MAX(ISNUMBER(--MID(AF270,_xlfn.SEQUENCE(LEN(AF270)),1))*_xlfn.SEQUENCE(LEN(AF270)))),""))</f>
        <v/>
      </c>
      <c r="AH270" t="str">
        <f t="shared" si="153"/>
        <v/>
      </c>
      <c r="AI270" s="27"/>
    </row>
    <row r="271" spans="2:35" ht="14.4">
      <c r="B271" t="str">
        <f>IF(
  ISBLANK(AJ271),
  "",
  IF(
    LEFT(AF271,1)="S",
    _xlfn.XLOOKUP(LEFT(AF271,3),'MKT name rule'!$B$2:$B$522,'MKT name rule'!$C$2:$C$522,"Not found") &amp; " " &amp; AF271,
    _xlfn.XLOOKUP(LEFT(AF271,3),'MKT name rule'!$B$2:$B$522,'MKT name rule'!$C$2:$C$522,"Not found") &amp; " " &amp; AH271
  )
)</f>
        <v/>
      </c>
      <c r="C271" t="str">
        <f t="shared" si="125"/>
        <v/>
      </c>
      <c r="D271" s="20" t="str">
        <f t="shared" si="126"/>
        <v/>
      </c>
      <c r="E271" s="20" t="str">
        <f t="shared" si="127"/>
        <v/>
      </c>
      <c r="F271" t="str">
        <f t="shared" si="154"/>
        <v/>
      </c>
      <c r="G271" t="str">
        <f t="shared" si="128"/>
        <v/>
      </c>
      <c r="H271" t="str">
        <f t="shared" si="129"/>
        <v/>
      </c>
      <c r="I271" t="str">
        <f t="shared" si="130"/>
        <v/>
      </c>
      <c r="J271" t="str">
        <f t="shared" si="131"/>
        <v/>
      </c>
      <c r="K271" t="str">
        <f t="shared" si="132"/>
        <v/>
      </c>
      <c r="L271" t="str">
        <f t="shared" si="133"/>
        <v/>
      </c>
      <c r="M271" t="str">
        <f t="shared" si="134"/>
        <v/>
      </c>
      <c r="N271" t="str">
        <f t="shared" si="135"/>
        <v/>
      </c>
      <c r="O271" t="str">
        <f t="shared" si="136"/>
        <v/>
      </c>
      <c r="P271" t="str">
        <f t="shared" si="137"/>
        <v/>
      </c>
      <c r="Q271" t="str">
        <f t="shared" si="138"/>
        <v/>
      </c>
      <c r="R271" t="str">
        <f t="shared" si="139"/>
        <v/>
      </c>
      <c r="S271" t="str">
        <f t="shared" si="140"/>
        <v/>
      </c>
      <c r="T271" t="str">
        <f t="shared" si="141"/>
        <v/>
      </c>
      <c r="U271" t="str">
        <f t="shared" si="142"/>
        <v/>
      </c>
      <c r="V271" t="str">
        <f t="shared" si="143"/>
        <v/>
      </c>
      <c r="W271" t="str">
        <f t="shared" si="144"/>
        <v/>
      </c>
      <c r="X271" t="str">
        <f t="shared" si="145"/>
        <v/>
      </c>
      <c r="Y271" t="str">
        <f t="shared" si="146"/>
        <v/>
      </c>
      <c r="Z271" t="str">
        <f t="shared" si="155"/>
        <v/>
      </c>
      <c r="AA271" t="str">
        <f t="shared" si="147"/>
        <v/>
      </c>
      <c r="AB271" t="str">
        <f t="shared" si="148"/>
        <v/>
      </c>
      <c r="AC271" t="str">
        <f t="shared" si="149"/>
        <v/>
      </c>
      <c r="AD271" t="str">
        <f t="shared" si="150"/>
        <v/>
      </c>
      <c r="AE271" t="str">
        <f t="shared" si="151"/>
        <v/>
      </c>
      <c r="AF271" t="str">
        <f t="shared" si="152"/>
        <v/>
      </c>
      <c r="AG271" t="str" cm="1">
        <f t="array" ref="AG271">IF(AJ271="","",IFERROR(RIGHT(AF271,LEN(AF271)-MAX(ISNUMBER(--MID(AF271,_xlfn.SEQUENCE(LEN(AF271)),1))*_xlfn.SEQUENCE(LEN(AF271)))),""))</f>
        <v/>
      </c>
      <c r="AH271" t="str">
        <f t="shared" si="153"/>
        <v/>
      </c>
      <c r="AI271" s="27"/>
    </row>
    <row r="272" spans="2:35" ht="14.4">
      <c r="B272" t="str">
        <f>IF(
  ISBLANK(AJ272),
  "",
  IF(
    LEFT(AF272,1)="S",
    _xlfn.XLOOKUP(LEFT(AF272,3),'MKT name rule'!$B$2:$B$522,'MKT name rule'!$C$2:$C$522,"Not found") &amp; " " &amp; AF272,
    _xlfn.XLOOKUP(LEFT(AF272,3),'MKT name rule'!$B$2:$B$522,'MKT name rule'!$C$2:$C$522,"Not found") &amp; " " &amp; AH272
  )
)</f>
        <v/>
      </c>
      <c r="C272" t="str">
        <f t="shared" si="125"/>
        <v/>
      </c>
      <c r="D272" s="20" t="str">
        <f t="shared" si="126"/>
        <v/>
      </c>
      <c r="E272" s="20" t="str">
        <f t="shared" si="127"/>
        <v/>
      </c>
      <c r="F272" t="str">
        <f t="shared" si="154"/>
        <v/>
      </c>
      <c r="G272" t="str">
        <f t="shared" si="128"/>
        <v/>
      </c>
      <c r="H272" t="str">
        <f t="shared" si="129"/>
        <v/>
      </c>
      <c r="I272" t="str">
        <f t="shared" si="130"/>
        <v/>
      </c>
      <c r="J272" t="str">
        <f t="shared" si="131"/>
        <v/>
      </c>
      <c r="K272" t="str">
        <f t="shared" si="132"/>
        <v/>
      </c>
      <c r="L272" t="str">
        <f t="shared" si="133"/>
        <v/>
      </c>
      <c r="M272" t="str">
        <f t="shared" si="134"/>
        <v/>
      </c>
      <c r="N272" t="str">
        <f t="shared" si="135"/>
        <v/>
      </c>
      <c r="O272" t="str">
        <f t="shared" si="136"/>
        <v/>
      </c>
      <c r="P272" t="str">
        <f t="shared" si="137"/>
        <v/>
      </c>
      <c r="Q272" t="str">
        <f t="shared" si="138"/>
        <v/>
      </c>
      <c r="R272" t="str">
        <f t="shared" si="139"/>
        <v/>
      </c>
      <c r="S272" t="str">
        <f t="shared" si="140"/>
        <v/>
      </c>
      <c r="T272" t="str">
        <f t="shared" si="141"/>
        <v/>
      </c>
      <c r="U272" t="str">
        <f t="shared" si="142"/>
        <v/>
      </c>
      <c r="V272" t="str">
        <f t="shared" si="143"/>
        <v/>
      </c>
      <c r="W272" t="str">
        <f t="shared" si="144"/>
        <v/>
      </c>
      <c r="X272" t="str">
        <f t="shared" si="145"/>
        <v/>
      </c>
      <c r="Y272" t="str">
        <f t="shared" si="146"/>
        <v/>
      </c>
      <c r="Z272" t="str">
        <f t="shared" si="155"/>
        <v/>
      </c>
      <c r="AA272" t="str">
        <f t="shared" si="147"/>
        <v/>
      </c>
      <c r="AB272" t="str">
        <f t="shared" si="148"/>
        <v/>
      </c>
      <c r="AC272" t="str">
        <f t="shared" si="149"/>
        <v/>
      </c>
      <c r="AD272" t="str">
        <f t="shared" si="150"/>
        <v/>
      </c>
      <c r="AE272" t="str">
        <f t="shared" si="151"/>
        <v/>
      </c>
      <c r="AF272" t="str">
        <f t="shared" si="152"/>
        <v/>
      </c>
      <c r="AG272" t="str" cm="1">
        <f t="array" ref="AG272">IF(AJ272="","",IFERROR(RIGHT(AF272,LEN(AF272)-MAX(ISNUMBER(--MID(AF272,_xlfn.SEQUENCE(LEN(AF272)),1))*_xlfn.SEQUENCE(LEN(AF272)))),""))</f>
        <v/>
      </c>
      <c r="AH272" t="str">
        <f t="shared" si="153"/>
        <v/>
      </c>
      <c r="AI272" s="27"/>
    </row>
    <row r="273" spans="2:35" ht="14.4">
      <c r="B273" t="str">
        <f>IF(
  ISBLANK(AJ273),
  "",
  IF(
    LEFT(AF273,1)="S",
    _xlfn.XLOOKUP(LEFT(AF273,3),'MKT name rule'!$B$2:$B$522,'MKT name rule'!$C$2:$C$522,"Not found") &amp; " " &amp; AF273,
    _xlfn.XLOOKUP(LEFT(AF273,3),'MKT name rule'!$B$2:$B$522,'MKT name rule'!$C$2:$C$522,"Not found") &amp; " " &amp; AH273
  )
)</f>
        <v/>
      </c>
      <c r="C273" t="str">
        <f t="shared" si="125"/>
        <v/>
      </c>
      <c r="D273" s="20" t="str">
        <f t="shared" si="126"/>
        <v/>
      </c>
      <c r="E273" s="20" t="str">
        <f t="shared" si="127"/>
        <v/>
      </c>
      <c r="F273" t="str">
        <f t="shared" si="154"/>
        <v/>
      </c>
      <c r="G273" t="str">
        <f t="shared" si="128"/>
        <v/>
      </c>
      <c r="H273" t="str">
        <f t="shared" si="129"/>
        <v/>
      </c>
      <c r="I273" t="str">
        <f t="shared" si="130"/>
        <v/>
      </c>
      <c r="J273" t="str">
        <f t="shared" si="131"/>
        <v/>
      </c>
      <c r="K273" t="str">
        <f t="shared" si="132"/>
        <v/>
      </c>
      <c r="L273" t="str">
        <f t="shared" si="133"/>
        <v/>
      </c>
      <c r="M273" t="str">
        <f t="shared" si="134"/>
        <v/>
      </c>
      <c r="N273" t="str">
        <f t="shared" si="135"/>
        <v/>
      </c>
      <c r="O273" t="str">
        <f t="shared" si="136"/>
        <v/>
      </c>
      <c r="P273" t="str">
        <f t="shared" si="137"/>
        <v/>
      </c>
      <c r="Q273" t="str">
        <f t="shared" si="138"/>
        <v/>
      </c>
      <c r="R273" t="str">
        <f t="shared" si="139"/>
        <v/>
      </c>
      <c r="S273" t="str">
        <f t="shared" si="140"/>
        <v/>
      </c>
      <c r="T273" t="str">
        <f t="shared" si="141"/>
        <v/>
      </c>
      <c r="U273" t="str">
        <f t="shared" si="142"/>
        <v/>
      </c>
      <c r="V273" t="str">
        <f t="shared" si="143"/>
        <v/>
      </c>
      <c r="W273" t="str">
        <f t="shared" si="144"/>
        <v/>
      </c>
      <c r="X273" t="str">
        <f t="shared" si="145"/>
        <v/>
      </c>
      <c r="Y273" t="str">
        <f t="shared" si="146"/>
        <v/>
      </c>
      <c r="Z273" t="str">
        <f t="shared" si="155"/>
        <v/>
      </c>
      <c r="AA273" t="str">
        <f t="shared" si="147"/>
        <v/>
      </c>
      <c r="AB273" t="str">
        <f t="shared" si="148"/>
        <v/>
      </c>
      <c r="AC273" t="str">
        <f t="shared" si="149"/>
        <v/>
      </c>
      <c r="AD273" t="str">
        <f t="shared" si="150"/>
        <v/>
      </c>
      <c r="AE273" t="str">
        <f t="shared" si="151"/>
        <v/>
      </c>
      <c r="AF273" t="str">
        <f t="shared" si="152"/>
        <v/>
      </c>
      <c r="AG273" t="str" cm="1">
        <f t="array" ref="AG273">IF(AJ273="","",IFERROR(RIGHT(AF273,LEN(AF273)-MAX(ISNUMBER(--MID(AF273,_xlfn.SEQUENCE(LEN(AF273)),1))*_xlfn.SEQUENCE(LEN(AF273)))),""))</f>
        <v/>
      </c>
      <c r="AH273" t="str">
        <f t="shared" si="153"/>
        <v/>
      </c>
      <c r="AI273" s="27"/>
    </row>
    <row r="274" spans="2:35" ht="14.4">
      <c r="B274" t="str">
        <f>IF(
  ISBLANK(AJ274),
  "",
  IF(
    LEFT(AF274,1)="S",
    _xlfn.XLOOKUP(LEFT(AF274,3),'MKT name rule'!$B$2:$B$522,'MKT name rule'!$C$2:$C$522,"Not found") &amp; " " &amp; AF274,
    _xlfn.XLOOKUP(LEFT(AF274,3),'MKT name rule'!$B$2:$B$522,'MKT name rule'!$C$2:$C$522,"Not found") &amp; " " &amp; AH274
  )
)</f>
        <v/>
      </c>
      <c r="C274" t="str">
        <f t="shared" si="125"/>
        <v/>
      </c>
      <c r="D274" s="20" t="str">
        <f t="shared" si="126"/>
        <v/>
      </c>
      <c r="E274" s="20" t="str">
        <f t="shared" si="127"/>
        <v/>
      </c>
      <c r="F274" t="str">
        <f t="shared" si="154"/>
        <v/>
      </c>
      <c r="G274" t="str">
        <f t="shared" si="128"/>
        <v/>
      </c>
      <c r="H274" t="str">
        <f t="shared" si="129"/>
        <v/>
      </c>
      <c r="I274" t="str">
        <f t="shared" si="130"/>
        <v/>
      </c>
      <c r="J274" t="str">
        <f t="shared" si="131"/>
        <v/>
      </c>
      <c r="K274" t="str">
        <f t="shared" si="132"/>
        <v/>
      </c>
      <c r="L274" t="str">
        <f t="shared" si="133"/>
        <v/>
      </c>
      <c r="M274" t="str">
        <f t="shared" si="134"/>
        <v/>
      </c>
      <c r="N274" t="str">
        <f t="shared" si="135"/>
        <v/>
      </c>
      <c r="O274" t="str">
        <f t="shared" si="136"/>
        <v/>
      </c>
      <c r="P274" t="str">
        <f t="shared" si="137"/>
        <v/>
      </c>
      <c r="Q274" t="str">
        <f t="shared" si="138"/>
        <v/>
      </c>
      <c r="R274" t="str">
        <f t="shared" si="139"/>
        <v/>
      </c>
      <c r="S274" t="str">
        <f t="shared" si="140"/>
        <v/>
      </c>
      <c r="T274" t="str">
        <f t="shared" si="141"/>
        <v/>
      </c>
      <c r="U274" t="str">
        <f t="shared" si="142"/>
        <v/>
      </c>
      <c r="V274" t="str">
        <f t="shared" si="143"/>
        <v/>
      </c>
      <c r="W274" t="str">
        <f t="shared" si="144"/>
        <v/>
      </c>
      <c r="X274" t="str">
        <f t="shared" si="145"/>
        <v/>
      </c>
      <c r="Y274" t="str">
        <f t="shared" si="146"/>
        <v/>
      </c>
      <c r="Z274" t="str">
        <f t="shared" si="155"/>
        <v/>
      </c>
      <c r="AA274" t="str">
        <f t="shared" si="147"/>
        <v/>
      </c>
      <c r="AB274" t="str">
        <f t="shared" si="148"/>
        <v/>
      </c>
      <c r="AC274" t="str">
        <f t="shared" si="149"/>
        <v/>
      </c>
      <c r="AD274" t="str">
        <f t="shared" si="150"/>
        <v/>
      </c>
      <c r="AE274" t="str">
        <f t="shared" si="151"/>
        <v/>
      </c>
      <c r="AF274" t="str">
        <f t="shared" si="152"/>
        <v/>
      </c>
      <c r="AG274" t="str" cm="1">
        <f t="array" ref="AG274">IF(AJ274="","",IFERROR(RIGHT(AF274,LEN(AF274)-MAX(ISNUMBER(--MID(AF274,_xlfn.SEQUENCE(LEN(AF274)),1))*_xlfn.SEQUENCE(LEN(AF274)))),""))</f>
        <v/>
      </c>
      <c r="AH274" t="str">
        <f t="shared" si="153"/>
        <v/>
      </c>
      <c r="AI274" s="27"/>
    </row>
    <row r="275" spans="2:35" ht="14.4">
      <c r="B275" t="str">
        <f>IF(
  ISBLANK(AJ275),
  "",
  IF(
    LEFT(AF275,1)="S",
    _xlfn.XLOOKUP(LEFT(AF275,3),'MKT name rule'!$B$2:$B$522,'MKT name rule'!$C$2:$C$522,"Not found") &amp; " " &amp; AF275,
    _xlfn.XLOOKUP(LEFT(AF275,3),'MKT name rule'!$B$2:$B$522,'MKT name rule'!$C$2:$C$522,"Not found") &amp; " " &amp; AH275
  )
)</f>
        <v/>
      </c>
      <c r="C275" t="str">
        <f t="shared" si="125"/>
        <v/>
      </c>
      <c r="D275" s="20" t="str">
        <f t="shared" si="126"/>
        <v/>
      </c>
      <c r="E275" s="20" t="str">
        <f t="shared" si="127"/>
        <v/>
      </c>
      <c r="F275" t="str">
        <f t="shared" si="154"/>
        <v/>
      </c>
      <c r="G275" t="str">
        <f t="shared" si="128"/>
        <v/>
      </c>
      <c r="H275" t="str">
        <f t="shared" si="129"/>
        <v/>
      </c>
      <c r="I275" t="str">
        <f t="shared" si="130"/>
        <v/>
      </c>
      <c r="J275" t="str">
        <f t="shared" si="131"/>
        <v/>
      </c>
      <c r="K275" t="str">
        <f t="shared" si="132"/>
        <v/>
      </c>
      <c r="L275" t="str">
        <f t="shared" si="133"/>
        <v/>
      </c>
      <c r="M275" t="str">
        <f t="shared" si="134"/>
        <v/>
      </c>
      <c r="N275" t="str">
        <f t="shared" si="135"/>
        <v/>
      </c>
      <c r="O275" t="str">
        <f t="shared" si="136"/>
        <v/>
      </c>
      <c r="P275" t="str">
        <f t="shared" si="137"/>
        <v/>
      </c>
      <c r="Q275" t="str">
        <f t="shared" si="138"/>
        <v/>
      </c>
      <c r="R275" t="str">
        <f t="shared" si="139"/>
        <v/>
      </c>
      <c r="S275" t="str">
        <f t="shared" si="140"/>
        <v/>
      </c>
      <c r="T275" t="str">
        <f t="shared" si="141"/>
        <v/>
      </c>
      <c r="U275" t="str">
        <f t="shared" si="142"/>
        <v/>
      </c>
      <c r="V275" t="str">
        <f t="shared" si="143"/>
        <v/>
      </c>
      <c r="W275" t="str">
        <f t="shared" si="144"/>
        <v/>
      </c>
      <c r="X275" t="str">
        <f t="shared" si="145"/>
        <v/>
      </c>
      <c r="Y275" t="str">
        <f t="shared" si="146"/>
        <v/>
      </c>
      <c r="Z275" t="str">
        <f t="shared" si="155"/>
        <v/>
      </c>
      <c r="AA275" t="str">
        <f t="shared" si="147"/>
        <v/>
      </c>
      <c r="AB275" t="str">
        <f t="shared" si="148"/>
        <v/>
      </c>
      <c r="AC275" t="str">
        <f t="shared" si="149"/>
        <v/>
      </c>
      <c r="AD275" t="str">
        <f t="shared" si="150"/>
        <v/>
      </c>
      <c r="AE275" t="str">
        <f t="shared" si="151"/>
        <v/>
      </c>
      <c r="AF275" t="str">
        <f t="shared" si="152"/>
        <v/>
      </c>
      <c r="AG275" t="str" cm="1">
        <f t="array" ref="AG275">IF(AJ275="","",IFERROR(RIGHT(AF275,LEN(AF275)-MAX(ISNUMBER(--MID(AF275,_xlfn.SEQUENCE(LEN(AF275)),1))*_xlfn.SEQUENCE(LEN(AF275)))),""))</f>
        <v/>
      </c>
      <c r="AH275" t="str">
        <f t="shared" si="153"/>
        <v/>
      </c>
      <c r="AI275" s="27"/>
    </row>
    <row r="276" spans="2:35" ht="14.4">
      <c r="B276" t="str">
        <f>IF(
  ISBLANK(AJ276),
  "",
  IF(
    LEFT(AF276,1)="S",
    _xlfn.XLOOKUP(LEFT(AF276,3),'MKT name rule'!$B$2:$B$522,'MKT name rule'!$C$2:$C$522,"Not found") &amp; " " &amp; AF276,
    _xlfn.XLOOKUP(LEFT(AF276,3),'MKT name rule'!$B$2:$B$522,'MKT name rule'!$C$2:$C$522,"Not found") &amp; " " &amp; AH276
  )
)</f>
        <v/>
      </c>
      <c r="C276" t="str">
        <f t="shared" si="125"/>
        <v/>
      </c>
      <c r="D276" s="20" t="str">
        <f t="shared" si="126"/>
        <v/>
      </c>
      <c r="E276" s="20" t="str">
        <f t="shared" si="127"/>
        <v/>
      </c>
      <c r="F276" t="str">
        <f t="shared" si="154"/>
        <v/>
      </c>
      <c r="G276" t="str">
        <f t="shared" si="128"/>
        <v/>
      </c>
      <c r="H276" t="str">
        <f t="shared" si="129"/>
        <v/>
      </c>
      <c r="I276" t="str">
        <f t="shared" si="130"/>
        <v/>
      </c>
      <c r="J276" t="str">
        <f t="shared" si="131"/>
        <v/>
      </c>
      <c r="K276" t="str">
        <f t="shared" si="132"/>
        <v/>
      </c>
      <c r="L276" t="str">
        <f t="shared" si="133"/>
        <v/>
      </c>
      <c r="M276" t="str">
        <f t="shared" si="134"/>
        <v/>
      </c>
      <c r="N276" t="str">
        <f t="shared" si="135"/>
        <v/>
      </c>
      <c r="O276" t="str">
        <f t="shared" si="136"/>
        <v/>
      </c>
      <c r="P276" t="str">
        <f t="shared" si="137"/>
        <v/>
      </c>
      <c r="Q276" t="str">
        <f t="shared" si="138"/>
        <v/>
      </c>
      <c r="R276" t="str">
        <f t="shared" si="139"/>
        <v/>
      </c>
      <c r="S276" t="str">
        <f t="shared" si="140"/>
        <v/>
      </c>
      <c r="T276" t="str">
        <f t="shared" si="141"/>
        <v/>
      </c>
      <c r="U276" t="str">
        <f t="shared" si="142"/>
        <v/>
      </c>
      <c r="V276" t="str">
        <f t="shared" si="143"/>
        <v/>
      </c>
      <c r="W276" t="str">
        <f t="shared" si="144"/>
        <v/>
      </c>
      <c r="X276" t="str">
        <f t="shared" si="145"/>
        <v/>
      </c>
      <c r="Y276" t="str">
        <f t="shared" si="146"/>
        <v/>
      </c>
      <c r="Z276" t="str">
        <f t="shared" si="155"/>
        <v/>
      </c>
      <c r="AA276" t="str">
        <f t="shared" si="147"/>
        <v/>
      </c>
      <c r="AB276" t="str">
        <f t="shared" si="148"/>
        <v/>
      </c>
      <c r="AC276" t="str">
        <f t="shared" si="149"/>
        <v/>
      </c>
      <c r="AD276" t="str">
        <f t="shared" si="150"/>
        <v/>
      </c>
      <c r="AE276" t="str">
        <f t="shared" si="151"/>
        <v/>
      </c>
      <c r="AF276" t="str">
        <f t="shared" si="152"/>
        <v/>
      </c>
      <c r="AG276" t="str" cm="1">
        <f t="array" ref="AG276">IF(AJ276="","",IFERROR(RIGHT(AF276,LEN(AF276)-MAX(ISNUMBER(--MID(AF276,_xlfn.SEQUENCE(LEN(AF276)),1))*_xlfn.SEQUENCE(LEN(AF276)))),""))</f>
        <v/>
      </c>
      <c r="AH276" t="str">
        <f t="shared" si="153"/>
        <v/>
      </c>
      <c r="AI276" s="27"/>
    </row>
    <row r="277" spans="2:35" ht="14.4">
      <c r="B277" t="str">
        <f>IF(
  ISBLANK(AJ277),
  "",
  IF(
    LEFT(AF277,1)="S",
    _xlfn.XLOOKUP(LEFT(AF277,3),'MKT name rule'!$B$2:$B$522,'MKT name rule'!$C$2:$C$522,"Not found") &amp; " " &amp; AF277,
    _xlfn.XLOOKUP(LEFT(AF277,3),'MKT name rule'!$B$2:$B$522,'MKT name rule'!$C$2:$C$522,"Not found") &amp; " " &amp; AH277
  )
)</f>
        <v/>
      </c>
      <c r="C277" t="str">
        <f t="shared" si="125"/>
        <v/>
      </c>
      <c r="D277" s="20" t="str">
        <f t="shared" si="126"/>
        <v/>
      </c>
      <c r="E277" s="20" t="str">
        <f t="shared" si="127"/>
        <v/>
      </c>
      <c r="F277" t="str">
        <f t="shared" si="154"/>
        <v/>
      </c>
      <c r="G277" t="str">
        <f t="shared" si="128"/>
        <v/>
      </c>
      <c r="H277" t="str">
        <f t="shared" si="129"/>
        <v/>
      </c>
      <c r="I277" t="str">
        <f t="shared" si="130"/>
        <v/>
      </c>
      <c r="J277" t="str">
        <f t="shared" si="131"/>
        <v/>
      </c>
      <c r="K277" t="str">
        <f t="shared" si="132"/>
        <v/>
      </c>
      <c r="L277" t="str">
        <f t="shared" si="133"/>
        <v/>
      </c>
      <c r="M277" t="str">
        <f t="shared" si="134"/>
        <v/>
      </c>
      <c r="N277" t="str">
        <f t="shared" si="135"/>
        <v/>
      </c>
      <c r="O277" t="str">
        <f t="shared" si="136"/>
        <v/>
      </c>
      <c r="P277" t="str">
        <f t="shared" si="137"/>
        <v/>
      </c>
      <c r="Q277" t="str">
        <f t="shared" si="138"/>
        <v/>
      </c>
      <c r="R277" t="str">
        <f t="shared" si="139"/>
        <v/>
      </c>
      <c r="S277" t="str">
        <f t="shared" si="140"/>
        <v/>
      </c>
      <c r="T277" t="str">
        <f t="shared" si="141"/>
        <v/>
      </c>
      <c r="U277" t="str">
        <f t="shared" si="142"/>
        <v/>
      </c>
      <c r="V277" t="str">
        <f t="shared" si="143"/>
        <v/>
      </c>
      <c r="W277" t="str">
        <f t="shared" si="144"/>
        <v/>
      </c>
      <c r="X277" t="str">
        <f t="shared" si="145"/>
        <v/>
      </c>
      <c r="Y277" t="str">
        <f t="shared" si="146"/>
        <v/>
      </c>
      <c r="Z277" t="str">
        <f t="shared" si="155"/>
        <v/>
      </c>
      <c r="AA277" t="str">
        <f t="shared" si="147"/>
        <v/>
      </c>
      <c r="AB277" t="str">
        <f t="shared" si="148"/>
        <v/>
      </c>
      <c r="AC277" t="str">
        <f t="shared" si="149"/>
        <v/>
      </c>
      <c r="AD277" t="str">
        <f t="shared" si="150"/>
        <v/>
      </c>
      <c r="AE277" t="str">
        <f t="shared" si="151"/>
        <v/>
      </c>
      <c r="AF277" t="str">
        <f t="shared" si="152"/>
        <v/>
      </c>
      <c r="AG277" t="str" cm="1">
        <f t="array" ref="AG277">IF(AJ277="","",IFERROR(RIGHT(AF277,LEN(AF277)-MAX(ISNUMBER(--MID(AF277,_xlfn.SEQUENCE(LEN(AF277)),1))*_xlfn.SEQUENCE(LEN(AF277)))),""))</f>
        <v/>
      </c>
      <c r="AH277" t="str">
        <f t="shared" si="153"/>
        <v/>
      </c>
      <c r="AI277" s="27"/>
    </row>
    <row r="278" spans="2:35" ht="14.4">
      <c r="B278" t="str">
        <f>IF(
  ISBLANK(AJ278),
  "",
  IF(
    LEFT(AF278,1)="S",
    _xlfn.XLOOKUP(LEFT(AF278,3),'MKT name rule'!$B$2:$B$522,'MKT name rule'!$C$2:$C$522,"Not found") &amp; " " &amp; AF278,
    _xlfn.XLOOKUP(LEFT(AF278,3),'MKT name rule'!$B$2:$B$522,'MKT name rule'!$C$2:$C$522,"Not found") &amp; " " &amp; AH278
  )
)</f>
        <v/>
      </c>
      <c r="C278" t="str">
        <f t="shared" si="125"/>
        <v/>
      </c>
      <c r="D278" s="20" t="str">
        <f t="shared" si="126"/>
        <v/>
      </c>
      <c r="E278" s="20" t="str">
        <f t="shared" si="127"/>
        <v/>
      </c>
      <c r="F278" t="str">
        <f t="shared" si="154"/>
        <v/>
      </c>
      <c r="G278" t="str">
        <f t="shared" si="128"/>
        <v/>
      </c>
      <c r="H278" t="str">
        <f t="shared" si="129"/>
        <v/>
      </c>
      <c r="I278" t="str">
        <f t="shared" si="130"/>
        <v/>
      </c>
      <c r="J278" t="str">
        <f t="shared" si="131"/>
        <v/>
      </c>
      <c r="K278" t="str">
        <f t="shared" si="132"/>
        <v/>
      </c>
      <c r="L278" t="str">
        <f t="shared" si="133"/>
        <v/>
      </c>
      <c r="M278" t="str">
        <f t="shared" si="134"/>
        <v/>
      </c>
      <c r="N278" t="str">
        <f t="shared" si="135"/>
        <v/>
      </c>
      <c r="O278" t="str">
        <f t="shared" si="136"/>
        <v/>
      </c>
      <c r="P278" t="str">
        <f t="shared" si="137"/>
        <v/>
      </c>
      <c r="Q278" t="str">
        <f t="shared" si="138"/>
        <v/>
      </c>
      <c r="R278" t="str">
        <f t="shared" si="139"/>
        <v/>
      </c>
      <c r="S278" t="str">
        <f t="shared" si="140"/>
        <v/>
      </c>
      <c r="T278" t="str">
        <f t="shared" si="141"/>
        <v/>
      </c>
      <c r="U278" t="str">
        <f t="shared" si="142"/>
        <v/>
      </c>
      <c r="V278" t="str">
        <f t="shared" si="143"/>
        <v/>
      </c>
      <c r="W278" t="str">
        <f t="shared" si="144"/>
        <v/>
      </c>
      <c r="X278" t="str">
        <f t="shared" si="145"/>
        <v/>
      </c>
      <c r="Y278" t="str">
        <f t="shared" si="146"/>
        <v/>
      </c>
      <c r="Z278" t="str">
        <f t="shared" si="155"/>
        <v/>
      </c>
      <c r="AA278" t="str">
        <f t="shared" si="147"/>
        <v/>
      </c>
      <c r="AB278" t="str">
        <f t="shared" si="148"/>
        <v/>
      </c>
      <c r="AC278" t="str">
        <f t="shared" si="149"/>
        <v/>
      </c>
      <c r="AD278" t="str">
        <f t="shared" si="150"/>
        <v/>
      </c>
      <c r="AE278" t="str">
        <f t="shared" si="151"/>
        <v/>
      </c>
      <c r="AF278" t="str">
        <f t="shared" si="152"/>
        <v/>
      </c>
      <c r="AG278" t="str" cm="1">
        <f t="array" ref="AG278">IF(AJ278="","",IFERROR(RIGHT(AF278,LEN(AF278)-MAX(ISNUMBER(--MID(AF278,_xlfn.SEQUENCE(LEN(AF278)),1))*_xlfn.SEQUENCE(LEN(AF278)))),""))</f>
        <v/>
      </c>
      <c r="AH278" t="str">
        <f t="shared" si="153"/>
        <v/>
      </c>
      <c r="AI278" s="27"/>
    </row>
    <row r="279" spans="2:35" ht="14.4">
      <c r="B279" t="str">
        <f>IF(
  ISBLANK(AJ279),
  "",
  IF(
    LEFT(AF279,1)="S",
    _xlfn.XLOOKUP(LEFT(AF279,3),'MKT name rule'!$B$2:$B$522,'MKT name rule'!$C$2:$C$522,"Not found") &amp; " " &amp; AF279,
    _xlfn.XLOOKUP(LEFT(AF279,3),'MKT name rule'!$B$2:$B$522,'MKT name rule'!$C$2:$C$522,"Not found") &amp; " " &amp; AH279
  )
)</f>
        <v/>
      </c>
      <c r="C279" t="str">
        <f t="shared" si="125"/>
        <v/>
      </c>
      <c r="D279" s="20" t="str">
        <f t="shared" si="126"/>
        <v/>
      </c>
      <c r="E279" s="20" t="str">
        <f t="shared" si="127"/>
        <v/>
      </c>
      <c r="F279" t="str">
        <f t="shared" si="154"/>
        <v/>
      </c>
      <c r="G279" t="str">
        <f t="shared" si="128"/>
        <v/>
      </c>
      <c r="H279" t="str">
        <f t="shared" si="129"/>
        <v/>
      </c>
      <c r="I279" t="str">
        <f t="shared" si="130"/>
        <v/>
      </c>
      <c r="J279" t="str">
        <f t="shared" si="131"/>
        <v/>
      </c>
      <c r="K279" t="str">
        <f t="shared" si="132"/>
        <v/>
      </c>
      <c r="L279" t="str">
        <f t="shared" si="133"/>
        <v/>
      </c>
      <c r="M279" t="str">
        <f t="shared" si="134"/>
        <v/>
      </c>
      <c r="N279" t="str">
        <f t="shared" si="135"/>
        <v/>
      </c>
      <c r="O279" t="str">
        <f t="shared" si="136"/>
        <v/>
      </c>
      <c r="P279" t="str">
        <f t="shared" si="137"/>
        <v/>
      </c>
      <c r="Q279" t="str">
        <f t="shared" si="138"/>
        <v/>
      </c>
      <c r="R279" t="str">
        <f t="shared" si="139"/>
        <v/>
      </c>
      <c r="S279" t="str">
        <f t="shared" si="140"/>
        <v/>
      </c>
      <c r="T279" t="str">
        <f t="shared" si="141"/>
        <v/>
      </c>
      <c r="U279" t="str">
        <f t="shared" si="142"/>
        <v/>
      </c>
      <c r="V279" t="str">
        <f t="shared" si="143"/>
        <v/>
      </c>
      <c r="W279" t="str">
        <f t="shared" si="144"/>
        <v/>
      </c>
      <c r="X279" t="str">
        <f t="shared" si="145"/>
        <v/>
      </c>
      <c r="Y279" t="str">
        <f t="shared" si="146"/>
        <v/>
      </c>
      <c r="Z279" t="str">
        <f t="shared" si="155"/>
        <v/>
      </c>
      <c r="AA279" t="str">
        <f t="shared" si="147"/>
        <v/>
      </c>
      <c r="AB279" t="str">
        <f t="shared" si="148"/>
        <v/>
      </c>
      <c r="AC279" t="str">
        <f t="shared" si="149"/>
        <v/>
      </c>
      <c r="AD279" t="str">
        <f t="shared" si="150"/>
        <v/>
      </c>
      <c r="AE279" t="str">
        <f t="shared" si="151"/>
        <v/>
      </c>
      <c r="AF279" t="str">
        <f t="shared" si="152"/>
        <v/>
      </c>
      <c r="AG279" t="str" cm="1">
        <f t="array" ref="AG279">IF(AJ279="","",IFERROR(RIGHT(AF279,LEN(AF279)-MAX(ISNUMBER(--MID(AF279,_xlfn.SEQUENCE(LEN(AF279)),1))*_xlfn.SEQUENCE(LEN(AF279)))),""))</f>
        <v/>
      </c>
      <c r="AH279" t="str">
        <f t="shared" si="153"/>
        <v/>
      </c>
      <c r="AI279" s="27"/>
    </row>
    <row r="280" spans="2:35" ht="14.4">
      <c r="B280" t="str">
        <f>IF(
  ISBLANK(AJ280),
  "",
  IF(
    LEFT(AF280,1)="S",
    _xlfn.XLOOKUP(LEFT(AF280,3),'MKT name rule'!$B$2:$B$522,'MKT name rule'!$C$2:$C$522,"Not found") &amp; " " &amp; AF280,
    _xlfn.XLOOKUP(LEFT(AF280,3),'MKT name rule'!$B$2:$B$522,'MKT name rule'!$C$2:$C$522,"Not found") &amp; " " &amp; AH280
  )
)</f>
        <v/>
      </c>
      <c r="C280" t="str">
        <f t="shared" si="125"/>
        <v/>
      </c>
      <c r="D280" s="20" t="str">
        <f t="shared" si="126"/>
        <v/>
      </c>
      <c r="E280" s="20" t="str">
        <f t="shared" si="127"/>
        <v/>
      </c>
      <c r="F280" t="str">
        <f t="shared" si="154"/>
        <v/>
      </c>
      <c r="G280" t="str">
        <f t="shared" si="128"/>
        <v/>
      </c>
      <c r="H280" t="str">
        <f t="shared" si="129"/>
        <v/>
      </c>
      <c r="I280" t="str">
        <f t="shared" si="130"/>
        <v/>
      </c>
      <c r="J280" t="str">
        <f t="shared" si="131"/>
        <v/>
      </c>
      <c r="K280" t="str">
        <f t="shared" si="132"/>
        <v/>
      </c>
      <c r="L280" t="str">
        <f t="shared" si="133"/>
        <v/>
      </c>
      <c r="M280" t="str">
        <f t="shared" si="134"/>
        <v/>
      </c>
      <c r="N280" t="str">
        <f t="shared" si="135"/>
        <v/>
      </c>
      <c r="O280" t="str">
        <f t="shared" si="136"/>
        <v/>
      </c>
      <c r="P280" t="str">
        <f t="shared" si="137"/>
        <v/>
      </c>
      <c r="Q280" t="str">
        <f t="shared" si="138"/>
        <v/>
      </c>
      <c r="R280" t="str">
        <f t="shared" si="139"/>
        <v/>
      </c>
      <c r="S280" t="str">
        <f t="shared" si="140"/>
        <v/>
      </c>
      <c r="T280" t="str">
        <f t="shared" si="141"/>
        <v/>
      </c>
      <c r="U280" t="str">
        <f t="shared" si="142"/>
        <v/>
      </c>
      <c r="V280" t="str">
        <f t="shared" si="143"/>
        <v/>
      </c>
      <c r="W280" t="str">
        <f t="shared" si="144"/>
        <v/>
      </c>
      <c r="X280" t="str">
        <f t="shared" si="145"/>
        <v/>
      </c>
      <c r="Y280" t="str">
        <f t="shared" si="146"/>
        <v/>
      </c>
      <c r="Z280" t="str">
        <f t="shared" si="155"/>
        <v/>
      </c>
      <c r="AA280" t="str">
        <f t="shared" si="147"/>
        <v/>
      </c>
      <c r="AB280" t="str">
        <f t="shared" si="148"/>
        <v/>
      </c>
      <c r="AC280" t="str">
        <f t="shared" si="149"/>
        <v/>
      </c>
      <c r="AD280" t="str">
        <f t="shared" si="150"/>
        <v/>
      </c>
      <c r="AE280" t="str">
        <f t="shared" si="151"/>
        <v/>
      </c>
      <c r="AF280" t="str">
        <f t="shared" si="152"/>
        <v/>
      </c>
      <c r="AG280" t="str" cm="1">
        <f t="array" ref="AG280">IF(AJ280="","",IFERROR(RIGHT(AF280,LEN(AF280)-MAX(ISNUMBER(--MID(AF280,_xlfn.SEQUENCE(LEN(AF280)),1))*_xlfn.SEQUENCE(LEN(AF280)))),""))</f>
        <v/>
      </c>
      <c r="AH280" t="str">
        <f t="shared" si="153"/>
        <v/>
      </c>
      <c r="AI280" s="27"/>
    </row>
    <row r="281" spans="2:35" ht="14.4">
      <c r="B281" t="str">
        <f>IF(
  ISBLANK(AJ281),
  "",
  IF(
    LEFT(AF281,1)="S",
    _xlfn.XLOOKUP(LEFT(AF281,3),'MKT name rule'!$B$2:$B$522,'MKT name rule'!$C$2:$C$522,"Not found") &amp; " " &amp; AF281,
    _xlfn.XLOOKUP(LEFT(AF281,3),'MKT name rule'!$B$2:$B$522,'MKT name rule'!$C$2:$C$522,"Not found") &amp; " " &amp; AH281
  )
)</f>
        <v/>
      </c>
      <c r="C281" t="str">
        <f t="shared" si="125"/>
        <v/>
      </c>
      <c r="D281" s="20" t="str">
        <f t="shared" si="126"/>
        <v/>
      </c>
      <c r="E281" s="20" t="str">
        <f t="shared" si="127"/>
        <v/>
      </c>
      <c r="F281" t="str">
        <f t="shared" si="154"/>
        <v/>
      </c>
      <c r="G281" t="str">
        <f t="shared" si="128"/>
        <v/>
      </c>
      <c r="H281" t="str">
        <f t="shared" si="129"/>
        <v/>
      </c>
      <c r="I281" t="str">
        <f t="shared" si="130"/>
        <v/>
      </c>
      <c r="J281" t="str">
        <f t="shared" si="131"/>
        <v/>
      </c>
      <c r="K281" t="str">
        <f t="shared" si="132"/>
        <v/>
      </c>
      <c r="L281" t="str">
        <f t="shared" si="133"/>
        <v/>
      </c>
      <c r="M281" t="str">
        <f t="shared" si="134"/>
        <v/>
      </c>
      <c r="N281" t="str">
        <f t="shared" si="135"/>
        <v/>
      </c>
      <c r="O281" t="str">
        <f t="shared" si="136"/>
        <v/>
      </c>
      <c r="P281" t="str">
        <f t="shared" si="137"/>
        <v/>
      </c>
      <c r="Q281" t="str">
        <f t="shared" si="138"/>
        <v/>
      </c>
      <c r="R281" t="str">
        <f t="shared" si="139"/>
        <v/>
      </c>
      <c r="S281" t="str">
        <f t="shared" si="140"/>
        <v/>
      </c>
      <c r="T281" t="str">
        <f t="shared" si="141"/>
        <v/>
      </c>
      <c r="U281" t="str">
        <f t="shared" si="142"/>
        <v/>
      </c>
      <c r="V281" t="str">
        <f t="shared" si="143"/>
        <v/>
      </c>
      <c r="W281" t="str">
        <f t="shared" si="144"/>
        <v/>
      </c>
      <c r="X281" t="str">
        <f t="shared" si="145"/>
        <v/>
      </c>
      <c r="Y281" t="str">
        <f t="shared" si="146"/>
        <v/>
      </c>
      <c r="Z281" t="str">
        <f t="shared" si="155"/>
        <v/>
      </c>
      <c r="AA281" t="str">
        <f t="shared" si="147"/>
        <v/>
      </c>
      <c r="AB281" t="str">
        <f t="shared" si="148"/>
        <v/>
      </c>
      <c r="AC281" t="str">
        <f t="shared" si="149"/>
        <v/>
      </c>
      <c r="AD281" t="str">
        <f t="shared" si="150"/>
        <v/>
      </c>
      <c r="AE281" t="str">
        <f t="shared" si="151"/>
        <v/>
      </c>
      <c r="AF281" t="str">
        <f t="shared" si="152"/>
        <v/>
      </c>
      <c r="AG281" t="str" cm="1">
        <f t="array" ref="AG281">IF(AJ281="","",IFERROR(RIGHT(AF281,LEN(AF281)-MAX(ISNUMBER(--MID(AF281,_xlfn.SEQUENCE(LEN(AF281)),1))*_xlfn.SEQUENCE(LEN(AF281)))),""))</f>
        <v/>
      </c>
      <c r="AH281" t="str">
        <f t="shared" si="153"/>
        <v/>
      </c>
      <c r="AI281" s="27"/>
    </row>
    <row r="282" spans="2:35" ht="14.4">
      <c r="B282" t="str">
        <f>IF(
  ISBLANK(AJ282),
  "",
  IF(
    LEFT(AF282,1)="S",
    _xlfn.XLOOKUP(LEFT(AF282,3),'MKT name rule'!$B$2:$B$522,'MKT name rule'!$C$2:$C$522,"Not found") &amp; " " &amp; AF282,
    _xlfn.XLOOKUP(LEFT(AF282,3),'MKT name rule'!$B$2:$B$522,'MKT name rule'!$C$2:$C$522,"Not found") &amp; " " &amp; AH282
  )
)</f>
        <v/>
      </c>
      <c r="C282" t="str">
        <f t="shared" si="125"/>
        <v/>
      </c>
      <c r="D282" s="20" t="str">
        <f t="shared" si="126"/>
        <v/>
      </c>
      <c r="E282" s="20" t="str">
        <f t="shared" si="127"/>
        <v/>
      </c>
      <c r="F282" t="str">
        <f t="shared" si="154"/>
        <v/>
      </c>
      <c r="G282" t="str">
        <f t="shared" si="128"/>
        <v/>
      </c>
      <c r="H282" t="str">
        <f t="shared" si="129"/>
        <v/>
      </c>
      <c r="I282" t="str">
        <f t="shared" si="130"/>
        <v/>
      </c>
      <c r="J282" t="str">
        <f t="shared" si="131"/>
        <v/>
      </c>
      <c r="K282" t="str">
        <f t="shared" si="132"/>
        <v/>
      </c>
      <c r="L282" t="str">
        <f t="shared" si="133"/>
        <v/>
      </c>
      <c r="M282" t="str">
        <f t="shared" si="134"/>
        <v/>
      </c>
      <c r="N282" t="str">
        <f t="shared" si="135"/>
        <v/>
      </c>
      <c r="O282" t="str">
        <f t="shared" si="136"/>
        <v/>
      </c>
      <c r="P282" t="str">
        <f t="shared" si="137"/>
        <v/>
      </c>
      <c r="Q282" t="str">
        <f t="shared" si="138"/>
        <v/>
      </c>
      <c r="R282" t="str">
        <f t="shared" si="139"/>
        <v/>
      </c>
      <c r="S282" t="str">
        <f t="shared" si="140"/>
        <v/>
      </c>
      <c r="T282" t="str">
        <f t="shared" si="141"/>
        <v/>
      </c>
      <c r="U282" t="str">
        <f t="shared" si="142"/>
        <v/>
      </c>
      <c r="V282" t="str">
        <f t="shared" si="143"/>
        <v/>
      </c>
      <c r="W282" t="str">
        <f t="shared" si="144"/>
        <v/>
      </c>
      <c r="X282" t="str">
        <f t="shared" si="145"/>
        <v/>
      </c>
      <c r="Y282" t="str">
        <f t="shared" si="146"/>
        <v/>
      </c>
      <c r="Z282" t="str">
        <f t="shared" si="155"/>
        <v/>
      </c>
      <c r="AA282" t="str">
        <f t="shared" si="147"/>
        <v/>
      </c>
      <c r="AB282" t="str">
        <f t="shared" si="148"/>
        <v/>
      </c>
      <c r="AC282" t="str">
        <f t="shared" si="149"/>
        <v/>
      </c>
      <c r="AD282" t="str">
        <f t="shared" si="150"/>
        <v/>
      </c>
      <c r="AE282" t="str">
        <f t="shared" si="151"/>
        <v/>
      </c>
      <c r="AF282" t="str">
        <f t="shared" si="152"/>
        <v/>
      </c>
      <c r="AG282" t="str" cm="1">
        <f t="array" ref="AG282">IF(AJ282="","",IFERROR(RIGHT(AF282,LEN(AF282)-MAX(ISNUMBER(--MID(AF282,_xlfn.SEQUENCE(LEN(AF282)),1))*_xlfn.SEQUENCE(LEN(AF282)))),""))</f>
        <v/>
      </c>
      <c r="AH282" t="str">
        <f t="shared" si="153"/>
        <v/>
      </c>
      <c r="AI282" s="27"/>
    </row>
    <row r="283" spans="2:35" ht="14.4">
      <c r="B283" t="str">
        <f>IF(
  ISBLANK(AJ283),
  "",
  IF(
    LEFT(AF283,1)="S",
    _xlfn.XLOOKUP(LEFT(AF283,3),'MKT name rule'!$B$2:$B$522,'MKT name rule'!$C$2:$C$522,"Not found") &amp; " " &amp; AF283,
    _xlfn.XLOOKUP(LEFT(AF283,3),'MKT name rule'!$B$2:$B$522,'MKT name rule'!$C$2:$C$522,"Not found") &amp; " " &amp; AH283
  )
)</f>
        <v/>
      </c>
      <c r="C283" t="str">
        <f t="shared" si="125"/>
        <v/>
      </c>
      <c r="D283" s="20" t="str">
        <f t="shared" si="126"/>
        <v/>
      </c>
      <c r="E283" s="20" t="str">
        <f t="shared" si="127"/>
        <v/>
      </c>
      <c r="F283" t="str">
        <f t="shared" si="154"/>
        <v/>
      </c>
      <c r="G283" t="str">
        <f t="shared" si="128"/>
        <v/>
      </c>
      <c r="H283" t="str">
        <f t="shared" si="129"/>
        <v/>
      </c>
      <c r="I283" t="str">
        <f t="shared" si="130"/>
        <v/>
      </c>
      <c r="J283" t="str">
        <f t="shared" si="131"/>
        <v/>
      </c>
      <c r="K283" t="str">
        <f t="shared" si="132"/>
        <v/>
      </c>
      <c r="L283" t="str">
        <f t="shared" si="133"/>
        <v/>
      </c>
      <c r="M283" t="str">
        <f t="shared" si="134"/>
        <v/>
      </c>
      <c r="N283" t="str">
        <f t="shared" si="135"/>
        <v/>
      </c>
      <c r="O283" t="str">
        <f t="shared" si="136"/>
        <v/>
      </c>
      <c r="P283" t="str">
        <f t="shared" si="137"/>
        <v/>
      </c>
      <c r="Q283" t="str">
        <f t="shared" si="138"/>
        <v/>
      </c>
      <c r="R283" t="str">
        <f t="shared" si="139"/>
        <v/>
      </c>
      <c r="S283" t="str">
        <f t="shared" si="140"/>
        <v/>
      </c>
      <c r="T283" t="str">
        <f t="shared" si="141"/>
        <v/>
      </c>
      <c r="U283" t="str">
        <f t="shared" si="142"/>
        <v/>
      </c>
      <c r="V283" t="str">
        <f t="shared" si="143"/>
        <v/>
      </c>
      <c r="W283" t="str">
        <f t="shared" si="144"/>
        <v/>
      </c>
      <c r="X283" t="str">
        <f t="shared" si="145"/>
        <v/>
      </c>
      <c r="Y283" t="str">
        <f t="shared" si="146"/>
        <v/>
      </c>
      <c r="Z283" t="str">
        <f t="shared" si="155"/>
        <v/>
      </c>
      <c r="AA283" t="str">
        <f t="shared" si="147"/>
        <v/>
      </c>
      <c r="AB283" t="str">
        <f t="shared" si="148"/>
        <v/>
      </c>
      <c r="AC283" t="str">
        <f t="shared" si="149"/>
        <v/>
      </c>
      <c r="AD283" t="str">
        <f t="shared" si="150"/>
        <v/>
      </c>
      <c r="AE283" t="str">
        <f t="shared" si="151"/>
        <v/>
      </c>
      <c r="AF283" t="str">
        <f t="shared" si="152"/>
        <v/>
      </c>
      <c r="AG283" t="str" cm="1">
        <f t="array" ref="AG283">IF(AJ283="","",IFERROR(RIGHT(AF283,LEN(AF283)-MAX(ISNUMBER(--MID(AF283,_xlfn.SEQUENCE(LEN(AF283)),1))*_xlfn.SEQUENCE(LEN(AF283)))),""))</f>
        <v/>
      </c>
      <c r="AH283" t="str">
        <f t="shared" si="153"/>
        <v/>
      </c>
      <c r="AI283" s="27"/>
    </row>
    <row r="284" spans="2:35" ht="14.4">
      <c r="B284" t="str">
        <f>IF(
  ISBLANK(AJ284),
  "",
  IF(
    LEFT(AF284,1)="S",
    _xlfn.XLOOKUP(LEFT(AF284,3),'MKT name rule'!$B$2:$B$522,'MKT name rule'!$C$2:$C$522,"Not found") &amp; " " &amp; AF284,
    _xlfn.XLOOKUP(LEFT(AF284,3),'MKT name rule'!$B$2:$B$522,'MKT name rule'!$C$2:$C$522,"Not found") &amp; " " &amp; AH284
  )
)</f>
        <v/>
      </c>
      <c r="C284" t="str">
        <f t="shared" si="125"/>
        <v/>
      </c>
      <c r="D284" s="20" t="str">
        <f t="shared" si="126"/>
        <v/>
      </c>
      <c r="E284" s="20" t="str">
        <f t="shared" si="127"/>
        <v/>
      </c>
      <c r="F284" t="str">
        <f t="shared" si="154"/>
        <v/>
      </c>
      <c r="G284" t="str">
        <f t="shared" si="128"/>
        <v/>
      </c>
      <c r="H284" t="str">
        <f t="shared" si="129"/>
        <v/>
      </c>
      <c r="I284" t="str">
        <f t="shared" si="130"/>
        <v/>
      </c>
      <c r="J284" t="str">
        <f t="shared" si="131"/>
        <v/>
      </c>
      <c r="K284" t="str">
        <f t="shared" si="132"/>
        <v/>
      </c>
      <c r="L284" t="str">
        <f t="shared" si="133"/>
        <v/>
      </c>
      <c r="M284" t="str">
        <f t="shared" si="134"/>
        <v/>
      </c>
      <c r="N284" t="str">
        <f t="shared" si="135"/>
        <v/>
      </c>
      <c r="O284" t="str">
        <f t="shared" si="136"/>
        <v/>
      </c>
      <c r="P284" t="str">
        <f t="shared" si="137"/>
        <v/>
      </c>
      <c r="Q284" t="str">
        <f t="shared" si="138"/>
        <v/>
      </c>
      <c r="R284" t="str">
        <f t="shared" si="139"/>
        <v/>
      </c>
      <c r="S284" t="str">
        <f t="shared" si="140"/>
        <v/>
      </c>
      <c r="T284" t="str">
        <f t="shared" si="141"/>
        <v/>
      </c>
      <c r="U284" t="str">
        <f t="shared" si="142"/>
        <v/>
      </c>
      <c r="V284" t="str">
        <f t="shared" si="143"/>
        <v/>
      </c>
      <c r="W284" t="str">
        <f t="shared" si="144"/>
        <v/>
      </c>
      <c r="X284" t="str">
        <f t="shared" si="145"/>
        <v/>
      </c>
      <c r="Y284" t="str">
        <f t="shared" si="146"/>
        <v/>
      </c>
      <c r="Z284" t="str">
        <f t="shared" si="155"/>
        <v/>
      </c>
      <c r="AA284" t="str">
        <f t="shared" si="147"/>
        <v/>
      </c>
      <c r="AB284" t="str">
        <f t="shared" si="148"/>
        <v/>
      </c>
      <c r="AC284" t="str">
        <f t="shared" si="149"/>
        <v/>
      </c>
      <c r="AD284" t="str">
        <f t="shared" si="150"/>
        <v/>
      </c>
      <c r="AE284" t="str">
        <f t="shared" si="151"/>
        <v/>
      </c>
      <c r="AF284" t="str">
        <f t="shared" si="152"/>
        <v/>
      </c>
      <c r="AG284" t="str" cm="1">
        <f t="array" ref="AG284">IF(AJ284="","",IFERROR(RIGHT(AF284,LEN(AF284)-MAX(ISNUMBER(--MID(AF284,_xlfn.SEQUENCE(LEN(AF284)),1))*_xlfn.SEQUENCE(LEN(AF284)))),""))</f>
        <v/>
      </c>
      <c r="AH284" t="str">
        <f t="shared" si="153"/>
        <v/>
      </c>
      <c r="AI284" s="27"/>
    </row>
    <row r="285" spans="2:35" ht="14.4">
      <c r="B285" t="str">
        <f>IF(
  ISBLANK(AJ285),
  "",
  IF(
    LEFT(AF285,1)="S",
    _xlfn.XLOOKUP(LEFT(AF285,3),'MKT name rule'!$B$2:$B$522,'MKT name rule'!$C$2:$C$522,"Not found") &amp; " " &amp; AF285,
    _xlfn.XLOOKUP(LEFT(AF285,3),'MKT name rule'!$B$2:$B$522,'MKT name rule'!$C$2:$C$522,"Not found") &amp; " " &amp; AH285
  )
)</f>
        <v/>
      </c>
      <c r="C285" t="str">
        <f t="shared" si="125"/>
        <v/>
      </c>
      <c r="D285" s="20" t="str">
        <f t="shared" si="126"/>
        <v/>
      </c>
      <c r="E285" s="20" t="str">
        <f t="shared" si="127"/>
        <v/>
      </c>
      <c r="F285" t="str">
        <f t="shared" si="154"/>
        <v/>
      </c>
      <c r="G285" t="str">
        <f t="shared" si="128"/>
        <v/>
      </c>
      <c r="H285" t="str">
        <f t="shared" si="129"/>
        <v/>
      </c>
      <c r="I285" t="str">
        <f t="shared" si="130"/>
        <v/>
      </c>
      <c r="J285" t="str">
        <f t="shared" si="131"/>
        <v/>
      </c>
      <c r="K285" t="str">
        <f t="shared" si="132"/>
        <v/>
      </c>
      <c r="L285" t="str">
        <f t="shared" si="133"/>
        <v/>
      </c>
      <c r="M285" t="str">
        <f t="shared" si="134"/>
        <v/>
      </c>
      <c r="N285" t="str">
        <f t="shared" si="135"/>
        <v/>
      </c>
      <c r="O285" t="str">
        <f t="shared" si="136"/>
        <v/>
      </c>
      <c r="P285" t="str">
        <f t="shared" si="137"/>
        <v/>
      </c>
      <c r="Q285" t="str">
        <f t="shared" si="138"/>
        <v/>
      </c>
      <c r="R285" t="str">
        <f t="shared" si="139"/>
        <v/>
      </c>
      <c r="S285" t="str">
        <f t="shared" si="140"/>
        <v/>
      </c>
      <c r="T285" t="str">
        <f t="shared" si="141"/>
        <v/>
      </c>
      <c r="U285" t="str">
        <f t="shared" si="142"/>
        <v/>
      </c>
      <c r="V285" t="str">
        <f t="shared" si="143"/>
        <v/>
      </c>
      <c r="W285" t="str">
        <f t="shared" si="144"/>
        <v/>
      </c>
      <c r="X285" t="str">
        <f t="shared" si="145"/>
        <v/>
      </c>
      <c r="Y285" t="str">
        <f t="shared" si="146"/>
        <v/>
      </c>
      <c r="Z285" t="str">
        <f t="shared" si="155"/>
        <v/>
      </c>
      <c r="AA285" t="str">
        <f t="shared" si="147"/>
        <v/>
      </c>
      <c r="AB285" t="str">
        <f t="shared" si="148"/>
        <v/>
      </c>
      <c r="AC285" t="str">
        <f t="shared" si="149"/>
        <v/>
      </c>
      <c r="AD285" t="str">
        <f t="shared" si="150"/>
        <v/>
      </c>
      <c r="AE285" t="str">
        <f t="shared" si="151"/>
        <v/>
      </c>
      <c r="AF285" t="str">
        <f t="shared" si="152"/>
        <v/>
      </c>
      <c r="AG285" t="str" cm="1">
        <f t="array" ref="AG285">IF(AJ285="","",IFERROR(RIGHT(AF285,LEN(AF285)-MAX(ISNUMBER(--MID(AF285,_xlfn.SEQUENCE(LEN(AF285)),1))*_xlfn.SEQUENCE(LEN(AF285)))),""))</f>
        <v/>
      </c>
      <c r="AH285" t="str">
        <f t="shared" si="153"/>
        <v/>
      </c>
      <c r="AI285" s="27"/>
    </row>
    <row r="286" spans="2:35" ht="14.4">
      <c r="B286" t="str">
        <f>IF(
  ISBLANK(AJ286),
  "",
  IF(
    LEFT(AF286,1)="S",
    _xlfn.XLOOKUP(LEFT(AF286,3),'MKT name rule'!$B$2:$B$522,'MKT name rule'!$C$2:$C$522,"Not found") &amp; " " &amp; AF286,
    _xlfn.XLOOKUP(LEFT(AF286,3),'MKT name rule'!$B$2:$B$522,'MKT name rule'!$C$2:$C$522,"Not found") &amp; " " &amp; AH286
  )
)</f>
        <v/>
      </c>
      <c r="C286" t="str">
        <f t="shared" si="125"/>
        <v/>
      </c>
      <c r="D286" s="20" t="str">
        <f t="shared" si="126"/>
        <v/>
      </c>
      <c r="E286" s="20" t="str">
        <f t="shared" si="127"/>
        <v/>
      </c>
      <c r="F286" t="str">
        <f t="shared" si="154"/>
        <v/>
      </c>
      <c r="G286" t="str">
        <f t="shared" si="128"/>
        <v/>
      </c>
      <c r="H286" t="str">
        <f t="shared" si="129"/>
        <v/>
      </c>
      <c r="I286" t="str">
        <f t="shared" si="130"/>
        <v/>
      </c>
      <c r="J286" t="str">
        <f t="shared" si="131"/>
        <v/>
      </c>
      <c r="K286" t="str">
        <f t="shared" si="132"/>
        <v/>
      </c>
      <c r="L286" t="str">
        <f t="shared" si="133"/>
        <v/>
      </c>
      <c r="M286" t="str">
        <f t="shared" si="134"/>
        <v/>
      </c>
      <c r="N286" t="str">
        <f t="shared" si="135"/>
        <v/>
      </c>
      <c r="O286" t="str">
        <f t="shared" si="136"/>
        <v/>
      </c>
      <c r="P286" t="str">
        <f t="shared" si="137"/>
        <v/>
      </c>
      <c r="Q286" t="str">
        <f t="shared" si="138"/>
        <v/>
      </c>
      <c r="R286" t="str">
        <f t="shared" si="139"/>
        <v/>
      </c>
      <c r="S286" t="str">
        <f t="shared" si="140"/>
        <v/>
      </c>
      <c r="T286" t="str">
        <f t="shared" si="141"/>
        <v/>
      </c>
      <c r="U286" t="str">
        <f t="shared" si="142"/>
        <v/>
      </c>
      <c r="V286" t="str">
        <f t="shared" si="143"/>
        <v/>
      </c>
      <c r="W286" t="str">
        <f t="shared" si="144"/>
        <v/>
      </c>
      <c r="X286" t="str">
        <f t="shared" si="145"/>
        <v/>
      </c>
      <c r="Y286" t="str">
        <f t="shared" si="146"/>
        <v/>
      </c>
      <c r="Z286" t="str">
        <f t="shared" si="155"/>
        <v/>
      </c>
      <c r="AA286" t="str">
        <f t="shared" si="147"/>
        <v/>
      </c>
      <c r="AB286" t="str">
        <f t="shared" si="148"/>
        <v/>
      </c>
      <c r="AC286" t="str">
        <f t="shared" si="149"/>
        <v/>
      </c>
      <c r="AD286" t="str">
        <f t="shared" si="150"/>
        <v/>
      </c>
      <c r="AE286" t="str">
        <f t="shared" si="151"/>
        <v/>
      </c>
      <c r="AF286" t="str">
        <f t="shared" si="152"/>
        <v/>
      </c>
      <c r="AG286" t="str" cm="1">
        <f t="array" ref="AG286">IF(AJ286="","",IFERROR(RIGHT(AF286,LEN(AF286)-MAX(ISNUMBER(--MID(AF286,_xlfn.SEQUENCE(LEN(AF286)),1))*_xlfn.SEQUENCE(LEN(AF286)))),""))</f>
        <v/>
      </c>
      <c r="AH286" t="str">
        <f t="shared" si="153"/>
        <v/>
      </c>
      <c r="AI286" s="27"/>
    </row>
    <row r="287" spans="2:35" ht="14.4">
      <c r="B287" t="str">
        <f>IF(
  ISBLANK(AJ287),
  "",
  IF(
    LEFT(AF287,1)="S",
    _xlfn.XLOOKUP(LEFT(AF287,3),'MKT name rule'!$B$2:$B$522,'MKT name rule'!$C$2:$C$522,"Not found") &amp; " " &amp; AF287,
    _xlfn.XLOOKUP(LEFT(AF287,3),'MKT name rule'!$B$2:$B$522,'MKT name rule'!$C$2:$C$522,"Not found") &amp; " " &amp; AH287
  )
)</f>
        <v/>
      </c>
      <c r="C287" t="str">
        <f t="shared" si="125"/>
        <v/>
      </c>
      <c r="D287" s="20" t="str">
        <f t="shared" si="126"/>
        <v/>
      </c>
      <c r="E287" s="20" t="str">
        <f t="shared" si="127"/>
        <v/>
      </c>
      <c r="F287" t="str">
        <f t="shared" si="154"/>
        <v/>
      </c>
      <c r="G287" t="str">
        <f t="shared" si="128"/>
        <v/>
      </c>
      <c r="H287" t="str">
        <f t="shared" si="129"/>
        <v/>
      </c>
      <c r="I287" t="str">
        <f t="shared" si="130"/>
        <v/>
      </c>
      <c r="J287" t="str">
        <f t="shared" si="131"/>
        <v/>
      </c>
      <c r="K287" t="str">
        <f t="shared" si="132"/>
        <v/>
      </c>
      <c r="L287" t="str">
        <f t="shared" si="133"/>
        <v/>
      </c>
      <c r="M287" t="str">
        <f t="shared" si="134"/>
        <v/>
      </c>
      <c r="N287" t="str">
        <f t="shared" si="135"/>
        <v/>
      </c>
      <c r="O287" t="str">
        <f t="shared" si="136"/>
        <v/>
      </c>
      <c r="P287" t="str">
        <f t="shared" si="137"/>
        <v/>
      </c>
      <c r="Q287" t="str">
        <f t="shared" si="138"/>
        <v/>
      </c>
      <c r="R287" t="str">
        <f t="shared" si="139"/>
        <v/>
      </c>
      <c r="S287" t="str">
        <f t="shared" si="140"/>
        <v/>
      </c>
      <c r="T287" t="str">
        <f t="shared" si="141"/>
        <v/>
      </c>
      <c r="U287" t="str">
        <f t="shared" si="142"/>
        <v/>
      </c>
      <c r="V287" t="str">
        <f t="shared" si="143"/>
        <v/>
      </c>
      <c r="W287" t="str">
        <f t="shared" si="144"/>
        <v/>
      </c>
      <c r="X287" t="str">
        <f t="shared" si="145"/>
        <v/>
      </c>
      <c r="Y287" t="str">
        <f t="shared" si="146"/>
        <v/>
      </c>
      <c r="Z287" t="str">
        <f t="shared" si="155"/>
        <v/>
      </c>
      <c r="AA287" t="str">
        <f t="shared" si="147"/>
        <v/>
      </c>
      <c r="AB287" t="str">
        <f t="shared" si="148"/>
        <v/>
      </c>
      <c r="AC287" t="str">
        <f t="shared" si="149"/>
        <v/>
      </c>
      <c r="AD287" t="str">
        <f t="shared" si="150"/>
        <v/>
      </c>
      <c r="AE287" t="str">
        <f t="shared" si="151"/>
        <v/>
      </c>
      <c r="AF287" t="str">
        <f t="shared" si="152"/>
        <v/>
      </c>
      <c r="AG287" t="str" cm="1">
        <f t="array" ref="AG287">IF(AJ287="","",IFERROR(RIGHT(AF287,LEN(AF287)-MAX(ISNUMBER(--MID(AF287,_xlfn.SEQUENCE(LEN(AF287)),1))*_xlfn.SEQUENCE(LEN(AF287)))),""))</f>
        <v/>
      </c>
      <c r="AH287" t="str">
        <f t="shared" si="153"/>
        <v/>
      </c>
      <c r="AI287" s="27"/>
    </row>
    <row r="288" spans="2:35" ht="14.4">
      <c r="B288" t="str">
        <f>IF(
  ISBLANK(AJ288),
  "",
  IF(
    LEFT(AF288,1)="S",
    _xlfn.XLOOKUP(LEFT(AF288,3),'MKT name rule'!$B$2:$B$522,'MKT name rule'!$C$2:$C$522,"Not found") &amp; " " &amp; AF288,
    _xlfn.XLOOKUP(LEFT(AF288,3),'MKT name rule'!$B$2:$B$522,'MKT name rule'!$C$2:$C$522,"Not found") &amp; " " &amp; AH288
  )
)</f>
        <v/>
      </c>
      <c r="C288" t="str">
        <f t="shared" si="125"/>
        <v/>
      </c>
      <c r="D288" s="20" t="str">
        <f t="shared" si="126"/>
        <v/>
      </c>
      <c r="E288" s="20" t="str">
        <f t="shared" si="127"/>
        <v/>
      </c>
      <c r="F288" t="str">
        <f t="shared" si="154"/>
        <v/>
      </c>
      <c r="G288" t="str">
        <f t="shared" si="128"/>
        <v/>
      </c>
      <c r="H288" t="str">
        <f t="shared" si="129"/>
        <v/>
      </c>
      <c r="I288" t="str">
        <f t="shared" si="130"/>
        <v/>
      </c>
      <c r="J288" t="str">
        <f t="shared" si="131"/>
        <v/>
      </c>
      <c r="K288" t="str">
        <f t="shared" si="132"/>
        <v/>
      </c>
      <c r="L288" t="str">
        <f t="shared" si="133"/>
        <v/>
      </c>
      <c r="M288" t="str">
        <f t="shared" si="134"/>
        <v/>
      </c>
      <c r="N288" t="str">
        <f t="shared" si="135"/>
        <v/>
      </c>
      <c r="O288" t="str">
        <f t="shared" si="136"/>
        <v/>
      </c>
      <c r="P288" t="str">
        <f t="shared" si="137"/>
        <v/>
      </c>
      <c r="Q288" t="str">
        <f t="shared" si="138"/>
        <v/>
      </c>
      <c r="R288" t="str">
        <f t="shared" si="139"/>
        <v/>
      </c>
      <c r="S288" t="str">
        <f t="shared" si="140"/>
        <v/>
      </c>
      <c r="T288" t="str">
        <f t="shared" si="141"/>
        <v/>
      </c>
      <c r="U288" t="str">
        <f t="shared" si="142"/>
        <v/>
      </c>
      <c r="V288" t="str">
        <f t="shared" si="143"/>
        <v/>
      </c>
      <c r="W288" t="str">
        <f t="shared" si="144"/>
        <v/>
      </c>
      <c r="X288" t="str">
        <f t="shared" si="145"/>
        <v/>
      </c>
      <c r="Y288" t="str">
        <f t="shared" si="146"/>
        <v/>
      </c>
      <c r="Z288" t="str">
        <f t="shared" si="155"/>
        <v/>
      </c>
      <c r="AA288" t="str">
        <f t="shared" si="147"/>
        <v/>
      </c>
      <c r="AB288" t="str">
        <f t="shared" si="148"/>
        <v/>
      </c>
      <c r="AC288" t="str">
        <f t="shared" si="149"/>
        <v/>
      </c>
      <c r="AD288" t="str">
        <f t="shared" si="150"/>
        <v/>
      </c>
      <c r="AE288" t="str">
        <f t="shared" si="151"/>
        <v/>
      </c>
      <c r="AF288" t="str">
        <f t="shared" si="152"/>
        <v/>
      </c>
      <c r="AG288" t="str" cm="1">
        <f t="array" ref="AG288">IF(AJ288="","",IFERROR(RIGHT(AF288,LEN(AF288)-MAX(ISNUMBER(--MID(AF288,_xlfn.SEQUENCE(LEN(AF288)),1))*_xlfn.SEQUENCE(LEN(AF288)))),""))</f>
        <v/>
      </c>
      <c r="AH288" t="str">
        <f t="shared" si="153"/>
        <v/>
      </c>
      <c r="AI288" s="27"/>
    </row>
    <row r="289" spans="2:35" ht="14.4">
      <c r="B289" t="str">
        <f>IF(
  ISBLANK(AJ289),
  "",
  IF(
    LEFT(AF289,1)="S",
    _xlfn.XLOOKUP(LEFT(AF289,3),'MKT name rule'!$B$2:$B$522,'MKT name rule'!$C$2:$C$522,"Not found") &amp; " " &amp; AF289,
    _xlfn.XLOOKUP(LEFT(AF289,3),'MKT name rule'!$B$2:$B$522,'MKT name rule'!$C$2:$C$522,"Not found") &amp; " " &amp; AH289
  )
)</f>
        <v/>
      </c>
      <c r="C289" t="str">
        <f t="shared" si="125"/>
        <v/>
      </c>
      <c r="D289" s="20" t="str">
        <f t="shared" si="126"/>
        <v/>
      </c>
      <c r="E289" s="20" t="str">
        <f t="shared" si="127"/>
        <v/>
      </c>
      <c r="F289" t="str">
        <f t="shared" si="154"/>
        <v/>
      </c>
      <c r="G289" t="str">
        <f t="shared" si="128"/>
        <v/>
      </c>
      <c r="H289" t="str">
        <f t="shared" si="129"/>
        <v/>
      </c>
      <c r="I289" t="str">
        <f t="shared" si="130"/>
        <v/>
      </c>
      <c r="J289" t="str">
        <f t="shared" si="131"/>
        <v/>
      </c>
      <c r="K289" t="str">
        <f t="shared" si="132"/>
        <v/>
      </c>
      <c r="L289" t="str">
        <f t="shared" si="133"/>
        <v/>
      </c>
      <c r="M289" t="str">
        <f t="shared" si="134"/>
        <v/>
      </c>
      <c r="N289" t="str">
        <f t="shared" si="135"/>
        <v/>
      </c>
      <c r="O289" t="str">
        <f t="shared" si="136"/>
        <v/>
      </c>
      <c r="P289" t="str">
        <f t="shared" si="137"/>
        <v/>
      </c>
      <c r="Q289" t="str">
        <f t="shared" si="138"/>
        <v/>
      </c>
      <c r="R289" t="str">
        <f t="shared" si="139"/>
        <v/>
      </c>
      <c r="S289" t="str">
        <f t="shared" si="140"/>
        <v/>
      </c>
      <c r="T289" t="str">
        <f t="shared" si="141"/>
        <v/>
      </c>
      <c r="U289" t="str">
        <f t="shared" si="142"/>
        <v/>
      </c>
      <c r="V289" t="str">
        <f t="shared" si="143"/>
        <v/>
      </c>
      <c r="W289" t="str">
        <f t="shared" si="144"/>
        <v/>
      </c>
      <c r="X289" t="str">
        <f t="shared" si="145"/>
        <v/>
      </c>
      <c r="Y289" t="str">
        <f t="shared" si="146"/>
        <v/>
      </c>
      <c r="Z289" t="str">
        <f t="shared" si="155"/>
        <v/>
      </c>
      <c r="AA289" t="str">
        <f t="shared" si="147"/>
        <v/>
      </c>
      <c r="AB289" t="str">
        <f t="shared" si="148"/>
        <v/>
      </c>
      <c r="AC289" t="str">
        <f t="shared" si="149"/>
        <v/>
      </c>
      <c r="AD289" t="str">
        <f t="shared" si="150"/>
        <v/>
      </c>
      <c r="AE289" t="str">
        <f t="shared" si="151"/>
        <v/>
      </c>
      <c r="AF289" t="str">
        <f t="shared" si="152"/>
        <v/>
      </c>
      <c r="AG289" t="str" cm="1">
        <f t="array" ref="AG289">IF(AJ289="","",IFERROR(RIGHT(AF289,LEN(AF289)-MAX(ISNUMBER(--MID(AF289,_xlfn.SEQUENCE(LEN(AF289)),1))*_xlfn.SEQUENCE(LEN(AF289)))),""))</f>
        <v/>
      </c>
      <c r="AH289" t="str">
        <f t="shared" si="153"/>
        <v/>
      </c>
      <c r="AI289" s="27"/>
    </row>
    <row r="290" spans="2:35" ht="14.4">
      <c r="B290" t="str">
        <f>IF(
  ISBLANK(AJ290),
  "",
  IF(
    LEFT(AF290,1)="S",
    _xlfn.XLOOKUP(LEFT(AF290,3),'MKT name rule'!$B$2:$B$522,'MKT name rule'!$C$2:$C$522,"Not found") &amp; " " &amp; AF290,
    _xlfn.XLOOKUP(LEFT(AF290,3),'MKT name rule'!$B$2:$B$522,'MKT name rule'!$C$2:$C$522,"Not found") &amp; " " &amp; AH290
  )
)</f>
        <v/>
      </c>
      <c r="C290" t="str">
        <f t="shared" si="125"/>
        <v/>
      </c>
      <c r="D290" s="20" t="str">
        <f t="shared" si="126"/>
        <v/>
      </c>
      <c r="E290" s="20" t="str">
        <f t="shared" si="127"/>
        <v/>
      </c>
      <c r="F290" t="str">
        <f t="shared" si="154"/>
        <v/>
      </c>
      <c r="G290" t="str">
        <f t="shared" si="128"/>
        <v/>
      </c>
      <c r="H290" t="str">
        <f t="shared" si="129"/>
        <v/>
      </c>
      <c r="I290" t="str">
        <f t="shared" si="130"/>
        <v/>
      </c>
      <c r="J290" t="str">
        <f t="shared" si="131"/>
        <v/>
      </c>
      <c r="K290" t="str">
        <f t="shared" si="132"/>
        <v/>
      </c>
      <c r="L290" t="str">
        <f t="shared" si="133"/>
        <v/>
      </c>
      <c r="M290" t="str">
        <f t="shared" si="134"/>
        <v/>
      </c>
      <c r="N290" t="str">
        <f t="shared" si="135"/>
        <v/>
      </c>
      <c r="O290" t="str">
        <f t="shared" si="136"/>
        <v/>
      </c>
      <c r="P290" t="str">
        <f t="shared" si="137"/>
        <v/>
      </c>
      <c r="Q290" t="str">
        <f t="shared" si="138"/>
        <v/>
      </c>
      <c r="R290" t="str">
        <f t="shared" si="139"/>
        <v/>
      </c>
      <c r="S290" t="str">
        <f t="shared" si="140"/>
        <v/>
      </c>
      <c r="T290" t="str">
        <f t="shared" si="141"/>
        <v/>
      </c>
      <c r="U290" t="str">
        <f t="shared" si="142"/>
        <v/>
      </c>
      <c r="V290" t="str">
        <f t="shared" si="143"/>
        <v/>
      </c>
      <c r="W290" t="str">
        <f t="shared" si="144"/>
        <v/>
      </c>
      <c r="X290" t="str">
        <f t="shared" si="145"/>
        <v/>
      </c>
      <c r="Y290" t="str">
        <f t="shared" si="146"/>
        <v/>
      </c>
      <c r="Z290" t="str">
        <f t="shared" si="155"/>
        <v/>
      </c>
      <c r="AA290" t="str">
        <f t="shared" si="147"/>
        <v/>
      </c>
      <c r="AB290" t="str">
        <f t="shared" si="148"/>
        <v/>
      </c>
      <c r="AC290" t="str">
        <f t="shared" si="149"/>
        <v/>
      </c>
      <c r="AD290" t="str">
        <f t="shared" si="150"/>
        <v/>
      </c>
      <c r="AE290" t="str">
        <f t="shared" si="151"/>
        <v/>
      </c>
      <c r="AF290" t="str">
        <f t="shared" si="152"/>
        <v/>
      </c>
      <c r="AG290" t="str" cm="1">
        <f t="array" ref="AG290">IF(AJ290="","",IFERROR(RIGHT(AF290,LEN(AF290)-MAX(ISNUMBER(--MID(AF290,_xlfn.SEQUENCE(LEN(AF290)),1))*_xlfn.SEQUENCE(LEN(AF290)))),""))</f>
        <v/>
      </c>
      <c r="AH290" t="str">
        <f t="shared" si="153"/>
        <v/>
      </c>
      <c r="AI290" s="27"/>
    </row>
    <row r="291" spans="2:35" ht="14.4">
      <c r="B291" t="str">
        <f>IF(
  ISBLANK(AJ291),
  "",
  IF(
    LEFT(AF291,1)="S",
    _xlfn.XLOOKUP(LEFT(AF291,3),'MKT name rule'!$B$2:$B$522,'MKT name rule'!$C$2:$C$522,"Not found") &amp; " " &amp; AF291,
    _xlfn.XLOOKUP(LEFT(AF291,3),'MKT name rule'!$B$2:$B$522,'MKT name rule'!$C$2:$C$522,"Not found") &amp; " " &amp; AH291
  )
)</f>
        <v/>
      </c>
      <c r="C291" t="str">
        <f t="shared" si="125"/>
        <v/>
      </c>
      <c r="D291" s="20" t="str">
        <f t="shared" si="126"/>
        <v/>
      </c>
      <c r="E291" s="20" t="str">
        <f t="shared" si="127"/>
        <v/>
      </c>
      <c r="F291" t="str">
        <f t="shared" si="154"/>
        <v/>
      </c>
      <c r="G291" t="str">
        <f t="shared" si="128"/>
        <v/>
      </c>
      <c r="H291" t="str">
        <f t="shared" si="129"/>
        <v/>
      </c>
      <c r="I291" t="str">
        <f t="shared" si="130"/>
        <v/>
      </c>
      <c r="J291" t="str">
        <f t="shared" si="131"/>
        <v/>
      </c>
      <c r="K291" t="str">
        <f t="shared" si="132"/>
        <v/>
      </c>
      <c r="L291" t="str">
        <f t="shared" si="133"/>
        <v/>
      </c>
      <c r="M291" t="str">
        <f t="shared" si="134"/>
        <v/>
      </c>
      <c r="N291" t="str">
        <f t="shared" si="135"/>
        <v/>
      </c>
      <c r="O291" t="str">
        <f t="shared" si="136"/>
        <v/>
      </c>
      <c r="P291" t="str">
        <f t="shared" si="137"/>
        <v/>
      </c>
      <c r="Q291" t="str">
        <f t="shared" si="138"/>
        <v/>
      </c>
      <c r="R291" t="str">
        <f t="shared" si="139"/>
        <v/>
      </c>
      <c r="S291" t="str">
        <f t="shared" si="140"/>
        <v/>
      </c>
      <c r="T291" t="str">
        <f t="shared" si="141"/>
        <v/>
      </c>
      <c r="U291" t="str">
        <f t="shared" si="142"/>
        <v/>
      </c>
      <c r="V291" t="str">
        <f t="shared" si="143"/>
        <v/>
      </c>
      <c r="W291" t="str">
        <f t="shared" si="144"/>
        <v/>
      </c>
      <c r="X291" t="str">
        <f t="shared" si="145"/>
        <v/>
      </c>
      <c r="Y291" t="str">
        <f t="shared" si="146"/>
        <v/>
      </c>
      <c r="Z291" t="str">
        <f t="shared" si="155"/>
        <v/>
      </c>
      <c r="AA291" t="str">
        <f t="shared" si="147"/>
        <v/>
      </c>
      <c r="AB291" t="str">
        <f t="shared" si="148"/>
        <v/>
      </c>
      <c r="AC291" t="str">
        <f t="shared" si="149"/>
        <v/>
      </c>
      <c r="AD291" t="str">
        <f t="shared" si="150"/>
        <v/>
      </c>
      <c r="AE291" t="str">
        <f t="shared" si="151"/>
        <v/>
      </c>
      <c r="AF291" t="str">
        <f t="shared" si="152"/>
        <v/>
      </c>
      <c r="AG291" t="str" cm="1">
        <f t="array" ref="AG291">IF(AJ291="","",IFERROR(RIGHT(AF291,LEN(AF291)-MAX(ISNUMBER(--MID(AF291,_xlfn.SEQUENCE(LEN(AF291)),1))*_xlfn.SEQUENCE(LEN(AF291)))),""))</f>
        <v/>
      </c>
      <c r="AH291" t="str">
        <f t="shared" si="153"/>
        <v/>
      </c>
      <c r="AI291" s="27"/>
    </row>
    <row r="292" spans="2:35" ht="14.4">
      <c r="B292" t="str">
        <f>IF(
  ISBLANK(AJ292),
  "",
  IF(
    LEFT(AF292,1)="S",
    _xlfn.XLOOKUP(LEFT(AF292,3),'MKT name rule'!$B$2:$B$522,'MKT name rule'!$C$2:$C$522,"Not found") &amp; " " &amp; AF292,
    _xlfn.XLOOKUP(LEFT(AF292,3),'MKT name rule'!$B$2:$B$522,'MKT name rule'!$C$2:$C$522,"Not found") &amp; " " &amp; AH292
  )
)</f>
        <v/>
      </c>
      <c r="C292" t="str">
        <f t="shared" si="125"/>
        <v/>
      </c>
      <c r="D292" s="20" t="str">
        <f t="shared" si="126"/>
        <v/>
      </c>
      <c r="E292" s="20" t="str">
        <f t="shared" si="127"/>
        <v/>
      </c>
      <c r="F292" t="str">
        <f t="shared" si="154"/>
        <v/>
      </c>
      <c r="G292" t="str">
        <f t="shared" si="128"/>
        <v/>
      </c>
      <c r="H292" t="str">
        <f t="shared" si="129"/>
        <v/>
      </c>
      <c r="I292" t="str">
        <f t="shared" si="130"/>
        <v/>
      </c>
      <c r="J292" t="str">
        <f t="shared" si="131"/>
        <v/>
      </c>
      <c r="K292" t="str">
        <f t="shared" si="132"/>
        <v/>
      </c>
      <c r="L292" t="str">
        <f t="shared" si="133"/>
        <v/>
      </c>
      <c r="M292" t="str">
        <f t="shared" si="134"/>
        <v/>
      </c>
      <c r="N292" t="str">
        <f t="shared" si="135"/>
        <v/>
      </c>
      <c r="O292" t="str">
        <f t="shared" si="136"/>
        <v/>
      </c>
      <c r="P292" t="str">
        <f t="shared" si="137"/>
        <v/>
      </c>
      <c r="Q292" t="str">
        <f t="shared" si="138"/>
        <v/>
      </c>
      <c r="R292" t="str">
        <f t="shared" si="139"/>
        <v/>
      </c>
      <c r="S292" t="str">
        <f t="shared" si="140"/>
        <v/>
      </c>
      <c r="T292" t="str">
        <f t="shared" si="141"/>
        <v/>
      </c>
      <c r="U292" t="str">
        <f t="shared" si="142"/>
        <v/>
      </c>
      <c r="V292" t="str">
        <f t="shared" si="143"/>
        <v/>
      </c>
      <c r="W292" t="str">
        <f t="shared" si="144"/>
        <v/>
      </c>
      <c r="X292" t="str">
        <f t="shared" si="145"/>
        <v/>
      </c>
      <c r="Y292" t="str">
        <f t="shared" si="146"/>
        <v/>
      </c>
      <c r="Z292" t="str">
        <f t="shared" si="155"/>
        <v/>
      </c>
      <c r="AA292" t="str">
        <f t="shared" si="147"/>
        <v/>
      </c>
      <c r="AB292" t="str">
        <f t="shared" si="148"/>
        <v/>
      </c>
      <c r="AC292" t="str">
        <f t="shared" si="149"/>
        <v/>
      </c>
      <c r="AD292" t="str">
        <f t="shared" si="150"/>
        <v/>
      </c>
      <c r="AE292" t="str">
        <f t="shared" si="151"/>
        <v/>
      </c>
      <c r="AF292" t="str">
        <f t="shared" si="152"/>
        <v/>
      </c>
      <c r="AG292" t="str" cm="1">
        <f t="array" ref="AG292">IF(AJ292="","",IFERROR(RIGHT(AF292,LEN(AF292)-MAX(ISNUMBER(--MID(AF292,_xlfn.SEQUENCE(LEN(AF292)),1))*_xlfn.SEQUENCE(LEN(AF292)))),""))</f>
        <v/>
      </c>
      <c r="AH292" t="str">
        <f t="shared" si="153"/>
        <v/>
      </c>
      <c r="AI292" s="27"/>
    </row>
    <row r="293" spans="2:35" ht="14.4">
      <c r="B293" t="str">
        <f>IF(
  ISBLANK(AJ293),
  "",
  IF(
    LEFT(AF293,1)="S",
    _xlfn.XLOOKUP(LEFT(AF293,3),'MKT name rule'!$B$2:$B$522,'MKT name rule'!$C$2:$C$522,"Not found") &amp; " " &amp; AF293,
    _xlfn.XLOOKUP(LEFT(AF293,3),'MKT name rule'!$B$2:$B$522,'MKT name rule'!$C$2:$C$522,"Not found") &amp; " " &amp; AH293
  )
)</f>
        <v/>
      </c>
      <c r="C293" t="str">
        <f t="shared" si="125"/>
        <v/>
      </c>
      <c r="D293" s="20" t="str">
        <f t="shared" si="126"/>
        <v/>
      </c>
      <c r="E293" s="20" t="str">
        <f t="shared" si="127"/>
        <v/>
      </c>
      <c r="F293" t="str">
        <f t="shared" si="154"/>
        <v/>
      </c>
      <c r="G293" t="str">
        <f t="shared" si="128"/>
        <v/>
      </c>
      <c r="H293" t="str">
        <f t="shared" si="129"/>
        <v/>
      </c>
      <c r="I293" t="str">
        <f t="shared" si="130"/>
        <v/>
      </c>
      <c r="J293" t="str">
        <f t="shared" si="131"/>
        <v/>
      </c>
      <c r="K293" t="str">
        <f t="shared" si="132"/>
        <v/>
      </c>
      <c r="L293" t="str">
        <f t="shared" si="133"/>
        <v/>
      </c>
      <c r="M293" t="str">
        <f t="shared" si="134"/>
        <v/>
      </c>
      <c r="N293" t="str">
        <f t="shared" si="135"/>
        <v/>
      </c>
      <c r="O293" t="str">
        <f t="shared" si="136"/>
        <v/>
      </c>
      <c r="P293" t="str">
        <f t="shared" si="137"/>
        <v/>
      </c>
      <c r="Q293" t="str">
        <f t="shared" si="138"/>
        <v/>
      </c>
      <c r="R293" t="str">
        <f t="shared" si="139"/>
        <v/>
      </c>
      <c r="S293" t="str">
        <f t="shared" si="140"/>
        <v/>
      </c>
      <c r="T293" t="str">
        <f t="shared" si="141"/>
        <v/>
      </c>
      <c r="U293" t="str">
        <f t="shared" si="142"/>
        <v/>
      </c>
      <c r="V293" t="str">
        <f t="shared" si="143"/>
        <v/>
      </c>
      <c r="W293" t="str">
        <f t="shared" si="144"/>
        <v/>
      </c>
      <c r="X293" t="str">
        <f t="shared" si="145"/>
        <v/>
      </c>
      <c r="Y293" t="str">
        <f t="shared" si="146"/>
        <v/>
      </c>
      <c r="Z293" t="str">
        <f t="shared" si="155"/>
        <v/>
      </c>
      <c r="AA293" t="str">
        <f t="shared" si="147"/>
        <v/>
      </c>
      <c r="AB293" t="str">
        <f t="shared" si="148"/>
        <v/>
      </c>
      <c r="AC293" t="str">
        <f t="shared" si="149"/>
        <v/>
      </c>
      <c r="AD293" t="str">
        <f t="shared" si="150"/>
        <v/>
      </c>
      <c r="AE293" t="str">
        <f t="shared" si="151"/>
        <v/>
      </c>
      <c r="AF293" t="str">
        <f t="shared" si="152"/>
        <v/>
      </c>
      <c r="AG293" t="str" cm="1">
        <f t="array" ref="AG293">IF(AJ293="","",IFERROR(RIGHT(AF293,LEN(AF293)-MAX(ISNUMBER(--MID(AF293,_xlfn.SEQUENCE(LEN(AF293)),1))*_xlfn.SEQUENCE(LEN(AF293)))),""))</f>
        <v/>
      </c>
      <c r="AH293" t="str">
        <f t="shared" si="153"/>
        <v/>
      </c>
      <c r="AI293" s="27"/>
    </row>
    <row r="294" spans="2:35" ht="14.4">
      <c r="B294" t="str">
        <f>IF(
  ISBLANK(AJ294),
  "",
  IF(
    LEFT(AF294,1)="S",
    _xlfn.XLOOKUP(LEFT(AF294,3),'MKT name rule'!$B$2:$B$522,'MKT name rule'!$C$2:$C$522,"Not found") &amp; " " &amp; AF294,
    _xlfn.XLOOKUP(LEFT(AF294,3),'MKT name rule'!$B$2:$B$522,'MKT name rule'!$C$2:$C$522,"Not found") &amp; " " &amp; AH294
  )
)</f>
        <v/>
      </c>
      <c r="C294" t="str">
        <f t="shared" si="125"/>
        <v/>
      </c>
      <c r="D294" s="20" t="str">
        <f t="shared" si="126"/>
        <v/>
      </c>
      <c r="E294" s="20" t="str">
        <f t="shared" si="127"/>
        <v/>
      </c>
      <c r="F294" t="str">
        <f t="shared" si="154"/>
        <v/>
      </c>
      <c r="G294" t="str">
        <f t="shared" si="128"/>
        <v/>
      </c>
      <c r="H294" t="str">
        <f t="shared" si="129"/>
        <v/>
      </c>
      <c r="I294" t="str">
        <f t="shared" si="130"/>
        <v/>
      </c>
      <c r="J294" t="str">
        <f t="shared" si="131"/>
        <v/>
      </c>
      <c r="K294" t="str">
        <f t="shared" si="132"/>
        <v/>
      </c>
      <c r="L294" t="str">
        <f t="shared" si="133"/>
        <v/>
      </c>
      <c r="M294" t="str">
        <f t="shared" si="134"/>
        <v/>
      </c>
      <c r="N294" t="str">
        <f t="shared" si="135"/>
        <v/>
      </c>
      <c r="O294" t="str">
        <f t="shared" si="136"/>
        <v/>
      </c>
      <c r="P294" t="str">
        <f t="shared" si="137"/>
        <v/>
      </c>
      <c r="Q294" t="str">
        <f t="shared" si="138"/>
        <v/>
      </c>
      <c r="R294" t="str">
        <f t="shared" si="139"/>
        <v/>
      </c>
      <c r="S294" t="str">
        <f t="shared" si="140"/>
        <v/>
      </c>
      <c r="T294" t="str">
        <f t="shared" si="141"/>
        <v/>
      </c>
      <c r="U294" t="str">
        <f t="shared" si="142"/>
        <v/>
      </c>
      <c r="V294" t="str">
        <f t="shared" si="143"/>
        <v/>
      </c>
      <c r="W294" t="str">
        <f t="shared" si="144"/>
        <v/>
      </c>
      <c r="X294" t="str">
        <f t="shared" si="145"/>
        <v/>
      </c>
      <c r="Y294" t="str">
        <f t="shared" si="146"/>
        <v/>
      </c>
      <c r="Z294" t="str">
        <f t="shared" si="155"/>
        <v/>
      </c>
      <c r="AA294" t="str">
        <f t="shared" si="147"/>
        <v/>
      </c>
      <c r="AB294" t="str">
        <f t="shared" si="148"/>
        <v/>
      </c>
      <c r="AC294" t="str">
        <f t="shared" si="149"/>
        <v/>
      </c>
      <c r="AD294" t="str">
        <f t="shared" si="150"/>
        <v/>
      </c>
      <c r="AE294" t="str">
        <f t="shared" si="151"/>
        <v/>
      </c>
      <c r="AF294" t="str">
        <f t="shared" si="152"/>
        <v/>
      </c>
      <c r="AG294" t="str" cm="1">
        <f t="array" ref="AG294">IF(AJ294="","",IFERROR(RIGHT(AF294,LEN(AF294)-MAX(ISNUMBER(--MID(AF294,_xlfn.SEQUENCE(LEN(AF294)),1))*_xlfn.SEQUENCE(LEN(AF294)))),""))</f>
        <v/>
      </c>
      <c r="AH294" t="str">
        <f t="shared" si="153"/>
        <v/>
      </c>
      <c r="AI294" s="27"/>
    </row>
    <row r="295" spans="2:35" ht="14.4">
      <c r="B295" t="str">
        <f>IF(
  ISBLANK(AJ295),
  "",
  IF(
    LEFT(AF295,1)="S",
    _xlfn.XLOOKUP(LEFT(AF295,3),'MKT name rule'!$B$2:$B$522,'MKT name rule'!$C$2:$C$522,"Not found") &amp; " " &amp; AF295,
    _xlfn.XLOOKUP(LEFT(AF295,3),'MKT name rule'!$B$2:$B$522,'MKT name rule'!$C$2:$C$522,"Not found") &amp; " " &amp; AH295
  )
)</f>
        <v/>
      </c>
      <c r="C295" t="str">
        <f t="shared" si="125"/>
        <v/>
      </c>
      <c r="D295" s="20" t="str">
        <f t="shared" si="126"/>
        <v/>
      </c>
      <c r="E295" s="20" t="str">
        <f t="shared" si="127"/>
        <v/>
      </c>
      <c r="F295" t="str">
        <f t="shared" si="154"/>
        <v/>
      </c>
      <c r="G295" t="str">
        <f t="shared" si="128"/>
        <v/>
      </c>
      <c r="H295" t="str">
        <f t="shared" si="129"/>
        <v/>
      </c>
      <c r="I295" t="str">
        <f t="shared" si="130"/>
        <v/>
      </c>
      <c r="J295" t="str">
        <f t="shared" si="131"/>
        <v/>
      </c>
      <c r="K295" t="str">
        <f t="shared" si="132"/>
        <v/>
      </c>
      <c r="L295" t="str">
        <f t="shared" si="133"/>
        <v/>
      </c>
      <c r="M295" t="str">
        <f t="shared" si="134"/>
        <v/>
      </c>
      <c r="N295" t="str">
        <f t="shared" si="135"/>
        <v/>
      </c>
      <c r="O295" t="str">
        <f t="shared" si="136"/>
        <v/>
      </c>
      <c r="P295" t="str">
        <f t="shared" si="137"/>
        <v/>
      </c>
      <c r="Q295" t="str">
        <f t="shared" si="138"/>
        <v/>
      </c>
      <c r="R295" t="str">
        <f t="shared" si="139"/>
        <v/>
      </c>
      <c r="S295" t="str">
        <f t="shared" si="140"/>
        <v/>
      </c>
      <c r="T295" t="str">
        <f t="shared" si="141"/>
        <v/>
      </c>
      <c r="U295" t="str">
        <f t="shared" si="142"/>
        <v/>
      </c>
      <c r="V295" t="str">
        <f t="shared" si="143"/>
        <v/>
      </c>
      <c r="W295" t="str">
        <f t="shared" si="144"/>
        <v/>
      </c>
      <c r="X295" t="str">
        <f t="shared" si="145"/>
        <v/>
      </c>
      <c r="Y295" t="str">
        <f t="shared" si="146"/>
        <v/>
      </c>
      <c r="Z295" t="str">
        <f t="shared" si="155"/>
        <v/>
      </c>
      <c r="AA295" t="str">
        <f t="shared" si="147"/>
        <v/>
      </c>
      <c r="AB295" t="str">
        <f t="shared" si="148"/>
        <v/>
      </c>
      <c r="AC295" t="str">
        <f t="shared" si="149"/>
        <v/>
      </c>
      <c r="AD295" t="str">
        <f t="shared" si="150"/>
        <v/>
      </c>
      <c r="AE295" t="str">
        <f t="shared" si="151"/>
        <v/>
      </c>
      <c r="AF295" t="str">
        <f t="shared" si="152"/>
        <v/>
      </c>
      <c r="AG295" t="str" cm="1">
        <f t="array" ref="AG295">IF(AJ295="","",IFERROR(RIGHT(AF295,LEN(AF295)-MAX(ISNUMBER(--MID(AF295,_xlfn.SEQUENCE(LEN(AF295)),1))*_xlfn.SEQUENCE(LEN(AF295)))),""))</f>
        <v/>
      </c>
      <c r="AH295" t="str">
        <f t="shared" si="153"/>
        <v/>
      </c>
      <c r="AI295" s="27"/>
    </row>
    <row r="296" spans="2:35" ht="14.4">
      <c r="B296" t="str">
        <f>IF(
  ISBLANK(AJ296),
  "",
  IF(
    LEFT(AF296,1)="S",
    _xlfn.XLOOKUP(LEFT(AF296,3),'MKT name rule'!$B$2:$B$522,'MKT name rule'!$C$2:$C$522,"Not found") &amp; " " &amp; AF296,
    _xlfn.XLOOKUP(LEFT(AF296,3),'MKT name rule'!$B$2:$B$522,'MKT name rule'!$C$2:$C$522,"Not found") &amp; " " &amp; AH296
  )
)</f>
        <v/>
      </c>
      <c r="C296" t="str">
        <f t="shared" si="125"/>
        <v/>
      </c>
      <c r="D296" s="20" t="str">
        <f t="shared" si="126"/>
        <v/>
      </c>
      <c r="E296" s="20" t="str">
        <f t="shared" si="127"/>
        <v/>
      </c>
      <c r="F296" t="str">
        <f t="shared" si="154"/>
        <v/>
      </c>
      <c r="G296" t="str">
        <f t="shared" si="128"/>
        <v/>
      </c>
      <c r="H296" t="str">
        <f t="shared" si="129"/>
        <v/>
      </c>
      <c r="I296" t="str">
        <f t="shared" si="130"/>
        <v/>
      </c>
      <c r="J296" t="str">
        <f t="shared" si="131"/>
        <v/>
      </c>
      <c r="K296" t="str">
        <f t="shared" si="132"/>
        <v/>
      </c>
      <c r="L296" t="str">
        <f t="shared" si="133"/>
        <v/>
      </c>
      <c r="M296" t="str">
        <f t="shared" si="134"/>
        <v/>
      </c>
      <c r="N296" t="str">
        <f t="shared" si="135"/>
        <v/>
      </c>
      <c r="O296" t="str">
        <f t="shared" si="136"/>
        <v/>
      </c>
      <c r="P296" t="str">
        <f t="shared" si="137"/>
        <v/>
      </c>
      <c r="Q296" t="str">
        <f t="shared" si="138"/>
        <v/>
      </c>
      <c r="R296" t="str">
        <f t="shared" si="139"/>
        <v/>
      </c>
      <c r="S296" t="str">
        <f t="shared" si="140"/>
        <v/>
      </c>
      <c r="T296" t="str">
        <f t="shared" si="141"/>
        <v/>
      </c>
      <c r="U296" t="str">
        <f t="shared" si="142"/>
        <v/>
      </c>
      <c r="V296" t="str">
        <f t="shared" si="143"/>
        <v/>
      </c>
      <c r="W296" t="str">
        <f t="shared" si="144"/>
        <v/>
      </c>
      <c r="X296" t="str">
        <f t="shared" si="145"/>
        <v/>
      </c>
      <c r="Y296" t="str">
        <f t="shared" si="146"/>
        <v/>
      </c>
      <c r="Z296" t="str">
        <f t="shared" si="155"/>
        <v/>
      </c>
      <c r="AA296" t="str">
        <f t="shared" si="147"/>
        <v/>
      </c>
      <c r="AB296" t="str">
        <f t="shared" si="148"/>
        <v/>
      </c>
      <c r="AC296" t="str">
        <f t="shared" si="149"/>
        <v/>
      </c>
      <c r="AD296" t="str">
        <f t="shared" si="150"/>
        <v/>
      </c>
      <c r="AE296" t="str">
        <f t="shared" si="151"/>
        <v/>
      </c>
      <c r="AF296" t="str">
        <f t="shared" si="152"/>
        <v/>
      </c>
      <c r="AG296" t="str" cm="1">
        <f t="array" ref="AG296">IF(AJ296="","",IFERROR(RIGHT(AF296,LEN(AF296)-MAX(ISNUMBER(--MID(AF296,_xlfn.SEQUENCE(LEN(AF296)),1))*_xlfn.SEQUENCE(LEN(AF296)))),""))</f>
        <v/>
      </c>
      <c r="AH296" t="str">
        <f t="shared" si="153"/>
        <v/>
      </c>
      <c r="AI296" s="27"/>
    </row>
    <row r="297" spans="2:35" ht="14.4">
      <c r="B297" t="str">
        <f>IF(
  ISBLANK(AJ297),
  "",
  IF(
    LEFT(AF297,1)="S",
    _xlfn.XLOOKUP(LEFT(AF297,3),'MKT name rule'!$B$2:$B$522,'MKT name rule'!$C$2:$C$522,"Not found") &amp; " " &amp; AF297,
    _xlfn.XLOOKUP(LEFT(AF297,3),'MKT name rule'!$B$2:$B$522,'MKT name rule'!$C$2:$C$522,"Not found") &amp; " " &amp; AH297
  )
)</f>
        <v/>
      </c>
      <c r="C297" t="str">
        <f t="shared" si="125"/>
        <v/>
      </c>
      <c r="D297" s="20" t="str">
        <f t="shared" si="126"/>
        <v/>
      </c>
      <c r="E297" s="20" t="str">
        <f t="shared" si="127"/>
        <v/>
      </c>
      <c r="F297" t="str">
        <f t="shared" si="154"/>
        <v/>
      </c>
      <c r="G297" t="str">
        <f t="shared" si="128"/>
        <v/>
      </c>
      <c r="H297" t="str">
        <f t="shared" si="129"/>
        <v/>
      </c>
      <c r="I297" t="str">
        <f t="shared" si="130"/>
        <v/>
      </c>
      <c r="J297" t="str">
        <f t="shared" si="131"/>
        <v/>
      </c>
      <c r="K297" t="str">
        <f t="shared" si="132"/>
        <v/>
      </c>
      <c r="L297" t="str">
        <f t="shared" si="133"/>
        <v/>
      </c>
      <c r="M297" t="str">
        <f t="shared" si="134"/>
        <v/>
      </c>
      <c r="N297" t="str">
        <f t="shared" si="135"/>
        <v/>
      </c>
      <c r="O297" t="str">
        <f t="shared" si="136"/>
        <v/>
      </c>
      <c r="P297" t="str">
        <f t="shared" si="137"/>
        <v/>
      </c>
      <c r="Q297" t="str">
        <f t="shared" si="138"/>
        <v/>
      </c>
      <c r="R297" t="str">
        <f t="shared" si="139"/>
        <v/>
      </c>
      <c r="S297" t="str">
        <f t="shared" si="140"/>
        <v/>
      </c>
      <c r="T297" t="str">
        <f t="shared" si="141"/>
        <v/>
      </c>
      <c r="U297" t="str">
        <f t="shared" si="142"/>
        <v/>
      </c>
      <c r="V297" t="str">
        <f t="shared" si="143"/>
        <v/>
      </c>
      <c r="W297" t="str">
        <f t="shared" si="144"/>
        <v/>
      </c>
      <c r="X297" t="str">
        <f t="shared" si="145"/>
        <v/>
      </c>
      <c r="Y297" t="str">
        <f t="shared" si="146"/>
        <v/>
      </c>
      <c r="Z297" t="str">
        <f t="shared" si="155"/>
        <v/>
      </c>
      <c r="AA297" t="str">
        <f t="shared" si="147"/>
        <v/>
      </c>
      <c r="AB297" t="str">
        <f t="shared" si="148"/>
        <v/>
      </c>
      <c r="AC297" t="str">
        <f t="shared" si="149"/>
        <v/>
      </c>
      <c r="AD297" t="str">
        <f t="shared" si="150"/>
        <v/>
      </c>
      <c r="AE297" t="str">
        <f t="shared" si="151"/>
        <v/>
      </c>
      <c r="AF297" t="str">
        <f t="shared" si="152"/>
        <v/>
      </c>
      <c r="AG297" t="str" cm="1">
        <f t="array" ref="AG297">IF(AJ297="","",IFERROR(RIGHT(AF297,LEN(AF297)-MAX(ISNUMBER(--MID(AF297,_xlfn.SEQUENCE(LEN(AF297)),1))*_xlfn.SEQUENCE(LEN(AF297)))),""))</f>
        <v/>
      </c>
      <c r="AH297" t="str">
        <f t="shared" si="153"/>
        <v/>
      </c>
      <c r="AI297" s="27"/>
    </row>
    <row r="298" spans="2:35" ht="14.4">
      <c r="B298" t="str">
        <f>IF(
  ISBLANK(AJ298),
  "",
  IF(
    LEFT(AF298,1)="S",
    _xlfn.XLOOKUP(LEFT(AF298,3),'MKT name rule'!$B$2:$B$522,'MKT name rule'!$C$2:$C$522,"Not found") &amp; " " &amp; AF298,
    _xlfn.XLOOKUP(LEFT(AF298,3),'MKT name rule'!$B$2:$B$522,'MKT name rule'!$C$2:$C$522,"Not found") &amp; " " &amp; AH298
  )
)</f>
        <v/>
      </c>
      <c r="C298" t="str">
        <f t="shared" si="125"/>
        <v/>
      </c>
      <c r="D298" s="20" t="str">
        <f t="shared" si="126"/>
        <v/>
      </c>
      <c r="E298" s="20" t="str">
        <f t="shared" si="127"/>
        <v/>
      </c>
      <c r="F298" t="str">
        <f t="shared" si="154"/>
        <v/>
      </c>
      <c r="G298" t="str">
        <f t="shared" si="128"/>
        <v/>
      </c>
      <c r="H298" t="str">
        <f t="shared" si="129"/>
        <v/>
      </c>
      <c r="I298" t="str">
        <f t="shared" si="130"/>
        <v/>
      </c>
      <c r="J298" t="str">
        <f t="shared" si="131"/>
        <v/>
      </c>
      <c r="K298" t="str">
        <f t="shared" si="132"/>
        <v/>
      </c>
      <c r="L298" t="str">
        <f t="shared" si="133"/>
        <v/>
      </c>
      <c r="M298" t="str">
        <f t="shared" si="134"/>
        <v/>
      </c>
      <c r="N298" t="str">
        <f t="shared" si="135"/>
        <v/>
      </c>
      <c r="O298" t="str">
        <f t="shared" si="136"/>
        <v/>
      </c>
      <c r="P298" t="str">
        <f t="shared" si="137"/>
        <v/>
      </c>
      <c r="Q298" t="str">
        <f t="shared" si="138"/>
        <v/>
      </c>
      <c r="R298" t="str">
        <f t="shared" si="139"/>
        <v/>
      </c>
      <c r="S298" t="str">
        <f t="shared" si="140"/>
        <v/>
      </c>
      <c r="T298" t="str">
        <f t="shared" si="141"/>
        <v/>
      </c>
      <c r="U298" t="str">
        <f t="shared" si="142"/>
        <v/>
      </c>
      <c r="V298" t="str">
        <f t="shared" si="143"/>
        <v/>
      </c>
      <c r="W298" t="str">
        <f t="shared" si="144"/>
        <v/>
      </c>
      <c r="X298" t="str">
        <f t="shared" si="145"/>
        <v/>
      </c>
      <c r="Y298" t="str">
        <f t="shared" si="146"/>
        <v/>
      </c>
      <c r="Z298" t="str">
        <f t="shared" si="155"/>
        <v/>
      </c>
      <c r="AA298" t="str">
        <f t="shared" si="147"/>
        <v/>
      </c>
      <c r="AB298" t="str">
        <f t="shared" si="148"/>
        <v/>
      </c>
      <c r="AC298" t="str">
        <f t="shared" si="149"/>
        <v/>
      </c>
      <c r="AD298" t="str">
        <f t="shared" si="150"/>
        <v/>
      </c>
      <c r="AE298" t="str">
        <f t="shared" si="151"/>
        <v/>
      </c>
      <c r="AF298" t="str">
        <f t="shared" si="152"/>
        <v/>
      </c>
      <c r="AG298" t="str" cm="1">
        <f t="array" ref="AG298">IF(AJ298="","",IFERROR(RIGHT(AF298,LEN(AF298)-MAX(ISNUMBER(--MID(AF298,_xlfn.SEQUENCE(LEN(AF298)),1))*_xlfn.SEQUENCE(LEN(AF298)))),""))</f>
        <v/>
      </c>
      <c r="AH298" t="str">
        <f t="shared" si="153"/>
        <v/>
      </c>
      <c r="AI298" s="27"/>
    </row>
    <row r="299" spans="2:35" ht="14.4">
      <c r="B299" t="str">
        <f>IF(
  ISBLANK(AJ299),
  "",
  IF(
    LEFT(AF299,1)="S",
    _xlfn.XLOOKUP(LEFT(AF299,3),'MKT name rule'!$B$2:$B$522,'MKT name rule'!$C$2:$C$522,"Not found") &amp; " " &amp; AF299,
    _xlfn.XLOOKUP(LEFT(AF299,3),'MKT name rule'!$B$2:$B$522,'MKT name rule'!$C$2:$C$522,"Not found") &amp; " " &amp; AH299
  )
)</f>
        <v/>
      </c>
      <c r="C299" t="str">
        <f t="shared" si="125"/>
        <v/>
      </c>
      <c r="D299" s="20" t="str">
        <f t="shared" si="126"/>
        <v/>
      </c>
      <c r="E299" s="20" t="str">
        <f t="shared" si="127"/>
        <v/>
      </c>
      <c r="F299" t="str">
        <f t="shared" si="154"/>
        <v/>
      </c>
      <c r="G299" t="str">
        <f t="shared" si="128"/>
        <v/>
      </c>
      <c r="H299" t="str">
        <f t="shared" si="129"/>
        <v/>
      </c>
      <c r="I299" t="str">
        <f t="shared" si="130"/>
        <v/>
      </c>
      <c r="J299" t="str">
        <f t="shared" si="131"/>
        <v/>
      </c>
      <c r="K299" t="str">
        <f t="shared" si="132"/>
        <v/>
      </c>
      <c r="L299" t="str">
        <f t="shared" si="133"/>
        <v/>
      </c>
      <c r="M299" t="str">
        <f t="shared" si="134"/>
        <v/>
      </c>
      <c r="N299" t="str">
        <f t="shared" si="135"/>
        <v/>
      </c>
      <c r="O299" t="str">
        <f t="shared" si="136"/>
        <v/>
      </c>
      <c r="P299" t="str">
        <f t="shared" si="137"/>
        <v/>
      </c>
      <c r="Q299" t="str">
        <f t="shared" si="138"/>
        <v/>
      </c>
      <c r="R299" t="str">
        <f t="shared" si="139"/>
        <v/>
      </c>
      <c r="S299" t="str">
        <f t="shared" si="140"/>
        <v/>
      </c>
      <c r="T299" t="str">
        <f t="shared" si="141"/>
        <v/>
      </c>
      <c r="U299" t="str">
        <f t="shared" si="142"/>
        <v/>
      </c>
      <c r="V299" t="str">
        <f t="shared" si="143"/>
        <v/>
      </c>
      <c r="W299" t="str">
        <f t="shared" si="144"/>
        <v/>
      </c>
      <c r="X299" t="str">
        <f t="shared" si="145"/>
        <v/>
      </c>
      <c r="Y299" t="str">
        <f t="shared" si="146"/>
        <v/>
      </c>
      <c r="Z299" t="str">
        <f t="shared" si="155"/>
        <v/>
      </c>
      <c r="AA299" t="str">
        <f t="shared" si="147"/>
        <v/>
      </c>
      <c r="AB299" t="str">
        <f t="shared" si="148"/>
        <v/>
      </c>
      <c r="AC299" t="str">
        <f t="shared" si="149"/>
        <v/>
      </c>
      <c r="AD299" t="str">
        <f t="shared" si="150"/>
        <v/>
      </c>
      <c r="AE299" t="str">
        <f t="shared" si="151"/>
        <v/>
      </c>
      <c r="AF299" t="str">
        <f t="shared" si="152"/>
        <v/>
      </c>
      <c r="AG299" t="str" cm="1">
        <f t="array" ref="AG299">IF(AJ299="","",IFERROR(RIGHT(AF299,LEN(AF299)-MAX(ISNUMBER(--MID(AF299,_xlfn.SEQUENCE(LEN(AF299)),1))*_xlfn.SEQUENCE(LEN(AF299)))),""))</f>
        <v/>
      </c>
      <c r="AH299" t="str">
        <f t="shared" si="153"/>
        <v/>
      </c>
      <c r="AI299" s="27"/>
    </row>
    <row r="300" spans="2:35" ht="14.4">
      <c r="B300" t="str">
        <f>IF(
  ISBLANK(AJ300),
  "",
  IF(
    LEFT(AF300,1)="S",
    _xlfn.XLOOKUP(LEFT(AF300,3),'MKT name rule'!$B$2:$B$522,'MKT name rule'!$C$2:$C$522,"Not found") &amp; " " &amp; AF300,
    _xlfn.XLOOKUP(LEFT(AF300,3),'MKT name rule'!$B$2:$B$522,'MKT name rule'!$C$2:$C$522,"Not found") &amp; " " &amp; AH300
  )
)</f>
        <v/>
      </c>
      <c r="C300" t="str">
        <f t="shared" si="125"/>
        <v/>
      </c>
      <c r="D300" s="20" t="str">
        <f t="shared" si="126"/>
        <v/>
      </c>
      <c r="E300" s="20" t="str">
        <f t="shared" si="127"/>
        <v/>
      </c>
      <c r="F300" t="str">
        <f t="shared" si="154"/>
        <v/>
      </c>
      <c r="G300" t="str">
        <f t="shared" si="128"/>
        <v/>
      </c>
      <c r="H300" t="str">
        <f t="shared" si="129"/>
        <v/>
      </c>
      <c r="I300" t="str">
        <f t="shared" si="130"/>
        <v/>
      </c>
      <c r="J300" t="str">
        <f t="shared" si="131"/>
        <v/>
      </c>
      <c r="K300" t="str">
        <f t="shared" si="132"/>
        <v/>
      </c>
      <c r="L300" t="str">
        <f t="shared" si="133"/>
        <v/>
      </c>
      <c r="M300" t="str">
        <f t="shared" si="134"/>
        <v/>
      </c>
      <c r="N300" t="str">
        <f t="shared" si="135"/>
        <v/>
      </c>
      <c r="O300" t="str">
        <f t="shared" si="136"/>
        <v/>
      </c>
      <c r="P300" t="str">
        <f t="shared" si="137"/>
        <v/>
      </c>
      <c r="Q300" t="str">
        <f t="shared" si="138"/>
        <v/>
      </c>
      <c r="R300" t="str">
        <f t="shared" si="139"/>
        <v/>
      </c>
      <c r="S300" t="str">
        <f t="shared" si="140"/>
        <v/>
      </c>
      <c r="T300" t="str">
        <f t="shared" si="141"/>
        <v/>
      </c>
      <c r="U300" t="str">
        <f t="shared" si="142"/>
        <v/>
      </c>
      <c r="V300" t="str">
        <f t="shared" si="143"/>
        <v/>
      </c>
      <c r="W300" t="str">
        <f t="shared" si="144"/>
        <v/>
      </c>
      <c r="X300" t="str">
        <f t="shared" si="145"/>
        <v/>
      </c>
      <c r="Y300" t="str">
        <f t="shared" si="146"/>
        <v/>
      </c>
      <c r="Z300" t="str">
        <f t="shared" si="155"/>
        <v/>
      </c>
      <c r="AA300" t="str">
        <f t="shared" si="147"/>
        <v/>
      </c>
      <c r="AB300" t="str">
        <f t="shared" si="148"/>
        <v/>
      </c>
      <c r="AC300" t="str">
        <f t="shared" si="149"/>
        <v/>
      </c>
      <c r="AD300" t="str">
        <f t="shared" si="150"/>
        <v/>
      </c>
      <c r="AE300" t="str">
        <f t="shared" si="151"/>
        <v/>
      </c>
      <c r="AF300" t="str">
        <f t="shared" si="152"/>
        <v/>
      </c>
      <c r="AG300" t="str" cm="1">
        <f t="array" ref="AG300">IF(AJ300="","",IFERROR(RIGHT(AF300,LEN(AF300)-MAX(ISNUMBER(--MID(AF300,_xlfn.SEQUENCE(LEN(AF300)),1))*_xlfn.SEQUENCE(LEN(AF300)))),""))</f>
        <v/>
      </c>
      <c r="AH300" t="str">
        <f t="shared" si="153"/>
        <v/>
      </c>
      <c r="AI300" s="27"/>
    </row>
    <row r="301" spans="2:35" ht="14.4">
      <c r="B301" t="str">
        <f>IF(
  ISBLANK(AJ301),
  "",
  IF(
    LEFT(AF301,1)="S",
    _xlfn.XLOOKUP(LEFT(AF301,3),'MKT name rule'!$B$2:$B$522,'MKT name rule'!$C$2:$C$522,"Not found") &amp; " " &amp; AF301,
    _xlfn.XLOOKUP(LEFT(AF301,3),'MKT name rule'!$B$2:$B$522,'MKT name rule'!$C$2:$C$522,"Not found") &amp; " " &amp; AH301
  )
)</f>
        <v/>
      </c>
      <c r="C301" t="str">
        <f t="shared" si="125"/>
        <v/>
      </c>
      <c r="D301" s="20" t="str">
        <f t="shared" si="126"/>
        <v/>
      </c>
      <c r="E301" s="20" t="str">
        <f t="shared" si="127"/>
        <v/>
      </c>
      <c r="F301" t="str">
        <f t="shared" si="154"/>
        <v/>
      </c>
      <c r="G301" t="str">
        <f t="shared" si="128"/>
        <v/>
      </c>
      <c r="H301" t="str">
        <f t="shared" si="129"/>
        <v/>
      </c>
      <c r="I301" t="str">
        <f t="shared" si="130"/>
        <v/>
      </c>
      <c r="J301" t="str">
        <f t="shared" si="131"/>
        <v/>
      </c>
      <c r="K301" t="str">
        <f t="shared" si="132"/>
        <v/>
      </c>
      <c r="L301" t="str">
        <f t="shared" si="133"/>
        <v/>
      </c>
      <c r="M301" t="str">
        <f t="shared" si="134"/>
        <v/>
      </c>
      <c r="N301" t="str">
        <f t="shared" si="135"/>
        <v/>
      </c>
      <c r="O301" t="str">
        <f t="shared" si="136"/>
        <v/>
      </c>
      <c r="P301" t="str">
        <f t="shared" si="137"/>
        <v/>
      </c>
      <c r="Q301" t="str">
        <f t="shared" si="138"/>
        <v/>
      </c>
      <c r="R301" t="str">
        <f t="shared" si="139"/>
        <v/>
      </c>
      <c r="S301" t="str">
        <f t="shared" si="140"/>
        <v/>
      </c>
      <c r="T301" t="str">
        <f t="shared" si="141"/>
        <v/>
      </c>
      <c r="U301" t="str">
        <f t="shared" si="142"/>
        <v/>
      </c>
      <c r="V301" t="str">
        <f t="shared" si="143"/>
        <v/>
      </c>
      <c r="W301" t="str">
        <f t="shared" si="144"/>
        <v/>
      </c>
      <c r="X301" t="str">
        <f t="shared" si="145"/>
        <v/>
      </c>
      <c r="Y301" t="str">
        <f t="shared" si="146"/>
        <v/>
      </c>
      <c r="Z301" t="str">
        <f t="shared" si="155"/>
        <v/>
      </c>
      <c r="AA301" t="str">
        <f t="shared" si="147"/>
        <v/>
      </c>
      <c r="AB301" t="str">
        <f t="shared" si="148"/>
        <v/>
      </c>
      <c r="AC301" t="str">
        <f t="shared" si="149"/>
        <v/>
      </c>
      <c r="AD301" t="str">
        <f t="shared" si="150"/>
        <v/>
      </c>
      <c r="AE301" t="str">
        <f t="shared" si="151"/>
        <v/>
      </c>
      <c r="AF301" t="str">
        <f t="shared" si="152"/>
        <v/>
      </c>
      <c r="AG301" t="str" cm="1">
        <f t="array" ref="AG301">IF(AJ301="","",IFERROR(RIGHT(AF301,LEN(AF301)-MAX(ISNUMBER(--MID(AF301,_xlfn.SEQUENCE(LEN(AF301)),1))*_xlfn.SEQUENCE(LEN(AF301)))),""))</f>
        <v/>
      </c>
      <c r="AH301" t="str">
        <f t="shared" si="153"/>
        <v/>
      </c>
      <c r="AI301" s="27"/>
    </row>
    <row r="302" spans="2:35" ht="14.4">
      <c r="B302" t="str">
        <f>IF(
  ISBLANK(AJ302),
  "",
  IF(
    LEFT(AF302,1)="S",
    _xlfn.XLOOKUP(LEFT(AF302,3),'MKT name rule'!$B$2:$B$522,'MKT name rule'!$C$2:$C$522,"Not found") &amp; " " &amp; AF302,
    _xlfn.XLOOKUP(LEFT(AF302,3),'MKT name rule'!$B$2:$B$522,'MKT name rule'!$C$2:$C$522,"Not found") &amp; " " &amp; AH302
  )
)</f>
        <v/>
      </c>
      <c r="C302" t="str">
        <f t="shared" si="125"/>
        <v/>
      </c>
      <c r="D302" s="20" t="str">
        <f t="shared" si="126"/>
        <v/>
      </c>
      <c r="E302" s="20" t="str">
        <f t="shared" si="127"/>
        <v/>
      </c>
      <c r="F302" t="str">
        <f t="shared" si="154"/>
        <v/>
      </c>
      <c r="G302" t="str">
        <f t="shared" si="128"/>
        <v/>
      </c>
      <c r="H302" t="str">
        <f t="shared" si="129"/>
        <v/>
      </c>
      <c r="I302" t="str">
        <f t="shared" si="130"/>
        <v/>
      </c>
      <c r="J302" t="str">
        <f t="shared" si="131"/>
        <v/>
      </c>
      <c r="K302" t="str">
        <f t="shared" si="132"/>
        <v/>
      </c>
      <c r="L302" t="str">
        <f t="shared" si="133"/>
        <v/>
      </c>
      <c r="M302" t="str">
        <f t="shared" si="134"/>
        <v/>
      </c>
      <c r="N302" t="str">
        <f t="shared" si="135"/>
        <v/>
      </c>
      <c r="O302" t="str">
        <f t="shared" si="136"/>
        <v/>
      </c>
      <c r="P302" t="str">
        <f t="shared" si="137"/>
        <v/>
      </c>
      <c r="Q302" t="str">
        <f t="shared" si="138"/>
        <v/>
      </c>
      <c r="R302" t="str">
        <f t="shared" si="139"/>
        <v/>
      </c>
      <c r="S302" t="str">
        <f t="shared" si="140"/>
        <v/>
      </c>
      <c r="T302" t="str">
        <f t="shared" si="141"/>
        <v/>
      </c>
      <c r="U302" t="str">
        <f t="shared" si="142"/>
        <v/>
      </c>
      <c r="V302" t="str">
        <f t="shared" si="143"/>
        <v/>
      </c>
      <c r="W302" t="str">
        <f t="shared" si="144"/>
        <v/>
      </c>
      <c r="X302" t="str">
        <f t="shared" si="145"/>
        <v/>
      </c>
      <c r="Y302" t="str">
        <f t="shared" si="146"/>
        <v/>
      </c>
      <c r="Z302" t="str">
        <f t="shared" si="155"/>
        <v/>
      </c>
      <c r="AA302" t="str">
        <f t="shared" si="147"/>
        <v/>
      </c>
      <c r="AB302" t="str">
        <f t="shared" si="148"/>
        <v/>
      </c>
      <c r="AC302" t="str">
        <f t="shared" si="149"/>
        <v/>
      </c>
      <c r="AD302" t="str">
        <f t="shared" si="150"/>
        <v/>
      </c>
      <c r="AE302" t="str">
        <f t="shared" si="151"/>
        <v/>
      </c>
      <c r="AF302" t="str">
        <f t="shared" si="152"/>
        <v/>
      </c>
      <c r="AG302" t="str" cm="1">
        <f t="array" ref="AG302">IF(AJ302="","",IFERROR(RIGHT(AF302,LEN(AF302)-MAX(ISNUMBER(--MID(AF302,_xlfn.SEQUENCE(LEN(AF302)),1))*_xlfn.SEQUENCE(LEN(AF302)))),""))</f>
        <v/>
      </c>
      <c r="AH302" t="str">
        <f t="shared" si="153"/>
        <v/>
      </c>
      <c r="AI302" s="27"/>
    </row>
    <row r="303" spans="2:35" ht="14.4">
      <c r="B303" t="str">
        <f>IF(
  ISBLANK(AJ303),
  "",
  IF(
    LEFT(AF303,1)="S",
    _xlfn.XLOOKUP(LEFT(AF303,3),'MKT name rule'!$B$2:$B$522,'MKT name rule'!$C$2:$C$522,"Not found") &amp; " " &amp; AF303,
    _xlfn.XLOOKUP(LEFT(AF303,3),'MKT name rule'!$B$2:$B$522,'MKT name rule'!$C$2:$C$522,"Not found") &amp; " " &amp; AH303
  )
)</f>
        <v/>
      </c>
      <c r="C303" t="str">
        <f t="shared" si="125"/>
        <v/>
      </c>
      <c r="D303" s="20" t="str">
        <f t="shared" si="126"/>
        <v/>
      </c>
      <c r="E303" s="20" t="str">
        <f t="shared" si="127"/>
        <v/>
      </c>
      <c r="F303" t="str">
        <f t="shared" si="154"/>
        <v/>
      </c>
      <c r="G303" t="str">
        <f t="shared" si="128"/>
        <v/>
      </c>
      <c r="H303" t="str">
        <f t="shared" si="129"/>
        <v/>
      </c>
      <c r="I303" t="str">
        <f t="shared" si="130"/>
        <v/>
      </c>
      <c r="J303" t="str">
        <f t="shared" si="131"/>
        <v/>
      </c>
      <c r="K303" t="str">
        <f t="shared" si="132"/>
        <v/>
      </c>
      <c r="L303" t="str">
        <f t="shared" si="133"/>
        <v/>
      </c>
      <c r="M303" t="str">
        <f t="shared" si="134"/>
        <v/>
      </c>
      <c r="N303" t="str">
        <f t="shared" si="135"/>
        <v/>
      </c>
      <c r="O303" t="str">
        <f t="shared" si="136"/>
        <v/>
      </c>
      <c r="P303" t="str">
        <f t="shared" si="137"/>
        <v/>
      </c>
      <c r="Q303" t="str">
        <f t="shared" si="138"/>
        <v/>
      </c>
      <c r="R303" t="str">
        <f t="shared" si="139"/>
        <v/>
      </c>
      <c r="S303" t="str">
        <f t="shared" si="140"/>
        <v/>
      </c>
      <c r="T303" t="str">
        <f t="shared" si="141"/>
        <v/>
      </c>
      <c r="U303" t="str">
        <f t="shared" si="142"/>
        <v/>
      </c>
      <c r="V303" t="str">
        <f t="shared" si="143"/>
        <v/>
      </c>
      <c r="W303" t="str">
        <f t="shared" si="144"/>
        <v/>
      </c>
      <c r="X303" t="str">
        <f t="shared" si="145"/>
        <v/>
      </c>
      <c r="Y303" t="str">
        <f t="shared" si="146"/>
        <v/>
      </c>
      <c r="Z303" t="str">
        <f t="shared" si="155"/>
        <v/>
      </c>
      <c r="AA303" t="str">
        <f t="shared" si="147"/>
        <v/>
      </c>
      <c r="AB303" t="str">
        <f t="shared" si="148"/>
        <v/>
      </c>
      <c r="AC303" t="str">
        <f t="shared" si="149"/>
        <v/>
      </c>
      <c r="AD303" t="str">
        <f t="shared" si="150"/>
        <v/>
      </c>
      <c r="AE303" t="str">
        <f t="shared" si="151"/>
        <v/>
      </c>
      <c r="AF303" t="str">
        <f t="shared" si="152"/>
        <v/>
      </c>
      <c r="AG303" t="str" cm="1">
        <f t="array" ref="AG303">IF(AJ303="","",IFERROR(RIGHT(AF303,LEN(AF303)-MAX(ISNUMBER(--MID(AF303,_xlfn.SEQUENCE(LEN(AF303)),1))*_xlfn.SEQUENCE(LEN(AF303)))),""))</f>
        <v/>
      </c>
      <c r="AH303" t="str">
        <f t="shared" si="153"/>
        <v/>
      </c>
      <c r="AI303" s="27"/>
    </row>
    <row r="304" spans="2:35" ht="14.4">
      <c r="B304" t="str">
        <f>IF(
  ISBLANK(AJ304),
  "",
  IF(
    LEFT(AF304,1)="S",
    _xlfn.XLOOKUP(LEFT(AF304,3),'MKT name rule'!$B$2:$B$522,'MKT name rule'!$C$2:$C$522,"Not found") &amp; " " &amp; AF304,
    _xlfn.XLOOKUP(LEFT(AF304,3),'MKT name rule'!$B$2:$B$522,'MKT name rule'!$C$2:$C$522,"Not found") &amp; " " &amp; AH304
  )
)</f>
        <v/>
      </c>
      <c r="C304" t="str">
        <f t="shared" si="125"/>
        <v/>
      </c>
      <c r="D304" s="20" t="str">
        <f t="shared" si="126"/>
        <v/>
      </c>
      <c r="E304" s="20" t="str">
        <f t="shared" si="127"/>
        <v/>
      </c>
      <c r="F304" t="str">
        <f t="shared" si="154"/>
        <v/>
      </c>
      <c r="G304" t="str">
        <f t="shared" si="128"/>
        <v/>
      </c>
      <c r="H304" t="str">
        <f t="shared" si="129"/>
        <v/>
      </c>
      <c r="I304" t="str">
        <f t="shared" si="130"/>
        <v/>
      </c>
      <c r="J304" t="str">
        <f t="shared" si="131"/>
        <v/>
      </c>
      <c r="K304" t="str">
        <f t="shared" si="132"/>
        <v/>
      </c>
      <c r="L304" t="str">
        <f t="shared" si="133"/>
        <v/>
      </c>
      <c r="M304" t="str">
        <f t="shared" si="134"/>
        <v/>
      </c>
      <c r="N304" t="str">
        <f t="shared" si="135"/>
        <v/>
      </c>
      <c r="O304" t="str">
        <f t="shared" si="136"/>
        <v/>
      </c>
      <c r="P304" t="str">
        <f t="shared" si="137"/>
        <v/>
      </c>
      <c r="Q304" t="str">
        <f t="shared" si="138"/>
        <v/>
      </c>
      <c r="R304" t="str">
        <f t="shared" si="139"/>
        <v/>
      </c>
      <c r="S304" t="str">
        <f t="shared" si="140"/>
        <v/>
      </c>
      <c r="T304" t="str">
        <f t="shared" si="141"/>
        <v/>
      </c>
      <c r="U304" t="str">
        <f t="shared" si="142"/>
        <v/>
      </c>
      <c r="V304" t="str">
        <f t="shared" si="143"/>
        <v/>
      </c>
      <c r="W304" t="str">
        <f t="shared" si="144"/>
        <v/>
      </c>
      <c r="X304" t="str">
        <f t="shared" si="145"/>
        <v/>
      </c>
      <c r="Y304" t="str">
        <f t="shared" si="146"/>
        <v/>
      </c>
      <c r="Z304" t="str">
        <f t="shared" si="155"/>
        <v/>
      </c>
      <c r="AA304" t="str">
        <f t="shared" si="147"/>
        <v/>
      </c>
      <c r="AB304" t="str">
        <f t="shared" si="148"/>
        <v/>
      </c>
      <c r="AC304" t="str">
        <f t="shared" si="149"/>
        <v/>
      </c>
      <c r="AD304" t="str">
        <f t="shared" si="150"/>
        <v/>
      </c>
      <c r="AE304" t="str">
        <f t="shared" si="151"/>
        <v/>
      </c>
      <c r="AF304" t="str">
        <f t="shared" si="152"/>
        <v/>
      </c>
      <c r="AG304" t="str" cm="1">
        <f t="array" ref="AG304">IF(AJ304="","",IFERROR(RIGHT(AF304,LEN(AF304)-MAX(ISNUMBER(--MID(AF304,_xlfn.SEQUENCE(LEN(AF304)),1))*_xlfn.SEQUENCE(LEN(AF304)))),""))</f>
        <v/>
      </c>
      <c r="AH304" t="str">
        <f t="shared" si="153"/>
        <v/>
      </c>
      <c r="AI304" s="27"/>
    </row>
    <row r="305" spans="2:35" ht="14.4">
      <c r="B305" t="str">
        <f>IF(
  ISBLANK(AJ305),
  "",
  IF(
    LEFT(AF305,1)="S",
    _xlfn.XLOOKUP(LEFT(AF305,3),'MKT name rule'!$B$2:$B$522,'MKT name rule'!$C$2:$C$522,"Not found") &amp; " " &amp; AF305,
    _xlfn.XLOOKUP(LEFT(AF305,3),'MKT name rule'!$B$2:$B$522,'MKT name rule'!$C$2:$C$522,"Not found") &amp; " " &amp; AH305
  )
)</f>
        <v/>
      </c>
      <c r="C305" t="str">
        <f t="shared" si="125"/>
        <v/>
      </c>
      <c r="D305" s="20" t="str">
        <f t="shared" si="126"/>
        <v/>
      </c>
      <c r="E305" s="20" t="str">
        <f t="shared" si="127"/>
        <v/>
      </c>
      <c r="F305" t="str">
        <f t="shared" si="154"/>
        <v/>
      </c>
      <c r="G305" t="str">
        <f t="shared" si="128"/>
        <v/>
      </c>
      <c r="H305" t="str">
        <f t="shared" si="129"/>
        <v/>
      </c>
      <c r="I305" t="str">
        <f t="shared" si="130"/>
        <v/>
      </c>
      <c r="J305" t="str">
        <f t="shared" si="131"/>
        <v/>
      </c>
      <c r="K305" t="str">
        <f t="shared" si="132"/>
        <v/>
      </c>
      <c r="L305" t="str">
        <f t="shared" si="133"/>
        <v/>
      </c>
      <c r="M305" t="str">
        <f t="shared" si="134"/>
        <v/>
      </c>
      <c r="N305" t="str">
        <f t="shared" si="135"/>
        <v/>
      </c>
      <c r="O305" t="str">
        <f t="shared" si="136"/>
        <v/>
      </c>
      <c r="P305" t="str">
        <f t="shared" si="137"/>
        <v/>
      </c>
      <c r="Q305" t="str">
        <f t="shared" si="138"/>
        <v/>
      </c>
      <c r="R305" t="str">
        <f t="shared" si="139"/>
        <v/>
      </c>
      <c r="S305" t="str">
        <f t="shared" si="140"/>
        <v/>
      </c>
      <c r="T305" t="str">
        <f t="shared" si="141"/>
        <v/>
      </c>
      <c r="U305" t="str">
        <f t="shared" si="142"/>
        <v/>
      </c>
      <c r="V305" t="str">
        <f t="shared" si="143"/>
        <v/>
      </c>
      <c r="W305" t="str">
        <f t="shared" si="144"/>
        <v/>
      </c>
      <c r="X305" t="str">
        <f t="shared" si="145"/>
        <v/>
      </c>
      <c r="Y305" t="str">
        <f t="shared" si="146"/>
        <v/>
      </c>
      <c r="Z305" t="str">
        <f t="shared" si="155"/>
        <v/>
      </c>
      <c r="AA305" t="str">
        <f t="shared" si="147"/>
        <v/>
      </c>
      <c r="AB305" t="str">
        <f t="shared" si="148"/>
        <v/>
      </c>
      <c r="AC305" t="str">
        <f t="shared" si="149"/>
        <v/>
      </c>
      <c r="AD305" t="str">
        <f t="shared" si="150"/>
        <v/>
      </c>
      <c r="AE305" t="str">
        <f t="shared" si="151"/>
        <v/>
      </c>
      <c r="AF305" t="str">
        <f t="shared" si="152"/>
        <v/>
      </c>
      <c r="AG305" t="str" cm="1">
        <f t="array" ref="AG305">IF(AJ305="","",IFERROR(RIGHT(AF305,LEN(AF305)-MAX(ISNUMBER(--MID(AF305,_xlfn.SEQUENCE(LEN(AF305)),1))*_xlfn.SEQUENCE(LEN(AF305)))),""))</f>
        <v/>
      </c>
      <c r="AH305" t="str">
        <f t="shared" si="153"/>
        <v/>
      </c>
      <c r="AI305" s="27"/>
    </row>
    <row r="306" spans="2:35" ht="14.4">
      <c r="B306" t="str">
        <f>IF(
  ISBLANK(AJ306),
  "",
  IF(
    LEFT(AF306,1)="S",
    _xlfn.XLOOKUP(LEFT(AF306,3),'MKT name rule'!$B$2:$B$522,'MKT name rule'!$C$2:$C$522,"Not found") &amp; " " &amp; AF306,
    _xlfn.XLOOKUP(LEFT(AF306,3),'MKT name rule'!$B$2:$B$522,'MKT name rule'!$C$2:$C$522,"Not found") &amp; " " &amp; AH306
  )
)</f>
        <v/>
      </c>
      <c r="C306" t="str">
        <f t="shared" si="125"/>
        <v/>
      </c>
      <c r="D306" s="20" t="str">
        <f t="shared" si="126"/>
        <v/>
      </c>
      <c r="E306" s="20" t="str">
        <f t="shared" si="127"/>
        <v/>
      </c>
      <c r="F306" t="str">
        <f t="shared" si="154"/>
        <v/>
      </c>
      <c r="G306" t="str">
        <f t="shared" si="128"/>
        <v/>
      </c>
      <c r="H306" t="str">
        <f t="shared" si="129"/>
        <v/>
      </c>
      <c r="I306" t="str">
        <f t="shared" si="130"/>
        <v/>
      </c>
      <c r="J306" t="str">
        <f t="shared" si="131"/>
        <v/>
      </c>
      <c r="K306" t="str">
        <f t="shared" si="132"/>
        <v/>
      </c>
      <c r="L306" t="str">
        <f t="shared" si="133"/>
        <v/>
      </c>
      <c r="M306" t="str">
        <f t="shared" si="134"/>
        <v/>
      </c>
      <c r="N306" t="str">
        <f t="shared" si="135"/>
        <v/>
      </c>
      <c r="O306" t="str">
        <f t="shared" si="136"/>
        <v/>
      </c>
      <c r="P306" t="str">
        <f t="shared" si="137"/>
        <v/>
      </c>
      <c r="Q306" t="str">
        <f t="shared" si="138"/>
        <v/>
      </c>
      <c r="R306" t="str">
        <f t="shared" si="139"/>
        <v/>
      </c>
      <c r="S306" t="str">
        <f t="shared" si="140"/>
        <v/>
      </c>
      <c r="T306" t="str">
        <f t="shared" si="141"/>
        <v/>
      </c>
      <c r="U306" t="str">
        <f t="shared" si="142"/>
        <v/>
      </c>
      <c r="V306" t="str">
        <f t="shared" si="143"/>
        <v/>
      </c>
      <c r="W306" t="str">
        <f t="shared" si="144"/>
        <v/>
      </c>
      <c r="X306" t="str">
        <f t="shared" si="145"/>
        <v/>
      </c>
      <c r="Y306" t="str">
        <f t="shared" si="146"/>
        <v/>
      </c>
      <c r="Z306" t="str">
        <f t="shared" si="155"/>
        <v/>
      </c>
      <c r="AA306" t="str">
        <f t="shared" si="147"/>
        <v/>
      </c>
      <c r="AB306" t="str">
        <f t="shared" si="148"/>
        <v/>
      </c>
      <c r="AC306" t="str">
        <f t="shared" si="149"/>
        <v/>
      </c>
      <c r="AD306" t="str">
        <f t="shared" si="150"/>
        <v/>
      </c>
      <c r="AE306" t="str">
        <f t="shared" si="151"/>
        <v/>
      </c>
      <c r="AF306" t="str">
        <f t="shared" si="152"/>
        <v/>
      </c>
      <c r="AG306" t="str" cm="1">
        <f t="array" ref="AG306">IF(AJ306="","",IFERROR(RIGHT(AF306,LEN(AF306)-MAX(ISNUMBER(--MID(AF306,_xlfn.SEQUENCE(LEN(AF306)),1))*_xlfn.SEQUENCE(LEN(AF306)))),""))</f>
        <v/>
      </c>
      <c r="AH306" t="str">
        <f t="shared" si="153"/>
        <v/>
      </c>
      <c r="AI306" s="27"/>
    </row>
    <row r="307" spans="2:35" ht="14.4">
      <c r="B307" t="str">
        <f>IF(
  ISBLANK(AJ307),
  "",
  IF(
    LEFT(AF307,1)="S",
    _xlfn.XLOOKUP(LEFT(AF307,3),'MKT name rule'!$B$2:$B$522,'MKT name rule'!$C$2:$C$522,"Not found") &amp; " " &amp; AF307,
    _xlfn.XLOOKUP(LEFT(AF307,3),'MKT name rule'!$B$2:$B$522,'MKT name rule'!$C$2:$C$522,"Not found") &amp; " " &amp; AH307
  )
)</f>
        <v/>
      </c>
      <c r="C307" t="str">
        <f t="shared" si="125"/>
        <v/>
      </c>
      <c r="D307" s="20" t="str">
        <f t="shared" si="126"/>
        <v/>
      </c>
      <c r="E307" s="20" t="str">
        <f t="shared" si="127"/>
        <v/>
      </c>
      <c r="F307" t="str">
        <f t="shared" si="154"/>
        <v/>
      </c>
      <c r="G307" t="str">
        <f t="shared" si="128"/>
        <v/>
      </c>
      <c r="H307" t="str">
        <f t="shared" si="129"/>
        <v/>
      </c>
      <c r="I307" t="str">
        <f t="shared" si="130"/>
        <v/>
      </c>
      <c r="J307" t="str">
        <f t="shared" si="131"/>
        <v/>
      </c>
      <c r="K307" t="str">
        <f t="shared" si="132"/>
        <v/>
      </c>
      <c r="L307" t="str">
        <f t="shared" si="133"/>
        <v/>
      </c>
      <c r="M307" t="str">
        <f t="shared" si="134"/>
        <v/>
      </c>
      <c r="N307" t="str">
        <f t="shared" si="135"/>
        <v/>
      </c>
      <c r="O307" t="str">
        <f t="shared" si="136"/>
        <v/>
      </c>
      <c r="P307" t="str">
        <f t="shared" si="137"/>
        <v/>
      </c>
      <c r="Q307" t="str">
        <f t="shared" si="138"/>
        <v/>
      </c>
      <c r="R307" t="str">
        <f t="shared" si="139"/>
        <v/>
      </c>
      <c r="S307" t="str">
        <f t="shared" si="140"/>
        <v/>
      </c>
      <c r="T307" t="str">
        <f t="shared" si="141"/>
        <v/>
      </c>
      <c r="U307" t="str">
        <f t="shared" si="142"/>
        <v/>
      </c>
      <c r="V307" t="str">
        <f t="shared" si="143"/>
        <v/>
      </c>
      <c r="W307" t="str">
        <f t="shared" si="144"/>
        <v/>
      </c>
      <c r="X307" t="str">
        <f t="shared" si="145"/>
        <v/>
      </c>
      <c r="Y307" t="str">
        <f t="shared" si="146"/>
        <v/>
      </c>
      <c r="Z307" t="str">
        <f t="shared" si="155"/>
        <v/>
      </c>
      <c r="AA307" t="str">
        <f t="shared" si="147"/>
        <v/>
      </c>
      <c r="AB307" t="str">
        <f t="shared" si="148"/>
        <v/>
      </c>
      <c r="AC307" t="str">
        <f t="shared" si="149"/>
        <v/>
      </c>
      <c r="AD307" t="str">
        <f t="shared" si="150"/>
        <v/>
      </c>
      <c r="AE307" t="str">
        <f t="shared" si="151"/>
        <v/>
      </c>
      <c r="AF307" t="str">
        <f t="shared" si="152"/>
        <v/>
      </c>
      <c r="AG307" t="str" cm="1">
        <f t="array" ref="AG307">IF(AJ307="","",IFERROR(RIGHT(AF307,LEN(AF307)-MAX(ISNUMBER(--MID(AF307,_xlfn.SEQUENCE(LEN(AF307)),1))*_xlfn.SEQUENCE(LEN(AF307)))),""))</f>
        <v/>
      </c>
      <c r="AH307" t="str">
        <f t="shared" si="153"/>
        <v/>
      </c>
      <c r="AI307" s="27"/>
    </row>
    <row r="308" spans="2:35" ht="14.4">
      <c r="B308" t="str">
        <f>IF(
  ISBLANK(AJ308),
  "",
  IF(
    LEFT(AF308,1)="S",
    _xlfn.XLOOKUP(LEFT(AF308,3),'MKT name rule'!$B$2:$B$522,'MKT name rule'!$C$2:$C$522,"Not found") &amp; " " &amp; AF308,
    _xlfn.XLOOKUP(LEFT(AF308,3),'MKT name rule'!$B$2:$B$522,'MKT name rule'!$C$2:$C$522,"Not found") &amp; " " &amp; AH308
  )
)</f>
        <v/>
      </c>
      <c r="C308" t="str">
        <f t="shared" si="125"/>
        <v/>
      </c>
      <c r="D308" s="20" t="str">
        <f t="shared" si="126"/>
        <v/>
      </c>
      <c r="E308" s="20" t="str">
        <f t="shared" si="127"/>
        <v/>
      </c>
      <c r="F308" t="str">
        <f t="shared" si="154"/>
        <v/>
      </c>
      <c r="G308" t="str">
        <f t="shared" si="128"/>
        <v/>
      </c>
      <c r="H308" t="str">
        <f t="shared" si="129"/>
        <v/>
      </c>
      <c r="I308" t="str">
        <f t="shared" si="130"/>
        <v/>
      </c>
      <c r="J308" t="str">
        <f t="shared" si="131"/>
        <v/>
      </c>
      <c r="K308" t="str">
        <f t="shared" si="132"/>
        <v/>
      </c>
      <c r="L308" t="str">
        <f t="shared" si="133"/>
        <v/>
      </c>
      <c r="M308" t="str">
        <f t="shared" si="134"/>
        <v/>
      </c>
      <c r="N308" t="str">
        <f t="shared" si="135"/>
        <v/>
      </c>
      <c r="O308" t="str">
        <f t="shared" si="136"/>
        <v/>
      </c>
      <c r="P308" t="str">
        <f t="shared" si="137"/>
        <v/>
      </c>
      <c r="Q308" t="str">
        <f t="shared" si="138"/>
        <v/>
      </c>
      <c r="R308" t="str">
        <f t="shared" si="139"/>
        <v/>
      </c>
      <c r="S308" t="str">
        <f t="shared" si="140"/>
        <v/>
      </c>
      <c r="T308" t="str">
        <f t="shared" si="141"/>
        <v/>
      </c>
      <c r="U308" t="str">
        <f t="shared" si="142"/>
        <v/>
      </c>
      <c r="V308" t="str">
        <f t="shared" si="143"/>
        <v/>
      </c>
      <c r="W308" t="str">
        <f t="shared" si="144"/>
        <v/>
      </c>
      <c r="X308" t="str">
        <f t="shared" si="145"/>
        <v/>
      </c>
      <c r="Y308" t="str">
        <f t="shared" si="146"/>
        <v/>
      </c>
      <c r="Z308" t="str">
        <f t="shared" si="155"/>
        <v/>
      </c>
      <c r="AA308" t="str">
        <f t="shared" si="147"/>
        <v/>
      </c>
      <c r="AB308" t="str">
        <f t="shared" si="148"/>
        <v/>
      </c>
      <c r="AC308" t="str">
        <f t="shared" si="149"/>
        <v/>
      </c>
      <c r="AD308" t="str">
        <f t="shared" si="150"/>
        <v/>
      </c>
      <c r="AE308" t="str">
        <f t="shared" si="151"/>
        <v/>
      </c>
      <c r="AF308" t="str">
        <f t="shared" si="152"/>
        <v/>
      </c>
      <c r="AG308" t="str" cm="1">
        <f t="array" ref="AG308">IF(AJ308="","",IFERROR(RIGHT(AF308,LEN(AF308)-MAX(ISNUMBER(--MID(AF308,_xlfn.SEQUENCE(LEN(AF308)),1))*_xlfn.SEQUENCE(LEN(AF308)))),""))</f>
        <v/>
      </c>
      <c r="AH308" t="str">
        <f t="shared" si="153"/>
        <v/>
      </c>
      <c r="AI308" s="27"/>
    </row>
    <row r="309" spans="2:35" ht="14.4">
      <c r="B309" t="str">
        <f>IF(
  ISBLANK(AJ309),
  "",
  IF(
    LEFT(AF309,1)="S",
    _xlfn.XLOOKUP(LEFT(AF309,3),'MKT name rule'!$B$2:$B$522,'MKT name rule'!$C$2:$C$522,"Not found") &amp; " " &amp; AF309,
    _xlfn.XLOOKUP(LEFT(AF309,3),'MKT name rule'!$B$2:$B$522,'MKT name rule'!$C$2:$C$522,"Not found") &amp; " " &amp; AH309
  )
)</f>
        <v/>
      </c>
      <c r="C309" t="str">
        <f t="shared" si="125"/>
        <v/>
      </c>
      <c r="D309" s="20" t="str">
        <f t="shared" si="126"/>
        <v/>
      </c>
      <c r="E309" s="20" t="str">
        <f t="shared" si="127"/>
        <v/>
      </c>
      <c r="F309" t="str">
        <f t="shared" si="154"/>
        <v/>
      </c>
      <c r="G309" t="str">
        <f t="shared" si="128"/>
        <v/>
      </c>
      <c r="H309" t="str">
        <f t="shared" si="129"/>
        <v/>
      </c>
      <c r="I309" t="str">
        <f t="shared" si="130"/>
        <v/>
      </c>
      <c r="J309" t="str">
        <f t="shared" si="131"/>
        <v/>
      </c>
      <c r="K309" t="str">
        <f t="shared" si="132"/>
        <v/>
      </c>
      <c r="L309" t="str">
        <f t="shared" si="133"/>
        <v/>
      </c>
      <c r="M309" t="str">
        <f t="shared" si="134"/>
        <v/>
      </c>
      <c r="N309" t="str">
        <f t="shared" si="135"/>
        <v/>
      </c>
      <c r="O309" t="str">
        <f t="shared" si="136"/>
        <v/>
      </c>
      <c r="P309" t="str">
        <f t="shared" si="137"/>
        <v/>
      </c>
      <c r="Q309" t="str">
        <f t="shared" si="138"/>
        <v/>
      </c>
      <c r="R309" t="str">
        <f t="shared" si="139"/>
        <v/>
      </c>
      <c r="S309" t="str">
        <f t="shared" si="140"/>
        <v/>
      </c>
      <c r="T309" t="str">
        <f t="shared" si="141"/>
        <v/>
      </c>
      <c r="U309" t="str">
        <f t="shared" si="142"/>
        <v/>
      </c>
      <c r="V309" t="str">
        <f t="shared" si="143"/>
        <v/>
      </c>
      <c r="W309" t="str">
        <f t="shared" si="144"/>
        <v/>
      </c>
      <c r="X309" t="str">
        <f t="shared" si="145"/>
        <v/>
      </c>
      <c r="Y309" t="str">
        <f t="shared" si="146"/>
        <v/>
      </c>
      <c r="Z309" t="str">
        <f t="shared" si="155"/>
        <v/>
      </c>
      <c r="AA309" t="str">
        <f t="shared" si="147"/>
        <v/>
      </c>
      <c r="AB309" t="str">
        <f t="shared" si="148"/>
        <v/>
      </c>
      <c r="AC309" t="str">
        <f t="shared" si="149"/>
        <v/>
      </c>
      <c r="AD309" t="str">
        <f t="shared" si="150"/>
        <v/>
      </c>
      <c r="AE309" t="str">
        <f t="shared" si="151"/>
        <v/>
      </c>
      <c r="AF309" t="str">
        <f t="shared" si="152"/>
        <v/>
      </c>
      <c r="AG309" t="str" cm="1">
        <f t="array" ref="AG309">IF(AJ309="","",IFERROR(RIGHT(AF309,LEN(AF309)-MAX(ISNUMBER(--MID(AF309,_xlfn.SEQUENCE(LEN(AF309)),1))*_xlfn.SEQUENCE(LEN(AF309)))),""))</f>
        <v/>
      </c>
      <c r="AH309" t="str">
        <f t="shared" si="153"/>
        <v/>
      </c>
      <c r="AI309" s="27"/>
    </row>
    <row r="310" spans="2:35" ht="14.4">
      <c r="B310" t="str">
        <f>IF(
  ISBLANK(AJ310),
  "",
  IF(
    LEFT(AF310,1)="S",
    _xlfn.XLOOKUP(LEFT(AF310,3),'MKT name rule'!$B$2:$B$522,'MKT name rule'!$C$2:$C$522,"Not found") &amp; " " &amp; AF310,
    _xlfn.XLOOKUP(LEFT(AF310,3),'MKT name rule'!$B$2:$B$522,'MKT name rule'!$C$2:$C$522,"Not found") &amp; " " &amp; AH310
  )
)</f>
        <v/>
      </c>
      <c r="C310" t="str">
        <f t="shared" si="125"/>
        <v/>
      </c>
      <c r="D310" s="20" t="str">
        <f t="shared" si="126"/>
        <v/>
      </c>
      <c r="E310" s="20" t="str">
        <f t="shared" si="127"/>
        <v/>
      </c>
      <c r="F310" t="str">
        <f t="shared" si="154"/>
        <v/>
      </c>
      <c r="G310" t="str">
        <f t="shared" si="128"/>
        <v/>
      </c>
      <c r="H310" t="str">
        <f t="shared" si="129"/>
        <v/>
      </c>
      <c r="I310" t="str">
        <f t="shared" si="130"/>
        <v/>
      </c>
      <c r="J310" t="str">
        <f t="shared" si="131"/>
        <v/>
      </c>
      <c r="K310" t="str">
        <f t="shared" si="132"/>
        <v/>
      </c>
      <c r="L310" t="str">
        <f t="shared" si="133"/>
        <v/>
      </c>
      <c r="M310" t="str">
        <f t="shared" si="134"/>
        <v/>
      </c>
      <c r="N310" t="str">
        <f t="shared" si="135"/>
        <v/>
      </c>
      <c r="O310" t="str">
        <f t="shared" si="136"/>
        <v/>
      </c>
      <c r="P310" t="str">
        <f t="shared" si="137"/>
        <v/>
      </c>
      <c r="Q310" t="str">
        <f t="shared" si="138"/>
        <v/>
      </c>
      <c r="R310" t="str">
        <f t="shared" si="139"/>
        <v/>
      </c>
      <c r="S310" t="str">
        <f t="shared" si="140"/>
        <v/>
      </c>
      <c r="T310" t="str">
        <f t="shared" si="141"/>
        <v/>
      </c>
      <c r="U310" t="str">
        <f t="shared" si="142"/>
        <v/>
      </c>
      <c r="V310" t="str">
        <f t="shared" si="143"/>
        <v/>
      </c>
      <c r="W310" t="str">
        <f t="shared" si="144"/>
        <v/>
      </c>
      <c r="X310" t="str">
        <f t="shared" si="145"/>
        <v/>
      </c>
      <c r="Y310" t="str">
        <f t="shared" si="146"/>
        <v/>
      </c>
      <c r="Z310" t="str">
        <f t="shared" si="155"/>
        <v/>
      </c>
      <c r="AA310" t="str">
        <f t="shared" si="147"/>
        <v/>
      </c>
      <c r="AB310" t="str">
        <f t="shared" si="148"/>
        <v/>
      </c>
      <c r="AC310" t="str">
        <f t="shared" si="149"/>
        <v/>
      </c>
      <c r="AD310" t="str">
        <f t="shared" si="150"/>
        <v/>
      </c>
      <c r="AE310" t="str">
        <f t="shared" si="151"/>
        <v/>
      </c>
      <c r="AF310" t="str">
        <f t="shared" si="152"/>
        <v/>
      </c>
      <c r="AG310" t="str" cm="1">
        <f t="array" ref="AG310">IF(AJ310="","",IFERROR(RIGHT(AF310,LEN(AF310)-MAX(ISNUMBER(--MID(AF310,_xlfn.SEQUENCE(LEN(AF310)),1))*_xlfn.SEQUENCE(LEN(AF310)))),""))</f>
        <v/>
      </c>
      <c r="AH310" t="str">
        <f t="shared" si="153"/>
        <v/>
      </c>
      <c r="AI310" s="27"/>
    </row>
    <row r="311" spans="2:35" ht="14.4">
      <c r="B311" t="str">
        <f>IF(
  ISBLANK(AJ311),
  "",
  IF(
    LEFT(AF311,1)="S",
    _xlfn.XLOOKUP(LEFT(AF311,3),'MKT name rule'!$B$2:$B$522,'MKT name rule'!$C$2:$C$522,"Not found") &amp; " " &amp; AF311,
    _xlfn.XLOOKUP(LEFT(AF311,3),'MKT name rule'!$B$2:$B$522,'MKT name rule'!$C$2:$C$522,"Not found") &amp; " " &amp; AH311
  )
)</f>
        <v/>
      </c>
      <c r="C311" t="str">
        <f t="shared" si="125"/>
        <v/>
      </c>
      <c r="D311" s="20" t="str">
        <f t="shared" si="126"/>
        <v/>
      </c>
      <c r="E311" s="20" t="str">
        <f t="shared" si="127"/>
        <v/>
      </c>
      <c r="F311" t="str">
        <f t="shared" si="154"/>
        <v/>
      </c>
      <c r="G311" t="str">
        <f t="shared" si="128"/>
        <v/>
      </c>
      <c r="H311" t="str">
        <f t="shared" si="129"/>
        <v/>
      </c>
      <c r="I311" t="str">
        <f t="shared" si="130"/>
        <v/>
      </c>
      <c r="J311" t="str">
        <f t="shared" si="131"/>
        <v/>
      </c>
      <c r="K311" t="str">
        <f t="shared" si="132"/>
        <v/>
      </c>
      <c r="L311" t="str">
        <f t="shared" si="133"/>
        <v/>
      </c>
      <c r="M311" t="str">
        <f t="shared" si="134"/>
        <v/>
      </c>
      <c r="N311" t="str">
        <f t="shared" si="135"/>
        <v/>
      </c>
      <c r="O311" t="str">
        <f t="shared" si="136"/>
        <v/>
      </c>
      <c r="P311" t="str">
        <f t="shared" si="137"/>
        <v/>
      </c>
      <c r="Q311" t="str">
        <f t="shared" si="138"/>
        <v/>
      </c>
      <c r="R311" t="str">
        <f t="shared" si="139"/>
        <v/>
      </c>
      <c r="S311" t="str">
        <f t="shared" si="140"/>
        <v/>
      </c>
      <c r="T311" t="str">
        <f t="shared" si="141"/>
        <v/>
      </c>
      <c r="U311" t="str">
        <f t="shared" si="142"/>
        <v/>
      </c>
      <c r="V311" t="str">
        <f t="shared" si="143"/>
        <v/>
      </c>
      <c r="W311" t="str">
        <f t="shared" si="144"/>
        <v/>
      </c>
      <c r="X311" t="str">
        <f t="shared" si="145"/>
        <v/>
      </c>
      <c r="Y311" t="str">
        <f t="shared" si="146"/>
        <v/>
      </c>
      <c r="Z311" t="str">
        <f t="shared" si="155"/>
        <v/>
      </c>
      <c r="AA311" t="str">
        <f t="shared" si="147"/>
        <v/>
      </c>
      <c r="AB311" t="str">
        <f t="shared" si="148"/>
        <v/>
      </c>
      <c r="AC311" t="str">
        <f t="shared" si="149"/>
        <v/>
      </c>
      <c r="AD311" t="str">
        <f t="shared" si="150"/>
        <v/>
      </c>
      <c r="AE311" t="str">
        <f t="shared" si="151"/>
        <v/>
      </c>
      <c r="AF311" t="str">
        <f t="shared" si="152"/>
        <v/>
      </c>
      <c r="AG311" t="str" cm="1">
        <f t="array" ref="AG311">IF(AJ311="","",IFERROR(RIGHT(AF311,LEN(AF311)-MAX(ISNUMBER(--MID(AF311,_xlfn.SEQUENCE(LEN(AF311)),1))*_xlfn.SEQUENCE(LEN(AF311)))),""))</f>
        <v/>
      </c>
      <c r="AH311" t="str">
        <f t="shared" si="153"/>
        <v/>
      </c>
      <c r="AI311" s="27"/>
    </row>
    <row r="312" spans="2:35" ht="14.4">
      <c r="B312" t="str">
        <f>IF(
  ISBLANK(AJ312),
  "",
  IF(
    LEFT(AF312,1)="S",
    _xlfn.XLOOKUP(LEFT(AF312,3),'MKT name rule'!$B$2:$B$522,'MKT name rule'!$C$2:$C$522,"Not found") &amp; " " &amp; AF312,
    _xlfn.XLOOKUP(LEFT(AF312,3),'MKT name rule'!$B$2:$B$522,'MKT name rule'!$C$2:$C$522,"Not found") &amp; " " &amp; AH312
  )
)</f>
        <v/>
      </c>
      <c r="C312" t="str">
        <f t="shared" si="125"/>
        <v/>
      </c>
      <c r="D312" s="20" t="str">
        <f t="shared" si="126"/>
        <v/>
      </c>
      <c r="E312" s="20" t="str">
        <f t="shared" si="127"/>
        <v/>
      </c>
      <c r="F312" t="str">
        <f t="shared" si="154"/>
        <v/>
      </c>
      <c r="G312" t="str">
        <f t="shared" si="128"/>
        <v/>
      </c>
      <c r="H312" t="str">
        <f t="shared" si="129"/>
        <v/>
      </c>
      <c r="I312" t="str">
        <f t="shared" si="130"/>
        <v/>
      </c>
      <c r="J312" t="str">
        <f t="shared" si="131"/>
        <v/>
      </c>
      <c r="K312" t="str">
        <f t="shared" si="132"/>
        <v/>
      </c>
      <c r="L312" t="str">
        <f t="shared" si="133"/>
        <v/>
      </c>
      <c r="M312" t="str">
        <f t="shared" si="134"/>
        <v/>
      </c>
      <c r="N312" t="str">
        <f t="shared" si="135"/>
        <v/>
      </c>
      <c r="O312" t="str">
        <f t="shared" si="136"/>
        <v/>
      </c>
      <c r="P312" t="str">
        <f t="shared" si="137"/>
        <v/>
      </c>
      <c r="Q312" t="str">
        <f t="shared" si="138"/>
        <v/>
      </c>
      <c r="R312" t="str">
        <f t="shared" si="139"/>
        <v/>
      </c>
      <c r="S312" t="str">
        <f t="shared" si="140"/>
        <v/>
      </c>
      <c r="T312" t="str">
        <f t="shared" si="141"/>
        <v/>
      </c>
      <c r="U312" t="str">
        <f t="shared" si="142"/>
        <v/>
      </c>
      <c r="V312" t="str">
        <f t="shared" si="143"/>
        <v/>
      </c>
      <c r="W312" t="str">
        <f t="shared" si="144"/>
        <v/>
      </c>
      <c r="X312" t="str">
        <f t="shared" si="145"/>
        <v/>
      </c>
      <c r="Y312" t="str">
        <f t="shared" si="146"/>
        <v/>
      </c>
      <c r="Z312" t="str">
        <f t="shared" si="155"/>
        <v/>
      </c>
      <c r="AA312" t="str">
        <f t="shared" si="147"/>
        <v/>
      </c>
      <c r="AB312" t="str">
        <f t="shared" si="148"/>
        <v/>
      </c>
      <c r="AC312" t="str">
        <f t="shared" si="149"/>
        <v/>
      </c>
      <c r="AD312" t="str">
        <f t="shared" si="150"/>
        <v/>
      </c>
      <c r="AE312" t="str">
        <f t="shared" si="151"/>
        <v/>
      </c>
      <c r="AF312" t="str">
        <f t="shared" si="152"/>
        <v/>
      </c>
      <c r="AG312" t="str" cm="1">
        <f t="array" ref="AG312">IF(AJ312="","",IFERROR(RIGHT(AF312,LEN(AF312)-MAX(ISNUMBER(--MID(AF312,_xlfn.SEQUENCE(LEN(AF312)),1))*_xlfn.SEQUENCE(LEN(AF312)))),""))</f>
        <v/>
      </c>
      <c r="AH312" t="str">
        <f t="shared" si="153"/>
        <v/>
      </c>
      <c r="AI312" s="27"/>
    </row>
    <row r="313" spans="2:35" ht="14.4">
      <c r="B313" t="str">
        <f>IF(
  ISBLANK(AJ313),
  "",
  IF(
    LEFT(AF313,1)="S",
    _xlfn.XLOOKUP(LEFT(AF313,3),'MKT name rule'!$B$2:$B$522,'MKT name rule'!$C$2:$C$522,"Not found") &amp; " " &amp; AF313,
    _xlfn.XLOOKUP(LEFT(AF313,3),'MKT name rule'!$B$2:$B$522,'MKT name rule'!$C$2:$C$522,"Not found") &amp; " " &amp; AH313
  )
)</f>
        <v/>
      </c>
      <c r="C313" t="str">
        <f t="shared" si="125"/>
        <v/>
      </c>
      <c r="D313" s="20" t="str">
        <f t="shared" si="126"/>
        <v/>
      </c>
      <c r="E313" s="20" t="str">
        <f t="shared" si="127"/>
        <v/>
      </c>
      <c r="F313" t="str">
        <f t="shared" si="154"/>
        <v/>
      </c>
      <c r="G313" t="str">
        <f t="shared" si="128"/>
        <v/>
      </c>
      <c r="H313" t="str">
        <f t="shared" si="129"/>
        <v/>
      </c>
      <c r="I313" t="str">
        <f t="shared" si="130"/>
        <v/>
      </c>
      <c r="J313" t="str">
        <f t="shared" si="131"/>
        <v/>
      </c>
      <c r="K313" t="str">
        <f t="shared" si="132"/>
        <v/>
      </c>
      <c r="L313" t="str">
        <f t="shared" si="133"/>
        <v/>
      </c>
      <c r="M313" t="str">
        <f t="shared" si="134"/>
        <v/>
      </c>
      <c r="N313" t="str">
        <f t="shared" si="135"/>
        <v/>
      </c>
      <c r="O313" t="str">
        <f t="shared" si="136"/>
        <v/>
      </c>
      <c r="P313" t="str">
        <f t="shared" si="137"/>
        <v/>
      </c>
      <c r="Q313" t="str">
        <f t="shared" si="138"/>
        <v/>
      </c>
      <c r="R313" t="str">
        <f t="shared" si="139"/>
        <v/>
      </c>
      <c r="S313" t="str">
        <f t="shared" si="140"/>
        <v/>
      </c>
      <c r="T313" t="str">
        <f t="shared" si="141"/>
        <v/>
      </c>
      <c r="U313" t="str">
        <f t="shared" si="142"/>
        <v/>
      </c>
      <c r="V313" t="str">
        <f t="shared" si="143"/>
        <v/>
      </c>
      <c r="W313" t="str">
        <f t="shared" si="144"/>
        <v/>
      </c>
      <c r="X313" t="str">
        <f t="shared" si="145"/>
        <v/>
      </c>
      <c r="Y313" t="str">
        <f t="shared" si="146"/>
        <v/>
      </c>
      <c r="Z313" t="str">
        <f t="shared" si="155"/>
        <v/>
      </c>
      <c r="AA313" t="str">
        <f t="shared" si="147"/>
        <v/>
      </c>
      <c r="AB313" t="str">
        <f t="shared" si="148"/>
        <v/>
      </c>
      <c r="AC313" t="str">
        <f t="shared" si="149"/>
        <v/>
      </c>
      <c r="AD313" t="str">
        <f t="shared" si="150"/>
        <v/>
      </c>
      <c r="AE313" t="str">
        <f t="shared" si="151"/>
        <v/>
      </c>
      <c r="AF313" t="str">
        <f t="shared" si="152"/>
        <v/>
      </c>
      <c r="AG313" t="str" cm="1">
        <f t="array" ref="AG313">IF(AJ313="","",IFERROR(RIGHT(AF313,LEN(AF313)-MAX(ISNUMBER(--MID(AF313,_xlfn.SEQUENCE(LEN(AF313)),1))*_xlfn.SEQUENCE(LEN(AF313)))),""))</f>
        <v/>
      </c>
      <c r="AH313" t="str">
        <f t="shared" si="153"/>
        <v/>
      </c>
      <c r="AI313" s="27"/>
    </row>
    <row r="314" spans="2:35" ht="14.4">
      <c r="B314" t="str">
        <f>IF(
  ISBLANK(AJ314),
  "",
  IF(
    LEFT(AF314,1)="S",
    _xlfn.XLOOKUP(LEFT(AF314,3),'MKT name rule'!$B$2:$B$522,'MKT name rule'!$C$2:$C$522,"Not found") &amp; " " &amp; AF314,
    _xlfn.XLOOKUP(LEFT(AF314,3),'MKT name rule'!$B$2:$B$522,'MKT name rule'!$C$2:$C$522,"Not found") &amp; " " &amp; AH314
  )
)</f>
        <v/>
      </c>
      <c r="C314" t="str">
        <f t="shared" si="125"/>
        <v/>
      </c>
      <c r="D314" s="20" t="str">
        <f t="shared" si="126"/>
        <v/>
      </c>
      <c r="E314" s="20" t="str">
        <f t="shared" si="127"/>
        <v/>
      </c>
      <c r="F314" t="str">
        <f t="shared" si="154"/>
        <v/>
      </c>
      <c r="G314" t="str">
        <f t="shared" si="128"/>
        <v/>
      </c>
      <c r="H314" t="str">
        <f t="shared" si="129"/>
        <v/>
      </c>
      <c r="I314" t="str">
        <f t="shared" si="130"/>
        <v/>
      </c>
      <c r="J314" t="str">
        <f t="shared" si="131"/>
        <v/>
      </c>
      <c r="K314" t="str">
        <f t="shared" si="132"/>
        <v/>
      </c>
      <c r="L314" t="str">
        <f t="shared" si="133"/>
        <v/>
      </c>
      <c r="M314" t="str">
        <f t="shared" si="134"/>
        <v/>
      </c>
      <c r="N314" t="str">
        <f t="shared" si="135"/>
        <v/>
      </c>
      <c r="O314" t="str">
        <f t="shared" si="136"/>
        <v/>
      </c>
      <c r="P314" t="str">
        <f t="shared" si="137"/>
        <v/>
      </c>
      <c r="Q314" t="str">
        <f t="shared" si="138"/>
        <v/>
      </c>
      <c r="R314" t="str">
        <f t="shared" si="139"/>
        <v/>
      </c>
      <c r="S314" t="str">
        <f t="shared" si="140"/>
        <v/>
      </c>
      <c r="T314" t="str">
        <f t="shared" si="141"/>
        <v/>
      </c>
      <c r="U314" t="str">
        <f t="shared" si="142"/>
        <v/>
      </c>
      <c r="V314" t="str">
        <f t="shared" si="143"/>
        <v/>
      </c>
      <c r="W314" t="str">
        <f t="shared" si="144"/>
        <v/>
      </c>
      <c r="X314" t="str">
        <f t="shared" si="145"/>
        <v/>
      </c>
      <c r="Y314" t="str">
        <f t="shared" si="146"/>
        <v/>
      </c>
      <c r="Z314" t="str">
        <f t="shared" si="155"/>
        <v/>
      </c>
      <c r="AA314" t="str">
        <f t="shared" si="147"/>
        <v/>
      </c>
      <c r="AB314" t="str">
        <f t="shared" si="148"/>
        <v/>
      </c>
      <c r="AC314" t="str">
        <f t="shared" si="149"/>
        <v/>
      </c>
      <c r="AD314" t="str">
        <f t="shared" si="150"/>
        <v/>
      </c>
      <c r="AE314" t="str">
        <f t="shared" si="151"/>
        <v/>
      </c>
      <c r="AF314" t="str">
        <f t="shared" si="152"/>
        <v/>
      </c>
      <c r="AG314" t="str" cm="1">
        <f t="array" ref="AG314">IF(AJ314="","",IFERROR(RIGHT(AF314,LEN(AF314)-MAX(ISNUMBER(--MID(AF314,_xlfn.SEQUENCE(LEN(AF314)),1))*_xlfn.SEQUENCE(LEN(AF314)))),""))</f>
        <v/>
      </c>
      <c r="AH314" t="str">
        <f t="shared" si="153"/>
        <v/>
      </c>
      <c r="AI314" s="27"/>
    </row>
    <row r="315" spans="2:35" ht="14.4">
      <c r="B315" t="str">
        <f>IF(
  ISBLANK(AJ315),
  "",
  IF(
    LEFT(AF315,1)="S",
    _xlfn.XLOOKUP(LEFT(AF315,3),'MKT name rule'!$B$2:$B$522,'MKT name rule'!$C$2:$C$522,"Not found") &amp; " " &amp; AF315,
    _xlfn.XLOOKUP(LEFT(AF315,3),'MKT name rule'!$B$2:$B$522,'MKT name rule'!$C$2:$C$522,"Not found") &amp; " " &amp; AH315
  )
)</f>
        <v/>
      </c>
      <c r="C315" t="str">
        <f t="shared" si="125"/>
        <v/>
      </c>
      <c r="D315" s="20" t="str">
        <f t="shared" si="126"/>
        <v/>
      </c>
      <c r="E315" s="20" t="str">
        <f t="shared" si="127"/>
        <v/>
      </c>
      <c r="F315" t="str">
        <f t="shared" si="154"/>
        <v/>
      </c>
      <c r="G315" t="str">
        <f t="shared" si="128"/>
        <v/>
      </c>
      <c r="H315" t="str">
        <f t="shared" si="129"/>
        <v/>
      </c>
      <c r="I315" t="str">
        <f t="shared" si="130"/>
        <v/>
      </c>
      <c r="J315" t="str">
        <f t="shared" si="131"/>
        <v/>
      </c>
      <c r="K315" t="str">
        <f t="shared" si="132"/>
        <v/>
      </c>
      <c r="L315" t="str">
        <f t="shared" si="133"/>
        <v/>
      </c>
      <c r="M315" t="str">
        <f t="shared" si="134"/>
        <v/>
      </c>
      <c r="N315" t="str">
        <f t="shared" si="135"/>
        <v/>
      </c>
      <c r="O315" t="str">
        <f t="shared" si="136"/>
        <v/>
      </c>
      <c r="P315" t="str">
        <f t="shared" si="137"/>
        <v/>
      </c>
      <c r="Q315" t="str">
        <f t="shared" si="138"/>
        <v/>
      </c>
      <c r="R315" t="str">
        <f t="shared" si="139"/>
        <v/>
      </c>
      <c r="S315" t="str">
        <f t="shared" si="140"/>
        <v/>
      </c>
      <c r="T315" t="str">
        <f t="shared" si="141"/>
        <v/>
      </c>
      <c r="U315" t="str">
        <f t="shared" si="142"/>
        <v/>
      </c>
      <c r="V315" t="str">
        <f t="shared" si="143"/>
        <v/>
      </c>
      <c r="W315" t="str">
        <f t="shared" si="144"/>
        <v/>
      </c>
      <c r="X315" t="str">
        <f t="shared" si="145"/>
        <v/>
      </c>
      <c r="Y315" t="str">
        <f t="shared" si="146"/>
        <v/>
      </c>
      <c r="Z315" t="str">
        <f t="shared" si="155"/>
        <v/>
      </c>
      <c r="AA315" t="str">
        <f t="shared" si="147"/>
        <v/>
      </c>
      <c r="AB315" t="str">
        <f t="shared" si="148"/>
        <v/>
      </c>
      <c r="AC315" t="str">
        <f t="shared" si="149"/>
        <v/>
      </c>
      <c r="AD315" t="str">
        <f t="shared" si="150"/>
        <v/>
      </c>
      <c r="AE315" t="str">
        <f t="shared" si="151"/>
        <v/>
      </c>
      <c r="AF315" t="str">
        <f t="shared" si="152"/>
        <v/>
      </c>
      <c r="AG315" t="str" cm="1">
        <f t="array" ref="AG315">IF(AJ315="","",IFERROR(RIGHT(AF315,LEN(AF315)-MAX(ISNUMBER(--MID(AF315,_xlfn.SEQUENCE(LEN(AF315)),1))*_xlfn.SEQUENCE(LEN(AF315)))),""))</f>
        <v/>
      </c>
      <c r="AH315" t="str">
        <f t="shared" si="153"/>
        <v/>
      </c>
      <c r="AI315" s="27"/>
    </row>
    <row r="316" spans="2:35" ht="14.4">
      <c r="B316" t="str">
        <f>IF(
  ISBLANK(AJ316),
  "",
  IF(
    LEFT(AF316,1)="S",
    _xlfn.XLOOKUP(LEFT(AF316,3),'MKT name rule'!$B$2:$B$522,'MKT name rule'!$C$2:$C$522,"Not found") &amp; " " &amp; AF316,
    _xlfn.XLOOKUP(LEFT(AF316,3),'MKT name rule'!$B$2:$B$522,'MKT name rule'!$C$2:$C$522,"Not found") &amp; " " &amp; AH316
  )
)</f>
        <v/>
      </c>
      <c r="C316" t="str">
        <f t="shared" si="125"/>
        <v/>
      </c>
      <c r="D316" s="20" t="str">
        <f t="shared" si="126"/>
        <v/>
      </c>
      <c r="E316" s="20" t="str">
        <f t="shared" si="127"/>
        <v/>
      </c>
      <c r="F316" t="str">
        <f t="shared" si="154"/>
        <v/>
      </c>
      <c r="G316" t="str">
        <f t="shared" si="128"/>
        <v/>
      </c>
      <c r="H316" t="str">
        <f t="shared" si="129"/>
        <v/>
      </c>
      <c r="I316" t="str">
        <f t="shared" si="130"/>
        <v/>
      </c>
      <c r="J316" t="str">
        <f t="shared" si="131"/>
        <v/>
      </c>
      <c r="K316" t="str">
        <f t="shared" si="132"/>
        <v/>
      </c>
      <c r="L316" t="str">
        <f t="shared" si="133"/>
        <v/>
      </c>
      <c r="M316" t="str">
        <f t="shared" si="134"/>
        <v/>
      </c>
      <c r="N316" t="str">
        <f t="shared" si="135"/>
        <v/>
      </c>
      <c r="O316" t="str">
        <f t="shared" si="136"/>
        <v/>
      </c>
      <c r="P316" t="str">
        <f t="shared" si="137"/>
        <v/>
      </c>
      <c r="Q316" t="str">
        <f t="shared" si="138"/>
        <v/>
      </c>
      <c r="R316" t="str">
        <f t="shared" si="139"/>
        <v/>
      </c>
      <c r="S316" t="str">
        <f t="shared" si="140"/>
        <v/>
      </c>
      <c r="T316" t="str">
        <f t="shared" si="141"/>
        <v/>
      </c>
      <c r="U316" t="str">
        <f t="shared" si="142"/>
        <v/>
      </c>
      <c r="V316" t="str">
        <f t="shared" si="143"/>
        <v/>
      </c>
      <c r="W316" t="str">
        <f t="shared" si="144"/>
        <v/>
      </c>
      <c r="X316" t="str">
        <f t="shared" si="145"/>
        <v/>
      </c>
      <c r="Y316" t="str">
        <f t="shared" si="146"/>
        <v/>
      </c>
      <c r="Z316" t="str">
        <f t="shared" si="155"/>
        <v/>
      </c>
      <c r="AA316" t="str">
        <f t="shared" si="147"/>
        <v/>
      </c>
      <c r="AB316" t="str">
        <f t="shared" si="148"/>
        <v/>
      </c>
      <c r="AC316" t="str">
        <f t="shared" si="149"/>
        <v/>
      </c>
      <c r="AD316" t="str">
        <f t="shared" si="150"/>
        <v/>
      </c>
      <c r="AE316" t="str">
        <f t="shared" si="151"/>
        <v/>
      </c>
      <c r="AF316" t="str">
        <f t="shared" si="152"/>
        <v/>
      </c>
      <c r="AG316" t="str" cm="1">
        <f t="array" ref="AG316">IF(AJ316="","",IFERROR(RIGHT(AF316,LEN(AF316)-MAX(ISNUMBER(--MID(AF316,_xlfn.SEQUENCE(LEN(AF316)),1))*_xlfn.SEQUENCE(LEN(AF316)))),""))</f>
        <v/>
      </c>
      <c r="AH316" t="str">
        <f t="shared" si="153"/>
        <v/>
      </c>
      <c r="AI316" s="27"/>
    </row>
    <row r="317" spans="2:35" ht="14.4">
      <c r="B317" t="str">
        <f>IF(
  ISBLANK(AJ317),
  "",
  IF(
    LEFT(AF317,1)="S",
    _xlfn.XLOOKUP(LEFT(AF317,3),'MKT name rule'!$B$2:$B$522,'MKT name rule'!$C$2:$C$522,"Not found") &amp; " " &amp; AF317,
    _xlfn.XLOOKUP(LEFT(AF317,3),'MKT name rule'!$B$2:$B$522,'MKT name rule'!$C$2:$C$522,"Not found") &amp; " " &amp; AH317
  )
)</f>
        <v/>
      </c>
      <c r="C317" t="str">
        <f t="shared" si="125"/>
        <v/>
      </c>
      <c r="D317" s="20" t="str">
        <f t="shared" si="126"/>
        <v/>
      </c>
      <c r="E317" s="20" t="str">
        <f t="shared" si="127"/>
        <v/>
      </c>
      <c r="F317" t="str">
        <f t="shared" si="154"/>
        <v/>
      </c>
      <c r="G317" t="str">
        <f t="shared" si="128"/>
        <v/>
      </c>
      <c r="H317" t="str">
        <f t="shared" si="129"/>
        <v/>
      </c>
      <c r="I317" t="str">
        <f t="shared" si="130"/>
        <v/>
      </c>
      <c r="J317" t="str">
        <f t="shared" si="131"/>
        <v/>
      </c>
      <c r="K317" t="str">
        <f t="shared" si="132"/>
        <v/>
      </c>
      <c r="L317" t="str">
        <f t="shared" si="133"/>
        <v/>
      </c>
      <c r="M317" t="str">
        <f t="shared" si="134"/>
        <v/>
      </c>
      <c r="N317" t="str">
        <f t="shared" si="135"/>
        <v/>
      </c>
      <c r="O317" t="str">
        <f t="shared" si="136"/>
        <v/>
      </c>
      <c r="P317" t="str">
        <f t="shared" si="137"/>
        <v/>
      </c>
      <c r="Q317" t="str">
        <f t="shared" si="138"/>
        <v/>
      </c>
      <c r="R317" t="str">
        <f t="shared" si="139"/>
        <v/>
      </c>
      <c r="S317" t="str">
        <f t="shared" si="140"/>
        <v/>
      </c>
      <c r="T317" t="str">
        <f t="shared" si="141"/>
        <v/>
      </c>
      <c r="U317" t="str">
        <f t="shared" si="142"/>
        <v/>
      </c>
      <c r="V317" t="str">
        <f t="shared" si="143"/>
        <v/>
      </c>
      <c r="W317" t="str">
        <f t="shared" si="144"/>
        <v/>
      </c>
      <c r="X317" t="str">
        <f t="shared" si="145"/>
        <v/>
      </c>
      <c r="Y317" t="str">
        <f t="shared" si="146"/>
        <v/>
      </c>
      <c r="Z317" t="str">
        <f t="shared" si="155"/>
        <v/>
      </c>
      <c r="AA317" t="str">
        <f t="shared" si="147"/>
        <v/>
      </c>
      <c r="AB317" t="str">
        <f t="shared" si="148"/>
        <v/>
      </c>
      <c r="AC317" t="str">
        <f t="shared" si="149"/>
        <v/>
      </c>
      <c r="AD317" t="str">
        <f t="shared" si="150"/>
        <v/>
      </c>
      <c r="AE317" t="str">
        <f t="shared" si="151"/>
        <v/>
      </c>
      <c r="AF317" t="str">
        <f t="shared" si="152"/>
        <v/>
      </c>
      <c r="AG317" t="str" cm="1">
        <f t="array" ref="AG317">IF(AJ317="","",IFERROR(RIGHT(AF317,LEN(AF317)-MAX(ISNUMBER(--MID(AF317,_xlfn.SEQUENCE(LEN(AF317)),1))*_xlfn.SEQUENCE(LEN(AF317)))),""))</f>
        <v/>
      </c>
      <c r="AH317" t="str">
        <f t="shared" si="153"/>
        <v/>
      </c>
      <c r="AI317" s="27"/>
    </row>
    <row r="318" spans="2:35" ht="14.4">
      <c r="B318" t="str">
        <f>IF(
  ISBLANK(AJ318),
  "",
  IF(
    LEFT(AF318,1)="S",
    _xlfn.XLOOKUP(LEFT(AF318,3),'MKT name rule'!$B$2:$B$522,'MKT name rule'!$C$2:$C$522,"Not found") &amp; " " &amp; AF318,
    _xlfn.XLOOKUP(LEFT(AF318,3),'MKT name rule'!$B$2:$B$522,'MKT name rule'!$C$2:$C$522,"Not found") &amp; " " &amp; AH318
  )
)</f>
        <v/>
      </c>
      <c r="C318" t="str">
        <f t="shared" si="125"/>
        <v/>
      </c>
      <c r="D318" s="20" t="str">
        <f t="shared" si="126"/>
        <v/>
      </c>
      <c r="E318" s="20" t="str">
        <f t="shared" si="127"/>
        <v/>
      </c>
      <c r="F318" t="str">
        <f t="shared" si="154"/>
        <v/>
      </c>
      <c r="G318" t="str">
        <f t="shared" si="128"/>
        <v/>
      </c>
      <c r="H318" t="str">
        <f t="shared" si="129"/>
        <v/>
      </c>
      <c r="I318" t="str">
        <f t="shared" si="130"/>
        <v/>
      </c>
      <c r="J318" t="str">
        <f t="shared" si="131"/>
        <v/>
      </c>
      <c r="K318" t="str">
        <f t="shared" si="132"/>
        <v/>
      </c>
      <c r="L318" t="str">
        <f t="shared" si="133"/>
        <v/>
      </c>
      <c r="M318" t="str">
        <f t="shared" si="134"/>
        <v/>
      </c>
      <c r="N318" t="str">
        <f t="shared" si="135"/>
        <v/>
      </c>
      <c r="O318" t="str">
        <f t="shared" si="136"/>
        <v/>
      </c>
      <c r="P318" t="str">
        <f t="shared" si="137"/>
        <v/>
      </c>
      <c r="Q318" t="str">
        <f t="shared" si="138"/>
        <v/>
      </c>
      <c r="R318" t="str">
        <f t="shared" si="139"/>
        <v/>
      </c>
      <c r="S318" t="str">
        <f t="shared" si="140"/>
        <v/>
      </c>
      <c r="T318" t="str">
        <f t="shared" si="141"/>
        <v/>
      </c>
      <c r="U318" t="str">
        <f t="shared" si="142"/>
        <v/>
      </c>
      <c r="V318" t="str">
        <f t="shared" si="143"/>
        <v/>
      </c>
      <c r="W318" t="str">
        <f t="shared" si="144"/>
        <v/>
      </c>
      <c r="X318" t="str">
        <f t="shared" si="145"/>
        <v/>
      </c>
      <c r="Y318" t="str">
        <f t="shared" si="146"/>
        <v/>
      </c>
      <c r="Z318" t="str">
        <f t="shared" si="155"/>
        <v/>
      </c>
      <c r="AA318" t="str">
        <f t="shared" si="147"/>
        <v/>
      </c>
      <c r="AB318" t="str">
        <f t="shared" si="148"/>
        <v/>
      </c>
      <c r="AC318" t="str">
        <f t="shared" si="149"/>
        <v/>
      </c>
      <c r="AD318" t="str">
        <f t="shared" si="150"/>
        <v/>
      </c>
      <c r="AE318" t="str">
        <f t="shared" si="151"/>
        <v/>
      </c>
      <c r="AF318" t="str">
        <f t="shared" si="152"/>
        <v/>
      </c>
      <c r="AG318" t="str" cm="1">
        <f t="array" ref="AG318">IF(AJ318="","",IFERROR(RIGHT(AF318,LEN(AF318)-MAX(ISNUMBER(--MID(AF318,_xlfn.SEQUENCE(LEN(AF318)),1))*_xlfn.SEQUENCE(LEN(AF318)))),""))</f>
        <v/>
      </c>
      <c r="AH318" t="str">
        <f t="shared" si="153"/>
        <v/>
      </c>
      <c r="AI318" s="27"/>
    </row>
    <row r="319" spans="2:35" ht="14.4">
      <c r="B319" t="str">
        <f>IF(
  ISBLANK(AJ319),
  "",
  IF(
    LEFT(AF319,1)="S",
    _xlfn.XLOOKUP(LEFT(AF319,3),'MKT name rule'!$B$2:$B$522,'MKT name rule'!$C$2:$C$522,"Not found") &amp; " " &amp; AF319,
    _xlfn.XLOOKUP(LEFT(AF319,3),'MKT name rule'!$B$2:$B$522,'MKT name rule'!$C$2:$C$522,"Not found") &amp; " " &amp; AH319
  )
)</f>
        <v/>
      </c>
      <c r="C319" t="str">
        <f t="shared" si="125"/>
        <v/>
      </c>
      <c r="D319" s="20" t="str">
        <f t="shared" si="126"/>
        <v/>
      </c>
      <c r="E319" s="20" t="str">
        <f t="shared" si="127"/>
        <v/>
      </c>
      <c r="F319" t="str">
        <f t="shared" si="154"/>
        <v/>
      </c>
      <c r="G319" t="str">
        <f t="shared" si="128"/>
        <v/>
      </c>
      <c r="H319" t="str">
        <f t="shared" si="129"/>
        <v/>
      </c>
      <c r="I319" t="str">
        <f t="shared" si="130"/>
        <v/>
      </c>
      <c r="J319" t="str">
        <f t="shared" si="131"/>
        <v/>
      </c>
      <c r="K319" t="str">
        <f t="shared" si="132"/>
        <v/>
      </c>
      <c r="L319" t="str">
        <f t="shared" si="133"/>
        <v/>
      </c>
      <c r="M319" t="str">
        <f t="shared" si="134"/>
        <v/>
      </c>
      <c r="N319" t="str">
        <f t="shared" si="135"/>
        <v/>
      </c>
      <c r="O319" t="str">
        <f t="shared" si="136"/>
        <v/>
      </c>
      <c r="P319" t="str">
        <f t="shared" si="137"/>
        <v/>
      </c>
      <c r="Q319" t="str">
        <f t="shared" si="138"/>
        <v/>
      </c>
      <c r="R319" t="str">
        <f t="shared" si="139"/>
        <v/>
      </c>
      <c r="S319" t="str">
        <f t="shared" si="140"/>
        <v/>
      </c>
      <c r="T319" t="str">
        <f t="shared" si="141"/>
        <v/>
      </c>
      <c r="U319" t="str">
        <f t="shared" si="142"/>
        <v/>
      </c>
      <c r="V319" t="str">
        <f t="shared" si="143"/>
        <v/>
      </c>
      <c r="W319" t="str">
        <f t="shared" si="144"/>
        <v/>
      </c>
      <c r="X319" t="str">
        <f t="shared" si="145"/>
        <v/>
      </c>
      <c r="Y319" t="str">
        <f t="shared" si="146"/>
        <v/>
      </c>
      <c r="Z319" t="str">
        <f t="shared" si="155"/>
        <v/>
      </c>
      <c r="AA319" t="str">
        <f t="shared" si="147"/>
        <v/>
      </c>
      <c r="AB319" t="str">
        <f t="shared" si="148"/>
        <v/>
      </c>
      <c r="AC319" t="str">
        <f t="shared" si="149"/>
        <v/>
      </c>
      <c r="AD319" t="str">
        <f t="shared" si="150"/>
        <v/>
      </c>
      <c r="AE319" t="str">
        <f t="shared" si="151"/>
        <v/>
      </c>
      <c r="AF319" t="str">
        <f t="shared" si="152"/>
        <v/>
      </c>
      <c r="AG319" t="str" cm="1">
        <f t="array" ref="AG319">IF(AJ319="","",IFERROR(RIGHT(AF319,LEN(AF319)-MAX(ISNUMBER(--MID(AF319,_xlfn.SEQUENCE(LEN(AF319)),1))*_xlfn.SEQUENCE(LEN(AF319)))),""))</f>
        <v/>
      </c>
      <c r="AH319" t="str">
        <f t="shared" si="153"/>
        <v/>
      </c>
      <c r="AI319" s="27"/>
    </row>
    <row r="320" spans="2:35" ht="14.4">
      <c r="B320" t="str">
        <f>IF(
  ISBLANK(AJ320),
  "",
  IF(
    LEFT(AF320,1)="S",
    _xlfn.XLOOKUP(LEFT(AF320,3),'MKT name rule'!$B$2:$B$522,'MKT name rule'!$C$2:$C$522,"Not found") &amp; " " &amp; AF320,
    _xlfn.XLOOKUP(LEFT(AF320,3),'MKT name rule'!$B$2:$B$522,'MKT name rule'!$C$2:$C$522,"Not found") &amp; " " &amp; AH320
  )
)</f>
        <v/>
      </c>
      <c r="C320" t="str">
        <f t="shared" si="125"/>
        <v/>
      </c>
      <c r="D320" s="20" t="str">
        <f t="shared" si="126"/>
        <v/>
      </c>
      <c r="E320" s="20" t="str">
        <f t="shared" si="127"/>
        <v/>
      </c>
      <c r="F320" t="str">
        <f t="shared" si="154"/>
        <v/>
      </c>
      <c r="G320" t="str">
        <f t="shared" si="128"/>
        <v/>
      </c>
      <c r="H320" t="str">
        <f t="shared" si="129"/>
        <v/>
      </c>
      <c r="I320" t="str">
        <f t="shared" si="130"/>
        <v/>
      </c>
      <c r="J320" t="str">
        <f t="shared" si="131"/>
        <v/>
      </c>
      <c r="K320" t="str">
        <f t="shared" si="132"/>
        <v/>
      </c>
      <c r="L320" t="str">
        <f t="shared" si="133"/>
        <v/>
      </c>
      <c r="M320" t="str">
        <f t="shared" si="134"/>
        <v/>
      </c>
      <c r="N320" t="str">
        <f t="shared" si="135"/>
        <v/>
      </c>
      <c r="O320" t="str">
        <f t="shared" si="136"/>
        <v/>
      </c>
      <c r="P320" t="str">
        <f t="shared" si="137"/>
        <v/>
      </c>
      <c r="Q320" t="str">
        <f t="shared" si="138"/>
        <v/>
      </c>
      <c r="R320" t="str">
        <f t="shared" si="139"/>
        <v/>
      </c>
      <c r="S320" t="str">
        <f t="shared" si="140"/>
        <v/>
      </c>
      <c r="T320" t="str">
        <f t="shared" si="141"/>
        <v/>
      </c>
      <c r="U320" t="str">
        <f t="shared" si="142"/>
        <v/>
      </c>
      <c r="V320" t="str">
        <f t="shared" si="143"/>
        <v/>
      </c>
      <c r="W320" t="str">
        <f t="shared" si="144"/>
        <v/>
      </c>
      <c r="X320" t="str">
        <f t="shared" si="145"/>
        <v/>
      </c>
      <c r="Y320" t="str">
        <f t="shared" si="146"/>
        <v/>
      </c>
      <c r="Z320" t="str">
        <f t="shared" si="155"/>
        <v/>
      </c>
      <c r="AA320" t="str">
        <f t="shared" si="147"/>
        <v/>
      </c>
      <c r="AB320" t="str">
        <f t="shared" si="148"/>
        <v/>
      </c>
      <c r="AC320" t="str">
        <f t="shared" si="149"/>
        <v/>
      </c>
      <c r="AD320" t="str">
        <f t="shared" si="150"/>
        <v/>
      </c>
      <c r="AE320" t="str">
        <f t="shared" si="151"/>
        <v/>
      </c>
      <c r="AF320" t="str">
        <f t="shared" si="152"/>
        <v/>
      </c>
      <c r="AG320" t="str" cm="1">
        <f t="array" ref="AG320">IF(AJ320="","",IFERROR(RIGHT(AF320,LEN(AF320)-MAX(ISNUMBER(--MID(AF320,_xlfn.SEQUENCE(LEN(AF320)),1))*_xlfn.SEQUENCE(LEN(AF320)))),""))</f>
        <v/>
      </c>
      <c r="AH320" t="str">
        <f t="shared" si="153"/>
        <v/>
      </c>
      <c r="AI320" s="27"/>
    </row>
    <row r="321" spans="2:35" ht="14.4">
      <c r="B321" t="str">
        <f>IF(
  ISBLANK(AJ321),
  "",
  IF(
    LEFT(AF321,1)="S",
    _xlfn.XLOOKUP(LEFT(AF321,3),'MKT name rule'!$B$2:$B$522,'MKT name rule'!$C$2:$C$522,"Not found") &amp; " " &amp; AF321,
    _xlfn.XLOOKUP(LEFT(AF321,3),'MKT name rule'!$B$2:$B$522,'MKT name rule'!$C$2:$C$522,"Not found") &amp; " " &amp; AH321
  )
)</f>
        <v/>
      </c>
      <c r="C321" t="str">
        <f t="shared" si="125"/>
        <v/>
      </c>
      <c r="D321" s="20" t="str">
        <f t="shared" si="126"/>
        <v/>
      </c>
      <c r="E321" s="20" t="str">
        <f t="shared" si="127"/>
        <v/>
      </c>
      <c r="F321" t="str">
        <f t="shared" si="154"/>
        <v/>
      </c>
      <c r="G321" t="str">
        <f t="shared" si="128"/>
        <v/>
      </c>
      <c r="H321" t="str">
        <f t="shared" si="129"/>
        <v/>
      </c>
      <c r="I321" t="str">
        <f t="shared" si="130"/>
        <v/>
      </c>
      <c r="J321" t="str">
        <f t="shared" si="131"/>
        <v/>
      </c>
      <c r="K321" t="str">
        <f t="shared" si="132"/>
        <v/>
      </c>
      <c r="L321" t="str">
        <f t="shared" si="133"/>
        <v/>
      </c>
      <c r="M321" t="str">
        <f t="shared" si="134"/>
        <v/>
      </c>
      <c r="N321" t="str">
        <f t="shared" si="135"/>
        <v/>
      </c>
      <c r="O321" t="str">
        <f t="shared" si="136"/>
        <v/>
      </c>
      <c r="P321" t="str">
        <f t="shared" si="137"/>
        <v/>
      </c>
      <c r="Q321" t="str">
        <f t="shared" si="138"/>
        <v/>
      </c>
      <c r="R321" t="str">
        <f t="shared" si="139"/>
        <v/>
      </c>
      <c r="S321" t="str">
        <f t="shared" si="140"/>
        <v/>
      </c>
      <c r="T321" t="str">
        <f t="shared" si="141"/>
        <v/>
      </c>
      <c r="U321" t="str">
        <f t="shared" si="142"/>
        <v/>
      </c>
      <c r="V321" t="str">
        <f t="shared" si="143"/>
        <v/>
      </c>
      <c r="W321" t="str">
        <f t="shared" si="144"/>
        <v/>
      </c>
      <c r="X321" t="str">
        <f t="shared" si="145"/>
        <v/>
      </c>
      <c r="Y321" t="str">
        <f t="shared" si="146"/>
        <v/>
      </c>
      <c r="Z321" t="str">
        <f t="shared" si="155"/>
        <v/>
      </c>
      <c r="AA321" t="str">
        <f t="shared" si="147"/>
        <v/>
      </c>
      <c r="AB321" t="str">
        <f t="shared" si="148"/>
        <v/>
      </c>
      <c r="AC321" t="str">
        <f t="shared" si="149"/>
        <v/>
      </c>
      <c r="AD321" t="str">
        <f t="shared" si="150"/>
        <v/>
      </c>
      <c r="AE321" t="str">
        <f t="shared" si="151"/>
        <v/>
      </c>
      <c r="AF321" t="str">
        <f t="shared" si="152"/>
        <v/>
      </c>
      <c r="AG321" t="str" cm="1">
        <f t="array" ref="AG321">IF(AJ321="","",IFERROR(RIGHT(AF321,LEN(AF321)-MAX(ISNUMBER(--MID(AF321,_xlfn.SEQUENCE(LEN(AF321)),1))*_xlfn.SEQUENCE(LEN(AF321)))),""))</f>
        <v/>
      </c>
      <c r="AH321" t="str">
        <f t="shared" si="153"/>
        <v/>
      </c>
      <c r="AI321" s="27"/>
    </row>
    <row r="322" spans="2:35" ht="14.4">
      <c r="B322" t="str">
        <f>IF(
  ISBLANK(AJ322),
  "",
  IF(
    LEFT(AF322,1)="S",
    _xlfn.XLOOKUP(LEFT(AF322,3),'MKT name rule'!$B$2:$B$522,'MKT name rule'!$C$2:$C$522,"Not found") &amp; " " &amp; AF322,
    _xlfn.XLOOKUP(LEFT(AF322,3),'MKT name rule'!$B$2:$B$522,'MKT name rule'!$C$2:$C$522,"Not found") &amp; " " &amp; AH322
  )
)</f>
        <v/>
      </c>
      <c r="C322" t="str">
        <f t="shared" ref="C322:C385" si="156">IF(ISBLANK(A322), "", AJ322)</f>
        <v/>
      </c>
      <c r="D322" s="20" t="str">
        <f t="shared" ref="D322:D385" si="157">IF(ISBLANK(A322),"",B322&amp;" ("&amp;Y322&amp;"/"&amp;AB322&amp;"/"&amp;AC322&amp;AA322&amp;"/"&amp;Z322&amp;"/"&amp;AF322&amp;")")</f>
        <v/>
      </c>
      <c r="E322" s="20" t="str">
        <f t="shared" ref="E322:E385" si="158">IF(
  ISBLANK(A322),
  "",
  TRIM(SUBSTITUTE(
    SUBSTITUTE(
      SUBSTITUTE(
        SUBSTITUTE(V322, CHAR(10), ""),
        MID(V322, FIND("(", V322), FIND(")", V322) - FIND("(", V322) + 1),
        ""
      ),
      "Processor", ""
    ),
    "N/A", ""
  ))
)</f>
        <v/>
      </c>
      <c r="F322" t="str">
        <f t="shared" si="154"/>
        <v/>
      </c>
      <c r="G322" t="str">
        <f t="shared" ref="G322:G385" si="159">IF(ISBLANK(A322),"",IF(ISNUMBER(SEARCH("Windows 11 Home",AP322)),"Windows 11 Home",IF(ISNUMBER(SEARCH("Windows 11 Pro",AP322)),"Windows 11 Pro",IF(ISNUMBER(SEARCH("Chrome",AP322)),"ChromeOS",""))))</f>
        <v/>
      </c>
      <c r="H322" t="str">
        <f t="shared" ref="H322:H385" si="160">IF(
  ISBLANK(A322),
  "",
  IF(ISNUMBER(SEARCH("Office", AQ322)), AQ322, "Not Included")
)</f>
        <v/>
      </c>
      <c r="I322" t="str">
        <f t="shared" ref="I322:I385" si="161">IF(ISBLANK(A322), "", "21.5""")</f>
        <v/>
      </c>
      <c r="J322" t="str">
        <f t="shared" ref="J322:J385" si="162">IF(ISBLANK(A322),"","FHD (1920 x 1080) 16:9")</f>
        <v/>
      </c>
      <c r="K322" t="str">
        <f t="shared" ref="K322:K385" si="163">IF(ISBLANK(A322),"","250nits")</f>
        <v/>
      </c>
      <c r="L322" t="str">
        <f t="shared" ref="L322:L385" si="164">IF(ISBLANK(A322), "", AU322)</f>
        <v/>
      </c>
      <c r="M322" t="str">
        <f t="shared" ref="M322:M385" si="165">IF(ISBLANK(A322), "", AZ322)</f>
        <v/>
      </c>
      <c r="N322" t="str">
        <f t="shared" ref="N322:N385" si="166">IF(
  AND(LEN(TRIM(AD322))=0, LEN(TRIM(AE322))=0),
  "",
  IF(LEN(TRIM(AD322))&gt;0, "Front:" &amp; CHAR(10) &amp; AD322 &amp; CHAR(10) &amp; CHAR(10), "") &amp;
  IF(LEN(TRIM(AE322))&gt;0, "Rear:" &amp; CHAR(10) &amp; AE322, "")
)</f>
        <v/>
      </c>
      <c r="O322" t="str">
        <f t="shared" ref="O322:O385" si="167">IF(ISBLANK(A322), "", _xlfn.TEXTBEFORE(BN322, " ("))</f>
        <v/>
      </c>
      <c r="P322" t="str">
        <f t="shared" ref="P322:P385" si="168">IF(ISBLANK(A322), "", _xlfn.TEXTBEFORE(BM322, " ("))</f>
        <v/>
      </c>
      <c r="Q322" t="str">
        <f t="shared" ref="Q322:Q385" si="169">IF(ISBLANK(A322), "", BJ322)</f>
        <v/>
      </c>
      <c r="R322" t="str">
        <f t="shared" ref="R322:R385" si="170">IF(ISBLANK(A322), "", BK322)</f>
        <v/>
      </c>
      <c r="S322" t="str">
        <f t="shared" ref="S322:S385" si="171">IF(ISBLANK(A322),"","No Battery")</f>
        <v/>
      </c>
      <c r="T322" t="str">
        <f t="shared" ref="T322:T385" si="172">IF(ISBLANK(A322), "", IFERROR(_xlfn.TEXTBEFORE(BE322, " power"), "Not Found"))</f>
        <v/>
      </c>
      <c r="U322" t="str">
        <f t="shared" ref="U322:U385" si="173">IF(ISBLANK(A322), "", IF(BQ322 = "N/A", "", BQ322))</f>
        <v/>
      </c>
      <c r="V322" t="str">
        <f t="shared" ref="V322:V385" si="174">IF(ISBLANK(A322), "", AR322)</f>
        <v/>
      </c>
      <c r="W322" t="str">
        <f t="shared" ref="W322:W385" si="175">IF(
  ISBLANK(A322),
  "",
  LEFT(V322, SEARCH("processor", LOWER(V322)) - 1) &amp;
  MID(V322, SEARCH("processor", LOWER(V322)) + 10, FIND(" ", MID(V322, SEARCH("processor", LOWER(V322)) + 10, 20)) - 1)
)</f>
        <v/>
      </c>
      <c r="X322" t="str">
        <f t="shared" ref="X322:X385" si="176">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7">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si="155"/>
        <v/>
      </c>
      <c r="AA322" t="str">
        <f t="shared" ref="AA322:AA385" si="178">IF(
  ISBLANK(F322),
  "",
  IF(
    ISNUMBER(SEARCH("RTX", F322)),
    "/" &amp; LEFT(MID(F322, SEARCH("RTX", F322), 15),
               IFERROR(SEARCH(" ", MID(F322, SEARCH("RTX", F322), 15), 6) - 1, 15)),
    ""
  )
)</f>
        <v/>
      </c>
      <c r="AB322" t="str">
        <f t="shared" ref="AB322:AB385" si="179">IF(
  ISBLANK(A322),
  "",
  LEFT(L322, FIND(" ", L322) - 1)
)</f>
        <v/>
      </c>
      <c r="AC322" t="str">
        <f t="shared" ref="AC322:AC385" si="180">IF(ISBLANK(A322),"",LEFT(M322,FIND(" ",M322)-1))</f>
        <v/>
      </c>
      <c r="AD322" t="str">
        <f t="shared" ref="AD322:AD385" si="181">IF(ISBLANK(A322), "", BF322)</f>
        <v/>
      </c>
      <c r="AE322" t="str">
        <f t="shared" ref="AE322:AE385" si="182">IF(ISBLANK(A322), "", BG322)</f>
        <v/>
      </c>
      <c r="AF322" t="str">
        <f t="shared" ref="AF322:AF385" si="183">IF(ISBLANK(A322),"",IFERROR(_xlfn.TEXTBEFORE(A322, "-"), A322))</f>
        <v/>
      </c>
      <c r="AG322" t="str" cm="1">
        <f t="array" ref="AG322">IF(AJ322="","",IFERROR(RIGHT(AF322,LEN(AF322)-MAX(ISNUMBER(--MID(AF322,_xlfn.SEQUENCE(LEN(AF322)),1))*_xlfn.SEQUENCE(LEN(AF322)))),""))</f>
        <v/>
      </c>
      <c r="AH322" t="str">
        <f t="shared" ref="AH322:AH385" si="184">IF(ISBLANK(AJ322),"",IF(AG322="SE", "SFF",
 IF(AG322="SER", "SFF",
 IF(OR(AG322="MER", AG322="MV"), "Mini Tower",
 IF(AG322="TE", "Tower",
 "Nope")))))</f>
        <v/>
      </c>
      <c r="AI322" s="27"/>
    </row>
    <row r="323" spans="2:35" ht="14.4">
      <c r="B323" t="str">
        <f>IF(
  ISBLANK(AJ323),
  "",
  IF(
    LEFT(AF323,1)="S",
    _xlfn.XLOOKUP(LEFT(AF323,3),'MKT name rule'!$B$2:$B$522,'MKT name rule'!$C$2:$C$522,"Not found") &amp; " " &amp; AF323,
    _xlfn.XLOOKUP(LEFT(AF323,3),'MKT name rule'!$B$2:$B$522,'MKT name rule'!$C$2:$C$522,"Not found") &amp; " " &amp; AH323
  )
)</f>
        <v/>
      </c>
      <c r="C323" t="str">
        <f t="shared" si="156"/>
        <v/>
      </c>
      <c r="D323" s="20" t="str">
        <f t="shared" si="157"/>
        <v/>
      </c>
      <c r="E323" s="20" t="str">
        <f t="shared" si="158"/>
        <v/>
      </c>
      <c r="F323" t="str">
        <f t="shared" ref="F323:F386" si="185">IF(ISBLANK(AK323), "", IF(OR(AX323="", AX323=0), AY323, AX323))</f>
        <v/>
      </c>
      <c r="G323" t="str">
        <f t="shared" si="159"/>
        <v/>
      </c>
      <c r="H323" t="str">
        <f t="shared" si="160"/>
        <v/>
      </c>
      <c r="I323" t="str">
        <f t="shared" si="161"/>
        <v/>
      </c>
      <c r="J323" t="str">
        <f t="shared" si="162"/>
        <v/>
      </c>
      <c r="K323" t="str">
        <f t="shared" si="163"/>
        <v/>
      </c>
      <c r="L323" t="str">
        <f t="shared" si="164"/>
        <v/>
      </c>
      <c r="M323" t="str">
        <f t="shared" si="165"/>
        <v/>
      </c>
      <c r="N323" t="str">
        <f t="shared" si="166"/>
        <v/>
      </c>
      <c r="O323" t="str">
        <f t="shared" si="167"/>
        <v/>
      </c>
      <c r="P323" t="str">
        <f t="shared" si="168"/>
        <v/>
      </c>
      <c r="Q323" t="str">
        <f t="shared" si="169"/>
        <v/>
      </c>
      <c r="R323" t="str">
        <f t="shared" si="170"/>
        <v/>
      </c>
      <c r="S323" t="str">
        <f t="shared" si="171"/>
        <v/>
      </c>
      <c r="T323" t="str">
        <f t="shared" si="172"/>
        <v/>
      </c>
      <c r="U323" t="str">
        <f t="shared" si="173"/>
        <v/>
      </c>
      <c r="V323" t="str">
        <f t="shared" si="174"/>
        <v/>
      </c>
      <c r="W323" t="str">
        <f t="shared" si="175"/>
        <v/>
      </c>
      <c r="X323" t="str">
        <f t="shared" si="176"/>
        <v/>
      </c>
      <c r="Y323" t="str">
        <f t="shared" si="177"/>
        <v/>
      </c>
      <c r="Z323" t="str">
        <f t="shared" ref="Z323:Z386" si="186">IF(ISBLANK(A323), "",SUBSTITUTE(G323, "Windows", "Win"))</f>
        <v/>
      </c>
      <c r="AA323" t="str">
        <f t="shared" si="178"/>
        <v/>
      </c>
      <c r="AB323" t="str">
        <f t="shared" si="179"/>
        <v/>
      </c>
      <c r="AC323" t="str">
        <f t="shared" si="180"/>
        <v/>
      </c>
      <c r="AD323" t="str">
        <f t="shared" si="181"/>
        <v/>
      </c>
      <c r="AE323" t="str">
        <f t="shared" si="182"/>
        <v/>
      </c>
      <c r="AF323" t="str">
        <f t="shared" si="183"/>
        <v/>
      </c>
      <c r="AG323" t="str" cm="1">
        <f t="array" ref="AG323">IF(AJ323="","",IFERROR(RIGHT(AF323,LEN(AF323)-MAX(ISNUMBER(--MID(AF323,_xlfn.SEQUENCE(LEN(AF323)),1))*_xlfn.SEQUENCE(LEN(AF323)))),""))</f>
        <v/>
      </c>
      <c r="AH323" t="str">
        <f t="shared" si="184"/>
        <v/>
      </c>
      <c r="AI323" s="27"/>
    </row>
    <row r="324" spans="2:35" ht="14.4">
      <c r="B324" t="str">
        <f>IF(
  ISBLANK(AJ324),
  "",
  IF(
    LEFT(AF324,1)="S",
    _xlfn.XLOOKUP(LEFT(AF324,3),'MKT name rule'!$B$2:$B$522,'MKT name rule'!$C$2:$C$522,"Not found") &amp; " " &amp; AF324,
    _xlfn.XLOOKUP(LEFT(AF324,3),'MKT name rule'!$B$2:$B$522,'MKT name rule'!$C$2:$C$522,"Not found") &amp; " " &amp; AH324
  )
)</f>
        <v/>
      </c>
      <c r="C324" t="str">
        <f t="shared" si="156"/>
        <v/>
      </c>
      <c r="D324" s="20" t="str">
        <f t="shared" si="157"/>
        <v/>
      </c>
      <c r="E324" s="20" t="str">
        <f t="shared" si="158"/>
        <v/>
      </c>
      <c r="F324" t="str">
        <f t="shared" si="185"/>
        <v/>
      </c>
      <c r="G324" t="str">
        <f t="shared" si="159"/>
        <v/>
      </c>
      <c r="H324" t="str">
        <f t="shared" si="160"/>
        <v/>
      </c>
      <c r="I324" t="str">
        <f t="shared" si="161"/>
        <v/>
      </c>
      <c r="J324" t="str">
        <f t="shared" si="162"/>
        <v/>
      </c>
      <c r="K324" t="str">
        <f t="shared" si="163"/>
        <v/>
      </c>
      <c r="L324" t="str">
        <f t="shared" si="164"/>
        <v/>
      </c>
      <c r="M324" t="str">
        <f t="shared" si="165"/>
        <v/>
      </c>
      <c r="N324" t="str">
        <f t="shared" si="166"/>
        <v/>
      </c>
      <c r="O324" t="str">
        <f t="shared" si="167"/>
        <v/>
      </c>
      <c r="P324" t="str">
        <f t="shared" si="168"/>
        <v/>
      </c>
      <c r="Q324" t="str">
        <f t="shared" si="169"/>
        <v/>
      </c>
      <c r="R324" t="str">
        <f t="shared" si="170"/>
        <v/>
      </c>
      <c r="S324" t="str">
        <f t="shared" si="171"/>
        <v/>
      </c>
      <c r="T324" t="str">
        <f t="shared" si="172"/>
        <v/>
      </c>
      <c r="U324" t="str">
        <f t="shared" si="173"/>
        <v/>
      </c>
      <c r="V324" t="str">
        <f t="shared" si="174"/>
        <v/>
      </c>
      <c r="W324" t="str">
        <f t="shared" si="175"/>
        <v/>
      </c>
      <c r="X324" t="str">
        <f t="shared" si="176"/>
        <v/>
      </c>
      <c r="Y324" t="str">
        <f t="shared" si="177"/>
        <v/>
      </c>
      <c r="Z324" t="str">
        <f t="shared" si="186"/>
        <v/>
      </c>
      <c r="AA324" t="str">
        <f t="shared" si="178"/>
        <v/>
      </c>
      <c r="AB324" t="str">
        <f t="shared" si="179"/>
        <v/>
      </c>
      <c r="AC324" t="str">
        <f t="shared" si="180"/>
        <v/>
      </c>
      <c r="AD324" t="str">
        <f t="shared" si="181"/>
        <v/>
      </c>
      <c r="AE324" t="str">
        <f t="shared" si="182"/>
        <v/>
      </c>
      <c r="AF324" t="str">
        <f t="shared" si="183"/>
        <v/>
      </c>
      <c r="AG324" t="str" cm="1">
        <f t="array" ref="AG324">IF(AJ324="","",IFERROR(RIGHT(AF324,LEN(AF324)-MAX(ISNUMBER(--MID(AF324,_xlfn.SEQUENCE(LEN(AF324)),1))*_xlfn.SEQUENCE(LEN(AF324)))),""))</f>
        <v/>
      </c>
      <c r="AH324" t="str">
        <f t="shared" si="184"/>
        <v/>
      </c>
      <c r="AI324" s="27"/>
    </row>
    <row r="325" spans="2:35" ht="14.4">
      <c r="B325" t="str">
        <f>IF(
  ISBLANK(AJ325),
  "",
  IF(
    LEFT(AF325,1)="S",
    _xlfn.XLOOKUP(LEFT(AF325,3),'MKT name rule'!$B$2:$B$522,'MKT name rule'!$C$2:$C$522,"Not found") &amp; " " &amp; AF325,
    _xlfn.XLOOKUP(LEFT(AF325,3),'MKT name rule'!$B$2:$B$522,'MKT name rule'!$C$2:$C$522,"Not found") &amp; " " &amp; AH325
  )
)</f>
        <v/>
      </c>
      <c r="C325" t="str">
        <f t="shared" si="156"/>
        <v/>
      </c>
      <c r="D325" s="20" t="str">
        <f t="shared" si="157"/>
        <v/>
      </c>
      <c r="E325" s="20" t="str">
        <f t="shared" si="158"/>
        <v/>
      </c>
      <c r="F325" t="str">
        <f t="shared" si="185"/>
        <v/>
      </c>
      <c r="G325" t="str">
        <f t="shared" si="159"/>
        <v/>
      </c>
      <c r="H325" t="str">
        <f t="shared" si="160"/>
        <v/>
      </c>
      <c r="I325" t="str">
        <f t="shared" si="161"/>
        <v/>
      </c>
      <c r="J325" t="str">
        <f t="shared" si="162"/>
        <v/>
      </c>
      <c r="K325" t="str">
        <f t="shared" si="163"/>
        <v/>
      </c>
      <c r="L325" t="str">
        <f t="shared" si="164"/>
        <v/>
      </c>
      <c r="M325" t="str">
        <f t="shared" si="165"/>
        <v/>
      </c>
      <c r="N325" t="str">
        <f t="shared" si="166"/>
        <v/>
      </c>
      <c r="O325" t="str">
        <f t="shared" si="167"/>
        <v/>
      </c>
      <c r="P325" t="str">
        <f t="shared" si="168"/>
        <v/>
      </c>
      <c r="Q325" t="str">
        <f t="shared" si="169"/>
        <v/>
      </c>
      <c r="R325" t="str">
        <f t="shared" si="170"/>
        <v/>
      </c>
      <c r="S325" t="str">
        <f t="shared" si="171"/>
        <v/>
      </c>
      <c r="T325" t="str">
        <f t="shared" si="172"/>
        <v/>
      </c>
      <c r="U325" t="str">
        <f t="shared" si="173"/>
        <v/>
      </c>
      <c r="V325" t="str">
        <f t="shared" si="174"/>
        <v/>
      </c>
      <c r="W325" t="str">
        <f t="shared" si="175"/>
        <v/>
      </c>
      <c r="X325" t="str">
        <f t="shared" si="176"/>
        <v/>
      </c>
      <c r="Y325" t="str">
        <f t="shared" si="177"/>
        <v/>
      </c>
      <c r="Z325" t="str">
        <f t="shared" si="186"/>
        <v/>
      </c>
      <c r="AA325" t="str">
        <f t="shared" si="178"/>
        <v/>
      </c>
      <c r="AB325" t="str">
        <f t="shared" si="179"/>
        <v/>
      </c>
      <c r="AC325" t="str">
        <f t="shared" si="180"/>
        <v/>
      </c>
      <c r="AD325" t="str">
        <f t="shared" si="181"/>
        <v/>
      </c>
      <c r="AE325" t="str">
        <f t="shared" si="182"/>
        <v/>
      </c>
      <c r="AF325" t="str">
        <f t="shared" si="183"/>
        <v/>
      </c>
      <c r="AG325" t="str" cm="1">
        <f t="array" ref="AG325">IF(AJ325="","",IFERROR(RIGHT(AF325,LEN(AF325)-MAX(ISNUMBER(--MID(AF325,_xlfn.SEQUENCE(LEN(AF325)),1))*_xlfn.SEQUENCE(LEN(AF325)))),""))</f>
        <v/>
      </c>
      <c r="AH325" t="str">
        <f t="shared" si="184"/>
        <v/>
      </c>
      <c r="AI325" s="27"/>
    </row>
    <row r="326" spans="2:35" ht="14.4">
      <c r="B326" t="str">
        <f>IF(
  ISBLANK(AJ326),
  "",
  IF(
    LEFT(AF326,1)="S",
    _xlfn.XLOOKUP(LEFT(AF326,3),'MKT name rule'!$B$2:$B$522,'MKT name rule'!$C$2:$C$522,"Not found") &amp; " " &amp; AF326,
    _xlfn.XLOOKUP(LEFT(AF326,3),'MKT name rule'!$B$2:$B$522,'MKT name rule'!$C$2:$C$522,"Not found") &amp; " " &amp; AH326
  )
)</f>
        <v/>
      </c>
      <c r="C326" t="str">
        <f t="shared" si="156"/>
        <v/>
      </c>
      <c r="D326" s="20" t="str">
        <f t="shared" si="157"/>
        <v/>
      </c>
      <c r="E326" s="20" t="str">
        <f t="shared" si="158"/>
        <v/>
      </c>
      <c r="F326" t="str">
        <f t="shared" si="185"/>
        <v/>
      </c>
      <c r="G326" t="str">
        <f t="shared" si="159"/>
        <v/>
      </c>
      <c r="H326" t="str">
        <f t="shared" si="160"/>
        <v/>
      </c>
      <c r="I326" t="str">
        <f t="shared" si="161"/>
        <v/>
      </c>
      <c r="J326" t="str">
        <f t="shared" si="162"/>
        <v/>
      </c>
      <c r="K326" t="str">
        <f t="shared" si="163"/>
        <v/>
      </c>
      <c r="L326" t="str">
        <f t="shared" si="164"/>
        <v/>
      </c>
      <c r="M326" t="str">
        <f t="shared" si="165"/>
        <v/>
      </c>
      <c r="N326" t="str">
        <f t="shared" si="166"/>
        <v/>
      </c>
      <c r="O326" t="str">
        <f t="shared" si="167"/>
        <v/>
      </c>
      <c r="P326" t="str">
        <f t="shared" si="168"/>
        <v/>
      </c>
      <c r="Q326" t="str">
        <f t="shared" si="169"/>
        <v/>
      </c>
      <c r="R326" t="str">
        <f t="shared" si="170"/>
        <v/>
      </c>
      <c r="S326" t="str">
        <f t="shared" si="171"/>
        <v/>
      </c>
      <c r="T326" t="str">
        <f t="shared" si="172"/>
        <v/>
      </c>
      <c r="U326" t="str">
        <f t="shared" si="173"/>
        <v/>
      </c>
      <c r="V326" t="str">
        <f t="shared" si="174"/>
        <v/>
      </c>
      <c r="W326" t="str">
        <f t="shared" si="175"/>
        <v/>
      </c>
      <c r="X326" t="str">
        <f t="shared" si="176"/>
        <v/>
      </c>
      <c r="Y326" t="str">
        <f t="shared" si="177"/>
        <v/>
      </c>
      <c r="Z326" t="str">
        <f t="shared" si="186"/>
        <v/>
      </c>
      <c r="AA326" t="str">
        <f t="shared" si="178"/>
        <v/>
      </c>
      <c r="AB326" t="str">
        <f t="shared" si="179"/>
        <v/>
      </c>
      <c r="AC326" t="str">
        <f t="shared" si="180"/>
        <v/>
      </c>
      <c r="AD326" t="str">
        <f t="shared" si="181"/>
        <v/>
      </c>
      <c r="AE326" t="str">
        <f t="shared" si="182"/>
        <v/>
      </c>
      <c r="AF326" t="str">
        <f t="shared" si="183"/>
        <v/>
      </c>
      <c r="AG326" t="str" cm="1">
        <f t="array" ref="AG326">IF(AJ326="","",IFERROR(RIGHT(AF326,LEN(AF326)-MAX(ISNUMBER(--MID(AF326,_xlfn.SEQUENCE(LEN(AF326)),1))*_xlfn.SEQUENCE(LEN(AF326)))),""))</f>
        <v/>
      </c>
      <c r="AH326" t="str">
        <f t="shared" si="184"/>
        <v/>
      </c>
      <c r="AI326" s="27"/>
    </row>
    <row r="327" spans="2:35" ht="14.4">
      <c r="B327" t="str">
        <f>IF(
  ISBLANK(AJ327),
  "",
  IF(
    LEFT(AF327,1)="S",
    _xlfn.XLOOKUP(LEFT(AF327,3),'MKT name rule'!$B$2:$B$522,'MKT name rule'!$C$2:$C$522,"Not found") &amp; " " &amp; AF327,
    _xlfn.XLOOKUP(LEFT(AF327,3),'MKT name rule'!$B$2:$B$522,'MKT name rule'!$C$2:$C$522,"Not found") &amp; " " &amp; AH327
  )
)</f>
        <v/>
      </c>
      <c r="C327" t="str">
        <f t="shared" si="156"/>
        <v/>
      </c>
      <c r="D327" s="20" t="str">
        <f t="shared" si="157"/>
        <v/>
      </c>
      <c r="E327" s="20" t="str">
        <f t="shared" si="158"/>
        <v/>
      </c>
      <c r="F327" t="str">
        <f t="shared" si="185"/>
        <v/>
      </c>
      <c r="G327" t="str">
        <f t="shared" si="159"/>
        <v/>
      </c>
      <c r="H327" t="str">
        <f t="shared" si="160"/>
        <v/>
      </c>
      <c r="I327" t="str">
        <f t="shared" si="161"/>
        <v/>
      </c>
      <c r="J327" t="str">
        <f t="shared" si="162"/>
        <v/>
      </c>
      <c r="K327" t="str">
        <f t="shared" si="163"/>
        <v/>
      </c>
      <c r="L327" t="str">
        <f t="shared" si="164"/>
        <v/>
      </c>
      <c r="M327" t="str">
        <f t="shared" si="165"/>
        <v/>
      </c>
      <c r="N327" t="str">
        <f t="shared" si="166"/>
        <v/>
      </c>
      <c r="O327" t="str">
        <f t="shared" si="167"/>
        <v/>
      </c>
      <c r="P327" t="str">
        <f t="shared" si="168"/>
        <v/>
      </c>
      <c r="Q327" t="str">
        <f t="shared" si="169"/>
        <v/>
      </c>
      <c r="R327" t="str">
        <f t="shared" si="170"/>
        <v/>
      </c>
      <c r="S327" t="str">
        <f t="shared" si="171"/>
        <v/>
      </c>
      <c r="T327" t="str">
        <f t="shared" si="172"/>
        <v/>
      </c>
      <c r="U327" t="str">
        <f t="shared" si="173"/>
        <v/>
      </c>
      <c r="V327" t="str">
        <f t="shared" si="174"/>
        <v/>
      </c>
      <c r="W327" t="str">
        <f t="shared" si="175"/>
        <v/>
      </c>
      <c r="X327" t="str">
        <f t="shared" si="176"/>
        <v/>
      </c>
      <c r="Y327" t="str">
        <f t="shared" si="177"/>
        <v/>
      </c>
      <c r="Z327" t="str">
        <f t="shared" si="186"/>
        <v/>
      </c>
      <c r="AA327" t="str">
        <f t="shared" si="178"/>
        <v/>
      </c>
      <c r="AB327" t="str">
        <f t="shared" si="179"/>
        <v/>
      </c>
      <c r="AC327" t="str">
        <f t="shared" si="180"/>
        <v/>
      </c>
      <c r="AD327" t="str">
        <f t="shared" si="181"/>
        <v/>
      </c>
      <c r="AE327" t="str">
        <f t="shared" si="182"/>
        <v/>
      </c>
      <c r="AF327" t="str">
        <f t="shared" si="183"/>
        <v/>
      </c>
      <c r="AG327" t="str" cm="1">
        <f t="array" ref="AG327">IF(AJ327="","",IFERROR(RIGHT(AF327,LEN(AF327)-MAX(ISNUMBER(--MID(AF327,_xlfn.SEQUENCE(LEN(AF327)),1))*_xlfn.SEQUENCE(LEN(AF327)))),""))</f>
        <v/>
      </c>
      <c r="AH327" t="str">
        <f t="shared" si="184"/>
        <v/>
      </c>
      <c r="AI327" s="27"/>
    </row>
    <row r="328" spans="2:35" ht="14.4">
      <c r="B328" t="str">
        <f>IF(
  ISBLANK(AJ328),
  "",
  IF(
    LEFT(AF328,1)="S",
    _xlfn.XLOOKUP(LEFT(AF328,3),'MKT name rule'!$B$2:$B$522,'MKT name rule'!$C$2:$C$522,"Not found") &amp; " " &amp; AF328,
    _xlfn.XLOOKUP(LEFT(AF328,3),'MKT name rule'!$B$2:$B$522,'MKT name rule'!$C$2:$C$522,"Not found") &amp; " " &amp; AH328
  )
)</f>
        <v/>
      </c>
      <c r="C328" t="str">
        <f t="shared" si="156"/>
        <v/>
      </c>
      <c r="D328" s="20" t="str">
        <f t="shared" si="157"/>
        <v/>
      </c>
      <c r="E328" s="20" t="str">
        <f t="shared" si="158"/>
        <v/>
      </c>
      <c r="F328" t="str">
        <f t="shared" si="185"/>
        <v/>
      </c>
      <c r="G328" t="str">
        <f t="shared" si="159"/>
        <v/>
      </c>
      <c r="H328" t="str">
        <f t="shared" si="160"/>
        <v/>
      </c>
      <c r="I328" t="str">
        <f t="shared" si="161"/>
        <v/>
      </c>
      <c r="J328" t="str">
        <f t="shared" si="162"/>
        <v/>
      </c>
      <c r="K328" t="str">
        <f t="shared" si="163"/>
        <v/>
      </c>
      <c r="L328" t="str">
        <f t="shared" si="164"/>
        <v/>
      </c>
      <c r="M328" t="str">
        <f t="shared" si="165"/>
        <v/>
      </c>
      <c r="N328" t="str">
        <f t="shared" si="166"/>
        <v/>
      </c>
      <c r="O328" t="str">
        <f t="shared" si="167"/>
        <v/>
      </c>
      <c r="P328" t="str">
        <f t="shared" si="168"/>
        <v/>
      </c>
      <c r="Q328" t="str">
        <f t="shared" si="169"/>
        <v/>
      </c>
      <c r="R328" t="str">
        <f t="shared" si="170"/>
        <v/>
      </c>
      <c r="S328" t="str">
        <f t="shared" si="171"/>
        <v/>
      </c>
      <c r="T328" t="str">
        <f t="shared" si="172"/>
        <v/>
      </c>
      <c r="U328" t="str">
        <f t="shared" si="173"/>
        <v/>
      </c>
      <c r="V328" t="str">
        <f t="shared" si="174"/>
        <v/>
      </c>
      <c r="W328" t="str">
        <f t="shared" si="175"/>
        <v/>
      </c>
      <c r="X328" t="str">
        <f t="shared" si="176"/>
        <v/>
      </c>
      <c r="Y328" t="str">
        <f t="shared" si="177"/>
        <v/>
      </c>
      <c r="Z328" t="str">
        <f t="shared" si="186"/>
        <v/>
      </c>
      <c r="AA328" t="str">
        <f t="shared" si="178"/>
        <v/>
      </c>
      <c r="AB328" t="str">
        <f t="shared" si="179"/>
        <v/>
      </c>
      <c r="AC328" t="str">
        <f t="shared" si="180"/>
        <v/>
      </c>
      <c r="AD328" t="str">
        <f t="shared" si="181"/>
        <v/>
      </c>
      <c r="AE328" t="str">
        <f t="shared" si="182"/>
        <v/>
      </c>
      <c r="AF328" t="str">
        <f t="shared" si="183"/>
        <v/>
      </c>
      <c r="AG328" t="str" cm="1">
        <f t="array" ref="AG328">IF(AJ328="","",IFERROR(RIGHT(AF328,LEN(AF328)-MAX(ISNUMBER(--MID(AF328,_xlfn.SEQUENCE(LEN(AF328)),1))*_xlfn.SEQUENCE(LEN(AF328)))),""))</f>
        <v/>
      </c>
      <c r="AH328" t="str">
        <f t="shared" si="184"/>
        <v/>
      </c>
      <c r="AI328" s="27"/>
    </row>
    <row r="329" spans="2:35" ht="14.4">
      <c r="B329" t="str">
        <f>IF(
  ISBLANK(AJ329),
  "",
  IF(
    LEFT(AF329,1)="S",
    _xlfn.XLOOKUP(LEFT(AF329,3),'MKT name rule'!$B$2:$B$522,'MKT name rule'!$C$2:$C$522,"Not found") &amp; " " &amp; AF329,
    _xlfn.XLOOKUP(LEFT(AF329,3),'MKT name rule'!$B$2:$B$522,'MKT name rule'!$C$2:$C$522,"Not found") &amp; " " &amp; AH329
  )
)</f>
        <v/>
      </c>
      <c r="C329" t="str">
        <f t="shared" si="156"/>
        <v/>
      </c>
      <c r="D329" s="20" t="str">
        <f t="shared" si="157"/>
        <v/>
      </c>
      <c r="E329" s="20" t="str">
        <f t="shared" si="158"/>
        <v/>
      </c>
      <c r="F329" t="str">
        <f t="shared" si="185"/>
        <v/>
      </c>
      <c r="G329" t="str">
        <f t="shared" si="159"/>
        <v/>
      </c>
      <c r="H329" t="str">
        <f t="shared" si="160"/>
        <v/>
      </c>
      <c r="I329" t="str">
        <f t="shared" si="161"/>
        <v/>
      </c>
      <c r="J329" t="str">
        <f t="shared" si="162"/>
        <v/>
      </c>
      <c r="K329" t="str">
        <f t="shared" si="163"/>
        <v/>
      </c>
      <c r="L329" t="str">
        <f t="shared" si="164"/>
        <v/>
      </c>
      <c r="M329" t="str">
        <f t="shared" si="165"/>
        <v/>
      </c>
      <c r="N329" t="str">
        <f t="shared" si="166"/>
        <v/>
      </c>
      <c r="O329" t="str">
        <f t="shared" si="167"/>
        <v/>
      </c>
      <c r="P329" t="str">
        <f t="shared" si="168"/>
        <v/>
      </c>
      <c r="Q329" t="str">
        <f t="shared" si="169"/>
        <v/>
      </c>
      <c r="R329" t="str">
        <f t="shared" si="170"/>
        <v/>
      </c>
      <c r="S329" t="str">
        <f t="shared" si="171"/>
        <v/>
      </c>
      <c r="T329" t="str">
        <f t="shared" si="172"/>
        <v/>
      </c>
      <c r="U329" t="str">
        <f t="shared" si="173"/>
        <v/>
      </c>
      <c r="V329" t="str">
        <f t="shared" si="174"/>
        <v/>
      </c>
      <c r="W329" t="str">
        <f t="shared" si="175"/>
        <v/>
      </c>
      <c r="X329" t="str">
        <f t="shared" si="176"/>
        <v/>
      </c>
      <c r="Y329" t="str">
        <f t="shared" si="177"/>
        <v/>
      </c>
      <c r="Z329" t="str">
        <f t="shared" si="186"/>
        <v/>
      </c>
      <c r="AA329" t="str">
        <f t="shared" si="178"/>
        <v/>
      </c>
      <c r="AB329" t="str">
        <f t="shared" si="179"/>
        <v/>
      </c>
      <c r="AC329" t="str">
        <f t="shared" si="180"/>
        <v/>
      </c>
      <c r="AD329" t="str">
        <f t="shared" si="181"/>
        <v/>
      </c>
      <c r="AE329" t="str">
        <f t="shared" si="182"/>
        <v/>
      </c>
      <c r="AF329" t="str">
        <f t="shared" si="183"/>
        <v/>
      </c>
      <c r="AG329" t="str" cm="1">
        <f t="array" ref="AG329">IF(AJ329="","",IFERROR(RIGHT(AF329,LEN(AF329)-MAX(ISNUMBER(--MID(AF329,_xlfn.SEQUENCE(LEN(AF329)),1))*_xlfn.SEQUENCE(LEN(AF329)))),""))</f>
        <v/>
      </c>
      <c r="AH329" t="str">
        <f t="shared" si="184"/>
        <v/>
      </c>
      <c r="AI329" s="27"/>
    </row>
    <row r="330" spans="2:35" ht="14.4">
      <c r="B330" t="str">
        <f>IF(
  ISBLANK(AJ330),
  "",
  IF(
    LEFT(AF330,1)="S",
    _xlfn.XLOOKUP(LEFT(AF330,3),'MKT name rule'!$B$2:$B$522,'MKT name rule'!$C$2:$C$522,"Not found") &amp; " " &amp; AF330,
    _xlfn.XLOOKUP(LEFT(AF330,3),'MKT name rule'!$B$2:$B$522,'MKT name rule'!$C$2:$C$522,"Not found") &amp; " " &amp; AH330
  )
)</f>
        <v/>
      </c>
      <c r="C330" t="str">
        <f t="shared" si="156"/>
        <v/>
      </c>
      <c r="D330" s="20" t="str">
        <f t="shared" si="157"/>
        <v/>
      </c>
      <c r="E330" s="20" t="str">
        <f t="shared" si="158"/>
        <v/>
      </c>
      <c r="F330" t="str">
        <f t="shared" si="185"/>
        <v/>
      </c>
      <c r="G330" t="str">
        <f t="shared" si="159"/>
        <v/>
      </c>
      <c r="H330" t="str">
        <f t="shared" si="160"/>
        <v/>
      </c>
      <c r="I330" t="str">
        <f t="shared" si="161"/>
        <v/>
      </c>
      <c r="J330" t="str">
        <f t="shared" si="162"/>
        <v/>
      </c>
      <c r="K330" t="str">
        <f t="shared" si="163"/>
        <v/>
      </c>
      <c r="L330" t="str">
        <f t="shared" si="164"/>
        <v/>
      </c>
      <c r="M330" t="str">
        <f t="shared" si="165"/>
        <v/>
      </c>
      <c r="N330" t="str">
        <f t="shared" si="166"/>
        <v/>
      </c>
      <c r="O330" t="str">
        <f t="shared" si="167"/>
        <v/>
      </c>
      <c r="P330" t="str">
        <f t="shared" si="168"/>
        <v/>
      </c>
      <c r="Q330" t="str">
        <f t="shared" si="169"/>
        <v/>
      </c>
      <c r="R330" t="str">
        <f t="shared" si="170"/>
        <v/>
      </c>
      <c r="S330" t="str">
        <f t="shared" si="171"/>
        <v/>
      </c>
      <c r="T330" t="str">
        <f t="shared" si="172"/>
        <v/>
      </c>
      <c r="U330" t="str">
        <f t="shared" si="173"/>
        <v/>
      </c>
      <c r="V330" t="str">
        <f t="shared" si="174"/>
        <v/>
      </c>
      <c r="W330" t="str">
        <f t="shared" si="175"/>
        <v/>
      </c>
      <c r="X330" t="str">
        <f t="shared" si="176"/>
        <v/>
      </c>
      <c r="Y330" t="str">
        <f t="shared" si="177"/>
        <v/>
      </c>
      <c r="Z330" t="str">
        <f t="shared" si="186"/>
        <v/>
      </c>
      <c r="AA330" t="str">
        <f t="shared" si="178"/>
        <v/>
      </c>
      <c r="AB330" t="str">
        <f t="shared" si="179"/>
        <v/>
      </c>
      <c r="AC330" t="str">
        <f t="shared" si="180"/>
        <v/>
      </c>
      <c r="AD330" t="str">
        <f t="shared" si="181"/>
        <v/>
      </c>
      <c r="AE330" t="str">
        <f t="shared" si="182"/>
        <v/>
      </c>
      <c r="AF330" t="str">
        <f t="shared" si="183"/>
        <v/>
      </c>
      <c r="AG330" t="str" cm="1">
        <f t="array" ref="AG330">IF(AJ330="","",IFERROR(RIGHT(AF330,LEN(AF330)-MAX(ISNUMBER(--MID(AF330,_xlfn.SEQUENCE(LEN(AF330)),1))*_xlfn.SEQUENCE(LEN(AF330)))),""))</f>
        <v/>
      </c>
      <c r="AH330" t="str">
        <f t="shared" si="184"/>
        <v/>
      </c>
      <c r="AI330" s="27"/>
    </row>
    <row r="331" spans="2:35" ht="14.4">
      <c r="B331" t="str">
        <f>IF(
  ISBLANK(AJ331),
  "",
  IF(
    LEFT(AF331,1)="S",
    _xlfn.XLOOKUP(LEFT(AF331,3),'MKT name rule'!$B$2:$B$522,'MKT name rule'!$C$2:$C$522,"Not found") &amp; " " &amp; AF331,
    _xlfn.XLOOKUP(LEFT(AF331,3),'MKT name rule'!$B$2:$B$522,'MKT name rule'!$C$2:$C$522,"Not found") &amp; " " &amp; AH331
  )
)</f>
        <v/>
      </c>
      <c r="C331" t="str">
        <f t="shared" si="156"/>
        <v/>
      </c>
      <c r="D331" s="20" t="str">
        <f t="shared" si="157"/>
        <v/>
      </c>
      <c r="E331" s="20" t="str">
        <f t="shared" si="158"/>
        <v/>
      </c>
      <c r="F331" t="str">
        <f t="shared" si="185"/>
        <v/>
      </c>
      <c r="G331" t="str">
        <f t="shared" si="159"/>
        <v/>
      </c>
      <c r="H331" t="str">
        <f t="shared" si="160"/>
        <v/>
      </c>
      <c r="I331" t="str">
        <f t="shared" si="161"/>
        <v/>
      </c>
      <c r="J331" t="str">
        <f t="shared" si="162"/>
        <v/>
      </c>
      <c r="K331" t="str">
        <f t="shared" si="163"/>
        <v/>
      </c>
      <c r="L331" t="str">
        <f t="shared" si="164"/>
        <v/>
      </c>
      <c r="M331" t="str">
        <f t="shared" si="165"/>
        <v/>
      </c>
      <c r="N331" t="str">
        <f t="shared" si="166"/>
        <v/>
      </c>
      <c r="O331" t="str">
        <f t="shared" si="167"/>
        <v/>
      </c>
      <c r="P331" t="str">
        <f t="shared" si="168"/>
        <v/>
      </c>
      <c r="Q331" t="str">
        <f t="shared" si="169"/>
        <v/>
      </c>
      <c r="R331" t="str">
        <f t="shared" si="170"/>
        <v/>
      </c>
      <c r="S331" t="str">
        <f t="shared" si="171"/>
        <v/>
      </c>
      <c r="T331" t="str">
        <f t="shared" si="172"/>
        <v/>
      </c>
      <c r="U331" t="str">
        <f t="shared" si="173"/>
        <v/>
      </c>
      <c r="V331" t="str">
        <f t="shared" si="174"/>
        <v/>
      </c>
      <c r="W331" t="str">
        <f t="shared" si="175"/>
        <v/>
      </c>
      <c r="X331" t="str">
        <f t="shared" si="176"/>
        <v/>
      </c>
      <c r="Y331" t="str">
        <f t="shared" si="177"/>
        <v/>
      </c>
      <c r="Z331" t="str">
        <f t="shared" si="186"/>
        <v/>
      </c>
      <c r="AA331" t="str">
        <f t="shared" si="178"/>
        <v/>
      </c>
      <c r="AB331" t="str">
        <f t="shared" si="179"/>
        <v/>
      </c>
      <c r="AC331" t="str">
        <f t="shared" si="180"/>
        <v/>
      </c>
      <c r="AD331" t="str">
        <f t="shared" si="181"/>
        <v/>
      </c>
      <c r="AE331" t="str">
        <f t="shared" si="182"/>
        <v/>
      </c>
      <c r="AF331" t="str">
        <f t="shared" si="183"/>
        <v/>
      </c>
      <c r="AG331" t="str" cm="1">
        <f t="array" ref="AG331">IF(AJ331="","",IFERROR(RIGHT(AF331,LEN(AF331)-MAX(ISNUMBER(--MID(AF331,_xlfn.SEQUENCE(LEN(AF331)),1))*_xlfn.SEQUENCE(LEN(AF331)))),""))</f>
        <v/>
      </c>
      <c r="AH331" t="str">
        <f t="shared" si="184"/>
        <v/>
      </c>
      <c r="AI331" s="27"/>
    </row>
    <row r="332" spans="2:35" ht="14.4">
      <c r="B332" t="str">
        <f>IF(
  ISBLANK(AJ332),
  "",
  IF(
    LEFT(AF332,1)="S",
    _xlfn.XLOOKUP(LEFT(AF332,3),'MKT name rule'!$B$2:$B$522,'MKT name rule'!$C$2:$C$522,"Not found") &amp; " " &amp; AF332,
    _xlfn.XLOOKUP(LEFT(AF332,3),'MKT name rule'!$B$2:$B$522,'MKT name rule'!$C$2:$C$522,"Not found") &amp; " " &amp; AH332
  )
)</f>
        <v/>
      </c>
      <c r="C332" t="str">
        <f t="shared" si="156"/>
        <v/>
      </c>
      <c r="D332" s="20" t="str">
        <f t="shared" si="157"/>
        <v/>
      </c>
      <c r="E332" s="20" t="str">
        <f t="shared" si="158"/>
        <v/>
      </c>
      <c r="F332" t="str">
        <f t="shared" si="185"/>
        <v/>
      </c>
      <c r="G332" t="str">
        <f t="shared" si="159"/>
        <v/>
      </c>
      <c r="H332" t="str">
        <f t="shared" si="160"/>
        <v/>
      </c>
      <c r="I332" t="str">
        <f t="shared" si="161"/>
        <v/>
      </c>
      <c r="J332" t="str">
        <f t="shared" si="162"/>
        <v/>
      </c>
      <c r="K332" t="str">
        <f t="shared" si="163"/>
        <v/>
      </c>
      <c r="L332" t="str">
        <f t="shared" si="164"/>
        <v/>
      </c>
      <c r="M332" t="str">
        <f t="shared" si="165"/>
        <v/>
      </c>
      <c r="N332" t="str">
        <f t="shared" si="166"/>
        <v/>
      </c>
      <c r="O332" t="str">
        <f t="shared" si="167"/>
        <v/>
      </c>
      <c r="P332" t="str">
        <f t="shared" si="168"/>
        <v/>
      </c>
      <c r="Q332" t="str">
        <f t="shared" si="169"/>
        <v/>
      </c>
      <c r="R332" t="str">
        <f t="shared" si="170"/>
        <v/>
      </c>
      <c r="S332" t="str">
        <f t="shared" si="171"/>
        <v/>
      </c>
      <c r="T332" t="str">
        <f t="shared" si="172"/>
        <v/>
      </c>
      <c r="U332" t="str">
        <f t="shared" si="173"/>
        <v/>
      </c>
      <c r="V332" t="str">
        <f t="shared" si="174"/>
        <v/>
      </c>
      <c r="W332" t="str">
        <f t="shared" si="175"/>
        <v/>
      </c>
      <c r="X332" t="str">
        <f t="shared" si="176"/>
        <v/>
      </c>
      <c r="Y332" t="str">
        <f t="shared" si="177"/>
        <v/>
      </c>
      <c r="Z332" t="str">
        <f t="shared" si="186"/>
        <v/>
      </c>
      <c r="AA332" t="str">
        <f t="shared" si="178"/>
        <v/>
      </c>
      <c r="AB332" t="str">
        <f t="shared" si="179"/>
        <v/>
      </c>
      <c r="AC332" t="str">
        <f t="shared" si="180"/>
        <v/>
      </c>
      <c r="AD332" t="str">
        <f t="shared" si="181"/>
        <v/>
      </c>
      <c r="AE332" t="str">
        <f t="shared" si="182"/>
        <v/>
      </c>
      <c r="AF332" t="str">
        <f t="shared" si="183"/>
        <v/>
      </c>
      <c r="AG332" t="str" cm="1">
        <f t="array" ref="AG332">IF(AJ332="","",IFERROR(RIGHT(AF332,LEN(AF332)-MAX(ISNUMBER(--MID(AF332,_xlfn.SEQUENCE(LEN(AF332)),1))*_xlfn.SEQUENCE(LEN(AF332)))),""))</f>
        <v/>
      </c>
      <c r="AH332" t="str">
        <f t="shared" si="184"/>
        <v/>
      </c>
      <c r="AI332" s="27"/>
    </row>
    <row r="333" spans="2:35" ht="14.4">
      <c r="B333" t="str">
        <f>IF(
  ISBLANK(AJ333),
  "",
  IF(
    LEFT(AF333,1)="S",
    _xlfn.XLOOKUP(LEFT(AF333,3),'MKT name rule'!$B$2:$B$522,'MKT name rule'!$C$2:$C$522,"Not found") &amp; " " &amp; AF333,
    _xlfn.XLOOKUP(LEFT(AF333,3),'MKT name rule'!$B$2:$B$522,'MKT name rule'!$C$2:$C$522,"Not found") &amp; " " &amp; AH333
  )
)</f>
        <v/>
      </c>
      <c r="C333" t="str">
        <f t="shared" si="156"/>
        <v/>
      </c>
      <c r="D333" s="20" t="str">
        <f t="shared" si="157"/>
        <v/>
      </c>
      <c r="E333" s="20" t="str">
        <f t="shared" si="158"/>
        <v/>
      </c>
      <c r="F333" t="str">
        <f t="shared" si="185"/>
        <v/>
      </c>
      <c r="G333" t="str">
        <f t="shared" si="159"/>
        <v/>
      </c>
      <c r="H333" t="str">
        <f t="shared" si="160"/>
        <v/>
      </c>
      <c r="I333" t="str">
        <f t="shared" si="161"/>
        <v/>
      </c>
      <c r="J333" t="str">
        <f t="shared" si="162"/>
        <v/>
      </c>
      <c r="K333" t="str">
        <f t="shared" si="163"/>
        <v/>
      </c>
      <c r="L333" t="str">
        <f t="shared" si="164"/>
        <v/>
      </c>
      <c r="M333" t="str">
        <f t="shared" si="165"/>
        <v/>
      </c>
      <c r="N333" t="str">
        <f t="shared" si="166"/>
        <v/>
      </c>
      <c r="O333" t="str">
        <f t="shared" si="167"/>
        <v/>
      </c>
      <c r="P333" t="str">
        <f t="shared" si="168"/>
        <v/>
      </c>
      <c r="Q333" t="str">
        <f t="shared" si="169"/>
        <v/>
      </c>
      <c r="R333" t="str">
        <f t="shared" si="170"/>
        <v/>
      </c>
      <c r="S333" t="str">
        <f t="shared" si="171"/>
        <v/>
      </c>
      <c r="T333" t="str">
        <f t="shared" si="172"/>
        <v/>
      </c>
      <c r="U333" t="str">
        <f t="shared" si="173"/>
        <v/>
      </c>
      <c r="V333" t="str">
        <f t="shared" si="174"/>
        <v/>
      </c>
      <c r="W333" t="str">
        <f t="shared" si="175"/>
        <v/>
      </c>
      <c r="X333" t="str">
        <f t="shared" si="176"/>
        <v/>
      </c>
      <c r="Y333" t="str">
        <f t="shared" si="177"/>
        <v/>
      </c>
      <c r="Z333" t="str">
        <f t="shared" si="186"/>
        <v/>
      </c>
      <c r="AA333" t="str">
        <f t="shared" si="178"/>
        <v/>
      </c>
      <c r="AB333" t="str">
        <f t="shared" si="179"/>
        <v/>
      </c>
      <c r="AC333" t="str">
        <f t="shared" si="180"/>
        <v/>
      </c>
      <c r="AD333" t="str">
        <f t="shared" si="181"/>
        <v/>
      </c>
      <c r="AE333" t="str">
        <f t="shared" si="182"/>
        <v/>
      </c>
      <c r="AF333" t="str">
        <f t="shared" si="183"/>
        <v/>
      </c>
      <c r="AG333" t="str" cm="1">
        <f t="array" ref="AG333">IF(AJ333="","",IFERROR(RIGHT(AF333,LEN(AF333)-MAX(ISNUMBER(--MID(AF333,_xlfn.SEQUENCE(LEN(AF333)),1))*_xlfn.SEQUENCE(LEN(AF333)))),""))</f>
        <v/>
      </c>
      <c r="AH333" t="str">
        <f t="shared" si="184"/>
        <v/>
      </c>
      <c r="AI333" s="27"/>
    </row>
    <row r="334" spans="2:35" ht="14.4">
      <c r="B334" t="str">
        <f>IF(
  ISBLANK(AJ334),
  "",
  IF(
    LEFT(AF334,1)="S",
    _xlfn.XLOOKUP(LEFT(AF334,3),'MKT name rule'!$B$2:$B$522,'MKT name rule'!$C$2:$C$522,"Not found") &amp; " " &amp; AF334,
    _xlfn.XLOOKUP(LEFT(AF334,3),'MKT name rule'!$B$2:$B$522,'MKT name rule'!$C$2:$C$522,"Not found") &amp; " " &amp; AH334
  )
)</f>
        <v/>
      </c>
      <c r="C334" t="str">
        <f t="shared" si="156"/>
        <v/>
      </c>
      <c r="D334" s="20" t="str">
        <f t="shared" si="157"/>
        <v/>
      </c>
      <c r="E334" s="20" t="str">
        <f t="shared" si="158"/>
        <v/>
      </c>
      <c r="F334" t="str">
        <f t="shared" si="185"/>
        <v/>
      </c>
      <c r="G334" t="str">
        <f t="shared" si="159"/>
        <v/>
      </c>
      <c r="H334" t="str">
        <f t="shared" si="160"/>
        <v/>
      </c>
      <c r="I334" t="str">
        <f t="shared" si="161"/>
        <v/>
      </c>
      <c r="J334" t="str">
        <f t="shared" si="162"/>
        <v/>
      </c>
      <c r="K334" t="str">
        <f t="shared" si="163"/>
        <v/>
      </c>
      <c r="L334" t="str">
        <f t="shared" si="164"/>
        <v/>
      </c>
      <c r="M334" t="str">
        <f t="shared" si="165"/>
        <v/>
      </c>
      <c r="N334" t="str">
        <f t="shared" si="166"/>
        <v/>
      </c>
      <c r="O334" t="str">
        <f t="shared" si="167"/>
        <v/>
      </c>
      <c r="P334" t="str">
        <f t="shared" si="168"/>
        <v/>
      </c>
      <c r="Q334" t="str">
        <f t="shared" si="169"/>
        <v/>
      </c>
      <c r="R334" t="str">
        <f t="shared" si="170"/>
        <v/>
      </c>
      <c r="S334" t="str">
        <f t="shared" si="171"/>
        <v/>
      </c>
      <c r="T334" t="str">
        <f t="shared" si="172"/>
        <v/>
      </c>
      <c r="U334" t="str">
        <f t="shared" si="173"/>
        <v/>
      </c>
      <c r="V334" t="str">
        <f t="shared" si="174"/>
        <v/>
      </c>
      <c r="W334" t="str">
        <f t="shared" si="175"/>
        <v/>
      </c>
      <c r="X334" t="str">
        <f t="shared" si="176"/>
        <v/>
      </c>
      <c r="Y334" t="str">
        <f t="shared" si="177"/>
        <v/>
      </c>
      <c r="Z334" t="str">
        <f t="shared" si="186"/>
        <v/>
      </c>
      <c r="AA334" t="str">
        <f t="shared" si="178"/>
        <v/>
      </c>
      <c r="AB334" t="str">
        <f t="shared" si="179"/>
        <v/>
      </c>
      <c r="AC334" t="str">
        <f t="shared" si="180"/>
        <v/>
      </c>
      <c r="AD334" t="str">
        <f t="shared" si="181"/>
        <v/>
      </c>
      <c r="AE334" t="str">
        <f t="shared" si="182"/>
        <v/>
      </c>
      <c r="AF334" t="str">
        <f t="shared" si="183"/>
        <v/>
      </c>
      <c r="AG334" t="str" cm="1">
        <f t="array" ref="AG334">IF(AJ334="","",IFERROR(RIGHT(AF334,LEN(AF334)-MAX(ISNUMBER(--MID(AF334,_xlfn.SEQUENCE(LEN(AF334)),1))*_xlfn.SEQUENCE(LEN(AF334)))),""))</f>
        <v/>
      </c>
      <c r="AH334" t="str">
        <f t="shared" si="184"/>
        <v/>
      </c>
      <c r="AI334" s="27"/>
    </row>
    <row r="335" spans="2:35" ht="14.4">
      <c r="B335" t="str">
        <f>IF(
  ISBLANK(AJ335),
  "",
  IF(
    LEFT(AF335,1)="S",
    _xlfn.XLOOKUP(LEFT(AF335,3),'MKT name rule'!$B$2:$B$522,'MKT name rule'!$C$2:$C$522,"Not found") &amp; " " &amp; AF335,
    _xlfn.XLOOKUP(LEFT(AF335,3),'MKT name rule'!$B$2:$B$522,'MKT name rule'!$C$2:$C$522,"Not found") &amp; " " &amp; AH335
  )
)</f>
        <v/>
      </c>
      <c r="C335" t="str">
        <f t="shared" si="156"/>
        <v/>
      </c>
      <c r="D335" s="20" t="str">
        <f t="shared" si="157"/>
        <v/>
      </c>
      <c r="E335" s="20" t="str">
        <f t="shared" si="158"/>
        <v/>
      </c>
      <c r="F335" t="str">
        <f t="shared" si="185"/>
        <v/>
      </c>
      <c r="G335" t="str">
        <f t="shared" si="159"/>
        <v/>
      </c>
      <c r="H335" t="str">
        <f t="shared" si="160"/>
        <v/>
      </c>
      <c r="I335" t="str">
        <f t="shared" si="161"/>
        <v/>
      </c>
      <c r="J335" t="str">
        <f t="shared" si="162"/>
        <v/>
      </c>
      <c r="K335" t="str">
        <f t="shared" si="163"/>
        <v/>
      </c>
      <c r="L335" t="str">
        <f t="shared" si="164"/>
        <v/>
      </c>
      <c r="M335" t="str">
        <f t="shared" si="165"/>
        <v/>
      </c>
      <c r="N335" t="str">
        <f t="shared" si="166"/>
        <v/>
      </c>
      <c r="O335" t="str">
        <f t="shared" si="167"/>
        <v/>
      </c>
      <c r="P335" t="str">
        <f t="shared" si="168"/>
        <v/>
      </c>
      <c r="Q335" t="str">
        <f t="shared" si="169"/>
        <v/>
      </c>
      <c r="R335" t="str">
        <f t="shared" si="170"/>
        <v/>
      </c>
      <c r="S335" t="str">
        <f t="shared" si="171"/>
        <v/>
      </c>
      <c r="T335" t="str">
        <f t="shared" si="172"/>
        <v/>
      </c>
      <c r="U335" t="str">
        <f t="shared" si="173"/>
        <v/>
      </c>
      <c r="V335" t="str">
        <f t="shared" si="174"/>
        <v/>
      </c>
      <c r="W335" t="str">
        <f t="shared" si="175"/>
        <v/>
      </c>
      <c r="X335" t="str">
        <f t="shared" si="176"/>
        <v/>
      </c>
      <c r="Y335" t="str">
        <f t="shared" si="177"/>
        <v/>
      </c>
      <c r="Z335" t="str">
        <f t="shared" si="186"/>
        <v/>
      </c>
      <c r="AA335" t="str">
        <f t="shared" si="178"/>
        <v/>
      </c>
      <c r="AB335" t="str">
        <f t="shared" si="179"/>
        <v/>
      </c>
      <c r="AC335" t="str">
        <f t="shared" si="180"/>
        <v/>
      </c>
      <c r="AD335" t="str">
        <f t="shared" si="181"/>
        <v/>
      </c>
      <c r="AE335" t="str">
        <f t="shared" si="182"/>
        <v/>
      </c>
      <c r="AF335" t="str">
        <f t="shared" si="183"/>
        <v/>
      </c>
      <c r="AG335" t="str" cm="1">
        <f t="array" ref="AG335">IF(AJ335="","",IFERROR(RIGHT(AF335,LEN(AF335)-MAX(ISNUMBER(--MID(AF335,_xlfn.SEQUENCE(LEN(AF335)),1))*_xlfn.SEQUENCE(LEN(AF335)))),""))</f>
        <v/>
      </c>
      <c r="AH335" t="str">
        <f t="shared" si="184"/>
        <v/>
      </c>
      <c r="AI335" s="27"/>
    </row>
    <row r="336" spans="2:35" ht="14.4">
      <c r="B336" t="str">
        <f>IF(
  ISBLANK(AJ336),
  "",
  IF(
    LEFT(AF336,1)="S",
    _xlfn.XLOOKUP(LEFT(AF336,3),'MKT name rule'!$B$2:$B$522,'MKT name rule'!$C$2:$C$522,"Not found") &amp; " " &amp; AF336,
    _xlfn.XLOOKUP(LEFT(AF336,3),'MKT name rule'!$B$2:$B$522,'MKT name rule'!$C$2:$C$522,"Not found") &amp; " " &amp; AH336
  )
)</f>
        <v/>
      </c>
      <c r="C336" t="str">
        <f t="shared" si="156"/>
        <v/>
      </c>
      <c r="D336" s="20" t="str">
        <f t="shared" si="157"/>
        <v/>
      </c>
      <c r="E336" s="20" t="str">
        <f t="shared" si="158"/>
        <v/>
      </c>
      <c r="F336" t="str">
        <f t="shared" si="185"/>
        <v/>
      </c>
      <c r="G336" t="str">
        <f t="shared" si="159"/>
        <v/>
      </c>
      <c r="H336" t="str">
        <f t="shared" si="160"/>
        <v/>
      </c>
      <c r="I336" t="str">
        <f t="shared" si="161"/>
        <v/>
      </c>
      <c r="J336" t="str">
        <f t="shared" si="162"/>
        <v/>
      </c>
      <c r="K336" t="str">
        <f t="shared" si="163"/>
        <v/>
      </c>
      <c r="L336" t="str">
        <f t="shared" si="164"/>
        <v/>
      </c>
      <c r="M336" t="str">
        <f t="shared" si="165"/>
        <v/>
      </c>
      <c r="N336" t="str">
        <f t="shared" si="166"/>
        <v/>
      </c>
      <c r="O336" t="str">
        <f t="shared" si="167"/>
        <v/>
      </c>
      <c r="P336" t="str">
        <f t="shared" si="168"/>
        <v/>
      </c>
      <c r="Q336" t="str">
        <f t="shared" si="169"/>
        <v/>
      </c>
      <c r="R336" t="str">
        <f t="shared" si="170"/>
        <v/>
      </c>
      <c r="S336" t="str">
        <f t="shared" si="171"/>
        <v/>
      </c>
      <c r="T336" t="str">
        <f t="shared" si="172"/>
        <v/>
      </c>
      <c r="U336" t="str">
        <f t="shared" si="173"/>
        <v/>
      </c>
      <c r="V336" t="str">
        <f t="shared" si="174"/>
        <v/>
      </c>
      <c r="W336" t="str">
        <f t="shared" si="175"/>
        <v/>
      </c>
      <c r="X336" t="str">
        <f t="shared" si="176"/>
        <v/>
      </c>
      <c r="Y336" t="str">
        <f t="shared" si="177"/>
        <v/>
      </c>
      <c r="Z336" t="str">
        <f t="shared" si="186"/>
        <v/>
      </c>
      <c r="AA336" t="str">
        <f t="shared" si="178"/>
        <v/>
      </c>
      <c r="AB336" t="str">
        <f t="shared" si="179"/>
        <v/>
      </c>
      <c r="AC336" t="str">
        <f t="shared" si="180"/>
        <v/>
      </c>
      <c r="AD336" t="str">
        <f t="shared" si="181"/>
        <v/>
      </c>
      <c r="AE336" t="str">
        <f t="shared" si="182"/>
        <v/>
      </c>
      <c r="AF336" t="str">
        <f t="shared" si="183"/>
        <v/>
      </c>
      <c r="AG336" t="str" cm="1">
        <f t="array" ref="AG336">IF(AJ336="","",IFERROR(RIGHT(AF336,LEN(AF336)-MAX(ISNUMBER(--MID(AF336,_xlfn.SEQUENCE(LEN(AF336)),1))*_xlfn.SEQUENCE(LEN(AF336)))),""))</f>
        <v/>
      </c>
      <c r="AH336" t="str">
        <f t="shared" si="184"/>
        <v/>
      </c>
      <c r="AI336" s="27"/>
    </row>
    <row r="337" spans="2:35" ht="14.4">
      <c r="B337" t="str">
        <f>IF(
  ISBLANK(AJ337),
  "",
  IF(
    LEFT(AF337,1)="S",
    _xlfn.XLOOKUP(LEFT(AF337,3),'MKT name rule'!$B$2:$B$522,'MKT name rule'!$C$2:$C$522,"Not found") &amp; " " &amp; AF337,
    _xlfn.XLOOKUP(LEFT(AF337,3),'MKT name rule'!$B$2:$B$522,'MKT name rule'!$C$2:$C$522,"Not found") &amp; " " &amp; AH337
  )
)</f>
        <v/>
      </c>
      <c r="C337" t="str">
        <f t="shared" si="156"/>
        <v/>
      </c>
      <c r="D337" s="20" t="str">
        <f t="shared" si="157"/>
        <v/>
      </c>
      <c r="E337" s="20" t="str">
        <f t="shared" si="158"/>
        <v/>
      </c>
      <c r="F337" t="str">
        <f t="shared" si="185"/>
        <v/>
      </c>
      <c r="G337" t="str">
        <f t="shared" si="159"/>
        <v/>
      </c>
      <c r="H337" t="str">
        <f t="shared" si="160"/>
        <v/>
      </c>
      <c r="I337" t="str">
        <f t="shared" si="161"/>
        <v/>
      </c>
      <c r="J337" t="str">
        <f t="shared" si="162"/>
        <v/>
      </c>
      <c r="K337" t="str">
        <f t="shared" si="163"/>
        <v/>
      </c>
      <c r="L337" t="str">
        <f t="shared" si="164"/>
        <v/>
      </c>
      <c r="M337" t="str">
        <f t="shared" si="165"/>
        <v/>
      </c>
      <c r="N337" t="str">
        <f t="shared" si="166"/>
        <v/>
      </c>
      <c r="O337" t="str">
        <f t="shared" si="167"/>
        <v/>
      </c>
      <c r="P337" t="str">
        <f t="shared" si="168"/>
        <v/>
      </c>
      <c r="Q337" t="str">
        <f t="shared" si="169"/>
        <v/>
      </c>
      <c r="R337" t="str">
        <f t="shared" si="170"/>
        <v/>
      </c>
      <c r="S337" t="str">
        <f t="shared" si="171"/>
        <v/>
      </c>
      <c r="T337" t="str">
        <f t="shared" si="172"/>
        <v/>
      </c>
      <c r="U337" t="str">
        <f t="shared" si="173"/>
        <v/>
      </c>
      <c r="V337" t="str">
        <f t="shared" si="174"/>
        <v/>
      </c>
      <c r="W337" t="str">
        <f t="shared" si="175"/>
        <v/>
      </c>
      <c r="X337" t="str">
        <f t="shared" si="176"/>
        <v/>
      </c>
      <c r="Y337" t="str">
        <f t="shared" si="177"/>
        <v/>
      </c>
      <c r="Z337" t="str">
        <f t="shared" si="186"/>
        <v/>
      </c>
      <c r="AA337" t="str">
        <f t="shared" si="178"/>
        <v/>
      </c>
      <c r="AB337" t="str">
        <f t="shared" si="179"/>
        <v/>
      </c>
      <c r="AC337" t="str">
        <f t="shared" si="180"/>
        <v/>
      </c>
      <c r="AD337" t="str">
        <f t="shared" si="181"/>
        <v/>
      </c>
      <c r="AE337" t="str">
        <f t="shared" si="182"/>
        <v/>
      </c>
      <c r="AF337" t="str">
        <f t="shared" si="183"/>
        <v/>
      </c>
      <c r="AG337" t="str" cm="1">
        <f t="array" ref="AG337">IF(AJ337="","",IFERROR(RIGHT(AF337,LEN(AF337)-MAX(ISNUMBER(--MID(AF337,_xlfn.SEQUENCE(LEN(AF337)),1))*_xlfn.SEQUENCE(LEN(AF337)))),""))</f>
        <v/>
      </c>
      <c r="AH337" t="str">
        <f t="shared" si="184"/>
        <v/>
      </c>
      <c r="AI337" s="27"/>
    </row>
    <row r="338" spans="2:35" ht="14.4">
      <c r="B338" t="str">
        <f>IF(
  ISBLANK(AJ338),
  "",
  IF(
    LEFT(AF338,1)="S",
    _xlfn.XLOOKUP(LEFT(AF338,3),'MKT name rule'!$B$2:$B$522,'MKT name rule'!$C$2:$C$522,"Not found") &amp; " " &amp; AF338,
    _xlfn.XLOOKUP(LEFT(AF338,3),'MKT name rule'!$B$2:$B$522,'MKT name rule'!$C$2:$C$522,"Not found") &amp; " " &amp; AH338
  )
)</f>
        <v/>
      </c>
      <c r="C338" t="str">
        <f t="shared" si="156"/>
        <v/>
      </c>
      <c r="D338" s="20" t="str">
        <f t="shared" si="157"/>
        <v/>
      </c>
      <c r="E338" s="20" t="str">
        <f t="shared" si="158"/>
        <v/>
      </c>
      <c r="F338" t="str">
        <f t="shared" si="185"/>
        <v/>
      </c>
      <c r="G338" t="str">
        <f t="shared" si="159"/>
        <v/>
      </c>
      <c r="H338" t="str">
        <f t="shared" si="160"/>
        <v/>
      </c>
      <c r="I338" t="str">
        <f t="shared" si="161"/>
        <v/>
      </c>
      <c r="J338" t="str">
        <f t="shared" si="162"/>
        <v/>
      </c>
      <c r="K338" t="str">
        <f t="shared" si="163"/>
        <v/>
      </c>
      <c r="L338" t="str">
        <f t="shared" si="164"/>
        <v/>
      </c>
      <c r="M338" t="str">
        <f t="shared" si="165"/>
        <v/>
      </c>
      <c r="N338" t="str">
        <f t="shared" si="166"/>
        <v/>
      </c>
      <c r="O338" t="str">
        <f t="shared" si="167"/>
        <v/>
      </c>
      <c r="P338" t="str">
        <f t="shared" si="168"/>
        <v/>
      </c>
      <c r="Q338" t="str">
        <f t="shared" si="169"/>
        <v/>
      </c>
      <c r="R338" t="str">
        <f t="shared" si="170"/>
        <v/>
      </c>
      <c r="S338" t="str">
        <f t="shared" si="171"/>
        <v/>
      </c>
      <c r="T338" t="str">
        <f t="shared" si="172"/>
        <v/>
      </c>
      <c r="U338" t="str">
        <f t="shared" si="173"/>
        <v/>
      </c>
      <c r="V338" t="str">
        <f t="shared" si="174"/>
        <v/>
      </c>
      <c r="W338" t="str">
        <f t="shared" si="175"/>
        <v/>
      </c>
      <c r="X338" t="str">
        <f t="shared" si="176"/>
        <v/>
      </c>
      <c r="Y338" t="str">
        <f t="shared" si="177"/>
        <v/>
      </c>
      <c r="Z338" t="str">
        <f t="shared" si="186"/>
        <v/>
      </c>
      <c r="AA338" t="str">
        <f t="shared" si="178"/>
        <v/>
      </c>
      <c r="AB338" t="str">
        <f t="shared" si="179"/>
        <v/>
      </c>
      <c r="AC338" t="str">
        <f t="shared" si="180"/>
        <v/>
      </c>
      <c r="AD338" t="str">
        <f t="shared" si="181"/>
        <v/>
      </c>
      <c r="AE338" t="str">
        <f t="shared" si="182"/>
        <v/>
      </c>
      <c r="AF338" t="str">
        <f t="shared" si="183"/>
        <v/>
      </c>
      <c r="AG338" t="str" cm="1">
        <f t="array" ref="AG338">IF(AJ338="","",IFERROR(RIGHT(AF338,LEN(AF338)-MAX(ISNUMBER(--MID(AF338,_xlfn.SEQUENCE(LEN(AF338)),1))*_xlfn.SEQUENCE(LEN(AF338)))),""))</f>
        <v/>
      </c>
      <c r="AH338" t="str">
        <f t="shared" si="184"/>
        <v/>
      </c>
      <c r="AI338" s="27"/>
    </row>
    <row r="339" spans="2:35" ht="14.4">
      <c r="B339" t="str">
        <f>IF(
  ISBLANK(AJ339),
  "",
  IF(
    LEFT(AF339,1)="S",
    _xlfn.XLOOKUP(LEFT(AF339,3),'MKT name rule'!$B$2:$B$522,'MKT name rule'!$C$2:$C$522,"Not found") &amp; " " &amp; AF339,
    _xlfn.XLOOKUP(LEFT(AF339,3),'MKT name rule'!$B$2:$B$522,'MKT name rule'!$C$2:$C$522,"Not found") &amp; " " &amp; AH339
  )
)</f>
        <v/>
      </c>
      <c r="C339" t="str">
        <f t="shared" si="156"/>
        <v/>
      </c>
      <c r="D339" s="20" t="str">
        <f t="shared" si="157"/>
        <v/>
      </c>
      <c r="E339" s="20" t="str">
        <f t="shared" si="158"/>
        <v/>
      </c>
      <c r="F339" t="str">
        <f t="shared" si="185"/>
        <v/>
      </c>
      <c r="G339" t="str">
        <f t="shared" si="159"/>
        <v/>
      </c>
      <c r="H339" t="str">
        <f t="shared" si="160"/>
        <v/>
      </c>
      <c r="I339" t="str">
        <f t="shared" si="161"/>
        <v/>
      </c>
      <c r="J339" t="str">
        <f t="shared" si="162"/>
        <v/>
      </c>
      <c r="K339" t="str">
        <f t="shared" si="163"/>
        <v/>
      </c>
      <c r="L339" t="str">
        <f t="shared" si="164"/>
        <v/>
      </c>
      <c r="M339" t="str">
        <f t="shared" si="165"/>
        <v/>
      </c>
      <c r="N339" t="str">
        <f t="shared" si="166"/>
        <v/>
      </c>
      <c r="O339" t="str">
        <f t="shared" si="167"/>
        <v/>
      </c>
      <c r="P339" t="str">
        <f t="shared" si="168"/>
        <v/>
      </c>
      <c r="Q339" t="str">
        <f t="shared" si="169"/>
        <v/>
      </c>
      <c r="R339" t="str">
        <f t="shared" si="170"/>
        <v/>
      </c>
      <c r="S339" t="str">
        <f t="shared" si="171"/>
        <v/>
      </c>
      <c r="T339" t="str">
        <f t="shared" si="172"/>
        <v/>
      </c>
      <c r="U339" t="str">
        <f t="shared" si="173"/>
        <v/>
      </c>
      <c r="V339" t="str">
        <f t="shared" si="174"/>
        <v/>
      </c>
      <c r="W339" t="str">
        <f t="shared" si="175"/>
        <v/>
      </c>
      <c r="X339" t="str">
        <f t="shared" si="176"/>
        <v/>
      </c>
      <c r="Y339" t="str">
        <f t="shared" si="177"/>
        <v/>
      </c>
      <c r="Z339" t="str">
        <f t="shared" si="186"/>
        <v/>
      </c>
      <c r="AA339" t="str">
        <f t="shared" si="178"/>
        <v/>
      </c>
      <c r="AB339" t="str">
        <f t="shared" si="179"/>
        <v/>
      </c>
      <c r="AC339" t="str">
        <f t="shared" si="180"/>
        <v/>
      </c>
      <c r="AD339" t="str">
        <f t="shared" si="181"/>
        <v/>
      </c>
      <c r="AE339" t="str">
        <f t="shared" si="182"/>
        <v/>
      </c>
      <c r="AF339" t="str">
        <f t="shared" si="183"/>
        <v/>
      </c>
      <c r="AG339" t="str" cm="1">
        <f t="array" ref="AG339">IF(AJ339="","",IFERROR(RIGHT(AF339,LEN(AF339)-MAX(ISNUMBER(--MID(AF339,_xlfn.SEQUENCE(LEN(AF339)),1))*_xlfn.SEQUENCE(LEN(AF339)))),""))</f>
        <v/>
      </c>
      <c r="AH339" t="str">
        <f t="shared" si="184"/>
        <v/>
      </c>
      <c r="AI339" s="27"/>
    </row>
    <row r="340" spans="2:35" ht="14.4">
      <c r="B340" t="str">
        <f>IF(
  ISBLANK(AJ340),
  "",
  IF(
    LEFT(AF340,1)="S",
    _xlfn.XLOOKUP(LEFT(AF340,3),'MKT name rule'!$B$2:$B$522,'MKT name rule'!$C$2:$C$522,"Not found") &amp; " " &amp; AF340,
    _xlfn.XLOOKUP(LEFT(AF340,3),'MKT name rule'!$B$2:$B$522,'MKT name rule'!$C$2:$C$522,"Not found") &amp; " " &amp; AH340
  )
)</f>
        <v/>
      </c>
      <c r="C340" t="str">
        <f t="shared" si="156"/>
        <v/>
      </c>
      <c r="D340" s="20" t="str">
        <f t="shared" si="157"/>
        <v/>
      </c>
      <c r="E340" s="20" t="str">
        <f t="shared" si="158"/>
        <v/>
      </c>
      <c r="F340" t="str">
        <f t="shared" si="185"/>
        <v/>
      </c>
      <c r="G340" t="str">
        <f t="shared" si="159"/>
        <v/>
      </c>
      <c r="H340" t="str">
        <f t="shared" si="160"/>
        <v/>
      </c>
      <c r="I340" t="str">
        <f t="shared" si="161"/>
        <v/>
      </c>
      <c r="J340" t="str">
        <f t="shared" si="162"/>
        <v/>
      </c>
      <c r="K340" t="str">
        <f t="shared" si="163"/>
        <v/>
      </c>
      <c r="L340" t="str">
        <f t="shared" si="164"/>
        <v/>
      </c>
      <c r="M340" t="str">
        <f t="shared" si="165"/>
        <v/>
      </c>
      <c r="N340" t="str">
        <f t="shared" si="166"/>
        <v/>
      </c>
      <c r="O340" t="str">
        <f t="shared" si="167"/>
        <v/>
      </c>
      <c r="P340" t="str">
        <f t="shared" si="168"/>
        <v/>
      </c>
      <c r="Q340" t="str">
        <f t="shared" si="169"/>
        <v/>
      </c>
      <c r="R340" t="str">
        <f t="shared" si="170"/>
        <v/>
      </c>
      <c r="S340" t="str">
        <f t="shared" si="171"/>
        <v/>
      </c>
      <c r="T340" t="str">
        <f t="shared" si="172"/>
        <v/>
      </c>
      <c r="U340" t="str">
        <f t="shared" si="173"/>
        <v/>
      </c>
      <c r="V340" t="str">
        <f t="shared" si="174"/>
        <v/>
      </c>
      <c r="W340" t="str">
        <f t="shared" si="175"/>
        <v/>
      </c>
      <c r="X340" t="str">
        <f t="shared" si="176"/>
        <v/>
      </c>
      <c r="Y340" t="str">
        <f t="shared" si="177"/>
        <v/>
      </c>
      <c r="Z340" t="str">
        <f t="shared" si="186"/>
        <v/>
      </c>
      <c r="AA340" t="str">
        <f t="shared" si="178"/>
        <v/>
      </c>
      <c r="AB340" t="str">
        <f t="shared" si="179"/>
        <v/>
      </c>
      <c r="AC340" t="str">
        <f t="shared" si="180"/>
        <v/>
      </c>
      <c r="AD340" t="str">
        <f t="shared" si="181"/>
        <v/>
      </c>
      <c r="AE340" t="str">
        <f t="shared" si="182"/>
        <v/>
      </c>
      <c r="AF340" t="str">
        <f t="shared" si="183"/>
        <v/>
      </c>
      <c r="AG340" t="str" cm="1">
        <f t="array" ref="AG340">IF(AJ340="","",IFERROR(RIGHT(AF340,LEN(AF340)-MAX(ISNUMBER(--MID(AF340,_xlfn.SEQUENCE(LEN(AF340)),1))*_xlfn.SEQUENCE(LEN(AF340)))),""))</f>
        <v/>
      </c>
      <c r="AH340" t="str">
        <f t="shared" si="184"/>
        <v/>
      </c>
      <c r="AI340" s="27"/>
    </row>
    <row r="341" spans="2:35" ht="14.4">
      <c r="B341" t="str">
        <f>IF(
  ISBLANK(AJ341),
  "",
  IF(
    LEFT(AF341,1)="S",
    _xlfn.XLOOKUP(LEFT(AF341,3),'MKT name rule'!$B$2:$B$522,'MKT name rule'!$C$2:$C$522,"Not found") &amp; " " &amp; AF341,
    _xlfn.XLOOKUP(LEFT(AF341,3),'MKT name rule'!$B$2:$B$522,'MKT name rule'!$C$2:$C$522,"Not found") &amp; " " &amp; AH341
  )
)</f>
        <v/>
      </c>
      <c r="C341" t="str">
        <f t="shared" si="156"/>
        <v/>
      </c>
      <c r="D341" s="20" t="str">
        <f t="shared" si="157"/>
        <v/>
      </c>
      <c r="E341" s="20" t="str">
        <f t="shared" si="158"/>
        <v/>
      </c>
      <c r="F341" t="str">
        <f t="shared" si="185"/>
        <v/>
      </c>
      <c r="G341" t="str">
        <f t="shared" si="159"/>
        <v/>
      </c>
      <c r="H341" t="str">
        <f t="shared" si="160"/>
        <v/>
      </c>
      <c r="I341" t="str">
        <f t="shared" si="161"/>
        <v/>
      </c>
      <c r="J341" t="str">
        <f t="shared" si="162"/>
        <v/>
      </c>
      <c r="K341" t="str">
        <f t="shared" si="163"/>
        <v/>
      </c>
      <c r="L341" t="str">
        <f t="shared" si="164"/>
        <v/>
      </c>
      <c r="M341" t="str">
        <f t="shared" si="165"/>
        <v/>
      </c>
      <c r="N341" t="str">
        <f t="shared" si="166"/>
        <v/>
      </c>
      <c r="O341" t="str">
        <f t="shared" si="167"/>
        <v/>
      </c>
      <c r="P341" t="str">
        <f t="shared" si="168"/>
        <v/>
      </c>
      <c r="Q341" t="str">
        <f t="shared" si="169"/>
        <v/>
      </c>
      <c r="R341" t="str">
        <f t="shared" si="170"/>
        <v/>
      </c>
      <c r="S341" t="str">
        <f t="shared" si="171"/>
        <v/>
      </c>
      <c r="T341" t="str">
        <f t="shared" si="172"/>
        <v/>
      </c>
      <c r="U341" t="str">
        <f t="shared" si="173"/>
        <v/>
      </c>
      <c r="V341" t="str">
        <f t="shared" si="174"/>
        <v/>
      </c>
      <c r="W341" t="str">
        <f t="shared" si="175"/>
        <v/>
      </c>
      <c r="X341" t="str">
        <f t="shared" si="176"/>
        <v/>
      </c>
      <c r="Y341" t="str">
        <f t="shared" si="177"/>
        <v/>
      </c>
      <c r="Z341" t="str">
        <f t="shared" si="186"/>
        <v/>
      </c>
      <c r="AA341" t="str">
        <f t="shared" si="178"/>
        <v/>
      </c>
      <c r="AB341" t="str">
        <f t="shared" si="179"/>
        <v/>
      </c>
      <c r="AC341" t="str">
        <f t="shared" si="180"/>
        <v/>
      </c>
      <c r="AD341" t="str">
        <f t="shared" si="181"/>
        <v/>
      </c>
      <c r="AE341" t="str">
        <f t="shared" si="182"/>
        <v/>
      </c>
      <c r="AF341" t="str">
        <f t="shared" si="183"/>
        <v/>
      </c>
      <c r="AG341" t="str" cm="1">
        <f t="array" ref="AG341">IF(AJ341="","",IFERROR(RIGHT(AF341,LEN(AF341)-MAX(ISNUMBER(--MID(AF341,_xlfn.SEQUENCE(LEN(AF341)),1))*_xlfn.SEQUENCE(LEN(AF341)))),""))</f>
        <v/>
      </c>
      <c r="AH341" t="str">
        <f t="shared" si="184"/>
        <v/>
      </c>
      <c r="AI341" s="27"/>
    </row>
    <row r="342" spans="2:35" ht="14.4">
      <c r="B342" t="str">
        <f>IF(
  ISBLANK(AJ342),
  "",
  IF(
    LEFT(AF342,1)="S",
    _xlfn.XLOOKUP(LEFT(AF342,3),'MKT name rule'!$B$2:$B$522,'MKT name rule'!$C$2:$C$522,"Not found") &amp; " " &amp; AF342,
    _xlfn.XLOOKUP(LEFT(AF342,3),'MKT name rule'!$B$2:$B$522,'MKT name rule'!$C$2:$C$522,"Not found") &amp; " " &amp; AH342
  )
)</f>
        <v/>
      </c>
      <c r="C342" t="str">
        <f t="shared" si="156"/>
        <v/>
      </c>
      <c r="D342" s="20" t="str">
        <f t="shared" si="157"/>
        <v/>
      </c>
      <c r="E342" s="20" t="str">
        <f t="shared" si="158"/>
        <v/>
      </c>
      <c r="F342" t="str">
        <f t="shared" si="185"/>
        <v/>
      </c>
      <c r="G342" t="str">
        <f t="shared" si="159"/>
        <v/>
      </c>
      <c r="H342" t="str">
        <f t="shared" si="160"/>
        <v/>
      </c>
      <c r="I342" t="str">
        <f t="shared" si="161"/>
        <v/>
      </c>
      <c r="J342" t="str">
        <f t="shared" si="162"/>
        <v/>
      </c>
      <c r="K342" t="str">
        <f t="shared" si="163"/>
        <v/>
      </c>
      <c r="L342" t="str">
        <f t="shared" si="164"/>
        <v/>
      </c>
      <c r="M342" t="str">
        <f t="shared" si="165"/>
        <v/>
      </c>
      <c r="N342" t="str">
        <f t="shared" si="166"/>
        <v/>
      </c>
      <c r="O342" t="str">
        <f t="shared" si="167"/>
        <v/>
      </c>
      <c r="P342" t="str">
        <f t="shared" si="168"/>
        <v/>
      </c>
      <c r="Q342" t="str">
        <f t="shared" si="169"/>
        <v/>
      </c>
      <c r="R342" t="str">
        <f t="shared" si="170"/>
        <v/>
      </c>
      <c r="S342" t="str">
        <f t="shared" si="171"/>
        <v/>
      </c>
      <c r="T342" t="str">
        <f t="shared" si="172"/>
        <v/>
      </c>
      <c r="U342" t="str">
        <f t="shared" si="173"/>
        <v/>
      </c>
      <c r="V342" t="str">
        <f t="shared" si="174"/>
        <v/>
      </c>
      <c r="W342" t="str">
        <f t="shared" si="175"/>
        <v/>
      </c>
      <c r="X342" t="str">
        <f t="shared" si="176"/>
        <v/>
      </c>
      <c r="Y342" t="str">
        <f t="shared" si="177"/>
        <v/>
      </c>
      <c r="Z342" t="str">
        <f t="shared" si="186"/>
        <v/>
      </c>
      <c r="AA342" t="str">
        <f t="shared" si="178"/>
        <v/>
      </c>
      <c r="AB342" t="str">
        <f t="shared" si="179"/>
        <v/>
      </c>
      <c r="AC342" t="str">
        <f t="shared" si="180"/>
        <v/>
      </c>
      <c r="AD342" t="str">
        <f t="shared" si="181"/>
        <v/>
      </c>
      <c r="AE342" t="str">
        <f t="shared" si="182"/>
        <v/>
      </c>
      <c r="AF342" t="str">
        <f t="shared" si="183"/>
        <v/>
      </c>
      <c r="AG342" t="str" cm="1">
        <f t="array" ref="AG342">IF(AJ342="","",IFERROR(RIGHT(AF342,LEN(AF342)-MAX(ISNUMBER(--MID(AF342,_xlfn.SEQUENCE(LEN(AF342)),1))*_xlfn.SEQUENCE(LEN(AF342)))),""))</f>
        <v/>
      </c>
      <c r="AH342" t="str">
        <f t="shared" si="184"/>
        <v/>
      </c>
      <c r="AI342" s="27"/>
    </row>
    <row r="343" spans="2:35" ht="14.4">
      <c r="B343" t="str">
        <f>IF(
  ISBLANK(AJ343),
  "",
  IF(
    LEFT(AF343,1)="S",
    _xlfn.XLOOKUP(LEFT(AF343,3),'MKT name rule'!$B$2:$B$522,'MKT name rule'!$C$2:$C$522,"Not found") &amp; " " &amp; AF343,
    _xlfn.XLOOKUP(LEFT(AF343,3),'MKT name rule'!$B$2:$B$522,'MKT name rule'!$C$2:$C$522,"Not found") &amp; " " &amp; AH343
  )
)</f>
        <v/>
      </c>
      <c r="C343" t="str">
        <f t="shared" si="156"/>
        <v/>
      </c>
      <c r="D343" s="20" t="str">
        <f t="shared" si="157"/>
        <v/>
      </c>
      <c r="E343" s="20" t="str">
        <f t="shared" si="158"/>
        <v/>
      </c>
      <c r="F343" t="str">
        <f t="shared" si="185"/>
        <v/>
      </c>
      <c r="G343" t="str">
        <f t="shared" si="159"/>
        <v/>
      </c>
      <c r="H343" t="str">
        <f t="shared" si="160"/>
        <v/>
      </c>
      <c r="I343" t="str">
        <f t="shared" si="161"/>
        <v/>
      </c>
      <c r="J343" t="str">
        <f t="shared" si="162"/>
        <v/>
      </c>
      <c r="K343" t="str">
        <f t="shared" si="163"/>
        <v/>
      </c>
      <c r="L343" t="str">
        <f t="shared" si="164"/>
        <v/>
      </c>
      <c r="M343" t="str">
        <f t="shared" si="165"/>
        <v/>
      </c>
      <c r="N343" t="str">
        <f t="shared" si="166"/>
        <v/>
      </c>
      <c r="O343" t="str">
        <f t="shared" si="167"/>
        <v/>
      </c>
      <c r="P343" t="str">
        <f t="shared" si="168"/>
        <v/>
      </c>
      <c r="Q343" t="str">
        <f t="shared" si="169"/>
        <v/>
      </c>
      <c r="R343" t="str">
        <f t="shared" si="170"/>
        <v/>
      </c>
      <c r="S343" t="str">
        <f t="shared" si="171"/>
        <v/>
      </c>
      <c r="T343" t="str">
        <f t="shared" si="172"/>
        <v/>
      </c>
      <c r="U343" t="str">
        <f t="shared" si="173"/>
        <v/>
      </c>
      <c r="V343" t="str">
        <f t="shared" si="174"/>
        <v/>
      </c>
      <c r="W343" t="str">
        <f t="shared" si="175"/>
        <v/>
      </c>
      <c r="X343" t="str">
        <f t="shared" si="176"/>
        <v/>
      </c>
      <c r="Y343" t="str">
        <f t="shared" si="177"/>
        <v/>
      </c>
      <c r="Z343" t="str">
        <f t="shared" si="186"/>
        <v/>
      </c>
      <c r="AA343" t="str">
        <f t="shared" si="178"/>
        <v/>
      </c>
      <c r="AB343" t="str">
        <f t="shared" si="179"/>
        <v/>
      </c>
      <c r="AC343" t="str">
        <f t="shared" si="180"/>
        <v/>
      </c>
      <c r="AD343" t="str">
        <f t="shared" si="181"/>
        <v/>
      </c>
      <c r="AE343" t="str">
        <f t="shared" si="182"/>
        <v/>
      </c>
      <c r="AF343" t="str">
        <f t="shared" si="183"/>
        <v/>
      </c>
      <c r="AG343" t="str" cm="1">
        <f t="array" ref="AG343">IF(AJ343="","",IFERROR(RIGHT(AF343,LEN(AF343)-MAX(ISNUMBER(--MID(AF343,_xlfn.SEQUENCE(LEN(AF343)),1))*_xlfn.SEQUENCE(LEN(AF343)))),""))</f>
        <v/>
      </c>
      <c r="AH343" t="str">
        <f t="shared" si="184"/>
        <v/>
      </c>
      <c r="AI343" s="27"/>
    </row>
    <row r="344" spans="2:35" ht="14.4">
      <c r="B344" t="str">
        <f>IF(
  ISBLANK(AJ344),
  "",
  IF(
    LEFT(AF344,1)="S",
    _xlfn.XLOOKUP(LEFT(AF344,3),'MKT name rule'!$B$2:$B$522,'MKT name rule'!$C$2:$C$522,"Not found") &amp; " " &amp; AF344,
    _xlfn.XLOOKUP(LEFT(AF344,3),'MKT name rule'!$B$2:$B$522,'MKT name rule'!$C$2:$C$522,"Not found") &amp; " " &amp; AH344
  )
)</f>
        <v/>
      </c>
      <c r="C344" t="str">
        <f t="shared" si="156"/>
        <v/>
      </c>
      <c r="D344" s="20" t="str">
        <f t="shared" si="157"/>
        <v/>
      </c>
      <c r="E344" s="20" t="str">
        <f t="shared" si="158"/>
        <v/>
      </c>
      <c r="F344" t="str">
        <f t="shared" si="185"/>
        <v/>
      </c>
      <c r="G344" t="str">
        <f t="shared" si="159"/>
        <v/>
      </c>
      <c r="H344" t="str">
        <f t="shared" si="160"/>
        <v/>
      </c>
      <c r="I344" t="str">
        <f t="shared" si="161"/>
        <v/>
      </c>
      <c r="J344" t="str">
        <f t="shared" si="162"/>
        <v/>
      </c>
      <c r="K344" t="str">
        <f t="shared" si="163"/>
        <v/>
      </c>
      <c r="L344" t="str">
        <f t="shared" si="164"/>
        <v/>
      </c>
      <c r="M344" t="str">
        <f t="shared" si="165"/>
        <v/>
      </c>
      <c r="N344" t="str">
        <f t="shared" si="166"/>
        <v/>
      </c>
      <c r="O344" t="str">
        <f t="shared" si="167"/>
        <v/>
      </c>
      <c r="P344" t="str">
        <f t="shared" si="168"/>
        <v/>
      </c>
      <c r="Q344" t="str">
        <f t="shared" si="169"/>
        <v/>
      </c>
      <c r="R344" t="str">
        <f t="shared" si="170"/>
        <v/>
      </c>
      <c r="S344" t="str">
        <f t="shared" si="171"/>
        <v/>
      </c>
      <c r="T344" t="str">
        <f t="shared" si="172"/>
        <v/>
      </c>
      <c r="U344" t="str">
        <f t="shared" si="173"/>
        <v/>
      </c>
      <c r="V344" t="str">
        <f t="shared" si="174"/>
        <v/>
      </c>
      <c r="W344" t="str">
        <f t="shared" si="175"/>
        <v/>
      </c>
      <c r="X344" t="str">
        <f t="shared" si="176"/>
        <v/>
      </c>
      <c r="Y344" t="str">
        <f t="shared" si="177"/>
        <v/>
      </c>
      <c r="Z344" t="str">
        <f t="shared" si="186"/>
        <v/>
      </c>
      <c r="AA344" t="str">
        <f t="shared" si="178"/>
        <v/>
      </c>
      <c r="AB344" t="str">
        <f t="shared" si="179"/>
        <v/>
      </c>
      <c r="AC344" t="str">
        <f t="shared" si="180"/>
        <v/>
      </c>
      <c r="AD344" t="str">
        <f t="shared" si="181"/>
        <v/>
      </c>
      <c r="AE344" t="str">
        <f t="shared" si="182"/>
        <v/>
      </c>
      <c r="AF344" t="str">
        <f t="shared" si="183"/>
        <v/>
      </c>
      <c r="AG344" t="str" cm="1">
        <f t="array" ref="AG344">IF(AJ344="","",IFERROR(RIGHT(AF344,LEN(AF344)-MAX(ISNUMBER(--MID(AF344,_xlfn.SEQUENCE(LEN(AF344)),1))*_xlfn.SEQUENCE(LEN(AF344)))),""))</f>
        <v/>
      </c>
      <c r="AH344" t="str">
        <f t="shared" si="184"/>
        <v/>
      </c>
      <c r="AI344" s="27"/>
    </row>
    <row r="345" spans="2:35" ht="14.4">
      <c r="B345" t="str">
        <f>IF(
  ISBLANK(AJ345),
  "",
  IF(
    LEFT(AF345,1)="S",
    _xlfn.XLOOKUP(LEFT(AF345,3),'MKT name rule'!$B$2:$B$522,'MKT name rule'!$C$2:$C$522,"Not found") &amp; " " &amp; AF345,
    _xlfn.XLOOKUP(LEFT(AF345,3),'MKT name rule'!$B$2:$B$522,'MKT name rule'!$C$2:$C$522,"Not found") &amp; " " &amp; AH345
  )
)</f>
        <v/>
      </c>
      <c r="C345" t="str">
        <f t="shared" si="156"/>
        <v/>
      </c>
      <c r="D345" s="20" t="str">
        <f t="shared" si="157"/>
        <v/>
      </c>
      <c r="E345" s="20" t="str">
        <f t="shared" si="158"/>
        <v/>
      </c>
      <c r="F345" t="str">
        <f t="shared" si="185"/>
        <v/>
      </c>
      <c r="G345" t="str">
        <f t="shared" si="159"/>
        <v/>
      </c>
      <c r="H345" t="str">
        <f t="shared" si="160"/>
        <v/>
      </c>
      <c r="I345" t="str">
        <f t="shared" si="161"/>
        <v/>
      </c>
      <c r="J345" t="str">
        <f t="shared" si="162"/>
        <v/>
      </c>
      <c r="K345" t="str">
        <f t="shared" si="163"/>
        <v/>
      </c>
      <c r="L345" t="str">
        <f t="shared" si="164"/>
        <v/>
      </c>
      <c r="M345" t="str">
        <f t="shared" si="165"/>
        <v/>
      </c>
      <c r="N345" t="str">
        <f t="shared" si="166"/>
        <v/>
      </c>
      <c r="O345" t="str">
        <f t="shared" si="167"/>
        <v/>
      </c>
      <c r="P345" t="str">
        <f t="shared" si="168"/>
        <v/>
      </c>
      <c r="Q345" t="str">
        <f t="shared" si="169"/>
        <v/>
      </c>
      <c r="R345" t="str">
        <f t="shared" si="170"/>
        <v/>
      </c>
      <c r="S345" t="str">
        <f t="shared" si="171"/>
        <v/>
      </c>
      <c r="T345" t="str">
        <f t="shared" si="172"/>
        <v/>
      </c>
      <c r="U345" t="str">
        <f t="shared" si="173"/>
        <v/>
      </c>
      <c r="V345" t="str">
        <f t="shared" si="174"/>
        <v/>
      </c>
      <c r="W345" t="str">
        <f t="shared" si="175"/>
        <v/>
      </c>
      <c r="X345" t="str">
        <f t="shared" si="176"/>
        <v/>
      </c>
      <c r="Y345" t="str">
        <f t="shared" si="177"/>
        <v/>
      </c>
      <c r="Z345" t="str">
        <f t="shared" si="186"/>
        <v/>
      </c>
      <c r="AA345" t="str">
        <f t="shared" si="178"/>
        <v/>
      </c>
      <c r="AB345" t="str">
        <f t="shared" si="179"/>
        <v/>
      </c>
      <c r="AC345" t="str">
        <f t="shared" si="180"/>
        <v/>
      </c>
      <c r="AD345" t="str">
        <f t="shared" si="181"/>
        <v/>
      </c>
      <c r="AE345" t="str">
        <f t="shared" si="182"/>
        <v/>
      </c>
      <c r="AF345" t="str">
        <f t="shared" si="183"/>
        <v/>
      </c>
      <c r="AG345" t="str" cm="1">
        <f t="array" ref="AG345">IF(AJ345="","",IFERROR(RIGHT(AF345,LEN(AF345)-MAX(ISNUMBER(--MID(AF345,_xlfn.SEQUENCE(LEN(AF345)),1))*_xlfn.SEQUENCE(LEN(AF345)))),""))</f>
        <v/>
      </c>
      <c r="AH345" t="str">
        <f t="shared" si="184"/>
        <v/>
      </c>
      <c r="AI345" s="27"/>
    </row>
    <row r="346" spans="2:35" ht="14.4">
      <c r="B346" t="str">
        <f>IF(
  ISBLANK(AJ346),
  "",
  IF(
    LEFT(AF346,1)="S",
    _xlfn.XLOOKUP(LEFT(AF346,3),'MKT name rule'!$B$2:$B$522,'MKT name rule'!$C$2:$C$522,"Not found") &amp; " " &amp; AF346,
    _xlfn.XLOOKUP(LEFT(AF346,3),'MKT name rule'!$B$2:$B$522,'MKT name rule'!$C$2:$C$522,"Not found") &amp; " " &amp; AH346
  )
)</f>
        <v/>
      </c>
      <c r="C346" t="str">
        <f t="shared" si="156"/>
        <v/>
      </c>
      <c r="D346" s="20" t="str">
        <f t="shared" si="157"/>
        <v/>
      </c>
      <c r="E346" s="20" t="str">
        <f t="shared" si="158"/>
        <v/>
      </c>
      <c r="F346" t="str">
        <f t="shared" si="185"/>
        <v/>
      </c>
      <c r="G346" t="str">
        <f t="shared" si="159"/>
        <v/>
      </c>
      <c r="H346" t="str">
        <f t="shared" si="160"/>
        <v/>
      </c>
      <c r="I346" t="str">
        <f t="shared" si="161"/>
        <v/>
      </c>
      <c r="J346" t="str">
        <f t="shared" si="162"/>
        <v/>
      </c>
      <c r="K346" t="str">
        <f t="shared" si="163"/>
        <v/>
      </c>
      <c r="L346" t="str">
        <f t="shared" si="164"/>
        <v/>
      </c>
      <c r="M346" t="str">
        <f t="shared" si="165"/>
        <v/>
      </c>
      <c r="N346" t="str">
        <f t="shared" si="166"/>
        <v/>
      </c>
      <c r="O346" t="str">
        <f t="shared" si="167"/>
        <v/>
      </c>
      <c r="P346" t="str">
        <f t="shared" si="168"/>
        <v/>
      </c>
      <c r="Q346" t="str">
        <f t="shared" si="169"/>
        <v/>
      </c>
      <c r="R346" t="str">
        <f t="shared" si="170"/>
        <v/>
      </c>
      <c r="S346" t="str">
        <f t="shared" si="171"/>
        <v/>
      </c>
      <c r="T346" t="str">
        <f t="shared" si="172"/>
        <v/>
      </c>
      <c r="U346" t="str">
        <f t="shared" si="173"/>
        <v/>
      </c>
      <c r="V346" t="str">
        <f t="shared" si="174"/>
        <v/>
      </c>
      <c r="W346" t="str">
        <f t="shared" si="175"/>
        <v/>
      </c>
      <c r="X346" t="str">
        <f t="shared" si="176"/>
        <v/>
      </c>
      <c r="Y346" t="str">
        <f t="shared" si="177"/>
        <v/>
      </c>
      <c r="Z346" t="str">
        <f t="shared" si="186"/>
        <v/>
      </c>
      <c r="AA346" t="str">
        <f t="shared" si="178"/>
        <v/>
      </c>
      <c r="AB346" t="str">
        <f t="shared" si="179"/>
        <v/>
      </c>
      <c r="AC346" t="str">
        <f t="shared" si="180"/>
        <v/>
      </c>
      <c r="AD346" t="str">
        <f t="shared" si="181"/>
        <v/>
      </c>
      <c r="AE346" t="str">
        <f t="shared" si="182"/>
        <v/>
      </c>
      <c r="AF346" t="str">
        <f t="shared" si="183"/>
        <v/>
      </c>
      <c r="AG346" t="str" cm="1">
        <f t="array" ref="AG346">IF(AJ346="","",IFERROR(RIGHT(AF346,LEN(AF346)-MAX(ISNUMBER(--MID(AF346,_xlfn.SEQUENCE(LEN(AF346)),1))*_xlfn.SEQUENCE(LEN(AF346)))),""))</f>
        <v/>
      </c>
      <c r="AH346" t="str">
        <f t="shared" si="184"/>
        <v/>
      </c>
      <c r="AI346" s="27"/>
    </row>
    <row r="347" spans="2:35" ht="14.4">
      <c r="B347" t="str">
        <f>IF(
  ISBLANK(AJ347),
  "",
  IF(
    LEFT(AF347,1)="S",
    _xlfn.XLOOKUP(LEFT(AF347,3),'MKT name rule'!$B$2:$B$522,'MKT name rule'!$C$2:$C$522,"Not found") &amp; " " &amp; AF347,
    _xlfn.XLOOKUP(LEFT(AF347,3),'MKT name rule'!$B$2:$B$522,'MKT name rule'!$C$2:$C$522,"Not found") &amp; " " &amp; AH347
  )
)</f>
        <v/>
      </c>
      <c r="C347" t="str">
        <f t="shared" si="156"/>
        <v/>
      </c>
      <c r="D347" s="20" t="str">
        <f t="shared" si="157"/>
        <v/>
      </c>
      <c r="E347" s="20" t="str">
        <f t="shared" si="158"/>
        <v/>
      </c>
      <c r="F347" t="str">
        <f t="shared" si="185"/>
        <v/>
      </c>
      <c r="G347" t="str">
        <f t="shared" si="159"/>
        <v/>
      </c>
      <c r="H347" t="str">
        <f t="shared" si="160"/>
        <v/>
      </c>
      <c r="I347" t="str">
        <f t="shared" si="161"/>
        <v/>
      </c>
      <c r="J347" t="str">
        <f t="shared" si="162"/>
        <v/>
      </c>
      <c r="K347" t="str">
        <f t="shared" si="163"/>
        <v/>
      </c>
      <c r="L347" t="str">
        <f t="shared" si="164"/>
        <v/>
      </c>
      <c r="M347" t="str">
        <f t="shared" si="165"/>
        <v/>
      </c>
      <c r="N347" t="str">
        <f t="shared" si="166"/>
        <v/>
      </c>
      <c r="O347" t="str">
        <f t="shared" si="167"/>
        <v/>
      </c>
      <c r="P347" t="str">
        <f t="shared" si="168"/>
        <v/>
      </c>
      <c r="Q347" t="str">
        <f t="shared" si="169"/>
        <v/>
      </c>
      <c r="R347" t="str">
        <f t="shared" si="170"/>
        <v/>
      </c>
      <c r="S347" t="str">
        <f t="shared" si="171"/>
        <v/>
      </c>
      <c r="T347" t="str">
        <f t="shared" si="172"/>
        <v/>
      </c>
      <c r="U347" t="str">
        <f t="shared" si="173"/>
        <v/>
      </c>
      <c r="V347" t="str">
        <f t="shared" si="174"/>
        <v/>
      </c>
      <c r="W347" t="str">
        <f t="shared" si="175"/>
        <v/>
      </c>
      <c r="X347" t="str">
        <f t="shared" si="176"/>
        <v/>
      </c>
      <c r="Y347" t="str">
        <f t="shared" si="177"/>
        <v/>
      </c>
      <c r="Z347" t="str">
        <f t="shared" si="186"/>
        <v/>
      </c>
      <c r="AA347" t="str">
        <f t="shared" si="178"/>
        <v/>
      </c>
      <c r="AB347" t="str">
        <f t="shared" si="179"/>
        <v/>
      </c>
      <c r="AC347" t="str">
        <f t="shared" si="180"/>
        <v/>
      </c>
      <c r="AD347" t="str">
        <f t="shared" si="181"/>
        <v/>
      </c>
      <c r="AE347" t="str">
        <f t="shared" si="182"/>
        <v/>
      </c>
      <c r="AF347" t="str">
        <f t="shared" si="183"/>
        <v/>
      </c>
      <c r="AG347" t="str" cm="1">
        <f t="array" ref="AG347">IF(AJ347="","",IFERROR(RIGHT(AF347,LEN(AF347)-MAX(ISNUMBER(--MID(AF347,_xlfn.SEQUENCE(LEN(AF347)),1))*_xlfn.SEQUENCE(LEN(AF347)))),""))</f>
        <v/>
      </c>
      <c r="AH347" t="str">
        <f t="shared" si="184"/>
        <v/>
      </c>
      <c r="AI347" s="27"/>
    </row>
    <row r="348" spans="2:35" ht="14.4">
      <c r="B348" t="str">
        <f>IF(
  ISBLANK(AJ348),
  "",
  IF(
    LEFT(AF348,1)="S",
    _xlfn.XLOOKUP(LEFT(AF348,3),'MKT name rule'!$B$2:$B$522,'MKT name rule'!$C$2:$C$522,"Not found") &amp; " " &amp; AF348,
    _xlfn.XLOOKUP(LEFT(AF348,3),'MKT name rule'!$B$2:$B$522,'MKT name rule'!$C$2:$C$522,"Not found") &amp; " " &amp; AH348
  )
)</f>
        <v/>
      </c>
      <c r="C348" t="str">
        <f t="shared" si="156"/>
        <v/>
      </c>
      <c r="D348" s="20" t="str">
        <f t="shared" si="157"/>
        <v/>
      </c>
      <c r="E348" s="20" t="str">
        <f t="shared" si="158"/>
        <v/>
      </c>
      <c r="F348" t="str">
        <f t="shared" si="185"/>
        <v/>
      </c>
      <c r="G348" t="str">
        <f t="shared" si="159"/>
        <v/>
      </c>
      <c r="H348" t="str">
        <f t="shared" si="160"/>
        <v/>
      </c>
      <c r="I348" t="str">
        <f t="shared" si="161"/>
        <v/>
      </c>
      <c r="J348" t="str">
        <f t="shared" si="162"/>
        <v/>
      </c>
      <c r="K348" t="str">
        <f t="shared" si="163"/>
        <v/>
      </c>
      <c r="L348" t="str">
        <f t="shared" si="164"/>
        <v/>
      </c>
      <c r="M348" t="str">
        <f t="shared" si="165"/>
        <v/>
      </c>
      <c r="N348" t="str">
        <f t="shared" si="166"/>
        <v/>
      </c>
      <c r="O348" t="str">
        <f t="shared" si="167"/>
        <v/>
      </c>
      <c r="P348" t="str">
        <f t="shared" si="168"/>
        <v/>
      </c>
      <c r="Q348" t="str">
        <f t="shared" si="169"/>
        <v/>
      </c>
      <c r="R348" t="str">
        <f t="shared" si="170"/>
        <v/>
      </c>
      <c r="S348" t="str">
        <f t="shared" si="171"/>
        <v/>
      </c>
      <c r="T348" t="str">
        <f t="shared" si="172"/>
        <v/>
      </c>
      <c r="U348" t="str">
        <f t="shared" si="173"/>
        <v/>
      </c>
      <c r="V348" t="str">
        <f t="shared" si="174"/>
        <v/>
      </c>
      <c r="W348" t="str">
        <f t="shared" si="175"/>
        <v/>
      </c>
      <c r="X348" t="str">
        <f t="shared" si="176"/>
        <v/>
      </c>
      <c r="Y348" t="str">
        <f t="shared" si="177"/>
        <v/>
      </c>
      <c r="Z348" t="str">
        <f t="shared" si="186"/>
        <v/>
      </c>
      <c r="AA348" t="str">
        <f t="shared" si="178"/>
        <v/>
      </c>
      <c r="AB348" t="str">
        <f t="shared" si="179"/>
        <v/>
      </c>
      <c r="AC348" t="str">
        <f t="shared" si="180"/>
        <v/>
      </c>
      <c r="AD348" t="str">
        <f t="shared" si="181"/>
        <v/>
      </c>
      <c r="AE348" t="str">
        <f t="shared" si="182"/>
        <v/>
      </c>
      <c r="AF348" t="str">
        <f t="shared" si="183"/>
        <v/>
      </c>
      <c r="AG348" t="str" cm="1">
        <f t="array" ref="AG348">IF(AJ348="","",IFERROR(RIGHT(AF348,LEN(AF348)-MAX(ISNUMBER(--MID(AF348,_xlfn.SEQUENCE(LEN(AF348)),1))*_xlfn.SEQUENCE(LEN(AF348)))),""))</f>
        <v/>
      </c>
      <c r="AH348" t="str">
        <f t="shared" si="184"/>
        <v/>
      </c>
      <c r="AI348" s="27"/>
    </row>
    <row r="349" spans="2:35" ht="14.4">
      <c r="B349" t="str">
        <f>IF(
  ISBLANK(AJ349),
  "",
  IF(
    LEFT(AF349,1)="S",
    _xlfn.XLOOKUP(LEFT(AF349,3),'MKT name rule'!$B$2:$B$522,'MKT name rule'!$C$2:$C$522,"Not found") &amp; " " &amp; AF349,
    _xlfn.XLOOKUP(LEFT(AF349,3),'MKT name rule'!$B$2:$B$522,'MKT name rule'!$C$2:$C$522,"Not found") &amp; " " &amp; AH349
  )
)</f>
        <v/>
      </c>
      <c r="C349" t="str">
        <f t="shared" si="156"/>
        <v/>
      </c>
      <c r="D349" s="20" t="str">
        <f t="shared" si="157"/>
        <v/>
      </c>
      <c r="E349" s="20" t="str">
        <f t="shared" si="158"/>
        <v/>
      </c>
      <c r="F349" t="str">
        <f t="shared" si="185"/>
        <v/>
      </c>
      <c r="G349" t="str">
        <f t="shared" si="159"/>
        <v/>
      </c>
      <c r="H349" t="str">
        <f t="shared" si="160"/>
        <v/>
      </c>
      <c r="I349" t="str">
        <f t="shared" si="161"/>
        <v/>
      </c>
      <c r="J349" t="str">
        <f t="shared" si="162"/>
        <v/>
      </c>
      <c r="K349" t="str">
        <f t="shared" si="163"/>
        <v/>
      </c>
      <c r="L349" t="str">
        <f t="shared" si="164"/>
        <v/>
      </c>
      <c r="M349" t="str">
        <f t="shared" si="165"/>
        <v/>
      </c>
      <c r="N349" t="str">
        <f t="shared" si="166"/>
        <v/>
      </c>
      <c r="O349" t="str">
        <f t="shared" si="167"/>
        <v/>
      </c>
      <c r="P349" t="str">
        <f t="shared" si="168"/>
        <v/>
      </c>
      <c r="Q349" t="str">
        <f t="shared" si="169"/>
        <v/>
      </c>
      <c r="R349" t="str">
        <f t="shared" si="170"/>
        <v/>
      </c>
      <c r="S349" t="str">
        <f t="shared" si="171"/>
        <v/>
      </c>
      <c r="T349" t="str">
        <f t="shared" si="172"/>
        <v/>
      </c>
      <c r="U349" t="str">
        <f t="shared" si="173"/>
        <v/>
      </c>
      <c r="V349" t="str">
        <f t="shared" si="174"/>
        <v/>
      </c>
      <c r="W349" t="str">
        <f t="shared" si="175"/>
        <v/>
      </c>
      <c r="X349" t="str">
        <f t="shared" si="176"/>
        <v/>
      </c>
      <c r="Y349" t="str">
        <f t="shared" si="177"/>
        <v/>
      </c>
      <c r="Z349" t="str">
        <f t="shared" si="186"/>
        <v/>
      </c>
      <c r="AA349" t="str">
        <f t="shared" si="178"/>
        <v/>
      </c>
      <c r="AB349" t="str">
        <f t="shared" si="179"/>
        <v/>
      </c>
      <c r="AC349" t="str">
        <f t="shared" si="180"/>
        <v/>
      </c>
      <c r="AD349" t="str">
        <f t="shared" si="181"/>
        <v/>
      </c>
      <c r="AE349" t="str">
        <f t="shared" si="182"/>
        <v/>
      </c>
      <c r="AF349" t="str">
        <f t="shared" si="183"/>
        <v/>
      </c>
      <c r="AG349" t="str" cm="1">
        <f t="array" ref="AG349">IF(AJ349="","",IFERROR(RIGHT(AF349,LEN(AF349)-MAX(ISNUMBER(--MID(AF349,_xlfn.SEQUENCE(LEN(AF349)),1))*_xlfn.SEQUENCE(LEN(AF349)))),""))</f>
        <v/>
      </c>
      <c r="AH349" t="str">
        <f t="shared" si="184"/>
        <v/>
      </c>
      <c r="AI349" s="27"/>
    </row>
    <row r="350" spans="2:35" ht="14.4">
      <c r="B350" t="str">
        <f>IF(
  ISBLANK(AJ350),
  "",
  IF(
    LEFT(AF350,1)="S",
    _xlfn.XLOOKUP(LEFT(AF350,3),'MKT name rule'!$B$2:$B$522,'MKT name rule'!$C$2:$C$522,"Not found") &amp; " " &amp; AF350,
    _xlfn.XLOOKUP(LEFT(AF350,3),'MKT name rule'!$B$2:$B$522,'MKT name rule'!$C$2:$C$522,"Not found") &amp; " " &amp; AH350
  )
)</f>
        <v/>
      </c>
      <c r="C350" t="str">
        <f t="shared" si="156"/>
        <v/>
      </c>
      <c r="D350" s="20" t="str">
        <f t="shared" si="157"/>
        <v/>
      </c>
      <c r="E350" s="20" t="str">
        <f t="shared" si="158"/>
        <v/>
      </c>
      <c r="F350" t="str">
        <f t="shared" si="185"/>
        <v/>
      </c>
      <c r="G350" t="str">
        <f t="shared" si="159"/>
        <v/>
      </c>
      <c r="H350" t="str">
        <f t="shared" si="160"/>
        <v/>
      </c>
      <c r="I350" t="str">
        <f t="shared" si="161"/>
        <v/>
      </c>
      <c r="J350" t="str">
        <f t="shared" si="162"/>
        <v/>
      </c>
      <c r="K350" t="str">
        <f t="shared" si="163"/>
        <v/>
      </c>
      <c r="L350" t="str">
        <f t="shared" si="164"/>
        <v/>
      </c>
      <c r="M350" t="str">
        <f t="shared" si="165"/>
        <v/>
      </c>
      <c r="N350" t="str">
        <f t="shared" si="166"/>
        <v/>
      </c>
      <c r="O350" t="str">
        <f t="shared" si="167"/>
        <v/>
      </c>
      <c r="P350" t="str">
        <f t="shared" si="168"/>
        <v/>
      </c>
      <c r="Q350" t="str">
        <f t="shared" si="169"/>
        <v/>
      </c>
      <c r="R350" t="str">
        <f t="shared" si="170"/>
        <v/>
      </c>
      <c r="S350" t="str">
        <f t="shared" si="171"/>
        <v/>
      </c>
      <c r="T350" t="str">
        <f t="shared" si="172"/>
        <v/>
      </c>
      <c r="U350" t="str">
        <f t="shared" si="173"/>
        <v/>
      </c>
      <c r="V350" t="str">
        <f t="shared" si="174"/>
        <v/>
      </c>
      <c r="W350" t="str">
        <f t="shared" si="175"/>
        <v/>
      </c>
      <c r="X350" t="str">
        <f t="shared" si="176"/>
        <v/>
      </c>
      <c r="Y350" t="str">
        <f t="shared" si="177"/>
        <v/>
      </c>
      <c r="Z350" t="str">
        <f t="shared" si="186"/>
        <v/>
      </c>
      <c r="AA350" t="str">
        <f t="shared" si="178"/>
        <v/>
      </c>
      <c r="AB350" t="str">
        <f t="shared" si="179"/>
        <v/>
      </c>
      <c r="AC350" t="str">
        <f t="shared" si="180"/>
        <v/>
      </c>
      <c r="AD350" t="str">
        <f t="shared" si="181"/>
        <v/>
      </c>
      <c r="AE350" t="str">
        <f t="shared" si="182"/>
        <v/>
      </c>
      <c r="AF350" t="str">
        <f t="shared" si="183"/>
        <v/>
      </c>
      <c r="AG350" t="str" cm="1">
        <f t="array" ref="AG350">IF(AJ350="","",IFERROR(RIGHT(AF350,LEN(AF350)-MAX(ISNUMBER(--MID(AF350,_xlfn.SEQUENCE(LEN(AF350)),1))*_xlfn.SEQUENCE(LEN(AF350)))),""))</f>
        <v/>
      </c>
      <c r="AH350" t="str">
        <f t="shared" si="184"/>
        <v/>
      </c>
      <c r="AI350" s="27"/>
    </row>
    <row r="351" spans="2:35" ht="14.4">
      <c r="B351" t="str">
        <f>IF(
  ISBLANK(AJ351),
  "",
  IF(
    LEFT(AF351,1)="S",
    _xlfn.XLOOKUP(LEFT(AF351,3),'MKT name rule'!$B$2:$B$522,'MKT name rule'!$C$2:$C$522,"Not found") &amp; " " &amp; AF351,
    _xlfn.XLOOKUP(LEFT(AF351,3),'MKT name rule'!$B$2:$B$522,'MKT name rule'!$C$2:$C$522,"Not found") &amp; " " &amp; AH351
  )
)</f>
        <v/>
      </c>
      <c r="C351" t="str">
        <f t="shared" si="156"/>
        <v/>
      </c>
      <c r="D351" s="20" t="str">
        <f t="shared" si="157"/>
        <v/>
      </c>
      <c r="E351" s="20" t="str">
        <f t="shared" si="158"/>
        <v/>
      </c>
      <c r="F351" t="str">
        <f t="shared" si="185"/>
        <v/>
      </c>
      <c r="G351" t="str">
        <f t="shared" si="159"/>
        <v/>
      </c>
      <c r="H351" t="str">
        <f t="shared" si="160"/>
        <v/>
      </c>
      <c r="I351" t="str">
        <f t="shared" si="161"/>
        <v/>
      </c>
      <c r="J351" t="str">
        <f t="shared" si="162"/>
        <v/>
      </c>
      <c r="K351" t="str">
        <f t="shared" si="163"/>
        <v/>
      </c>
      <c r="L351" t="str">
        <f t="shared" si="164"/>
        <v/>
      </c>
      <c r="M351" t="str">
        <f t="shared" si="165"/>
        <v/>
      </c>
      <c r="N351" t="str">
        <f t="shared" si="166"/>
        <v/>
      </c>
      <c r="O351" t="str">
        <f t="shared" si="167"/>
        <v/>
      </c>
      <c r="P351" t="str">
        <f t="shared" si="168"/>
        <v/>
      </c>
      <c r="Q351" t="str">
        <f t="shared" si="169"/>
        <v/>
      </c>
      <c r="R351" t="str">
        <f t="shared" si="170"/>
        <v/>
      </c>
      <c r="S351" t="str">
        <f t="shared" si="171"/>
        <v/>
      </c>
      <c r="T351" t="str">
        <f t="shared" si="172"/>
        <v/>
      </c>
      <c r="U351" t="str">
        <f t="shared" si="173"/>
        <v/>
      </c>
      <c r="V351" t="str">
        <f t="shared" si="174"/>
        <v/>
      </c>
      <c r="W351" t="str">
        <f t="shared" si="175"/>
        <v/>
      </c>
      <c r="X351" t="str">
        <f t="shared" si="176"/>
        <v/>
      </c>
      <c r="Y351" t="str">
        <f t="shared" si="177"/>
        <v/>
      </c>
      <c r="Z351" t="str">
        <f t="shared" si="186"/>
        <v/>
      </c>
      <c r="AA351" t="str">
        <f t="shared" si="178"/>
        <v/>
      </c>
      <c r="AB351" t="str">
        <f t="shared" si="179"/>
        <v/>
      </c>
      <c r="AC351" t="str">
        <f t="shared" si="180"/>
        <v/>
      </c>
      <c r="AD351" t="str">
        <f t="shared" si="181"/>
        <v/>
      </c>
      <c r="AE351" t="str">
        <f t="shared" si="182"/>
        <v/>
      </c>
      <c r="AF351" t="str">
        <f t="shared" si="183"/>
        <v/>
      </c>
      <c r="AG351" t="str" cm="1">
        <f t="array" ref="AG351">IF(AJ351="","",IFERROR(RIGHT(AF351,LEN(AF351)-MAX(ISNUMBER(--MID(AF351,_xlfn.SEQUENCE(LEN(AF351)),1))*_xlfn.SEQUENCE(LEN(AF351)))),""))</f>
        <v/>
      </c>
      <c r="AH351" t="str">
        <f t="shared" si="184"/>
        <v/>
      </c>
      <c r="AI351" s="27"/>
    </row>
    <row r="352" spans="2:35" ht="14.4">
      <c r="B352" t="str">
        <f>IF(
  ISBLANK(AJ352),
  "",
  IF(
    LEFT(AF352,1)="S",
    _xlfn.XLOOKUP(LEFT(AF352,3),'MKT name rule'!$B$2:$B$522,'MKT name rule'!$C$2:$C$522,"Not found") &amp; " " &amp; AF352,
    _xlfn.XLOOKUP(LEFT(AF352,3),'MKT name rule'!$B$2:$B$522,'MKT name rule'!$C$2:$C$522,"Not found") &amp; " " &amp; AH352
  )
)</f>
        <v/>
      </c>
      <c r="C352" t="str">
        <f t="shared" si="156"/>
        <v/>
      </c>
      <c r="D352" s="20" t="str">
        <f t="shared" si="157"/>
        <v/>
      </c>
      <c r="E352" s="20" t="str">
        <f t="shared" si="158"/>
        <v/>
      </c>
      <c r="F352" t="str">
        <f t="shared" si="185"/>
        <v/>
      </c>
      <c r="G352" t="str">
        <f t="shared" si="159"/>
        <v/>
      </c>
      <c r="H352" t="str">
        <f t="shared" si="160"/>
        <v/>
      </c>
      <c r="I352" t="str">
        <f t="shared" si="161"/>
        <v/>
      </c>
      <c r="J352" t="str">
        <f t="shared" si="162"/>
        <v/>
      </c>
      <c r="K352" t="str">
        <f t="shared" si="163"/>
        <v/>
      </c>
      <c r="L352" t="str">
        <f t="shared" si="164"/>
        <v/>
      </c>
      <c r="M352" t="str">
        <f t="shared" si="165"/>
        <v/>
      </c>
      <c r="N352" t="str">
        <f t="shared" si="166"/>
        <v/>
      </c>
      <c r="O352" t="str">
        <f t="shared" si="167"/>
        <v/>
      </c>
      <c r="P352" t="str">
        <f t="shared" si="168"/>
        <v/>
      </c>
      <c r="Q352" t="str">
        <f t="shared" si="169"/>
        <v/>
      </c>
      <c r="R352" t="str">
        <f t="shared" si="170"/>
        <v/>
      </c>
      <c r="S352" t="str">
        <f t="shared" si="171"/>
        <v/>
      </c>
      <c r="T352" t="str">
        <f t="shared" si="172"/>
        <v/>
      </c>
      <c r="U352" t="str">
        <f t="shared" si="173"/>
        <v/>
      </c>
      <c r="V352" t="str">
        <f t="shared" si="174"/>
        <v/>
      </c>
      <c r="W352" t="str">
        <f t="shared" si="175"/>
        <v/>
      </c>
      <c r="X352" t="str">
        <f t="shared" si="176"/>
        <v/>
      </c>
      <c r="Y352" t="str">
        <f t="shared" si="177"/>
        <v/>
      </c>
      <c r="Z352" t="str">
        <f t="shared" si="186"/>
        <v/>
      </c>
      <c r="AA352" t="str">
        <f t="shared" si="178"/>
        <v/>
      </c>
      <c r="AB352" t="str">
        <f t="shared" si="179"/>
        <v/>
      </c>
      <c r="AC352" t="str">
        <f t="shared" si="180"/>
        <v/>
      </c>
      <c r="AD352" t="str">
        <f t="shared" si="181"/>
        <v/>
      </c>
      <c r="AE352" t="str">
        <f t="shared" si="182"/>
        <v/>
      </c>
      <c r="AF352" t="str">
        <f t="shared" si="183"/>
        <v/>
      </c>
      <c r="AG352" t="str" cm="1">
        <f t="array" ref="AG352">IF(AJ352="","",IFERROR(RIGHT(AF352,LEN(AF352)-MAX(ISNUMBER(--MID(AF352,_xlfn.SEQUENCE(LEN(AF352)),1))*_xlfn.SEQUENCE(LEN(AF352)))),""))</f>
        <v/>
      </c>
      <c r="AH352" t="str">
        <f t="shared" si="184"/>
        <v/>
      </c>
      <c r="AI352" s="27"/>
    </row>
    <row r="353" spans="2:35" ht="14.4">
      <c r="B353" t="str">
        <f>IF(
  ISBLANK(AJ353),
  "",
  IF(
    LEFT(AF353,1)="S",
    _xlfn.XLOOKUP(LEFT(AF353,3),'MKT name rule'!$B$2:$B$522,'MKT name rule'!$C$2:$C$522,"Not found") &amp; " " &amp; AF353,
    _xlfn.XLOOKUP(LEFT(AF353,3),'MKT name rule'!$B$2:$B$522,'MKT name rule'!$C$2:$C$522,"Not found") &amp; " " &amp; AH353
  )
)</f>
        <v/>
      </c>
      <c r="C353" t="str">
        <f t="shared" si="156"/>
        <v/>
      </c>
      <c r="D353" s="20" t="str">
        <f t="shared" si="157"/>
        <v/>
      </c>
      <c r="E353" s="20" t="str">
        <f t="shared" si="158"/>
        <v/>
      </c>
      <c r="F353" t="str">
        <f t="shared" si="185"/>
        <v/>
      </c>
      <c r="G353" t="str">
        <f t="shared" si="159"/>
        <v/>
      </c>
      <c r="H353" t="str">
        <f t="shared" si="160"/>
        <v/>
      </c>
      <c r="I353" t="str">
        <f t="shared" si="161"/>
        <v/>
      </c>
      <c r="J353" t="str">
        <f t="shared" si="162"/>
        <v/>
      </c>
      <c r="K353" t="str">
        <f t="shared" si="163"/>
        <v/>
      </c>
      <c r="L353" t="str">
        <f t="shared" si="164"/>
        <v/>
      </c>
      <c r="M353" t="str">
        <f t="shared" si="165"/>
        <v/>
      </c>
      <c r="N353" t="str">
        <f t="shared" si="166"/>
        <v/>
      </c>
      <c r="O353" t="str">
        <f t="shared" si="167"/>
        <v/>
      </c>
      <c r="P353" t="str">
        <f t="shared" si="168"/>
        <v/>
      </c>
      <c r="Q353" t="str">
        <f t="shared" si="169"/>
        <v/>
      </c>
      <c r="R353" t="str">
        <f t="shared" si="170"/>
        <v/>
      </c>
      <c r="S353" t="str">
        <f t="shared" si="171"/>
        <v/>
      </c>
      <c r="T353" t="str">
        <f t="shared" si="172"/>
        <v/>
      </c>
      <c r="U353" t="str">
        <f t="shared" si="173"/>
        <v/>
      </c>
      <c r="V353" t="str">
        <f t="shared" si="174"/>
        <v/>
      </c>
      <c r="W353" t="str">
        <f t="shared" si="175"/>
        <v/>
      </c>
      <c r="X353" t="str">
        <f t="shared" si="176"/>
        <v/>
      </c>
      <c r="Y353" t="str">
        <f t="shared" si="177"/>
        <v/>
      </c>
      <c r="Z353" t="str">
        <f t="shared" si="186"/>
        <v/>
      </c>
      <c r="AA353" t="str">
        <f t="shared" si="178"/>
        <v/>
      </c>
      <c r="AB353" t="str">
        <f t="shared" si="179"/>
        <v/>
      </c>
      <c r="AC353" t="str">
        <f t="shared" si="180"/>
        <v/>
      </c>
      <c r="AD353" t="str">
        <f t="shared" si="181"/>
        <v/>
      </c>
      <c r="AE353" t="str">
        <f t="shared" si="182"/>
        <v/>
      </c>
      <c r="AF353" t="str">
        <f t="shared" si="183"/>
        <v/>
      </c>
      <c r="AG353" t="str" cm="1">
        <f t="array" ref="AG353">IF(AJ353="","",IFERROR(RIGHT(AF353,LEN(AF353)-MAX(ISNUMBER(--MID(AF353,_xlfn.SEQUENCE(LEN(AF353)),1))*_xlfn.SEQUENCE(LEN(AF353)))),""))</f>
        <v/>
      </c>
      <c r="AH353" t="str">
        <f t="shared" si="184"/>
        <v/>
      </c>
      <c r="AI353" s="27"/>
    </row>
    <row r="354" spans="2:35" ht="14.4">
      <c r="B354" t="str">
        <f>IF(
  ISBLANK(AJ354),
  "",
  IF(
    LEFT(AF354,1)="S",
    _xlfn.XLOOKUP(LEFT(AF354,3),'MKT name rule'!$B$2:$B$522,'MKT name rule'!$C$2:$C$522,"Not found") &amp; " " &amp; AF354,
    _xlfn.XLOOKUP(LEFT(AF354,3),'MKT name rule'!$B$2:$B$522,'MKT name rule'!$C$2:$C$522,"Not found") &amp; " " &amp; AH354
  )
)</f>
        <v/>
      </c>
      <c r="C354" t="str">
        <f t="shared" si="156"/>
        <v/>
      </c>
      <c r="D354" s="20" t="str">
        <f t="shared" si="157"/>
        <v/>
      </c>
      <c r="E354" s="20" t="str">
        <f t="shared" si="158"/>
        <v/>
      </c>
      <c r="F354" t="str">
        <f t="shared" si="185"/>
        <v/>
      </c>
      <c r="G354" t="str">
        <f t="shared" si="159"/>
        <v/>
      </c>
      <c r="H354" t="str">
        <f t="shared" si="160"/>
        <v/>
      </c>
      <c r="I354" t="str">
        <f t="shared" si="161"/>
        <v/>
      </c>
      <c r="J354" t="str">
        <f t="shared" si="162"/>
        <v/>
      </c>
      <c r="K354" t="str">
        <f t="shared" si="163"/>
        <v/>
      </c>
      <c r="L354" t="str">
        <f t="shared" si="164"/>
        <v/>
      </c>
      <c r="M354" t="str">
        <f t="shared" si="165"/>
        <v/>
      </c>
      <c r="N354" t="str">
        <f t="shared" si="166"/>
        <v/>
      </c>
      <c r="O354" t="str">
        <f t="shared" si="167"/>
        <v/>
      </c>
      <c r="P354" t="str">
        <f t="shared" si="168"/>
        <v/>
      </c>
      <c r="Q354" t="str">
        <f t="shared" si="169"/>
        <v/>
      </c>
      <c r="R354" t="str">
        <f t="shared" si="170"/>
        <v/>
      </c>
      <c r="S354" t="str">
        <f t="shared" si="171"/>
        <v/>
      </c>
      <c r="T354" t="str">
        <f t="shared" si="172"/>
        <v/>
      </c>
      <c r="U354" t="str">
        <f t="shared" si="173"/>
        <v/>
      </c>
      <c r="V354" t="str">
        <f t="shared" si="174"/>
        <v/>
      </c>
      <c r="W354" t="str">
        <f t="shared" si="175"/>
        <v/>
      </c>
      <c r="X354" t="str">
        <f t="shared" si="176"/>
        <v/>
      </c>
      <c r="Y354" t="str">
        <f t="shared" si="177"/>
        <v/>
      </c>
      <c r="Z354" t="str">
        <f t="shared" si="186"/>
        <v/>
      </c>
      <c r="AA354" t="str">
        <f t="shared" si="178"/>
        <v/>
      </c>
      <c r="AB354" t="str">
        <f t="shared" si="179"/>
        <v/>
      </c>
      <c r="AC354" t="str">
        <f t="shared" si="180"/>
        <v/>
      </c>
      <c r="AD354" t="str">
        <f t="shared" si="181"/>
        <v/>
      </c>
      <c r="AE354" t="str">
        <f t="shared" si="182"/>
        <v/>
      </c>
      <c r="AF354" t="str">
        <f t="shared" si="183"/>
        <v/>
      </c>
      <c r="AG354" t="str" cm="1">
        <f t="array" ref="AG354">IF(AJ354="","",IFERROR(RIGHT(AF354,LEN(AF354)-MAX(ISNUMBER(--MID(AF354,_xlfn.SEQUENCE(LEN(AF354)),1))*_xlfn.SEQUENCE(LEN(AF354)))),""))</f>
        <v/>
      </c>
      <c r="AH354" t="str">
        <f t="shared" si="184"/>
        <v/>
      </c>
      <c r="AI354" s="27"/>
    </row>
    <row r="355" spans="2:35" ht="14.4">
      <c r="B355" t="str">
        <f>IF(
  ISBLANK(AJ355),
  "",
  IF(
    LEFT(AF355,1)="S",
    _xlfn.XLOOKUP(LEFT(AF355,3),'MKT name rule'!$B$2:$B$522,'MKT name rule'!$C$2:$C$522,"Not found") &amp; " " &amp; AF355,
    _xlfn.XLOOKUP(LEFT(AF355,3),'MKT name rule'!$B$2:$B$522,'MKT name rule'!$C$2:$C$522,"Not found") &amp; " " &amp; AH355
  )
)</f>
        <v/>
      </c>
      <c r="C355" t="str">
        <f t="shared" si="156"/>
        <v/>
      </c>
      <c r="D355" s="20" t="str">
        <f t="shared" si="157"/>
        <v/>
      </c>
      <c r="E355" s="20" t="str">
        <f t="shared" si="158"/>
        <v/>
      </c>
      <c r="F355" t="str">
        <f t="shared" si="185"/>
        <v/>
      </c>
      <c r="G355" t="str">
        <f t="shared" si="159"/>
        <v/>
      </c>
      <c r="H355" t="str">
        <f t="shared" si="160"/>
        <v/>
      </c>
      <c r="I355" t="str">
        <f t="shared" si="161"/>
        <v/>
      </c>
      <c r="J355" t="str">
        <f t="shared" si="162"/>
        <v/>
      </c>
      <c r="K355" t="str">
        <f t="shared" si="163"/>
        <v/>
      </c>
      <c r="L355" t="str">
        <f t="shared" si="164"/>
        <v/>
      </c>
      <c r="M355" t="str">
        <f t="shared" si="165"/>
        <v/>
      </c>
      <c r="N355" t="str">
        <f t="shared" si="166"/>
        <v/>
      </c>
      <c r="O355" t="str">
        <f t="shared" si="167"/>
        <v/>
      </c>
      <c r="P355" t="str">
        <f t="shared" si="168"/>
        <v/>
      </c>
      <c r="Q355" t="str">
        <f t="shared" si="169"/>
        <v/>
      </c>
      <c r="R355" t="str">
        <f t="shared" si="170"/>
        <v/>
      </c>
      <c r="S355" t="str">
        <f t="shared" si="171"/>
        <v/>
      </c>
      <c r="T355" t="str">
        <f t="shared" si="172"/>
        <v/>
      </c>
      <c r="U355" t="str">
        <f t="shared" si="173"/>
        <v/>
      </c>
      <c r="V355" t="str">
        <f t="shared" si="174"/>
        <v/>
      </c>
      <c r="W355" t="str">
        <f t="shared" si="175"/>
        <v/>
      </c>
      <c r="X355" t="str">
        <f t="shared" si="176"/>
        <v/>
      </c>
      <c r="Y355" t="str">
        <f t="shared" si="177"/>
        <v/>
      </c>
      <c r="Z355" t="str">
        <f t="shared" si="186"/>
        <v/>
      </c>
      <c r="AA355" t="str">
        <f t="shared" si="178"/>
        <v/>
      </c>
      <c r="AB355" t="str">
        <f t="shared" si="179"/>
        <v/>
      </c>
      <c r="AC355" t="str">
        <f t="shared" si="180"/>
        <v/>
      </c>
      <c r="AD355" t="str">
        <f t="shared" si="181"/>
        <v/>
      </c>
      <c r="AE355" t="str">
        <f t="shared" si="182"/>
        <v/>
      </c>
      <c r="AF355" t="str">
        <f t="shared" si="183"/>
        <v/>
      </c>
      <c r="AG355" t="str" cm="1">
        <f t="array" ref="AG355">IF(AJ355="","",IFERROR(RIGHT(AF355,LEN(AF355)-MAX(ISNUMBER(--MID(AF355,_xlfn.SEQUENCE(LEN(AF355)),1))*_xlfn.SEQUENCE(LEN(AF355)))),""))</f>
        <v/>
      </c>
      <c r="AH355" t="str">
        <f t="shared" si="184"/>
        <v/>
      </c>
      <c r="AI355" s="27"/>
    </row>
    <row r="356" spans="2:35" ht="14.4">
      <c r="B356" t="str">
        <f>IF(
  ISBLANK(AJ356),
  "",
  IF(
    LEFT(AF356,1)="S",
    _xlfn.XLOOKUP(LEFT(AF356,3),'MKT name rule'!$B$2:$B$522,'MKT name rule'!$C$2:$C$522,"Not found") &amp; " " &amp; AF356,
    _xlfn.XLOOKUP(LEFT(AF356,3),'MKT name rule'!$B$2:$B$522,'MKT name rule'!$C$2:$C$522,"Not found") &amp; " " &amp; AH356
  )
)</f>
        <v/>
      </c>
      <c r="C356" t="str">
        <f t="shared" si="156"/>
        <v/>
      </c>
      <c r="D356" s="20" t="str">
        <f t="shared" si="157"/>
        <v/>
      </c>
      <c r="E356" s="20" t="str">
        <f t="shared" si="158"/>
        <v/>
      </c>
      <c r="F356" t="str">
        <f t="shared" si="185"/>
        <v/>
      </c>
      <c r="G356" t="str">
        <f t="shared" si="159"/>
        <v/>
      </c>
      <c r="H356" t="str">
        <f t="shared" si="160"/>
        <v/>
      </c>
      <c r="I356" t="str">
        <f t="shared" si="161"/>
        <v/>
      </c>
      <c r="J356" t="str">
        <f t="shared" si="162"/>
        <v/>
      </c>
      <c r="K356" t="str">
        <f t="shared" si="163"/>
        <v/>
      </c>
      <c r="L356" t="str">
        <f t="shared" si="164"/>
        <v/>
      </c>
      <c r="M356" t="str">
        <f t="shared" si="165"/>
        <v/>
      </c>
      <c r="N356" t="str">
        <f t="shared" si="166"/>
        <v/>
      </c>
      <c r="O356" t="str">
        <f t="shared" si="167"/>
        <v/>
      </c>
      <c r="P356" t="str">
        <f t="shared" si="168"/>
        <v/>
      </c>
      <c r="Q356" t="str">
        <f t="shared" si="169"/>
        <v/>
      </c>
      <c r="R356" t="str">
        <f t="shared" si="170"/>
        <v/>
      </c>
      <c r="S356" t="str">
        <f t="shared" si="171"/>
        <v/>
      </c>
      <c r="T356" t="str">
        <f t="shared" si="172"/>
        <v/>
      </c>
      <c r="U356" t="str">
        <f t="shared" si="173"/>
        <v/>
      </c>
      <c r="V356" t="str">
        <f t="shared" si="174"/>
        <v/>
      </c>
      <c r="W356" t="str">
        <f t="shared" si="175"/>
        <v/>
      </c>
      <c r="X356" t="str">
        <f t="shared" si="176"/>
        <v/>
      </c>
      <c r="Y356" t="str">
        <f t="shared" si="177"/>
        <v/>
      </c>
      <c r="Z356" t="str">
        <f t="shared" si="186"/>
        <v/>
      </c>
      <c r="AA356" t="str">
        <f t="shared" si="178"/>
        <v/>
      </c>
      <c r="AB356" t="str">
        <f t="shared" si="179"/>
        <v/>
      </c>
      <c r="AC356" t="str">
        <f t="shared" si="180"/>
        <v/>
      </c>
      <c r="AD356" t="str">
        <f t="shared" si="181"/>
        <v/>
      </c>
      <c r="AE356" t="str">
        <f t="shared" si="182"/>
        <v/>
      </c>
      <c r="AF356" t="str">
        <f t="shared" si="183"/>
        <v/>
      </c>
      <c r="AG356" t="str" cm="1">
        <f t="array" ref="AG356">IF(AJ356="","",IFERROR(RIGHT(AF356,LEN(AF356)-MAX(ISNUMBER(--MID(AF356,_xlfn.SEQUENCE(LEN(AF356)),1))*_xlfn.SEQUENCE(LEN(AF356)))),""))</f>
        <v/>
      </c>
      <c r="AH356" t="str">
        <f t="shared" si="184"/>
        <v/>
      </c>
      <c r="AI356" s="27"/>
    </row>
    <row r="357" spans="2:35" ht="14.4">
      <c r="B357" t="str">
        <f>IF(
  ISBLANK(AJ357),
  "",
  IF(
    LEFT(AF357,1)="S",
    _xlfn.XLOOKUP(LEFT(AF357,3),'MKT name rule'!$B$2:$B$522,'MKT name rule'!$C$2:$C$522,"Not found") &amp; " " &amp; AF357,
    _xlfn.XLOOKUP(LEFT(AF357,3),'MKT name rule'!$B$2:$B$522,'MKT name rule'!$C$2:$C$522,"Not found") &amp; " " &amp; AH357
  )
)</f>
        <v/>
      </c>
      <c r="C357" t="str">
        <f t="shared" si="156"/>
        <v/>
      </c>
      <c r="D357" s="20" t="str">
        <f t="shared" si="157"/>
        <v/>
      </c>
      <c r="E357" s="20" t="str">
        <f t="shared" si="158"/>
        <v/>
      </c>
      <c r="F357" t="str">
        <f t="shared" si="185"/>
        <v/>
      </c>
      <c r="G357" t="str">
        <f t="shared" si="159"/>
        <v/>
      </c>
      <c r="H357" t="str">
        <f t="shared" si="160"/>
        <v/>
      </c>
      <c r="I357" t="str">
        <f t="shared" si="161"/>
        <v/>
      </c>
      <c r="J357" t="str">
        <f t="shared" si="162"/>
        <v/>
      </c>
      <c r="K357" t="str">
        <f t="shared" si="163"/>
        <v/>
      </c>
      <c r="L357" t="str">
        <f t="shared" si="164"/>
        <v/>
      </c>
      <c r="M357" t="str">
        <f t="shared" si="165"/>
        <v/>
      </c>
      <c r="N357" t="str">
        <f t="shared" si="166"/>
        <v/>
      </c>
      <c r="O357" t="str">
        <f t="shared" si="167"/>
        <v/>
      </c>
      <c r="P357" t="str">
        <f t="shared" si="168"/>
        <v/>
      </c>
      <c r="Q357" t="str">
        <f t="shared" si="169"/>
        <v/>
      </c>
      <c r="R357" t="str">
        <f t="shared" si="170"/>
        <v/>
      </c>
      <c r="S357" t="str">
        <f t="shared" si="171"/>
        <v/>
      </c>
      <c r="T357" t="str">
        <f t="shared" si="172"/>
        <v/>
      </c>
      <c r="U357" t="str">
        <f t="shared" si="173"/>
        <v/>
      </c>
      <c r="V357" t="str">
        <f t="shared" si="174"/>
        <v/>
      </c>
      <c r="W357" t="str">
        <f t="shared" si="175"/>
        <v/>
      </c>
      <c r="X357" t="str">
        <f t="shared" si="176"/>
        <v/>
      </c>
      <c r="Y357" t="str">
        <f t="shared" si="177"/>
        <v/>
      </c>
      <c r="Z357" t="str">
        <f t="shared" si="186"/>
        <v/>
      </c>
      <c r="AA357" t="str">
        <f t="shared" si="178"/>
        <v/>
      </c>
      <c r="AB357" t="str">
        <f t="shared" si="179"/>
        <v/>
      </c>
      <c r="AC357" t="str">
        <f t="shared" si="180"/>
        <v/>
      </c>
      <c r="AD357" t="str">
        <f t="shared" si="181"/>
        <v/>
      </c>
      <c r="AE357" t="str">
        <f t="shared" si="182"/>
        <v/>
      </c>
      <c r="AF357" t="str">
        <f t="shared" si="183"/>
        <v/>
      </c>
      <c r="AG357" t="str" cm="1">
        <f t="array" ref="AG357">IF(AJ357="","",IFERROR(RIGHT(AF357,LEN(AF357)-MAX(ISNUMBER(--MID(AF357,_xlfn.SEQUENCE(LEN(AF357)),1))*_xlfn.SEQUENCE(LEN(AF357)))),""))</f>
        <v/>
      </c>
      <c r="AH357" t="str">
        <f t="shared" si="184"/>
        <v/>
      </c>
      <c r="AI357" s="27"/>
    </row>
    <row r="358" spans="2:35" ht="14.4">
      <c r="B358" t="str">
        <f>IF(
  ISBLANK(AJ358),
  "",
  IF(
    LEFT(AF358,1)="S",
    _xlfn.XLOOKUP(LEFT(AF358,3),'MKT name rule'!$B$2:$B$522,'MKT name rule'!$C$2:$C$522,"Not found") &amp; " " &amp; AF358,
    _xlfn.XLOOKUP(LEFT(AF358,3),'MKT name rule'!$B$2:$B$522,'MKT name rule'!$C$2:$C$522,"Not found") &amp; " " &amp; AH358
  )
)</f>
        <v/>
      </c>
      <c r="C358" t="str">
        <f t="shared" si="156"/>
        <v/>
      </c>
      <c r="D358" s="20" t="str">
        <f t="shared" si="157"/>
        <v/>
      </c>
      <c r="E358" s="20" t="str">
        <f t="shared" si="158"/>
        <v/>
      </c>
      <c r="F358" t="str">
        <f t="shared" si="185"/>
        <v/>
      </c>
      <c r="G358" t="str">
        <f t="shared" si="159"/>
        <v/>
      </c>
      <c r="H358" t="str">
        <f t="shared" si="160"/>
        <v/>
      </c>
      <c r="I358" t="str">
        <f t="shared" si="161"/>
        <v/>
      </c>
      <c r="J358" t="str">
        <f t="shared" si="162"/>
        <v/>
      </c>
      <c r="K358" t="str">
        <f t="shared" si="163"/>
        <v/>
      </c>
      <c r="L358" t="str">
        <f t="shared" si="164"/>
        <v/>
      </c>
      <c r="M358" t="str">
        <f t="shared" si="165"/>
        <v/>
      </c>
      <c r="N358" t="str">
        <f t="shared" si="166"/>
        <v/>
      </c>
      <c r="O358" t="str">
        <f t="shared" si="167"/>
        <v/>
      </c>
      <c r="P358" t="str">
        <f t="shared" si="168"/>
        <v/>
      </c>
      <c r="Q358" t="str">
        <f t="shared" si="169"/>
        <v/>
      </c>
      <c r="R358" t="str">
        <f t="shared" si="170"/>
        <v/>
      </c>
      <c r="S358" t="str">
        <f t="shared" si="171"/>
        <v/>
      </c>
      <c r="T358" t="str">
        <f t="shared" si="172"/>
        <v/>
      </c>
      <c r="U358" t="str">
        <f t="shared" si="173"/>
        <v/>
      </c>
      <c r="V358" t="str">
        <f t="shared" si="174"/>
        <v/>
      </c>
      <c r="W358" t="str">
        <f t="shared" si="175"/>
        <v/>
      </c>
      <c r="X358" t="str">
        <f t="shared" si="176"/>
        <v/>
      </c>
      <c r="Y358" t="str">
        <f t="shared" si="177"/>
        <v/>
      </c>
      <c r="Z358" t="str">
        <f t="shared" si="186"/>
        <v/>
      </c>
      <c r="AA358" t="str">
        <f t="shared" si="178"/>
        <v/>
      </c>
      <c r="AB358" t="str">
        <f t="shared" si="179"/>
        <v/>
      </c>
      <c r="AC358" t="str">
        <f t="shared" si="180"/>
        <v/>
      </c>
      <c r="AD358" t="str">
        <f t="shared" si="181"/>
        <v/>
      </c>
      <c r="AE358" t="str">
        <f t="shared" si="182"/>
        <v/>
      </c>
      <c r="AF358" t="str">
        <f t="shared" si="183"/>
        <v/>
      </c>
      <c r="AG358" t="str" cm="1">
        <f t="array" ref="AG358">IF(AJ358="","",IFERROR(RIGHT(AF358,LEN(AF358)-MAX(ISNUMBER(--MID(AF358,_xlfn.SEQUENCE(LEN(AF358)),1))*_xlfn.SEQUENCE(LEN(AF358)))),""))</f>
        <v/>
      </c>
      <c r="AH358" t="str">
        <f t="shared" si="184"/>
        <v/>
      </c>
      <c r="AI358" s="27"/>
    </row>
    <row r="359" spans="2:35" ht="14.4">
      <c r="B359" t="str">
        <f>IF(
  ISBLANK(AJ359),
  "",
  IF(
    LEFT(AF359,1)="S",
    _xlfn.XLOOKUP(LEFT(AF359,3),'MKT name rule'!$B$2:$B$522,'MKT name rule'!$C$2:$C$522,"Not found") &amp; " " &amp; AF359,
    _xlfn.XLOOKUP(LEFT(AF359,3),'MKT name rule'!$B$2:$B$522,'MKT name rule'!$C$2:$C$522,"Not found") &amp; " " &amp; AH359
  )
)</f>
        <v/>
      </c>
      <c r="C359" t="str">
        <f t="shared" si="156"/>
        <v/>
      </c>
      <c r="D359" s="20" t="str">
        <f t="shared" si="157"/>
        <v/>
      </c>
      <c r="E359" s="20" t="str">
        <f t="shared" si="158"/>
        <v/>
      </c>
      <c r="F359" t="str">
        <f t="shared" si="185"/>
        <v/>
      </c>
      <c r="G359" t="str">
        <f t="shared" si="159"/>
        <v/>
      </c>
      <c r="H359" t="str">
        <f t="shared" si="160"/>
        <v/>
      </c>
      <c r="I359" t="str">
        <f t="shared" si="161"/>
        <v/>
      </c>
      <c r="J359" t="str">
        <f t="shared" si="162"/>
        <v/>
      </c>
      <c r="K359" t="str">
        <f t="shared" si="163"/>
        <v/>
      </c>
      <c r="L359" t="str">
        <f t="shared" si="164"/>
        <v/>
      </c>
      <c r="M359" t="str">
        <f t="shared" si="165"/>
        <v/>
      </c>
      <c r="N359" t="str">
        <f t="shared" si="166"/>
        <v/>
      </c>
      <c r="O359" t="str">
        <f t="shared" si="167"/>
        <v/>
      </c>
      <c r="P359" t="str">
        <f t="shared" si="168"/>
        <v/>
      </c>
      <c r="Q359" t="str">
        <f t="shared" si="169"/>
        <v/>
      </c>
      <c r="R359" t="str">
        <f t="shared" si="170"/>
        <v/>
      </c>
      <c r="S359" t="str">
        <f t="shared" si="171"/>
        <v/>
      </c>
      <c r="T359" t="str">
        <f t="shared" si="172"/>
        <v/>
      </c>
      <c r="U359" t="str">
        <f t="shared" si="173"/>
        <v/>
      </c>
      <c r="V359" t="str">
        <f t="shared" si="174"/>
        <v/>
      </c>
      <c r="W359" t="str">
        <f t="shared" si="175"/>
        <v/>
      </c>
      <c r="X359" t="str">
        <f t="shared" si="176"/>
        <v/>
      </c>
      <c r="Y359" t="str">
        <f t="shared" si="177"/>
        <v/>
      </c>
      <c r="Z359" t="str">
        <f t="shared" si="186"/>
        <v/>
      </c>
      <c r="AA359" t="str">
        <f t="shared" si="178"/>
        <v/>
      </c>
      <c r="AB359" t="str">
        <f t="shared" si="179"/>
        <v/>
      </c>
      <c r="AC359" t="str">
        <f t="shared" si="180"/>
        <v/>
      </c>
      <c r="AD359" t="str">
        <f t="shared" si="181"/>
        <v/>
      </c>
      <c r="AE359" t="str">
        <f t="shared" si="182"/>
        <v/>
      </c>
      <c r="AF359" t="str">
        <f t="shared" si="183"/>
        <v/>
      </c>
      <c r="AG359" t="str" cm="1">
        <f t="array" ref="AG359">IF(AJ359="","",IFERROR(RIGHT(AF359,LEN(AF359)-MAX(ISNUMBER(--MID(AF359,_xlfn.SEQUENCE(LEN(AF359)),1))*_xlfn.SEQUENCE(LEN(AF359)))),""))</f>
        <v/>
      </c>
      <c r="AH359" t="str">
        <f t="shared" si="184"/>
        <v/>
      </c>
      <c r="AI359" s="27"/>
    </row>
    <row r="360" spans="2:35" ht="14.4">
      <c r="B360" t="str">
        <f>IF(
  ISBLANK(AJ360),
  "",
  IF(
    LEFT(AF360,1)="S",
    _xlfn.XLOOKUP(LEFT(AF360,3),'MKT name rule'!$B$2:$B$522,'MKT name rule'!$C$2:$C$522,"Not found") &amp; " " &amp; AF360,
    _xlfn.XLOOKUP(LEFT(AF360,3),'MKT name rule'!$B$2:$B$522,'MKT name rule'!$C$2:$C$522,"Not found") &amp; " " &amp; AH360
  )
)</f>
        <v/>
      </c>
      <c r="C360" t="str">
        <f t="shared" si="156"/>
        <v/>
      </c>
      <c r="D360" s="20" t="str">
        <f t="shared" si="157"/>
        <v/>
      </c>
      <c r="E360" s="20" t="str">
        <f t="shared" si="158"/>
        <v/>
      </c>
      <c r="F360" t="str">
        <f t="shared" si="185"/>
        <v/>
      </c>
      <c r="G360" t="str">
        <f t="shared" si="159"/>
        <v/>
      </c>
      <c r="H360" t="str">
        <f t="shared" si="160"/>
        <v/>
      </c>
      <c r="I360" t="str">
        <f t="shared" si="161"/>
        <v/>
      </c>
      <c r="J360" t="str">
        <f t="shared" si="162"/>
        <v/>
      </c>
      <c r="K360" t="str">
        <f t="shared" si="163"/>
        <v/>
      </c>
      <c r="L360" t="str">
        <f t="shared" si="164"/>
        <v/>
      </c>
      <c r="M360" t="str">
        <f t="shared" si="165"/>
        <v/>
      </c>
      <c r="N360" t="str">
        <f t="shared" si="166"/>
        <v/>
      </c>
      <c r="O360" t="str">
        <f t="shared" si="167"/>
        <v/>
      </c>
      <c r="P360" t="str">
        <f t="shared" si="168"/>
        <v/>
      </c>
      <c r="Q360" t="str">
        <f t="shared" si="169"/>
        <v/>
      </c>
      <c r="R360" t="str">
        <f t="shared" si="170"/>
        <v/>
      </c>
      <c r="S360" t="str">
        <f t="shared" si="171"/>
        <v/>
      </c>
      <c r="T360" t="str">
        <f t="shared" si="172"/>
        <v/>
      </c>
      <c r="U360" t="str">
        <f t="shared" si="173"/>
        <v/>
      </c>
      <c r="V360" t="str">
        <f t="shared" si="174"/>
        <v/>
      </c>
      <c r="W360" t="str">
        <f t="shared" si="175"/>
        <v/>
      </c>
      <c r="X360" t="str">
        <f t="shared" si="176"/>
        <v/>
      </c>
      <c r="Y360" t="str">
        <f t="shared" si="177"/>
        <v/>
      </c>
      <c r="Z360" t="str">
        <f t="shared" si="186"/>
        <v/>
      </c>
      <c r="AA360" t="str">
        <f t="shared" si="178"/>
        <v/>
      </c>
      <c r="AB360" t="str">
        <f t="shared" si="179"/>
        <v/>
      </c>
      <c r="AC360" t="str">
        <f t="shared" si="180"/>
        <v/>
      </c>
      <c r="AD360" t="str">
        <f t="shared" si="181"/>
        <v/>
      </c>
      <c r="AE360" t="str">
        <f t="shared" si="182"/>
        <v/>
      </c>
      <c r="AF360" t="str">
        <f t="shared" si="183"/>
        <v/>
      </c>
      <c r="AG360" t="str" cm="1">
        <f t="array" ref="AG360">IF(AJ360="","",IFERROR(RIGHT(AF360,LEN(AF360)-MAX(ISNUMBER(--MID(AF360,_xlfn.SEQUENCE(LEN(AF360)),1))*_xlfn.SEQUENCE(LEN(AF360)))),""))</f>
        <v/>
      </c>
      <c r="AH360" t="str">
        <f t="shared" si="184"/>
        <v/>
      </c>
      <c r="AI360" s="27"/>
    </row>
    <row r="361" spans="2:35" ht="14.4">
      <c r="B361" t="str">
        <f>IF(
  ISBLANK(AJ361),
  "",
  IF(
    LEFT(AF361,1)="S",
    _xlfn.XLOOKUP(LEFT(AF361,3),'MKT name rule'!$B$2:$B$522,'MKT name rule'!$C$2:$C$522,"Not found") &amp; " " &amp; AF361,
    _xlfn.XLOOKUP(LEFT(AF361,3),'MKT name rule'!$B$2:$B$522,'MKT name rule'!$C$2:$C$522,"Not found") &amp; " " &amp; AH361
  )
)</f>
        <v/>
      </c>
      <c r="C361" t="str">
        <f t="shared" si="156"/>
        <v/>
      </c>
      <c r="D361" s="20" t="str">
        <f t="shared" si="157"/>
        <v/>
      </c>
      <c r="E361" s="20" t="str">
        <f t="shared" si="158"/>
        <v/>
      </c>
      <c r="F361" t="str">
        <f t="shared" si="185"/>
        <v/>
      </c>
      <c r="G361" t="str">
        <f t="shared" si="159"/>
        <v/>
      </c>
      <c r="H361" t="str">
        <f t="shared" si="160"/>
        <v/>
      </c>
      <c r="I361" t="str">
        <f t="shared" si="161"/>
        <v/>
      </c>
      <c r="J361" t="str">
        <f t="shared" si="162"/>
        <v/>
      </c>
      <c r="K361" t="str">
        <f t="shared" si="163"/>
        <v/>
      </c>
      <c r="L361" t="str">
        <f t="shared" si="164"/>
        <v/>
      </c>
      <c r="M361" t="str">
        <f t="shared" si="165"/>
        <v/>
      </c>
      <c r="N361" t="str">
        <f t="shared" si="166"/>
        <v/>
      </c>
      <c r="O361" t="str">
        <f t="shared" si="167"/>
        <v/>
      </c>
      <c r="P361" t="str">
        <f t="shared" si="168"/>
        <v/>
      </c>
      <c r="Q361" t="str">
        <f t="shared" si="169"/>
        <v/>
      </c>
      <c r="R361" t="str">
        <f t="shared" si="170"/>
        <v/>
      </c>
      <c r="S361" t="str">
        <f t="shared" si="171"/>
        <v/>
      </c>
      <c r="T361" t="str">
        <f t="shared" si="172"/>
        <v/>
      </c>
      <c r="U361" t="str">
        <f t="shared" si="173"/>
        <v/>
      </c>
      <c r="V361" t="str">
        <f t="shared" si="174"/>
        <v/>
      </c>
      <c r="W361" t="str">
        <f t="shared" si="175"/>
        <v/>
      </c>
      <c r="X361" t="str">
        <f t="shared" si="176"/>
        <v/>
      </c>
      <c r="Y361" t="str">
        <f t="shared" si="177"/>
        <v/>
      </c>
      <c r="Z361" t="str">
        <f t="shared" si="186"/>
        <v/>
      </c>
      <c r="AA361" t="str">
        <f t="shared" si="178"/>
        <v/>
      </c>
      <c r="AB361" t="str">
        <f t="shared" si="179"/>
        <v/>
      </c>
      <c r="AC361" t="str">
        <f t="shared" si="180"/>
        <v/>
      </c>
      <c r="AD361" t="str">
        <f t="shared" si="181"/>
        <v/>
      </c>
      <c r="AE361" t="str">
        <f t="shared" si="182"/>
        <v/>
      </c>
      <c r="AF361" t="str">
        <f t="shared" si="183"/>
        <v/>
      </c>
      <c r="AG361" t="str" cm="1">
        <f t="array" ref="AG361">IF(AJ361="","",IFERROR(RIGHT(AF361,LEN(AF361)-MAX(ISNUMBER(--MID(AF361,_xlfn.SEQUENCE(LEN(AF361)),1))*_xlfn.SEQUENCE(LEN(AF361)))),""))</f>
        <v/>
      </c>
      <c r="AH361" t="str">
        <f t="shared" si="184"/>
        <v/>
      </c>
      <c r="AI361" s="27"/>
    </row>
    <row r="362" spans="2:35" ht="14.4">
      <c r="B362" t="str">
        <f>IF(
  ISBLANK(AJ362),
  "",
  IF(
    LEFT(AF362,1)="S",
    _xlfn.XLOOKUP(LEFT(AF362,3),'MKT name rule'!$B$2:$B$522,'MKT name rule'!$C$2:$C$522,"Not found") &amp; " " &amp; AF362,
    _xlfn.XLOOKUP(LEFT(AF362,3),'MKT name rule'!$B$2:$B$522,'MKT name rule'!$C$2:$C$522,"Not found") &amp; " " &amp; AH362
  )
)</f>
        <v/>
      </c>
      <c r="C362" t="str">
        <f t="shared" si="156"/>
        <v/>
      </c>
      <c r="D362" s="20" t="str">
        <f t="shared" si="157"/>
        <v/>
      </c>
      <c r="E362" s="20" t="str">
        <f t="shared" si="158"/>
        <v/>
      </c>
      <c r="F362" t="str">
        <f t="shared" si="185"/>
        <v/>
      </c>
      <c r="G362" t="str">
        <f t="shared" si="159"/>
        <v/>
      </c>
      <c r="H362" t="str">
        <f t="shared" si="160"/>
        <v/>
      </c>
      <c r="I362" t="str">
        <f t="shared" si="161"/>
        <v/>
      </c>
      <c r="J362" t="str">
        <f t="shared" si="162"/>
        <v/>
      </c>
      <c r="K362" t="str">
        <f t="shared" si="163"/>
        <v/>
      </c>
      <c r="L362" t="str">
        <f t="shared" si="164"/>
        <v/>
      </c>
      <c r="M362" t="str">
        <f t="shared" si="165"/>
        <v/>
      </c>
      <c r="N362" t="str">
        <f t="shared" si="166"/>
        <v/>
      </c>
      <c r="O362" t="str">
        <f t="shared" si="167"/>
        <v/>
      </c>
      <c r="P362" t="str">
        <f t="shared" si="168"/>
        <v/>
      </c>
      <c r="Q362" t="str">
        <f t="shared" si="169"/>
        <v/>
      </c>
      <c r="R362" t="str">
        <f t="shared" si="170"/>
        <v/>
      </c>
      <c r="S362" t="str">
        <f t="shared" si="171"/>
        <v/>
      </c>
      <c r="T362" t="str">
        <f t="shared" si="172"/>
        <v/>
      </c>
      <c r="U362" t="str">
        <f t="shared" si="173"/>
        <v/>
      </c>
      <c r="V362" t="str">
        <f t="shared" si="174"/>
        <v/>
      </c>
      <c r="W362" t="str">
        <f t="shared" si="175"/>
        <v/>
      </c>
      <c r="X362" t="str">
        <f t="shared" si="176"/>
        <v/>
      </c>
      <c r="Y362" t="str">
        <f t="shared" si="177"/>
        <v/>
      </c>
      <c r="Z362" t="str">
        <f t="shared" si="186"/>
        <v/>
      </c>
      <c r="AA362" t="str">
        <f t="shared" si="178"/>
        <v/>
      </c>
      <c r="AB362" t="str">
        <f t="shared" si="179"/>
        <v/>
      </c>
      <c r="AC362" t="str">
        <f t="shared" si="180"/>
        <v/>
      </c>
      <c r="AD362" t="str">
        <f t="shared" si="181"/>
        <v/>
      </c>
      <c r="AE362" t="str">
        <f t="shared" si="182"/>
        <v/>
      </c>
      <c r="AF362" t="str">
        <f t="shared" si="183"/>
        <v/>
      </c>
      <c r="AG362" t="str" cm="1">
        <f t="array" ref="AG362">IF(AJ362="","",IFERROR(RIGHT(AF362,LEN(AF362)-MAX(ISNUMBER(--MID(AF362,_xlfn.SEQUENCE(LEN(AF362)),1))*_xlfn.SEQUENCE(LEN(AF362)))),""))</f>
        <v/>
      </c>
      <c r="AH362" t="str">
        <f t="shared" si="184"/>
        <v/>
      </c>
      <c r="AI362" s="27"/>
    </row>
    <row r="363" spans="2:35" ht="14.4">
      <c r="B363" t="str">
        <f>IF(
  ISBLANK(AJ363),
  "",
  IF(
    LEFT(AF363,1)="S",
    _xlfn.XLOOKUP(LEFT(AF363,3),'MKT name rule'!$B$2:$B$522,'MKT name rule'!$C$2:$C$522,"Not found") &amp; " " &amp; AF363,
    _xlfn.XLOOKUP(LEFT(AF363,3),'MKT name rule'!$B$2:$B$522,'MKT name rule'!$C$2:$C$522,"Not found") &amp; " " &amp; AH363
  )
)</f>
        <v/>
      </c>
      <c r="C363" t="str">
        <f t="shared" si="156"/>
        <v/>
      </c>
      <c r="D363" s="20" t="str">
        <f t="shared" si="157"/>
        <v/>
      </c>
      <c r="E363" s="20" t="str">
        <f t="shared" si="158"/>
        <v/>
      </c>
      <c r="F363" t="str">
        <f t="shared" si="185"/>
        <v/>
      </c>
      <c r="G363" t="str">
        <f t="shared" si="159"/>
        <v/>
      </c>
      <c r="H363" t="str">
        <f t="shared" si="160"/>
        <v/>
      </c>
      <c r="I363" t="str">
        <f t="shared" si="161"/>
        <v/>
      </c>
      <c r="J363" t="str">
        <f t="shared" si="162"/>
        <v/>
      </c>
      <c r="K363" t="str">
        <f t="shared" si="163"/>
        <v/>
      </c>
      <c r="L363" t="str">
        <f t="shared" si="164"/>
        <v/>
      </c>
      <c r="M363" t="str">
        <f t="shared" si="165"/>
        <v/>
      </c>
      <c r="N363" t="str">
        <f t="shared" si="166"/>
        <v/>
      </c>
      <c r="O363" t="str">
        <f t="shared" si="167"/>
        <v/>
      </c>
      <c r="P363" t="str">
        <f t="shared" si="168"/>
        <v/>
      </c>
      <c r="Q363" t="str">
        <f t="shared" si="169"/>
        <v/>
      </c>
      <c r="R363" t="str">
        <f t="shared" si="170"/>
        <v/>
      </c>
      <c r="S363" t="str">
        <f t="shared" si="171"/>
        <v/>
      </c>
      <c r="T363" t="str">
        <f t="shared" si="172"/>
        <v/>
      </c>
      <c r="U363" t="str">
        <f t="shared" si="173"/>
        <v/>
      </c>
      <c r="V363" t="str">
        <f t="shared" si="174"/>
        <v/>
      </c>
      <c r="W363" t="str">
        <f t="shared" si="175"/>
        <v/>
      </c>
      <c r="X363" t="str">
        <f t="shared" si="176"/>
        <v/>
      </c>
      <c r="Y363" t="str">
        <f t="shared" si="177"/>
        <v/>
      </c>
      <c r="Z363" t="str">
        <f t="shared" si="186"/>
        <v/>
      </c>
      <c r="AA363" t="str">
        <f t="shared" si="178"/>
        <v/>
      </c>
      <c r="AB363" t="str">
        <f t="shared" si="179"/>
        <v/>
      </c>
      <c r="AC363" t="str">
        <f t="shared" si="180"/>
        <v/>
      </c>
      <c r="AD363" t="str">
        <f t="shared" si="181"/>
        <v/>
      </c>
      <c r="AE363" t="str">
        <f t="shared" si="182"/>
        <v/>
      </c>
      <c r="AF363" t="str">
        <f t="shared" si="183"/>
        <v/>
      </c>
      <c r="AG363" t="str" cm="1">
        <f t="array" ref="AG363">IF(AJ363="","",IFERROR(RIGHT(AF363,LEN(AF363)-MAX(ISNUMBER(--MID(AF363,_xlfn.SEQUENCE(LEN(AF363)),1))*_xlfn.SEQUENCE(LEN(AF363)))),""))</f>
        <v/>
      </c>
      <c r="AH363" t="str">
        <f t="shared" si="184"/>
        <v/>
      </c>
      <c r="AI363" s="27"/>
    </row>
    <row r="364" spans="2:35" ht="14.4">
      <c r="B364" t="str">
        <f>IF(
  ISBLANK(AJ364),
  "",
  IF(
    LEFT(AF364,1)="S",
    _xlfn.XLOOKUP(LEFT(AF364,3),'MKT name rule'!$B$2:$B$522,'MKT name rule'!$C$2:$C$522,"Not found") &amp; " " &amp; AF364,
    _xlfn.XLOOKUP(LEFT(AF364,3),'MKT name rule'!$B$2:$B$522,'MKT name rule'!$C$2:$C$522,"Not found") &amp; " " &amp; AH364
  )
)</f>
        <v/>
      </c>
      <c r="C364" t="str">
        <f t="shared" si="156"/>
        <v/>
      </c>
      <c r="D364" s="20" t="str">
        <f t="shared" si="157"/>
        <v/>
      </c>
      <c r="E364" s="20" t="str">
        <f t="shared" si="158"/>
        <v/>
      </c>
      <c r="F364" t="str">
        <f t="shared" si="185"/>
        <v/>
      </c>
      <c r="G364" t="str">
        <f t="shared" si="159"/>
        <v/>
      </c>
      <c r="H364" t="str">
        <f t="shared" si="160"/>
        <v/>
      </c>
      <c r="I364" t="str">
        <f t="shared" si="161"/>
        <v/>
      </c>
      <c r="J364" t="str">
        <f t="shared" si="162"/>
        <v/>
      </c>
      <c r="K364" t="str">
        <f t="shared" si="163"/>
        <v/>
      </c>
      <c r="L364" t="str">
        <f t="shared" si="164"/>
        <v/>
      </c>
      <c r="M364" t="str">
        <f t="shared" si="165"/>
        <v/>
      </c>
      <c r="N364" t="str">
        <f t="shared" si="166"/>
        <v/>
      </c>
      <c r="O364" t="str">
        <f t="shared" si="167"/>
        <v/>
      </c>
      <c r="P364" t="str">
        <f t="shared" si="168"/>
        <v/>
      </c>
      <c r="Q364" t="str">
        <f t="shared" si="169"/>
        <v/>
      </c>
      <c r="R364" t="str">
        <f t="shared" si="170"/>
        <v/>
      </c>
      <c r="S364" t="str">
        <f t="shared" si="171"/>
        <v/>
      </c>
      <c r="T364" t="str">
        <f t="shared" si="172"/>
        <v/>
      </c>
      <c r="U364" t="str">
        <f t="shared" si="173"/>
        <v/>
      </c>
      <c r="V364" t="str">
        <f t="shared" si="174"/>
        <v/>
      </c>
      <c r="W364" t="str">
        <f t="shared" si="175"/>
        <v/>
      </c>
      <c r="X364" t="str">
        <f t="shared" si="176"/>
        <v/>
      </c>
      <c r="Y364" t="str">
        <f t="shared" si="177"/>
        <v/>
      </c>
      <c r="Z364" t="str">
        <f t="shared" si="186"/>
        <v/>
      </c>
      <c r="AA364" t="str">
        <f t="shared" si="178"/>
        <v/>
      </c>
      <c r="AB364" t="str">
        <f t="shared" si="179"/>
        <v/>
      </c>
      <c r="AC364" t="str">
        <f t="shared" si="180"/>
        <v/>
      </c>
      <c r="AD364" t="str">
        <f t="shared" si="181"/>
        <v/>
      </c>
      <c r="AE364" t="str">
        <f t="shared" si="182"/>
        <v/>
      </c>
      <c r="AF364" t="str">
        <f t="shared" si="183"/>
        <v/>
      </c>
      <c r="AG364" t="str" cm="1">
        <f t="array" ref="AG364">IF(AJ364="","",IFERROR(RIGHT(AF364,LEN(AF364)-MAX(ISNUMBER(--MID(AF364,_xlfn.SEQUENCE(LEN(AF364)),1))*_xlfn.SEQUENCE(LEN(AF364)))),""))</f>
        <v/>
      </c>
      <c r="AH364" t="str">
        <f t="shared" si="184"/>
        <v/>
      </c>
      <c r="AI364" s="27"/>
    </row>
    <row r="365" spans="2:35" ht="14.4">
      <c r="B365" t="str">
        <f>IF(
  ISBLANK(AJ365),
  "",
  IF(
    LEFT(AF365,1)="S",
    _xlfn.XLOOKUP(LEFT(AF365,3),'MKT name rule'!$B$2:$B$522,'MKT name rule'!$C$2:$C$522,"Not found") &amp; " " &amp; AF365,
    _xlfn.XLOOKUP(LEFT(AF365,3),'MKT name rule'!$B$2:$B$522,'MKT name rule'!$C$2:$C$522,"Not found") &amp; " " &amp; AH365
  )
)</f>
        <v/>
      </c>
      <c r="C365" t="str">
        <f t="shared" si="156"/>
        <v/>
      </c>
      <c r="D365" s="20" t="str">
        <f t="shared" si="157"/>
        <v/>
      </c>
      <c r="E365" s="20" t="str">
        <f t="shared" si="158"/>
        <v/>
      </c>
      <c r="F365" t="str">
        <f t="shared" si="185"/>
        <v/>
      </c>
      <c r="G365" t="str">
        <f t="shared" si="159"/>
        <v/>
      </c>
      <c r="H365" t="str">
        <f t="shared" si="160"/>
        <v/>
      </c>
      <c r="I365" t="str">
        <f t="shared" si="161"/>
        <v/>
      </c>
      <c r="J365" t="str">
        <f t="shared" si="162"/>
        <v/>
      </c>
      <c r="K365" t="str">
        <f t="shared" si="163"/>
        <v/>
      </c>
      <c r="L365" t="str">
        <f t="shared" si="164"/>
        <v/>
      </c>
      <c r="M365" t="str">
        <f t="shared" si="165"/>
        <v/>
      </c>
      <c r="N365" t="str">
        <f t="shared" si="166"/>
        <v/>
      </c>
      <c r="O365" t="str">
        <f t="shared" si="167"/>
        <v/>
      </c>
      <c r="P365" t="str">
        <f t="shared" si="168"/>
        <v/>
      </c>
      <c r="Q365" t="str">
        <f t="shared" si="169"/>
        <v/>
      </c>
      <c r="R365" t="str">
        <f t="shared" si="170"/>
        <v/>
      </c>
      <c r="S365" t="str">
        <f t="shared" si="171"/>
        <v/>
      </c>
      <c r="T365" t="str">
        <f t="shared" si="172"/>
        <v/>
      </c>
      <c r="U365" t="str">
        <f t="shared" si="173"/>
        <v/>
      </c>
      <c r="V365" t="str">
        <f t="shared" si="174"/>
        <v/>
      </c>
      <c r="W365" t="str">
        <f t="shared" si="175"/>
        <v/>
      </c>
      <c r="X365" t="str">
        <f t="shared" si="176"/>
        <v/>
      </c>
      <c r="Y365" t="str">
        <f t="shared" si="177"/>
        <v/>
      </c>
      <c r="Z365" t="str">
        <f t="shared" si="186"/>
        <v/>
      </c>
      <c r="AA365" t="str">
        <f t="shared" si="178"/>
        <v/>
      </c>
      <c r="AB365" t="str">
        <f t="shared" si="179"/>
        <v/>
      </c>
      <c r="AC365" t="str">
        <f t="shared" si="180"/>
        <v/>
      </c>
      <c r="AD365" t="str">
        <f t="shared" si="181"/>
        <v/>
      </c>
      <c r="AE365" t="str">
        <f t="shared" si="182"/>
        <v/>
      </c>
      <c r="AF365" t="str">
        <f t="shared" si="183"/>
        <v/>
      </c>
      <c r="AG365" t="str" cm="1">
        <f t="array" ref="AG365">IF(AJ365="","",IFERROR(RIGHT(AF365,LEN(AF365)-MAX(ISNUMBER(--MID(AF365,_xlfn.SEQUENCE(LEN(AF365)),1))*_xlfn.SEQUENCE(LEN(AF365)))),""))</f>
        <v/>
      </c>
      <c r="AH365" t="str">
        <f t="shared" si="184"/>
        <v/>
      </c>
      <c r="AI365" s="27"/>
    </row>
    <row r="366" spans="2:35" ht="14.4">
      <c r="B366" t="str">
        <f>IF(
  ISBLANK(AJ366),
  "",
  IF(
    LEFT(AF366,1)="S",
    _xlfn.XLOOKUP(LEFT(AF366,3),'MKT name rule'!$B$2:$B$522,'MKT name rule'!$C$2:$C$522,"Not found") &amp; " " &amp; AF366,
    _xlfn.XLOOKUP(LEFT(AF366,3),'MKT name rule'!$B$2:$B$522,'MKT name rule'!$C$2:$C$522,"Not found") &amp; " " &amp; AH366
  )
)</f>
        <v/>
      </c>
      <c r="C366" t="str">
        <f t="shared" si="156"/>
        <v/>
      </c>
      <c r="D366" s="20" t="str">
        <f t="shared" si="157"/>
        <v/>
      </c>
      <c r="E366" s="20" t="str">
        <f t="shared" si="158"/>
        <v/>
      </c>
      <c r="F366" t="str">
        <f t="shared" si="185"/>
        <v/>
      </c>
      <c r="G366" t="str">
        <f t="shared" si="159"/>
        <v/>
      </c>
      <c r="H366" t="str">
        <f t="shared" si="160"/>
        <v/>
      </c>
      <c r="I366" t="str">
        <f t="shared" si="161"/>
        <v/>
      </c>
      <c r="J366" t="str">
        <f t="shared" si="162"/>
        <v/>
      </c>
      <c r="K366" t="str">
        <f t="shared" si="163"/>
        <v/>
      </c>
      <c r="L366" t="str">
        <f t="shared" si="164"/>
        <v/>
      </c>
      <c r="M366" t="str">
        <f t="shared" si="165"/>
        <v/>
      </c>
      <c r="N366" t="str">
        <f t="shared" si="166"/>
        <v/>
      </c>
      <c r="O366" t="str">
        <f t="shared" si="167"/>
        <v/>
      </c>
      <c r="P366" t="str">
        <f t="shared" si="168"/>
        <v/>
      </c>
      <c r="Q366" t="str">
        <f t="shared" si="169"/>
        <v/>
      </c>
      <c r="R366" t="str">
        <f t="shared" si="170"/>
        <v/>
      </c>
      <c r="S366" t="str">
        <f t="shared" si="171"/>
        <v/>
      </c>
      <c r="T366" t="str">
        <f t="shared" si="172"/>
        <v/>
      </c>
      <c r="U366" t="str">
        <f t="shared" si="173"/>
        <v/>
      </c>
      <c r="V366" t="str">
        <f t="shared" si="174"/>
        <v/>
      </c>
      <c r="W366" t="str">
        <f t="shared" si="175"/>
        <v/>
      </c>
      <c r="X366" t="str">
        <f t="shared" si="176"/>
        <v/>
      </c>
      <c r="Y366" t="str">
        <f t="shared" si="177"/>
        <v/>
      </c>
      <c r="Z366" t="str">
        <f t="shared" si="186"/>
        <v/>
      </c>
      <c r="AA366" t="str">
        <f t="shared" si="178"/>
        <v/>
      </c>
      <c r="AB366" t="str">
        <f t="shared" si="179"/>
        <v/>
      </c>
      <c r="AC366" t="str">
        <f t="shared" si="180"/>
        <v/>
      </c>
      <c r="AD366" t="str">
        <f t="shared" si="181"/>
        <v/>
      </c>
      <c r="AE366" t="str">
        <f t="shared" si="182"/>
        <v/>
      </c>
      <c r="AF366" t="str">
        <f t="shared" si="183"/>
        <v/>
      </c>
      <c r="AG366" t="str" cm="1">
        <f t="array" ref="AG366">IF(AJ366="","",IFERROR(RIGHT(AF366,LEN(AF366)-MAX(ISNUMBER(--MID(AF366,_xlfn.SEQUENCE(LEN(AF366)),1))*_xlfn.SEQUENCE(LEN(AF366)))),""))</f>
        <v/>
      </c>
      <c r="AH366" t="str">
        <f t="shared" si="184"/>
        <v/>
      </c>
      <c r="AI366" s="27"/>
    </row>
    <row r="367" spans="2:35" ht="14.4">
      <c r="B367" t="str">
        <f>IF(
  ISBLANK(AJ367),
  "",
  IF(
    LEFT(AF367,1)="S",
    _xlfn.XLOOKUP(LEFT(AF367,3),'MKT name rule'!$B$2:$B$522,'MKT name rule'!$C$2:$C$522,"Not found") &amp; " " &amp; AF367,
    _xlfn.XLOOKUP(LEFT(AF367,3),'MKT name rule'!$B$2:$B$522,'MKT name rule'!$C$2:$C$522,"Not found") &amp; " " &amp; AH367
  )
)</f>
        <v/>
      </c>
      <c r="C367" t="str">
        <f t="shared" si="156"/>
        <v/>
      </c>
      <c r="D367" s="20" t="str">
        <f t="shared" si="157"/>
        <v/>
      </c>
      <c r="E367" s="20" t="str">
        <f t="shared" si="158"/>
        <v/>
      </c>
      <c r="F367" t="str">
        <f t="shared" si="185"/>
        <v/>
      </c>
      <c r="G367" t="str">
        <f t="shared" si="159"/>
        <v/>
      </c>
      <c r="H367" t="str">
        <f t="shared" si="160"/>
        <v/>
      </c>
      <c r="I367" t="str">
        <f t="shared" si="161"/>
        <v/>
      </c>
      <c r="J367" t="str">
        <f t="shared" si="162"/>
        <v/>
      </c>
      <c r="K367" t="str">
        <f t="shared" si="163"/>
        <v/>
      </c>
      <c r="L367" t="str">
        <f t="shared" si="164"/>
        <v/>
      </c>
      <c r="M367" t="str">
        <f t="shared" si="165"/>
        <v/>
      </c>
      <c r="N367" t="str">
        <f t="shared" si="166"/>
        <v/>
      </c>
      <c r="O367" t="str">
        <f t="shared" si="167"/>
        <v/>
      </c>
      <c r="P367" t="str">
        <f t="shared" si="168"/>
        <v/>
      </c>
      <c r="Q367" t="str">
        <f t="shared" si="169"/>
        <v/>
      </c>
      <c r="R367" t="str">
        <f t="shared" si="170"/>
        <v/>
      </c>
      <c r="S367" t="str">
        <f t="shared" si="171"/>
        <v/>
      </c>
      <c r="T367" t="str">
        <f t="shared" si="172"/>
        <v/>
      </c>
      <c r="U367" t="str">
        <f t="shared" si="173"/>
        <v/>
      </c>
      <c r="V367" t="str">
        <f t="shared" si="174"/>
        <v/>
      </c>
      <c r="W367" t="str">
        <f t="shared" si="175"/>
        <v/>
      </c>
      <c r="X367" t="str">
        <f t="shared" si="176"/>
        <v/>
      </c>
      <c r="Y367" t="str">
        <f t="shared" si="177"/>
        <v/>
      </c>
      <c r="Z367" t="str">
        <f t="shared" si="186"/>
        <v/>
      </c>
      <c r="AA367" t="str">
        <f t="shared" si="178"/>
        <v/>
      </c>
      <c r="AB367" t="str">
        <f t="shared" si="179"/>
        <v/>
      </c>
      <c r="AC367" t="str">
        <f t="shared" si="180"/>
        <v/>
      </c>
      <c r="AD367" t="str">
        <f t="shared" si="181"/>
        <v/>
      </c>
      <c r="AE367" t="str">
        <f t="shared" si="182"/>
        <v/>
      </c>
      <c r="AF367" t="str">
        <f t="shared" si="183"/>
        <v/>
      </c>
      <c r="AG367" t="str" cm="1">
        <f t="array" ref="AG367">IF(AJ367="","",IFERROR(RIGHT(AF367,LEN(AF367)-MAX(ISNUMBER(--MID(AF367,_xlfn.SEQUENCE(LEN(AF367)),1))*_xlfn.SEQUENCE(LEN(AF367)))),""))</f>
        <v/>
      </c>
      <c r="AH367" t="str">
        <f t="shared" si="184"/>
        <v/>
      </c>
      <c r="AI367" s="27"/>
    </row>
    <row r="368" spans="2:35" ht="14.4">
      <c r="B368" t="str">
        <f>IF(
  ISBLANK(AJ368),
  "",
  IF(
    LEFT(AF368,1)="S",
    _xlfn.XLOOKUP(LEFT(AF368,3),'MKT name rule'!$B$2:$B$522,'MKT name rule'!$C$2:$C$522,"Not found") &amp; " " &amp; AF368,
    _xlfn.XLOOKUP(LEFT(AF368,3),'MKT name rule'!$B$2:$B$522,'MKT name rule'!$C$2:$C$522,"Not found") &amp; " " &amp; AH368
  )
)</f>
        <v/>
      </c>
      <c r="C368" t="str">
        <f t="shared" si="156"/>
        <v/>
      </c>
      <c r="D368" s="20" t="str">
        <f t="shared" si="157"/>
        <v/>
      </c>
      <c r="E368" s="20" t="str">
        <f t="shared" si="158"/>
        <v/>
      </c>
      <c r="F368" t="str">
        <f t="shared" si="185"/>
        <v/>
      </c>
      <c r="G368" t="str">
        <f t="shared" si="159"/>
        <v/>
      </c>
      <c r="H368" t="str">
        <f t="shared" si="160"/>
        <v/>
      </c>
      <c r="I368" t="str">
        <f t="shared" si="161"/>
        <v/>
      </c>
      <c r="J368" t="str">
        <f t="shared" si="162"/>
        <v/>
      </c>
      <c r="K368" t="str">
        <f t="shared" si="163"/>
        <v/>
      </c>
      <c r="L368" t="str">
        <f t="shared" si="164"/>
        <v/>
      </c>
      <c r="M368" t="str">
        <f t="shared" si="165"/>
        <v/>
      </c>
      <c r="N368" t="str">
        <f t="shared" si="166"/>
        <v/>
      </c>
      <c r="O368" t="str">
        <f t="shared" si="167"/>
        <v/>
      </c>
      <c r="P368" t="str">
        <f t="shared" si="168"/>
        <v/>
      </c>
      <c r="Q368" t="str">
        <f t="shared" si="169"/>
        <v/>
      </c>
      <c r="R368" t="str">
        <f t="shared" si="170"/>
        <v/>
      </c>
      <c r="S368" t="str">
        <f t="shared" si="171"/>
        <v/>
      </c>
      <c r="T368" t="str">
        <f t="shared" si="172"/>
        <v/>
      </c>
      <c r="U368" t="str">
        <f t="shared" si="173"/>
        <v/>
      </c>
      <c r="V368" t="str">
        <f t="shared" si="174"/>
        <v/>
      </c>
      <c r="W368" t="str">
        <f t="shared" si="175"/>
        <v/>
      </c>
      <c r="X368" t="str">
        <f t="shared" si="176"/>
        <v/>
      </c>
      <c r="Y368" t="str">
        <f t="shared" si="177"/>
        <v/>
      </c>
      <c r="Z368" t="str">
        <f t="shared" si="186"/>
        <v/>
      </c>
      <c r="AA368" t="str">
        <f t="shared" si="178"/>
        <v/>
      </c>
      <c r="AB368" t="str">
        <f t="shared" si="179"/>
        <v/>
      </c>
      <c r="AC368" t="str">
        <f t="shared" si="180"/>
        <v/>
      </c>
      <c r="AD368" t="str">
        <f t="shared" si="181"/>
        <v/>
      </c>
      <c r="AE368" t="str">
        <f t="shared" si="182"/>
        <v/>
      </c>
      <c r="AF368" t="str">
        <f t="shared" si="183"/>
        <v/>
      </c>
      <c r="AG368" t="str" cm="1">
        <f t="array" ref="AG368">IF(AJ368="","",IFERROR(RIGHT(AF368,LEN(AF368)-MAX(ISNUMBER(--MID(AF368,_xlfn.SEQUENCE(LEN(AF368)),1))*_xlfn.SEQUENCE(LEN(AF368)))),""))</f>
        <v/>
      </c>
      <c r="AH368" t="str">
        <f t="shared" si="184"/>
        <v/>
      </c>
      <c r="AI368" s="27"/>
    </row>
    <row r="369" spans="2:35" ht="14.4">
      <c r="B369" t="str">
        <f>IF(
  ISBLANK(AJ369),
  "",
  IF(
    LEFT(AF369,1)="S",
    _xlfn.XLOOKUP(LEFT(AF369,3),'MKT name rule'!$B$2:$B$522,'MKT name rule'!$C$2:$C$522,"Not found") &amp; " " &amp; AF369,
    _xlfn.XLOOKUP(LEFT(AF369,3),'MKT name rule'!$B$2:$B$522,'MKT name rule'!$C$2:$C$522,"Not found") &amp; " " &amp; AH369
  )
)</f>
        <v/>
      </c>
      <c r="C369" t="str">
        <f t="shared" si="156"/>
        <v/>
      </c>
      <c r="D369" s="20" t="str">
        <f t="shared" si="157"/>
        <v/>
      </c>
      <c r="E369" s="20" t="str">
        <f t="shared" si="158"/>
        <v/>
      </c>
      <c r="F369" t="str">
        <f t="shared" si="185"/>
        <v/>
      </c>
      <c r="G369" t="str">
        <f t="shared" si="159"/>
        <v/>
      </c>
      <c r="H369" t="str">
        <f t="shared" si="160"/>
        <v/>
      </c>
      <c r="I369" t="str">
        <f t="shared" si="161"/>
        <v/>
      </c>
      <c r="J369" t="str">
        <f t="shared" si="162"/>
        <v/>
      </c>
      <c r="K369" t="str">
        <f t="shared" si="163"/>
        <v/>
      </c>
      <c r="L369" t="str">
        <f t="shared" si="164"/>
        <v/>
      </c>
      <c r="M369" t="str">
        <f t="shared" si="165"/>
        <v/>
      </c>
      <c r="N369" t="str">
        <f t="shared" si="166"/>
        <v/>
      </c>
      <c r="O369" t="str">
        <f t="shared" si="167"/>
        <v/>
      </c>
      <c r="P369" t="str">
        <f t="shared" si="168"/>
        <v/>
      </c>
      <c r="Q369" t="str">
        <f t="shared" si="169"/>
        <v/>
      </c>
      <c r="R369" t="str">
        <f t="shared" si="170"/>
        <v/>
      </c>
      <c r="S369" t="str">
        <f t="shared" si="171"/>
        <v/>
      </c>
      <c r="T369" t="str">
        <f t="shared" si="172"/>
        <v/>
      </c>
      <c r="U369" t="str">
        <f t="shared" si="173"/>
        <v/>
      </c>
      <c r="V369" t="str">
        <f t="shared" si="174"/>
        <v/>
      </c>
      <c r="W369" t="str">
        <f t="shared" si="175"/>
        <v/>
      </c>
      <c r="X369" t="str">
        <f t="shared" si="176"/>
        <v/>
      </c>
      <c r="Y369" t="str">
        <f t="shared" si="177"/>
        <v/>
      </c>
      <c r="Z369" t="str">
        <f t="shared" si="186"/>
        <v/>
      </c>
      <c r="AA369" t="str">
        <f t="shared" si="178"/>
        <v/>
      </c>
      <c r="AB369" t="str">
        <f t="shared" si="179"/>
        <v/>
      </c>
      <c r="AC369" t="str">
        <f t="shared" si="180"/>
        <v/>
      </c>
      <c r="AD369" t="str">
        <f t="shared" si="181"/>
        <v/>
      </c>
      <c r="AE369" t="str">
        <f t="shared" si="182"/>
        <v/>
      </c>
      <c r="AF369" t="str">
        <f t="shared" si="183"/>
        <v/>
      </c>
      <c r="AG369" t="str" cm="1">
        <f t="array" ref="AG369">IF(AJ369="","",IFERROR(RIGHT(AF369,LEN(AF369)-MAX(ISNUMBER(--MID(AF369,_xlfn.SEQUENCE(LEN(AF369)),1))*_xlfn.SEQUENCE(LEN(AF369)))),""))</f>
        <v/>
      </c>
      <c r="AH369" t="str">
        <f t="shared" si="184"/>
        <v/>
      </c>
      <c r="AI369" s="27"/>
    </row>
    <row r="370" spans="2:35" ht="14.4">
      <c r="B370" t="str">
        <f>IF(
  ISBLANK(AJ370),
  "",
  IF(
    LEFT(AF370,1)="S",
    _xlfn.XLOOKUP(LEFT(AF370,3),'MKT name rule'!$B$2:$B$522,'MKT name rule'!$C$2:$C$522,"Not found") &amp; " " &amp; AF370,
    _xlfn.XLOOKUP(LEFT(AF370,3),'MKT name rule'!$B$2:$B$522,'MKT name rule'!$C$2:$C$522,"Not found") &amp; " " &amp; AH370
  )
)</f>
        <v/>
      </c>
      <c r="C370" t="str">
        <f t="shared" si="156"/>
        <v/>
      </c>
      <c r="D370" s="20" t="str">
        <f t="shared" si="157"/>
        <v/>
      </c>
      <c r="E370" s="20" t="str">
        <f t="shared" si="158"/>
        <v/>
      </c>
      <c r="F370" t="str">
        <f t="shared" si="185"/>
        <v/>
      </c>
      <c r="G370" t="str">
        <f t="shared" si="159"/>
        <v/>
      </c>
      <c r="H370" t="str">
        <f t="shared" si="160"/>
        <v/>
      </c>
      <c r="I370" t="str">
        <f t="shared" si="161"/>
        <v/>
      </c>
      <c r="J370" t="str">
        <f t="shared" si="162"/>
        <v/>
      </c>
      <c r="K370" t="str">
        <f t="shared" si="163"/>
        <v/>
      </c>
      <c r="L370" t="str">
        <f t="shared" si="164"/>
        <v/>
      </c>
      <c r="M370" t="str">
        <f t="shared" si="165"/>
        <v/>
      </c>
      <c r="N370" t="str">
        <f t="shared" si="166"/>
        <v/>
      </c>
      <c r="O370" t="str">
        <f t="shared" si="167"/>
        <v/>
      </c>
      <c r="P370" t="str">
        <f t="shared" si="168"/>
        <v/>
      </c>
      <c r="Q370" t="str">
        <f t="shared" si="169"/>
        <v/>
      </c>
      <c r="R370" t="str">
        <f t="shared" si="170"/>
        <v/>
      </c>
      <c r="S370" t="str">
        <f t="shared" si="171"/>
        <v/>
      </c>
      <c r="T370" t="str">
        <f t="shared" si="172"/>
        <v/>
      </c>
      <c r="U370" t="str">
        <f t="shared" si="173"/>
        <v/>
      </c>
      <c r="V370" t="str">
        <f t="shared" si="174"/>
        <v/>
      </c>
      <c r="W370" t="str">
        <f t="shared" si="175"/>
        <v/>
      </c>
      <c r="X370" t="str">
        <f t="shared" si="176"/>
        <v/>
      </c>
      <c r="Y370" t="str">
        <f t="shared" si="177"/>
        <v/>
      </c>
      <c r="Z370" t="str">
        <f t="shared" si="186"/>
        <v/>
      </c>
      <c r="AA370" t="str">
        <f t="shared" si="178"/>
        <v/>
      </c>
      <c r="AB370" t="str">
        <f t="shared" si="179"/>
        <v/>
      </c>
      <c r="AC370" t="str">
        <f t="shared" si="180"/>
        <v/>
      </c>
      <c r="AD370" t="str">
        <f t="shared" si="181"/>
        <v/>
      </c>
      <c r="AE370" t="str">
        <f t="shared" si="182"/>
        <v/>
      </c>
      <c r="AF370" t="str">
        <f t="shared" si="183"/>
        <v/>
      </c>
      <c r="AG370" t="str" cm="1">
        <f t="array" ref="AG370">IF(AJ370="","",IFERROR(RIGHT(AF370,LEN(AF370)-MAX(ISNUMBER(--MID(AF370,_xlfn.SEQUENCE(LEN(AF370)),1))*_xlfn.SEQUENCE(LEN(AF370)))),""))</f>
        <v/>
      </c>
      <c r="AH370" t="str">
        <f t="shared" si="184"/>
        <v/>
      </c>
      <c r="AI370" s="27"/>
    </row>
    <row r="371" spans="2:35" ht="14.4">
      <c r="B371" t="str">
        <f>IF(
  ISBLANK(AJ371),
  "",
  IF(
    LEFT(AF371,1)="S",
    _xlfn.XLOOKUP(LEFT(AF371,3),'MKT name rule'!$B$2:$B$522,'MKT name rule'!$C$2:$C$522,"Not found") &amp; " " &amp; AF371,
    _xlfn.XLOOKUP(LEFT(AF371,3),'MKT name rule'!$B$2:$B$522,'MKT name rule'!$C$2:$C$522,"Not found") &amp; " " &amp; AH371
  )
)</f>
        <v/>
      </c>
      <c r="C371" t="str">
        <f t="shared" si="156"/>
        <v/>
      </c>
      <c r="D371" s="20" t="str">
        <f t="shared" si="157"/>
        <v/>
      </c>
      <c r="E371" s="20" t="str">
        <f t="shared" si="158"/>
        <v/>
      </c>
      <c r="F371" t="str">
        <f t="shared" si="185"/>
        <v/>
      </c>
      <c r="G371" t="str">
        <f t="shared" si="159"/>
        <v/>
      </c>
      <c r="H371" t="str">
        <f t="shared" si="160"/>
        <v/>
      </c>
      <c r="I371" t="str">
        <f t="shared" si="161"/>
        <v/>
      </c>
      <c r="J371" t="str">
        <f t="shared" si="162"/>
        <v/>
      </c>
      <c r="K371" t="str">
        <f t="shared" si="163"/>
        <v/>
      </c>
      <c r="L371" t="str">
        <f t="shared" si="164"/>
        <v/>
      </c>
      <c r="M371" t="str">
        <f t="shared" si="165"/>
        <v/>
      </c>
      <c r="N371" t="str">
        <f t="shared" si="166"/>
        <v/>
      </c>
      <c r="O371" t="str">
        <f t="shared" si="167"/>
        <v/>
      </c>
      <c r="P371" t="str">
        <f t="shared" si="168"/>
        <v/>
      </c>
      <c r="Q371" t="str">
        <f t="shared" si="169"/>
        <v/>
      </c>
      <c r="R371" t="str">
        <f t="shared" si="170"/>
        <v/>
      </c>
      <c r="S371" t="str">
        <f t="shared" si="171"/>
        <v/>
      </c>
      <c r="T371" t="str">
        <f t="shared" si="172"/>
        <v/>
      </c>
      <c r="U371" t="str">
        <f t="shared" si="173"/>
        <v/>
      </c>
      <c r="V371" t="str">
        <f t="shared" si="174"/>
        <v/>
      </c>
      <c r="W371" t="str">
        <f t="shared" si="175"/>
        <v/>
      </c>
      <c r="X371" t="str">
        <f t="shared" si="176"/>
        <v/>
      </c>
      <c r="Y371" t="str">
        <f t="shared" si="177"/>
        <v/>
      </c>
      <c r="Z371" t="str">
        <f t="shared" si="186"/>
        <v/>
      </c>
      <c r="AA371" t="str">
        <f t="shared" si="178"/>
        <v/>
      </c>
      <c r="AB371" t="str">
        <f t="shared" si="179"/>
        <v/>
      </c>
      <c r="AC371" t="str">
        <f t="shared" si="180"/>
        <v/>
      </c>
      <c r="AD371" t="str">
        <f t="shared" si="181"/>
        <v/>
      </c>
      <c r="AE371" t="str">
        <f t="shared" si="182"/>
        <v/>
      </c>
      <c r="AF371" t="str">
        <f t="shared" si="183"/>
        <v/>
      </c>
      <c r="AG371" t="str" cm="1">
        <f t="array" ref="AG371">IF(AJ371="","",IFERROR(RIGHT(AF371,LEN(AF371)-MAX(ISNUMBER(--MID(AF371,_xlfn.SEQUENCE(LEN(AF371)),1))*_xlfn.SEQUENCE(LEN(AF371)))),""))</f>
        <v/>
      </c>
      <c r="AH371" t="str">
        <f t="shared" si="184"/>
        <v/>
      </c>
      <c r="AI371" s="27"/>
    </row>
    <row r="372" spans="2:35" ht="14.4">
      <c r="B372" t="str">
        <f>IF(
  ISBLANK(AJ372),
  "",
  IF(
    LEFT(AF372,1)="S",
    _xlfn.XLOOKUP(LEFT(AF372,3),'MKT name rule'!$B$2:$B$522,'MKT name rule'!$C$2:$C$522,"Not found") &amp; " " &amp; AF372,
    _xlfn.XLOOKUP(LEFT(AF372,3),'MKT name rule'!$B$2:$B$522,'MKT name rule'!$C$2:$C$522,"Not found") &amp; " " &amp; AH372
  )
)</f>
        <v/>
      </c>
      <c r="C372" t="str">
        <f t="shared" si="156"/>
        <v/>
      </c>
      <c r="D372" s="20" t="str">
        <f t="shared" si="157"/>
        <v/>
      </c>
      <c r="E372" s="20" t="str">
        <f t="shared" si="158"/>
        <v/>
      </c>
      <c r="F372" t="str">
        <f t="shared" si="185"/>
        <v/>
      </c>
      <c r="G372" t="str">
        <f t="shared" si="159"/>
        <v/>
      </c>
      <c r="H372" t="str">
        <f t="shared" si="160"/>
        <v/>
      </c>
      <c r="I372" t="str">
        <f t="shared" si="161"/>
        <v/>
      </c>
      <c r="J372" t="str">
        <f t="shared" si="162"/>
        <v/>
      </c>
      <c r="K372" t="str">
        <f t="shared" si="163"/>
        <v/>
      </c>
      <c r="L372" t="str">
        <f t="shared" si="164"/>
        <v/>
      </c>
      <c r="M372" t="str">
        <f t="shared" si="165"/>
        <v/>
      </c>
      <c r="N372" t="str">
        <f t="shared" si="166"/>
        <v/>
      </c>
      <c r="O372" t="str">
        <f t="shared" si="167"/>
        <v/>
      </c>
      <c r="P372" t="str">
        <f t="shared" si="168"/>
        <v/>
      </c>
      <c r="Q372" t="str">
        <f t="shared" si="169"/>
        <v/>
      </c>
      <c r="R372" t="str">
        <f t="shared" si="170"/>
        <v/>
      </c>
      <c r="S372" t="str">
        <f t="shared" si="171"/>
        <v/>
      </c>
      <c r="T372" t="str">
        <f t="shared" si="172"/>
        <v/>
      </c>
      <c r="U372" t="str">
        <f t="shared" si="173"/>
        <v/>
      </c>
      <c r="V372" t="str">
        <f t="shared" si="174"/>
        <v/>
      </c>
      <c r="W372" t="str">
        <f t="shared" si="175"/>
        <v/>
      </c>
      <c r="X372" t="str">
        <f t="shared" si="176"/>
        <v/>
      </c>
      <c r="Y372" t="str">
        <f t="shared" si="177"/>
        <v/>
      </c>
      <c r="Z372" t="str">
        <f t="shared" si="186"/>
        <v/>
      </c>
      <c r="AA372" t="str">
        <f t="shared" si="178"/>
        <v/>
      </c>
      <c r="AB372" t="str">
        <f t="shared" si="179"/>
        <v/>
      </c>
      <c r="AC372" t="str">
        <f t="shared" si="180"/>
        <v/>
      </c>
      <c r="AD372" t="str">
        <f t="shared" si="181"/>
        <v/>
      </c>
      <c r="AE372" t="str">
        <f t="shared" si="182"/>
        <v/>
      </c>
      <c r="AF372" t="str">
        <f t="shared" si="183"/>
        <v/>
      </c>
      <c r="AG372" t="str" cm="1">
        <f t="array" ref="AG372">IF(AJ372="","",IFERROR(RIGHT(AF372,LEN(AF372)-MAX(ISNUMBER(--MID(AF372,_xlfn.SEQUENCE(LEN(AF372)),1))*_xlfn.SEQUENCE(LEN(AF372)))),""))</f>
        <v/>
      </c>
      <c r="AH372" t="str">
        <f t="shared" si="184"/>
        <v/>
      </c>
      <c r="AI372" s="27"/>
    </row>
    <row r="373" spans="2:35" ht="14.4">
      <c r="B373" t="str">
        <f>IF(
  ISBLANK(AJ373),
  "",
  IF(
    LEFT(AF373,1)="S",
    _xlfn.XLOOKUP(LEFT(AF373,3),'MKT name rule'!$B$2:$B$522,'MKT name rule'!$C$2:$C$522,"Not found") &amp; " " &amp; AF373,
    _xlfn.XLOOKUP(LEFT(AF373,3),'MKT name rule'!$B$2:$B$522,'MKT name rule'!$C$2:$C$522,"Not found") &amp; " " &amp; AH373
  )
)</f>
        <v/>
      </c>
      <c r="C373" t="str">
        <f t="shared" si="156"/>
        <v/>
      </c>
      <c r="D373" s="20" t="str">
        <f t="shared" si="157"/>
        <v/>
      </c>
      <c r="E373" s="20" t="str">
        <f t="shared" si="158"/>
        <v/>
      </c>
      <c r="F373" t="str">
        <f t="shared" si="185"/>
        <v/>
      </c>
      <c r="G373" t="str">
        <f t="shared" si="159"/>
        <v/>
      </c>
      <c r="H373" t="str">
        <f t="shared" si="160"/>
        <v/>
      </c>
      <c r="I373" t="str">
        <f t="shared" si="161"/>
        <v/>
      </c>
      <c r="J373" t="str">
        <f t="shared" si="162"/>
        <v/>
      </c>
      <c r="K373" t="str">
        <f t="shared" si="163"/>
        <v/>
      </c>
      <c r="L373" t="str">
        <f t="shared" si="164"/>
        <v/>
      </c>
      <c r="M373" t="str">
        <f t="shared" si="165"/>
        <v/>
      </c>
      <c r="N373" t="str">
        <f t="shared" si="166"/>
        <v/>
      </c>
      <c r="O373" t="str">
        <f t="shared" si="167"/>
        <v/>
      </c>
      <c r="P373" t="str">
        <f t="shared" si="168"/>
        <v/>
      </c>
      <c r="Q373" t="str">
        <f t="shared" si="169"/>
        <v/>
      </c>
      <c r="R373" t="str">
        <f t="shared" si="170"/>
        <v/>
      </c>
      <c r="S373" t="str">
        <f t="shared" si="171"/>
        <v/>
      </c>
      <c r="T373" t="str">
        <f t="shared" si="172"/>
        <v/>
      </c>
      <c r="U373" t="str">
        <f t="shared" si="173"/>
        <v/>
      </c>
      <c r="V373" t="str">
        <f t="shared" si="174"/>
        <v/>
      </c>
      <c r="W373" t="str">
        <f t="shared" si="175"/>
        <v/>
      </c>
      <c r="X373" t="str">
        <f t="shared" si="176"/>
        <v/>
      </c>
      <c r="Y373" t="str">
        <f t="shared" si="177"/>
        <v/>
      </c>
      <c r="Z373" t="str">
        <f t="shared" si="186"/>
        <v/>
      </c>
      <c r="AA373" t="str">
        <f t="shared" si="178"/>
        <v/>
      </c>
      <c r="AB373" t="str">
        <f t="shared" si="179"/>
        <v/>
      </c>
      <c r="AC373" t="str">
        <f t="shared" si="180"/>
        <v/>
      </c>
      <c r="AD373" t="str">
        <f t="shared" si="181"/>
        <v/>
      </c>
      <c r="AE373" t="str">
        <f t="shared" si="182"/>
        <v/>
      </c>
      <c r="AF373" t="str">
        <f t="shared" si="183"/>
        <v/>
      </c>
      <c r="AG373" t="str" cm="1">
        <f t="array" ref="AG373">IF(AJ373="","",IFERROR(RIGHT(AF373,LEN(AF373)-MAX(ISNUMBER(--MID(AF373,_xlfn.SEQUENCE(LEN(AF373)),1))*_xlfn.SEQUENCE(LEN(AF373)))),""))</f>
        <v/>
      </c>
      <c r="AH373" t="str">
        <f t="shared" si="184"/>
        <v/>
      </c>
      <c r="AI373" s="27"/>
    </row>
    <row r="374" spans="2:35" ht="14.4">
      <c r="B374" t="str">
        <f>IF(
  ISBLANK(AJ374),
  "",
  IF(
    LEFT(AF374,1)="S",
    _xlfn.XLOOKUP(LEFT(AF374,3),'MKT name rule'!$B$2:$B$522,'MKT name rule'!$C$2:$C$522,"Not found") &amp; " " &amp; AF374,
    _xlfn.XLOOKUP(LEFT(AF374,3),'MKT name rule'!$B$2:$B$522,'MKT name rule'!$C$2:$C$522,"Not found") &amp; " " &amp; AH374
  )
)</f>
        <v/>
      </c>
      <c r="C374" t="str">
        <f t="shared" si="156"/>
        <v/>
      </c>
      <c r="D374" s="20" t="str">
        <f t="shared" si="157"/>
        <v/>
      </c>
      <c r="E374" s="20" t="str">
        <f t="shared" si="158"/>
        <v/>
      </c>
      <c r="F374" t="str">
        <f t="shared" si="185"/>
        <v/>
      </c>
      <c r="G374" t="str">
        <f t="shared" si="159"/>
        <v/>
      </c>
      <c r="H374" t="str">
        <f t="shared" si="160"/>
        <v/>
      </c>
      <c r="I374" t="str">
        <f t="shared" si="161"/>
        <v/>
      </c>
      <c r="J374" t="str">
        <f t="shared" si="162"/>
        <v/>
      </c>
      <c r="K374" t="str">
        <f t="shared" si="163"/>
        <v/>
      </c>
      <c r="L374" t="str">
        <f t="shared" si="164"/>
        <v/>
      </c>
      <c r="M374" t="str">
        <f t="shared" si="165"/>
        <v/>
      </c>
      <c r="N374" t="str">
        <f t="shared" si="166"/>
        <v/>
      </c>
      <c r="O374" t="str">
        <f t="shared" si="167"/>
        <v/>
      </c>
      <c r="P374" t="str">
        <f t="shared" si="168"/>
        <v/>
      </c>
      <c r="Q374" t="str">
        <f t="shared" si="169"/>
        <v/>
      </c>
      <c r="R374" t="str">
        <f t="shared" si="170"/>
        <v/>
      </c>
      <c r="S374" t="str">
        <f t="shared" si="171"/>
        <v/>
      </c>
      <c r="T374" t="str">
        <f t="shared" si="172"/>
        <v/>
      </c>
      <c r="U374" t="str">
        <f t="shared" si="173"/>
        <v/>
      </c>
      <c r="V374" t="str">
        <f t="shared" si="174"/>
        <v/>
      </c>
      <c r="W374" t="str">
        <f t="shared" si="175"/>
        <v/>
      </c>
      <c r="X374" t="str">
        <f t="shared" si="176"/>
        <v/>
      </c>
      <c r="Y374" t="str">
        <f t="shared" si="177"/>
        <v/>
      </c>
      <c r="Z374" t="str">
        <f t="shared" si="186"/>
        <v/>
      </c>
      <c r="AA374" t="str">
        <f t="shared" si="178"/>
        <v/>
      </c>
      <c r="AB374" t="str">
        <f t="shared" si="179"/>
        <v/>
      </c>
      <c r="AC374" t="str">
        <f t="shared" si="180"/>
        <v/>
      </c>
      <c r="AD374" t="str">
        <f t="shared" si="181"/>
        <v/>
      </c>
      <c r="AE374" t="str">
        <f t="shared" si="182"/>
        <v/>
      </c>
      <c r="AF374" t="str">
        <f t="shared" si="183"/>
        <v/>
      </c>
      <c r="AG374" t="str" cm="1">
        <f t="array" ref="AG374">IF(AJ374="","",IFERROR(RIGHT(AF374,LEN(AF374)-MAX(ISNUMBER(--MID(AF374,_xlfn.SEQUENCE(LEN(AF374)),1))*_xlfn.SEQUENCE(LEN(AF374)))),""))</f>
        <v/>
      </c>
      <c r="AH374" t="str">
        <f t="shared" si="184"/>
        <v/>
      </c>
      <c r="AI374" s="27"/>
    </row>
    <row r="375" spans="2:35" ht="14.4">
      <c r="B375" t="str">
        <f>IF(
  ISBLANK(AJ375),
  "",
  IF(
    LEFT(AF375,1)="S",
    _xlfn.XLOOKUP(LEFT(AF375,3),'MKT name rule'!$B$2:$B$522,'MKT name rule'!$C$2:$C$522,"Not found") &amp; " " &amp; AF375,
    _xlfn.XLOOKUP(LEFT(AF375,3),'MKT name rule'!$B$2:$B$522,'MKT name rule'!$C$2:$C$522,"Not found") &amp; " " &amp; AH375
  )
)</f>
        <v/>
      </c>
      <c r="C375" t="str">
        <f t="shared" si="156"/>
        <v/>
      </c>
      <c r="D375" s="20" t="str">
        <f t="shared" si="157"/>
        <v/>
      </c>
      <c r="E375" s="20" t="str">
        <f t="shared" si="158"/>
        <v/>
      </c>
      <c r="F375" t="str">
        <f t="shared" si="185"/>
        <v/>
      </c>
      <c r="G375" t="str">
        <f t="shared" si="159"/>
        <v/>
      </c>
      <c r="H375" t="str">
        <f t="shared" si="160"/>
        <v/>
      </c>
      <c r="I375" t="str">
        <f t="shared" si="161"/>
        <v/>
      </c>
      <c r="J375" t="str">
        <f t="shared" si="162"/>
        <v/>
      </c>
      <c r="K375" t="str">
        <f t="shared" si="163"/>
        <v/>
      </c>
      <c r="L375" t="str">
        <f t="shared" si="164"/>
        <v/>
      </c>
      <c r="M375" t="str">
        <f t="shared" si="165"/>
        <v/>
      </c>
      <c r="N375" t="str">
        <f t="shared" si="166"/>
        <v/>
      </c>
      <c r="O375" t="str">
        <f t="shared" si="167"/>
        <v/>
      </c>
      <c r="P375" t="str">
        <f t="shared" si="168"/>
        <v/>
      </c>
      <c r="Q375" t="str">
        <f t="shared" si="169"/>
        <v/>
      </c>
      <c r="R375" t="str">
        <f t="shared" si="170"/>
        <v/>
      </c>
      <c r="S375" t="str">
        <f t="shared" si="171"/>
        <v/>
      </c>
      <c r="T375" t="str">
        <f t="shared" si="172"/>
        <v/>
      </c>
      <c r="U375" t="str">
        <f t="shared" si="173"/>
        <v/>
      </c>
      <c r="V375" t="str">
        <f t="shared" si="174"/>
        <v/>
      </c>
      <c r="W375" t="str">
        <f t="shared" si="175"/>
        <v/>
      </c>
      <c r="X375" t="str">
        <f t="shared" si="176"/>
        <v/>
      </c>
      <c r="Y375" t="str">
        <f t="shared" si="177"/>
        <v/>
      </c>
      <c r="Z375" t="str">
        <f t="shared" si="186"/>
        <v/>
      </c>
      <c r="AA375" t="str">
        <f t="shared" si="178"/>
        <v/>
      </c>
      <c r="AB375" t="str">
        <f t="shared" si="179"/>
        <v/>
      </c>
      <c r="AC375" t="str">
        <f t="shared" si="180"/>
        <v/>
      </c>
      <c r="AD375" t="str">
        <f t="shared" si="181"/>
        <v/>
      </c>
      <c r="AE375" t="str">
        <f t="shared" si="182"/>
        <v/>
      </c>
      <c r="AF375" t="str">
        <f t="shared" si="183"/>
        <v/>
      </c>
      <c r="AG375" t="str" cm="1">
        <f t="array" ref="AG375">IF(AJ375="","",IFERROR(RIGHT(AF375,LEN(AF375)-MAX(ISNUMBER(--MID(AF375,_xlfn.SEQUENCE(LEN(AF375)),1))*_xlfn.SEQUENCE(LEN(AF375)))),""))</f>
        <v/>
      </c>
      <c r="AH375" t="str">
        <f t="shared" si="184"/>
        <v/>
      </c>
      <c r="AI375" s="27"/>
    </row>
    <row r="376" spans="2:35" ht="14.4">
      <c r="B376" t="str">
        <f>IF(
  ISBLANK(AJ376),
  "",
  IF(
    LEFT(AF376,1)="S",
    _xlfn.XLOOKUP(LEFT(AF376,3),'MKT name rule'!$B$2:$B$522,'MKT name rule'!$C$2:$C$522,"Not found") &amp; " " &amp; AF376,
    _xlfn.XLOOKUP(LEFT(AF376,3),'MKT name rule'!$B$2:$B$522,'MKT name rule'!$C$2:$C$522,"Not found") &amp; " " &amp; AH376
  )
)</f>
        <v/>
      </c>
      <c r="C376" t="str">
        <f t="shared" si="156"/>
        <v/>
      </c>
      <c r="D376" s="20" t="str">
        <f t="shared" si="157"/>
        <v/>
      </c>
      <c r="E376" s="20" t="str">
        <f t="shared" si="158"/>
        <v/>
      </c>
      <c r="F376" t="str">
        <f t="shared" si="185"/>
        <v/>
      </c>
      <c r="G376" t="str">
        <f t="shared" si="159"/>
        <v/>
      </c>
      <c r="H376" t="str">
        <f t="shared" si="160"/>
        <v/>
      </c>
      <c r="I376" t="str">
        <f t="shared" si="161"/>
        <v/>
      </c>
      <c r="J376" t="str">
        <f t="shared" si="162"/>
        <v/>
      </c>
      <c r="K376" t="str">
        <f t="shared" si="163"/>
        <v/>
      </c>
      <c r="L376" t="str">
        <f t="shared" si="164"/>
        <v/>
      </c>
      <c r="M376" t="str">
        <f t="shared" si="165"/>
        <v/>
      </c>
      <c r="N376" t="str">
        <f t="shared" si="166"/>
        <v/>
      </c>
      <c r="O376" t="str">
        <f t="shared" si="167"/>
        <v/>
      </c>
      <c r="P376" t="str">
        <f t="shared" si="168"/>
        <v/>
      </c>
      <c r="Q376" t="str">
        <f t="shared" si="169"/>
        <v/>
      </c>
      <c r="R376" t="str">
        <f t="shared" si="170"/>
        <v/>
      </c>
      <c r="S376" t="str">
        <f t="shared" si="171"/>
        <v/>
      </c>
      <c r="T376" t="str">
        <f t="shared" si="172"/>
        <v/>
      </c>
      <c r="U376" t="str">
        <f t="shared" si="173"/>
        <v/>
      </c>
      <c r="V376" t="str">
        <f t="shared" si="174"/>
        <v/>
      </c>
      <c r="W376" t="str">
        <f t="shared" si="175"/>
        <v/>
      </c>
      <c r="X376" t="str">
        <f t="shared" si="176"/>
        <v/>
      </c>
      <c r="Y376" t="str">
        <f t="shared" si="177"/>
        <v/>
      </c>
      <c r="Z376" t="str">
        <f t="shared" si="186"/>
        <v/>
      </c>
      <c r="AA376" t="str">
        <f t="shared" si="178"/>
        <v/>
      </c>
      <c r="AB376" t="str">
        <f t="shared" si="179"/>
        <v/>
      </c>
      <c r="AC376" t="str">
        <f t="shared" si="180"/>
        <v/>
      </c>
      <c r="AD376" t="str">
        <f t="shared" si="181"/>
        <v/>
      </c>
      <c r="AE376" t="str">
        <f t="shared" si="182"/>
        <v/>
      </c>
      <c r="AF376" t="str">
        <f t="shared" si="183"/>
        <v/>
      </c>
      <c r="AG376" t="str" cm="1">
        <f t="array" ref="AG376">IF(AJ376="","",IFERROR(RIGHT(AF376,LEN(AF376)-MAX(ISNUMBER(--MID(AF376,_xlfn.SEQUENCE(LEN(AF376)),1))*_xlfn.SEQUENCE(LEN(AF376)))),""))</f>
        <v/>
      </c>
      <c r="AH376" t="str">
        <f t="shared" si="184"/>
        <v/>
      </c>
      <c r="AI376" s="27"/>
    </row>
    <row r="377" spans="2:35" ht="14.4">
      <c r="B377" t="str">
        <f>IF(
  ISBLANK(AJ377),
  "",
  IF(
    LEFT(AF377,1)="S",
    _xlfn.XLOOKUP(LEFT(AF377,3),'MKT name rule'!$B$2:$B$522,'MKT name rule'!$C$2:$C$522,"Not found") &amp; " " &amp; AF377,
    _xlfn.XLOOKUP(LEFT(AF377,3),'MKT name rule'!$B$2:$B$522,'MKT name rule'!$C$2:$C$522,"Not found") &amp; " " &amp; AH377
  )
)</f>
        <v/>
      </c>
      <c r="C377" t="str">
        <f t="shared" si="156"/>
        <v/>
      </c>
      <c r="D377" s="20" t="str">
        <f t="shared" si="157"/>
        <v/>
      </c>
      <c r="E377" s="20" t="str">
        <f t="shared" si="158"/>
        <v/>
      </c>
      <c r="F377" t="str">
        <f t="shared" si="185"/>
        <v/>
      </c>
      <c r="G377" t="str">
        <f t="shared" si="159"/>
        <v/>
      </c>
      <c r="H377" t="str">
        <f t="shared" si="160"/>
        <v/>
      </c>
      <c r="I377" t="str">
        <f t="shared" si="161"/>
        <v/>
      </c>
      <c r="J377" t="str">
        <f t="shared" si="162"/>
        <v/>
      </c>
      <c r="K377" t="str">
        <f t="shared" si="163"/>
        <v/>
      </c>
      <c r="L377" t="str">
        <f t="shared" si="164"/>
        <v/>
      </c>
      <c r="M377" t="str">
        <f t="shared" si="165"/>
        <v/>
      </c>
      <c r="N377" t="str">
        <f t="shared" si="166"/>
        <v/>
      </c>
      <c r="O377" t="str">
        <f t="shared" si="167"/>
        <v/>
      </c>
      <c r="P377" t="str">
        <f t="shared" si="168"/>
        <v/>
      </c>
      <c r="Q377" t="str">
        <f t="shared" si="169"/>
        <v/>
      </c>
      <c r="R377" t="str">
        <f t="shared" si="170"/>
        <v/>
      </c>
      <c r="S377" t="str">
        <f t="shared" si="171"/>
        <v/>
      </c>
      <c r="T377" t="str">
        <f t="shared" si="172"/>
        <v/>
      </c>
      <c r="U377" t="str">
        <f t="shared" si="173"/>
        <v/>
      </c>
      <c r="V377" t="str">
        <f t="shared" si="174"/>
        <v/>
      </c>
      <c r="W377" t="str">
        <f t="shared" si="175"/>
        <v/>
      </c>
      <c r="X377" t="str">
        <f t="shared" si="176"/>
        <v/>
      </c>
      <c r="Y377" t="str">
        <f t="shared" si="177"/>
        <v/>
      </c>
      <c r="Z377" t="str">
        <f t="shared" si="186"/>
        <v/>
      </c>
      <c r="AA377" t="str">
        <f t="shared" si="178"/>
        <v/>
      </c>
      <c r="AB377" t="str">
        <f t="shared" si="179"/>
        <v/>
      </c>
      <c r="AC377" t="str">
        <f t="shared" si="180"/>
        <v/>
      </c>
      <c r="AD377" t="str">
        <f t="shared" si="181"/>
        <v/>
      </c>
      <c r="AE377" t="str">
        <f t="shared" si="182"/>
        <v/>
      </c>
      <c r="AF377" t="str">
        <f t="shared" si="183"/>
        <v/>
      </c>
      <c r="AG377" t="str" cm="1">
        <f t="array" ref="AG377">IF(AJ377="","",IFERROR(RIGHT(AF377,LEN(AF377)-MAX(ISNUMBER(--MID(AF377,_xlfn.SEQUENCE(LEN(AF377)),1))*_xlfn.SEQUENCE(LEN(AF377)))),""))</f>
        <v/>
      </c>
      <c r="AH377" t="str">
        <f t="shared" si="184"/>
        <v/>
      </c>
      <c r="AI377" s="27"/>
    </row>
    <row r="378" spans="2:35" ht="14.4">
      <c r="B378" t="str">
        <f>IF(
  ISBLANK(AJ378),
  "",
  IF(
    LEFT(AF378,1)="S",
    _xlfn.XLOOKUP(LEFT(AF378,3),'MKT name rule'!$B$2:$B$522,'MKT name rule'!$C$2:$C$522,"Not found") &amp; " " &amp; AF378,
    _xlfn.XLOOKUP(LEFT(AF378,3),'MKT name rule'!$B$2:$B$522,'MKT name rule'!$C$2:$C$522,"Not found") &amp; " " &amp; AH378
  )
)</f>
        <v/>
      </c>
      <c r="C378" t="str">
        <f t="shared" si="156"/>
        <v/>
      </c>
      <c r="D378" s="20" t="str">
        <f t="shared" si="157"/>
        <v/>
      </c>
      <c r="E378" s="20" t="str">
        <f t="shared" si="158"/>
        <v/>
      </c>
      <c r="F378" t="str">
        <f t="shared" si="185"/>
        <v/>
      </c>
      <c r="G378" t="str">
        <f t="shared" si="159"/>
        <v/>
      </c>
      <c r="H378" t="str">
        <f t="shared" si="160"/>
        <v/>
      </c>
      <c r="I378" t="str">
        <f t="shared" si="161"/>
        <v/>
      </c>
      <c r="J378" t="str">
        <f t="shared" si="162"/>
        <v/>
      </c>
      <c r="K378" t="str">
        <f t="shared" si="163"/>
        <v/>
      </c>
      <c r="L378" t="str">
        <f t="shared" si="164"/>
        <v/>
      </c>
      <c r="M378" t="str">
        <f t="shared" si="165"/>
        <v/>
      </c>
      <c r="N378" t="str">
        <f t="shared" si="166"/>
        <v/>
      </c>
      <c r="O378" t="str">
        <f t="shared" si="167"/>
        <v/>
      </c>
      <c r="P378" t="str">
        <f t="shared" si="168"/>
        <v/>
      </c>
      <c r="Q378" t="str">
        <f t="shared" si="169"/>
        <v/>
      </c>
      <c r="R378" t="str">
        <f t="shared" si="170"/>
        <v/>
      </c>
      <c r="S378" t="str">
        <f t="shared" si="171"/>
        <v/>
      </c>
      <c r="T378" t="str">
        <f t="shared" si="172"/>
        <v/>
      </c>
      <c r="U378" t="str">
        <f t="shared" si="173"/>
        <v/>
      </c>
      <c r="V378" t="str">
        <f t="shared" si="174"/>
        <v/>
      </c>
      <c r="W378" t="str">
        <f t="shared" si="175"/>
        <v/>
      </c>
      <c r="X378" t="str">
        <f t="shared" si="176"/>
        <v/>
      </c>
      <c r="Y378" t="str">
        <f t="shared" si="177"/>
        <v/>
      </c>
      <c r="Z378" t="str">
        <f t="shared" si="186"/>
        <v/>
      </c>
      <c r="AA378" t="str">
        <f t="shared" si="178"/>
        <v/>
      </c>
      <c r="AB378" t="str">
        <f t="shared" si="179"/>
        <v/>
      </c>
      <c r="AC378" t="str">
        <f t="shared" si="180"/>
        <v/>
      </c>
      <c r="AD378" t="str">
        <f t="shared" si="181"/>
        <v/>
      </c>
      <c r="AE378" t="str">
        <f t="shared" si="182"/>
        <v/>
      </c>
      <c r="AF378" t="str">
        <f t="shared" si="183"/>
        <v/>
      </c>
      <c r="AG378" t="str" cm="1">
        <f t="array" ref="AG378">IF(AJ378="","",IFERROR(RIGHT(AF378,LEN(AF378)-MAX(ISNUMBER(--MID(AF378,_xlfn.SEQUENCE(LEN(AF378)),1))*_xlfn.SEQUENCE(LEN(AF378)))),""))</f>
        <v/>
      </c>
      <c r="AH378" t="str">
        <f t="shared" si="184"/>
        <v/>
      </c>
      <c r="AI378" s="27"/>
    </row>
    <row r="379" spans="2:35" ht="14.4">
      <c r="B379" t="str">
        <f>IF(
  ISBLANK(AJ379),
  "",
  IF(
    LEFT(AF379,1)="S",
    _xlfn.XLOOKUP(LEFT(AF379,3),'MKT name rule'!$B$2:$B$522,'MKT name rule'!$C$2:$C$522,"Not found") &amp; " " &amp; AF379,
    _xlfn.XLOOKUP(LEFT(AF379,3),'MKT name rule'!$B$2:$B$522,'MKT name rule'!$C$2:$C$522,"Not found") &amp; " " &amp; AH379
  )
)</f>
        <v/>
      </c>
      <c r="C379" t="str">
        <f t="shared" si="156"/>
        <v/>
      </c>
      <c r="D379" s="20" t="str">
        <f t="shared" si="157"/>
        <v/>
      </c>
      <c r="E379" s="20" t="str">
        <f t="shared" si="158"/>
        <v/>
      </c>
      <c r="F379" t="str">
        <f t="shared" si="185"/>
        <v/>
      </c>
      <c r="G379" t="str">
        <f t="shared" si="159"/>
        <v/>
      </c>
      <c r="H379" t="str">
        <f t="shared" si="160"/>
        <v/>
      </c>
      <c r="I379" t="str">
        <f t="shared" si="161"/>
        <v/>
      </c>
      <c r="J379" t="str">
        <f t="shared" si="162"/>
        <v/>
      </c>
      <c r="K379" t="str">
        <f t="shared" si="163"/>
        <v/>
      </c>
      <c r="L379" t="str">
        <f t="shared" si="164"/>
        <v/>
      </c>
      <c r="M379" t="str">
        <f t="shared" si="165"/>
        <v/>
      </c>
      <c r="N379" t="str">
        <f t="shared" si="166"/>
        <v/>
      </c>
      <c r="O379" t="str">
        <f t="shared" si="167"/>
        <v/>
      </c>
      <c r="P379" t="str">
        <f t="shared" si="168"/>
        <v/>
      </c>
      <c r="Q379" t="str">
        <f t="shared" si="169"/>
        <v/>
      </c>
      <c r="R379" t="str">
        <f t="shared" si="170"/>
        <v/>
      </c>
      <c r="S379" t="str">
        <f t="shared" si="171"/>
        <v/>
      </c>
      <c r="T379" t="str">
        <f t="shared" si="172"/>
        <v/>
      </c>
      <c r="U379" t="str">
        <f t="shared" si="173"/>
        <v/>
      </c>
      <c r="V379" t="str">
        <f t="shared" si="174"/>
        <v/>
      </c>
      <c r="W379" t="str">
        <f t="shared" si="175"/>
        <v/>
      </c>
      <c r="X379" t="str">
        <f t="shared" si="176"/>
        <v/>
      </c>
      <c r="Y379" t="str">
        <f t="shared" si="177"/>
        <v/>
      </c>
      <c r="Z379" t="str">
        <f t="shared" si="186"/>
        <v/>
      </c>
      <c r="AA379" t="str">
        <f t="shared" si="178"/>
        <v/>
      </c>
      <c r="AB379" t="str">
        <f t="shared" si="179"/>
        <v/>
      </c>
      <c r="AC379" t="str">
        <f t="shared" si="180"/>
        <v/>
      </c>
      <c r="AD379" t="str">
        <f t="shared" si="181"/>
        <v/>
      </c>
      <c r="AE379" t="str">
        <f t="shared" si="182"/>
        <v/>
      </c>
      <c r="AF379" t="str">
        <f t="shared" si="183"/>
        <v/>
      </c>
      <c r="AG379" t="str" cm="1">
        <f t="array" ref="AG379">IF(AJ379="","",IFERROR(RIGHT(AF379,LEN(AF379)-MAX(ISNUMBER(--MID(AF379,_xlfn.SEQUENCE(LEN(AF379)),1))*_xlfn.SEQUENCE(LEN(AF379)))),""))</f>
        <v/>
      </c>
      <c r="AH379" t="str">
        <f t="shared" si="184"/>
        <v/>
      </c>
      <c r="AI379" s="27"/>
    </row>
    <row r="380" spans="2:35" ht="14.4">
      <c r="B380" t="str">
        <f>IF(
  ISBLANK(AJ380),
  "",
  IF(
    LEFT(AF380,1)="S",
    _xlfn.XLOOKUP(LEFT(AF380,3),'MKT name rule'!$B$2:$B$522,'MKT name rule'!$C$2:$C$522,"Not found") &amp; " " &amp; AF380,
    _xlfn.XLOOKUP(LEFT(AF380,3),'MKT name rule'!$B$2:$B$522,'MKT name rule'!$C$2:$C$522,"Not found") &amp; " " &amp; AH380
  )
)</f>
        <v/>
      </c>
      <c r="C380" t="str">
        <f t="shared" si="156"/>
        <v/>
      </c>
      <c r="D380" s="20" t="str">
        <f t="shared" si="157"/>
        <v/>
      </c>
      <c r="E380" s="20" t="str">
        <f t="shared" si="158"/>
        <v/>
      </c>
      <c r="F380" t="str">
        <f t="shared" si="185"/>
        <v/>
      </c>
      <c r="G380" t="str">
        <f t="shared" si="159"/>
        <v/>
      </c>
      <c r="H380" t="str">
        <f t="shared" si="160"/>
        <v/>
      </c>
      <c r="I380" t="str">
        <f t="shared" si="161"/>
        <v/>
      </c>
      <c r="J380" t="str">
        <f t="shared" si="162"/>
        <v/>
      </c>
      <c r="K380" t="str">
        <f t="shared" si="163"/>
        <v/>
      </c>
      <c r="L380" t="str">
        <f t="shared" si="164"/>
        <v/>
      </c>
      <c r="M380" t="str">
        <f t="shared" si="165"/>
        <v/>
      </c>
      <c r="N380" t="str">
        <f t="shared" si="166"/>
        <v/>
      </c>
      <c r="O380" t="str">
        <f t="shared" si="167"/>
        <v/>
      </c>
      <c r="P380" t="str">
        <f t="shared" si="168"/>
        <v/>
      </c>
      <c r="Q380" t="str">
        <f t="shared" si="169"/>
        <v/>
      </c>
      <c r="R380" t="str">
        <f t="shared" si="170"/>
        <v/>
      </c>
      <c r="S380" t="str">
        <f t="shared" si="171"/>
        <v/>
      </c>
      <c r="T380" t="str">
        <f t="shared" si="172"/>
        <v/>
      </c>
      <c r="U380" t="str">
        <f t="shared" si="173"/>
        <v/>
      </c>
      <c r="V380" t="str">
        <f t="shared" si="174"/>
        <v/>
      </c>
      <c r="W380" t="str">
        <f t="shared" si="175"/>
        <v/>
      </c>
      <c r="X380" t="str">
        <f t="shared" si="176"/>
        <v/>
      </c>
      <c r="Y380" t="str">
        <f t="shared" si="177"/>
        <v/>
      </c>
      <c r="Z380" t="str">
        <f t="shared" si="186"/>
        <v/>
      </c>
      <c r="AA380" t="str">
        <f t="shared" si="178"/>
        <v/>
      </c>
      <c r="AB380" t="str">
        <f t="shared" si="179"/>
        <v/>
      </c>
      <c r="AC380" t="str">
        <f t="shared" si="180"/>
        <v/>
      </c>
      <c r="AD380" t="str">
        <f t="shared" si="181"/>
        <v/>
      </c>
      <c r="AE380" t="str">
        <f t="shared" si="182"/>
        <v/>
      </c>
      <c r="AF380" t="str">
        <f t="shared" si="183"/>
        <v/>
      </c>
      <c r="AG380" t="str" cm="1">
        <f t="array" ref="AG380">IF(AJ380="","",IFERROR(RIGHT(AF380,LEN(AF380)-MAX(ISNUMBER(--MID(AF380,_xlfn.SEQUENCE(LEN(AF380)),1))*_xlfn.SEQUENCE(LEN(AF380)))),""))</f>
        <v/>
      </c>
      <c r="AH380" t="str">
        <f t="shared" si="184"/>
        <v/>
      </c>
      <c r="AI380" s="27"/>
    </row>
    <row r="381" spans="2:35" ht="14.4">
      <c r="B381" t="str">
        <f>IF(
  ISBLANK(AJ381),
  "",
  IF(
    LEFT(AF381,1)="S",
    _xlfn.XLOOKUP(LEFT(AF381,3),'MKT name rule'!$B$2:$B$522,'MKT name rule'!$C$2:$C$522,"Not found") &amp; " " &amp; AF381,
    _xlfn.XLOOKUP(LEFT(AF381,3),'MKT name rule'!$B$2:$B$522,'MKT name rule'!$C$2:$C$522,"Not found") &amp; " " &amp; AH381
  )
)</f>
        <v/>
      </c>
      <c r="C381" t="str">
        <f t="shared" si="156"/>
        <v/>
      </c>
      <c r="D381" s="20" t="str">
        <f t="shared" si="157"/>
        <v/>
      </c>
      <c r="E381" s="20" t="str">
        <f t="shared" si="158"/>
        <v/>
      </c>
      <c r="F381" t="str">
        <f t="shared" si="185"/>
        <v/>
      </c>
      <c r="G381" t="str">
        <f t="shared" si="159"/>
        <v/>
      </c>
      <c r="H381" t="str">
        <f t="shared" si="160"/>
        <v/>
      </c>
      <c r="I381" t="str">
        <f t="shared" si="161"/>
        <v/>
      </c>
      <c r="J381" t="str">
        <f t="shared" si="162"/>
        <v/>
      </c>
      <c r="K381" t="str">
        <f t="shared" si="163"/>
        <v/>
      </c>
      <c r="L381" t="str">
        <f t="shared" si="164"/>
        <v/>
      </c>
      <c r="M381" t="str">
        <f t="shared" si="165"/>
        <v/>
      </c>
      <c r="N381" t="str">
        <f t="shared" si="166"/>
        <v/>
      </c>
      <c r="O381" t="str">
        <f t="shared" si="167"/>
        <v/>
      </c>
      <c r="P381" t="str">
        <f t="shared" si="168"/>
        <v/>
      </c>
      <c r="Q381" t="str">
        <f t="shared" si="169"/>
        <v/>
      </c>
      <c r="R381" t="str">
        <f t="shared" si="170"/>
        <v/>
      </c>
      <c r="S381" t="str">
        <f t="shared" si="171"/>
        <v/>
      </c>
      <c r="T381" t="str">
        <f t="shared" si="172"/>
        <v/>
      </c>
      <c r="U381" t="str">
        <f t="shared" si="173"/>
        <v/>
      </c>
      <c r="V381" t="str">
        <f t="shared" si="174"/>
        <v/>
      </c>
      <c r="W381" t="str">
        <f t="shared" si="175"/>
        <v/>
      </c>
      <c r="X381" t="str">
        <f t="shared" si="176"/>
        <v/>
      </c>
      <c r="Y381" t="str">
        <f t="shared" si="177"/>
        <v/>
      </c>
      <c r="Z381" t="str">
        <f t="shared" si="186"/>
        <v/>
      </c>
      <c r="AA381" t="str">
        <f t="shared" si="178"/>
        <v/>
      </c>
      <c r="AB381" t="str">
        <f t="shared" si="179"/>
        <v/>
      </c>
      <c r="AC381" t="str">
        <f t="shared" si="180"/>
        <v/>
      </c>
      <c r="AD381" t="str">
        <f t="shared" si="181"/>
        <v/>
      </c>
      <c r="AE381" t="str">
        <f t="shared" si="182"/>
        <v/>
      </c>
      <c r="AF381" t="str">
        <f t="shared" si="183"/>
        <v/>
      </c>
      <c r="AG381" t="str" cm="1">
        <f t="array" ref="AG381">IF(AJ381="","",IFERROR(RIGHT(AF381,LEN(AF381)-MAX(ISNUMBER(--MID(AF381,_xlfn.SEQUENCE(LEN(AF381)),1))*_xlfn.SEQUENCE(LEN(AF381)))),""))</f>
        <v/>
      </c>
      <c r="AH381" t="str">
        <f t="shared" si="184"/>
        <v/>
      </c>
      <c r="AI381" s="27"/>
    </row>
    <row r="382" spans="2:35" ht="14.4">
      <c r="B382" t="str">
        <f>IF(
  ISBLANK(AJ382),
  "",
  IF(
    LEFT(AF382,1)="S",
    _xlfn.XLOOKUP(LEFT(AF382,3),'MKT name rule'!$B$2:$B$522,'MKT name rule'!$C$2:$C$522,"Not found") &amp; " " &amp; AF382,
    _xlfn.XLOOKUP(LEFT(AF382,3),'MKT name rule'!$B$2:$B$522,'MKT name rule'!$C$2:$C$522,"Not found") &amp; " " &amp; AH382
  )
)</f>
        <v/>
      </c>
      <c r="C382" t="str">
        <f t="shared" si="156"/>
        <v/>
      </c>
      <c r="D382" s="20" t="str">
        <f t="shared" si="157"/>
        <v/>
      </c>
      <c r="E382" s="20" t="str">
        <f t="shared" si="158"/>
        <v/>
      </c>
      <c r="F382" t="str">
        <f t="shared" si="185"/>
        <v/>
      </c>
      <c r="G382" t="str">
        <f t="shared" si="159"/>
        <v/>
      </c>
      <c r="H382" t="str">
        <f t="shared" si="160"/>
        <v/>
      </c>
      <c r="I382" t="str">
        <f t="shared" si="161"/>
        <v/>
      </c>
      <c r="J382" t="str">
        <f t="shared" si="162"/>
        <v/>
      </c>
      <c r="K382" t="str">
        <f t="shared" si="163"/>
        <v/>
      </c>
      <c r="L382" t="str">
        <f t="shared" si="164"/>
        <v/>
      </c>
      <c r="M382" t="str">
        <f t="shared" si="165"/>
        <v/>
      </c>
      <c r="N382" t="str">
        <f t="shared" si="166"/>
        <v/>
      </c>
      <c r="O382" t="str">
        <f t="shared" si="167"/>
        <v/>
      </c>
      <c r="P382" t="str">
        <f t="shared" si="168"/>
        <v/>
      </c>
      <c r="Q382" t="str">
        <f t="shared" si="169"/>
        <v/>
      </c>
      <c r="R382" t="str">
        <f t="shared" si="170"/>
        <v/>
      </c>
      <c r="S382" t="str">
        <f t="shared" si="171"/>
        <v/>
      </c>
      <c r="T382" t="str">
        <f t="shared" si="172"/>
        <v/>
      </c>
      <c r="U382" t="str">
        <f t="shared" si="173"/>
        <v/>
      </c>
      <c r="V382" t="str">
        <f t="shared" si="174"/>
        <v/>
      </c>
      <c r="W382" t="str">
        <f t="shared" si="175"/>
        <v/>
      </c>
      <c r="X382" t="str">
        <f t="shared" si="176"/>
        <v/>
      </c>
      <c r="Y382" t="str">
        <f t="shared" si="177"/>
        <v/>
      </c>
      <c r="Z382" t="str">
        <f t="shared" si="186"/>
        <v/>
      </c>
      <c r="AA382" t="str">
        <f t="shared" si="178"/>
        <v/>
      </c>
      <c r="AB382" t="str">
        <f t="shared" si="179"/>
        <v/>
      </c>
      <c r="AC382" t="str">
        <f t="shared" si="180"/>
        <v/>
      </c>
      <c r="AD382" t="str">
        <f t="shared" si="181"/>
        <v/>
      </c>
      <c r="AE382" t="str">
        <f t="shared" si="182"/>
        <v/>
      </c>
      <c r="AF382" t="str">
        <f t="shared" si="183"/>
        <v/>
      </c>
      <c r="AG382" t="str" cm="1">
        <f t="array" ref="AG382">IF(AJ382="","",IFERROR(RIGHT(AF382,LEN(AF382)-MAX(ISNUMBER(--MID(AF382,_xlfn.SEQUENCE(LEN(AF382)),1))*_xlfn.SEQUENCE(LEN(AF382)))),""))</f>
        <v/>
      </c>
      <c r="AH382" t="str">
        <f t="shared" si="184"/>
        <v/>
      </c>
      <c r="AI382" s="27"/>
    </row>
    <row r="383" spans="2:35" ht="14.4">
      <c r="B383" t="str">
        <f>IF(
  ISBLANK(AJ383),
  "",
  IF(
    LEFT(AF383,1)="S",
    _xlfn.XLOOKUP(LEFT(AF383,3),'MKT name rule'!$B$2:$B$522,'MKT name rule'!$C$2:$C$522,"Not found") &amp; " " &amp; AF383,
    _xlfn.XLOOKUP(LEFT(AF383,3),'MKT name rule'!$B$2:$B$522,'MKT name rule'!$C$2:$C$522,"Not found") &amp; " " &amp; AH383
  )
)</f>
        <v/>
      </c>
      <c r="C383" t="str">
        <f t="shared" si="156"/>
        <v/>
      </c>
      <c r="D383" s="20" t="str">
        <f t="shared" si="157"/>
        <v/>
      </c>
      <c r="E383" s="20" t="str">
        <f t="shared" si="158"/>
        <v/>
      </c>
      <c r="F383" t="str">
        <f t="shared" si="185"/>
        <v/>
      </c>
      <c r="G383" t="str">
        <f t="shared" si="159"/>
        <v/>
      </c>
      <c r="H383" t="str">
        <f t="shared" si="160"/>
        <v/>
      </c>
      <c r="I383" t="str">
        <f t="shared" si="161"/>
        <v/>
      </c>
      <c r="J383" t="str">
        <f t="shared" si="162"/>
        <v/>
      </c>
      <c r="K383" t="str">
        <f t="shared" si="163"/>
        <v/>
      </c>
      <c r="L383" t="str">
        <f t="shared" si="164"/>
        <v/>
      </c>
      <c r="M383" t="str">
        <f t="shared" si="165"/>
        <v/>
      </c>
      <c r="N383" t="str">
        <f t="shared" si="166"/>
        <v/>
      </c>
      <c r="O383" t="str">
        <f t="shared" si="167"/>
        <v/>
      </c>
      <c r="P383" t="str">
        <f t="shared" si="168"/>
        <v/>
      </c>
      <c r="Q383" t="str">
        <f t="shared" si="169"/>
        <v/>
      </c>
      <c r="R383" t="str">
        <f t="shared" si="170"/>
        <v/>
      </c>
      <c r="S383" t="str">
        <f t="shared" si="171"/>
        <v/>
      </c>
      <c r="T383" t="str">
        <f t="shared" si="172"/>
        <v/>
      </c>
      <c r="U383" t="str">
        <f t="shared" si="173"/>
        <v/>
      </c>
      <c r="V383" t="str">
        <f t="shared" si="174"/>
        <v/>
      </c>
      <c r="W383" t="str">
        <f t="shared" si="175"/>
        <v/>
      </c>
      <c r="X383" t="str">
        <f t="shared" si="176"/>
        <v/>
      </c>
      <c r="Y383" t="str">
        <f t="shared" si="177"/>
        <v/>
      </c>
      <c r="Z383" t="str">
        <f t="shared" si="186"/>
        <v/>
      </c>
      <c r="AA383" t="str">
        <f t="shared" si="178"/>
        <v/>
      </c>
      <c r="AB383" t="str">
        <f t="shared" si="179"/>
        <v/>
      </c>
      <c r="AC383" t="str">
        <f t="shared" si="180"/>
        <v/>
      </c>
      <c r="AD383" t="str">
        <f t="shared" si="181"/>
        <v/>
      </c>
      <c r="AE383" t="str">
        <f t="shared" si="182"/>
        <v/>
      </c>
      <c r="AF383" t="str">
        <f t="shared" si="183"/>
        <v/>
      </c>
      <c r="AG383" t="str" cm="1">
        <f t="array" ref="AG383">IF(AJ383="","",IFERROR(RIGHT(AF383,LEN(AF383)-MAX(ISNUMBER(--MID(AF383,_xlfn.SEQUENCE(LEN(AF383)),1))*_xlfn.SEQUENCE(LEN(AF383)))),""))</f>
        <v/>
      </c>
      <c r="AH383" t="str">
        <f t="shared" si="184"/>
        <v/>
      </c>
      <c r="AI383" s="27"/>
    </row>
    <row r="384" spans="2:35" ht="14.4">
      <c r="B384" t="str">
        <f>IF(
  ISBLANK(AJ384),
  "",
  IF(
    LEFT(AF384,1)="S",
    _xlfn.XLOOKUP(LEFT(AF384,3),'MKT name rule'!$B$2:$B$522,'MKT name rule'!$C$2:$C$522,"Not found") &amp; " " &amp; AF384,
    _xlfn.XLOOKUP(LEFT(AF384,3),'MKT name rule'!$B$2:$B$522,'MKT name rule'!$C$2:$C$522,"Not found") &amp; " " &amp; AH384
  )
)</f>
        <v/>
      </c>
      <c r="C384" t="str">
        <f t="shared" si="156"/>
        <v/>
      </c>
      <c r="D384" s="20" t="str">
        <f t="shared" si="157"/>
        <v/>
      </c>
      <c r="E384" s="20" t="str">
        <f t="shared" si="158"/>
        <v/>
      </c>
      <c r="F384" t="str">
        <f t="shared" si="185"/>
        <v/>
      </c>
      <c r="G384" t="str">
        <f t="shared" si="159"/>
        <v/>
      </c>
      <c r="H384" t="str">
        <f t="shared" si="160"/>
        <v/>
      </c>
      <c r="I384" t="str">
        <f t="shared" si="161"/>
        <v/>
      </c>
      <c r="J384" t="str">
        <f t="shared" si="162"/>
        <v/>
      </c>
      <c r="K384" t="str">
        <f t="shared" si="163"/>
        <v/>
      </c>
      <c r="L384" t="str">
        <f t="shared" si="164"/>
        <v/>
      </c>
      <c r="M384" t="str">
        <f t="shared" si="165"/>
        <v/>
      </c>
      <c r="N384" t="str">
        <f t="shared" si="166"/>
        <v/>
      </c>
      <c r="O384" t="str">
        <f t="shared" si="167"/>
        <v/>
      </c>
      <c r="P384" t="str">
        <f t="shared" si="168"/>
        <v/>
      </c>
      <c r="Q384" t="str">
        <f t="shared" si="169"/>
        <v/>
      </c>
      <c r="R384" t="str">
        <f t="shared" si="170"/>
        <v/>
      </c>
      <c r="S384" t="str">
        <f t="shared" si="171"/>
        <v/>
      </c>
      <c r="T384" t="str">
        <f t="shared" si="172"/>
        <v/>
      </c>
      <c r="U384" t="str">
        <f t="shared" si="173"/>
        <v/>
      </c>
      <c r="V384" t="str">
        <f t="shared" si="174"/>
        <v/>
      </c>
      <c r="W384" t="str">
        <f t="shared" si="175"/>
        <v/>
      </c>
      <c r="X384" t="str">
        <f t="shared" si="176"/>
        <v/>
      </c>
      <c r="Y384" t="str">
        <f t="shared" si="177"/>
        <v/>
      </c>
      <c r="Z384" t="str">
        <f t="shared" si="186"/>
        <v/>
      </c>
      <c r="AA384" t="str">
        <f t="shared" si="178"/>
        <v/>
      </c>
      <c r="AB384" t="str">
        <f t="shared" si="179"/>
        <v/>
      </c>
      <c r="AC384" t="str">
        <f t="shared" si="180"/>
        <v/>
      </c>
      <c r="AD384" t="str">
        <f t="shared" si="181"/>
        <v/>
      </c>
      <c r="AE384" t="str">
        <f t="shared" si="182"/>
        <v/>
      </c>
      <c r="AF384" t="str">
        <f t="shared" si="183"/>
        <v/>
      </c>
      <c r="AG384" t="str" cm="1">
        <f t="array" ref="AG384">IF(AJ384="","",IFERROR(RIGHT(AF384,LEN(AF384)-MAX(ISNUMBER(--MID(AF384,_xlfn.SEQUENCE(LEN(AF384)),1))*_xlfn.SEQUENCE(LEN(AF384)))),""))</f>
        <v/>
      </c>
      <c r="AH384" t="str">
        <f t="shared" si="184"/>
        <v/>
      </c>
      <c r="AI384" s="27"/>
    </row>
    <row r="385" spans="2:35" ht="14.4">
      <c r="B385" t="str">
        <f>IF(
  ISBLANK(AJ385),
  "",
  IF(
    LEFT(AF385,1)="S",
    _xlfn.XLOOKUP(LEFT(AF385,3),'MKT name rule'!$B$2:$B$522,'MKT name rule'!$C$2:$C$522,"Not found") &amp; " " &amp; AF385,
    _xlfn.XLOOKUP(LEFT(AF385,3),'MKT name rule'!$B$2:$B$522,'MKT name rule'!$C$2:$C$522,"Not found") &amp; " " &amp; AH385
  )
)</f>
        <v/>
      </c>
      <c r="C385" t="str">
        <f t="shared" si="156"/>
        <v/>
      </c>
      <c r="D385" s="20" t="str">
        <f t="shared" si="157"/>
        <v/>
      </c>
      <c r="E385" s="20" t="str">
        <f t="shared" si="158"/>
        <v/>
      </c>
      <c r="F385" t="str">
        <f t="shared" si="185"/>
        <v/>
      </c>
      <c r="G385" t="str">
        <f t="shared" si="159"/>
        <v/>
      </c>
      <c r="H385" t="str">
        <f t="shared" si="160"/>
        <v/>
      </c>
      <c r="I385" t="str">
        <f t="shared" si="161"/>
        <v/>
      </c>
      <c r="J385" t="str">
        <f t="shared" si="162"/>
        <v/>
      </c>
      <c r="K385" t="str">
        <f t="shared" si="163"/>
        <v/>
      </c>
      <c r="L385" t="str">
        <f t="shared" si="164"/>
        <v/>
      </c>
      <c r="M385" t="str">
        <f t="shared" si="165"/>
        <v/>
      </c>
      <c r="N385" t="str">
        <f t="shared" si="166"/>
        <v/>
      </c>
      <c r="O385" t="str">
        <f t="shared" si="167"/>
        <v/>
      </c>
      <c r="P385" t="str">
        <f t="shared" si="168"/>
        <v/>
      </c>
      <c r="Q385" t="str">
        <f t="shared" si="169"/>
        <v/>
      </c>
      <c r="R385" t="str">
        <f t="shared" si="170"/>
        <v/>
      </c>
      <c r="S385" t="str">
        <f t="shared" si="171"/>
        <v/>
      </c>
      <c r="T385" t="str">
        <f t="shared" si="172"/>
        <v/>
      </c>
      <c r="U385" t="str">
        <f t="shared" si="173"/>
        <v/>
      </c>
      <c r="V385" t="str">
        <f t="shared" si="174"/>
        <v/>
      </c>
      <c r="W385" t="str">
        <f t="shared" si="175"/>
        <v/>
      </c>
      <c r="X385" t="str">
        <f t="shared" si="176"/>
        <v/>
      </c>
      <c r="Y385" t="str">
        <f t="shared" si="177"/>
        <v/>
      </c>
      <c r="Z385" t="str">
        <f t="shared" si="186"/>
        <v/>
      </c>
      <c r="AA385" t="str">
        <f t="shared" si="178"/>
        <v/>
      </c>
      <c r="AB385" t="str">
        <f t="shared" si="179"/>
        <v/>
      </c>
      <c r="AC385" t="str">
        <f t="shared" si="180"/>
        <v/>
      </c>
      <c r="AD385" t="str">
        <f t="shared" si="181"/>
        <v/>
      </c>
      <c r="AE385" t="str">
        <f t="shared" si="182"/>
        <v/>
      </c>
      <c r="AF385" t="str">
        <f t="shared" si="183"/>
        <v/>
      </c>
      <c r="AG385" t="str" cm="1">
        <f t="array" ref="AG385">IF(AJ385="","",IFERROR(RIGHT(AF385,LEN(AF385)-MAX(ISNUMBER(--MID(AF385,_xlfn.SEQUENCE(LEN(AF385)),1))*_xlfn.SEQUENCE(LEN(AF385)))),""))</f>
        <v/>
      </c>
      <c r="AH385" t="str">
        <f t="shared" si="184"/>
        <v/>
      </c>
      <c r="AI385" s="27"/>
    </row>
    <row r="386" spans="2:35" ht="14.4">
      <c r="B386" t="str">
        <f>IF(
  ISBLANK(AJ386),
  "",
  IF(
    LEFT(AF386,1)="S",
    _xlfn.XLOOKUP(LEFT(AF386,3),'MKT name rule'!$B$2:$B$522,'MKT name rule'!$C$2:$C$522,"Not found") &amp; " " &amp; AF386,
    _xlfn.XLOOKUP(LEFT(AF386,3),'MKT name rule'!$B$2:$B$522,'MKT name rule'!$C$2:$C$522,"Not found") &amp; " " &amp; AH386
  )
)</f>
        <v/>
      </c>
      <c r="C386" t="str">
        <f t="shared" ref="C386:C449" si="187">IF(ISBLANK(A386), "", AJ386)</f>
        <v/>
      </c>
      <c r="D386" s="20" t="str">
        <f t="shared" ref="D386:D449" si="188">IF(ISBLANK(A386),"",B386&amp;" ("&amp;Y386&amp;"/"&amp;AB386&amp;"/"&amp;AC386&amp;AA386&amp;"/"&amp;Z386&amp;"/"&amp;AF386&amp;")")</f>
        <v/>
      </c>
      <c r="E386" s="20" t="str">
        <f t="shared" ref="E386:E449" si="189">IF(
  ISBLANK(A386),
  "",
  TRIM(SUBSTITUTE(
    SUBSTITUTE(
      SUBSTITUTE(
        SUBSTITUTE(V386, CHAR(10), ""),
        MID(V386, FIND("(", V386), FIND(")", V386) - FIND("(", V386) + 1),
        ""
      ),
      "Processor", ""
    ),
    "N/A", ""
  ))
)</f>
        <v/>
      </c>
      <c r="F386" t="str">
        <f t="shared" si="185"/>
        <v/>
      </c>
      <c r="G386" t="str">
        <f t="shared" ref="G386:G449" si="190">IF(ISBLANK(A386),"",IF(ISNUMBER(SEARCH("Windows 11 Home",AP386)),"Windows 11 Home",IF(ISNUMBER(SEARCH("Windows 11 Pro",AP386)),"Windows 11 Pro",IF(ISNUMBER(SEARCH("Chrome",AP386)),"ChromeOS",""))))</f>
        <v/>
      </c>
      <c r="H386" t="str">
        <f t="shared" ref="H386:H449" si="191">IF(
  ISBLANK(A386),
  "",
  IF(ISNUMBER(SEARCH("Office", AQ386)), AQ386, "Not Included")
)</f>
        <v/>
      </c>
      <c r="I386" t="str">
        <f t="shared" ref="I386:I449" si="192">IF(ISBLANK(A386), "", "21.5""")</f>
        <v/>
      </c>
      <c r="J386" t="str">
        <f t="shared" ref="J386:J449" si="193">IF(ISBLANK(A386),"","FHD (1920 x 1080) 16:9")</f>
        <v/>
      </c>
      <c r="K386" t="str">
        <f t="shared" ref="K386:K449" si="194">IF(ISBLANK(A386),"","250nits")</f>
        <v/>
      </c>
      <c r="L386" t="str">
        <f t="shared" ref="L386:L449" si="195">IF(ISBLANK(A386), "", AU386)</f>
        <v/>
      </c>
      <c r="M386" t="str">
        <f t="shared" ref="M386:M449" si="196">IF(ISBLANK(A386), "", AZ386)</f>
        <v/>
      </c>
      <c r="N386" t="str">
        <f t="shared" ref="N386:N449" si="197">IF(
  AND(LEN(TRIM(AD386))=0, LEN(TRIM(AE386))=0),
  "",
  IF(LEN(TRIM(AD386))&gt;0, "Front:" &amp; CHAR(10) &amp; AD386 &amp; CHAR(10) &amp; CHAR(10), "") &amp;
  IF(LEN(TRIM(AE386))&gt;0, "Rear:" &amp; CHAR(10) &amp; AE386, "")
)</f>
        <v/>
      </c>
      <c r="O386" t="str">
        <f t="shared" ref="O386:O449" si="198">IF(ISBLANK(A386), "", _xlfn.TEXTBEFORE(BN386, " ("))</f>
        <v/>
      </c>
      <c r="P386" t="str">
        <f t="shared" ref="P386:P449" si="199">IF(ISBLANK(A386), "", _xlfn.TEXTBEFORE(BM386, " ("))</f>
        <v/>
      </c>
      <c r="Q386" t="str">
        <f t="shared" ref="Q386:Q449" si="200">IF(ISBLANK(A386), "", BJ386)</f>
        <v/>
      </c>
      <c r="R386" t="str">
        <f t="shared" ref="R386:R449" si="201">IF(ISBLANK(A386), "", BK386)</f>
        <v/>
      </c>
      <c r="S386" t="str">
        <f t="shared" ref="S386:S449" si="202">IF(ISBLANK(A386),"","No Battery")</f>
        <v/>
      </c>
      <c r="T386" t="str">
        <f t="shared" ref="T386:T449" si="203">IF(ISBLANK(A386), "", IFERROR(_xlfn.TEXTBEFORE(BE386, " power"), "Not Found"))</f>
        <v/>
      </c>
      <c r="U386" t="str">
        <f t="shared" ref="U386:U449" si="204">IF(ISBLANK(A386), "", IF(BQ386 = "N/A", "", BQ386))</f>
        <v/>
      </c>
      <c r="V386" t="str">
        <f t="shared" ref="V386:V449" si="205">IF(ISBLANK(A386), "", AR386)</f>
        <v/>
      </c>
      <c r="W386" t="str">
        <f t="shared" ref="W386:W449" si="206">IF(
  ISBLANK(A386),
  "",
  LEFT(V386, SEARCH("processor", LOWER(V386)) - 1) &amp;
  MID(V386, SEARCH("processor", LOWER(V386)) + 10, FIND(" ", MID(V386, SEARCH("processor", LOWER(V386)) + 10, 20)) - 1)
)</f>
        <v/>
      </c>
      <c r="X386" t="str">
        <f t="shared" ref="X386:X449" si="207">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8">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si="186"/>
        <v/>
      </c>
      <c r="AA386" t="str">
        <f t="shared" ref="AA386:AA449" si="209">IF(
  ISBLANK(F386),
  "",
  IF(
    ISNUMBER(SEARCH("RTX", F386)),
    "/" &amp; LEFT(MID(F386, SEARCH("RTX", F386), 15),
               IFERROR(SEARCH(" ", MID(F386, SEARCH("RTX", F386), 15), 6) - 1, 15)),
    ""
  )
)</f>
        <v/>
      </c>
      <c r="AB386" t="str">
        <f t="shared" ref="AB386:AB449" si="210">IF(
  ISBLANK(A386),
  "",
  LEFT(L386, FIND(" ", L386) - 1)
)</f>
        <v/>
      </c>
      <c r="AC386" t="str">
        <f t="shared" ref="AC386:AC449" si="211">IF(ISBLANK(A386),"",LEFT(M386,FIND(" ",M386)-1))</f>
        <v/>
      </c>
      <c r="AD386" t="str">
        <f t="shared" ref="AD386:AD449" si="212">IF(ISBLANK(A386), "", BF386)</f>
        <v/>
      </c>
      <c r="AE386" t="str">
        <f t="shared" ref="AE386:AE449" si="213">IF(ISBLANK(A386), "", BG386)</f>
        <v/>
      </c>
      <c r="AF386" t="str">
        <f t="shared" ref="AF386:AF449" si="214">IF(ISBLANK(A386),"",IFERROR(_xlfn.TEXTBEFORE(A386, "-"), A386))</f>
        <v/>
      </c>
      <c r="AG386" t="str" cm="1">
        <f t="array" ref="AG386">IF(AJ386="","",IFERROR(RIGHT(AF386,LEN(AF386)-MAX(ISNUMBER(--MID(AF386,_xlfn.SEQUENCE(LEN(AF386)),1))*_xlfn.SEQUENCE(LEN(AF386)))),""))</f>
        <v/>
      </c>
      <c r="AH386" t="str">
        <f t="shared" ref="AH386:AH449" si="215">IF(ISBLANK(AJ386),"",IF(AG386="SE", "SFF",
 IF(AG386="SER", "SFF",
 IF(OR(AG386="MER", AG386="MV"), "Mini Tower",
 IF(AG386="TE", "Tower",
 "Nope")))))</f>
        <v/>
      </c>
      <c r="AI386" s="27"/>
    </row>
    <row r="387" spans="2:35" ht="14.4">
      <c r="B387" t="str">
        <f>IF(
  ISBLANK(AJ387),
  "",
  IF(
    LEFT(AF387,1)="S",
    _xlfn.XLOOKUP(LEFT(AF387,3),'MKT name rule'!$B$2:$B$522,'MKT name rule'!$C$2:$C$522,"Not found") &amp; " " &amp; AF387,
    _xlfn.XLOOKUP(LEFT(AF387,3),'MKT name rule'!$B$2:$B$522,'MKT name rule'!$C$2:$C$522,"Not found") &amp; " " &amp; AH387
  )
)</f>
        <v/>
      </c>
      <c r="C387" t="str">
        <f t="shared" si="187"/>
        <v/>
      </c>
      <c r="D387" s="20" t="str">
        <f t="shared" si="188"/>
        <v/>
      </c>
      <c r="E387" s="20" t="str">
        <f t="shared" si="189"/>
        <v/>
      </c>
      <c r="F387" t="str">
        <f t="shared" ref="F387:F450" si="216">IF(ISBLANK(AK387), "", IF(OR(AX387="", AX387=0), AY387, AX387))</f>
        <v/>
      </c>
      <c r="G387" t="str">
        <f t="shared" si="190"/>
        <v/>
      </c>
      <c r="H387" t="str">
        <f t="shared" si="191"/>
        <v/>
      </c>
      <c r="I387" t="str">
        <f t="shared" si="192"/>
        <v/>
      </c>
      <c r="J387" t="str">
        <f t="shared" si="193"/>
        <v/>
      </c>
      <c r="K387" t="str">
        <f t="shared" si="194"/>
        <v/>
      </c>
      <c r="L387" t="str">
        <f t="shared" si="195"/>
        <v/>
      </c>
      <c r="M387" t="str">
        <f t="shared" si="196"/>
        <v/>
      </c>
      <c r="N387" t="str">
        <f t="shared" si="197"/>
        <v/>
      </c>
      <c r="O387" t="str">
        <f t="shared" si="198"/>
        <v/>
      </c>
      <c r="P387" t="str">
        <f t="shared" si="199"/>
        <v/>
      </c>
      <c r="Q387" t="str">
        <f t="shared" si="200"/>
        <v/>
      </c>
      <c r="R387" t="str">
        <f t="shared" si="201"/>
        <v/>
      </c>
      <c r="S387" t="str">
        <f t="shared" si="202"/>
        <v/>
      </c>
      <c r="T387" t="str">
        <f t="shared" si="203"/>
        <v/>
      </c>
      <c r="U387" t="str">
        <f t="shared" si="204"/>
        <v/>
      </c>
      <c r="V387" t="str">
        <f t="shared" si="205"/>
        <v/>
      </c>
      <c r="W387" t="str">
        <f t="shared" si="206"/>
        <v/>
      </c>
      <c r="X387" t="str">
        <f t="shared" si="207"/>
        <v/>
      </c>
      <c r="Y387" t="str">
        <f t="shared" si="208"/>
        <v/>
      </c>
      <c r="Z387" t="str">
        <f t="shared" ref="Z387:Z450" si="217">IF(ISBLANK(A387), "",SUBSTITUTE(G387, "Windows", "Win"))</f>
        <v/>
      </c>
      <c r="AA387" t="str">
        <f t="shared" si="209"/>
        <v/>
      </c>
      <c r="AB387" t="str">
        <f t="shared" si="210"/>
        <v/>
      </c>
      <c r="AC387" t="str">
        <f t="shared" si="211"/>
        <v/>
      </c>
      <c r="AD387" t="str">
        <f t="shared" si="212"/>
        <v/>
      </c>
      <c r="AE387" t="str">
        <f t="shared" si="213"/>
        <v/>
      </c>
      <c r="AF387" t="str">
        <f t="shared" si="214"/>
        <v/>
      </c>
      <c r="AG387" t="str" cm="1">
        <f t="array" ref="AG387">IF(AJ387="","",IFERROR(RIGHT(AF387,LEN(AF387)-MAX(ISNUMBER(--MID(AF387,_xlfn.SEQUENCE(LEN(AF387)),1))*_xlfn.SEQUENCE(LEN(AF387)))),""))</f>
        <v/>
      </c>
      <c r="AH387" t="str">
        <f t="shared" si="215"/>
        <v/>
      </c>
      <c r="AI387" s="27"/>
    </row>
    <row r="388" spans="2:35" ht="14.4">
      <c r="B388" t="str">
        <f>IF(
  ISBLANK(AJ388),
  "",
  IF(
    LEFT(AF388,1)="S",
    _xlfn.XLOOKUP(LEFT(AF388,3),'MKT name rule'!$B$2:$B$522,'MKT name rule'!$C$2:$C$522,"Not found") &amp; " " &amp; AF388,
    _xlfn.XLOOKUP(LEFT(AF388,3),'MKT name rule'!$B$2:$B$522,'MKT name rule'!$C$2:$C$522,"Not found") &amp; " " &amp; AH388
  )
)</f>
        <v/>
      </c>
      <c r="C388" t="str">
        <f t="shared" si="187"/>
        <v/>
      </c>
      <c r="D388" s="20" t="str">
        <f t="shared" si="188"/>
        <v/>
      </c>
      <c r="E388" s="20" t="str">
        <f t="shared" si="189"/>
        <v/>
      </c>
      <c r="F388" t="str">
        <f t="shared" si="216"/>
        <v/>
      </c>
      <c r="G388" t="str">
        <f t="shared" si="190"/>
        <v/>
      </c>
      <c r="H388" t="str">
        <f t="shared" si="191"/>
        <v/>
      </c>
      <c r="I388" t="str">
        <f t="shared" si="192"/>
        <v/>
      </c>
      <c r="J388" t="str">
        <f t="shared" si="193"/>
        <v/>
      </c>
      <c r="K388" t="str">
        <f t="shared" si="194"/>
        <v/>
      </c>
      <c r="L388" t="str">
        <f t="shared" si="195"/>
        <v/>
      </c>
      <c r="M388" t="str">
        <f t="shared" si="196"/>
        <v/>
      </c>
      <c r="N388" t="str">
        <f t="shared" si="197"/>
        <v/>
      </c>
      <c r="O388" t="str">
        <f t="shared" si="198"/>
        <v/>
      </c>
      <c r="P388" t="str">
        <f t="shared" si="199"/>
        <v/>
      </c>
      <c r="Q388" t="str">
        <f t="shared" si="200"/>
        <v/>
      </c>
      <c r="R388" t="str">
        <f t="shared" si="201"/>
        <v/>
      </c>
      <c r="S388" t="str">
        <f t="shared" si="202"/>
        <v/>
      </c>
      <c r="T388" t="str">
        <f t="shared" si="203"/>
        <v/>
      </c>
      <c r="U388" t="str">
        <f t="shared" si="204"/>
        <v/>
      </c>
      <c r="V388" t="str">
        <f t="shared" si="205"/>
        <v/>
      </c>
      <c r="W388" t="str">
        <f t="shared" si="206"/>
        <v/>
      </c>
      <c r="X388" t="str">
        <f t="shared" si="207"/>
        <v/>
      </c>
      <c r="Y388" t="str">
        <f t="shared" si="208"/>
        <v/>
      </c>
      <c r="Z388" t="str">
        <f t="shared" si="217"/>
        <v/>
      </c>
      <c r="AA388" t="str">
        <f t="shared" si="209"/>
        <v/>
      </c>
      <c r="AB388" t="str">
        <f t="shared" si="210"/>
        <v/>
      </c>
      <c r="AC388" t="str">
        <f t="shared" si="211"/>
        <v/>
      </c>
      <c r="AD388" t="str">
        <f t="shared" si="212"/>
        <v/>
      </c>
      <c r="AE388" t="str">
        <f t="shared" si="213"/>
        <v/>
      </c>
      <c r="AF388" t="str">
        <f t="shared" si="214"/>
        <v/>
      </c>
      <c r="AG388" t="str" cm="1">
        <f t="array" ref="AG388">IF(AJ388="","",IFERROR(RIGHT(AF388,LEN(AF388)-MAX(ISNUMBER(--MID(AF388,_xlfn.SEQUENCE(LEN(AF388)),1))*_xlfn.SEQUENCE(LEN(AF388)))),""))</f>
        <v/>
      </c>
      <c r="AH388" t="str">
        <f t="shared" si="215"/>
        <v/>
      </c>
      <c r="AI388" s="27"/>
    </row>
    <row r="389" spans="2:35" ht="14.4">
      <c r="B389" t="str">
        <f>IF(
  ISBLANK(AJ389),
  "",
  IF(
    LEFT(AF389,1)="S",
    _xlfn.XLOOKUP(LEFT(AF389,3),'MKT name rule'!$B$2:$B$522,'MKT name rule'!$C$2:$C$522,"Not found") &amp; " " &amp; AF389,
    _xlfn.XLOOKUP(LEFT(AF389,3),'MKT name rule'!$B$2:$B$522,'MKT name rule'!$C$2:$C$522,"Not found") &amp; " " &amp; AH389
  )
)</f>
        <v/>
      </c>
      <c r="C389" t="str">
        <f t="shared" si="187"/>
        <v/>
      </c>
      <c r="D389" s="20" t="str">
        <f t="shared" si="188"/>
        <v/>
      </c>
      <c r="E389" s="20" t="str">
        <f t="shared" si="189"/>
        <v/>
      </c>
      <c r="F389" t="str">
        <f t="shared" si="216"/>
        <v/>
      </c>
      <c r="G389" t="str">
        <f t="shared" si="190"/>
        <v/>
      </c>
      <c r="H389" t="str">
        <f t="shared" si="191"/>
        <v/>
      </c>
      <c r="I389" t="str">
        <f t="shared" si="192"/>
        <v/>
      </c>
      <c r="J389" t="str">
        <f t="shared" si="193"/>
        <v/>
      </c>
      <c r="K389" t="str">
        <f t="shared" si="194"/>
        <v/>
      </c>
      <c r="L389" t="str">
        <f t="shared" si="195"/>
        <v/>
      </c>
      <c r="M389" t="str">
        <f t="shared" si="196"/>
        <v/>
      </c>
      <c r="N389" t="str">
        <f t="shared" si="197"/>
        <v/>
      </c>
      <c r="O389" t="str">
        <f t="shared" si="198"/>
        <v/>
      </c>
      <c r="P389" t="str">
        <f t="shared" si="199"/>
        <v/>
      </c>
      <c r="Q389" t="str">
        <f t="shared" si="200"/>
        <v/>
      </c>
      <c r="R389" t="str">
        <f t="shared" si="201"/>
        <v/>
      </c>
      <c r="S389" t="str">
        <f t="shared" si="202"/>
        <v/>
      </c>
      <c r="T389" t="str">
        <f t="shared" si="203"/>
        <v/>
      </c>
      <c r="U389" t="str">
        <f t="shared" si="204"/>
        <v/>
      </c>
      <c r="V389" t="str">
        <f t="shared" si="205"/>
        <v/>
      </c>
      <c r="W389" t="str">
        <f t="shared" si="206"/>
        <v/>
      </c>
      <c r="X389" t="str">
        <f t="shared" si="207"/>
        <v/>
      </c>
      <c r="Y389" t="str">
        <f t="shared" si="208"/>
        <v/>
      </c>
      <c r="Z389" t="str">
        <f t="shared" si="217"/>
        <v/>
      </c>
      <c r="AA389" t="str">
        <f t="shared" si="209"/>
        <v/>
      </c>
      <c r="AB389" t="str">
        <f t="shared" si="210"/>
        <v/>
      </c>
      <c r="AC389" t="str">
        <f t="shared" si="211"/>
        <v/>
      </c>
      <c r="AD389" t="str">
        <f t="shared" si="212"/>
        <v/>
      </c>
      <c r="AE389" t="str">
        <f t="shared" si="213"/>
        <v/>
      </c>
      <c r="AF389" t="str">
        <f t="shared" si="214"/>
        <v/>
      </c>
      <c r="AG389" t="str" cm="1">
        <f t="array" ref="AG389">IF(AJ389="","",IFERROR(RIGHT(AF389,LEN(AF389)-MAX(ISNUMBER(--MID(AF389,_xlfn.SEQUENCE(LEN(AF389)),1))*_xlfn.SEQUENCE(LEN(AF389)))),""))</f>
        <v/>
      </c>
      <c r="AH389" t="str">
        <f t="shared" si="215"/>
        <v/>
      </c>
      <c r="AI389" s="27"/>
    </row>
    <row r="390" spans="2:35" ht="14.4">
      <c r="B390" t="str">
        <f>IF(
  ISBLANK(AJ390),
  "",
  IF(
    LEFT(AF390,1)="S",
    _xlfn.XLOOKUP(LEFT(AF390,3),'MKT name rule'!$B$2:$B$522,'MKT name rule'!$C$2:$C$522,"Not found") &amp; " " &amp; AF390,
    _xlfn.XLOOKUP(LEFT(AF390,3),'MKT name rule'!$B$2:$B$522,'MKT name rule'!$C$2:$C$522,"Not found") &amp; " " &amp; AH390
  )
)</f>
        <v/>
      </c>
      <c r="C390" t="str">
        <f t="shared" si="187"/>
        <v/>
      </c>
      <c r="D390" s="20" t="str">
        <f t="shared" si="188"/>
        <v/>
      </c>
      <c r="E390" s="20" t="str">
        <f t="shared" si="189"/>
        <v/>
      </c>
      <c r="F390" t="str">
        <f t="shared" si="216"/>
        <v/>
      </c>
      <c r="G390" t="str">
        <f t="shared" si="190"/>
        <v/>
      </c>
      <c r="H390" t="str">
        <f t="shared" si="191"/>
        <v/>
      </c>
      <c r="I390" t="str">
        <f t="shared" si="192"/>
        <v/>
      </c>
      <c r="J390" t="str">
        <f t="shared" si="193"/>
        <v/>
      </c>
      <c r="K390" t="str">
        <f t="shared" si="194"/>
        <v/>
      </c>
      <c r="L390" t="str">
        <f t="shared" si="195"/>
        <v/>
      </c>
      <c r="M390" t="str">
        <f t="shared" si="196"/>
        <v/>
      </c>
      <c r="N390" t="str">
        <f t="shared" si="197"/>
        <v/>
      </c>
      <c r="O390" t="str">
        <f t="shared" si="198"/>
        <v/>
      </c>
      <c r="P390" t="str">
        <f t="shared" si="199"/>
        <v/>
      </c>
      <c r="Q390" t="str">
        <f t="shared" si="200"/>
        <v/>
      </c>
      <c r="R390" t="str">
        <f t="shared" si="201"/>
        <v/>
      </c>
      <c r="S390" t="str">
        <f t="shared" si="202"/>
        <v/>
      </c>
      <c r="T390" t="str">
        <f t="shared" si="203"/>
        <v/>
      </c>
      <c r="U390" t="str">
        <f t="shared" si="204"/>
        <v/>
      </c>
      <c r="V390" t="str">
        <f t="shared" si="205"/>
        <v/>
      </c>
      <c r="W390" t="str">
        <f t="shared" si="206"/>
        <v/>
      </c>
      <c r="X390" t="str">
        <f t="shared" si="207"/>
        <v/>
      </c>
      <c r="Y390" t="str">
        <f t="shared" si="208"/>
        <v/>
      </c>
      <c r="Z390" t="str">
        <f t="shared" si="217"/>
        <v/>
      </c>
      <c r="AA390" t="str">
        <f t="shared" si="209"/>
        <v/>
      </c>
      <c r="AB390" t="str">
        <f t="shared" si="210"/>
        <v/>
      </c>
      <c r="AC390" t="str">
        <f t="shared" si="211"/>
        <v/>
      </c>
      <c r="AD390" t="str">
        <f t="shared" si="212"/>
        <v/>
      </c>
      <c r="AE390" t="str">
        <f t="shared" si="213"/>
        <v/>
      </c>
      <c r="AF390" t="str">
        <f t="shared" si="214"/>
        <v/>
      </c>
      <c r="AG390" t="str" cm="1">
        <f t="array" ref="AG390">IF(AJ390="","",IFERROR(RIGHT(AF390,LEN(AF390)-MAX(ISNUMBER(--MID(AF390,_xlfn.SEQUENCE(LEN(AF390)),1))*_xlfn.SEQUENCE(LEN(AF390)))),""))</f>
        <v/>
      </c>
      <c r="AH390" t="str">
        <f t="shared" si="215"/>
        <v/>
      </c>
      <c r="AI390" s="27"/>
    </row>
    <row r="391" spans="2:35" ht="14.4">
      <c r="B391" t="str">
        <f>IF(
  ISBLANK(AJ391),
  "",
  IF(
    LEFT(AF391,1)="S",
    _xlfn.XLOOKUP(LEFT(AF391,3),'MKT name rule'!$B$2:$B$522,'MKT name rule'!$C$2:$C$522,"Not found") &amp; " " &amp; AF391,
    _xlfn.XLOOKUP(LEFT(AF391,3),'MKT name rule'!$B$2:$B$522,'MKT name rule'!$C$2:$C$522,"Not found") &amp; " " &amp; AH391
  )
)</f>
        <v/>
      </c>
      <c r="C391" t="str">
        <f t="shared" si="187"/>
        <v/>
      </c>
      <c r="D391" s="20" t="str">
        <f t="shared" si="188"/>
        <v/>
      </c>
      <c r="E391" s="20" t="str">
        <f t="shared" si="189"/>
        <v/>
      </c>
      <c r="F391" t="str">
        <f t="shared" si="216"/>
        <v/>
      </c>
      <c r="G391" t="str">
        <f t="shared" si="190"/>
        <v/>
      </c>
      <c r="H391" t="str">
        <f t="shared" si="191"/>
        <v/>
      </c>
      <c r="I391" t="str">
        <f t="shared" si="192"/>
        <v/>
      </c>
      <c r="J391" t="str">
        <f t="shared" si="193"/>
        <v/>
      </c>
      <c r="K391" t="str">
        <f t="shared" si="194"/>
        <v/>
      </c>
      <c r="L391" t="str">
        <f t="shared" si="195"/>
        <v/>
      </c>
      <c r="M391" t="str">
        <f t="shared" si="196"/>
        <v/>
      </c>
      <c r="N391" t="str">
        <f t="shared" si="197"/>
        <v/>
      </c>
      <c r="O391" t="str">
        <f t="shared" si="198"/>
        <v/>
      </c>
      <c r="P391" t="str">
        <f t="shared" si="199"/>
        <v/>
      </c>
      <c r="Q391" t="str">
        <f t="shared" si="200"/>
        <v/>
      </c>
      <c r="R391" t="str">
        <f t="shared" si="201"/>
        <v/>
      </c>
      <c r="S391" t="str">
        <f t="shared" si="202"/>
        <v/>
      </c>
      <c r="T391" t="str">
        <f t="shared" si="203"/>
        <v/>
      </c>
      <c r="U391" t="str">
        <f t="shared" si="204"/>
        <v/>
      </c>
      <c r="V391" t="str">
        <f t="shared" si="205"/>
        <v/>
      </c>
      <c r="W391" t="str">
        <f t="shared" si="206"/>
        <v/>
      </c>
      <c r="X391" t="str">
        <f t="shared" si="207"/>
        <v/>
      </c>
      <c r="Y391" t="str">
        <f t="shared" si="208"/>
        <v/>
      </c>
      <c r="Z391" t="str">
        <f t="shared" si="217"/>
        <v/>
      </c>
      <c r="AA391" t="str">
        <f t="shared" si="209"/>
        <v/>
      </c>
      <c r="AB391" t="str">
        <f t="shared" si="210"/>
        <v/>
      </c>
      <c r="AC391" t="str">
        <f t="shared" si="211"/>
        <v/>
      </c>
      <c r="AD391" t="str">
        <f t="shared" si="212"/>
        <v/>
      </c>
      <c r="AE391" t="str">
        <f t="shared" si="213"/>
        <v/>
      </c>
      <c r="AF391" t="str">
        <f t="shared" si="214"/>
        <v/>
      </c>
      <c r="AG391" t="str" cm="1">
        <f t="array" ref="AG391">IF(AJ391="","",IFERROR(RIGHT(AF391,LEN(AF391)-MAX(ISNUMBER(--MID(AF391,_xlfn.SEQUENCE(LEN(AF391)),1))*_xlfn.SEQUENCE(LEN(AF391)))),""))</f>
        <v/>
      </c>
      <c r="AH391" t="str">
        <f t="shared" si="215"/>
        <v/>
      </c>
      <c r="AI391" s="27"/>
    </row>
    <row r="392" spans="2:35" ht="14.4">
      <c r="B392" t="str">
        <f>IF(
  ISBLANK(AJ392),
  "",
  IF(
    LEFT(AF392,1)="S",
    _xlfn.XLOOKUP(LEFT(AF392,3),'MKT name rule'!$B$2:$B$522,'MKT name rule'!$C$2:$C$522,"Not found") &amp; " " &amp; AF392,
    _xlfn.XLOOKUP(LEFT(AF392,3),'MKT name rule'!$B$2:$B$522,'MKT name rule'!$C$2:$C$522,"Not found") &amp; " " &amp; AH392
  )
)</f>
        <v/>
      </c>
      <c r="C392" t="str">
        <f t="shared" si="187"/>
        <v/>
      </c>
      <c r="D392" s="20" t="str">
        <f t="shared" si="188"/>
        <v/>
      </c>
      <c r="E392" s="20" t="str">
        <f t="shared" si="189"/>
        <v/>
      </c>
      <c r="F392" t="str">
        <f t="shared" si="216"/>
        <v/>
      </c>
      <c r="G392" t="str">
        <f t="shared" si="190"/>
        <v/>
      </c>
      <c r="H392" t="str">
        <f t="shared" si="191"/>
        <v/>
      </c>
      <c r="I392" t="str">
        <f t="shared" si="192"/>
        <v/>
      </c>
      <c r="J392" t="str">
        <f t="shared" si="193"/>
        <v/>
      </c>
      <c r="K392" t="str">
        <f t="shared" si="194"/>
        <v/>
      </c>
      <c r="L392" t="str">
        <f t="shared" si="195"/>
        <v/>
      </c>
      <c r="M392" t="str">
        <f t="shared" si="196"/>
        <v/>
      </c>
      <c r="N392" t="str">
        <f t="shared" si="197"/>
        <v/>
      </c>
      <c r="O392" t="str">
        <f t="shared" si="198"/>
        <v/>
      </c>
      <c r="P392" t="str">
        <f t="shared" si="199"/>
        <v/>
      </c>
      <c r="Q392" t="str">
        <f t="shared" si="200"/>
        <v/>
      </c>
      <c r="R392" t="str">
        <f t="shared" si="201"/>
        <v/>
      </c>
      <c r="S392" t="str">
        <f t="shared" si="202"/>
        <v/>
      </c>
      <c r="T392" t="str">
        <f t="shared" si="203"/>
        <v/>
      </c>
      <c r="U392" t="str">
        <f t="shared" si="204"/>
        <v/>
      </c>
      <c r="V392" t="str">
        <f t="shared" si="205"/>
        <v/>
      </c>
      <c r="W392" t="str">
        <f t="shared" si="206"/>
        <v/>
      </c>
      <c r="X392" t="str">
        <f t="shared" si="207"/>
        <v/>
      </c>
      <c r="Y392" t="str">
        <f t="shared" si="208"/>
        <v/>
      </c>
      <c r="Z392" t="str">
        <f t="shared" si="217"/>
        <v/>
      </c>
      <c r="AA392" t="str">
        <f t="shared" si="209"/>
        <v/>
      </c>
      <c r="AB392" t="str">
        <f t="shared" si="210"/>
        <v/>
      </c>
      <c r="AC392" t="str">
        <f t="shared" si="211"/>
        <v/>
      </c>
      <c r="AD392" t="str">
        <f t="shared" si="212"/>
        <v/>
      </c>
      <c r="AE392" t="str">
        <f t="shared" si="213"/>
        <v/>
      </c>
      <c r="AF392" t="str">
        <f t="shared" si="214"/>
        <v/>
      </c>
      <c r="AG392" t="str" cm="1">
        <f t="array" ref="AG392">IF(AJ392="","",IFERROR(RIGHT(AF392,LEN(AF392)-MAX(ISNUMBER(--MID(AF392,_xlfn.SEQUENCE(LEN(AF392)),1))*_xlfn.SEQUENCE(LEN(AF392)))),""))</f>
        <v/>
      </c>
      <c r="AH392" t="str">
        <f t="shared" si="215"/>
        <v/>
      </c>
      <c r="AI392" s="27"/>
    </row>
    <row r="393" spans="2:35" ht="14.4">
      <c r="B393" t="str">
        <f>IF(
  ISBLANK(AJ393),
  "",
  IF(
    LEFT(AF393,1)="S",
    _xlfn.XLOOKUP(LEFT(AF393,3),'MKT name rule'!$B$2:$B$522,'MKT name rule'!$C$2:$C$522,"Not found") &amp; " " &amp; AF393,
    _xlfn.XLOOKUP(LEFT(AF393,3),'MKT name rule'!$B$2:$B$522,'MKT name rule'!$C$2:$C$522,"Not found") &amp; " " &amp; AH393
  )
)</f>
        <v/>
      </c>
      <c r="C393" t="str">
        <f t="shared" si="187"/>
        <v/>
      </c>
      <c r="D393" s="20" t="str">
        <f t="shared" si="188"/>
        <v/>
      </c>
      <c r="E393" s="20" t="str">
        <f t="shared" si="189"/>
        <v/>
      </c>
      <c r="F393" t="str">
        <f t="shared" si="216"/>
        <v/>
      </c>
      <c r="G393" t="str">
        <f t="shared" si="190"/>
        <v/>
      </c>
      <c r="H393" t="str">
        <f t="shared" si="191"/>
        <v/>
      </c>
      <c r="I393" t="str">
        <f t="shared" si="192"/>
        <v/>
      </c>
      <c r="J393" t="str">
        <f t="shared" si="193"/>
        <v/>
      </c>
      <c r="K393" t="str">
        <f t="shared" si="194"/>
        <v/>
      </c>
      <c r="L393" t="str">
        <f t="shared" si="195"/>
        <v/>
      </c>
      <c r="M393" t="str">
        <f t="shared" si="196"/>
        <v/>
      </c>
      <c r="N393" t="str">
        <f t="shared" si="197"/>
        <v/>
      </c>
      <c r="O393" t="str">
        <f t="shared" si="198"/>
        <v/>
      </c>
      <c r="P393" t="str">
        <f t="shared" si="199"/>
        <v/>
      </c>
      <c r="Q393" t="str">
        <f t="shared" si="200"/>
        <v/>
      </c>
      <c r="R393" t="str">
        <f t="shared" si="201"/>
        <v/>
      </c>
      <c r="S393" t="str">
        <f t="shared" si="202"/>
        <v/>
      </c>
      <c r="T393" t="str">
        <f t="shared" si="203"/>
        <v/>
      </c>
      <c r="U393" t="str">
        <f t="shared" si="204"/>
        <v/>
      </c>
      <c r="V393" t="str">
        <f t="shared" si="205"/>
        <v/>
      </c>
      <c r="W393" t="str">
        <f t="shared" si="206"/>
        <v/>
      </c>
      <c r="X393" t="str">
        <f t="shared" si="207"/>
        <v/>
      </c>
      <c r="Y393" t="str">
        <f t="shared" si="208"/>
        <v/>
      </c>
      <c r="Z393" t="str">
        <f t="shared" si="217"/>
        <v/>
      </c>
      <c r="AA393" t="str">
        <f t="shared" si="209"/>
        <v/>
      </c>
      <c r="AB393" t="str">
        <f t="shared" si="210"/>
        <v/>
      </c>
      <c r="AC393" t="str">
        <f t="shared" si="211"/>
        <v/>
      </c>
      <c r="AD393" t="str">
        <f t="shared" si="212"/>
        <v/>
      </c>
      <c r="AE393" t="str">
        <f t="shared" si="213"/>
        <v/>
      </c>
      <c r="AF393" t="str">
        <f t="shared" si="214"/>
        <v/>
      </c>
      <c r="AG393" t="str" cm="1">
        <f t="array" ref="AG393">IF(AJ393="","",IFERROR(RIGHT(AF393,LEN(AF393)-MAX(ISNUMBER(--MID(AF393,_xlfn.SEQUENCE(LEN(AF393)),1))*_xlfn.SEQUENCE(LEN(AF393)))),""))</f>
        <v/>
      </c>
      <c r="AH393" t="str">
        <f t="shared" si="215"/>
        <v/>
      </c>
      <c r="AI393" s="27"/>
    </row>
    <row r="394" spans="2:35" ht="14.4">
      <c r="B394" t="str">
        <f>IF(
  ISBLANK(AJ394),
  "",
  IF(
    LEFT(AF394,1)="S",
    _xlfn.XLOOKUP(LEFT(AF394,3),'MKT name rule'!$B$2:$B$522,'MKT name rule'!$C$2:$C$522,"Not found") &amp; " " &amp; AF394,
    _xlfn.XLOOKUP(LEFT(AF394,3),'MKT name rule'!$B$2:$B$522,'MKT name rule'!$C$2:$C$522,"Not found") &amp; " " &amp; AH394
  )
)</f>
        <v/>
      </c>
      <c r="C394" t="str">
        <f t="shared" si="187"/>
        <v/>
      </c>
      <c r="D394" s="20" t="str">
        <f t="shared" si="188"/>
        <v/>
      </c>
      <c r="E394" s="20" t="str">
        <f t="shared" si="189"/>
        <v/>
      </c>
      <c r="F394" t="str">
        <f t="shared" si="216"/>
        <v/>
      </c>
      <c r="G394" t="str">
        <f t="shared" si="190"/>
        <v/>
      </c>
      <c r="H394" t="str">
        <f t="shared" si="191"/>
        <v/>
      </c>
      <c r="I394" t="str">
        <f t="shared" si="192"/>
        <v/>
      </c>
      <c r="J394" t="str">
        <f t="shared" si="193"/>
        <v/>
      </c>
      <c r="K394" t="str">
        <f t="shared" si="194"/>
        <v/>
      </c>
      <c r="L394" t="str">
        <f t="shared" si="195"/>
        <v/>
      </c>
      <c r="M394" t="str">
        <f t="shared" si="196"/>
        <v/>
      </c>
      <c r="N394" t="str">
        <f t="shared" si="197"/>
        <v/>
      </c>
      <c r="O394" t="str">
        <f t="shared" si="198"/>
        <v/>
      </c>
      <c r="P394" t="str">
        <f t="shared" si="199"/>
        <v/>
      </c>
      <c r="Q394" t="str">
        <f t="shared" si="200"/>
        <v/>
      </c>
      <c r="R394" t="str">
        <f t="shared" si="201"/>
        <v/>
      </c>
      <c r="S394" t="str">
        <f t="shared" si="202"/>
        <v/>
      </c>
      <c r="T394" t="str">
        <f t="shared" si="203"/>
        <v/>
      </c>
      <c r="U394" t="str">
        <f t="shared" si="204"/>
        <v/>
      </c>
      <c r="V394" t="str">
        <f t="shared" si="205"/>
        <v/>
      </c>
      <c r="W394" t="str">
        <f t="shared" si="206"/>
        <v/>
      </c>
      <c r="X394" t="str">
        <f t="shared" si="207"/>
        <v/>
      </c>
      <c r="Y394" t="str">
        <f t="shared" si="208"/>
        <v/>
      </c>
      <c r="Z394" t="str">
        <f t="shared" si="217"/>
        <v/>
      </c>
      <c r="AA394" t="str">
        <f t="shared" si="209"/>
        <v/>
      </c>
      <c r="AB394" t="str">
        <f t="shared" si="210"/>
        <v/>
      </c>
      <c r="AC394" t="str">
        <f t="shared" si="211"/>
        <v/>
      </c>
      <c r="AD394" t="str">
        <f t="shared" si="212"/>
        <v/>
      </c>
      <c r="AE394" t="str">
        <f t="shared" si="213"/>
        <v/>
      </c>
      <c r="AF394" t="str">
        <f t="shared" si="214"/>
        <v/>
      </c>
      <c r="AG394" t="str" cm="1">
        <f t="array" ref="AG394">IF(AJ394="","",IFERROR(RIGHT(AF394,LEN(AF394)-MAX(ISNUMBER(--MID(AF394,_xlfn.SEQUENCE(LEN(AF394)),1))*_xlfn.SEQUENCE(LEN(AF394)))),""))</f>
        <v/>
      </c>
      <c r="AH394" t="str">
        <f t="shared" si="215"/>
        <v/>
      </c>
      <c r="AI394" s="27"/>
    </row>
    <row r="395" spans="2:35" ht="14.4">
      <c r="B395" t="str">
        <f>IF(
  ISBLANK(AJ395),
  "",
  IF(
    LEFT(AF395,1)="S",
    _xlfn.XLOOKUP(LEFT(AF395,3),'MKT name rule'!$B$2:$B$522,'MKT name rule'!$C$2:$C$522,"Not found") &amp; " " &amp; AF395,
    _xlfn.XLOOKUP(LEFT(AF395,3),'MKT name rule'!$B$2:$B$522,'MKT name rule'!$C$2:$C$522,"Not found") &amp; " " &amp; AH395
  )
)</f>
        <v/>
      </c>
      <c r="C395" t="str">
        <f t="shared" si="187"/>
        <v/>
      </c>
      <c r="D395" s="20" t="str">
        <f t="shared" si="188"/>
        <v/>
      </c>
      <c r="E395" s="20" t="str">
        <f t="shared" si="189"/>
        <v/>
      </c>
      <c r="F395" t="str">
        <f t="shared" si="216"/>
        <v/>
      </c>
      <c r="G395" t="str">
        <f t="shared" si="190"/>
        <v/>
      </c>
      <c r="H395" t="str">
        <f t="shared" si="191"/>
        <v/>
      </c>
      <c r="I395" t="str">
        <f t="shared" si="192"/>
        <v/>
      </c>
      <c r="J395" t="str">
        <f t="shared" si="193"/>
        <v/>
      </c>
      <c r="K395" t="str">
        <f t="shared" si="194"/>
        <v/>
      </c>
      <c r="L395" t="str">
        <f t="shared" si="195"/>
        <v/>
      </c>
      <c r="M395" t="str">
        <f t="shared" si="196"/>
        <v/>
      </c>
      <c r="N395" t="str">
        <f t="shared" si="197"/>
        <v/>
      </c>
      <c r="O395" t="str">
        <f t="shared" si="198"/>
        <v/>
      </c>
      <c r="P395" t="str">
        <f t="shared" si="199"/>
        <v/>
      </c>
      <c r="Q395" t="str">
        <f t="shared" si="200"/>
        <v/>
      </c>
      <c r="R395" t="str">
        <f t="shared" si="201"/>
        <v/>
      </c>
      <c r="S395" t="str">
        <f t="shared" si="202"/>
        <v/>
      </c>
      <c r="T395" t="str">
        <f t="shared" si="203"/>
        <v/>
      </c>
      <c r="U395" t="str">
        <f t="shared" si="204"/>
        <v/>
      </c>
      <c r="V395" t="str">
        <f t="shared" si="205"/>
        <v/>
      </c>
      <c r="W395" t="str">
        <f t="shared" si="206"/>
        <v/>
      </c>
      <c r="X395" t="str">
        <f t="shared" si="207"/>
        <v/>
      </c>
      <c r="Y395" t="str">
        <f t="shared" si="208"/>
        <v/>
      </c>
      <c r="Z395" t="str">
        <f t="shared" si="217"/>
        <v/>
      </c>
      <c r="AA395" t="str">
        <f t="shared" si="209"/>
        <v/>
      </c>
      <c r="AB395" t="str">
        <f t="shared" si="210"/>
        <v/>
      </c>
      <c r="AC395" t="str">
        <f t="shared" si="211"/>
        <v/>
      </c>
      <c r="AD395" t="str">
        <f t="shared" si="212"/>
        <v/>
      </c>
      <c r="AE395" t="str">
        <f t="shared" si="213"/>
        <v/>
      </c>
      <c r="AF395" t="str">
        <f t="shared" si="214"/>
        <v/>
      </c>
      <c r="AG395" t="str" cm="1">
        <f t="array" ref="AG395">IF(AJ395="","",IFERROR(RIGHT(AF395,LEN(AF395)-MAX(ISNUMBER(--MID(AF395,_xlfn.SEQUENCE(LEN(AF395)),1))*_xlfn.SEQUENCE(LEN(AF395)))),""))</f>
        <v/>
      </c>
      <c r="AH395" t="str">
        <f t="shared" si="215"/>
        <v/>
      </c>
      <c r="AI395" s="27"/>
    </row>
    <row r="396" spans="2:35" ht="14.4">
      <c r="B396" t="str">
        <f>IF(
  ISBLANK(AJ396),
  "",
  IF(
    LEFT(AF396,1)="S",
    _xlfn.XLOOKUP(LEFT(AF396,3),'MKT name rule'!$B$2:$B$522,'MKT name rule'!$C$2:$C$522,"Not found") &amp; " " &amp; AF396,
    _xlfn.XLOOKUP(LEFT(AF396,3),'MKT name rule'!$B$2:$B$522,'MKT name rule'!$C$2:$C$522,"Not found") &amp; " " &amp; AH396
  )
)</f>
        <v/>
      </c>
      <c r="C396" t="str">
        <f t="shared" si="187"/>
        <v/>
      </c>
      <c r="D396" s="20" t="str">
        <f t="shared" si="188"/>
        <v/>
      </c>
      <c r="E396" s="20" t="str">
        <f t="shared" si="189"/>
        <v/>
      </c>
      <c r="F396" t="str">
        <f t="shared" si="216"/>
        <v/>
      </c>
      <c r="G396" t="str">
        <f t="shared" si="190"/>
        <v/>
      </c>
      <c r="H396" t="str">
        <f t="shared" si="191"/>
        <v/>
      </c>
      <c r="I396" t="str">
        <f t="shared" si="192"/>
        <v/>
      </c>
      <c r="J396" t="str">
        <f t="shared" si="193"/>
        <v/>
      </c>
      <c r="K396" t="str">
        <f t="shared" si="194"/>
        <v/>
      </c>
      <c r="L396" t="str">
        <f t="shared" si="195"/>
        <v/>
      </c>
      <c r="M396" t="str">
        <f t="shared" si="196"/>
        <v/>
      </c>
      <c r="N396" t="str">
        <f t="shared" si="197"/>
        <v/>
      </c>
      <c r="O396" t="str">
        <f t="shared" si="198"/>
        <v/>
      </c>
      <c r="P396" t="str">
        <f t="shared" si="199"/>
        <v/>
      </c>
      <c r="Q396" t="str">
        <f t="shared" si="200"/>
        <v/>
      </c>
      <c r="R396" t="str">
        <f t="shared" si="201"/>
        <v/>
      </c>
      <c r="S396" t="str">
        <f t="shared" si="202"/>
        <v/>
      </c>
      <c r="T396" t="str">
        <f t="shared" si="203"/>
        <v/>
      </c>
      <c r="U396" t="str">
        <f t="shared" si="204"/>
        <v/>
      </c>
      <c r="V396" t="str">
        <f t="shared" si="205"/>
        <v/>
      </c>
      <c r="W396" t="str">
        <f t="shared" si="206"/>
        <v/>
      </c>
      <c r="X396" t="str">
        <f t="shared" si="207"/>
        <v/>
      </c>
      <c r="Y396" t="str">
        <f t="shared" si="208"/>
        <v/>
      </c>
      <c r="Z396" t="str">
        <f t="shared" si="217"/>
        <v/>
      </c>
      <c r="AA396" t="str">
        <f t="shared" si="209"/>
        <v/>
      </c>
      <c r="AB396" t="str">
        <f t="shared" si="210"/>
        <v/>
      </c>
      <c r="AC396" t="str">
        <f t="shared" si="211"/>
        <v/>
      </c>
      <c r="AD396" t="str">
        <f t="shared" si="212"/>
        <v/>
      </c>
      <c r="AE396" t="str">
        <f t="shared" si="213"/>
        <v/>
      </c>
      <c r="AF396" t="str">
        <f t="shared" si="214"/>
        <v/>
      </c>
      <c r="AG396" t="str" cm="1">
        <f t="array" ref="AG396">IF(AJ396="","",IFERROR(RIGHT(AF396,LEN(AF396)-MAX(ISNUMBER(--MID(AF396,_xlfn.SEQUENCE(LEN(AF396)),1))*_xlfn.SEQUENCE(LEN(AF396)))),""))</f>
        <v/>
      </c>
      <c r="AH396" t="str">
        <f t="shared" si="215"/>
        <v/>
      </c>
      <c r="AI396" s="27"/>
    </row>
    <row r="397" spans="2:35" ht="14.4">
      <c r="B397" t="str">
        <f>IF(
  ISBLANK(AJ397),
  "",
  IF(
    LEFT(AF397,1)="S",
    _xlfn.XLOOKUP(LEFT(AF397,3),'MKT name rule'!$B$2:$B$522,'MKT name rule'!$C$2:$C$522,"Not found") &amp; " " &amp; AF397,
    _xlfn.XLOOKUP(LEFT(AF397,3),'MKT name rule'!$B$2:$B$522,'MKT name rule'!$C$2:$C$522,"Not found") &amp; " " &amp; AH397
  )
)</f>
        <v/>
      </c>
      <c r="C397" t="str">
        <f t="shared" si="187"/>
        <v/>
      </c>
      <c r="D397" s="20" t="str">
        <f t="shared" si="188"/>
        <v/>
      </c>
      <c r="E397" s="20" t="str">
        <f t="shared" si="189"/>
        <v/>
      </c>
      <c r="F397" t="str">
        <f t="shared" si="216"/>
        <v/>
      </c>
      <c r="G397" t="str">
        <f t="shared" si="190"/>
        <v/>
      </c>
      <c r="H397" t="str">
        <f t="shared" si="191"/>
        <v/>
      </c>
      <c r="I397" t="str">
        <f t="shared" si="192"/>
        <v/>
      </c>
      <c r="J397" t="str">
        <f t="shared" si="193"/>
        <v/>
      </c>
      <c r="K397" t="str">
        <f t="shared" si="194"/>
        <v/>
      </c>
      <c r="L397" t="str">
        <f t="shared" si="195"/>
        <v/>
      </c>
      <c r="M397" t="str">
        <f t="shared" si="196"/>
        <v/>
      </c>
      <c r="N397" t="str">
        <f t="shared" si="197"/>
        <v/>
      </c>
      <c r="O397" t="str">
        <f t="shared" si="198"/>
        <v/>
      </c>
      <c r="P397" t="str">
        <f t="shared" si="199"/>
        <v/>
      </c>
      <c r="Q397" t="str">
        <f t="shared" si="200"/>
        <v/>
      </c>
      <c r="R397" t="str">
        <f t="shared" si="201"/>
        <v/>
      </c>
      <c r="S397" t="str">
        <f t="shared" si="202"/>
        <v/>
      </c>
      <c r="T397" t="str">
        <f t="shared" si="203"/>
        <v/>
      </c>
      <c r="U397" t="str">
        <f t="shared" si="204"/>
        <v/>
      </c>
      <c r="V397" t="str">
        <f t="shared" si="205"/>
        <v/>
      </c>
      <c r="W397" t="str">
        <f t="shared" si="206"/>
        <v/>
      </c>
      <c r="X397" t="str">
        <f t="shared" si="207"/>
        <v/>
      </c>
      <c r="Y397" t="str">
        <f t="shared" si="208"/>
        <v/>
      </c>
      <c r="Z397" t="str">
        <f t="shared" si="217"/>
        <v/>
      </c>
      <c r="AA397" t="str">
        <f t="shared" si="209"/>
        <v/>
      </c>
      <c r="AB397" t="str">
        <f t="shared" si="210"/>
        <v/>
      </c>
      <c r="AC397" t="str">
        <f t="shared" si="211"/>
        <v/>
      </c>
      <c r="AD397" t="str">
        <f t="shared" si="212"/>
        <v/>
      </c>
      <c r="AE397" t="str">
        <f t="shared" si="213"/>
        <v/>
      </c>
      <c r="AF397" t="str">
        <f t="shared" si="214"/>
        <v/>
      </c>
      <c r="AG397" t="str" cm="1">
        <f t="array" ref="AG397">IF(AJ397="","",IFERROR(RIGHT(AF397,LEN(AF397)-MAX(ISNUMBER(--MID(AF397,_xlfn.SEQUENCE(LEN(AF397)),1))*_xlfn.SEQUENCE(LEN(AF397)))),""))</f>
        <v/>
      </c>
      <c r="AH397" t="str">
        <f t="shared" si="215"/>
        <v/>
      </c>
      <c r="AI397" s="27"/>
    </row>
    <row r="398" spans="2:35" ht="14.4">
      <c r="B398" t="str">
        <f>IF(
  ISBLANK(AJ398),
  "",
  IF(
    LEFT(AF398,1)="S",
    _xlfn.XLOOKUP(LEFT(AF398,3),'MKT name rule'!$B$2:$B$522,'MKT name rule'!$C$2:$C$522,"Not found") &amp; " " &amp; AF398,
    _xlfn.XLOOKUP(LEFT(AF398,3),'MKT name rule'!$B$2:$B$522,'MKT name rule'!$C$2:$C$522,"Not found") &amp; " " &amp; AH398
  )
)</f>
        <v/>
      </c>
      <c r="C398" t="str">
        <f t="shared" si="187"/>
        <v/>
      </c>
      <c r="D398" s="20" t="str">
        <f t="shared" si="188"/>
        <v/>
      </c>
      <c r="E398" s="20" t="str">
        <f t="shared" si="189"/>
        <v/>
      </c>
      <c r="F398" t="str">
        <f t="shared" si="216"/>
        <v/>
      </c>
      <c r="G398" t="str">
        <f t="shared" si="190"/>
        <v/>
      </c>
      <c r="H398" t="str">
        <f t="shared" si="191"/>
        <v/>
      </c>
      <c r="I398" t="str">
        <f t="shared" si="192"/>
        <v/>
      </c>
      <c r="J398" t="str">
        <f t="shared" si="193"/>
        <v/>
      </c>
      <c r="K398" t="str">
        <f t="shared" si="194"/>
        <v/>
      </c>
      <c r="L398" t="str">
        <f t="shared" si="195"/>
        <v/>
      </c>
      <c r="M398" t="str">
        <f t="shared" si="196"/>
        <v/>
      </c>
      <c r="N398" t="str">
        <f t="shared" si="197"/>
        <v/>
      </c>
      <c r="O398" t="str">
        <f t="shared" si="198"/>
        <v/>
      </c>
      <c r="P398" t="str">
        <f t="shared" si="199"/>
        <v/>
      </c>
      <c r="Q398" t="str">
        <f t="shared" si="200"/>
        <v/>
      </c>
      <c r="R398" t="str">
        <f t="shared" si="201"/>
        <v/>
      </c>
      <c r="S398" t="str">
        <f t="shared" si="202"/>
        <v/>
      </c>
      <c r="T398" t="str">
        <f t="shared" si="203"/>
        <v/>
      </c>
      <c r="U398" t="str">
        <f t="shared" si="204"/>
        <v/>
      </c>
      <c r="V398" t="str">
        <f t="shared" si="205"/>
        <v/>
      </c>
      <c r="W398" t="str">
        <f t="shared" si="206"/>
        <v/>
      </c>
      <c r="X398" t="str">
        <f t="shared" si="207"/>
        <v/>
      </c>
      <c r="Y398" t="str">
        <f t="shared" si="208"/>
        <v/>
      </c>
      <c r="Z398" t="str">
        <f t="shared" si="217"/>
        <v/>
      </c>
      <c r="AA398" t="str">
        <f t="shared" si="209"/>
        <v/>
      </c>
      <c r="AB398" t="str">
        <f t="shared" si="210"/>
        <v/>
      </c>
      <c r="AC398" t="str">
        <f t="shared" si="211"/>
        <v/>
      </c>
      <c r="AD398" t="str">
        <f t="shared" si="212"/>
        <v/>
      </c>
      <c r="AE398" t="str">
        <f t="shared" si="213"/>
        <v/>
      </c>
      <c r="AF398" t="str">
        <f t="shared" si="214"/>
        <v/>
      </c>
      <c r="AG398" t="str" cm="1">
        <f t="array" ref="AG398">IF(AJ398="","",IFERROR(RIGHT(AF398,LEN(AF398)-MAX(ISNUMBER(--MID(AF398,_xlfn.SEQUENCE(LEN(AF398)),1))*_xlfn.SEQUENCE(LEN(AF398)))),""))</f>
        <v/>
      </c>
      <c r="AH398" t="str">
        <f t="shared" si="215"/>
        <v/>
      </c>
      <c r="AI398" s="27"/>
    </row>
    <row r="399" spans="2:35" ht="14.4">
      <c r="B399" t="str">
        <f>IF(
  ISBLANK(AJ399),
  "",
  IF(
    LEFT(AF399,1)="S",
    _xlfn.XLOOKUP(LEFT(AF399,3),'MKT name rule'!$B$2:$B$522,'MKT name rule'!$C$2:$C$522,"Not found") &amp; " " &amp; AF399,
    _xlfn.XLOOKUP(LEFT(AF399,3),'MKT name rule'!$B$2:$B$522,'MKT name rule'!$C$2:$C$522,"Not found") &amp; " " &amp; AH399
  )
)</f>
        <v/>
      </c>
      <c r="C399" t="str">
        <f t="shared" si="187"/>
        <v/>
      </c>
      <c r="D399" s="20" t="str">
        <f t="shared" si="188"/>
        <v/>
      </c>
      <c r="E399" s="20" t="str">
        <f t="shared" si="189"/>
        <v/>
      </c>
      <c r="F399" t="str">
        <f t="shared" si="216"/>
        <v/>
      </c>
      <c r="G399" t="str">
        <f t="shared" si="190"/>
        <v/>
      </c>
      <c r="H399" t="str">
        <f t="shared" si="191"/>
        <v/>
      </c>
      <c r="I399" t="str">
        <f t="shared" si="192"/>
        <v/>
      </c>
      <c r="J399" t="str">
        <f t="shared" si="193"/>
        <v/>
      </c>
      <c r="K399" t="str">
        <f t="shared" si="194"/>
        <v/>
      </c>
      <c r="L399" t="str">
        <f t="shared" si="195"/>
        <v/>
      </c>
      <c r="M399" t="str">
        <f t="shared" si="196"/>
        <v/>
      </c>
      <c r="N399" t="str">
        <f t="shared" si="197"/>
        <v/>
      </c>
      <c r="O399" t="str">
        <f t="shared" si="198"/>
        <v/>
      </c>
      <c r="P399" t="str">
        <f t="shared" si="199"/>
        <v/>
      </c>
      <c r="Q399" t="str">
        <f t="shared" si="200"/>
        <v/>
      </c>
      <c r="R399" t="str">
        <f t="shared" si="201"/>
        <v/>
      </c>
      <c r="S399" t="str">
        <f t="shared" si="202"/>
        <v/>
      </c>
      <c r="T399" t="str">
        <f t="shared" si="203"/>
        <v/>
      </c>
      <c r="U399" t="str">
        <f t="shared" si="204"/>
        <v/>
      </c>
      <c r="V399" t="str">
        <f t="shared" si="205"/>
        <v/>
      </c>
      <c r="W399" t="str">
        <f t="shared" si="206"/>
        <v/>
      </c>
      <c r="X399" t="str">
        <f t="shared" si="207"/>
        <v/>
      </c>
      <c r="Y399" t="str">
        <f t="shared" si="208"/>
        <v/>
      </c>
      <c r="Z399" t="str">
        <f t="shared" si="217"/>
        <v/>
      </c>
      <c r="AA399" t="str">
        <f t="shared" si="209"/>
        <v/>
      </c>
      <c r="AB399" t="str">
        <f t="shared" si="210"/>
        <v/>
      </c>
      <c r="AC399" t="str">
        <f t="shared" si="211"/>
        <v/>
      </c>
      <c r="AD399" t="str">
        <f t="shared" si="212"/>
        <v/>
      </c>
      <c r="AE399" t="str">
        <f t="shared" si="213"/>
        <v/>
      </c>
      <c r="AF399" t="str">
        <f t="shared" si="214"/>
        <v/>
      </c>
      <c r="AG399" t="str" cm="1">
        <f t="array" ref="AG399">IF(AJ399="","",IFERROR(RIGHT(AF399,LEN(AF399)-MAX(ISNUMBER(--MID(AF399,_xlfn.SEQUENCE(LEN(AF399)),1))*_xlfn.SEQUENCE(LEN(AF399)))),""))</f>
        <v/>
      </c>
      <c r="AH399" t="str">
        <f t="shared" si="215"/>
        <v/>
      </c>
      <c r="AI399" s="27"/>
    </row>
    <row r="400" spans="2:35" ht="14.4">
      <c r="B400" t="str">
        <f>IF(
  ISBLANK(AJ400),
  "",
  IF(
    LEFT(AF400,1)="S",
    _xlfn.XLOOKUP(LEFT(AF400,3),'MKT name rule'!$B$2:$B$522,'MKT name rule'!$C$2:$C$522,"Not found") &amp; " " &amp; AF400,
    _xlfn.XLOOKUP(LEFT(AF400,3),'MKT name rule'!$B$2:$B$522,'MKT name rule'!$C$2:$C$522,"Not found") &amp; " " &amp; AH400
  )
)</f>
        <v/>
      </c>
      <c r="C400" t="str">
        <f t="shared" si="187"/>
        <v/>
      </c>
      <c r="D400" s="20" t="str">
        <f t="shared" si="188"/>
        <v/>
      </c>
      <c r="E400" s="20" t="str">
        <f t="shared" si="189"/>
        <v/>
      </c>
      <c r="F400" t="str">
        <f t="shared" si="216"/>
        <v/>
      </c>
      <c r="G400" t="str">
        <f t="shared" si="190"/>
        <v/>
      </c>
      <c r="H400" t="str">
        <f t="shared" si="191"/>
        <v/>
      </c>
      <c r="I400" t="str">
        <f t="shared" si="192"/>
        <v/>
      </c>
      <c r="J400" t="str">
        <f t="shared" si="193"/>
        <v/>
      </c>
      <c r="K400" t="str">
        <f t="shared" si="194"/>
        <v/>
      </c>
      <c r="L400" t="str">
        <f t="shared" si="195"/>
        <v/>
      </c>
      <c r="M400" t="str">
        <f t="shared" si="196"/>
        <v/>
      </c>
      <c r="N400" t="str">
        <f t="shared" si="197"/>
        <v/>
      </c>
      <c r="O400" t="str">
        <f t="shared" si="198"/>
        <v/>
      </c>
      <c r="P400" t="str">
        <f t="shared" si="199"/>
        <v/>
      </c>
      <c r="Q400" t="str">
        <f t="shared" si="200"/>
        <v/>
      </c>
      <c r="R400" t="str">
        <f t="shared" si="201"/>
        <v/>
      </c>
      <c r="S400" t="str">
        <f t="shared" si="202"/>
        <v/>
      </c>
      <c r="T400" t="str">
        <f t="shared" si="203"/>
        <v/>
      </c>
      <c r="U400" t="str">
        <f t="shared" si="204"/>
        <v/>
      </c>
      <c r="V400" t="str">
        <f t="shared" si="205"/>
        <v/>
      </c>
      <c r="W400" t="str">
        <f t="shared" si="206"/>
        <v/>
      </c>
      <c r="X400" t="str">
        <f t="shared" si="207"/>
        <v/>
      </c>
      <c r="Y400" t="str">
        <f t="shared" si="208"/>
        <v/>
      </c>
      <c r="Z400" t="str">
        <f t="shared" si="217"/>
        <v/>
      </c>
      <c r="AA400" t="str">
        <f t="shared" si="209"/>
        <v/>
      </c>
      <c r="AB400" t="str">
        <f t="shared" si="210"/>
        <v/>
      </c>
      <c r="AC400" t="str">
        <f t="shared" si="211"/>
        <v/>
      </c>
      <c r="AD400" t="str">
        <f t="shared" si="212"/>
        <v/>
      </c>
      <c r="AE400" t="str">
        <f t="shared" si="213"/>
        <v/>
      </c>
      <c r="AF400" t="str">
        <f t="shared" si="214"/>
        <v/>
      </c>
      <c r="AG400" t="str" cm="1">
        <f t="array" ref="AG400">IF(AJ400="","",IFERROR(RIGHT(AF400,LEN(AF400)-MAX(ISNUMBER(--MID(AF400,_xlfn.SEQUENCE(LEN(AF400)),1))*_xlfn.SEQUENCE(LEN(AF400)))),""))</f>
        <v/>
      </c>
      <c r="AH400" t="str">
        <f t="shared" si="215"/>
        <v/>
      </c>
      <c r="AI400" s="27"/>
    </row>
    <row r="401" spans="2:35" ht="14.4">
      <c r="B401" t="str">
        <f>IF(
  ISBLANK(AJ401),
  "",
  IF(
    LEFT(AF401,1)="S",
    _xlfn.XLOOKUP(LEFT(AF401,3),'MKT name rule'!$B$2:$B$522,'MKT name rule'!$C$2:$C$522,"Not found") &amp; " " &amp; AF401,
    _xlfn.XLOOKUP(LEFT(AF401,3),'MKT name rule'!$B$2:$B$522,'MKT name rule'!$C$2:$C$522,"Not found") &amp; " " &amp; AH401
  )
)</f>
        <v/>
      </c>
      <c r="C401" t="str">
        <f t="shared" si="187"/>
        <v/>
      </c>
      <c r="D401" s="20" t="str">
        <f t="shared" si="188"/>
        <v/>
      </c>
      <c r="E401" s="20" t="str">
        <f t="shared" si="189"/>
        <v/>
      </c>
      <c r="F401" t="str">
        <f t="shared" si="216"/>
        <v/>
      </c>
      <c r="G401" t="str">
        <f t="shared" si="190"/>
        <v/>
      </c>
      <c r="H401" t="str">
        <f t="shared" si="191"/>
        <v/>
      </c>
      <c r="I401" t="str">
        <f t="shared" si="192"/>
        <v/>
      </c>
      <c r="J401" t="str">
        <f t="shared" si="193"/>
        <v/>
      </c>
      <c r="K401" t="str">
        <f t="shared" si="194"/>
        <v/>
      </c>
      <c r="L401" t="str">
        <f t="shared" si="195"/>
        <v/>
      </c>
      <c r="M401" t="str">
        <f t="shared" si="196"/>
        <v/>
      </c>
      <c r="N401" t="str">
        <f t="shared" si="197"/>
        <v/>
      </c>
      <c r="O401" t="str">
        <f t="shared" si="198"/>
        <v/>
      </c>
      <c r="P401" t="str">
        <f t="shared" si="199"/>
        <v/>
      </c>
      <c r="Q401" t="str">
        <f t="shared" si="200"/>
        <v/>
      </c>
      <c r="R401" t="str">
        <f t="shared" si="201"/>
        <v/>
      </c>
      <c r="S401" t="str">
        <f t="shared" si="202"/>
        <v/>
      </c>
      <c r="T401" t="str">
        <f t="shared" si="203"/>
        <v/>
      </c>
      <c r="U401" t="str">
        <f t="shared" si="204"/>
        <v/>
      </c>
      <c r="V401" t="str">
        <f t="shared" si="205"/>
        <v/>
      </c>
      <c r="W401" t="str">
        <f t="shared" si="206"/>
        <v/>
      </c>
      <c r="X401" t="str">
        <f t="shared" si="207"/>
        <v/>
      </c>
      <c r="Y401" t="str">
        <f t="shared" si="208"/>
        <v/>
      </c>
      <c r="Z401" t="str">
        <f t="shared" si="217"/>
        <v/>
      </c>
      <c r="AA401" t="str">
        <f t="shared" si="209"/>
        <v/>
      </c>
      <c r="AB401" t="str">
        <f t="shared" si="210"/>
        <v/>
      </c>
      <c r="AC401" t="str">
        <f t="shared" si="211"/>
        <v/>
      </c>
      <c r="AD401" t="str">
        <f t="shared" si="212"/>
        <v/>
      </c>
      <c r="AE401" t="str">
        <f t="shared" si="213"/>
        <v/>
      </c>
      <c r="AF401" t="str">
        <f t="shared" si="214"/>
        <v/>
      </c>
      <c r="AG401" t="str" cm="1">
        <f t="array" ref="AG401">IF(AJ401="","",IFERROR(RIGHT(AF401,LEN(AF401)-MAX(ISNUMBER(--MID(AF401,_xlfn.SEQUENCE(LEN(AF401)),1))*_xlfn.SEQUENCE(LEN(AF401)))),""))</f>
        <v/>
      </c>
      <c r="AH401" t="str">
        <f t="shared" si="215"/>
        <v/>
      </c>
      <c r="AI401" s="27"/>
    </row>
    <row r="402" spans="2:35" ht="14.4">
      <c r="B402" t="str">
        <f>IF(
  ISBLANK(AJ402),
  "",
  IF(
    LEFT(AF402,1)="S",
    _xlfn.XLOOKUP(LEFT(AF402,3),'MKT name rule'!$B$2:$B$522,'MKT name rule'!$C$2:$C$522,"Not found") &amp; " " &amp; AF402,
    _xlfn.XLOOKUP(LEFT(AF402,3),'MKT name rule'!$B$2:$B$522,'MKT name rule'!$C$2:$C$522,"Not found") &amp; " " &amp; AH402
  )
)</f>
        <v/>
      </c>
      <c r="C402" t="str">
        <f t="shared" si="187"/>
        <v/>
      </c>
      <c r="D402" s="20" t="str">
        <f t="shared" si="188"/>
        <v/>
      </c>
      <c r="E402" s="20" t="str">
        <f t="shared" si="189"/>
        <v/>
      </c>
      <c r="F402" t="str">
        <f t="shared" si="216"/>
        <v/>
      </c>
      <c r="G402" t="str">
        <f t="shared" si="190"/>
        <v/>
      </c>
      <c r="H402" t="str">
        <f t="shared" si="191"/>
        <v/>
      </c>
      <c r="I402" t="str">
        <f t="shared" si="192"/>
        <v/>
      </c>
      <c r="J402" t="str">
        <f t="shared" si="193"/>
        <v/>
      </c>
      <c r="K402" t="str">
        <f t="shared" si="194"/>
        <v/>
      </c>
      <c r="L402" t="str">
        <f t="shared" si="195"/>
        <v/>
      </c>
      <c r="M402" t="str">
        <f t="shared" si="196"/>
        <v/>
      </c>
      <c r="N402" t="str">
        <f t="shared" si="197"/>
        <v/>
      </c>
      <c r="O402" t="str">
        <f t="shared" si="198"/>
        <v/>
      </c>
      <c r="P402" t="str">
        <f t="shared" si="199"/>
        <v/>
      </c>
      <c r="Q402" t="str">
        <f t="shared" si="200"/>
        <v/>
      </c>
      <c r="R402" t="str">
        <f t="shared" si="201"/>
        <v/>
      </c>
      <c r="S402" t="str">
        <f t="shared" si="202"/>
        <v/>
      </c>
      <c r="T402" t="str">
        <f t="shared" si="203"/>
        <v/>
      </c>
      <c r="U402" t="str">
        <f t="shared" si="204"/>
        <v/>
      </c>
      <c r="V402" t="str">
        <f t="shared" si="205"/>
        <v/>
      </c>
      <c r="W402" t="str">
        <f t="shared" si="206"/>
        <v/>
      </c>
      <c r="X402" t="str">
        <f t="shared" si="207"/>
        <v/>
      </c>
      <c r="Y402" t="str">
        <f t="shared" si="208"/>
        <v/>
      </c>
      <c r="Z402" t="str">
        <f t="shared" si="217"/>
        <v/>
      </c>
      <c r="AA402" t="str">
        <f t="shared" si="209"/>
        <v/>
      </c>
      <c r="AB402" t="str">
        <f t="shared" si="210"/>
        <v/>
      </c>
      <c r="AC402" t="str">
        <f t="shared" si="211"/>
        <v/>
      </c>
      <c r="AD402" t="str">
        <f t="shared" si="212"/>
        <v/>
      </c>
      <c r="AE402" t="str">
        <f t="shared" si="213"/>
        <v/>
      </c>
      <c r="AF402" t="str">
        <f t="shared" si="214"/>
        <v/>
      </c>
      <c r="AG402" t="str" cm="1">
        <f t="array" ref="AG402">IF(AJ402="","",IFERROR(RIGHT(AF402,LEN(AF402)-MAX(ISNUMBER(--MID(AF402,_xlfn.SEQUENCE(LEN(AF402)),1))*_xlfn.SEQUENCE(LEN(AF402)))),""))</f>
        <v/>
      </c>
      <c r="AH402" t="str">
        <f t="shared" si="215"/>
        <v/>
      </c>
      <c r="AI402" s="27"/>
    </row>
    <row r="403" spans="2:35" ht="14.4">
      <c r="B403" t="str">
        <f>IF(
  ISBLANK(AJ403),
  "",
  IF(
    LEFT(AF403,1)="S",
    _xlfn.XLOOKUP(LEFT(AF403,3),'MKT name rule'!$B$2:$B$522,'MKT name rule'!$C$2:$C$522,"Not found") &amp; " " &amp; AF403,
    _xlfn.XLOOKUP(LEFT(AF403,3),'MKT name rule'!$B$2:$B$522,'MKT name rule'!$C$2:$C$522,"Not found") &amp; " " &amp; AH403
  )
)</f>
        <v/>
      </c>
      <c r="C403" t="str">
        <f t="shared" si="187"/>
        <v/>
      </c>
      <c r="D403" s="20" t="str">
        <f t="shared" si="188"/>
        <v/>
      </c>
      <c r="E403" s="20" t="str">
        <f t="shared" si="189"/>
        <v/>
      </c>
      <c r="F403" t="str">
        <f t="shared" si="216"/>
        <v/>
      </c>
      <c r="G403" t="str">
        <f t="shared" si="190"/>
        <v/>
      </c>
      <c r="H403" t="str">
        <f t="shared" si="191"/>
        <v/>
      </c>
      <c r="I403" t="str">
        <f t="shared" si="192"/>
        <v/>
      </c>
      <c r="J403" t="str">
        <f t="shared" si="193"/>
        <v/>
      </c>
      <c r="K403" t="str">
        <f t="shared" si="194"/>
        <v/>
      </c>
      <c r="L403" t="str">
        <f t="shared" si="195"/>
        <v/>
      </c>
      <c r="M403" t="str">
        <f t="shared" si="196"/>
        <v/>
      </c>
      <c r="N403" t="str">
        <f t="shared" si="197"/>
        <v/>
      </c>
      <c r="O403" t="str">
        <f t="shared" si="198"/>
        <v/>
      </c>
      <c r="P403" t="str">
        <f t="shared" si="199"/>
        <v/>
      </c>
      <c r="Q403" t="str">
        <f t="shared" si="200"/>
        <v/>
      </c>
      <c r="R403" t="str">
        <f t="shared" si="201"/>
        <v/>
      </c>
      <c r="S403" t="str">
        <f t="shared" si="202"/>
        <v/>
      </c>
      <c r="T403" t="str">
        <f t="shared" si="203"/>
        <v/>
      </c>
      <c r="U403" t="str">
        <f t="shared" si="204"/>
        <v/>
      </c>
      <c r="V403" t="str">
        <f t="shared" si="205"/>
        <v/>
      </c>
      <c r="W403" t="str">
        <f t="shared" si="206"/>
        <v/>
      </c>
      <c r="X403" t="str">
        <f t="shared" si="207"/>
        <v/>
      </c>
      <c r="Y403" t="str">
        <f t="shared" si="208"/>
        <v/>
      </c>
      <c r="Z403" t="str">
        <f t="shared" si="217"/>
        <v/>
      </c>
      <c r="AA403" t="str">
        <f t="shared" si="209"/>
        <v/>
      </c>
      <c r="AB403" t="str">
        <f t="shared" si="210"/>
        <v/>
      </c>
      <c r="AC403" t="str">
        <f t="shared" si="211"/>
        <v/>
      </c>
      <c r="AD403" t="str">
        <f t="shared" si="212"/>
        <v/>
      </c>
      <c r="AE403" t="str">
        <f t="shared" si="213"/>
        <v/>
      </c>
      <c r="AF403" t="str">
        <f t="shared" si="214"/>
        <v/>
      </c>
      <c r="AG403" t="str" cm="1">
        <f t="array" ref="AG403">IF(AJ403="","",IFERROR(RIGHT(AF403,LEN(AF403)-MAX(ISNUMBER(--MID(AF403,_xlfn.SEQUENCE(LEN(AF403)),1))*_xlfn.SEQUENCE(LEN(AF403)))),""))</f>
        <v/>
      </c>
      <c r="AH403" t="str">
        <f t="shared" si="215"/>
        <v/>
      </c>
      <c r="AI403" s="27"/>
    </row>
    <row r="404" spans="2:35" ht="14.4">
      <c r="B404" t="str">
        <f>IF(
  ISBLANK(AJ404),
  "",
  IF(
    LEFT(AF404,1)="S",
    _xlfn.XLOOKUP(LEFT(AF404,3),'MKT name rule'!$B$2:$B$522,'MKT name rule'!$C$2:$C$522,"Not found") &amp; " " &amp; AF404,
    _xlfn.XLOOKUP(LEFT(AF404,3),'MKT name rule'!$B$2:$B$522,'MKT name rule'!$C$2:$C$522,"Not found") &amp; " " &amp; AH404
  )
)</f>
        <v/>
      </c>
      <c r="C404" t="str">
        <f t="shared" si="187"/>
        <v/>
      </c>
      <c r="D404" s="20" t="str">
        <f t="shared" si="188"/>
        <v/>
      </c>
      <c r="E404" s="20" t="str">
        <f t="shared" si="189"/>
        <v/>
      </c>
      <c r="F404" t="str">
        <f t="shared" si="216"/>
        <v/>
      </c>
      <c r="G404" t="str">
        <f t="shared" si="190"/>
        <v/>
      </c>
      <c r="H404" t="str">
        <f t="shared" si="191"/>
        <v/>
      </c>
      <c r="I404" t="str">
        <f t="shared" si="192"/>
        <v/>
      </c>
      <c r="J404" t="str">
        <f t="shared" si="193"/>
        <v/>
      </c>
      <c r="K404" t="str">
        <f t="shared" si="194"/>
        <v/>
      </c>
      <c r="L404" t="str">
        <f t="shared" si="195"/>
        <v/>
      </c>
      <c r="M404" t="str">
        <f t="shared" si="196"/>
        <v/>
      </c>
      <c r="N404" t="str">
        <f t="shared" si="197"/>
        <v/>
      </c>
      <c r="O404" t="str">
        <f t="shared" si="198"/>
        <v/>
      </c>
      <c r="P404" t="str">
        <f t="shared" si="199"/>
        <v/>
      </c>
      <c r="Q404" t="str">
        <f t="shared" si="200"/>
        <v/>
      </c>
      <c r="R404" t="str">
        <f t="shared" si="201"/>
        <v/>
      </c>
      <c r="S404" t="str">
        <f t="shared" si="202"/>
        <v/>
      </c>
      <c r="T404" t="str">
        <f t="shared" si="203"/>
        <v/>
      </c>
      <c r="U404" t="str">
        <f t="shared" si="204"/>
        <v/>
      </c>
      <c r="V404" t="str">
        <f t="shared" si="205"/>
        <v/>
      </c>
      <c r="W404" t="str">
        <f t="shared" si="206"/>
        <v/>
      </c>
      <c r="X404" t="str">
        <f t="shared" si="207"/>
        <v/>
      </c>
      <c r="Y404" t="str">
        <f t="shared" si="208"/>
        <v/>
      </c>
      <c r="Z404" t="str">
        <f t="shared" si="217"/>
        <v/>
      </c>
      <c r="AA404" t="str">
        <f t="shared" si="209"/>
        <v/>
      </c>
      <c r="AB404" t="str">
        <f t="shared" si="210"/>
        <v/>
      </c>
      <c r="AC404" t="str">
        <f t="shared" si="211"/>
        <v/>
      </c>
      <c r="AD404" t="str">
        <f t="shared" si="212"/>
        <v/>
      </c>
      <c r="AE404" t="str">
        <f t="shared" si="213"/>
        <v/>
      </c>
      <c r="AF404" t="str">
        <f t="shared" si="214"/>
        <v/>
      </c>
      <c r="AG404" t="str" cm="1">
        <f t="array" ref="AG404">IF(AJ404="","",IFERROR(RIGHT(AF404,LEN(AF404)-MAX(ISNUMBER(--MID(AF404,_xlfn.SEQUENCE(LEN(AF404)),1))*_xlfn.SEQUENCE(LEN(AF404)))),""))</f>
        <v/>
      </c>
      <c r="AH404" t="str">
        <f t="shared" si="215"/>
        <v/>
      </c>
      <c r="AI404" s="27"/>
    </row>
    <row r="405" spans="2:35" ht="14.4">
      <c r="B405" t="str">
        <f>IF(
  ISBLANK(AJ405),
  "",
  IF(
    LEFT(AF405,1)="S",
    _xlfn.XLOOKUP(LEFT(AF405,3),'MKT name rule'!$B$2:$B$522,'MKT name rule'!$C$2:$C$522,"Not found") &amp; " " &amp; AF405,
    _xlfn.XLOOKUP(LEFT(AF405,3),'MKT name rule'!$B$2:$B$522,'MKT name rule'!$C$2:$C$522,"Not found") &amp; " " &amp; AH405
  )
)</f>
        <v/>
      </c>
      <c r="C405" t="str">
        <f t="shared" si="187"/>
        <v/>
      </c>
      <c r="D405" s="20" t="str">
        <f t="shared" si="188"/>
        <v/>
      </c>
      <c r="E405" s="20" t="str">
        <f t="shared" si="189"/>
        <v/>
      </c>
      <c r="F405" t="str">
        <f t="shared" si="216"/>
        <v/>
      </c>
      <c r="G405" t="str">
        <f t="shared" si="190"/>
        <v/>
      </c>
      <c r="H405" t="str">
        <f t="shared" si="191"/>
        <v/>
      </c>
      <c r="I405" t="str">
        <f t="shared" si="192"/>
        <v/>
      </c>
      <c r="J405" t="str">
        <f t="shared" si="193"/>
        <v/>
      </c>
      <c r="K405" t="str">
        <f t="shared" si="194"/>
        <v/>
      </c>
      <c r="L405" t="str">
        <f t="shared" si="195"/>
        <v/>
      </c>
      <c r="M405" t="str">
        <f t="shared" si="196"/>
        <v/>
      </c>
      <c r="N405" t="str">
        <f t="shared" si="197"/>
        <v/>
      </c>
      <c r="O405" t="str">
        <f t="shared" si="198"/>
        <v/>
      </c>
      <c r="P405" t="str">
        <f t="shared" si="199"/>
        <v/>
      </c>
      <c r="Q405" t="str">
        <f t="shared" si="200"/>
        <v/>
      </c>
      <c r="R405" t="str">
        <f t="shared" si="201"/>
        <v/>
      </c>
      <c r="S405" t="str">
        <f t="shared" si="202"/>
        <v/>
      </c>
      <c r="T405" t="str">
        <f t="shared" si="203"/>
        <v/>
      </c>
      <c r="U405" t="str">
        <f t="shared" si="204"/>
        <v/>
      </c>
      <c r="V405" t="str">
        <f t="shared" si="205"/>
        <v/>
      </c>
      <c r="W405" t="str">
        <f t="shared" si="206"/>
        <v/>
      </c>
      <c r="X405" t="str">
        <f t="shared" si="207"/>
        <v/>
      </c>
      <c r="Y405" t="str">
        <f t="shared" si="208"/>
        <v/>
      </c>
      <c r="Z405" t="str">
        <f t="shared" si="217"/>
        <v/>
      </c>
      <c r="AA405" t="str">
        <f t="shared" si="209"/>
        <v/>
      </c>
      <c r="AB405" t="str">
        <f t="shared" si="210"/>
        <v/>
      </c>
      <c r="AC405" t="str">
        <f t="shared" si="211"/>
        <v/>
      </c>
      <c r="AD405" t="str">
        <f t="shared" si="212"/>
        <v/>
      </c>
      <c r="AE405" t="str">
        <f t="shared" si="213"/>
        <v/>
      </c>
      <c r="AF405" t="str">
        <f t="shared" si="214"/>
        <v/>
      </c>
      <c r="AG405" t="str" cm="1">
        <f t="array" ref="AG405">IF(AJ405="","",IFERROR(RIGHT(AF405,LEN(AF405)-MAX(ISNUMBER(--MID(AF405,_xlfn.SEQUENCE(LEN(AF405)),1))*_xlfn.SEQUENCE(LEN(AF405)))),""))</f>
        <v/>
      </c>
      <c r="AH405" t="str">
        <f t="shared" si="215"/>
        <v/>
      </c>
      <c r="AI405" s="27"/>
    </row>
    <row r="406" spans="2:35" ht="14.4">
      <c r="B406" t="str">
        <f>IF(
  ISBLANK(AJ406),
  "",
  IF(
    LEFT(AF406,1)="S",
    _xlfn.XLOOKUP(LEFT(AF406,3),'MKT name rule'!$B$2:$B$522,'MKT name rule'!$C$2:$C$522,"Not found") &amp; " " &amp; AF406,
    _xlfn.XLOOKUP(LEFT(AF406,3),'MKT name rule'!$B$2:$B$522,'MKT name rule'!$C$2:$C$522,"Not found") &amp; " " &amp; AH406
  )
)</f>
        <v/>
      </c>
      <c r="C406" t="str">
        <f t="shared" si="187"/>
        <v/>
      </c>
      <c r="D406" s="20" t="str">
        <f t="shared" si="188"/>
        <v/>
      </c>
      <c r="E406" s="20" t="str">
        <f t="shared" si="189"/>
        <v/>
      </c>
      <c r="F406" t="str">
        <f t="shared" si="216"/>
        <v/>
      </c>
      <c r="G406" t="str">
        <f t="shared" si="190"/>
        <v/>
      </c>
      <c r="H406" t="str">
        <f t="shared" si="191"/>
        <v/>
      </c>
      <c r="I406" t="str">
        <f t="shared" si="192"/>
        <v/>
      </c>
      <c r="J406" t="str">
        <f t="shared" si="193"/>
        <v/>
      </c>
      <c r="K406" t="str">
        <f t="shared" si="194"/>
        <v/>
      </c>
      <c r="L406" t="str">
        <f t="shared" si="195"/>
        <v/>
      </c>
      <c r="M406" t="str">
        <f t="shared" si="196"/>
        <v/>
      </c>
      <c r="N406" t="str">
        <f t="shared" si="197"/>
        <v/>
      </c>
      <c r="O406" t="str">
        <f t="shared" si="198"/>
        <v/>
      </c>
      <c r="P406" t="str">
        <f t="shared" si="199"/>
        <v/>
      </c>
      <c r="Q406" t="str">
        <f t="shared" si="200"/>
        <v/>
      </c>
      <c r="R406" t="str">
        <f t="shared" si="201"/>
        <v/>
      </c>
      <c r="S406" t="str">
        <f t="shared" si="202"/>
        <v/>
      </c>
      <c r="T406" t="str">
        <f t="shared" si="203"/>
        <v/>
      </c>
      <c r="U406" t="str">
        <f t="shared" si="204"/>
        <v/>
      </c>
      <c r="V406" t="str">
        <f t="shared" si="205"/>
        <v/>
      </c>
      <c r="W406" t="str">
        <f t="shared" si="206"/>
        <v/>
      </c>
      <c r="X406" t="str">
        <f t="shared" si="207"/>
        <v/>
      </c>
      <c r="Y406" t="str">
        <f t="shared" si="208"/>
        <v/>
      </c>
      <c r="Z406" t="str">
        <f t="shared" si="217"/>
        <v/>
      </c>
      <c r="AA406" t="str">
        <f t="shared" si="209"/>
        <v/>
      </c>
      <c r="AB406" t="str">
        <f t="shared" si="210"/>
        <v/>
      </c>
      <c r="AC406" t="str">
        <f t="shared" si="211"/>
        <v/>
      </c>
      <c r="AD406" t="str">
        <f t="shared" si="212"/>
        <v/>
      </c>
      <c r="AE406" t="str">
        <f t="shared" si="213"/>
        <v/>
      </c>
      <c r="AF406" t="str">
        <f t="shared" si="214"/>
        <v/>
      </c>
      <c r="AG406" t="str" cm="1">
        <f t="array" ref="AG406">IF(AJ406="","",IFERROR(RIGHT(AF406,LEN(AF406)-MAX(ISNUMBER(--MID(AF406,_xlfn.SEQUENCE(LEN(AF406)),1))*_xlfn.SEQUENCE(LEN(AF406)))),""))</f>
        <v/>
      </c>
      <c r="AH406" t="str">
        <f t="shared" si="215"/>
        <v/>
      </c>
      <c r="AI406" s="27"/>
    </row>
    <row r="407" spans="2:35" ht="14.4">
      <c r="B407" t="str">
        <f>IF(
  ISBLANK(AJ407),
  "",
  IF(
    LEFT(AF407,1)="S",
    _xlfn.XLOOKUP(LEFT(AF407,3),'MKT name rule'!$B$2:$B$522,'MKT name rule'!$C$2:$C$522,"Not found") &amp; " " &amp; AF407,
    _xlfn.XLOOKUP(LEFT(AF407,3),'MKT name rule'!$B$2:$B$522,'MKT name rule'!$C$2:$C$522,"Not found") &amp; " " &amp; AH407
  )
)</f>
        <v/>
      </c>
      <c r="C407" t="str">
        <f t="shared" si="187"/>
        <v/>
      </c>
      <c r="D407" s="20" t="str">
        <f t="shared" si="188"/>
        <v/>
      </c>
      <c r="E407" s="20" t="str">
        <f t="shared" si="189"/>
        <v/>
      </c>
      <c r="F407" t="str">
        <f t="shared" si="216"/>
        <v/>
      </c>
      <c r="G407" t="str">
        <f t="shared" si="190"/>
        <v/>
      </c>
      <c r="H407" t="str">
        <f t="shared" si="191"/>
        <v/>
      </c>
      <c r="I407" t="str">
        <f t="shared" si="192"/>
        <v/>
      </c>
      <c r="J407" t="str">
        <f t="shared" si="193"/>
        <v/>
      </c>
      <c r="K407" t="str">
        <f t="shared" si="194"/>
        <v/>
      </c>
      <c r="L407" t="str">
        <f t="shared" si="195"/>
        <v/>
      </c>
      <c r="M407" t="str">
        <f t="shared" si="196"/>
        <v/>
      </c>
      <c r="N407" t="str">
        <f t="shared" si="197"/>
        <v/>
      </c>
      <c r="O407" t="str">
        <f t="shared" si="198"/>
        <v/>
      </c>
      <c r="P407" t="str">
        <f t="shared" si="199"/>
        <v/>
      </c>
      <c r="Q407" t="str">
        <f t="shared" si="200"/>
        <v/>
      </c>
      <c r="R407" t="str">
        <f t="shared" si="201"/>
        <v/>
      </c>
      <c r="S407" t="str">
        <f t="shared" si="202"/>
        <v/>
      </c>
      <c r="T407" t="str">
        <f t="shared" si="203"/>
        <v/>
      </c>
      <c r="U407" t="str">
        <f t="shared" si="204"/>
        <v/>
      </c>
      <c r="V407" t="str">
        <f t="shared" si="205"/>
        <v/>
      </c>
      <c r="W407" t="str">
        <f t="shared" si="206"/>
        <v/>
      </c>
      <c r="X407" t="str">
        <f t="shared" si="207"/>
        <v/>
      </c>
      <c r="Y407" t="str">
        <f t="shared" si="208"/>
        <v/>
      </c>
      <c r="Z407" t="str">
        <f t="shared" si="217"/>
        <v/>
      </c>
      <c r="AA407" t="str">
        <f t="shared" si="209"/>
        <v/>
      </c>
      <c r="AB407" t="str">
        <f t="shared" si="210"/>
        <v/>
      </c>
      <c r="AC407" t="str">
        <f t="shared" si="211"/>
        <v/>
      </c>
      <c r="AD407" t="str">
        <f t="shared" si="212"/>
        <v/>
      </c>
      <c r="AE407" t="str">
        <f t="shared" si="213"/>
        <v/>
      </c>
      <c r="AF407" t="str">
        <f t="shared" si="214"/>
        <v/>
      </c>
      <c r="AG407" t="str" cm="1">
        <f t="array" ref="AG407">IF(AJ407="","",IFERROR(RIGHT(AF407,LEN(AF407)-MAX(ISNUMBER(--MID(AF407,_xlfn.SEQUENCE(LEN(AF407)),1))*_xlfn.SEQUENCE(LEN(AF407)))),""))</f>
        <v/>
      </c>
      <c r="AH407" t="str">
        <f t="shared" si="215"/>
        <v/>
      </c>
      <c r="AI407" s="27"/>
    </row>
    <row r="408" spans="2:35" ht="14.4">
      <c r="B408" t="str">
        <f>IF(
  ISBLANK(AJ408),
  "",
  IF(
    LEFT(AF408,1)="S",
    _xlfn.XLOOKUP(LEFT(AF408,3),'MKT name rule'!$B$2:$B$522,'MKT name rule'!$C$2:$C$522,"Not found") &amp; " " &amp; AF408,
    _xlfn.XLOOKUP(LEFT(AF408,3),'MKT name rule'!$B$2:$B$522,'MKT name rule'!$C$2:$C$522,"Not found") &amp; " " &amp; AH408
  )
)</f>
        <v/>
      </c>
      <c r="C408" t="str">
        <f t="shared" si="187"/>
        <v/>
      </c>
      <c r="D408" s="20" t="str">
        <f t="shared" si="188"/>
        <v/>
      </c>
      <c r="E408" s="20" t="str">
        <f t="shared" si="189"/>
        <v/>
      </c>
      <c r="F408" t="str">
        <f t="shared" si="216"/>
        <v/>
      </c>
      <c r="G408" t="str">
        <f t="shared" si="190"/>
        <v/>
      </c>
      <c r="H408" t="str">
        <f t="shared" si="191"/>
        <v/>
      </c>
      <c r="I408" t="str">
        <f t="shared" si="192"/>
        <v/>
      </c>
      <c r="J408" t="str">
        <f t="shared" si="193"/>
        <v/>
      </c>
      <c r="K408" t="str">
        <f t="shared" si="194"/>
        <v/>
      </c>
      <c r="L408" t="str">
        <f t="shared" si="195"/>
        <v/>
      </c>
      <c r="M408" t="str">
        <f t="shared" si="196"/>
        <v/>
      </c>
      <c r="N408" t="str">
        <f t="shared" si="197"/>
        <v/>
      </c>
      <c r="O408" t="str">
        <f t="shared" si="198"/>
        <v/>
      </c>
      <c r="P408" t="str">
        <f t="shared" si="199"/>
        <v/>
      </c>
      <c r="Q408" t="str">
        <f t="shared" si="200"/>
        <v/>
      </c>
      <c r="R408" t="str">
        <f t="shared" si="201"/>
        <v/>
      </c>
      <c r="S408" t="str">
        <f t="shared" si="202"/>
        <v/>
      </c>
      <c r="T408" t="str">
        <f t="shared" si="203"/>
        <v/>
      </c>
      <c r="U408" t="str">
        <f t="shared" si="204"/>
        <v/>
      </c>
      <c r="V408" t="str">
        <f t="shared" si="205"/>
        <v/>
      </c>
      <c r="W408" t="str">
        <f t="shared" si="206"/>
        <v/>
      </c>
      <c r="X408" t="str">
        <f t="shared" si="207"/>
        <v/>
      </c>
      <c r="Y408" t="str">
        <f t="shared" si="208"/>
        <v/>
      </c>
      <c r="Z408" t="str">
        <f t="shared" si="217"/>
        <v/>
      </c>
      <c r="AA408" t="str">
        <f t="shared" si="209"/>
        <v/>
      </c>
      <c r="AB408" t="str">
        <f t="shared" si="210"/>
        <v/>
      </c>
      <c r="AC408" t="str">
        <f t="shared" si="211"/>
        <v/>
      </c>
      <c r="AD408" t="str">
        <f t="shared" si="212"/>
        <v/>
      </c>
      <c r="AE408" t="str">
        <f t="shared" si="213"/>
        <v/>
      </c>
      <c r="AF408" t="str">
        <f t="shared" si="214"/>
        <v/>
      </c>
      <c r="AG408" t="str" cm="1">
        <f t="array" ref="AG408">IF(AJ408="","",IFERROR(RIGHT(AF408,LEN(AF408)-MAX(ISNUMBER(--MID(AF408,_xlfn.SEQUENCE(LEN(AF408)),1))*_xlfn.SEQUENCE(LEN(AF408)))),""))</f>
        <v/>
      </c>
      <c r="AH408" t="str">
        <f t="shared" si="215"/>
        <v/>
      </c>
      <c r="AI408" s="27"/>
    </row>
    <row r="409" spans="2:35" ht="14.4">
      <c r="B409" t="str">
        <f>IF(
  ISBLANK(AJ409),
  "",
  IF(
    LEFT(AF409,1)="S",
    _xlfn.XLOOKUP(LEFT(AF409,3),'MKT name rule'!$B$2:$B$522,'MKT name rule'!$C$2:$C$522,"Not found") &amp; " " &amp; AF409,
    _xlfn.XLOOKUP(LEFT(AF409,3),'MKT name rule'!$B$2:$B$522,'MKT name rule'!$C$2:$C$522,"Not found") &amp; " " &amp; AH409
  )
)</f>
        <v/>
      </c>
      <c r="C409" t="str">
        <f t="shared" si="187"/>
        <v/>
      </c>
      <c r="D409" s="20" t="str">
        <f t="shared" si="188"/>
        <v/>
      </c>
      <c r="E409" s="20" t="str">
        <f t="shared" si="189"/>
        <v/>
      </c>
      <c r="F409" t="str">
        <f t="shared" si="216"/>
        <v/>
      </c>
      <c r="G409" t="str">
        <f t="shared" si="190"/>
        <v/>
      </c>
      <c r="H409" t="str">
        <f t="shared" si="191"/>
        <v/>
      </c>
      <c r="I409" t="str">
        <f t="shared" si="192"/>
        <v/>
      </c>
      <c r="J409" t="str">
        <f t="shared" si="193"/>
        <v/>
      </c>
      <c r="K409" t="str">
        <f t="shared" si="194"/>
        <v/>
      </c>
      <c r="L409" t="str">
        <f t="shared" si="195"/>
        <v/>
      </c>
      <c r="M409" t="str">
        <f t="shared" si="196"/>
        <v/>
      </c>
      <c r="N409" t="str">
        <f t="shared" si="197"/>
        <v/>
      </c>
      <c r="O409" t="str">
        <f t="shared" si="198"/>
        <v/>
      </c>
      <c r="P409" t="str">
        <f t="shared" si="199"/>
        <v/>
      </c>
      <c r="Q409" t="str">
        <f t="shared" si="200"/>
        <v/>
      </c>
      <c r="R409" t="str">
        <f t="shared" si="201"/>
        <v/>
      </c>
      <c r="S409" t="str">
        <f t="shared" si="202"/>
        <v/>
      </c>
      <c r="T409" t="str">
        <f t="shared" si="203"/>
        <v/>
      </c>
      <c r="U409" t="str">
        <f t="shared" si="204"/>
        <v/>
      </c>
      <c r="V409" t="str">
        <f t="shared" si="205"/>
        <v/>
      </c>
      <c r="W409" t="str">
        <f t="shared" si="206"/>
        <v/>
      </c>
      <c r="X409" t="str">
        <f t="shared" si="207"/>
        <v/>
      </c>
      <c r="Y409" t="str">
        <f t="shared" si="208"/>
        <v/>
      </c>
      <c r="Z409" t="str">
        <f t="shared" si="217"/>
        <v/>
      </c>
      <c r="AA409" t="str">
        <f t="shared" si="209"/>
        <v/>
      </c>
      <c r="AB409" t="str">
        <f t="shared" si="210"/>
        <v/>
      </c>
      <c r="AC409" t="str">
        <f t="shared" si="211"/>
        <v/>
      </c>
      <c r="AD409" t="str">
        <f t="shared" si="212"/>
        <v/>
      </c>
      <c r="AE409" t="str">
        <f t="shared" si="213"/>
        <v/>
      </c>
      <c r="AF409" t="str">
        <f t="shared" si="214"/>
        <v/>
      </c>
      <c r="AG409" t="str" cm="1">
        <f t="array" ref="AG409">IF(AJ409="","",IFERROR(RIGHT(AF409,LEN(AF409)-MAX(ISNUMBER(--MID(AF409,_xlfn.SEQUENCE(LEN(AF409)),1))*_xlfn.SEQUENCE(LEN(AF409)))),""))</f>
        <v/>
      </c>
      <c r="AH409" t="str">
        <f t="shared" si="215"/>
        <v/>
      </c>
      <c r="AI409" s="27"/>
    </row>
    <row r="410" spans="2:35" ht="14.4">
      <c r="B410" t="str">
        <f>IF(
  ISBLANK(AJ410),
  "",
  IF(
    LEFT(AF410,1)="S",
    _xlfn.XLOOKUP(LEFT(AF410,3),'MKT name rule'!$B$2:$B$522,'MKT name rule'!$C$2:$C$522,"Not found") &amp; " " &amp; AF410,
    _xlfn.XLOOKUP(LEFT(AF410,3),'MKT name rule'!$B$2:$B$522,'MKT name rule'!$C$2:$C$522,"Not found") &amp; " " &amp; AH410
  )
)</f>
        <v/>
      </c>
      <c r="C410" t="str">
        <f t="shared" si="187"/>
        <v/>
      </c>
      <c r="D410" s="20" t="str">
        <f t="shared" si="188"/>
        <v/>
      </c>
      <c r="E410" s="20" t="str">
        <f t="shared" si="189"/>
        <v/>
      </c>
      <c r="F410" t="str">
        <f t="shared" si="216"/>
        <v/>
      </c>
      <c r="G410" t="str">
        <f t="shared" si="190"/>
        <v/>
      </c>
      <c r="H410" t="str">
        <f t="shared" si="191"/>
        <v/>
      </c>
      <c r="I410" t="str">
        <f t="shared" si="192"/>
        <v/>
      </c>
      <c r="J410" t="str">
        <f t="shared" si="193"/>
        <v/>
      </c>
      <c r="K410" t="str">
        <f t="shared" si="194"/>
        <v/>
      </c>
      <c r="L410" t="str">
        <f t="shared" si="195"/>
        <v/>
      </c>
      <c r="M410" t="str">
        <f t="shared" si="196"/>
        <v/>
      </c>
      <c r="N410" t="str">
        <f t="shared" si="197"/>
        <v/>
      </c>
      <c r="O410" t="str">
        <f t="shared" si="198"/>
        <v/>
      </c>
      <c r="P410" t="str">
        <f t="shared" si="199"/>
        <v/>
      </c>
      <c r="Q410" t="str">
        <f t="shared" si="200"/>
        <v/>
      </c>
      <c r="R410" t="str">
        <f t="shared" si="201"/>
        <v/>
      </c>
      <c r="S410" t="str">
        <f t="shared" si="202"/>
        <v/>
      </c>
      <c r="T410" t="str">
        <f t="shared" si="203"/>
        <v/>
      </c>
      <c r="U410" t="str">
        <f t="shared" si="204"/>
        <v/>
      </c>
      <c r="V410" t="str">
        <f t="shared" si="205"/>
        <v/>
      </c>
      <c r="W410" t="str">
        <f t="shared" si="206"/>
        <v/>
      </c>
      <c r="X410" t="str">
        <f t="shared" si="207"/>
        <v/>
      </c>
      <c r="Y410" t="str">
        <f t="shared" si="208"/>
        <v/>
      </c>
      <c r="Z410" t="str">
        <f t="shared" si="217"/>
        <v/>
      </c>
      <c r="AA410" t="str">
        <f t="shared" si="209"/>
        <v/>
      </c>
      <c r="AB410" t="str">
        <f t="shared" si="210"/>
        <v/>
      </c>
      <c r="AC410" t="str">
        <f t="shared" si="211"/>
        <v/>
      </c>
      <c r="AD410" t="str">
        <f t="shared" si="212"/>
        <v/>
      </c>
      <c r="AE410" t="str">
        <f t="shared" si="213"/>
        <v/>
      </c>
      <c r="AF410" t="str">
        <f t="shared" si="214"/>
        <v/>
      </c>
      <c r="AG410" t="str" cm="1">
        <f t="array" ref="AG410">IF(AJ410="","",IFERROR(RIGHT(AF410,LEN(AF410)-MAX(ISNUMBER(--MID(AF410,_xlfn.SEQUENCE(LEN(AF410)),1))*_xlfn.SEQUENCE(LEN(AF410)))),""))</f>
        <v/>
      </c>
      <c r="AH410" t="str">
        <f t="shared" si="215"/>
        <v/>
      </c>
      <c r="AI410" s="27"/>
    </row>
    <row r="411" spans="2:35" ht="14.4">
      <c r="B411" t="str">
        <f>IF(
  ISBLANK(AJ411),
  "",
  IF(
    LEFT(AF411,1)="S",
    _xlfn.XLOOKUP(LEFT(AF411,3),'MKT name rule'!$B$2:$B$522,'MKT name rule'!$C$2:$C$522,"Not found") &amp; " " &amp; AF411,
    _xlfn.XLOOKUP(LEFT(AF411,3),'MKT name rule'!$B$2:$B$522,'MKT name rule'!$C$2:$C$522,"Not found") &amp; " " &amp; AH411
  )
)</f>
        <v/>
      </c>
      <c r="C411" t="str">
        <f t="shared" si="187"/>
        <v/>
      </c>
      <c r="D411" s="20" t="str">
        <f t="shared" si="188"/>
        <v/>
      </c>
      <c r="E411" s="20" t="str">
        <f t="shared" si="189"/>
        <v/>
      </c>
      <c r="F411" t="str">
        <f t="shared" si="216"/>
        <v/>
      </c>
      <c r="G411" t="str">
        <f t="shared" si="190"/>
        <v/>
      </c>
      <c r="H411" t="str">
        <f t="shared" si="191"/>
        <v/>
      </c>
      <c r="I411" t="str">
        <f t="shared" si="192"/>
        <v/>
      </c>
      <c r="J411" t="str">
        <f t="shared" si="193"/>
        <v/>
      </c>
      <c r="K411" t="str">
        <f t="shared" si="194"/>
        <v/>
      </c>
      <c r="L411" t="str">
        <f t="shared" si="195"/>
        <v/>
      </c>
      <c r="M411" t="str">
        <f t="shared" si="196"/>
        <v/>
      </c>
      <c r="N411" t="str">
        <f t="shared" si="197"/>
        <v/>
      </c>
      <c r="O411" t="str">
        <f t="shared" si="198"/>
        <v/>
      </c>
      <c r="P411" t="str">
        <f t="shared" si="199"/>
        <v/>
      </c>
      <c r="Q411" t="str">
        <f t="shared" si="200"/>
        <v/>
      </c>
      <c r="R411" t="str">
        <f t="shared" si="201"/>
        <v/>
      </c>
      <c r="S411" t="str">
        <f t="shared" si="202"/>
        <v/>
      </c>
      <c r="T411" t="str">
        <f t="shared" si="203"/>
        <v/>
      </c>
      <c r="U411" t="str">
        <f t="shared" si="204"/>
        <v/>
      </c>
      <c r="V411" t="str">
        <f t="shared" si="205"/>
        <v/>
      </c>
      <c r="W411" t="str">
        <f t="shared" si="206"/>
        <v/>
      </c>
      <c r="X411" t="str">
        <f t="shared" si="207"/>
        <v/>
      </c>
      <c r="Y411" t="str">
        <f t="shared" si="208"/>
        <v/>
      </c>
      <c r="Z411" t="str">
        <f t="shared" si="217"/>
        <v/>
      </c>
      <c r="AA411" t="str">
        <f t="shared" si="209"/>
        <v/>
      </c>
      <c r="AB411" t="str">
        <f t="shared" si="210"/>
        <v/>
      </c>
      <c r="AC411" t="str">
        <f t="shared" si="211"/>
        <v/>
      </c>
      <c r="AD411" t="str">
        <f t="shared" si="212"/>
        <v/>
      </c>
      <c r="AE411" t="str">
        <f t="shared" si="213"/>
        <v/>
      </c>
      <c r="AF411" t="str">
        <f t="shared" si="214"/>
        <v/>
      </c>
      <c r="AG411" t="str" cm="1">
        <f t="array" ref="AG411">IF(AJ411="","",IFERROR(RIGHT(AF411,LEN(AF411)-MAX(ISNUMBER(--MID(AF411,_xlfn.SEQUENCE(LEN(AF411)),1))*_xlfn.SEQUENCE(LEN(AF411)))),""))</f>
        <v/>
      </c>
      <c r="AH411" t="str">
        <f t="shared" si="215"/>
        <v/>
      </c>
      <c r="AI411" s="27"/>
    </row>
    <row r="412" spans="2:35" ht="14.4">
      <c r="B412" t="str">
        <f>IF(
  ISBLANK(AJ412),
  "",
  IF(
    LEFT(AF412,1)="S",
    _xlfn.XLOOKUP(LEFT(AF412,3),'MKT name rule'!$B$2:$B$522,'MKT name rule'!$C$2:$C$522,"Not found") &amp; " " &amp; AF412,
    _xlfn.XLOOKUP(LEFT(AF412,3),'MKT name rule'!$B$2:$B$522,'MKT name rule'!$C$2:$C$522,"Not found") &amp; " " &amp; AH412
  )
)</f>
        <v/>
      </c>
      <c r="C412" t="str">
        <f t="shared" si="187"/>
        <v/>
      </c>
      <c r="D412" s="20" t="str">
        <f t="shared" si="188"/>
        <v/>
      </c>
      <c r="E412" s="20" t="str">
        <f t="shared" si="189"/>
        <v/>
      </c>
      <c r="F412" t="str">
        <f t="shared" si="216"/>
        <v/>
      </c>
      <c r="G412" t="str">
        <f t="shared" si="190"/>
        <v/>
      </c>
      <c r="H412" t="str">
        <f t="shared" si="191"/>
        <v/>
      </c>
      <c r="I412" t="str">
        <f t="shared" si="192"/>
        <v/>
      </c>
      <c r="J412" t="str">
        <f t="shared" si="193"/>
        <v/>
      </c>
      <c r="K412" t="str">
        <f t="shared" si="194"/>
        <v/>
      </c>
      <c r="L412" t="str">
        <f t="shared" si="195"/>
        <v/>
      </c>
      <c r="M412" t="str">
        <f t="shared" si="196"/>
        <v/>
      </c>
      <c r="N412" t="str">
        <f t="shared" si="197"/>
        <v/>
      </c>
      <c r="O412" t="str">
        <f t="shared" si="198"/>
        <v/>
      </c>
      <c r="P412" t="str">
        <f t="shared" si="199"/>
        <v/>
      </c>
      <c r="Q412" t="str">
        <f t="shared" si="200"/>
        <v/>
      </c>
      <c r="R412" t="str">
        <f t="shared" si="201"/>
        <v/>
      </c>
      <c r="S412" t="str">
        <f t="shared" si="202"/>
        <v/>
      </c>
      <c r="T412" t="str">
        <f t="shared" si="203"/>
        <v/>
      </c>
      <c r="U412" t="str">
        <f t="shared" si="204"/>
        <v/>
      </c>
      <c r="V412" t="str">
        <f t="shared" si="205"/>
        <v/>
      </c>
      <c r="W412" t="str">
        <f t="shared" si="206"/>
        <v/>
      </c>
      <c r="X412" t="str">
        <f t="shared" si="207"/>
        <v/>
      </c>
      <c r="Y412" t="str">
        <f t="shared" si="208"/>
        <v/>
      </c>
      <c r="Z412" t="str">
        <f t="shared" si="217"/>
        <v/>
      </c>
      <c r="AA412" t="str">
        <f t="shared" si="209"/>
        <v/>
      </c>
      <c r="AB412" t="str">
        <f t="shared" si="210"/>
        <v/>
      </c>
      <c r="AC412" t="str">
        <f t="shared" si="211"/>
        <v/>
      </c>
      <c r="AD412" t="str">
        <f t="shared" si="212"/>
        <v/>
      </c>
      <c r="AE412" t="str">
        <f t="shared" si="213"/>
        <v/>
      </c>
      <c r="AF412" t="str">
        <f t="shared" si="214"/>
        <v/>
      </c>
      <c r="AG412" t="str" cm="1">
        <f t="array" ref="AG412">IF(AJ412="","",IFERROR(RIGHT(AF412,LEN(AF412)-MAX(ISNUMBER(--MID(AF412,_xlfn.SEQUENCE(LEN(AF412)),1))*_xlfn.SEQUENCE(LEN(AF412)))),""))</f>
        <v/>
      </c>
      <c r="AH412" t="str">
        <f t="shared" si="215"/>
        <v/>
      </c>
      <c r="AI412" s="27"/>
    </row>
    <row r="413" spans="2:35" ht="14.4">
      <c r="B413" t="str">
        <f>IF(
  ISBLANK(AJ413),
  "",
  IF(
    LEFT(AF413,1)="S",
    _xlfn.XLOOKUP(LEFT(AF413,3),'MKT name rule'!$B$2:$B$522,'MKT name rule'!$C$2:$C$522,"Not found") &amp; " " &amp; AF413,
    _xlfn.XLOOKUP(LEFT(AF413,3),'MKT name rule'!$B$2:$B$522,'MKT name rule'!$C$2:$C$522,"Not found") &amp; " " &amp; AH413
  )
)</f>
        <v/>
      </c>
      <c r="C413" t="str">
        <f t="shared" si="187"/>
        <v/>
      </c>
      <c r="D413" s="20" t="str">
        <f t="shared" si="188"/>
        <v/>
      </c>
      <c r="E413" s="20" t="str">
        <f t="shared" si="189"/>
        <v/>
      </c>
      <c r="F413" t="str">
        <f t="shared" si="216"/>
        <v/>
      </c>
      <c r="G413" t="str">
        <f t="shared" si="190"/>
        <v/>
      </c>
      <c r="H413" t="str">
        <f t="shared" si="191"/>
        <v/>
      </c>
      <c r="I413" t="str">
        <f t="shared" si="192"/>
        <v/>
      </c>
      <c r="J413" t="str">
        <f t="shared" si="193"/>
        <v/>
      </c>
      <c r="K413" t="str">
        <f t="shared" si="194"/>
        <v/>
      </c>
      <c r="L413" t="str">
        <f t="shared" si="195"/>
        <v/>
      </c>
      <c r="M413" t="str">
        <f t="shared" si="196"/>
        <v/>
      </c>
      <c r="N413" t="str">
        <f t="shared" si="197"/>
        <v/>
      </c>
      <c r="O413" t="str">
        <f t="shared" si="198"/>
        <v/>
      </c>
      <c r="P413" t="str">
        <f t="shared" si="199"/>
        <v/>
      </c>
      <c r="Q413" t="str">
        <f t="shared" si="200"/>
        <v/>
      </c>
      <c r="R413" t="str">
        <f t="shared" si="201"/>
        <v/>
      </c>
      <c r="S413" t="str">
        <f t="shared" si="202"/>
        <v/>
      </c>
      <c r="T413" t="str">
        <f t="shared" si="203"/>
        <v/>
      </c>
      <c r="U413" t="str">
        <f t="shared" si="204"/>
        <v/>
      </c>
      <c r="V413" t="str">
        <f t="shared" si="205"/>
        <v/>
      </c>
      <c r="W413" t="str">
        <f t="shared" si="206"/>
        <v/>
      </c>
      <c r="X413" t="str">
        <f t="shared" si="207"/>
        <v/>
      </c>
      <c r="Y413" t="str">
        <f t="shared" si="208"/>
        <v/>
      </c>
      <c r="Z413" t="str">
        <f t="shared" si="217"/>
        <v/>
      </c>
      <c r="AA413" t="str">
        <f t="shared" si="209"/>
        <v/>
      </c>
      <c r="AB413" t="str">
        <f t="shared" si="210"/>
        <v/>
      </c>
      <c r="AC413" t="str">
        <f t="shared" si="211"/>
        <v/>
      </c>
      <c r="AD413" t="str">
        <f t="shared" si="212"/>
        <v/>
      </c>
      <c r="AE413" t="str">
        <f t="shared" si="213"/>
        <v/>
      </c>
      <c r="AF413" t="str">
        <f t="shared" si="214"/>
        <v/>
      </c>
      <c r="AG413" t="str" cm="1">
        <f t="array" ref="AG413">IF(AJ413="","",IFERROR(RIGHT(AF413,LEN(AF413)-MAX(ISNUMBER(--MID(AF413,_xlfn.SEQUENCE(LEN(AF413)),1))*_xlfn.SEQUENCE(LEN(AF413)))),""))</f>
        <v/>
      </c>
      <c r="AH413" t="str">
        <f t="shared" si="215"/>
        <v/>
      </c>
      <c r="AI413" s="27"/>
    </row>
    <row r="414" spans="2:35" ht="14.4">
      <c r="B414" t="str">
        <f>IF(
  ISBLANK(AJ414),
  "",
  IF(
    LEFT(AF414,1)="S",
    _xlfn.XLOOKUP(LEFT(AF414,3),'MKT name rule'!$B$2:$B$522,'MKT name rule'!$C$2:$C$522,"Not found") &amp; " " &amp; AF414,
    _xlfn.XLOOKUP(LEFT(AF414,3),'MKT name rule'!$B$2:$B$522,'MKT name rule'!$C$2:$C$522,"Not found") &amp; " " &amp; AH414
  )
)</f>
        <v/>
      </c>
      <c r="C414" t="str">
        <f t="shared" si="187"/>
        <v/>
      </c>
      <c r="D414" s="20" t="str">
        <f t="shared" si="188"/>
        <v/>
      </c>
      <c r="E414" s="20" t="str">
        <f t="shared" si="189"/>
        <v/>
      </c>
      <c r="F414" t="str">
        <f t="shared" si="216"/>
        <v/>
      </c>
      <c r="G414" t="str">
        <f t="shared" si="190"/>
        <v/>
      </c>
      <c r="H414" t="str">
        <f t="shared" si="191"/>
        <v/>
      </c>
      <c r="I414" t="str">
        <f t="shared" si="192"/>
        <v/>
      </c>
      <c r="J414" t="str">
        <f t="shared" si="193"/>
        <v/>
      </c>
      <c r="K414" t="str">
        <f t="shared" si="194"/>
        <v/>
      </c>
      <c r="L414" t="str">
        <f t="shared" si="195"/>
        <v/>
      </c>
      <c r="M414" t="str">
        <f t="shared" si="196"/>
        <v/>
      </c>
      <c r="N414" t="str">
        <f t="shared" si="197"/>
        <v/>
      </c>
      <c r="O414" t="str">
        <f t="shared" si="198"/>
        <v/>
      </c>
      <c r="P414" t="str">
        <f t="shared" si="199"/>
        <v/>
      </c>
      <c r="Q414" t="str">
        <f t="shared" si="200"/>
        <v/>
      </c>
      <c r="R414" t="str">
        <f t="shared" si="201"/>
        <v/>
      </c>
      <c r="S414" t="str">
        <f t="shared" si="202"/>
        <v/>
      </c>
      <c r="T414" t="str">
        <f t="shared" si="203"/>
        <v/>
      </c>
      <c r="U414" t="str">
        <f t="shared" si="204"/>
        <v/>
      </c>
      <c r="V414" t="str">
        <f t="shared" si="205"/>
        <v/>
      </c>
      <c r="W414" t="str">
        <f t="shared" si="206"/>
        <v/>
      </c>
      <c r="X414" t="str">
        <f t="shared" si="207"/>
        <v/>
      </c>
      <c r="Y414" t="str">
        <f t="shared" si="208"/>
        <v/>
      </c>
      <c r="Z414" t="str">
        <f t="shared" si="217"/>
        <v/>
      </c>
      <c r="AA414" t="str">
        <f t="shared" si="209"/>
        <v/>
      </c>
      <c r="AB414" t="str">
        <f t="shared" si="210"/>
        <v/>
      </c>
      <c r="AC414" t="str">
        <f t="shared" si="211"/>
        <v/>
      </c>
      <c r="AD414" t="str">
        <f t="shared" si="212"/>
        <v/>
      </c>
      <c r="AE414" t="str">
        <f t="shared" si="213"/>
        <v/>
      </c>
      <c r="AF414" t="str">
        <f t="shared" si="214"/>
        <v/>
      </c>
      <c r="AG414" t="str" cm="1">
        <f t="array" ref="AG414">IF(AJ414="","",IFERROR(RIGHT(AF414,LEN(AF414)-MAX(ISNUMBER(--MID(AF414,_xlfn.SEQUENCE(LEN(AF414)),1))*_xlfn.SEQUENCE(LEN(AF414)))),""))</f>
        <v/>
      </c>
      <c r="AH414" t="str">
        <f t="shared" si="215"/>
        <v/>
      </c>
      <c r="AI414" s="27"/>
    </row>
    <row r="415" spans="2:35" ht="14.4">
      <c r="B415" t="str">
        <f>IF(
  ISBLANK(AJ415),
  "",
  IF(
    LEFT(AF415,1)="S",
    _xlfn.XLOOKUP(LEFT(AF415,3),'MKT name rule'!$B$2:$B$522,'MKT name rule'!$C$2:$C$522,"Not found") &amp; " " &amp; AF415,
    _xlfn.XLOOKUP(LEFT(AF415,3),'MKT name rule'!$B$2:$B$522,'MKT name rule'!$C$2:$C$522,"Not found") &amp; " " &amp; AH415
  )
)</f>
        <v/>
      </c>
      <c r="C415" t="str">
        <f t="shared" si="187"/>
        <v/>
      </c>
      <c r="D415" s="20" t="str">
        <f t="shared" si="188"/>
        <v/>
      </c>
      <c r="E415" s="20" t="str">
        <f t="shared" si="189"/>
        <v/>
      </c>
      <c r="F415" t="str">
        <f t="shared" si="216"/>
        <v/>
      </c>
      <c r="G415" t="str">
        <f t="shared" si="190"/>
        <v/>
      </c>
      <c r="H415" t="str">
        <f t="shared" si="191"/>
        <v/>
      </c>
      <c r="I415" t="str">
        <f t="shared" si="192"/>
        <v/>
      </c>
      <c r="J415" t="str">
        <f t="shared" si="193"/>
        <v/>
      </c>
      <c r="K415" t="str">
        <f t="shared" si="194"/>
        <v/>
      </c>
      <c r="L415" t="str">
        <f t="shared" si="195"/>
        <v/>
      </c>
      <c r="M415" t="str">
        <f t="shared" si="196"/>
        <v/>
      </c>
      <c r="N415" t="str">
        <f t="shared" si="197"/>
        <v/>
      </c>
      <c r="O415" t="str">
        <f t="shared" si="198"/>
        <v/>
      </c>
      <c r="P415" t="str">
        <f t="shared" si="199"/>
        <v/>
      </c>
      <c r="Q415" t="str">
        <f t="shared" si="200"/>
        <v/>
      </c>
      <c r="R415" t="str">
        <f t="shared" si="201"/>
        <v/>
      </c>
      <c r="S415" t="str">
        <f t="shared" si="202"/>
        <v/>
      </c>
      <c r="T415" t="str">
        <f t="shared" si="203"/>
        <v/>
      </c>
      <c r="U415" t="str">
        <f t="shared" si="204"/>
        <v/>
      </c>
      <c r="V415" t="str">
        <f t="shared" si="205"/>
        <v/>
      </c>
      <c r="W415" t="str">
        <f t="shared" si="206"/>
        <v/>
      </c>
      <c r="X415" t="str">
        <f t="shared" si="207"/>
        <v/>
      </c>
      <c r="Y415" t="str">
        <f t="shared" si="208"/>
        <v/>
      </c>
      <c r="Z415" t="str">
        <f t="shared" si="217"/>
        <v/>
      </c>
      <c r="AA415" t="str">
        <f t="shared" si="209"/>
        <v/>
      </c>
      <c r="AB415" t="str">
        <f t="shared" si="210"/>
        <v/>
      </c>
      <c r="AC415" t="str">
        <f t="shared" si="211"/>
        <v/>
      </c>
      <c r="AD415" t="str">
        <f t="shared" si="212"/>
        <v/>
      </c>
      <c r="AE415" t="str">
        <f t="shared" si="213"/>
        <v/>
      </c>
      <c r="AF415" t="str">
        <f t="shared" si="214"/>
        <v/>
      </c>
      <c r="AG415" t="str" cm="1">
        <f t="array" ref="AG415">IF(AJ415="","",IFERROR(RIGHT(AF415,LEN(AF415)-MAX(ISNUMBER(--MID(AF415,_xlfn.SEQUENCE(LEN(AF415)),1))*_xlfn.SEQUENCE(LEN(AF415)))),""))</f>
        <v/>
      </c>
      <c r="AH415" t="str">
        <f t="shared" si="215"/>
        <v/>
      </c>
      <c r="AI415" s="27"/>
    </row>
    <row r="416" spans="2:35" ht="14.4">
      <c r="B416" t="str">
        <f>IF(
  ISBLANK(AJ416),
  "",
  IF(
    LEFT(AF416,1)="S",
    _xlfn.XLOOKUP(LEFT(AF416,3),'MKT name rule'!$B$2:$B$522,'MKT name rule'!$C$2:$C$522,"Not found") &amp; " " &amp; AF416,
    _xlfn.XLOOKUP(LEFT(AF416,3),'MKT name rule'!$B$2:$B$522,'MKT name rule'!$C$2:$C$522,"Not found") &amp; " " &amp; AH416
  )
)</f>
        <v/>
      </c>
      <c r="C416" t="str">
        <f t="shared" si="187"/>
        <v/>
      </c>
      <c r="D416" s="20" t="str">
        <f t="shared" si="188"/>
        <v/>
      </c>
      <c r="E416" s="20" t="str">
        <f t="shared" si="189"/>
        <v/>
      </c>
      <c r="F416" t="str">
        <f t="shared" si="216"/>
        <v/>
      </c>
      <c r="G416" t="str">
        <f t="shared" si="190"/>
        <v/>
      </c>
      <c r="H416" t="str">
        <f t="shared" si="191"/>
        <v/>
      </c>
      <c r="I416" t="str">
        <f t="shared" si="192"/>
        <v/>
      </c>
      <c r="J416" t="str">
        <f t="shared" si="193"/>
        <v/>
      </c>
      <c r="K416" t="str">
        <f t="shared" si="194"/>
        <v/>
      </c>
      <c r="L416" t="str">
        <f t="shared" si="195"/>
        <v/>
      </c>
      <c r="M416" t="str">
        <f t="shared" si="196"/>
        <v/>
      </c>
      <c r="N416" t="str">
        <f t="shared" si="197"/>
        <v/>
      </c>
      <c r="O416" t="str">
        <f t="shared" si="198"/>
        <v/>
      </c>
      <c r="P416" t="str">
        <f t="shared" si="199"/>
        <v/>
      </c>
      <c r="Q416" t="str">
        <f t="shared" si="200"/>
        <v/>
      </c>
      <c r="R416" t="str">
        <f t="shared" si="201"/>
        <v/>
      </c>
      <c r="S416" t="str">
        <f t="shared" si="202"/>
        <v/>
      </c>
      <c r="T416" t="str">
        <f t="shared" si="203"/>
        <v/>
      </c>
      <c r="U416" t="str">
        <f t="shared" si="204"/>
        <v/>
      </c>
      <c r="V416" t="str">
        <f t="shared" si="205"/>
        <v/>
      </c>
      <c r="W416" t="str">
        <f t="shared" si="206"/>
        <v/>
      </c>
      <c r="X416" t="str">
        <f t="shared" si="207"/>
        <v/>
      </c>
      <c r="Y416" t="str">
        <f t="shared" si="208"/>
        <v/>
      </c>
      <c r="Z416" t="str">
        <f t="shared" si="217"/>
        <v/>
      </c>
      <c r="AA416" t="str">
        <f t="shared" si="209"/>
        <v/>
      </c>
      <c r="AB416" t="str">
        <f t="shared" si="210"/>
        <v/>
      </c>
      <c r="AC416" t="str">
        <f t="shared" si="211"/>
        <v/>
      </c>
      <c r="AD416" t="str">
        <f t="shared" si="212"/>
        <v/>
      </c>
      <c r="AE416" t="str">
        <f t="shared" si="213"/>
        <v/>
      </c>
      <c r="AF416" t="str">
        <f t="shared" si="214"/>
        <v/>
      </c>
      <c r="AG416" t="str" cm="1">
        <f t="array" ref="AG416">IF(AJ416="","",IFERROR(RIGHT(AF416,LEN(AF416)-MAX(ISNUMBER(--MID(AF416,_xlfn.SEQUENCE(LEN(AF416)),1))*_xlfn.SEQUENCE(LEN(AF416)))),""))</f>
        <v/>
      </c>
      <c r="AH416" t="str">
        <f t="shared" si="215"/>
        <v/>
      </c>
      <c r="AI416" s="27"/>
    </row>
    <row r="417" spans="2:35" ht="14.4">
      <c r="B417" t="str">
        <f>IF(
  ISBLANK(AJ417),
  "",
  IF(
    LEFT(AF417,1)="S",
    _xlfn.XLOOKUP(LEFT(AF417,3),'MKT name rule'!$B$2:$B$522,'MKT name rule'!$C$2:$C$522,"Not found") &amp; " " &amp; AF417,
    _xlfn.XLOOKUP(LEFT(AF417,3),'MKT name rule'!$B$2:$B$522,'MKT name rule'!$C$2:$C$522,"Not found") &amp; " " &amp; AH417
  )
)</f>
        <v/>
      </c>
      <c r="C417" t="str">
        <f t="shared" si="187"/>
        <v/>
      </c>
      <c r="D417" s="20" t="str">
        <f t="shared" si="188"/>
        <v/>
      </c>
      <c r="E417" s="20" t="str">
        <f t="shared" si="189"/>
        <v/>
      </c>
      <c r="F417" t="str">
        <f t="shared" si="216"/>
        <v/>
      </c>
      <c r="G417" t="str">
        <f t="shared" si="190"/>
        <v/>
      </c>
      <c r="H417" t="str">
        <f t="shared" si="191"/>
        <v/>
      </c>
      <c r="I417" t="str">
        <f t="shared" si="192"/>
        <v/>
      </c>
      <c r="J417" t="str">
        <f t="shared" si="193"/>
        <v/>
      </c>
      <c r="K417" t="str">
        <f t="shared" si="194"/>
        <v/>
      </c>
      <c r="L417" t="str">
        <f t="shared" si="195"/>
        <v/>
      </c>
      <c r="M417" t="str">
        <f t="shared" si="196"/>
        <v/>
      </c>
      <c r="N417" t="str">
        <f t="shared" si="197"/>
        <v/>
      </c>
      <c r="O417" t="str">
        <f t="shared" si="198"/>
        <v/>
      </c>
      <c r="P417" t="str">
        <f t="shared" si="199"/>
        <v/>
      </c>
      <c r="Q417" t="str">
        <f t="shared" si="200"/>
        <v/>
      </c>
      <c r="R417" t="str">
        <f t="shared" si="201"/>
        <v/>
      </c>
      <c r="S417" t="str">
        <f t="shared" si="202"/>
        <v/>
      </c>
      <c r="T417" t="str">
        <f t="shared" si="203"/>
        <v/>
      </c>
      <c r="U417" t="str">
        <f t="shared" si="204"/>
        <v/>
      </c>
      <c r="V417" t="str">
        <f t="shared" si="205"/>
        <v/>
      </c>
      <c r="W417" t="str">
        <f t="shared" si="206"/>
        <v/>
      </c>
      <c r="X417" t="str">
        <f t="shared" si="207"/>
        <v/>
      </c>
      <c r="Y417" t="str">
        <f t="shared" si="208"/>
        <v/>
      </c>
      <c r="Z417" t="str">
        <f t="shared" si="217"/>
        <v/>
      </c>
      <c r="AA417" t="str">
        <f t="shared" si="209"/>
        <v/>
      </c>
      <c r="AB417" t="str">
        <f t="shared" si="210"/>
        <v/>
      </c>
      <c r="AC417" t="str">
        <f t="shared" si="211"/>
        <v/>
      </c>
      <c r="AD417" t="str">
        <f t="shared" si="212"/>
        <v/>
      </c>
      <c r="AE417" t="str">
        <f t="shared" si="213"/>
        <v/>
      </c>
      <c r="AF417" t="str">
        <f t="shared" si="214"/>
        <v/>
      </c>
      <c r="AG417" t="str" cm="1">
        <f t="array" ref="AG417">IF(AJ417="","",IFERROR(RIGHT(AF417,LEN(AF417)-MAX(ISNUMBER(--MID(AF417,_xlfn.SEQUENCE(LEN(AF417)),1))*_xlfn.SEQUENCE(LEN(AF417)))),""))</f>
        <v/>
      </c>
      <c r="AH417" t="str">
        <f t="shared" si="215"/>
        <v/>
      </c>
      <c r="AI417" s="27"/>
    </row>
    <row r="418" spans="2:35" ht="14.4">
      <c r="B418" t="str">
        <f>IF(
  ISBLANK(AJ418),
  "",
  IF(
    LEFT(AF418,1)="S",
    _xlfn.XLOOKUP(LEFT(AF418,3),'MKT name rule'!$B$2:$B$522,'MKT name rule'!$C$2:$C$522,"Not found") &amp; " " &amp; AF418,
    _xlfn.XLOOKUP(LEFT(AF418,3),'MKT name rule'!$B$2:$B$522,'MKT name rule'!$C$2:$C$522,"Not found") &amp; " " &amp; AH418
  )
)</f>
        <v/>
      </c>
      <c r="C418" t="str">
        <f t="shared" si="187"/>
        <v/>
      </c>
      <c r="D418" s="20" t="str">
        <f t="shared" si="188"/>
        <v/>
      </c>
      <c r="E418" s="20" t="str">
        <f t="shared" si="189"/>
        <v/>
      </c>
      <c r="F418" t="str">
        <f t="shared" si="216"/>
        <v/>
      </c>
      <c r="G418" t="str">
        <f t="shared" si="190"/>
        <v/>
      </c>
      <c r="H418" t="str">
        <f t="shared" si="191"/>
        <v/>
      </c>
      <c r="I418" t="str">
        <f t="shared" si="192"/>
        <v/>
      </c>
      <c r="J418" t="str">
        <f t="shared" si="193"/>
        <v/>
      </c>
      <c r="K418" t="str">
        <f t="shared" si="194"/>
        <v/>
      </c>
      <c r="L418" t="str">
        <f t="shared" si="195"/>
        <v/>
      </c>
      <c r="M418" t="str">
        <f t="shared" si="196"/>
        <v/>
      </c>
      <c r="N418" t="str">
        <f t="shared" si="197"/>
        <v/>
      </c>
      <c r="O418" t="str">
        <f t="shared" si="198"/>
        <v/>
      </c>
      <c r="P418" t="str">
        <f t="shared" si="199"/>
        <v/>
      </c>
      <c r="Q418" t="str">
        <f t="shared" si="200"/>
        <v/>
      </c>
      <c r="R418" t="str">
        <f t="shared" si="201"/>
        <v/>
      </c>
      <c r="S418" t="str">
        <f t="shared" si="202"/>
        <v/>
      </c>
      <c r="T418" t="str">
        <f t="shared" si="203"/>
        <v/>
      </c>
      <c r="U418" t="str">
        <f t="shared" si="204"/>
        <v/>
      </c>
      <c r="V418" t="str">
        <f t="shared" si="205"/>
        <v/>
      </c>
      <c r="W418" t="str">
        <f t="shared" si="206"/>
        <v/>
      </c>
      <c r="X418" t="str">
        <f t="shared" si="207"/>
        <v/>
      </c>
      <c r="Y418" t="str">
        <f t="shared" si="208"/>
        <v/>
      </c>
      <c r="Z418" t="str">
        <f t="shared" si="217"/>
        <v/>
      </c>
      <c r="AA418" t="str">
        <f t="shared" si="209"/>
        <v/>
      </c>
      <c r="AB418" t="str">
        <f t="shared" si="210"/>
        <v/>
      </c>
      <c r="AC418" t="str">
        <f t="shared" si="211"/>
        <v/>
      </c>
      <c r="AD418" t="str">
        <f t="shared" si="212"/>
        <v/>
      </c>
      <c r="AE418" t="str">
        <f t="shared" si="213"/>
        <v/>
      </c>
      <c r="AF418" t="str">
        <f t="shared" si="214"/>
        <v/>
      </c>
      <c r="AG418" t="str" cm="1">
        <f t="array" ref="AG418">IF(AJ418="","",IFERROR(RIGHT(AF418,LEN(AF418)-MAX(ISNUMBER(--MID(AF418,_xlfn.SEQUENCE(LEN(AF418)),1))*_xlfn.SEQUENCE(LEN(AF418)))),""))</f>
        <v/>
      </c>
      <c r="AH418" t="str">
        <f t="shared" si="215"/>
        <v/>
      </c>
      <c r="AI418" s="27"/>
    </row>
    <row r="419" spans="2:35" ht="14.4">
      <c r="B419" t="str">
        <f>IF(
  ISBLANK(AJ419),
  "",
  IF(
    LEFT(AF419,1)="S",
    _xlfn.XLOOKUP(LEFT(AF419,3),'MKT name rule'!$B$2:$B$522,'MKT name rule'!$C$2:$C$522,"Not found") &amp; " " &amp; AF419,
    _xlfn.XLOOKUP(LEFT(AF419,3),'MKT name rule'!$B$2:$B$522,'MKT name rule'!$C$2:$C$522,"Not found") &amp; " " &amp; AH419
  )
)</f>
        <v/>
      </c>
      <c r="C419" t="str">
        <f t="shared" si="187"/>
        <v/>
      </c>
      <c r="D419" s="20" t="str">
        <f t="shared" si="188"/>
        <v/>
      </c>
      <c r="E419" s="20" t="str">
        <f t="shared" si="189"/>
        <v/>
      </c>
      <c r="F419" t="str">
        <f t="shared" si="216"/>
        <v/>
      </c>
      <c r="G419" t="str">
        <f t="shared" si="190"/>
        <v/>
      </c>
      <c r="H419" t="str">
        <f t="shared" si="191"/>
        <v/>
      </c>
      <c r="I419" t="str">
        <f t="shared" si="192"/>
        <v/>
      </c>
      <c r="J419" t="str">
        <f t="shared" si="193"/>
        <v/>
      </c>
      <c r="K419" t="str">
        <f t="shared" si="194"/>
        <v/>
      </c>
      <c r="L419" t="str">
        <f t="shared" si="195"/>
        <v/>
      </c>
      <c r="M419" t="str">
        <f t="shared" si="196"/>
        <v/>
      </c>
      <c r="N419" t="str">
        <f t="shared" si="197"/>
        <v/>
      </c>
      <c r="O419" t="str">
        <f t="shared" si="198"/>
        <v/>
      </c>
      <c r="P419" t="str">
        <f t="shared" si="199"/>
        <v/>
      </c>
      <c r="Q419" t="str">
        <f t="shared" si="200"/>
        <v/>
      </c>
      <c r="R419" t="str">
        <f t="shared" si="201"/>
        <v/>
      </c>
      <c r="S419" t="str">
        <f t="shared" si="202"/>
        <v/>
      </c>
      <c r="T419" t="str">
        <f t="shared" si="203"/>
        <v/>
      </c>
      <c r="U419" t="str">
        <f t="shared" si="204"/>
        <v/>
      </c>
      <c r="V419" t="str">
        <f t="shared" si="205"/>
        <v/>
      </c>
      <c r="W419" t="str">
        <f t="shared" si="206"/>
        <v/>
      </c>
      <c r="X419" t="str">
        <f t="shared" si="207"/>
        <v/>
      </c>
      <c r="Y419" t="str">
        <f t="shared" si="208"/>
        <v/>
      </c>
      <c r="Z419" t="str">
        <f t="shared" si="217"/>
        <v/>
      </c>
      <c r="AA419" t="str">
        <f t="shared" si="209"/>
        <v/>
      </c>
      <c r="AB419" t="str">
        <f t="shared" si="210"/>
        <v/>
      </c>
      <c r="AC419" t="str">
        <f t="shared" si="211"/>
        <v/>
      </c>
      <c r="AD419" t="str">
        <f t="shared" si="212"/>
        <v/>
      </c>
      <c r="AE419" t="str">
        <f t="shared" si="213"/>
        <v/>
      </c>
      <c r="AF419" t="str">
        <f t="shared" si="214"/>
        <v/>
      </c>
      <c r="AG419" t="str" cm="1">
        <f t="array" ref="AG419">IF(AJ419="","",IFERROR(RIGHT(AF419,LEN(AF419)-MAX(ISNUMBER(--MID(AF419,_xlfn.SEQUENCE(LEN(AF419)),1))*_xlfn.SEQUENCE(LEN(AF419)))),""))</f>
        <v/>
      </c>
      <c r="AH419" t="str">
        <f t="shared" si="215"/>
        <v/>
      </c>
      <c r="AI419" s="27"/>
    </row>
    <row r="420" spans="2:35" ht="14.4">
      <c r="B420" t="str">
        <f>IF(
  ISBLANK(AJ420),
  "",
  IF(
    LEFT(AF420,1)="S",
    _xlfn.XLOOKUP(LEFT(AF420,3),'MKT name rule'!$B$2:$B$522,'MKT name rule'!$C$2:$C$522,"Not found") &amp; " " &amp; AF420,
    _xlfn.XLOOKUP(LEFT(AF420,3),'MKT name rule'!$B$2:$B$522,'MKT name rule'!$C$2:$C$522,"Not found") &amp; " " &amp; AH420
  )
)</f>
        <v/>
      </c>
      <c r="C420" t="str">
        <f t="shared" si="187"/>
        <v/>
      </c>
      <c r="D420" s="20" t="str">
        <f t="shared" si="188"/>
        <v/>
      </c>
      <c r="E420" s="20" t="str">
        <f t="shared" si="189"/>
        <v/>
      </c>
      <c r="F420" t="str">
        <f t="shared" si="216"/>
        <v/>
      </c>
      <c r="G420" t="str">
        <f t="shared" si="190"/>
        <v/>
      </c>
      <c r="H420" t="str">
        <f t="shared" si="191"/>
        <v/>
      </c>
      <c r="I420" t="str">
        <f t="shared" si="192"/>
        <v/>
      </c>
      <c r="J420" t="str">
        <f t="shared" si="193"/>
        <v/>
      </c>
      <c r="K420" t="str">
        <f t="shared" si="194"/>
        <v/>
      </c>
      <c r="L420" t="str">
        <f t="shared" si="195"/>
        <v/>
      </c>
      <c r="M420" t="str">
        <f t="shared" si="196"/>
        <v/>
      </c>
      <c r="N420" t="str">
        <f t="shared" si="197"/>
        <v/>
      </c>
      <c r="O420" t="str">
        <f t="shared" si="198"/>
        <v/>
      </c>
      <c r="P420" t="str">
        <f t="shared" si="199"/>
        <v/>
      </c>
      <c r="Q420" t="str">
        <f t="shared" si="200"/>
        <v/>
      </c>
      <c r="R420" t="str">
        <f t="shared" si="201"/>
        <v/>
      </c>
      <c r="S420" t="str">
        <f t="shared" si="202"/>
        <v/>
      </c>
      <c r="T420" t="str">
        <f t="shared" si="203"/>
        <v/>
      </c>
      <c r="U420" t="str">
        <f t="shared" si="204"/>
        <v/>
      </c>
      <c r="V420" t="str">
        <f t="shared" si="205"/>
        <v/>
      </c>
      <c r="W420" t="str">
        <f t="shared" si="206"/>
        <v/>
      </c>
      <c r="X420" t="str">
        <f t="shared" si="207"/>
        <v/>
      </c>
      <c r="Y420" t="str">
        <f t="shared" si="208"/>
        <v/>
      </c>
      <c r="Z420" t="str">
        <f t="shared" si="217"/>
        <v/>
      </c>
      <c r="AA420" t="str">
        <f t="shared" si="209"/>
        <v/>
      </c>
      <c r="AB420" t="str">
        <f t="shared" si="210"/>
        <v/>
      </c>
      <c r="AC420" t="str">
        <f t="shared" si="211"/>
        <v/>
      </c>
      <c r="AD420" t="str">
        <f t="shared" si="212"/>
        <v/>
      </c>
      <c r="AE420" t="str">
        <f t="shared" si="213"/>
        <v/>
      </c>
      <c r="AF420" t="str">
        <f t="shared" si="214"/>
        <v/>
      </c>
      <c r="AG420" t="str" cm="1">
        <f t="array" ref="AG420">IF(AJ420="","",IFERROR(RIGHT(AF420,LEN(AF420)-MAX(ISNUMBER(--MID(AF420,_xlfn.SEQUENCE(LEN(AF420)),1))*_xlfn.SEQUENCE(LEN(AF420)))),""))</f>
        <v/>
      </c>
      <c r="AH420" t="str">
        <f t="shared" si="215"/>
        <v/>
      </c>
      <c r="AI420" s="27"/>
    </row>
    <row r="421" spans="2:35" ht="14.4">
      <c r="B421" t="str">
        <f>IF(
  ISBLANK(AJ421),
  "",
  IF(
    LEFT(AF421,1)="S",
    _xlfn.XLOOKUP(LEFT(AF421,3),'MKT name rule'!$B$2:$B$522,'MKT name rule'!$C$2:$C$522,"Not found") &amp; " " &amp; AF421,
    _xlfn.XLOOKUP(LEFT(AF421,3),'MKT name rule'!$B$2:$B$522,'MKT name rule'!$C$2:$C$522,"Not found") &amp; " " &amp; AH421
  )
)</f>
        <v/>
      </c>
      <c r="C421" t="str">
        <f t="shared" si="187"/>
        <v/>
      </c>
      <c r="D421" s="20" t="str">
        <f t="shared" si="188"/>
        <v/>
      </c>
      <c r="E421" s="20" t="str">
        <f t="shared" si="189"/>
        <v/>
      </c>
      <c r="F421" t="str">
        <f t="shared" si="216"/>
        <v/>
      </c>
      <c r="G421" t="str">
        <f t="shared" si="190"/>
        <v/>
      </c>
      <c r="H421" t="str">
        <f t="shared" si="191"/>
        <v/>
      </c>
      <c r="I421" t="str">
        <f t="shared" si="192"/>
        <v/>
      </c>
      <c r="J421" t="str">
        <f t="shared" si="193"/>
        <v/>
      </c>
      <c r="K421" t="str">
        <f t="shared" si="194"/>
        <v/>
      </c>
      <c r="L421" t="str">
        <f t="shared" si="195"/>
        <v/>
      </c>
      <c r="M421" t="str">
        <f t="shared" si="196"/>
        <v/>
      </c>
      <c r="N421" t="str">
        <f t="shared" si="197"/>
        <v/>
      </c>
      <c r="O421" t="str">
        <f t="shared" si="198"/>
        <v/>
      </c>
      <c r="P421" t="str">
        <f t="shared" si="199"/>
        <v/>
      </c>
      <c r="Q421" t="str">
        <f t="shared" si="200"/>
        <v/>
      </c>
      <c r="R421" t="str">
        <f t="shared" si="201"/>
        <v/>
      </c>
      <c r="S421" t="str">
        <f t="shared" si="202"/>
        <v/>
      </c>
      <c r="T421" t="str">
        <f t="shared" si="203"/>
        <v/>
      </c>
      <c r="U421" t="str">
        <f t="shared" si="204"/>
        <v/>
      </c>
      <c r="V421" t="str">
        <f t="shared" si="205"/>
        <v/>
      </c>
      <c r="W421" t="str">
        <f t="shared" si="206"/>
        <v/>
      </c>
      <c r="X421" t="str">
        <f t="shared" si="207"/>
        <v/>
      </c>
      <c r="Y421" t="str">
        <f t="shared" si="208"/>
        <v/>
      </c>
      <c r="Z421" t="str">
        <f t="shared" si="217"/>
        <v/>
      </c>
      <c r="AA421" t="str">
        <f t="shared" si="209"/>
        <v/>
      </c>
      <c r="AB421" t="str">
        <f t="shared" si="210"/>
        <v/>
      </c>
      <c r="AC421" t="str">
        <f t="shared" si="211"/>
        <v/>
      </c>
      <c r="AD421" t="str">
        <f t="shared" si="212"/>
        <v/>
      </c>
      <c r="AE421" t="str">
        <f t="shared" si="213"/>
        <v/>
      </c>
      <c r="AF421" t="str">
        <f t="shared" si="214"/>
        <v/>
      </c>
      <c r="AG421" t="str" cm="1">
        <f t="array" ref="AG421">IF(AJ421="","",IFERROR(RIGHT(AF421,LEN(AF421)-MAX(ISNUMBER(--MID(AF421,_xlfn.SEQUENCE(LEN(AF421)),1))*_xlfn.SEQUENCE(LEN(AF421)))),""))</f>
        <v/>
      </c>
      <c r="AH421" t="str">
        <f t="shared" si="215"/>
        <v/>
      </c>
      <c r="AI421" s="27"/>
    </row>
    <row r="422" spans="2:35" ht="14.4">
      <c r="B422" t="str">
        <f>IF(
  ISBLANK(AJ422),
  "",
  IF(
    LEFT(AF422,1)="S",
    _xlfn.XLOOKUP(LEFT(AF422,3),'MKT name rule'!$B$2:$B$522,'MKT name rule'!$C$2:$C$522,"Not found") &amp; " " &amp; AF422,
    _xlfn.XLOOKUP(LEFT(AF422,3),'MKT name rule'!$B$2:$B$522,'MKT name rule'!$C$2:$C$522,"Not found") &amp; " " &amp; AH422
  )
)</f>
        <v/>
      </c>
      <c r="C422" t="str">
        <f t="shared" si="187"/>
        <v/>
      </c>
      <c r="D422" s="20" t="str">
        <f t="shared" si="188"/>
        <v/>
      </c>
      <c r="E422" s="20" t="str">
        <f t="shared" si="189"/>
        <v/>
      </c>
      <c r="F422" t="str">
        <f t="shared" si="216"/>
        <v/>
      </c>
      <c r="G422" t="str">
        <f t="shared" si="190"/>
        <v/>
      </c>
      <c r="H422" t="str">
        <f t="shared" si="191"/>
        <v/>
      </c>
      <c r="I422" t="str">
        <f t="shared" si="192"/>
        <v/>
      </c>
      <c r="J422" t="str">
        <f t="shared" si="193"/>
        <v/>
      </c>
      <c r="K422" t="str">
        <f t="shared" si="194"/>
        <v/>
      </c>
      <c r="L422" t="str">
        <f t="shared" si="195"/>
        <v/>
      </c>
      <c r="M422" t="str">
        <f t="shared" si="196"/>
        <v/>
      </c>
      <c r="N422" t="str">
        <f t="shared" si="197"/>
        <v/>
      </c>
      <c r="O422" t="str">
        <f t="shared" si="198"/>
        <v/>
      </c>
      <c r="P422" t="str">
        <f t="shared" si="199"/>
        <v/>
      </c>
      <c r="Q422" t="str">
        <f t="shared" si="200"/>
        <v/>
      </c>
      <c r="R422" t="str">
        <f t="shared" si="201"/>
        <v/>
      </c>
      <c r="S422" t="str">
        <f t="shared" si="202"/>
        <v/>
      </c>
      <c r="T422" t="str">
        <f t="shared" si="203"/>
        <v/>
      </c>
      <c r="U422" t="str">
        <f t="shared" si="204"/>
        <v/>
      </c>
      <c r="V422" t="str">
        <f t="shared" si="205"/>
        <v/>
      </c>
      <c r="W422" t="str">
        <f t="shared" si="206"/>
        <v/>
      </c>
      <c r="X422" t="str">
        <f t="shared" si="207"/>
        <v/>
      </c>
      <c r="Y422" t="str">
        <f t="shared" si="208"/>
        <v/>
      </c>
      <c r="Z422" t="str">
        <f t="shared" si="217"/>
        <v/>
      </c>
      <c r="AA422" t="str">
        <f t="shared" si="209"/>
        <v/>
      </c>
      <c r="AB422" t="str">
        <f t="shared" si="210"/>
        <v/>
      </c>
      <c r="AC422" t="str">
        <f t="shared" si="211"/>
        <v/>
      </c>
      <c r="AD422" t="str">
        <f t="shared" si="212"/>
        <v/>
      </c>
      <c r="AE422" t="str">
        <f t="shared" si="213"/>
        <v/>
      </c>
      <c r="AF422" t="str">
        <f t="shared" si="214"/>
        <v/>
      </c>
      <c r="AG422" t="str" cm="1">
        <f t="array" ref="AG422">IF(AJ422="","",IFERROR(RIGHT(AF422,LEN(AF422)-MAX(ISNUMBER(--MID(AF422,_xlfn.SEQUENCE(LEN(AF422)),1))*_xlfn.SEQUENCE(LEN(AF422)))),""))</f>
        <v/>
      </c>
      <c r="AH422" t="str">
        <f t="shared" si="215"/>
        <v/>
      </c>
      <c r="AI422" s="27"/>
    </row>
    <row r="423" spans="2:35" ht="14.4">
      <c r="B423" t="str">
        <f>IF(
  ISBLANK(AJ423),
  "",
  IF(
    LEFT(AF423,1)="S",
    _xlfn.XLOOKUP(LEFT(AF423,3),'MKT name rule'!$B$2:$B$522,'MKT name rule'!$C$2:$C$522,"Not found") &amp; " " &amp; AF423,
    _xlfn.XLOOKUP(LEFT(AF423,3),'MKT name rule'!$B$2:$B$522,'MKT name rule'!$C$2:$C$522,"Not found") &amp; " " &amp; AH423
  )
)</f>
        <v/>
      </c>
      <c r="C423" t="str">
        <f t="shared" si="187"/>
        <v/>
      </c>
      <c r="D423" s="20" t="str">
        <f t="shared" si="188"/>
        <v/>
      </c>
      <c r="E423" s="20" t="str">
        <f t="shared" si="189"/>
        <v/>
      </c>
      <c r="F423" t="str">
        <f t="shared" si="216"/>
        <v/>
      </c>
      <c r="G423" t="str">
        <f t="shared" si="190"/>
        <v/>
      </c>
      <c r="H423" t="str">
        <f t="shared" si="191"/>
        <v/>
      </c>
      <c r="I423" t="str">
        <f t="shared" si="192"/>
        <v/>
      </c>
      <c r="J423" t="str">
        <f t="shared" si="193"/>
        <v/>
      </c>
      <c r="K423" t="str">
        <f t="shared" si="194"/>
        <v/>
      </c>
      <c r="L423" t="str">
        <f t="shared" si="195"/>
        <v/>
      </c>
      <c r="M423" t="str">
        <f t="shared" si="196"/>
        <v/>
      </c>
      <c r="N423" t="str">
        <f t="shared" si="197"/>
        <v/>
      </c>
      <c r="O423" t="str">
        <f t="shared" si="198"/>
        <v/>
      </c>
      <c r="P423" t="str">
        <f t="shared" si="199"/>
        <v/>
      </c>
      <c r="Q423" t="str">
        <f t="shared" si="200"/>
        <v/>
      </c>
      <c r="R423" t="str">
        <f t="shared" si="201"/>
        <v/>
      </c>
      <c r="S423" t="str">
        <f t="shared" si="202"/>
        <v/>
      </c>
      <c r="T423" t="str">
        <f t="shared" si="203"/>
        <v/>
      </c>
      <c r="U423" t="str">
        <f t="shared" si="204"/>
        <v/>
      </c>
      <c r="V423" t="str">
        <f t="shared" si="205"/>
        <v/>
      </c>
      <c r="W423" t="str">
        <f t="shared" si="206"/>
        <v/>
      </c>
      <c r="X423" t="str">
        <f t="shared" si="207"/>
        <v/>
      </c>
      <c r="Y423" t="str">
        <f t="shared" si="208"/>
        <v/>
      </c>
      <c r="Z423" t="str">
        <f t="shared" si="217"/>
        <v/>
      </c>
      <c r="AA423" t="str">
        <f t="shared" si="209"/>
        <v/>
      </c>
      <c r="AB423" t="str">
        <f t="shared" si="210"/>
        <v/>
      </c>
      <c r="AC423" t="str">
        <f t="shared" si="211"/>
        <v/>
      </c>
      <c r="AD423" t="str">
        <f t="shared" si="212"/>
        <v/>
      </c>
      <c r="AE423" t="str">
        <f t="shared" si="213"/>
        <v/>
      </c>
      <c r="AF423" t="str">
        <f t="shared" si="214"/>
        <v/>
      </c>
      <c r="AG423" t="str" cm="1">
        <f t="array" ref="AG423">IF(AJ423="","",IFERROR(RIGHT(AF423,LEN(AF423)-MAX(ISNUMBER(--MID(AF423,_xlfn.SEQUENCE(LEN(AF423)),1))*_xlfn.SEQUENCE(LEN(AF423)))),""))</f>
        <v/>
      </c>
      <c r="AH423" t="str">
        <f t="shared" si="215"/>
        <v/>
      </c>
      <c r="AI423" s="27"/>
    </row>
    <row r="424" spans="2:35" ht="14.4">
      <c r="B424" t="str">
        <f>IF(
  ISBLANK(AJ424),
  "",
  IF(
    LEFT(AF424,1)="S",
    _xlfn.XLOOKUP(LEFT(AF424,3),'MKT name rule'!$B$2:$B$522,'MKT name rule'!$C$2:$C$522,"Not found") &amp; " " &amp; AF424,
    _xlfn.XLOOKUP(LEFT(AF424,3),'MKT name rule'!$B$2:$B$522,'MKT name rule'!$C$2:$C$522,"Not found") &amp; " " &amp; AH424
  )
)</f>
        <v/>
      </c>
      <c r="C424" t="str">
        <f t="shared" si="187"/>
        <v/>
      </c>
      <c r="D424" s="20" t="str">
        <f t="shared" si="188"/>
        <v/>
      </c>
      <c r="E424" s="20" t="str">
        <f t="shared" si="189"/>
        <v/>
      </c>
      <c r="F424" t="str">
        <f t="shared" si="216"/>
        <v/>
      </c>
      <c r="G424" t="str">
        <f t="shared" si="190"/>
        <v/>
      </c>
      <c r="H424" t="str">
        <f t="shared" si="191"/>
        <v/>
      </c>
      <c r="I424" t="str">
        <f t="shared" si="192"/>
        <v/>
      </c>
      <c r="J424" t="str">
        <f t="shared" si="193"/>
        <v/>
      </c>
      <c r="K424" t="str">
        <f t="shared" si="194"/>
        <v/>
      </c>
      <c r="L424" t="str">
        <f t="shared" si="195"/>
        <v/>
      </c>
      <c r="M424" t="str">
        <f t="shared" si="196"/>
        <v/>
      </c>
      <c r="N424" t="str">
        <f t="shared" si="197"/>
        <v/>
      </c>
      <c r="O424" t="str">
        <f t="shared" si="198"/>
        <v/>
      </c>
      <c r="P424" t="str">
        <f t="shared" si="199"/>
        <v/>
      </c>
      <c r="Q424" t="str">
        <f t="shared" si="200"/>
        <v/>
      </c>
      <c r="R424" t="str">
        <f t="shared" si="201"/>
        <v/>
      </c>
      <c r="S424" t="str">
        <f t="shared" si="202"/>
        <v/>
      </c>
      <c r="T424" t="str">
        <f t="shared" si="203"/>
        <v/>
      </c>
      <c r="U424" t="str">
        <f t="shared" si="204"/>
        <v/>
      </c>
      <c r="V424" t="str">
        <f t="shared" si="205"/>
        <v/>
      </c>
      <c r="W424" t="str">
        <f t="shared" si="206"/>
        <v/>
      </c>
      <c r="X424" t="str">
        <f t="shared" si="207"/>
        <v/>
      </c>
      <c r="Y424" t="str">
        <f t="shared" si="208"/>
        <v/>
      </c>
      <c r="Z424" t="str">
        <f t="shared" si="217"/>
        <v/>
      </c>
      <c r="AA424" t="str">
        <f t="shared" si="209"/>
        <v/>
      </c>
      <c r="AB424" t="str">
        <f t="shared" si="210"/>
        <v/>
      </c>
      <c r="AC424" t="str">
        <f t="shared" si="211"/>
        <v/>
      </c>
      <c r="AD424" t="str">
        <f t="shared" si="212"/>
        <v/>
      </c>
      <c r="AE424" t="str">
        <f t="shared" si="213"/>
        <v/>
      </c>
      <c r="AF424" t="str">
        <f t="shared" si="214"/>
        <v/>
      </c>
      <c r="AG424" t="str" cm="1">
        <f t="array" ref="AG424">IF(AJ424="","",IFERROR(RIGHT(AF424,LEN(AF424)-MAX(ISNUMBER(--MID(AF424,_xlfn.SEQUENCE(LEN(AF424)),1))*_xlfn.SEQUENCE(LEN(AF424)))),""))</f>
        <v/>
      </c>
      <c r="AH424" t="str">
        <f t="shared" si="215"/>
        <v/>
      </c>
      <c r="AI424" s="27"/>
    </row>
    <row r="425" spans="2:35" ht="14.4">
      <c r="B425" t="str">
        <f>IF(
  ISBLANK(AJ425),
  "",
  IF(
    LEFT(AF425,1)="S",
    _xlfn.XLOOKUP(LEFT(AF425,3),'MKT name rule'!$B$2:$B$522,'MKT name rule'!$C$2:$C$522,"Not found") &amp; " " &amp; AF425,
    _xlfn.XLOOKUP(LEFT(AF425,3),'MKT name rule'!$B$2:$B$522,'MKT name rule'!$C$2:$C$522,"Not found") &amp; " " &amp; AH425
  )
)</f>
        <v/>
      </c>
      <c r="C425" t="str">
        <f t="shared" si="187"/>
        <v/>
      </c>
      <c r="D425" s="20" t="str">
        <f t="shared" si="188"/>
        <v/>
      </c>
      <c r="E425" s="20" t="str">
        <f t="shared" si="189"/>
        <v/>
      </c>
      <c r="F425" t="str">
        <f t="shared" si="216"/>
        <v/>
      </c>
      <c r="G425" t="str">
        <f t="shared" si="190"/>
        <v/>
      </c>
      <c r="H425" t="str">
        <f t="shared" si="191"/>
        <v/>
      </c>
      <c r="I425" t="str">
        <f t="shared" si="192"/>
        <v/>
      </c>
      <c r="J425" t="str">
        <f t="shared" si="193"/>
        <v/>
      </c>
      <c r="K425" t="str">
        <f t="shared" si="194"/>
        <v/>
      </c>
      <c r="L425" t="str">
        <f t="shared" si="195"/>
        <v/>
      </c>
      <c r="M425" t="str">
        <f t="shared" si="196"/>
        <v/>
      </c>
      <c r="N425" t="str">
        <f t="shared" si="197"/>
        <v/>
      </c>
      <c r="O425" t="str">
        <f t="shared" si="198"/>
        <v/>
      </c>
      <c r="P425" t="str">
        <f t="shared" si="199"/>
        <v/>
      </c>
      <c r="Q425" t="str">
        <f t="shared" si="200"/>
        <v/>
      </c>
      <c r="R425" t="str">
        <f t="shared" si="201"/>
        <v/>
      </c>
      <c r="S425" t="str">
        <f t="shared" si="202"/>
        <v/>
      </c>
      <c r="T425" t="str">
        <f t="shared" si="203"/>
        <v/>
      </c>
      <c r="U425" t="str">
        <f t="shared" si="204"/>
        <v/>
      </c>
      <c r="V425" t="str">
        <f t="shared" si="205"/>
        <v/>
      </c>
      <c r="W425" t="str">
        <f t="shared" si="206"/>
        <v/>
      </c>
      <c r="X425" t="str">
        <f t="shared" si="207"/>
        <v/>
      </c>
      <c r="Y425" t="str">
        <f t="shared" si="208"/>
        <v/>
      </c>
      <c r="Z425" t="str">
        <f t="shared" si="217"/>
        <v/>
      </c>
      <c r="AA425" t="str">
        <f t="shared" si="209"/>
        <v/>
      </c>
      <c r="AB425" t="str">
        <f t="shared" si="210"/>
        <v/>
      </c>
      <c r="AC425" t="str">
        <f t="shared" si="211"/>
        <v/>
      </c>
      <c r="AD425" t="str">
        <f t="shared" si="212"/>
        <v/>
      </c>
      <c r="AE425" t="str">
        <f t="shared" si="213"/>
        <v/>
      </c>
      <c r="AF425" t="str">
        <f t="shared" si="214"/>
        <v/>
      </c>
      <c r="AG425" t="str" cm="1">
        <f t="array" ref="AG425">IF(AJ425="","",IFERROR(RIGHT(AF425,LEN(AF425)-MAX(ISNUMBER(--MID(AF425,_xlfn.SEQUENCE(LEN(AF425)),1))*_xlfn.SEQUENCE(LEN(AF425)))),""))</f>
        <v/>
      </c>
      <c r="AH425" t="str">
        <f t="shared" si="215"/>
        <v/>
      </c>
      <c r="AI425" s="27"/>
    </row>
    <row r="426" spans="2:35" ht="14.4">
      <c r="B426" t="str">
        <f>IF(
  ISBLANK(AJ426),
  "",
  IF(
    LEFT(AF426,1)="S",
    _xlfn.XLOOKUP(LEFT(AF426,3),'MKT name rule'!$B$2:$B$522,'MKT name rule'!$C$2:$C$522,"Not found") &amp; " " &amp; AF426,
    _xlfn.XLOOKUP(LEFT(AF426,3),'MKT name rule'!$B$2:$B$522,'MKT name rule'!$C$2:$C$522,"Not found") &amp; " " &amp; AH426
  )
)</f>
        <v/>
      </c>
      <c r="C426" t="str">
        <f t="shared" si="187"/>
        <v/>
      </c>
      <c r="D426" s="20" t="str">
        <f t="shared" si="188"/>
        <v/>
      </c>
      <c r="E426" s="20" t="str">
        <f t="shared" si="189"/>
        <v/>
      </c>
      <c r="F426" t="str">
        <f t="shared" si="216"/>
        <v/>
      </c>
      <c r="G426" t="str">
        <f t="shared" si="190"/>
        <v/>
      </c>
      <c r="H426" t="str">
        <f t="shared" si="191"/>
        <v/>
      </c>
      <c r="I426" t="str">
        <f t="shared" si="192"/>
        <v/>
      </c>
      <c r="J426" t="str">
        <f t="shared" si="193"/>
        <v/>
      </c>
      <c r="K426" t="str">
        <f t="shared" si="194"/>
        <v/>
      </c>
      <c r="L426" t="str">
        <f t="shared" si="195"/>
        <v/>
      </c>
      <c r="M426" t="str">
        <f t="shared" si="196"/>
        <v/>
      </c>
      <c r="N426" t="str">
        <f t="shared" si="197"/>
        <v/>
      </c>
      <c r="O426" t="str">
        <f t="shared" si="198"/>
        <v/>
      </c>
      <c r="P426" t="str">
        <f t="shared" si="199"/>
        <v/>
      </c>
      <c r="Q426" t="str">
        <f t="shared" si="200"/>
        <v/>
      </c>
      <c r="R426" t="str">
        <f t="shared" si="201"/>
        <v/>
      </c>
      <c r="S426" t="str">
        <f t="shared" si="202"/>
        <v/>
      </c>
      <c r="T426" t="str">
        <f t="shared" si="203"/>
        <v/>
      </c>
      <c r="U426" t="str">
        <f t="shared" si="204"/>
        <v/>
      </c>
      <c r="V426" t="str">
        <f t="shared" si="205"/>
        <v/>
      </c>
      <c r="W426" t="str">
        <f t="shared" si="206"/>
        <v/>
      </c>
      <c r="X426" t="str">
        <f t="shared" si="207"/>
        <v/>
      </c>
      <c r="Y426" t="str">
        <f t="shared" si="208"/>
        <v/>
      </c>
      <c r="Z426" t="str">
        <f t="shared" si="217"/>
        <v/>
      </c>
      <c r="AA426" t="str">
        <f t="shared" si="209"/>
        <v/>
      </c>
      <c r="AB426" t="str">
        <f t="shared" si="210"/>
        <v/>
      </c>
      <c r="AC426" t="str">
        <f t="shared" si="211"/>
        <v/>
      </c>
      <c r="AD426" t="str">
        <f t="shared" si="212"/>
        <v/>
      </c>
      <c r="AE426" t="str">
        <f t="shared" si="213"/>
        <v/>
      </c>
      <c r="AF426" t="str">
        <f t="shared" si="214"/>
        <v/>
      </c>
      <c r="AG426" t="str" cm="1">
        <f t="array" ref="AG426">IF(AJ426="","",IFERROR(RIGHT(AF426,LEN(AF426)-MAX(ISNUMBER(--MID(AF426,_xlfn.SEQUENCE(LEN(AF426)),1))*_xlfn.SEQUENCE(LEN(AF426)))),""))</f>
        <v/>
      </c>
      <c r="AH426" t="str">
        <f t="shared" si="215"/>
        <v/>
      </c>
      <c r="AI426" s="27"/>
    </row>
    <row r="427" spans="2:35" ht="14.4">
      <c r="B427" t="str">
        <f>IF(
  ISBLANK(AJ427),
  "",
  IF(
    LEFT(AF427,1)="S",
    _xlfn.XLOOKUP(LEFT(AF427,3),'MKT name rule'!$B$2:$B$522,'MKT name rule'!$C$2:$C$522,"Not found") &amp; " " &amp; AF427,
    _xlfn.XLOOKUP(LEFT(AF427,3),'MKT name rule'!$B$2:$B$522,'MKT name rule'!$C$2:$C$522,"Not found") &amp; " " &amp; AH427
  )
)</f>
        <v/>
      </c>
      <c r="C427" t="str">
        <f t="shared" si="187"/>
        <v/>
      </c>
      <c r="D427" s="20" t="str">
        <f t="shared" si="188"/>
        <v/>
      </c>
      <c r="E427" s="20" t="str">
        <f t="shared" si="189"/>
        <v/>
      </c>
      <c r="F427" t="str">
        <f t="shared" si="216"/>
        <v/>
      </c>
      <c r="G427" t="str">
        <f t="shared" si="190"/>
        <v/>
      </c>
      <c r="H427" t="str">
        <f t="shared" si="191"/>
        <v/>
      </c>
      <c r="I427" t="str">
        <f t="shared" si="192"/>
        <v/>
      </c>
      <c r="J427" t="str">
        <f t="shared" si="193"/>
        <v/>
      </c>
      <c r="K427" t="str">
        <f t="shared" si="194"/>
        <v/>
      </c>
      <c r="L427" t="str">
        <f t="shared" si="195"/>
        <v/>
      </c>
      <c r="M427" t="str">
        <f t="shared" si="196"/>
        <v/>
      </c>
      <c r="N427" t="str">
        <f t="shared" si="197"/>
        <v/>
      </c>
      <c r="O427" t="str">
        <f t="shared" si="198"/>
        <v/>
      </c>
      <c r="P427" t="str">
        <f t="shared" si="199"/>
        <v/>
      </c>
      <c r="Q427" t="str">
        <f t="shared" si="200"/>
        <v/>
      </c>
      <c r="R427" t="str">
        <f t="shared" si="201"/>
        <v/>
      </c>
      <c r="S427" t="str">
        <f t="shared" si="202"/>
        <v/>
      </c>
      <c r="T427" t="str">
        <f t="shared" si="203"/>
        <v/>
      </c>
      <c r="U427" t="str">
        <f t="shared" si="204"/>
        <v/>
      </c>
      <c r="V427" t="str">
        <f t="shared" si="205"/>
        <v/>
      </c>
      <c r="W427" t="str">
        <f t="shared" si="206"/>
        <v/>
      </c>
      <c r="X427" t="str">
        <f t="shared" si="207"/>
        <v/>
      </c>
      <c r="Y427" t="str">
        <f t="shared" si="208"/>
        <v/>
      </c>
      <c r="Z427" t="str">
        <f t="shared" si="217"/>
        <v/>
      </c>
      <c r="AA427" t="str">
        <f t="shared" si="209"/>
        <v/>
      </c>
      <c r="AB427" t="str">
        <f t="shared" si="210"/>
        <v/>
      </c>
      <c r="AC427" t="str">
        <f t="shared" si="211"/>
        <v/>
      </c>
      <c r="AD427" t="str">
        <f t="shared" si="212"/>
        <v/>
      </c>
      <c r="AE427" t="str">
        <f t="shared" si="213"/>
        <v/>
      </c>
      <c r="AF427" t="str">
        <f t="shared" si="214"/>
        <v/>
      </c>
      <c r="AG427" t="str" cm="1">
        <f t="array" ref="AG427">IF(AJ427="","",IFERROR(RIGHT(AF427,LEN(AF427)-MAX(ISNUMBER(--MID(AF427,_xlfn.SEQUENCE(LEN(AF427)),1))*_xlfn.SEQUENCE(LEN(AF427)))),""))</f>
        <v/>
      </c>
      <c r="AH427" t="str">
        <f t="shared" si="215"/>
        <v/>
      </c>
      <c r="AI427" s="27"/>
    </row>
    <row r="428" spans="2:35" ht="14.4">
      <c r="B428" t="str">
        <f>IF(
  ISBLANK(AJ428),
  "",
  IF(
    LEFT(AF428,1)="S",
    _xlfn.XLOOKUP(LEFT(AF428,3),'MKT name rule'!$B$2:$B$522,'MKT name rule'!$C$2:$C$522,"Not found") &amp; " " &amp; AF428,
    _xlfn.XLOOKUP(LEFT(AF428,3),'MKT name rule'!$B$2:$B$522,'MKT name rule'!$C$2:$C$522,"Not found") &amp; " " &amp; AH428
  )
)</f>
        <v/>
      </c>
      <c r="C428" t="str">
        <f t="shared" si="187"/>
        <v/>
      </c>
      <c r="D428" s="20" t="str">
        <f t="shared" si="188"/>
        <v/>
      </c>
      <c r="E428" s="20" t="str">
        <f t="shared" si="189"/>
        <v/>
      </c>
      <c r="F428" t="str">
        <f t="shared" si="216"/>
        <v/>
      </c>
      <c r="G428" t="str">
        <f t="shared" si="190"/>
        <v/>
      </c>
      <c r="H428" t="str">
        <f t="shared" si="191"/>
        <v/>
      </c>
      <c r="I428" t="str">
        <f t="shared" si="192"/>
        <v/>
      </c>
      <c r="J428" t="str">
        <f t="shared" si="193"/>
        <v/>
      </c>
      <c r="K428" t="str">
        <f t="shared" si="194"/>
        <v/>
      </c>
      <c r="L428" t="str">
        <f t="shared" si="195"/>
        <v/>
      </c>
      <c r="M428" t="str">
        <f t="shared" si="196"/>
        <v/>
      </c>
      <c r="N428" t="str">
        <f t="shared" si="197"/>
        <v/>
      </c>
      <c r="O428" t="str">
        <f t="shared" si="198"/>
        <v/>
      </c>
      <c r="P428" t="str">
        <f t="shared" si="199"/>
        <v/>
      </c>
      <c r="Q428" t="str">
        <f t="shared" si="200"/>
        <v/>
      </c>
      <c r="R428" t="str">
        <f t="shared" si="201"/>
        <v/>
      </c>
      <c r="S428" t="str">
        <f t="shared" si="202"/>
        <v/>
      </c>
      <c r="T428" t="str">
        <f t="shared" si="203"/>
        <v/>
      </c>
      <c r="U428" t="str">
        <f t="shared" si="204"/>
        <v/>
      </c>
      <c r="V428" t="str">
        <f t="shared" si="205"/>
        <v/>
      </c>
      <c r="W428" t="str">
        <f t="shared" si="206"/>
        <v/>
      </c>
      <c r="X428" t="str">
        <f t="shared" si="207"/>
        <v/>
      </c>
      <c r="Y428" t="str">
        <f t="shared" si="208"/>
        <v/>
      </c>
      <c r="Z428" t="str">
        <f t="shared" si="217"/>
        <v/>
      </c>
      <c r="AA428" t="str">
        <f t="shared" si="209"/>
        <v/>
      </c>
      <c r="AB428" t="str">
        <f t="shared" si="210"/>
        <v/>
      </c>
      <c r="AC428" t="str">
        <f t="shared" si="211"/>
        <v/>
      </c>
      <c r="AD428" t="str">
        <f t="shared" si="212"/>
        <v/>
      </c>
      <c r="AE428" t="str">
        <f t="shared" si="213"/>
        <v/>
      </c>
      <c r="AF428" t="str">
        <f t="shared" si="214"/>
        <v/>
      </c>
      <c r="AG428" t="str" cm="1">
        <f t="array" ref="AG428">IF(AJ428="","",IFERROR(RIGHT(AF428,LEN(AF428)-MAX(ISNUMBER(--MID(AF428,_xlfn.SEQUENCE(LEN(AF428)),1))*_xlfn.SEQUENCE(LEN(AF428)))),""))</f>
        <v/>
      </c>
      <c r="AH428" t="str">
        <f t="shared" si="215"/>
        <v/>
      </c>
      <c r="AI428" s="27"/>
    </row>
    <row r="429" spans="2:35" ht="14.4">
      <c r="B429" t="str">
        <f>IF(
  ISBLANK(AJ429),
  "",
  IF(
    LEFT(AF429,1)="S",
    _xlfn.XLOOKUP(LEFT(AF429,3),'MKT name rule'!$B$2:$B$522,'MKT name rule'!$C$2:$C$522,"Not found") &amp; " " &amp; AF429,
    _xlfn.XLOOKUP(LEFT(AF429,3),'MKT name rule'!$B$2:$B$522,'MKT name rule'!$C$2:$C$522,"Not found") &amp; " " &amp; AH429
  )
)</f>
        <v/>
      </c>
      <c r="C429" t="str">
        <f t="shared" si="187"/>
        <v/>
      </c>
      <c r="D429" s="20" t="str">
        <f t="shared" si="188"/>
        <v/>
      </c>
      <c r="E429" s="20" t="str">
        <f t="shared" si="189"/>
        <v/>
      </c>
      <c r="F429" t="str">
        <f t="shared" si="216"/>
        <v/>
      </c>
      <c r="G429" t="str">
        <f t="shared" si="190"/>
        <v/>
      </c>
      <c r="H429" t="str">
        <f t="shared" si="191"/>
        <v/>
      </c>
      <c r="I429" t="str">
        <f t="shared" si="192"/>
        <v/>
      </c>
      <c r="J429" t="str">
        <f t="shared" si="193"/>
        <v/>
      </c>
      <c r="K429" t="str">
        <f t="shared" si="194"/>
        <v/>
      </c>
      <c r="L429" t="str">
        <f t="shared" si="195"/>
        <v/>
      </c>
      <c r="M429" t="str">
        <f t="shared" si="196"/>
        <v/>
      </c>
      <c r="N429" t="str">
        <f t="shared" si="197"/>
        <v/>
      </c>
      <c r="O429" t="str">
        <f t="shared" si="198"/>
        <v/>
      </c>
      <c r="P429" t="str">
        <f t="shared" si="199"/>
        <v/>
      </c>
      <c r="Q429" t="str">
        <f t="shared" si="200"/>
        <v/>
      </c>
      <c r="R429" t="str">
        <f t="shared" si="201"/>
        <v/>
      </c>
      <c r="S429" t="str">
        <f t="shared" si="202"/>
        <v/>
      </c>
      <c r="T429" t="str">
        <f t="shared" si="203"/>
        <v/>
      </c>
      <c r="U429" t="str">
        <f t="shared" si="204"/>
        <v/>
      </c>
      <c r="V429" t="str">
        <f t="shared" si="205"/>
        <v/>
      </c>
      <c r="W429" t="str">
        <f t="shared" si="206"/>
        <v/>
      </c>
      <c r="X429" t="str">
        <f t="shared" si="207"/>
        <v/>
      </c>
      <c r="Y429" t="str">
        <f t="shared" si="208"/>
        <v/>
      </c>
      <c r="Z429" t="str">
        <f t="shared" si="217"/>
        <v/>
      </c>
      <c r="AA429" t="str">
        <f t="shared" si="209"/>
        <v/>
      </c>
      <c r="AB429" t="str">
        <f t="shared" si="210"/>
        <v/>
      </c>
      <c r="AC429" t="str">
        <f t="shared" si="211"/>
        <v/>
      </c>
      <c r="AD429" t="str">
        <f t="shared" si="212"/>
        <v/>
      </c>
      <c r="AE429" t="str">
        <f t="shared" si="213"/>
        <v/>
      </c>
      <c r="AF429" t="str">
        <f t="shared" si="214"/>
        <v/>
      </c>
      <c r="AG429" t="str" cm="1">
        <f t="array" ref="AG429">IF(AJ429="","",IFERROR(RIGHT(AF429,LEN(AF429)-MAX(ISNUMBER(--MID(AF429,_xlfn.SEQUENCE(LEN(AF429)),1))*_xlfn.SEQUENCE(LEN(AF429)))),""))</f>
        <v/>
      </c>
      <c r="AH429" t="str">
        <f t="shared" si="215"/>
        <v/>
      </c>
      <c r="AI429" s="27"/>
    </row>
    <row r="430" spans="2:35" ht="14.4">
      <c r="B430" t="str">
        <f>IF(
  ISBLANK(AJ430),
  "",
  IF(
    LEFT(AF430,1)="S",
    _xlfn.XLOOKUP(LEFT(AF430,3),'MKT name rule'!$B$2:$B$522,'MKT name rule'!$C$2:$C$522,"Not found") &amp; " " &amp; AF430,
    _xlfn.XLOOKUP(LEFT(AF430,3),'MKT name rule'!$B$2:$B$522,'MKT name rule'!$C$2:$C$522,"Not found") &amp; " " &amp; AH430
  )
)</f>
        <v/>
      </c>
      <c r="C430" t="str">
        <f t="shared" si="187"/>
        <v/>
      </c>
      <c r="D430" s="20" t="str">
        <f t="shared" si="188"/>
        <v/>
      </c>
      <c r="E430" s="20" t="str">
        <f t="shared" si="189"/>
        <v/>
      </c>
      <c r="F430" t="str">
        <f t="shared" si="216"/>
        <v/>
      </c>
      <c r="G430" t="str">
        <f t="shared" si="190"/>
        <v/>
      </c>
      <c r="H430" t="str">
        <f t="shared" si="191"/>
        <v/>
      </c>
      <c r="I430" t="str">
        <f t="shared" si="192"/>
        <v/>
      </c>
      <c r="J430" t="str">
        <f t="shared" si="193"/>
        <v/>
      </c>
      <c r="K430" t="str">
        <f t="shared" si="194"/>
        <v/>
      </c>
      <c r="L430" t="str">
        <f t="shared" si="195"/>
        <v/>
      </c>
      <c r="M430" t="str">
        <f t="shared" si="196"/>
        <v/>
      </c>
      <c r="N430" t="str">
        <f t="shared" si="197"/>
        <v/>
      </c>
      <c r="O430" t="str">
        <f t="shared" si="198"/>
        <v/>
      </c>
      <c r="P430" t="str">
        <f t="shared" si="199"/>
        <v/>
      </c>
      <c r="Q430" t="str">
        <f t="shared" si="200"/>
        <v/>
      </c>
      <c r="R430" t="str">
        <f t="shared" si="201"/>
        <v/>
      </c>
      <c r="S430" t="str">
        <f t="shared" si="202"/>
        <v/>
      </c>
      <c r="T430" t="str">
        <f t="shared" si="203"/>
        <v/>
      </c>
      <c r="U430" t="str">
        <f t="shared" si="204"/>
        <v/>
      </c>
      <c r="V430" t="str">
        <f t="shared" si="205"/>
        <v/>
      </c>
      <c r="W430" t="str">
        <f t="shared" si="206"/>
        <v/>
      </c>
      <c r="X430" t="str">
        <f t="shared" si="207"/>
        <v/>
      </c>
      <c r="Y430" t="str">
        <f t="shared" si="208"/>
        <v/>
      </c>
      <c r="Z430" t="str">
        <f t="shared" si="217"/>
        <v/>
      </c>
      <c r="AA430" t="str">
        <f t="shared" si="209"/>
        <v/>
      </c>
      <c r="AB430" t="str">
        <f t="shared" si="210"/>
        <v/>
      </c>
      <c r="AC430" t="str">
        <f t="shared" si="211"/>
        <v/>
      </c>
      <c r="AD430" t="str">
        <f t="shared" si="212"/>
        <v/>
      </c>
      <c r="AE430" t="str">
        <f t="shared" si="213"/>
        <v/>
      </c>
      <c r="AF430" t="str">
        <f t="shared" si="214"/>
        <v/>
      </c>
      <c r="AG430" t="str" cm="1">
        <f t="array" ref="AG430">IF(AJ430="","",IFERROR(RIGHT(AF430,LEN(AF430)-MAX(ISNUMBER(--MID(AF430,_xlfn.SEQUENCE(LEN(AF430)),1))*_xlfn.SEQUENCE(LEN(AF430)))),""))</f>
        <v/>
      </c>
      <c r="AH430" t="str">
        <f t="shared" si="215"/>
        <v/>
      </c>
      <c r="AI430" s="27"/>
    </row>
    <row r="431" spans="2:35" ht="14.4">
      <c r="B431" t="str">
        <f>IF(
  ISBLANK(AJ431),
  "",
  IF(
    LEFT(AF431,1)="S",
    _xlfn.XLOOKUP(LEFT(AF431,3),'MKT name rule'!$B$2:$B$522,'MKT name rule'!$C$2:$C$522,"Not found") &amp; " " &amp; AF431,
    _xlfn.XLOOKUP(LEFT(AF431,3),'MKT name rule'!$B$2:$B$522,'MKT name rule'!$C$2:$C$522,"Not found") &amp; " " &amp; AH431
  )
)</f>
        <v/>
      </c>
      <c r="C431" t="str">
        <f t="shared" si="187"/>
        <v/>
      </c>
      <c r="D431" s="20" t="str">
        <f t="shared" si="188"/>
        <v/>
      </c>
      <c r="E431" s="20" t="str">
        <f t="shared" si="189"/>
        <v/>
      </c>
      <c r="F431" t="str">
        <f t="shared" si="216"/>
        <v/>
      </c>
      <c r="G431" t="str">
        <f t="shared" si="190"/>
        <v/>
      </c>
      <c r="H431" t="str">
        <f t="shared" si="191"/>
        <v/>
      </c>
      <c r="I431" t="str">
        <f t="shared" si="192"/>
        <v/>
      </c>
      <c r="J431" t="str">
        <f t="shared" si="193"/>
        <v/>
      </c>
      <c r="K431" t="str">
        <f t="shared" si="194"/>
        <v/>
      </c>
      <c r="L431" t="str">
        <f t="shared" si="195"/>
        <v/>
      </c>
      <c r="M431" t="str">
        <f t="shared" si="196"/>
        <v/>
      </c>
      <c r="N431" t="str">
        <f t="shared" si="197"/>
        <v/>
      </c>
      <c r="O431" t="str">
        <f t="shared" si="198"/>
        <v/>
      </c>
      <c r="P431" t="str">
        <f t="shared" si="199"/>
        <v/>
      </c>
      <c r="Q431" t="str">
        <f t="shared" si="200"/>
        <v/>
      </c>
      <c r="R431" t="str">
        <f t="shared" si="201"/>
        <v/>
      </c>
      <c r="S431" t="str">
        <f t="shared" si="202"/>
        <v/>
      </c>
      <c r="T431" t="str">
        <f t="shared" si="203"/>
        <v/>
      </c>
      <c r="U431" t="str">
        <f t="shared" si="204"/>
        <v/>
      </c>
      <c r="V431" t="str">
        <f t="shared" si="205"/>
        <v/>
      </c>
      <c r="W431" t="str">
        <f t="shared" si="206"/>
        <v/>
      </c>
      <c r="X431" t="str">
        <f t="shared" si="207"/>
        <v/>
      </c>
      <c r="Y431" t="str">
        <f t="shared" si="208"/>
        <v/>
      </c>
      <c r="Z431" t="str">
        <f t="shared" si="217"/>
        <v/>
      </c>
      <c r="AA431" t="str">
        <f t="shared" si="209"/>
        <v/>
      </c>
      <c r="AB431" t="str">
        <f t="shared" si="210"/>
        <v/>
      </c>
      <c r="AC431" t="str">
        <f t="shared" si="211"/>
        <v/>
      </c>
      <c r="AD431" t="str">
        <f t="shared" si="212"/>
        <v/>
      </c>
      <c r="AE431" t="str">
        <f t="shared" si="213"/>
        <v/>
      </c>
      <c r="AF431" t="str">
        <f t="shared" si="214"/>
        <v/>
      </c>
      <c r="AG431" t="str" cm="1">
        <f t="array" ref="AG431">IF(AJ431="","",IFERROR(RIGHT(AF431,LEN(AF431)-MAX(ISNUMBER(--MID(AF431,_xlfn.SEQUENCE(LEN(AF431)),1))*_xlfn.SEQUENCE(LEN(AF431)))),""))</f>
        <v/>
      </c>
      <c r="AH431" t="str">
        <f t="shared" si="215"/>
        <v/>
      </c>
      <c r="AI431" s="27"/>
    </row>
    <row r="432" spans="2:35" ht="14.4">
      <c r="B432" t="str">
        <f>IF(
  ISBLANK(AJ432),
  "",
  IF(
    LEFT(AF432,1)="S",
    _xlfn.XLOOKUP(LEFT(AF432,3),'MKT name rule'!$B$2:$B$522,'MKT name rule'!$C$2:$C$522,"Not found") &amp; " " &amp; AF432,
    _xlfn.XLOOKUP(LEFT(AF432,3),'MKT name rule'!$B$2:$B$522,'MKT name rule'!$C$2:$C$522,"Not found") &amp; " " &amp; AH432
  )
)</f>
        <v/>
      </c>
      <c r="C432" t="str">
        <f t="shared" si="187"/>
        <v/>
      </c>
      <c r="D432" s="20" t="str">
        <f t="shared" si="188"/>
        <v/>
      </c>
      <c r="E432" s="20" t="str">
        <f t="shared" si="189"/>
        <v/>
      </c>
      <c r="F432" t="str">
        <f t="shared" si="216"/>
        <v/>
      </c>
      <c r="G432" t="str">
        <f t="shared" si="190"/>
        <v/>
      </c>
      <c r="H432" t="str">
        <f t="shared" si="191"/>
        <v/>
      </c>
      <c r="I432" t="str">
        <f t="shared" si="192"/>
        <v/>
      </c>
      <c r="J432" t="str">
        <f t="shared" si="193"/>
        <v/>
      </c>
      <c r="K432" t="str">
        <f t="shared" si="194"/>
        <v/>
      </c>
      <c r="L432" t="str">
        <f t="shared" si="195"/>
        <v/>
      </c>
      <c r="M432" t="str">
        <f t="shared" si="196"/>
        <v/>
      </c>
      <c r="N432" t="str">
        <f t="shared" si="197"/>
        <v/>
      </c>
      <c r="O432" t="str">
        <f t="shared" si="198"/>
        <v/>
      </c>
      <c r="P432" t="str">
        <f t="shared" si="199"/>
        <v/>
      </c>
      <c r="Q432" t="str">
        <f t="shared" si="200"/>
        <v/>
      </c>
      <c r="R432" t="str">
        <f t="shared" si="201"/>
        <v/>
      </c>
      <c r="S432" t="str">
        <f t="shared" si="202"/>
        <v/>
      </c>
      <c r="T432" t="str">
        <f t="shared" si="203"/>
        <v/>
      </c>
      <c r="U432" t="str">
        <f t="shared" si="204"/>
        <v/>
      </c>
      <c r="V432" t="str">
        <f t="shared" si="205"/>
        <v/>
      </c>
      <c r="W432" t="str">
        <f t="shared" si="206"/>
        <v/>
      </c>
      <c r="X432" t="str">
        <f t="shared" si="207"/>
        <v/>
      </c>
      <c r="Y432" t="str">
        <f t="shared" si="208"/>
        <v/>
      </c>
      <c r="Z432" t="str">
        <f t="shared" si="217"/>
        <v/>
      </c>
      <c r="AA432" t="str">
        <f t="shared" si="209"/>
        <v/>
      </c>
      <c r="AB432" t="str">
        <f t="shared" si="210"/>
        <v/>
      </c>
      <c r="AC432" t="str">
        <f t="shared" si="211"/>
        <v/>
      </c>
      <c r="AD432" t="str">
        <f t="shared" si="212"/>
        <v/>
      </c>
      <c r="AE432" t="str">
        <f t="shared" si="213"/>
        <v/>
      </c>
      <c r="AF432" t="str">
        <f t="shared" si="214"/>
        <v/>
      </c>
      <c r="AG432" t="str" cm="1">
        <f t="array" ref="AG432">IF(AJ432="","",IFERROR(RIGHT(AF432,LEN(AF432)-MAX(ISNUMBER(--MID(AF432,_xlfn.SEQUENCE(LEN(AF432)),1))*_xlfn.SEQUENCE(LEN(AF432)))),""))</f>
        <v/>
      </c>
      <c r="AH432" t="str">
        <f t="shared" si="215"/>
        <v/>
      </c>
      <c r="AI432" s="27"/>
    </row>
    <row r="433" spans="2:35" ht="14.4">
      <c r="B433" t="str">
        <f>IF(
  ISBLANK(AJ433),
  "",
  IF(
    LEFT(AF433,1)="S",
    _xlfn.XLOOKUP(LEFT(AF433,3),'MKT name rule'!$B$2:$B$522,'MKT name rule'!$C$2:$C$522,"Not found") &amp; " " &amp; AF433,
    _xlfn.XLOOKUP(LEFT(AF433,3),'MKT name rule'!$B$2:$B$522,'MKT name rule'!$C$2:$C$522,"Not found") &amp; " " &amp; AH433
  )
)</f>
        <v/>
      </c>
      <c r="C433" t="str">
        <f t="shared" si="187"/>
        <v/>
      </c>
      <c r="D433" s="20" t="str">
        <f t="shared" si="188"/>
        <v/>
      </c>
      <c r="E433" s="20" t="str">
        <f t="shared" si="189"/>
        <v/>
      </c>
      <c r="F433" t="str">
        <f t="shared" si="216"/>
        <v/>
      </c>
      <c r="G433" t="str">
        <f t="shared" si="190"/>
        <v/>
      </c>
      <c r="H433" t="str">
        <f t="shared" si="191"/>
        <v/>
      </c>
      <c r="I433" t="str">
        <f t="shared" si="192"/>
        <v/>
      </c>
      <c r="J433" t="str">
        <f t="shared" si="193"/>
        <v/>
      </c>
      <c r="K433" t="str">
        <f t="shared" si="194"/>
        <v/>
      </c>
      <c r="L433" t="str">
        <f t="shared" si="195"/>
        <v/>
      </c>
      <c r="M433" t="str">
        <f t="shared" si="196"/>
        <v/>
      </c>
      <c r="N433" t="str">
        <f t="shared" si="197"/>
        <v/>
      </c>
      <c r="O433" t="str">
        <f t="shared" si="198"/>
        <v/>
      </c>
      <c r="P433" t="str">
        <f t="shared" si="199"/>
        <v/>
      </c>
      <c r="Q433" t="str">
        <f t="shared" si="200"/>
        <v/>
      </c>
      <c r="R433" t="str">
        <f t="shared" si="201"/>
        <v/>
      </c>
      <c r="S433" t="str">
        <f t="shared" si="202"/>
        <v/>
      </c>
      <c r="T433" t="str">
        <f t="shared" si="203"/>
        <v/>
      </c>
      <c r="U433" t="str">
        <f t="shared" si="204"/>
        <v/>
      </c>
      <c r="V433" t="str">
        <f t="shared" si="205"/>
        <v/>
      </c>
      <c r="W433" t="str">
        <f t="shared" si="206"/>
        <v/>
      </c>
      <c r="X433" t="str">
        <f t="shared" si="207"/>
        <v/>
      </c>
      <c r="Y433" t="str">
        <f t="shared" si="208"/>
        <v/>
      </c>
      <c r="Z433" t="str">
        <f t="shared" si="217"/>
        <v/>
      </c>
      <c r="AA433" t="str">
        <f t="shared" si="209"/>
        <v/>
      </c>
      <c r="AB433" t="str">
        <f t="shared" si="210"/>
        <v/>
      </c>
      <c r="AC433" t="str">
        <f t="shared" si="211"/>
        <v/>
      </c>
      <c r="AD433" t="str">
        <f t="shared" si="212"/>
        <v/>
      </c>
      <c r="AE433" t="str">
        <f t="shared" si="213"/>
        <v/>
      </c>
      <c r="AF433" t="str">
        <f t="shared" si="214"/>
        <v/>
      </c>
      <c r="AG433" t="str" cm="1">
        <f t="array" ref="AG433">IF(AJ433="","",IFERROR(RIGHT(AF433,LEN(AF433)-MAX(ISNUMBER(--MID(AF433,_xlfn.SEQUENCE(LEN(AF433)),1))*_xlfn.SEQUENCE(LEN(AF433)))),""))</f>
        <v/>
      </c>
      <c r="AH433" t="str">
        <f t="shared" si="215"/>
        <v/>
      </c>
      <c r="AI433" s="27"/>
    </row>
    <row r="434" spans="2:35" ht="14.4">
      <c r="B434" t="str">
        <f>IF(
  ISBLANK(AJ434),
  "",
  IF(
    LEFT(AF434,1)="S",
    _xlfn.XLOOKUP(LEFT(AF434,3),'MKT name rule'!$B$2:$B$522,'MKT name rule'!$C$2:$C$522,"Not found") &amp; " " &amp; AF434,
    _xlfn.XLOOKUP(LEFT(AF434,3),'MKT name rule'!$B$2:$B$522,'MKT name rule'!$C$2:$C$522,"Not found") &amp; " " &amp; AH434
  )
)</f>
        <v/>
      </c>
      <c r="C434" t="str">
        <f t="shared" si="187"/>
        <v/>
      </c>
      <c r="D434" s="20" t="str">
        <f t="shared" si="188"/>
        <v/>
      </c>
      <c r="E434" s="20" t="str">
        <f t="shared" si="189"/>
        <v/>
      </c>
      <c r="F434" t="str">
        <f t="shared" si="216"/>
        <v/>
      </c>
      <c r="G434" t="str">
        <f t="shared" si="190"/>
        <v/>
      </c>
      <c r="H434" t="str">
        <f t="shared" si="191"/>
        <v/>
      </c>
      <c r="I434" t="str">
        <f t="shared" si="192"/>
        <v/>
      </c>
      <c r="J434" t="str">
        <f t="shared" si="193"/>
        <v/>
      </c>
      <c r="K434" t="str">
        <f t="shared" si="194"/>
        <v/>
      </c>
      <c r="L434" t="str">
        <f t="shared" si="195"/>
        <v/>
      </c>
      <c r="M434" t="str">
        <f t="shared" si="196"/>
        <v/>
      </c>
      <c r="N434" t="str">
        <f t="shared" si="197"/>
        <v/>
      </c>
      <c r="O434" t="str">
        <f t="shared" si="198"/>
        <v/>
      </c>
      <c r="P434" t="str">
        <f t="shared" si="199"/>
        <v/>
      </c>
      <c r="Q434" t="str">
        <f t="shared" si="200"/>
        <v/>
      </c>
      <c r="R434" t="str">
        <f t="shared" si="201"/>
        <v/>
      </c>
      <c r="S434" t="str">
        <f t="shared" si="202"/>
        <v/>
      </c>
      <c r="T434" t="str">
        <f t="shared" si="203"/>
        <v/>
      </c>
      <c r="U434" t="str">
        <f t="shared" si="204"/>
        <v/>
      </c>
      <c r="V434" t="str">
        <f t="shared" si="205"/>
        <v/>
      </c>
      <c r="W434" t="str">
        <f t="shared" si="206"/>
        <v/>
      </c>
      <c r="X434" t="str">
        <f t="shared" si="207"/>
        <v/>
      </c>
      <c r="Y434" t="str">
        <f t="shared" si="208"/>
        <v/>
      </c>
      <c r="Z434" t="str">
        <f t="shared" si="217"/>
        <v/>
      </c>
      <c r="AA434" t="str">
        <f t="shared" si="209"/>
        <v/>
      </c>
      <c r="AB434" t="str">
        <f t="shared" si="210"/>
        <v/>
      </c>
      <c r="AC434" t="str">
        <f t="shared" si="211"/>
        <v/>
      </c>
      <c r="AD434" t="str">
        <f t="shared" si="212"/>
        <v/>
      </c>
      <c r="AE434" t="str">
        <f t="shared" si="213"/>
        <v/>
      </c>
      <c r="AF434" t="str">
        <f t="shared" si="214"/>
        <v/>
      </c>
      <c r="AG434" t="str" cm="1">
        <f t="array" ref="AG434">IF(AJ434="","",IFERROR(RIGHT(AF434,LEN(AF434)-MAX(ISNUMBER(--MID(AF434,_xlfn.SEQUENCE(LEN(AF434)),1))*_xlfn.SEQUENCE(LEN(AF434)))),""))</f>
        <v/>
      </c>
      <c r="AH434" t="str">
        <f t="shared" si="215"/>
        <v/>
      </c>
      <c r="AI434" s="27"/>
    </row>
    <row r="435" spans="2:35" ht="14.4">
      <c r="B435" t="str">
        <f>IF(
  ISBLANK(AJ435),
  "",
  IF(
    LEFT(AF435,1)="S",
    _xlfn.XLOOKUP(LEFT(AF435,3),'MKT name rule'!$B$2:$B$522,'MKT name rule'!$C$2:$C$522,"Not found") &amp; " " &amp; AF435,
    _xlfn.XLOOKUP(LEFT(AF435,3),'MKT name rule'!$B$2:$B$522,'MKT name rule'!$C$2:$C$522,"Not found") &amp; " " &amp; AH435
  )
)</f>
        <v/>
      </c>
      <c r="C435" t="str">
        <f t="shared" si="187"/>
        <v/>
      </c>
      <c r="D435" s="20" t="str">
        <f t="shared" si="188"/>
        <v/>
      </c>
      <c r="E435" s="20" t="str">
        <f t="shared" si="189"/>
        <v/>
      </c>
      <c r="F435" t="str">
        <f t="shared" si="216"/>
        <v/>
      </c>
      <c r="G435" t="str">
        <f t="shared" si="190"/>
        <v/>
      </c>
      <c r="H435" t="str">
        <f t="shared" si="191"/>
        <v/>
      </c>
      <c r="I435" t="str">
        <f t="shared" si="192"/>
        <v/>
      </c>
      <c r="J435" t="str">
        <f t="shared" si="193"/>
        <v/>
      </c>
      <c r="K435" t="str">
        <f t="shared" si="194"/>
        <v/>
      </c>
      <c r="L435" t="str">
        <f t="shared" si="195"/>
        <v/>
      </c>
      <c r="M435" t="str">
        <f t="shared" si="196"/>
        <v/>
      </c>
      <c r="N435" t="str">
        <f t="shared" si="197"/>
        <v/>
      </c>
      <c r="O435" t="str">
        <f t="shared" si="198"/>
        <v/>
      </c>
      <c r="P435" t="str">
        <f t="shared" si="199"/>
        <v/>
      </c>
      <c r="Q435" t="str">
        <f t="shared" si="200"/>
        <v/>
      </c>
      <c r="R435" t="str">
        <f t="shared" si="201"/>
        <v/>
      </c>
      <c r="S435" t="str">
        <f t="shared" si="202"/>
        <v/>
      </c>
      <c r="T435" t="str">
        <f t="shared" si="203"/>
        <v/>
      </c>
      <c r="U435" t="str">
        <f t="shared" si="204"/>
        <v/>
      </c>
      <c r="V435" t="str">
        <f t="shared" si="205"/>
        <v/>
      </c>
      <c r="W435" t="str">
        <f t="shared" si="206"/>
        <v/>
      </c>
      <c r="X435" t="str">
        <f t="shared" si="207"/>
        <v/>
      </c>
      <c r="Y435" t="str">
        <f t="shared" si="208"/>
        <v/>
      </c>
      <c r="Z435" t="str">
        <f t="shared" si="217"/>
        <v/>
      </c>
      <c r="AA435" t="str">
        <f t="shared" si="209"/>
        <v/>
      </c>
      <c r="AB435" t="str">
        <f t="shared" si="210"/>
        <v/>
      </c>
      <c r="AC435" t="str">
        <f t="shared" si="211"/>
        <v/>
      </c>
      <c r="AD435" t="str">
        <f t="shared" si="212"/>
        <v/>
      </c>
      <c r="AE435" t="str">
        <f t="shared" si="213"/>
        <v/>
      </c>
      <c r="AF435" t="str">
        <f t="shared" si="214"/>
        <v/>
      </c>
      <c r="AG435" t="str" cm="1">
        <f t="array" ref="AG435">IF(AJ435="","",IFERROR(RIGHT(AF435,LEN(AF435)-MAX(ISNUMBER(--MID(AF435,_xlfn.SEQUENCE(LEN(AF435)),1))*_xlfn.SEQUENCE(LEN(AF435)))),""))</f>
        <v/>
      </c>
      <c r="AH435" t="str">
        <f t="shared" si="215"/>
        <v/>
      </c>
      <c r="AI435" s="27"/>
    </row>
    <row r="436" spans="2:35" ht="14.4">
      <c r="B436" t="str">
        <f>IF(
  ISBLANK(AJ436),
  "",
  IF(
    LEFT(AF436,1)="S",
    _xlfn.XLOOKUP(LEFT(AF436,3),'MKT name rule'!$B$2:$B$522,'MKT name rule'!$C$2:$C$522,"Not found") &amp; " " &amp; AF436,
    _xlfn.XLOOKUP(LEFT(AF436,3),'MKT name rule'!$B$2:$B$522,'MKT name rule'!$C$2:$C$522,"Not found") &amp; " " &amp; AH436
  )
)</f>
        <v/>
      </c>
      <c r="C436" t="str">
        <f t="shared" si="187"/>
        <v/>
      </c>
      <c r="D436" s="20" t="str">
        <f t="shared" si="188"/>
        <v/>
      </c>
      <c r="E436" s="20" t="str">
        <f t="shared" si="189"/>
        <v/>
      </c>
      <c r="F436" t="str">
        <f t="shared" si="216"/>
        <v/>
      </c>
      <c r="G436" t="str">
        <f t="shared" si="190"/>
        <v/>
      </c>
      <c r="H436" t="str">
        <f t="shared" si="191"/>
        <v/>
      </c>
      <c r="I436" t="str">
        <f t="shared" si="192"/>
        <v/>
      </c>
      <c r="J436" t="str">
        <f t="shared" si="193"/>
        <v/>
      </c>
      <c r="K436" t="str">
        <f t="shared" si="194"/>
        <v/>
      </c>
      <c r="L436" t="str">
        <f t="shared" si="195"/>
        <v/>
      </c>
      <c r="M436" t="str">
        <f t="shared" si="196"/>
        <v/>
      </c>
      <c r="N436" t="str">
        <f t="shared" si="197"/>
        <v/>
      </c>
      <c r="O436" t="str">
        <f t="shared" si="198"/>
        <v/>
      </c>
      <c r="P436" t="str">
        <f t="shared" si="199"/>
        <v/>
      </c>
      <c r="Q436" t="str">
        <f t="shared" si="200"/>
        <v/>
      </c>
      <c r="R436" t="str">
        <f t="shared" si="201"/>
        <v/>
      </c>
      <c r="S436" t="str">
        <f t="shared" si="202"/>
        <v/>
      </c>
      <c r="T436" t="str">
        <f t="shared" si="203"/>
        <v/>
      </c>
      <c r="U436" t="str">
        <f t="shared" si="204"/>
        <v/>
      </c>
      <c r="V436" t="str">
        <f t="shared" si="205"/>
        <v/>
      </c>
      <c r="W436" t="str">
        <f t="shared" si="206"/>
        <v/>
      </c>
      <c r="X436" t="str">
        <f t="shared" si="207"/>
        <v/>
      </c>
      <c r="Y436" t="str">
        <f t="shared" si="208"/>
        <v/>
      </c>
      <c r="Z436" t="str">
        <f t="shared" si="217"/>
        <v/>
      </c>
      <c r="AA436" t="str">
        <f t="shared" si="209"/>
        <v/>
      </c>
      <c r="AB436" t="str">
        <f t="shared" si="210"/>
        <v/>
      </c>
      <c r="AC436" t="str">
        <f t="shared" si="211"/>
        <v/>
      </c>
      <c r="AD436" t="str">
        <f t="shared" si="212"/>
        <v/>
      </c>
      <c r="AE436" t="str">
        <f t="shared" si="213"/>
        <v/>
      </c>
      <c r="AF436" t="str">
        <f t="shared" si="214"/>
        <v/>
      </c>
      <c r="AG436" t="str" cm="1">
        <f t="array" ref="AG436">IF(AJ436="","",IFERROR(RIGHT(AF436,LEN(AF436)-MAX(ISNUMBER(--MID(AF436,_xlfn.SEQUENCE(LEN(AF436)),1))*_xlfn.SEQUENCE(LEN(AF436)))),""))</f>
        <v/>
      </c>
      <c r="AH436" t="str">
        <f t="shared" si="215"/>
        <v/>
      </c>
      <c r="AI436" s="27"/>
    </row>
    <row r="437" spans="2:35" ht="14.4">
      <c r="B437" t="str">
        <f>IF(
  ISBLANK(AJ437),
  "",
  IF(
    LEFT(AF437,1)="S",
    _xlfn.XLOOKUP(LEFT(AF437,3),'MKT name rule'!$B$2:$B$522,'MKT name rule'!$C$2:$C$522,"Not found") &amp; " " &amp; AF437,
    _xlfn.XLOOKUP(LEFT(AF437,3),'MKT name rule'!$B$2:$B$522,'MKT name rule'!$C$2:$C$522,"Not found") &amp; " " &amp; AH437
  )
)</f>
        <v/>
      </c>
      <c r="C437" t="str">
        <f t="shared" si="187"/>
        <v/>
      </c>
      <c r="D437" s="20" t="str">
        <f t="shared" si="188"/>
        <v/>
      </c>
      <c r="E437" s="20" t="str">
        <f t="shared" si="189"/>
        <v/>
      </c>
      <c r="F437" t="str">
        <f t="shared" si="216"/>
        <v/>
      </c>
      <c r="G437" t="str">
        <f t="shared" si="190"/>
        <v/>
      </c>
      <c r="H437" t="str">
        <f t="shared" si="191"/>
        <v/>
      </c>
      <c r="I437" t="str">
        <f t="shared" si="192"/>
        <v/>
      </c>
      <c r="J437" t="str">
        <f t="shared" si="193"/>
        <v/>
      </c>
      <c r="K437" t="str">
        <f t="shared" si="194"/>
        <v/>
      </c>
      <c r="L437" t="str">
        <f t="shared" si="195"/>
        <v/>
      </c>
      <c r="M437" t="str">
        <f t="shared" si="196"/>
        <v/>
      </c>
      <c r="N437" t="str">
        <f t="shared" si="197"/>
        <v/>
      </c>
      <c r="O437" t="str">
        <f t="shared" si="198"/>
        <v/>
      </c>
      <c r="P437" t="str">
        <f t="shared" si="199"/>
        <v/>
      </c>
      <c r="Q437" t="str">
        <f t="shared" si="200"/>
        <v/>
      </c>
      <c r="R437" t="str">
        <f t="shared" si="201"/>
        <v/>
      </c>
      <c r="S437" t="str">
        <f t="shared" si="202"/>
        <v/>
      </c>
      <c r="T437" t="str">
        <f t="shared" si="203"/>
        <v/>
      </c>
      <c r="U437" t="str">
        <f t="shared" si="204"/>
        <v/>
      </c>
      <c r="V437" t="str">
        <f t="shared" si="205"/>
        <v/>
      </c>
      <c r="W437" t="str">
        <f t="shared" si="206"/>
        <v/>
      </c>
      <c r="X437" t="str">
        <f t="shared" si="207"/>
        <v/>
      </c>
      <c r="Y437" t="str">
        <f t="shared" si="208"/>
        <v/>
      </c>
      <c r="Z437" t="str">
        <f t="shared" si="217"/>
        <v/>
      </c>
      <c r="AA437" t="str">
        <f t="shared" si="209"/>
        <v/>
      </c>
      <c r="AB437" t="str">
        <f t="shared" si="210"/>
        <v/>
      </c>
      <c r="AC437" t="str">
        <f t="shared" si="211"/>
        <v/>
      </c>
      <c r="AD437" t="str">
        <f t="shared" si="212"/>
        <v/>
      </c>
      <c r="AE437" t="str">
        <f t="shared" si="213"/>
        <v/>
      </c>
      <c r="AF437" t="str">
        <f t="shared" si="214"/>
        <v/>
      </c>
      <c r="AG437" t="str" cm="1">
        <f t="array" ref="AG437">IF(AJ437="","",IFERROR(RIGHT(AF437,LEN(AF437)-MAX(ISNUMBER(--MID(AF437,_xlfn.SEQUENCE(LEN(AF437)),1))*_xlfn.SEQUENCE(LEN(AF437)))),""))</f>
        <v/>
      </c>
      <c r="AH437" t="str">
        <f t="shared" si="215"/>
        <v/>
      </c>
      <c r="AI437" s="27"/>
    </row>
    <row r="438" spans="2:35" ht="14.4">
      <c r="B438" t="str">
        <f>IF(
  ISBLANK(AJ438),
  "",
  IF(
    LEFT(AF438,1)="S",
    _xlfn.XLOOKUP(LEFT(AF438,3),'MKT name rule'!$B$2:$B$522,'MKT name rule'!$C$2:$C$522,"Not found") &amp; " " &amp; AF438,
    _xlfn.XLOOKUP(LEFT(AF438,3),'MKT name rule'!$B$2:$B$522,'MKT name rule'!$C$2:$C$522,"Not found") &amp; " " &amp; AH438
  )
)</f>
        <v/>
      </c>
      <c r="C438" t="str">
        <f t="shared" si="187"/>
        <v/>
      </c>
      <c r="D438" s="20" t="str">
        <f t="shared" si="188"/>
        <v/>
      </c>
      <c r="E438" s="20" t="str">
        <f t="shared" si="189"/>
        <v/>
      </c>
      <c r="F438" t="str">
        <f t="shared" si="216"/>
        <v/>
      </c>
      <c r="G438" t="str">
        <f t="shared" si="190"/>
        <v/>
      </c>
      <c r="H438" t="str">
        <f t="shared" si="191"/>
        <v/>
      </c>
      <c r="I438" t="str">
        <f t="shared" si="192"/>
        <v/>
      </c>
      <c r="J438" t="str">
        <f t="shared" si="193"/>
        <v/>
      </c>
      <c r="K438" t="str">
        <f t="shared" si="194"/>
        <v/>
      </c>
      <c r="L438" t="str">
        <f t="shared" si="195"/>
        <v/>
      </c>
      <c r="M438" t="str">
        <f t="shared" si="196"/>
        <v/>
      </c>
      <c r="N438" t="str">
        <f t="shared" si="197"/>
        <v/>
      </c>
      <c r="O438" t="str">
        <f t="shared" si="198"/>
        <v/>
      </c>
      <c r="P438" t="str">
        <f t="shared" si="199"/>
        <v/>
      </c>
      <c r="Q438" t="str">
        <f t="shared" si="200"/>
        <v/>
      </c>
      <c r="R438" t="str">
        <f t="shared" si="201"/>
        <v/>
      </c>
      <c r="S438" t="str">
        <f t="shared" si="202"/>
        <v/>
      </c>
      <c r="T438" t="str">
        <f t="shared" si="203"/>
        <v/>
      </c>
      <c r="U438" t="str">
        <f t="shared" si="204"/>
        <v/>
      </c>
      <c r="V438" t="str">
        <f t="shared" si="205"/>
        <v/>
      </c>
      <c r="W438" t="str">
        <f t="shared" si="206"/>
        <v/>
      </c>
      <c r="X438" t="str">
        <f t="shared" si="207"/>
        <v/>
      </c>
      <c r="Y438" t="str">
        <f t="shared" si="208"/>
        <v/>
      </c>
      <c r="Z438" t="str">
        <f t="shared" si="217"/>
        <v/>
      </c>
      <c r="AA438" t="str">
        <f t="shared" si="209"/>
        <v/>
      </c>
      <c r="AB438" t="str">
        <f t="shared" si="210"/>
        <v/>
      </c>
      <c r="AC438" t="str">
        <f t="shared" si="211"/>
        <v/>
      </c>
      <c r="AD438" t="str">
        <f t="shared" si="212"/>
        <v/>
      </c>
      <c r="AE438" t="str">
        <f t="shared" si="213"/>
        <v/>
      </c>
      <c r="AF438" t="str">
        <f t="shared" si="214"/>
        <v/>
      </c>
      <c r="AG438" t="str" cm="1">
        <f t="array" ref="AG438">IF(AJ438="","",IFERROR(RIGHT(AF438,LEN(AF438)-MAX(ISNUMBER(--MID(AF438,_xlfn.SEQUENCE(LEN(AF438)),1))*_xlfn.SEQUENCE(LEN(AF438)))),""))</f>
        <v/>
      </c>
      <c r="AH438" t="str">
        <f t="shared" si="215"/>
        <v/>
      </c>
      <c r="AI438" s="27"/>
    </row>
    <row r="439" spans="2:35" ht="14.4">
      <c r="B439" t="str">
        <f>IF(
  ISBLANK(AJ439),
  "",
  IF(
    LEFT(AF439,1)="S",
    _xlfn.XLOOKUP(LEFT(AF439,3),'MKT name rule'!$B$2:$B$522,'MKT name rule'!$C$2:$C$522,"Not found") &amp; " " &amp; AF439,
    _xlfn.XLOOKUP(LEFT(AF439,3),'MKT name rule'!$B$2:$B$522,'MKT name rule'!$C$2:$C$522,"Not found") &amp; " " &amp; AH439
  )
)</f>
        <v/>
      </c>
      <c r="C439" t="str">
        <f t="shared" si="187"/>
        <v/>
      </c>
      <c r="D439" s="20" t="str">
        <f t="shared" si="188"/>
        <v/>
      </c>
      <c r="E439" s="20" t="str">
        <f t="shared" si="189"/>
        <v/>
      </c>
      <c r="F439" t="str">
        <f t="shared" si="216"/>
        <v/>
      </c>
      <c r="G439" t="str">
        <f t="shared" si="190"/>
        <v/>
      </c>
      <c r="H439" t="str">
        <f t="shared" si="191"/>
        <v/>
      </c>
      <c r="I439" t="str">
        <f t="shared" si="192"/>
        <v/>
      </c>
      <c r="J439" t="str">
        <f t="shared" si="193"/>
        <v/>
      </c>
      <c r="K439" t="str">
        <f t="shared" si="194"/>
        <v/>
      </c>
      <c r="L439" t="str">
        <f t="shared" si="195"/>
        <v/>
      </c>
      <c r="M439" t="str">
        <f t="shared" si="196"/>
        <v/>
      </c>
      <c r="N439" t="str">
        <f t="shared" si="197"/>
        <v/>
      </c>
      <c r="O439" t="str">
        <f t="shared" si="198"/>
        <v/>
      </c>
      <c r="P439" t="str">
        <f t="shared" si="199"/>
        <v/>
      </c>
      <c r="Q439" t="str">
        <f t="shared" si="200"/>
        <v/>
      </c>
      <c r="R439" t="str">
        <f t="shared" si="201"/>
        <v/>
      </c>
      <c r="S439" t="str">
        <f t="shared" si="202"/>
        <v/>
      </c>
      <c r="T439" t="str">
        <f t="shared" si="203"/>
        <v/>
      </c>
      <c r="U439" t="str">
        <f t="shared" si="204"/>
        <v/>
      </c>
      <c r="V439" t="str">
        <f t="shared" si="205"/>
        <v/>
      </c>
      <c r="W439" t="str">
        <f t="shared" si="206"/>
        <v/>
      </c>
      <c r="X439" t="str">
        <f t="shared" si="207"/>
        <v/>
      </c>
      <c r="Y439" t="str">
        <f t="shared" si="208"/>
        <v/>
      </c>
      <c r="Z439" t="str">
        <f t="shared" si="217"/>
        <v/>
      </c>
      <c r="AA439" t="str">
        <f t="shared" si="209"/>
        <v/>
      </c>
      <c r="AB439" t="str">
        <f t="shared" si="210"/>
        <v/>
      </c>
      <c r="AC439" t="str">
        <f t="shared" si="211"/>
        <v/>
      </c>
      <c r="AD439" t="str">
        <f t="shared" si="212"/>
        <v/>
      </c>
      <c r="AE439" t="str">
        <f t="shared" si="213"/>
        <v/>
      </c>
      <c r="AF439" t="str">
        <f t="shared" si="214"/>
        <v/>
      </c>
      <c r="AG439" t="str" cm="1">
        <f t="array" ref="AG439">IF(AJ439="","",IFERROR(RIGHT(AF439,LEN(AF439)-MAX(ISNUMBER(--MID(AF439,_xlfn.SEQUENCE(LEN(AF439)),1))*_xlfn.SEQUENCE(LEN(AF439)))),""))</f>
        <v/>
      </c>
      <c r="AH439" t="str">
        <f t="shared" si="215"/>
        <v/>
      </c>
      <c r="AI439" s="27"/>
    </row>
    <row r="440" spans="2:35" ht="14.4">
      <c r="B440" t="str">
        <f>IF(
  ISBLANK(AJ440),
  "",
  IF(
    LEFT(AF440,1)="S",
    _xlfn.XLOOKUP(LEFT(AF440,3),'MKT name rule'!$B$2:$B$522,'MKT name rule'!$C$2:$C$522,"Not found") &amp; " " &amp; AF440,
    _xlfn.XLOOKUP(LEFT(AF440,3),'MKT name rule'!$B$2:$B$522,'MKT name rule'!$C$2:$C$522,"Not found") &amp; " " &amp; AH440
  )
)</f>
        <v/>
      </c>
      <c r="C440" t="str">
        <f t="shared" si="187"/>
        <v/>
      </c>
      <c r="D440" s="20" t="str">
        <f t="shared" si="188"/>
        <v/>
      </c>
      <c r="E440" s="20" t="str">
        <f t="shared" si="189"/>
        <v/>
      </c>
      <c r="F440" t="str">
        <f t="shared" si="216"/>
        <v/>
      </c>
      <c r="G440" t="str">
        <f t="shared" si="190"/>
        <v/>
      </c>
      <c r="H440" t="str">
        <f t="shared" si="191"/>
        <v/>
      </c>
      <c r="I440" t="str">
        <f t="shared" si="192"/>
        <v/>
      </c>
      <c r="J440" t="str">
        <f t="shared" si="193"/>
        <v/>
      </c>
      <c r="K440" t="str">
        <f t="shared" si="194"/>
        <v/>
      </c>
      <c r="L440" t="str">
        <f t="shared" si="195"/>
        <v/>
      </c>
      <c r="M440" t="str">
        <f t="shared" si="196"/>
        <v/>
      </c>
      <c r="N440" t="str">
        <f t="shared" si="197"/>
        <v/>
      </c>
      <c r="O440" t="str">
        <f t="shared" si="198"/>
        <v/>
      </c>
      <c r="P440" t="str">
        <f t="shared" si="199"/>
        <v/>
      </c>
      <c r="Q440" t="str">
        <f t="shared" si="200"/>
        <v/>
      </c>
      <c r="R440" t="str">
        <f t="shared" si="201"/>
        <v/>
      </c>
      <c r="S440" t="str">
        <f t="shared" si="202"/>
        <v/>
      </c>
      <c r="T440" t="str">
        <f t="shared" si="203"/>
        <v/>
      </c>
      <c r="U440" t="str">
        <f t="shared" si="204"/>
        <v/>
      </c>
      <c r="V440" t="str">
        <f t="shared" si="205"/>
        <v/>
      </c>
      <c r="W440" t="str">
        <f t="shared" si="206"/>
        <v/>
      </c>
      <c r="X440" t="str">
        <f t="shared" si="207"/>
        <v/>
      </c>
      <c r="Y440" t="str">
        <f t="shared" si="208"/>
        <v/>
      </c>
      <c r="Z440" t="str">
        <f t="shared" si="217"/>
        <v/>
      </c>
      <c r="AA440" t="str">
        <f t="shared" si="209"/>
        <v/>
      </c>
      <c r="AB440" t="str">
        <f t="shared" si="210"/>
        <v/>
      </c>
      <c r="AC440" t="str">
        <f t="shared" si="211"/>
        <v/>
      </c>
      <c r="AD440" t="str">
        <f t="shared" si="212"/>
        <v/>
      </c>
      <c r="AE440" t="str">
        <f t="shared" si="213"/>
        <v/>
      </c>
      <c r="AF440" t="str">
        <f t="shared" si="214"/>
        <v/>
      </c>
      <c r="AG440" t="str" cm="1">
        <f t="array" ref="AG440">IF(AJ440="","",IFERROR(RIGHT(AF440,LEN(AF440)-MAX(ISNUMBER(--MID(AF440,_xlfn.SEQUENCE(LEN(AF440)),1))*_xlfn.SEQUENCE(LEN(AF440)))),""))</f>
        <v/>
      </c>
      <c r="AH440" t="str">
        <f t="shared" si="215"/>
        <v/>
      </c>
      <c r="AI440" s="27"/>
    </row>
    <row r="441" spans="2:35" ht="14.4">
      <c r="B441" t="str">
        <f>IF(
  ISBLANK(AJ441),
  "",
  IF(
    LEFT(AF441,1)="S",
    _xlfn.XLOOKUP(LEFT(AF441,3),'MKT name rule'!$B$2:$B$522,'MKT name rule'!$C$2:$C$522,"Not found") &amp; " " &amp; AF441,
    _xlfn.XLOOKUP(LEFT(AF441,3),'MKT name rule'!$B$2:$B$522,'MKT name rule'!$C$2:$C$522,"Not found") &amp; " " &amp; AH441
  )
)</f>
        <v/>
      </c>
      <c r="C441" t="str">
        <f t="shared" si="187"/>
        <v/>
      </c>
      <c r="D441" s="20" t="str">
        <f t="shared" si="188"/>
        <v/>
      </c>
      <c r="E441" s="20" t="str">
        <f t="shared" si="189"/>
        <v/>
      </c>
      <c r="F441" t="str">
        <f t="shared" si="216"/>
        <v/>
      </c>
      <c r="G441" t="str">
        <f t="shared" si="190"/>
        <v/>
      </c>
      <c r="H441" t="str">
        <f t="shared" si="191"/>
        <v/>
      </c>
      <c r="I441" t="str">
        <f t="shared" si="192"/>
        <v/>
      </c>
      <c r="J441" t="str">
        <f t="shared" si="193"/>
        <v/>
      </c>
      <c r="K441" t="str">
        <f t="shared" si="194"/>
        <v/>
      </c>
      <c r="L441" t="str">
        <f t="shared" si="195"/>
        <v/>
      </c>
      <c r="M441" t="str">
        <f t="shared" si="196"/>
        <v/>
      </c>
      <c r="N441" t="str">
        <f t="shared" si="197"/>
        <v/>
      </c>
      <c r="O441" t="str">
        <f t="shared" si="198"/>
        <v/>
      </c>
      <c r="P441" t="str">
        <f t="shared" si="199"/>
        <v/>
      </c>
      <c r="Q441" t="str">
        <f t="shared" si="200"/>
        <v/>
      </c>
      <c r="R441" t="str">
        <f t="shared" si="201"/>
        <v/>
      </c>
      <c r="S441" t="str">
        <f t="shared" si="202"/>
        <v/>
      </c>
      <c r="T441" t="str">
        <f t="shared" si="203"/>
        <v/>
      </c>
      <c r="U441" t="str">
        <f t="shared" si="204"/>
        <v/>
      </c>
      <c r="V441" t="str">
        <f t="shared" si="205"/>
        <v/>
      </c>
      <c r="W441" t="str">
        <f t="shared" si="206"/>
        <v/>
      </c>
      <c r="X441" t="str">
        <f t="shared" si="207"/>
        <v/>
      </c>
      <c r="Y441" t="str">
        <f t="shared" si="208"/>
        <v/>
      </c>
      <c r="Z441" t="str">
        <f t="shared" si="217"/>
        <v/>
      </c>
      <c r="AA441" t="str">
        <f t="shared" si="209"/>
        <v/>
      </c>
      <c r="AB441" t="str">
        <f t="shared" si="210"/>
        <v/>
      </c>
      <c r="AC441" t="str">
        <f t="shared" si="211"/>
        <v/>
      </c>
      <c r="AD441" t="str">
        <f t="shared" si="212"/>
        <v/>
      </c>
      <c r="AE441" t="str">
        <f t="shared" si="213"/>
        <v/>
      </c>
      <c r="AF441" t="str">
        <f t="shared" si="214"/>
        <v/>
      </c>
      <c r="AG441" t="str" cm="1">
        <f t="array" ref="AG441">IF(AJ441="","",IFERROR(RIGHT(AF441,LEN(AF441)-MAX(ISNUMBER(--MID(AF441,_xlfn.SEQUENCE(LEN(AF441)),1))*_xlfn.SEQUENCE(LEN(AF441)))),""))</f>
        <v/>
      </c>
      <c r="AH441" t="str">
        <f t="shared" si="215"/>
        <v/>
      </c>
      <c r="AI441" s="27"/>
    </row>
    <row r="442" spans="2:35" ht="14.4">
      <c r="B442" t="str">
        <f>IF(
  ISBLANK(AJ442),
  "",
  IF(
    LEFT(AF442,1)="S",
    _xlfn.XLOOKUP(LEFT(AF442,3),'MKT name rule'!$B$2:$B$522,'MKT name rule'!$C$2:$C$522,"Not found") &amp; " " &amp; AF442,
    _xlfn.XLOOKUP(LEFT(AF442,3),'MKT name rule'!$B$2:$B$522,'MKT name rule'!$C$2:$C$522,"Not found") &amp; " " &amp; AH442
  )
)</f>
        <v/>
      </c>
      <c r="C442" t="str">
        <f t="shared" si="187"/>
        <v/>
      </c>
      <c r="D442" s="20" t="str">
        <f t="shared" si="188"/>
        <v/>
      </c>
      <c r="E442" s="20" t="str">
        <f t="shared" si="189"/>
        <v/>
      </c>
      <c r="F442" t="str">
        <f t="shared" si="216"/>
        <v/>
      </c>
      <c r="G442" t="str">
        <f t="shared" si="190"/>
        <v/>
      </c>
      <c r="H442" t="str">
        <f t="shared" si="191"/>
        <v/>
      </c>
      <c r="I442" t="str">
        <f t="shared" si="192"/>
        <v/>
      </c>
      <c r="J442" t="str">
        <f t="shared" si="193"/>
        <v/>
      </c>
      <c r="K442" t="str">
        <f t="shared" si="194"/>
        <v/>
      </c>
      <c r="L442" t="str">
        <f t="shared" si="195"/>
        <v/>
      </c>
      <c r="M442" t="str">
        <f t="shared" si="196"/>
        <v/>
      </c>
      <c r="N442" t="str">
        <f t="shared" si="197"/>
        <v/>
      </c>
      <c r="O442" t="str">
        <f t="shared" si="198"/>
        <v/>
      </c>
      <c r="P442" t="str">
        <f t="shared" si="199"/>
        <v/>
      </c>
      <c r="Q442" t="str">
        <f t="shared" si="200"/>
        <v/>
      </c>
      <c r="R442" t="str">
        <f t="shared" si="201"/>
        <v/>
      </c>
      <c r="S442" t="str">
        <f t="shared" si="202"/>
        <v/>
      </c>
      <c r="T442" t="str">
        <f t="shared" si="203"/>
        <v/>
      </c>
      <c r="U442" t="str">
        <f t="shared" si="204"/>
        <v/>
      </c>
      <c r="V442" t="str">
        <f t="shared" si="205"/>
        <v/>
      </c>
      <c r="W442" t="str">
        <f t="shared" si="206"/>
        <v/>
      </c>
      <c r="X442" t="str">
        <f t="shared" si="207"/>
        <v/>
      </c>
      <c r="Y442" t="str">
        <f t="shared" si="208"/>
        <v/>
      </c>
      <c r="Z442" t="str">
        <f t="shared" si="217"/>
        <v/>
      </c>
      <c r="AA442" t="str">
        <f t="shared" si="209"/>
        <v/>
      </c>
      <c r="AB442" t="str">
        <f t="shared" si="210"/>
        <v/>
      </c>
      <c r="AC442" t="str">
        <f t="shared" si="211"/>
        <v/>
      </c>
      <c r="AD442" t="str">
        <f t="shared" si="212"/>
        <v/>
      </c>
      <c r="AE442" t="str">
        <f t="shared" si="213"/>
        <v/>
      </c>
      <c r="AF442" t="str">
        <f t="shared" si="214"/>
        <v/>
      </c>
      <c r="AG442" t="str" cm="1">
        <f t="array" ref="AG442">IF(AJ442="","",IFERROR(RIGHT(AF442,LEN(AF442)-MAX(ISNUMBER(--MID(AF442,_xlfn.SEQUENCE(LEN(AF442)),1))*_xlfn.SEQUENCE(LEN(AF442)))),""))</f>
        <v/>
      </c>
      <c r="AH442" t="str">
        <f t="shared" si="215"/>
        <v/>
      </c>
      <c r="AI442" s="27"/>
    </row>
    <row r="443" spans="2:35" ht="14.4">
      <c r="B443" t="str">
        <f>IF(
  ISBLANK(AJ443),
  "",
  IF(
    LEFT(AF443,1)="S",
    _xlfn.XLOOKUP(LEFT(AF443,3),'MKT name rule'!$B$2:$B$522,'MKT name rule'!$C$2:$C$522,"Not found") &amp; " " &amp; AF443,
    _xlfn.XLOOKUP(LEFT(AF443,3),'MKT name rule'!$B$2:$B$522,'MKT name rule'!$C$2:$C$522,"Not found") &amp; " " &amp; AH443
  )
)</f>
        <v/>
      </c>
      <c r="C443" t="str">
        <f t="shared" si="187"/>
        <v/>
      </c>
      <c r="D443" s="20" t="str">
        <f t="shared" si="188"/>
        <v/>
      </c>
      <c r="E443" s="20" t="str">
        <f t="shared" si="189"/>
        <v/>
      </c>
      <c r="F443" t="str">
        <f t="shared" si="216"/>
        <v/>
      </c>
      <c r="G443" t="str">
        <f t="shared" si="190"/>
        <v/>
      </c>
      <c r="H443" t="str">
        <f t="shared" si="191"/>
        <v/>
      </c>
      <c r="I443" t="str">
        <f t="shared" si="192"/>
        <v/>
      </c>
      <c r="J443" t="str">
        <f t="shared" si="193"/>
        <v/>
      </c>
      <c r="K443" t="str">
        <f t="shared" si="194"/>
        <v/>
      </c>
      <c r="L443" t="str">
        <f t="shared" si="195"/>
        <v/>
      </c>
      <c r="M443" t="str">
        <f t="shared" si="196"/>
        <v/>
      </c>
      <c r="N443" t="str">
        <f t="shared" si="197"/>
        <v/>
      </c>
      <c r="O443" t="str">
        <f t="shared" si="198"/>
        <v/>
      </c>
      <c r="P443" t="str">
        <f t="shared" si="199"/>
        <v/>
      </c>
      <c r="Q443" t="str">
        <f t="shared" si="200"/>
        <v/>
      </c>
      <c r="R443" t="str">
        <f t="shared" si="201"/>
        <v/>
      </c>
      <c r="S443" t="str">
        <f t="shared" si="202"/>
        <v/>
      </c>
      <c r="T443" t="str">
        <f t="shared" si="203"/>
        <v/>
      </c>
      <c r="U443" t="str">
        <f t="shared" si="204"/>
        <v/>
      </c>
      <c r="V443" t="str">
        <f t="shared" si="205"/>
        <v/>
      </c>
      <c r="W443" t="str">
        <f t="shared" si="206"/>
        <v/>
      </c>
      <c r="X443" t="str">
        <f t="shared" si="207"/>
        <v/>
      </c>
      <c r="Y443" t="str">
        <f t="shared" si="208"/>
        <v/>
      </c>
      <c r="Z443" t="str">
        <f t="shared" si="217"/>
        <v/>
      </c>
      <c r="AA443" t="str">
        <f t="shared" si="209"/>
        <v/>
      </c>
      <c r="AB443" t="str">
        <f t="shared" si="210"/>
        <v/>
      </c>
      <c r="AC443" t="str">
        <f t="shared" si="211"/>
        <v/>
      </c>
      <c r="AD443" t="str">
        <f t="shared" si="212"/>
        <v/>
      </c>
      <c r="AE443" t="str">
        <f t="shared" si="213"/>
        <v/>
      </c>
      <c r="AF443" t="str">
        <f t="shared" si="214"/>
        <v/>
      </c>
      <c r="AG443" t="str" cm="1">
        <f t="array" ref="AG443">IF(AJ443="","",IFERROR(RIGHT(AF443,LEN(AF443)-MAX(ISNUMBER(--MID(AF443,_xlfn.SEQUENCE(LEN(AF443)),1))*_xlfn.SEQUENCE(LEN(AF443)))),""))</f>
        <v/>
      </c>
      <c r="AH443" t="str">
        <f t="shared" si="215"/>
        <v/>
      </c>
      <c r="AI443" s="27"/>
    </row>
    <row r="444" spans="2:35" ht="14.4">
      <c r="B444" t="str">
        <f>IF(
  ISBLANK(AJ444),
  "",
  IF(
    LEFT(AF444,1)="S",
    _xlfn.XLOOKUP(LEFT(AF444,3),'MKT name rule'!$B$2:$B$522,'MKT name rule'!$C$2:$C$522,"Not found") &amp; " " &amp; AF444,
    _xlfn.XLOOKUP(LEFT(AF444,3),'MKT name rule'!$B$2:$B$522,'MKT name rule'!$C$2:$C$522,"Not found") &amp; " " &amp; AH444
  )
)</f>
        <v/>
      </c>
      <c r="C444" t="str">
        <f t="shared" si="187"/>
        <v/>
      </c>
      <c r="D444" s="20" t="str">
        <f t="shared" si="188"/>
        <v/>
      </c>
      <c r="E444" s="20" t="str">
        <f t="shared" si="189"/>
        <v/>
      </c>
      <c r="F444" t="str">
        <f t="shared" si="216"/>
        <v/>
      </c>
      <c r="G444" t="str">
        <f t="shared" si="190"/>
        <v/>
      </c>
      <c r="H444" t="str">
        <f t="shared" si="191"/>
        <v/>
      </c>
      <c r="I444" t="str">
        <f t="shared" si="192"/>
        <v/>
      </c>
      <c r="J444" t="str">
        <f t="shared" si="193"/>
        <v/>
      </c>
      <c r="K444" t="str">
        <f t="shared" si="194"/>
        <v/>
      </c>
      <c r="L444" t="str">
        <f t="shared" si="195"/>
        <v/>
      </c>
      <c r="M444" t="str">
        <f t="shared" si="196"/>
        <v/>
      </c>
      <c r="N444" t="str">
        <f t="shared" si="197"/>
        <v/>
      </c>
      <c r="O444" t="str">
        <f t="shared" si="198"/>
        <v/>
      </c>
      <c r="P444" t="str">
        <f t="shared" si="199"/>
        <v/>
      </c>
      <c r="Q444" t="str">
        <f t="shared" si="200"/>
        <v/>
      </c>
      <c r="R444" t="str">
        <f t="shared" si="201"/>
        <v/>
      </c>
      <c r="S444" t="str">
        <f t="shared" si="202"/>
        <v/>
      </c>
      <c r="T444" t="str">
        <f t="shared" si="203"/>
        <v/>
      </c>
      <c r="U444" t="str">
        <f t="shared" si="204"/>
        <v/>
      </c>
      <c r="V444" t="str">
        <f t="shared" si="205"/>
        <v/>
      </c>
      <c r="W444" t="str">
        <f t="shared" si="206"/>
        <v/>
      </c>
      <c r="X444" t="str">
        <f t="shared" si="207"/>
        <v/>
      </c>
      <c r="Y444" t="str">
        <f t="shared" si="208"/>
        <v/>
      </c>
      <c r="Z444" t="str">
        <f t="shared" si="217"/>
        <v/>
      </c>
      <c r="AA444" t="str">
        <f t="shared" si="209"/>
        <v/>
      </c>
      <c r="AB444" t="str">
        <f t="shared" si="210"/>
        <v/>
      </c>
      <c r="AC444" t="str">
        <f t="shared" si="211"/>
        <v/>
      </c>
      <c r="AD444" t="str">
        <f t="shared" si="212"/>
        <v/>
      </c>
      <c r="AE444" t="str">
        <f t="shared" si="213"/>
        <v/>
      </c>
      <c r="AF444" t="str">
        <f t="shared" si="214"/>
        <v/>
      </c>
      <c r="AG444" t="str" cm="1">
        <f t="array" ref="AG444">IF(AJ444="","",IFERROR(RIGHT(AF444,LEN(AF444)-MAX(ISNUMBER(--MID(AF444,_xlfn.SEQUENCE(LEN(AF444)),1))*_xlfn.SEQUENCE(LEN(AF444)))),""))</f>
        <v/>
      </c>
      <c r="AH444" t="str">
        <f t="shared" si="215"/>
        <v/>
      </c>
      <c r="AI444" s="27"/>
    </row>
    <row r="445" spans="2:35" ht="14.4">
      <c r="B445" t="str">
        <f>IF(
  ISBLANK(AJ445),
  "",
  IF(
    LEFT(AF445,1)="S",
    _xlfn.XLOOKUP(LEFT(AF445,3),'MKT name rule'!$B$2:$B$522,'MKT name rule'!$C$2:$C$522,"Not found") &amp; " " &amp; AF445,
    _xlfn.XLOOKUP(LEFT(AF445,3),'MKT name rule'!$B$2:$B$522,'MKT name rule'!$C$2:$C$522,"Not found") &amp; " " &amp; AH445
  )
)</f>
        <v/>
      </c>
      <c r="C445" t="str">
        <f t="shared" si="187"/>
        <v/>
      </c>
      <c r="D445" s="20" t="str">
        <f t="shared" si="188"/>
        <v/>
      </c>
      <c r="E445" s="20" t="str">
        <f t="shared" si="189"/>
        <v/>
      </c>
      <c r="F445" t="str">
        <f t="shared" si="216"/>
        <v/>
      </c>
      <c r="G445" t="str">
        <f t="shared" si="190"/>
        <v/>
      </c>
      <c r="H445" t="str">
        <f t="shared" si="191"/>
        <v/>
      </c>
      <c r="I445" t="str">
        <f t="shared" si="192"/>
        <v/>
      </c>
      <c r="J445" t="str">
        <f t="shared" si="193"/>
        <v/>
      </c>
      <c r="K445" t="str">
        <f t="shared" si="194"/>
        <v/>
      </c>
      <c r="L445" t="str">
        <f t="shared" si="195"/>
        <v/>
      </c>
      <c r="M445" t="str">
        <f t="shared" si="196"/>
        <v/>
      </c>
      <c r="N445" t="str">
        <f t="shared" si="197"/>
        <v/>
      </c>
      <c r="O445" t="str">
        <f t="shared" si="198"/>
        <v/>
      </c>
      <c r="P445" t="str">
        <f t="shared" si="199"/>
        <v/>
      </c>
      <c r="Q445" t="str">
        <f t="shared" si="200"/>
        <v/>
      </c>
      <c r="R445" t="str">
        <f t="shared" si="201"/>
        <v/>
      </c>
      <c r="S445" t="str">
        <f t="shared" si="202"/>
        <v/>
      </c>
      <c r="T445" t="str">
        <f t="shared" si="203"/>
        <v/>
      </c>
      <c r="U445" t="str">
        <f t="shared" si="204"/>
        <v/>
      </c>
      <c r="V445" t="str">
        <f t="shared" si="205"/>
        <v/>
      </c>
      <c r="W445" t="str">
        <f t="shared" si="206"/>
        <v/>
      </c>
      <c r="X445" t="str">
        <f t="shared" si="207"/>
        <v/>
      </c>
      <c r="Y445" t="str">
        <f t="shared" si="208"/>
        <v/>
      </c>
      <c r="Z445" t="str">
        <f t="shared" si="217"/>
        <v/>
      </c>
      <c r="AA445" t="str">
        <f t="shared" si="209"/>
        <v/>
      </c>
      <c r="AB445" t="str">
        <f t="shared" si="210"/>
        <v/>
      </c>
      <c r="AC445" t="str">
        <f t="shared" si="211"/>
        <v/>
      </c>
      <c r="AD445" t="str">
        <f t="shared" si="212"/>
        <v/>
      </c>
      <c r="AE445" t="str">
        <f t="shared" si="213"/>
        <v/>
      </c>
      <c r="AF445" t="str">
        <f t="shared" si="214"/>
        <v/>
      </c>
      <c r="AG445" t="str" cm="1">
        <f t="array" ref="AG445">IF(AJ445="","",IFERROR(RIGHT(AF445,LEN(AF445)-MAX(ISNUMBER(--MID(AF445,_xlfn.SEQUENCE(LEN(AF445)),1))*_xlfn.SEQUENCE(LEN(AF445)))),""))</f>
        <v/>
      </c>
      <c r="AH445" t="str">
        <f t="shared" si="215"/>
        <v/>
      </c>
      <c r="AI445" s="27"/>
    </row>
    <row r="446" spans="2:35" ht="14.4">
      <c r="B446" t="str">
        <f>IF(
  ISBLANK(AJ446),
  "",
  IF(
    LEFT(AF446,1)="S",
    _xlfn.XLOOKUP(LEFT(AF446,3),'MKT name rule'!$B$2:$B$522,'MKT name rule'!$C$2:$C$522,"Not found") &amp; " " &amp; AF446,
    _xlfn.XLOOKUP(LEFT(AF446,3),'MKT name rule'!$B$2:$B$522,'MKT name rule'!$C$2:$C$522,"Not found") &amp; " " &amp; AH446
  )
)</f>
        <v/>
      </c>
      <c r="C446" t="str">
        <f t="shared" si="187"/>
        <v/>
      </c>
      <c r="D446" s="20" t="str">
        <f t="shared" si="188"/>
        <v/>
      </c>
      <c r="E446" s="20" t="str">
        <f t="shared" si="189"/>
        <v/>
      </c>
      <c r="F446" t="str">
        <f t="shared" si="216"/>
        <v/>
      </c>
      <c r="G446" t="str">
        <f t="shared" si="190"/>
        <v/>
      </c>
      <c r="H446" t="str">
        <f t="shared" si="191"/>
        <v/>
      </c>
      <c r="I446" t="str">
        <f t="shared" si="192"/>
        <v/>
      </c>
      <c r="J446" t="str">
        <f t="shared" si="193"/>
        <v/>
      </c>
      <c r="K446" t="str">
        <f t="shared" si="194"/>
        <v/>
      </c>
      <c r="L446" t="str">
        <f t="shared" si="195"/>
        <v/>
      </c>
      <c r="M446" t="str">
        <f t="shared" si="196"/>
        <v/>
      </c>
      <c r="N446" t="str">
        <f t="shared" si="197"/>
        <v/>
      </c>
      <c r="O446" t="str">
        <f t="shared" si="198"/>
        <v/>
      </c>
      <c r="P446" t="str">
        <f t="shared" si="199"/>
        <v/>
      </c>
      <c r="Q446" t="str">
        <f t="shared" si="200"/>
        <v/>
      </c>
      <c r="R446" t="str">
        <f t="shared" si="201"/>
        <v/>
      </c>
      <c r="S446" t="str">
        <f t="shared" si="202"/>
        <v/>
      </c>
      <c r="T446" t="str">
        <f t="shared" si="203"/>
        <v/>
      </c>
      <c r="U446" t="str">
        <f t="shared" si="204"/>
        <v/>
      </c>
      <c r="V446" t="str">
        <f t="shared" si="205"/>
        <v/>
      </c>
      <c r="W446" t="str">
        <f t="shared" si="206"/>
        <v/>
      </c>
      <c r="X446" t="str">
        <f t="shared" si="207"/>
        <v/>
      </c>
      <c r="Y446" t="str">
        <f t="shared" si="208"/>
        <v/>
      </c>
      <c r="Z446" t="str">
        <f t="shared" si="217"/>
        <v/>
      </c>
      <c r="AA446" t="str">
        <f t="shared" si="209"/>
        <v/>
      </c>
      <c r="AB446" t="str">
        <f t="shared" si="210"/>
        <v/>
      </c>
      <c r="AC446" t="str">
        <f t="shared" si="211"/>
        <v/>
      </c>
      <c r="AD446" t="str">
        <f t="shared" si="212"/>
        <v/>
      </c>
      <c r="AE446" t="str">
        <f t="shared" si="213"/>
        <v/>
      </c>
      <c r="AF446" t="str">
        <f t="shared" si="214"/>
        <v/>
      </c>
      <c r="AG446" t="str" cm="1">
        <f t="array" ref="AG446">IF(AJ446="","",IFERROR(RIGHT(AF446,LEN(AF446)-MAX(ISNUMBER(--MID(AF446,_xlfn.SEQUENCE(LEN(AF446)),1))*_xlfn.SEQUENCE(LEN(AF446)))),""))</f>
        <v/>
      </c>
      <c r="AH446" t="str">
        <f t="shared" si="215"/>
        <v/>
      </c>
      <c r="AI446" s="27"/>
    </row>
    <row r="447" spans="2:35" ht="14.4">
      <c r="B447" t="str">
        <f>IF(
  ISBLANK(AJ447),
  "",
  IF(
    LEFT(AF447,1)="S",
    _xlfn.XLOOKUP(LEFT(AF447,3),'MKT name rule'!$B$2:$B$522,'MKT name rule'!$C$2:$C$522,"Not found") &amp; " " &amp; AF447,
    _xlfn.XLOOKUP(LEFT(AF447,3),'MKT name rule'!$B$2:$B$522,'MKT name rule'!$C$2:$C$522,"Not found") &amp; " " &amp; AH447
  )
)</f>
        <v/>
      </c>
      <c r="C447" t="str">
        <f t="shared" si="187"/>
        <v/>
      </c>
      <c r="D447" s="20" t="str">
        <f t="shared" si="188"/>
        <v/>
      </c>
      <c r="E447" s="20" t="str">
        <f t="shared" si="189"/>
        <v/>
      </c>
      <c r="F447" t="str">
        <f t="shared" si="216"/>
        <v/>
      </c>
      <c r="G447" t="str">
        <f t="shared" si="190"/>
        <v/>
      </c>
      <c r="H447" t="str">
        <f t="shared" si="191"/>
        <v/>
      </c>
      <c r="I447" t="str">
        <f t="shared" si="192"/>
        <v/>
      </c>
      <c r="J447" t="str">
        <f t="shared" si="193"/>
        <v/>
      </c>
      <c r="K447" t="str">
        <f t="shared" si="194"/>
        <v/>
      </c>
      <c r="L447" t="str">
        <f t="shared" si="195"/>
        <v/>
      </c>
      <c r="M447" t="str">
        <f t="shared" si="196"/>
        <v/>
      </c>
      <c r="N447" t="str">
        <f t="shared" si="197"/>
        <v/>
      </c>
      <c r="O447" t="str">
        <f t="shared" si="198"/>
        <v/>
      </c>
      <c r="P447" t="str">
        <f t="shared" si="199"/>
        <v/>
      </c>
      <c r="Q447" t="str">
        <f t="shared" si="200"/>
        <v/>
      </c>
      <c r="R447" t="str">
        <f t="shared" si="201"/>
        <v/>
      </c>
      <c r="S447" t="str">
        <f t="shared" si="202"/>
        <v/>
      </c>
      <c r="T447" t="str">
        <f t="shared" si="203"/>
        <v/>
      </c>
      <c r="U447" t="str">
        <f t="shared" si="204"/>
        <v/>
      </c>
      <c r="V447" t="str">
        <f t="shared" si="205"/>
        <v/>
      </c>
      <c r="W447" t="str">
        <f t="shared" si="206"/>
        <v/>
      </c>
      <c r="X447" t="str">
        <f t="shared" si="207"/>
        <v/>
      </c>
      <c r="Y447" t="str">
        <f t="shared" si="208"/>
        <v/>
      </c>
      <c r="Z447" t="str">
        <f t="shared" si="217"/>
        <v/>
      </c>
      <c r="AA447" t="str">
        <f t="shared" si="209"/>
        <v/>
      </c>
      <c r="AB447" t="str">
        <f t="shared" si="210"/>
        <v/>
      </c>
      <c r="AC447" t="str">
        <f t="shared" si="211"/>
        <v/>
      </c>
      <c r="AD447" t="str">
        <f t="shared" si="212"/>
        <v/>
      </c>
      <c r="AE447" t="str">
        <f t="shared" si="213"/>
        <v/>
      </c>
      <c r="AF447" t="str">
        <f t="shared" si="214"/>
        <v/>
      </c>
      <c r="AG447" t="str" cm="1">
        <f t="array" ref="AG447">IF(AJ447="","",IFERROR(RIGHT(AF447,LEN(AF447)-MAX(ISNUMBER(--MID(AF447,_xlfn.SEQUENCE(LEN(AF447)),1))*_xlfn.SEQUENCE(LEN(AF447)))),""))</f>
        <v/>
      </c>
      <c r="AH447" t="str">
        <f t="shared" si="215"/>
        <v/>
      </c>
      <c r="AI447" s="27"/>
    </row>
    <row r="448" spans="2:35" ht="14.4">
      <c r="B448" t="str">
        <f>IF(
  ISBLANK(AJ448),
  "",
  IF(
    LEFT(AF448,1)="S",
    _xlfn.XLOOKUP(LEFT(AF448,3),'MKT name rule'!$B$2:$B$522,'MKT name rule'!$C$2:$C$522,"Not found") &amp; " " &amp; AF448,
    _xlfn.XLOOKUP(LEFT(AF448,3),'MKT name rule'!$B$2:$B$522,'MKT name rule'!$C$2:$C$522,"Not found") &amp; " " &amp; AH448
  )
)</f>
        <v/>
      </c>
      <c r="C448" t="str">
        <f t="shared" si="187"/>
        <v/>
      </c>
      <c r="D448" s="20" t="str">
        <f t="shared" si="188"/>
        <v/>
      </c>
      <c r="E448" s="20" t="str">
        <f t="shared" si="189"/>
        <v/>
      </c>
      <c r="F448" t="str">
        <f t="shared" si="216"/>
        <v/>
      </c>
      <c r="G448" t="str">
        <f t="shared" si="190"/>
        <v/>
      </c>
      <c r="H448" t="str">
        <f t="shared" si="191"/>
        <v/>
      </c>
      <c r="I448" t="str">
        <f t="shared" si="192"/>
        <v/>
      </c>
      <c r="J448" t="str">
        <f t="shared" si="193"/>
        <v/>
      </c>
      <c r="K448" t="str">
        <f t="shared" si="194"/>
        <v/>
      </c>
      <c r="L448" t="str">
        <f t="shared" si="195"/>
        <v/>
      </c>
      <c r="M448" t="str">
        <f t="shared" si="196"/>
        <v/>
      </c>
      <c r="N448" t="str">
        <f t="shared" si="197"/>
        <v/>
      </c>
      <c r="O448" t="str">
        <f t="shared" si="198"/>
        <v/>
      </c>
      <c r="P448" t="str">
        <f t="shared" si="199"/>
        <v/>
      </c>
      <c r="Q448" t="str">
        <f t="shared" si="200"/>
        <v/>
      </c>
      <c r="R448" t="str">
        <f t="shared" si="201"/>
        <v/>
      </c>
      <c r="S448" t="str">
        <f t="shared" si="202"/>
        <v/>
      </c>
      <c r="T448" t="str">
        <f t="shared" si="203"/>
        <v/>
      </c>
      <c r="U448" t="str">
        <f t="shared" si="204"/>
        <v/>
      </c>
      <c r="V448" t="str">
        <f t="shared" si="205"/>
        <v/>
      </c>
      <c r="W448" t="str">
        <f t="shared" si="206"/>
        <v/>
      </c>
      <c r="X448" t="str">
        <f t="shared" si="207"/>
        <v/>
      </c>
      <c r="Y448" t="str">
        <f t="shared" si="208"/>
        <v/>
      </c>
      <c r="Z448" t="str">
        <f t="shared" si="217"/>
        <v/>
      </c>
      <c r="AA448" t="str">
        <f t="shared" si="209"/>
        <v/>
      </c>
      <c r="AB448" t="str">
        <f t="shared" si="210"/>
        <v/>
      </c>
      <c r="AC448" t="str">
        <f t="shared" si="211"/>
        <v/>
      </c>
      <c r="AD448" t="str">
        <f t="shared" si="212"/>
        <v/>
      </c>
      <c r="AE448" t="str">
        <f t="shared" si="213"/>
        <v/>
      </c>
      <c r="AF448" t="str">
        <f t="shared" si="214"/>
        <v/>
      </c>
      <c r="AG448" t="str" cm="1">
        <f t="array" ref="AG448">IF(AJ448="","",IFERROR(RIGHT(AF448,LEN(AF448)-MAX(ISNUMBER(--MID(AF448,_xlfn.SEQUENCE(LEN(AF448)),1))*_xlfn.SEQUENCE(LEN(AF448)))),""))</f>
        <v/>
      </c>
      <c r="AH448" t="str">
        <f t="shared" si="215"/>
        <v/>
      </c>
      <c r="AI448" s="27"/>
    </row>
    <row r="449" spans="2:35" ht="14.4">
      <c r="B449" t="str">
        <f>IF(
  ISBLANK(AJ449),
  "",
  IF(
    LEFT(AF449,1)="S",
    _xlfn.XLOOKUP(LEFT(AF449,3),'MKT name rule'!$B$2:$B$522,'MKT name rule'!$C$2:$C$522,"Not found") &amp; " " &amp; AF449,
    _xlfn.XLOOKUP(LEFT(AF449,3),'MKT name rule'!$B$2:$B$522,'MKT name rule'!$C$2:$C$522,"Not found") &amp; " " &amp; AH449
  )
)</f>
        <v/>
      </c>
      <c r="C449" t="str">
        <f t="shared" si="187"/>
        <v/>
      </c>
      <c r="D449" s="20" t="str">
        <f t="shared" si="188"/>
        <v/>
      </c>
      <c r="E449" s="20" t="str">
        <f t="shared" si="189"/>
        <v/>
      </c>
      <c r="F449" t="str">
        <f t="shared" si="216"/>
        <v/>
      </c>
      <c r="G449" t="str">
        <f t="shared" si="190"/>
        <v/>
      </c>
      <c r="H449" t="str">
        <f t="shared" si="191"/>
        <v/>
      </c>
      <c r="I449" t="str">
        <f t="shared" si="192"/>
        <v/>
      </c>
      <c r="J449" t="str">
        <f t="shared" si="193"/>
        <v/>
      </c>
      <c r="K449" t="str">
        <f t="shared" si="194"/>
        <v/>
      </c>
      <c r="L449" t="str">
        <f t="shared" si="195"/>
        <v/>
      </c>
      <c r="M449" t="str">
        <f t="shared" si="196"/>
        <v/>
      </c>
      <c r="N449" t="str">
        <f t="shared" si="197"/>
        <v/>
      </c>
      <c r="O449" t="str">
        <f t="shared" si="198"/>
        <v/>
      </c>
      <c r="P449" t="str">
        <f t="shared" si="199"/>
        <v/>
      </c>
      <c r="Q449" t="str">
        <f t="shared" si="200"/>
        <v/>
      </c>
      <c r="R449" t="str">
        <f t="shared" si="201"/>
        <v/>
      </c>
      <c r="S449" t="str">
        <f t="shared" si="202"/>
        <v/>
      </c>
      <c r="T449" t="str">
        <f t="shared" si="203"/>
        <v/>
      </c>
      <c r="U449" t="str">
        <f t="shared" si="204"/>
        <v/>
      </c>
      <c r="V449" t="str">
        <f t="shared" si="205"/>
        <v/>
      </c>
      <c r="W449" t="str">
        <f t="shared" si="206"/>
        <v/>
      </c>
      <c r="X449" t="str">
        <f t="shared" si="207"/>
        <v/>
      </c>
      <c r="Y449" t="str">
        <f t="shared" si="208"/>
        <v/>
      </c>
      <c r="Z449" t="str">
        <f t="shared" si="217"/>
        <v/>
      </c>
      <c r="AA449" t="str">
        <f t="shared" si="209"/>
        <v/>
      </c>
      <c r="AB449" t="str">
        <f t="shared" si="210"/>
        <v/>
      </c>
      <c r="AC449" t="str">
        <f t="shared" si="211"/>
        <v/>
      </c>
      <c r="AD449" t="str">
        <f t="shared" si="212"/>
        <v/>
      </c>
      <c r="AE449" t="str">
        <f t="shared" si="213"/>
        <v/>
      </c>
      <c r="AF449" t="str">
        <f t="shared" si="214"/>
        <v/>
      </c>
      <c r="AG449" t="str" cm="1">
        <f t="array" ref="AG449">IF(AJ449="","",IFERROR(RIGHT(AF449,LEN(AF449)-MAX(ISNUMBER(--MID(AF449,_xlfn.SEQUENCE(LEN(AF449)),1))*_xlfn.SEQUENCE(LEN(AF449)))),""))</f>
        <v/>
      </c>
      <c r="AH449" t="str">
        <f t="shared" si="215"/>
        <v/>
      </c>
      <c r="AI449" s="27"/>
    </row>
    <row r="450" spans="2:35" ht="14.4">
      <c r="B450" t="str">
        <f>IF(
  ISBLANK(AJ450),
  "",
  IF(
    LEFT(AF450,1)="S",
    _xlfn.XLOOKUP(LEFT(AF450,3),'MKT name rule'!$B$2:$B$522,'MKT name rule'!$C$2:$C$522,"Not found") &amp; " " &amp; AF450,
    _xlfn.XLOOKUP(LEFT(AF450,3),'MKT name rule'!$B$2:$B$522,'MKT name rule'!$C$2:$C$522,"Not found") &amp; " " &amp; AH450
  )
)</f>
        <v/>
      </c>
      <c r="C450" t="str">
        <f t="shared" ref="C450:C500" si="218">IF(ISBLANK(A450), "", AJ450)</f>
        <v/>
      </c>
      <c r="D450" s="20" t="str">
        <f t="shared" ref="D450:D500" si="219">IF(ISBLANK(A450),"",B450&amp;" ("&amp;Y450&amp;"/"&amp;AB450&amp;"/"&amp;AC450&amp;AA450&amp;"/"&amp;Z450&amp;"/"&amp;AF450&amp;")")</f>
        <v/>
      </c>
      <c r="E450" s="20" t="str">
        <f t="shared" ref="E450:E500" si="220">IF(
  ISBLANK(A450),
  "",
  TRIM(SUBSTITUTE(
    SUBSTITUTE(
      SUBSTITUTE(
        SUBSTITUTE(V450, CHAR(10), ""),
        MID(V450, FIND("(", V450), FIND(")", V450) - FIND("(", V450) + 1),
        ""
      ),
      "Processor", ""
    ),
    "N/A", ""
  ))
)</f>
        <v/>
      </c>
      <c r="F450" t="str">
        <f t="shared" si="216"/>
        <v/>
      </c>
      <c r="G450" t="str">
        <f t="shared" ref="G450:G500" si="221">IF(ISBLANK(A450),"",IF(ISNUMBER(SEARCH("Windows 11 Home",AP450)),"Windows 11 Home",IF(ISNUMBER(SEARCH("Windows 11 Pro",AP450)),"Windows 11 Pro",IF(ISNUMBER(SEARCH("Chrome",AP450)),"ChromeOS",""))))</f>
        <v/>
      </c>
      <c r="H450" t="str">
        <f t="shared" ref="H450:H500" si="222">IF(
  ISBLANK(A450),
  "",
  IF(ISNUMBER(SEARCH("Office", AQ450)), AQ450, "Not Included")
)</f>
        <v/>
      </c>
      <c r="I450" t="str">
        <f t="shared" ref="I450:I500" si="223">IF(ISBLANK(A450), "", "21.5""")</f>
        <v/>
      </c>
      <c r="J450" t="str">
        <f t="shared" ref="J450:J500" si="224">IF(ISBLANK(A450),"","FHD (1920 x 1080) 16:9")</f>
        <v/>
      </c>
      <c r="K450" t="str">
        <f t="shared" ref="K450:K500" si="225">IF(ISBLANK(A450),"","250nits")</f>
        <v/>
      </c>
      <c r="L450" t="str">
        <f t="shared" ref="L450:L500" si="226">IF(ISBLANK(A450), "", AU450)</f>
        <v/>
      </c>
      <c r="M450" t="str">
        <f t="shared" ref="M450:M500" si="227">IF(ISBLANK(A450), "", AZ450)</f>
        <v/>
      </c>
      <c r="N450" t="str">
        <f t="shared" ref="N450:N500" si="228">IF(
  AND(LEN(TRIM(AD450))=0, LEN(TRIM(AE450))=0),
  "",
  IF(LEN(TRIM(AD450))&gt;0, "Front:" &amp; CHAR(10) &amp; AD450 &amp; CHAR(10) &amp; CHAR(10), "") &amp;
  IF(LEN(TRIM(AE450))&gt;0, "Rear:" &amp; CHAR(10) &amp; AE450, "")
)</f>
        <v/>
      </c>
      <c r="O450" t="str">
        <f t="shared" ref="O450:O500" si="229">IF(ISBLANK(A450), "", _xlfn.TEXTBEFORE(BN450, " ("))</f>
        <v/>
      </c>
      <c r="P450" t="str">
        <f t="shared" ref="P450:P500" si="230">IF(ISBLANK(A450), "", _xlfn.TEXTBEFORE(BM450, " ("))</f>
        <v/>
      </c>
      <c r="Q450" t="str">
        <f t="shared" ref="Q450:Q500" si="231">IF(ISBLANK(A450), "", BJ450)</f>
        <v/>
      </c>
      <c r="R450" t="str">
        <f t="shared" ref="R450:R500" si="232">IF(ISBLANK(A450), "", BK450)</f>
        <v/>
      </c>
      <c r="S450" t="str">
        <f t="shared" ref="S450:S500" si="233">IF(ISBLANK(A450),"","No Battery")</f>
        <v/>
      </c>
      <c r="T450" t="str">
        <f t="shared" ref="T450:T500" si="234">IF(ISBLANK(A450), "", IFERROR(_xlfn.TEXTBEFORE(BE450, " power"), "Not Found"))</f>
        <v/>
      </c>
      <c r="U450" t="str">
        <f t="shared" ref="U450:U500" si="235">IF(ISBLANK(A450), "", IF(BQ450 = "N/A", "", BQ450))</f>
        <v/>
      </c>
      <c r="V450" t="str">
        <f t="shared" ref="V450:V500" si="236">IF(ISBLANK(A450), "", AR450)</f>
        <v/>
      </c>
      <c r="W450" t="str">
        <f t="shared" ref="W450:W500" si="237">IF(
  ISBLANK(A450),
  "",
  LEFT(V450, SEARCH("processor", LOWER(V450)) - 1) &amp;
  MID(V450, SEARCH("processor", LOWER(V450)) + 10, FIND(" ", MID(V450, SEARCH("processor", LOWER(V450)) + 10, 20)) - 1)
)</f>
        <v/>
      </c>
      <c r="X450" t="str">
        <f t="shared" ref="X450:X500" si="238">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00" si="239">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si="217"/>
        <v/>
      </c>
      <c r="AA450" t="str">
        <f t="shared" ref="AA450:AA500" si="240">IF(
  ISBLANK(F450),
  "",
  IF(
    ISNUMBER(SEARCH("RTX", F450)),
    "/" &amp; LEFT(MID(F450, SEARCH("RTX", F450), 15),
               IFERROR(SEARCH(" ", MID(F450, SEARCH("RTX", F450), 15), 6) - 1, 15)),
    ""
  )
)</f>
        <v/>
      </c>
      <c r="AB450" t="str">
        <f t="shared" ref="AB450:AB500" si="241">IF(
  ISBLANK(A450),
  "",
  LEFT(L450, FIND(" ", L450) - 1)
)</f>
        <v/>
      </c>
      <c r="AC450" t="str">
        <f t="shared" ref="AC450:AC500" si="242">IF(ISBLANK(A450),"",LEFT(M450,FIND(" ",M450)-1))</f>
        <v/>
      </c>
      <c r="AD450" t="str">
        <f t="shared" ref="AD450:AD500" si="243">IF(ISBLANK(A450), "", BF450)</f>
        <v/>
      </c>
      <c r="AE450" t="str">
        <f t="shared" ref="AE450:AE500" si="244">IF(ISBLANK(A450), "", BG450)</f>
        <v/>
      </c>
      <c r="AF450" t="str">
        <f t="shared" ref="AF450:AF500" si="245">IF(ISBLANK(A450),"",IFERROR(_xlfn.TEXTBEFORE(A450, "-"), A450))</f>
        <v/>
      </c>
      <c r="AG450" t="str" cm="1">
        <f t="array" ref="AG450">IF(AJ450="","",IFERROR(RIGHT(AF450,LEN(AF450)-MAX(ISNUMBER(--MID(AF450,_xlfn.SEQUENCE(LEN(AF450)),1))*_xlfn.SEQUENCE(LEN(AF450)))),""))</f>
        <v/>
      </c>
      <c r="AH450" t="str">
        <f t="shared" ref="AH450:AH500" si="246">IF(ISBLANK(AJ450),"",IF(AG450="SE", "SFF",
 IF(AG450="SER", "SFF",
 IF(OR(AG450="MER", AG450="MV"), "Mini Tower",
 IF(AG450="TE", "Tower",
 "Nope")))))</f>
        <v/>
      </c>
      <c r="AI450" s="27"/>
    </row>
    <row r="451" spans="2:35" ht="14.4">
      <c r="B451" t="str">
        <f>IF(
  ISBLANK(AJ451),
  "",
  IF(
    LEFT(AF451,1)="S",
    _xlfn.XLOOKUP(LEFT(AF451,3),'MKT name rule'!$B$2:$B$522,'MKT name rule'!$C$2:$C$522,"Not found") &amp; " " &amp; AF451,
    _xlfn.XLOOKUP(LEFT(AF451,3),'MKT name rule'!$B$2:$B$522,'MKT name rule'!$C$2:$C$522,"Not found") &amp; " " &amp; AH451
  )
)</f>
        <v/>
      </c>
      <c r="C451" t="str">
        <f t="shared" si="218"/>
        <v/>
      </c>
      <c r="D451" s="20" t="str">
        <f t="shared" si="219"/>
        <v/>
      </c>
      <c r="E451" s="20" t="str">
        <f t="shared" si="220"/>
        <v/>
      </c>
      <c r="F451" t="str">
        <f t="shared" ref="F451:F500" si="247">IF(ISBLANK(AK451), "", IF(OR(AX451="", AX451=0), AY451, AX451))</f>
        <v/>
      </c>
      <c r="G451" t="str">
        <f t="shared" si="221"/>
        <v/>
      </c>
      <c r="H451" t="str">
        <f t="shared" si="222"/>
        <v/>
      </c>
      <c r="I451" t="str">
        <f t="shared" si="223"/>
        <v/>
      </c>
      <c r="J451" t="str">
        <f t="shared" si="224"/>
        <v/>
      </c>
      <c r="K451" t="str">
        <f t="shared" si="225"/>
        <v/>
      </c>
      <c r="L451" t="str">
        <f t="shared" si="226"/>
        <v/>
      </c>
      <c r="M451" t="str">
        <f t="shared" si="227"/>
        <v/>
      </c>
      <c r="N451" t="str">
        <f t="shared" si="228"/>
        <v/>
      </c>
      <c r="O451" t="str">
        <f t="shared" si="229"/>
        <v/>
      </c>
      <c r="P451" t="str">
        <f t="shared" si="230"/>
        <v/>
      </c>
      <c r="Q451" t="str">
        <f t="shared" si="231"/>
        <v/>
      </c>
      <c r="R451" t="str">
        <f t="shared" si="232"/>
        <v/>
      </c>
      <c r="S451" t="str">
        <f t="shared" si="233"/>
        <v/>
      </c>
      <c r="T451" t="str">
        <f t="shared" si="234"/>
        <v/>
      </c>
      <c r="U451" t="str">
        <f t="shared" si="235"/>
        <v/>
      </c>
      <c r="V451" t="str">
        <f t="shared" si="236"/>
        <v/>
      </c>
      <c r="W451" t="str">
        <f t="shared" si="237"/>
        <v/>
      </c>
      <c r="X451" t="str">
        <f t="shared" si="238"/>
        <v/>
      </c>
      <c r="Y451" t="str">
        <f t="shared" si="239"/>
        <v/>
      </c>
      <c r="Z451" t="str">
        <f t="shared" ref="Z451:Z500" si="248">IF(ISBLANK(A451), "",SUBSTITUTE(G451, "Windows", "Win"))</f>
        <v/>
      </c>
      <c r="AA451" t="str">
        <f t="shared" si="240"/>
        <v/>
      </c>
      <c r="AB451" t="str">
        <f t="shared" si="241"/>
        <v/>
      </c>
      <c r="AC451" t="str">
        <f t="shared" si="242"/>
        <v/>
      </c>
      <c r="AD451" t="str">
        <f t="shared" si="243"/>
        <v/>
      </c>
      <c r="AE451" t="str">
        <f t="shared" si="244"/>
        <v/>
      </c>
      <c r="AF451" t="str">
        <f t="shared" si="245"/>
        <v/>
      </c>
      <c r="AG451" t="str" cm="1">
        <f t="array" ref="AG451">IF(AJ451="","",IFERROR(RIGHT(AF451,LEN(AF451)-MAX(ISNUMBER(--MID(AF451,_xlfn.SEQUENCE(LEN(AF451)),1))*_xlfn.SEQUENCE(LEN(AF451)))),""))</f>
        <v/>
      </c>
      <c r="AH451" t="str">
        <f t="shared" si="246"/>
        <v/>
      </c>
      <c r="AI451" s="27"/>
    </row>
    <row r="452" spans="2:35" ht="14.4">
      <c r="B452" t="str">
        <f>IF(
  ISBLANK(AJ452),
  "",
  IF(
    LEFT(AF452,1)="S",
    _xlfn.XLOOKUP(LEFT(AF452,3),'MKT name rule'!$B$2:$B$522,'MKT name rule'!$C$2:$C$522,"Not found") &amp; " " &amp; AF452,
    _xlfn.XLOOKUP(LEFT(AF452,3),'MKT name rule'!$B$2:$B$522,'MKT name rule'!$C$2:$C$522,"Not found") &amp; " " &amp; AH452
  )
)</f>
        <v/>
      </c>
      <c r="C452" t="str">
        <f t="shared" si="218"/>
        <v/>
      </c>
      <c r="D452" s="20" t="str">
        <f t="shared" si="219"/>
        <v/>
      </c>
      <c r="E452" s="20" t="str">
        <f t="shared" si="220"/>
        <v/>
      </c>
      <c r="F452" t="str">
        <f t="shared" si="247"/>
        <v/>
      </c>
      <c r="G452" t="str">
        <f t="shared" si="221"/>
        <v/>
      </c>
      <c r="H452" t="str">
        <f t="shared" si="222"/>
        <v/>
      </c>
      <c r="I452" t="str">
        <f t="shared" si="223"/>
        <v/>
      </c>
      <c r="J452" t="str">
        <f t="shared" si="224"/>
        <v/>
      </c>
      <c r="K452" t="str">
        <f t="shared" si="225"/>
        <v/>
      </c>
      <c r="L452" t="str">
        <f t="shared" si="226"/>
        <v/>
      </c>
      <c r="M452" t="str">
        <f t="shared" si="227"/>
        <v/>
      </c>
      <c r="N452" t="str">
        <f t="shared" si="228"/>
        <v/>
      </c>
      <c r="O452" t="str">
        <f t="shared" si="229"/>
        <v/>
      </c>
      <c r="P452" t="str">
        <f t="shared" si="230"/>
        <v/>
      </c>
      <c r="Q452" t="str">
        <f t="shared" si="231"/>
        <v/>
      </c>
      <c r="R452" t="str">
        <f t="shared" si="232"/>
        <v/>
      </c>
      <c r="S452" t="str">
        <f t="shared" si="233"/>
        <v/>
      </c>
      <c r="T452" t="str">
        <f t="shared" si="234"/>
        <v/>
      </c>
      <c r="U452" t="str">
        <f t="shared" si="235"/>
        <v/>
      </c>
      <c r="V452" t="str">
        <f t="shared" si="236"/>
        <v/>
      </c>
      <c r="W452" t="str">
        <f t="shared" si="237"/>
        <v/>
      </c>
      <c r="X452" t="str">
        <f t="shared" si="238"/>
        <v/>
      </c>
      <c r="Y452" t="str">
        <f t="shared" si="239"/>
        <v/>
      </c>
      <c r="Z452" t="str">
        <f t="shared" si="248"/>
        <v/>
      </c>
      <c r="AA452" t="str">
        <f t="shared" si="240"/>
        <v/>
      </c>
      <c r="AB452" t="str">
        <f t="shared" si="241"/>
        <v/>
      </c>
      <c r="AC452" t="str">
        <f t="shared" si="242"/>
        <v/>
      </c>
      <c r="AD452" t="str">
        <f t="shared" si="243"/>
        <v/>
      </c>
      <c r="AE452" t="str">
        <f t="shared" si="244"/>
        <v/>
      </c>
      <c r="AF452" t="str">
        <f t="shared" si="245"/>
        <v/>
      </c>
      <c r="AG452" t="str" cm="1">
        <f t="array" ref="AG452">IF(AJ452="","",IFERROR(RIGHT(AF452,LEN(AF452)-MAX(ISNUMBER(--MID(AF452,_xlfn.SEQUENCE(LEN(AF452)),1))*_xlfn.SEQUENCE(LEN(AF452)))),""))</f>
        <v/>
      </c>
      <c r="AH452" t="str">
        <f t="shared" si="246"/>
        <v/>
      </c>
      <c r="AI452" s="27"/>
    </row>
    <row r="453" spans="2:35" ht="14.4">
      <c r="B453" t="str">
        <f>IF(
  ISBLANK(AJ453),
  "",
  IF(
    LEFT(AF453,1)="S",
    _xlfn.XLOOKUP(LEFT(AF453,3),'MKT name rule'!$B$2:$B$522,'MKT name rule'!$C$2:$C$522,"Not found") &amp; " " &amp; AF453,
    _xlfn.XLOOKUP(LEFT(AF453,3),'MKT name rule'!$B$2:$B$522,'MKT name rule'!$C$2:$C$522,"Not found") &amp; " " &amp; AH453
  )
)</f>
        <v/>
      </c>
      <c r="C453" t="str">
        <f t="shared" si="218"/>
        <v/>
      </c>
      <c r="D453" s="20" t="str">
        <f t="shared" si="219"/>
        <v/>
      </c>
      <c r="E453" s="20" t="str">
        <f t="shared" si="220"/>
        <v/>
      </c>
      <c r="F453" t="str">
        <f t="shared" si="247"/>
        <v/>
      </c>
      <c r="G453" t="str">
        <f t="shared" si="221"/>
        <v/>
      </c>
      <c r="H453" t="str">
        <f t="shared" si="222"/>
        <v/>
      </c>
      <c r="I453" t="str">
        <f t="shared" si="223"/>
        <v/>
      </c>
      <c r="J453" t="str">
        <f t="shared" si="224"/>
        <v/>
      </c>
      <c r="K453" t="str">
        <f t="shared" si="225"/>
        <v/>
      </c>
      <c r="L453" t="str">
        <f t="shared" si="226"/>
        <v/>
      </c>
      <c r="M453" t="str">
        <f t="shared" si="227"/>
        <v/>
      </c>
      <c r="N453" t="str">
        <f t="shared" si="228"/>
        <v/>
      </c>
      <c r="O453" t="str">
        <f t="shared" si="229"/>
        <v/>
      </c>
      <c r="P453" t="str">
        <f t="shared" si="230"/>
        <v/>
      </c>
      <c r="Q453" t="str">
        <f t="shared" si="231"/>
        <v/>
      </c>
      <c r="R453" t="str">
        <f t="shared" si="232"/>
        <v/>
      </c>
      <c r="S453" t="str">
        <f t="shared" si="233"/>
        <v/>
      </c>
      <c r="T453" t="str">
        <f t="shared" si="234"/>
        <v/>
      </c>
      <c r="U453" t="str">
        <f t="shared" si="235"/>
        <v/>
      </c>
      <c r="V453" t="str">
        <f t="shared" si="236"/>
        <v/>
      </c>
      <c r="W453" t="str">
        <f t="shared" si="237"/>
        <v/>
      </c>
      <c r="X453" t="str">
        <f t="shared" si="238"/>
        <v/>
      </c>
      <c r="Y453" t="str">
        <f t="shared" si="239"/>
        <v/>
      </c>
      <c r="Z453" t="str">
        <f t="shared" si="248"/>
        <v/>
      </c>
      <c r="AA453" t="str">
        <f t="shared" si="240"/>
        <v/>
      </c>
      <c r="AB453" t="str">
        <f t="shared" si="241"/>
        <v/>
      </c>
      <c r="AC453" t="str">
        <f t="shared" si="242"/>
        <v/>
      </c>
      <c r="AD453" t="str">
        <f t="shared" si="243"/>
        <v/>
      </c>
      <c r="AE453" t="str">
        <f t="shared" si="244"/>
        <v/>
      </c>
      <c r="AF453" t="str">
        <f t="shared" si="245"/>
        <v/>
      </c>
      <c r="AG453" t="str" cm="1">
        <f t="array" ref="AG453">IF(AJ453="","",IFERROR(RIGHT(AF453,LEN(AF453)-MAX(ISNUMBER(--MID(AF453,_xlfn.SEQUENCE(LEN(AF453)),1))*_xlfn.SEQUENCE(LEN(AF453)))),""))</f>
        <v/>
      </c>
      <c r="AH453" t="str">
        <f t="shared" si="246"/>
        <v/>
      </c>
      <c r="AI453" s="27"/>
    </row>
    <row r="454" spans="2:35" ht="14.4">
      <c r="B454" t="str">
        <f>IF(
  ISBLANK(AJ454),
  "",
  IF(
    LEFT(AF454,1)="S",
    _xlfn.XLOOKUP(LEFT(AF454,3),'MKT name rule'!$B$2:$B$522,'MKT name rule'!$C$2:$C$522,"Not found") &amp; " " &amp; AF454,
    _xlfn.XLOOKUP(LEFT(AF454,3),'MKT name rule'!$B$2:$B$522,'MKT name rule'!$C$2:$C$522,"Not found") &amp; " " &amp; AH454
  )
)</f>
        <v/>
      </c>
      <c r="C454" t="str">
        <f t="shared" si="218"/>
        <v/>
      </c>
      <c r="D454" s="20" t="str">
        <f t="shared" si="219"/>
        <v/>
      </c>
      <c r="E454" s="20" t="str">
        <f t="shared" si="220"/>
        <v/>
      </c>
      <c r="F454" t="str">
        <f t="shared" si="247"/>
        <v/>
      </c>
      <c r="G454" t="str">
        <f t="shared" si="221"/>
        <v/>
      </c>
      <c r="H454" t="str">
        <f t="shared" si="222"/>
        <v/>
      </c>
      <c r="I454" t="str">
        <f t="shared" si="223"/>
        <v/>
      </c>
      <c r="J454" t="str">
        <f t="shared" si="224"/>
        <v/>
      </c>
      <c r="K454" t="str">
        <f t="shared" si="225"/>
        <v/>
      </c>
      <c r="L454" t="str">
        <f t="shared" si="226"/>
        <v/>
      </c>
      <c r="M454" t="str">
        <f t="shared" si="227"/>
        <v/>
      </c>
      <c r="N454" t="str">
        <f t="shared" si="228"/>
        <v/>
      </c>
      <c r="O454" t="str">
        <f t="shared" si="229"/>
        <v/>
      </c>
      <c r="P454" t="str">
        <f t="shared" si="230"/>
        <v/>
      </c>
      <c r="Q454" t="str">
        <f t="shared" si="231"/>
        <v/>
      </c>
      <c r="R454" t="str">
        <f t="shared" si="232"/>
        <v/>
      </c>
      <c r="S454" t="str">
        <f t="shared" si="233"/>
        <v/>
      </c>
      <c r="T454" t="str">
        <f t="shared" si="234"/>
        <v/>
      </c>
      <c r="U454" t="str">
        <f t="shared" si="235"/>
        <v/>
      </c>
      <c r="V454" t="str">
        <f t="shared" si="236"/>
        <v/>
      </c>
      <c r="W454" t="str">
        <f t="shared" si="237"/>
        <v/>
      </c>
      <c r="X454" t="str">
        <f t="shared" si="238"/>
        <v/>
      </c>
      <c r="Y454" t="str">
        <f t="shared" si="239"/>
        <v/>
      </c>
      <c r="Z454" t="str">
        <f t="shared" si="248"/>
        <v/>
      </c>
      <c r="AA454" t="str">
        <f t="shared" si="240"/>
        <v/>
      </c>
      <c r="AB454" t="str">
        <f t="shared" si="241"/>
        <v/>
      </c>
      <c r="AC454" t="str">
        <f t="shared" si="242"/>
        <v/>
      </c>
      <c r="AD454" t="str">
        <f t="shared" si="243"/>
        <v/>
      </c>
      <c r="AE454" t="str">
        <f t="shared" si="244"/>
        <v/>
      </c>
      <c r="AF454" t="str">
        <f t="shared" si="245"/>
        <v/>
      </c>
      <c r="AG454" t="str" cm="1">
        <f t="array" ref="AG454">IF(AJ454="","",IFERROR(RIGHT(AF454,LEN(AF454)-MAX(ISNUMBER(--MID(AF454,_xlfn.SEQUENCE(LEN(AF454)),1))*_xlfn.SEQUENCE(LEN(AF454)))),""))</f>
        <v/>
      </c>
      <c r="AH454" t="str">
        <f t="shared" si="246"/>
        <v/>
      </c>
      <c r="AI454" s="27"/>
    </row>
    <row r="455" spans="2:35" ht="14.4">
      <c r="B455" t="str">
        <f>IF(
  ISBLANK(AJ455),
  "",
  IF(
    LEFT(AF455,1)="S",
    _xlfn.XLOOKUP(LEFT(AF455,3),'MKT name rule'!$B$2:$B$522,'MKT name rule'!$C$2:$C$522,"Not found") &amp; " " &amp; AF455,
    _xlfn.XLOOKUP(LEFT(AF455,3),'MKT name rule'!$B$2:$B$522,'MKT name rule'!$C$2:$C$522,"Not found") &amp; " " &amp; AH455
  )
)</f>
        <v/>
      </c>
      <c r="C455" t="str">
        <f t="shared" si="218"/>
        <v/>
      </c>
      <c r="D455" s="20" t="str">
        <f t="shared" si="219"/>
        <v/>
      </c>
      <c r="E455" s="20" t="str">
        <f t="shared" si="220"/>
        <v/>
      </c>
      <c r="F455" t="str">
        <f t="shared" si="247"/>
        <v/>
      </c>
      <c r="G455" t="str">
        <f t="shared" si="221"/>
        <v/>
      </c>
      <c r="H455" t="str">
        <f t="shared" si="222"/>
        <v/>
      </c>
      <c r="I455" t="str">
        <f t="shared" si="223"/>
        <v/>
      </c>
      <c r="J455" t="str">
        <f t="shared" si="224"/>
        <v/>
      </c>
      <c r="K455" t="str">
        <f t="shared" si="225"/>
        <v/>
      </c>
      <c r="L455" t="str">
        <f t="shared" si="226"/>
        <v/>
      </c>
      <c r="M455" t="str">
        <f t="shared" si="227"/>
        <v/>
      </c>
      <c r="N455" t="str">
        <f t="shared" si="228"/>
        <v/>
      </c>
      <c r="O455" t="str">
        <f t="shared" si="229"/>
        <v/>
      </c>
      <c r="P455" t="str">
        <f t="shared" si="230"/>
        <v/>
      </c>
      <c r="Q455" t="str">
        <f t="shared" si="231"/>
        <v/>
      </c>
      <c r="R455" t="str">
        <f t="shared" si="232"/>
        <v/>
      </c>
      <c r="S455" t="str">
        <f t="shared" si="233"/>
        <v/>
      </c>
      <c r="T455" t="str">
        <f t="shared" si="234"/>
        <v/>
      </c>
      <c r="U455" t="str">
        <f t="shared" si="235"/>
        <v/>
      </c>
      <c r="V455" t="str">
        <f t="shared" si="236"/>
        <v/>
      </c>
      <c r="W455" t="str">
        <f t="shared" si="237"/>
        <v/>
      </c>
      <c r="X455" t="str">
        <f t="shared" si="238"/>
        <v/>
      </c>
      <c r="Y455" t="str">
        <f t="shared" si="239"/>
        <v/>
      </c>
      <c r="Z455" t="str">
        <f t="shared" si="248"/>
        <v/>
      </c>
      <c r="AA455" t="str">
        <f t="shared" si="240"/>
        <v/>
      </c>
      <c r="AB455" t="str">
        <f t="shared" si="241"/>
        <v/>
      </c>
      <c r="AC455" t="str">
        <f t="shared" si="242"/>
        <v/>
      </c>
      <c r="AD455" t="str">
        <f t="shared" si="243"/>
        <v/>
      </c>
      <c r="AE455" t="str">
        <f t="shared" si="244"/>
        <v/>
      </c>
      <c r="AF455" t="str">
        <f t="shared" si="245"/>
        <v/>
      </c>
      <c r="AG455" t="str" cm="1">
        <f t="array" ref="AG455">IF(AJ455="","",IFERROR(RIGHT(AF455,LEN(AF455)-MAX(ISNUMBER(--MID(AF455,_xlfn.SEQUENCE(LEN(AF455)),1))*_xlfn.SEQUENCE(LEN(AF455)))),""))</f>
        <v/>
      </c>
      <c r="AH455" t="str">
        <f t="shared" si="246"/>
        <v/>
      </c>
      <c r="AI455" s="27"/>
    </row>
    <row r="456" spans="2:35" ht="14.4">
      <c r="B456" t="str">
        <f>IF(
  ISBLANK(AJ456),
  "",
  IF(
    LEFT(AF456,1)="S",
    _xlfn.XLOOKUP(LEFT(AF456,3),'MKT name rule'!$B$2:$B$522,'MKT name rule'!$C$2:$C$522,"Not found") &amp; " " &amp; AF456,
    _xlfn.XLOOKUP(LEFT(AF456,3),'MKT name rule'!$B$2:$B$522,'MKT name rule'!$C$2:$C$522,"Not found") &amp; " " &amp; AH456
  )
)</f>
        <v/>
      </c>
      <c r="C456" t="str">
        <f t="shared" si="218"/>
        <v/>
      </c>
      <c r="D456" s="20" t="str">
        <f t="shared" si="219"/>
        <v/>
      </c>
      <c r="E456" s="20" t="str">
        <f t="shared" si="220"/>
        <v/>
      </c>
      <c r="F456" t="str">
        <f t="shared" si="247"/>
        <v/>
      </c>
      <c r="G456" t="str">
        <f t="shared" si="221"/>
        <v/>
      </c>
      <c r="H456" t="str">
        <f t="shared" si="222"/>
        <v/>
      </c>
      <c r="I456" t="str">
        <f t="shared" si="223"/>
        <v/>
      </c>
      <c r="J456" t="str">
        <f t="shared" si="224"/>
        <v/>
      </c>
      <c r="K456" t="str">
        <f t="shared" si="225"/>
        <v/>
      </c>
      <c r="L456" t="str">
        <f t="shared" si="226"/>
        <v/>
      </c>
      <c r="M456" t="str">
        <f t="shared" si="227"/>
        <v/>
      </c>
      <c r="N456" t="str">
        <f t="shared" si="228"/>
        <v/>
      </c>
      <c r="O456" t="str">
        <f t="shared" si="229"/>
        <v/>
      </c>
      <c r="P456" t="str">
        <f t="shared" si="230"/>
        <v/>
      </c>
      <c r="Q456" t="str">
        <f t="shared" si="231"/>
        <v/>
      </c>
      <c r="R456" t="str">
        <f t="shared" si="232"/>
        <v/>
      </c>
      <c r="S456" t="str">
        <f t="shared" si="233"/>
        <v/>
      </c>
      <c r="T456" t="str">
        <f t="shared" si="234"/>
        <v/>
      </c>
      <c r="U456" t="str">
        <f t="shared" si="235"/>
        <v/>
      </c>
      <c r="V456" t="str">
        <f t="shared" si="236"/>
        <v/>
      </c>
      <c r="W456" t="str">
        <f t="shared" si="237"/>
        <v/>
      </c>
      <c r="X456" t="str">
        <f t="shared" si="238"/>
        <v/>
      </c>
      <c r="Y456" t="str">
        <f t="shared" si="239"/>
        <v/>
      </c>
      <c r="Z456" t="str">
        <f t="shared" si="248"/>
        <v/>
      </c>
      <c r="AA456" t="str">
        <f t="shared" si="240"/>
        <v/>
      </c>
      <c r="AB456" t="str">
        <f t="shared" si="241"/>
        <v/>
      </c>
      <c r="AC456" t="str">
        <f t="shared" si="242"/>
        <v/>
      </c>
      <c r="AD456" t="str">
        <f t="shared" si="243"/>
        <v/>
      </c>
      <c r="AE456" t="str">
        <f t="shared" si="244"/>
        <v/>
      </c>
      <c r="AF456" t="str">
        <f t="shared" si="245"/>
        <v/>
      </c>
      <c r="AG456" t="str" cm="1">
        <f t="array" ref="AG456">IF(AJ456="","",IFERROR(RIGHT(AF456,LEN(AF456)-MAX(ISNUMBER(--MID(AF456,_xlfn.SEQUENCE(LEN(AF456)),1))*_xlfn.SEQUENCE(LEN(AF456)))),""))</f>
        <v/>
      </c>
      <c r="AH456" t="str">
        <f t="shared" si="246"/>
        <v/>
      </c>
      <c r="AI456" s="27"/>
    </row>
    <row r="457" spans="2:35" ht="14.4">
      <c r="B457" t="str">
        <f>IF(
  ISBLANK(AJ457),
  "",
  IF(
    LEFT(AF457,1)="S",
    _xlfn.XLOOKUP(LEFT(AF457,3),'MKT name rule'!$B$2:$B$522,'MKT name rule'!$C$2:$C$522,"Not found") &amp; " " &amp; AF457,
    _xlfn.XLOOKUP(LEFT(AF457,3),'MKT name rule'!$B$2:$B$522,'MKT name rule'!$C$2:$C$522,"Not found") &amp; " " &amp; AH457
  )
)</f>
        <v/>
      </c>
      <c r="C457" t="str">
        <f t="shared" si="218"/>
        <v/>
      </c>
      <c r="D457" s="20" t="str">
        <f t="shared" si="219"/>
        <v/>
      </c>
      <c r="E457" s="20" t="str">
        <f t="shared" si="220"/>
        <v/>
      </c>
      <c r="F457" t="str">
        <f t="shared" si="247"/>
        <v/>
      </c>
      <c r="G457" t="str">
        <f t="shared" si="221"/>
        <v/>
      </c>
      <c r="H457" t="str">
        <f t="shared" si="222"/>
        <v/>
      </c>
      <c r="I457" t="str">
        <f t="shared" si="223"/>
        <v/>
      </c>
      <c r="J457" t="str">
        <f t="shared" si="224"/>
        <v/>
      </c>
      <c r="K457" t="str">
        <f t="shared" si="225"/>
        <v/>
      </c>
      <c r="L457" t="str">
        <f t="shared" si="226"/>
        <v/>
      </c>
      <c r="M457" t="str">
        <f t="shared" si="227"/>
        <v/>
      </c>
      <c r="N457" t="str">
        <f t="shared" si="228"/>
        <v/>
      </c>
      <c r="O457" t="str">
        <f t="shared" si="229"/>
        <v/>
      </c>
      <c r="P457" t="str">
        <f t="shared" si="230"/>
        <v/>
      </c>
      <c r="Q457" t="str">
        <f t="shared" si="231"/>
        <v/>
      </c>
      <c r="R457" t="str">
        <f t="shared" si="232"/>
        <v/>
      </c>
      <c r="S457" t="str">
        <f t="shared" si="233"/>
        <v/>
      </c>
      <c r="T457" t="str">
        <f t="shared" si="234"/>
        <v/>
      </c>
      <c r="U457" t="str">
        <f t="shared" si="235"/>
        <v/>
      </c>
      <c r="V457" t="str">
        <f t="shared" si="236"/>
        <v/>
      </c>
      <c r="W457" t="str">
        <f t="shared" si="237"/>
        <v/>
      </c>
      <c r="X457" t="str">
        <f t="shared" si="238"/>
        <v/>
      </c>
      <c r="Y457" t="str">
        <f t="shared" si="239"/>
        <v/>
      </c>
      <c r="Z457" t="str">
        <f t="shared" si="248"/>
        <v/>
      </c>
      <c r="AA457" t="str">
        <f t="shared" si="240"/>
        <v/>
      </c>
      <c r="AB457" t="str">
        <f t="shared" si="241"/>
        <v/>
      </c>
      <c r="AC457" t="str">
        <f t="shared" si="242"/>
        <v/>
      </c>
      <c r="AD457" t="str">
        <f t="shared" si="243"/>
        <v/>
      </c>
      <c r="AE457" t="str">
        <f t="shared" si="244"/>
        <v/>
      </c>
      <c r="AF457" t="str">
        <f t="shared" si="245"/>
        <v/>
      </c>
      <c r="AG457" t="str" cm="1">
        <f t="array" ref="AG457">IF(AJ457="","",IFERROR(RIGHT(AF457,LEN(AF457)-MAX(ISNUMBER(--MID(AF457,_xlfn.SEQUENCE(LEN(AF457)),1))*_xlfn.SEQUENCE(LEN(AF457)))),""))</f>
        <v/>
      </c>
      <c r="AH457" t="str">
        <f t="shared" si="246"/>
        <v/>
      </c>
      <c r="AI457" s="27"/>
    </row>
    <row r="458" spans="2:35" ht="14.4">
      <c r="B458" t="str">
        <f>IF(
  ISBLANK(AJ458),
  "",
  IF(
    LEFT(AF458,1)="S",
    _xlfn.XLOOKUP(LEFT(AF458,3),'MKT name rule'!$B$2:$B$522,'MKT name rule'!$C$2:$C$522,"Not found") &amp; " " &amp; AF458,
    _xlfn.XLOOKUP(LEFT(AF458,3),'MKT name rule'!$B$2:$B$522,'MKT name rule'!$C$2:$C$522,"Not found") &amp; " " &amp; AH458
  )
)</f>
        <v/>
      </c>
      <c r="C458" t="str">
        <f t="shared" si="218"/>
        <v/>
      </c>
      <c r="D458" s="20" t="str">
        <f t="shared" si="219"/>
        <v/>
      </c>
      <c r="E458" s="20" t="str">
        <f t="shared" si="220"/>
        <v/>
      </c>
      <c r="F458" t="str">
        <f t="shared" si="247"/>
        <v/>
      </c>
      <c r="G458" t="str">
        <f t="shared" si="221"/>
        <v/>
      </c>
      <c r="H458" t="str">
        <f t="shared" si="222"/>
        <v/>
      </c>
      <c r="I458" t="str">
        <f t="shared" si="223"/>
        <v/>
      </c>
      <c r="J458" t="str">
        <f t="shared" si="224"/>
        <v/>
      </c>
      <c r="K458" t="str">
        <f t="shared" si="225"/>
        <v/>
      </c>
      <c r="L458" t="str">
        <f t="shared" si="226"/>
        <v/>
      </c>
      <c r="M458" t="str">
        <f t="shared" si="227"/>
        <v/>
      </c>
      <c r="N458" t="str">
        <f t="shared" si="228"/>
        <v/>
      </c>
      <c r="O458" t="str">
        <f t="shared" si="229"/>
        <v/>
      </c>
      <c r="P458" t="str">
        <f t="shared" si="230"/>
        <v/>
      </c>
      <c r="Q458" t="str">
        <f t="shared" si="231"/>
        <v/>
      </c>
      <c r="R458" t="str">
        <f t="shared" si="232"/>
        <v/>
      </c>
      <c r="S458" t="str">
        <f t="shared" si="233"/>
        <v/>
      </c>
      <c r="T458" t="str">
        <f t="shared" si="234"/>
        <v/>
      </c>
      <c r="U458" t="str">
        <f t="shared" si="235"/>
        <v/>
      </c>
      <c r="V458" t="str">
        <f t="shared" si="236"/>
        <v/>
      </c>
      <c r="W458" t="str">
        <f t="shared" si="237"/>
        <v/>
      </c>
      <c r="X458" t="str">
        <f t="shared" si="238"/>
        <v/>
      </c>
      <c r="Y458" t="str">
        <f t="shared" si="239"/>
        <v/>
      </c>
      <c r="Z458" t="str">
        <f t="shared" si="248"/>
        <v/>
      </c>
      <c r="AA458" t="str">
        <f t="shared" si="240"/>
        <v/>
      </c>
      <c r="AB458" t="str">
        <f t="shared" si="241"/>
        <v/>
      </c>
      <c r="AC458" t="str">
        <f t="shared" si="242"/>
        <v/>
      </c>
      <c r="AD458" t="str">
        <f t="shared" si="243"/>
        <v/>
      </c>
      <c r="AE458" t="str">
        <f t="shared" si="244"/>
        <v/>
      </c>
      <c r="AF458" t="str">
        <f t="shared" si="245"/>
        <v/>
      </c>
      <c r="AG458" t="str" cm="1">
        <f t="array" ref="AG458">IF(AJ458="","",IFERROR(RIGHT(AF458,LEN(AF458)-MAX(ISNUMBER(--MID(AF458,_xlfn.SEQUENCE(LEN(AF458)),1))*_xlfn.SEQUENCE(LEN(AF458)))),""))</f>
        <v/>
      </c>
      <c r="AH458" t="str">
        <f t="shared" si="246"/>
        <v/>
      </c>
      <c r="AI458" s="27"/>
    </row>
    <row r="459" spans="2:35" ht="14.4">
      <c r="B459" t="str">
        <f>IF(
  ISBLANK(AJ459),
  "",
  IF(
    LEFT(AF459,1)="S",
    _xlfn.XLOOKUP(LEFT(AF459,3),'MKT name rule'!$B$2:$B$522,'MKT name rule'!$C$2:$C$522,"Not found") &amp; " " &amp; AF459,
    _xlfn.XLOOKUP(LEFT(AF459,3),'MKT name rule'!$B$2:$B$522,'MKT name rule'!$C$2:$C$522,"Not found") &amp; " " &amp; AH459
  )
)</f>
        <v/>
      </c>
      <c r="C459" t="str">
        <f t="shared" si="218"/>
        <v/>
      </c>
      <c r="D459" s="20" t="str">
        <f t="shared" si="219"/>
        <v/>
      </c>
      <c r="E459" s="20" t="str">
        <f t="shared" si="220"/>
        <v/>
      </c>
      <c r="F459" t="str">
        <f t="shared" si="247"/>
        <v/>
      </c>
      <c r="G459" t="str">
        <f t="shared" si="221"/>
        <v/>
      </c>
      <c r="H459" t="str">
        <f t="shared" si="222"/>
        <v/>
      </c>
      <c r="I459" t="str">
        <f t="shared" si="223"/>
        <v/>
      </c>
      <c r="J459" t="str">
        <f t="shared" si="224"/>
        <v/>
      </c>
      <c r="K459" t="str">
        <f t="shared" si="225"/>
        <v/>
      </c>
      <c r="L459" t="str">
        <f t="shared" si="226"/>
        <v/>
      </c>
      <c r="M459" t="str">
        <f t="shared" si="227"/>
        <v/>
      </c>
      <c r="N459" t="str">
        <f t="shared" si="228"/>
        <v/>
      </c>
      <c r="O459" t="str">
        <f t="shared" si="229"/>
        <v/>
      </c>
      <c r="P459" t="str">
        <f t="shared" si="230"/>
        <v/>
      </c>
      <c r="Q459" t="str">
        <f t="shared" si="231"/>
        <v/>
      </c>
      <c r="R459" t="str">
        <f t="shared" si="232"/>
        <v/>
      </c>
      <c r="S459" t="str">
        <f t="shared" si="233"/>
        <v/>
      </c>
      <c r="T459" t="str">
        <f t="shared" si="234"/>
        <v/>
      </c>
      <c r="U459" t="str">
        <f t="shared" si="235"/>
        <v/>
      </c>
      <c r="V459" t="str">
        <f t="shared" si="236"/>
        <v/>
      </c>
      <c r="W459" t="str">
        <f t="shared" si="237"/>
        <v/>
      </c>
      <c r="X459" t="str">
        <f t="shared" si="238"/>
        <v/>
      </c>
      <c r="Y459" t="str">
        <f t="shared" si="239"/>
        <v/>
      </c>
      <c r="Z459" t="str">
        <f t="shared" si="248"/>
        <v/>
      </c>
      <c r="AA459" t="str">
        <f t="shared" si="240"/>
        <v/>
      </c>
      <c r="AB459" t="str">
        <f t="shared" si="241"/>
        <v/>
      </c>
      <c r="AC459" t="str">
        <f t="shared" si="242"/>
        <v/>
      </c>
      <c r="AD459" t="str">
        <f t="shared" si="243"/>
        <v/>
      </c>
      <c r="AE459" t="str">
        <f t="shared" si="244"/>
        <v/>
      </c>
      <c r="AF459" t="str">
        <f t="shared" si="245"/>
        <v/>
      </c>
      <c r="AG459" t="str" cm="1">
        <f t="array" ref="AG459">IF(AJ459="","",IFERROR(RIGHT(AF459,LEN(AF459)-MAX(ISNUMBER(--MID(AF459,_xlfn.SEQUENCE(LEN(AF459)),1))*_xlfn.SEQUENCE(LEN(AF459)))),""))</f>
        <v/>
      </c>
      <c r="AH459" t="str">
        <f t="shared" si="246"/>
        <v/>
      </c>
      <c r="AI459" s="27"/>
    </row>
    <row r="460" spans="2:35" ht="14.4">
      <c r="B460" t="str">
        <f>IF(
  ISBLANK(AJ460),
  "",
  IF(
    LEFT(AF460,1)="S",
    _xlfn.XLOOKUP(LEFT(AF460,3),'MKT name rule'!$B$2:$B$522,'MKT name rule'!$C$2:$C$522,"Not found") &amp; " " &amp; AF460,
    _xlfn.XLOOKUP(LEFT(AF460,3),'MKT name rule'!$B$2:$B$522,'MKT name rule'!$C$2:$C$522,"Not found") &amp; " " &amp; AH460
  )
)</f>
        <v/>
      </c>
      <c r="C460" t="str">
        <f t="shared" si="218"/>
        <v/>
      </c>
      <c r="D460" s="20" t="str">
        <f t="shared" si="219"/>
        <v/>
      </c>
      <c r="E460" s="20" t="str">
        <f t="shared" si="220"/>
        <v/>
      </c>
      <c r="F460" t="str">
        <f t="shared" si="247"/>
        <v/>
      </c>
      <c r="G460" t="str">
        <f t="shared" si="221"/>
        <v/>
      </c>
      <c r="H460" t="str">
        <f t="shared" si="222"/>
        <v/>
      </c>
      <c r="I460" t="str">
        <f t="shared" si="223"/>
        <v/>
      </c>
      <c r="J460" t="str">
        <f t="shared" si="224"/>
        <v/>
      </c>
      <c r="K460" t="str">
        <f t="shared" si="225"/>
        <v/>
      </c>
      <c r="L460" t="str">
        <f t="shared" si="226"/>
        <v/>
      </c>
      <c r="M460" t="str">
        <f t="shared" si="227"/>
        <v/>
      </c>
      <c r="N460" t="str">
        <f t="shared" si="228"/>
        <v/>
      </c>
      <c r="O460" t="str">
        <f t="shared" si="229"/>
        <v/>
      </c>
      <c r="P460" t="str">
        <f t="shared" si="230"/>
        <v/>
      </c>
      <c r="Q460" t="str">
        <f t="shared" si="231"/>
        <v/>
      </c>
      <c r="R460" t="str">
        <f t="shared" si="232"/>
        <v/>
      </c>
      <c r="S460" t="str">
        <f t="shared" si="233"/>
        <v/>
      </c>
      <c r="T460" t="str">
        <f t="shared" si="234"/>
        <v/>
      </c>
      <c r="U460" t="str">
        <f t="shared" si="235"/>
        <v/>
      </c>
      <c r="V460" t="str">
        <f t="shared" si="236"/>
        <v/>
      </c>
      <c r="W460" t="str">
        <f t="shared" si="237"/>
        <v/>
      </c>
      <c r="X460" t="str">
        <f t="shared" si="238"/>
        <v/>
      </c>
      <c r="Y460" t="str">
        <f t="shared" si="239"/>
        <v/>
      </c>
      <c r="Z460" t="str">
        <f t="shared" si="248"/>
        <v/>
      </c>
      <c r="AA460" t="str">
        <f t="shared" si="240"/>
        <v/>
      </c>
      <c r="AB460" t="str">
        <f t="shared" si="241"/>
        <v/>
      </c>
      <c r="AC460" t="str">
        <f t="shared" si="242"/>
        <v/>
      </c>
      <c r="AD460" t="str">
        <f t="shared" si="243"/>
        <v/>
      </c>
      <c r="AE460" t="str">
        <f t="shared" si="244"/>
        <v/>
      </c>
      <c r="AF460" t="str">
        <f t="shared" si="245"/>
        <v/>
      </c>
      <c r="AG460" t="str" cm="1">
        <f t="array" ref="AG460">IF(AJ460="","",IFERROR(RIGHT(AF460,LEN(AF460)-MAX(ISNUMBER(--MID(AF460,_xlfn.SEQUENCE(LEN(AF460)),1))*_xlfn.SEQUENCE(LEN(AF460)))),""))</f>
        <v/>
      </c>
      <c r="AH460" t="str">
        <f t="shared" si="246"/>
        <v/>
      </c>
      <c r="AI460" s="27"/>
    </row>
    <row r="461" spans="2:35" ht="14.4">
      <c r="B461" t="str">
        <f>IF(
  ISBLANK(AJ461),
  "",
  IF(
    LEFT(AF461,1)="S",
    _xlfn.XLOOKUP(LEFT(AF461,3),'MKT name rule'!$B$2:$B$522,'MKT name rule'!$C$2:$C$522,"Not found") &amp; " " &amp; AF461,
    _xlfn.XLOOKUP(LEFT(AF461,3),'MKT name rule'!$B$2:$B$522,'MKT name rule'!$C$2:$C$522,"Not found") &amp; " " &amp; AH461
  )
)</f>
        <v/>
      </c>
      <c r="C461" t="str">
        <f t="shared" si="218"/>
        <v/>
      </c>
      <c r="D461" s="20" t="str">
        <f t="shared" si="219"/>
        <v/>
      </c>
      <c r="E461" s="20" t="str">
        <f t="shared" si="220"/>
        <v/>
      </c>
      <c r="F461" t="str">
        <f t="shared" si="247"/>
        <v/>
      </c>
      <c r="G461" t="str">
        <f t="shared" si="221"/>
        <v/>
      </c>
      <c r="H461" t="str">
        <f t="shared" si="222"/>
        <v/>
      </c>
      <c r="I461" t="str">
        <f t="shared" si="223"/>
        <v/>
      </c>
      <c r="J461" t="str">
        <f t="shared" si="224"/>
        <v/>
      </c>
      <c r="K461" t="str">
        <f t="shared" si="225"/>
        <v/>
      </c>
      <c r="L461" t="str">
        <f t="shared" si="226"/>
        <v/>
      </c>
      <c r="M461" t="str">
        <f t="shared" si="227"/>
        <v/>
      </c>
      <c r="N461" t="str">
        <f t="shared" si="228"/>
        <v/>
      </c>
      <c r="O461" t="str">
        <f t="shared" si="229"/>
        <v/>
      </c>
      <c r="P461" t="str">
        <f t="shared" si="230"/>
        <v/>
      </c>
      <c r="Q461" t="str">
        <f t="shared" si="231"/>
        <v/>
      </c>
      <c r="R461" t="str">
        <f t="shared" si="232"/>
        <v/>
      </c>
      <c r="S461" t="str">
        <f t="shared" si="233"/>
        <v/>
      </c>
      <c r="T461" t="str">
        <f t="shared" si="234"/>
        <v/>
      </c>
      <c r="U461" t="str">
        <f t="shared" si="235"/>
        <v/>
      </c>
      <c r="V461" t="str">
        <f t="shared" si="236"/>
        <v/>
      </c>
      <c r="W461" t="str">
        <f t="shared" si="237"/>
        <v/>
      </c>
      <c r="X461" t="str">
        <f t="shared" si="238"/>
        <v/>
      </c>
      <c r="Y461" t="str">
        <f t="shared" si="239"/>
        <v/>
      </c>
      <c r="Z461" t="str">
        <f t="shared" si="248"/>
        <v/>
      </c>
      <c r="AA461" t="str">
        <f t="shared" si="240"/>
        <v/>
      </c>
      <c r="AB461" t="str">
        <f t="shared" si="241"/>
        <v/>
      </c>
      <c r="AC461" t="str">
        <f t="shared" si="242"/>
        <v/>
      </c>
      <c r="AD461" t="str">
        <f t="shared" si="243"/>
        <v/>
      </c>
      <c r="AE461" t="str">
        <f t="shared" si="244"/>
        <v/>
      </c>
      <c r="AF461" t="str">
        <f t="shared" si="245"/>
        <v/>
      </c>
      <c r="AG461" t="str" cm="1">
        <f t="array" ref="AG461">IF(AJ461="","",IFERROR(RIGHT(AF461,LEN(AF461)-MAX(ISNUMBER(--MID(AF461,_xlfn.SEQUENCE(LEN(AF461)),1))*_xlfn.SEQUENCE(LEN(AF461)))),""))</f>
        <v/>
      </c>
      <c r="AH461" t="str">
        <f t="shared" si="246"/>
        <v/>
      </c>
      <c r="AI461" s="27"/>
    </row>
    <row r="462" spans="2:35" ht="14.4">
      <c r="B462" t="str">
        <f>IF(
  ISBLANK(AJ462),
  "",
  IF(
    LEFT(AF462,1)="S",
    _xlfn.XLOOKUP(LEFT(AF462,3),'MKT name rule'!$B$2:$B$522,'MKT name rule'!$C$2:$C$522,"Not found") &amp; " " &amp; AF462,
    _xlfn.XLOOKUP(LEFT(AF462,3),'MKT name rule'!$B$2:$B$522,'MKT name rule'!$C$2:$C$522,"Not found") &amp; " " &amp; AH462
  )
)</f>
        <v/>
      </c>
      <c r="C462" t="str">
        <f t="shared" si="218"/>
        <v/>
      </c>
      <c r="D462" s="20" t="str">
        <f t="shared" si="219"/>
        <v/>
      </c>
      <c r="E462" s="20" t="str">
        <f t="shared" si="220"/>
        <v/>
      </c>
      <c r="F462" t="str">
        <f t="shared" si="247"/>
        <v/>
      </c>
      <c r="G462" t="str">
        <f t="shared" si="221"/>
        <v/>
      </c>
      <c r="H462" t="str">
        <f t="shared" si="222"/>
        <v/>
      </c>
      <c r="I462" t="str">
        <f t="shared" si="223"/>
        <v/>
      </c>
      <c r="J462" t="str">
        <f t="shared" si="224"/>
        <v/>
      </c>
      <c r="K462" t="str">
        <f t="shared" si="225"/>
        <v/>
      </c>
      <c r="L462" t="str">
        <f t="shared" si="226"/>
        <v/>
      </c>
      <c r="M462" t="str">
        <f t="shared" si="227"/>
        <v/>
      </c>
      <c r="N462" t="str">
        <f t="shared" si="228"/>
        <v/>
      </c>
      <c r="O462" t="str">
        <f t="shared" si="229"/>
        <v/>
      </c>
      <c r="P462" t="str">
        <f t="shared" si="230"/>
        <v/>
      </c>
      <c r="Q462" t="str">
        <f t="shared" si="231"/>
        <v/>
      </c>
      <c r="R462" t="str">
        <f t="shared" si="232"/>
        <v/>
      </c>
      <c r="S462" t="str">
        <f t="shared" si="233"/>
        <v/>
      </c>
      <c r="T462" t="str">
        <f t="shared" si="234"/>
        <v/>
      </c>
      <c r="U462" t="str">
        <f t="shared" si="235"/>
        <v/>
      </c>
      <c r="V462" t="str">
        <f t="shared" si="236"/>
        <v/>
      </c>
      <c r="W462" t="str">
        <f t="shared" si="237"/>
        <v/>
      </c>
      <c r="X462" t="str">
        <f t="shared" si="238"/>
        <v/>
      </c>
      <c r="Y462" t="str">
        <f t="shared" si="239"/>
        <v/>
      </c>
      <c r="Z462" t="str">
        <f t="shared" si="248"/>
        <v/>
      </c>
      <c r="AA462" t="str">
        <f t="shared" si="240"/>
        <v/>
      </c>
      <c r="AB462" t="str">
        <f t="shared" si="241"/>
        <v/>
      </c>
      <c r="AC462" t="str">
        <f t="shared" si="242"/>
        <v/>
      </c>
      <c r="AD462" t="str">
        <f t="shared" si="243"/>
        <v/>
      </c>
      <c r="AE462" t="str">
        <f t="shared" si="244"/>
        <v/>
      </c>
      <c r="AF462" t="str">
        <f t="shared" si="245"/>
        <v/>
      </c>
      <c r="AG462" t="str" cm="1">
        <f t="array" ref="AG462">IF(AJ462="","",IFERROR(RIGHT(AF462,LEN(AF462)-MAX(ISNUMBER(--MID(AF462,_xlfn.SEQUENCE(LEN(AF462)),1))*_xlfn.SEQUENCE(LEN(AF462)))),""))</f>
        <v/>
      </c>
      <c r="AH462" t="str">
        <f t="shared" si="246"/>
        <v/>
      </c>
      <c r="AI462" s="27"/>
    </row>
    <row r="463" spans="2:35" ht="14.4">
      <c r="B463" t="str">
        <f>IF(
  ISBLANK(AJ463),
  "",
  IF(
    LEFT(AF463,1)="S",
    _xlfn.XLOOKUP(LEFT(AF463,3),'MKT name rule'!$B$2:$B$522,'MKT name rule'!$C$2:$C$522,"Not found") &amp; " " &amp; AF463,
    _xlfn.XLOOKUP(LEFT(AF463,3),'MKT name rule'!$B$2:$B$522,'MKT name rule'!$C$2:$C$522,"Not found") &amp; " " &amp; AH463
  )
)</f>
        <v/>
      </c>
      <c r="C463" t="str">
        <f t="shared" si="218"/>
        <v/>
      </c>
      <c r="D463" s="20" t="str">
        <f t="shared" si="219"/>
        <v/>
      </c>
      <c r="E463" s="20" t="str">
        <f t="shared" si="220"/>
        <v/>
      </c>
      <c r="F463" t="str">
        <f t="shared" si="247"/>
        <v/>
      </c>
      <c r="G463" t="str">
        <f t="shared" si="221"/>
        <v/>
      </c>
      <c r="H463" t="str">
        <f t="shared" si="222"/>
        <v/>
      </c>
      <c r="I463" t="str">
        <f t="shared" si="223"/>
        <v/>
      </c>
      <c r="J463" t="str">
        <f t="shared" si="224"/>
        <v/>
      </c>
      <c r="K463" t="str">
        <f t="shared" si="225"/>
        <v/>
      </c>
      <c r="L463" t="str">
        <f t="shared" si="226"/>
        <v/>
      </c>
      <c r="M463" t="str">
        <f t="shared" si="227"/>
        <v/>
      </c>
      <c r="N463" t="str">
        <f t="shared" si="228"/>
        <v/>
      </c>
      <c r="O463" t="str">
        <f t="shared" si="229"/>
        <v/>
      </c>
      <c r="P463" t="str">
        <f t="shared" si="230"/>
        <v/>
      </c>
      <c r="Q463" t="str">
        <f t="shared" si="231"/>
        <v/>
      </c>
      <c r="R463" t="str">
        <f t="shared" si="232"/>
        <v/>
      </c>
      <c r="S463" t="str">
        <f t="shared" si="233"/>
        <v/>
      </c>
      <c r="T463" t="str">
        <f t="shared" si="234"/>
        <v/>
      </c>
      <c r="U463" t="str">
        <f t="shared" si="235"/>
        <v/>
      </c>
      <c r="V463" t="str">
        <f t="shared" si="236"/>
        <v/>
      </c>
      <c r="W463" t="str">
        <f t="shared" si="237"/>
        <v/>
      </c>
      <c r="X463" t="str">
        <f t="shared" si="238"/>
        <v/>
      </c>
      <c r="Y463" t="str">
        <f t="shared" si="239"/>
        <v/>
      </c>
      <c r="Z463" t="str">
        <f t="shared" si="248"/>
        <v/>
      </c>
      <c r="AA463" t="str">
        <f t="shared" si="240"/>
        <v/>
      </c>
      <c r="AB463" t="str">
        <f t="shared" si="241"/>
        <v/>
      </c>
      <c r="AC463" t="str">
        <f t="shared" si="242"/>
        <v/>
      </c>
      <c r="AD463" t="str">
        <f t="shared" si="243"/>
        <v/>
      </c>
      <c r="AE463" t="str">
        <f t="shared" si="244"/>
        <v/>
      </c>
      <c r="AF463" t="str">
        <f t="shared" si="245"/>
        <v/>
      </c>
      <c r="AG463" t="str" cm="1">
        <f t="array" ref="AG463">IF(AJ463="","",IFERROR(RIGHT(AF463,LEN(AF463)-MAX(ISNUMBER(--MID(AF463,_xlfn.SEQUENCE(LEN(AF463)),1))*_xlfn.SEQUENCE(LEN(AF463)))),""))</f>
        <v/>
      </c>
      <c r="AH463" t="str">
        <f t="shared" si="246"/>
        <v/>
      </c>
      <c r="AI463" s="27"/>
    </row>
    <row r="464" spans="2:35" ht="14.4">
      <c r="B464" t="str">
        <f>IF(
  ISBLANK(AJ464),
  "",
  IF(
    LEFT(AF464,1)="S",
    _xlfn.XLOOKUP(LEFT(AF464,3),'MKT name rule'!$B$2:$B$522,'MKT name rule'!$C$2:$C$522,"Not found") &amp; " " &amp; AF464,
    _xlfn.XLOOKUP(LEFT(AF464,3),'MKT name rule'!$B$2:$B$522,'MKT name rule'!$C$2:$C$522,"Not found") &amp; " " &amp; AH464
  )
)</f>
        <v/>
      </c>
      <c r="C464" t="str">
        <f t="shared" si="218"/>
        <v/>
      </c>
      <c r="D464" s="20" t="str">
        <f t="shared" si="219"/>
        <v/>
      </c>
      <c r="E464" s="20" t="str">
        <f t="shared" si="220"/>
        <v/>
      </c>
      <c r="F464" t="str">
        <f t="shared" si="247"/>
        <v/>
      </c>
      <c r="G464" t="str">
        <f t="shared" si="221"/>
        <v/>
      </c>
      <c r="H464" t="str">
        <f t="shared" si="222"/>
        <v/>
      </c>
      <c r="I464" t="str">
        <f t="shared" si="223"/>
        <v/>
      </c>
      <c r="J464" t="str">
        <f t="shared" si="224"/>
        <v/>
      </c>
      <c r="K464" t="str">
        <f t="shared" si="225"/>
        <v/>
      </c>
      <c r="L464" t="str">
        <f t="shared" si="226"/>
        <v/>
      </c>
      <c r="M464" t="str">
        <f t="shared" si="227"/>
        <v/>
      </c>
      <c r="N464" t="str">
        <f t="shared" si="228"/>
        <v/>
      </c>
      <c r="O464" t="str">
        <f t="shared" si="229"/>
        <v/>
      </c>
      <c r="P464" t="str">
        <f t="shared" si="230"/>
        <v/>
      </c>
      <c r="Q464" t="str">
        <f t="shared" si="231"/>
        <v/>
      </c>
      <c r="R464" t="str">
        <f t="shared" si="232"/>
        <v/>
      </c>
      <c r="S464" t="str">
        <f t="shared" si="233"/>
        <v/>
      </c>
      <c r="T464" t="str">
        <f t="shared" si="234"/>
        <v/>
      </c>
      <c r="U464" t="str">
        <f t="shared" si="235"/>
        <v/>
      </c>
      <c r="V464" t="str">
        <f t="shared" si="236"/>
        <v/>
      </c>
      <c r="W464" t="str">
        <f t="shared" si="237"/>
        <v/>
      </c>
      <c r="X464" t="str">
        <f t="shared" si="238"/>
        <v/>
      </c>
      <c r="Y464" t="str">
        <f t="shared" si="239"/>
        <v/>
      </c>
      <c r="Z464" t="str">
        <f t="shared" si="248"/>
        <v/>
      </c>
      <c r="AA464" t="str">
        <f t="shared" si="240"/>
        <v/>
      </c>
      <c r="AB464" t="str">
        <f t="shared" si="241"/>
        <v/>
      </c>
      <c r="AC464" t="str">
        <f t="shared" si="242"/>
        <v/>
      </c>
      <c r="AD464" t="str">
        <f t="shared" si="243"/>
        <v/>
      </c>
      <c r="AE464" t="str">
        <f t="shared" si="244"/>
        <v/>
      </c>
      <c r="AF464" t="str">
        <f t="shared" si="245"/>
        <v/>
      </c>
      <c r="AG464" t="str" cm="1">
        <f t="array" ref="AG464">IF(AJ464="","",IFERROR(RIGHT(AF464,LEN(AF464)-MAX(ISNUMBER(--MID(AF464,_xlfn.SEQUENCE(LEN(AF464)),1))*_xlfn.SEQUENCE(LEN(AF464)))),""))</f>
        <v/>
      </c>
      <c r="AH464" t="str">
        <f t="shared" si="246"/>
        <v/>
      </c>
      <c r="AI464" s="27"/>
    </row>
    <row r="465" spans="2:35" ht="14.4">
      <c r="B465" t="str">
        <f>IF(
  ISBLANK(AJ465),
  "",
  IF(
    LEFT(AF465,1)="S",
    _xlfn.XLOOKUP(LEFT(AF465,3),'MKT name rule'!$B$2:$B$522,'MKT name rule'!$C$2:$C$522,"Not found") &amp; " " &amp; AF465,
    _xlfn.XLOOKUP(LEFT(AF465,3),'MKT name rule'!$B$2:$B$522,'MKT name rule'!$C$2:$C$522,"Not found") &amp; " " &amp; AH465
  )
)</f>
        <v/>
      </c>
      <c r="C465" t="str">
        <f t="shared" si="218"/>
        <v/>
      </c>
      <c r="D465" s="20" t="str">
        <f t="shared" si="219"/>
        <v/>
      </c>
      <c r="E465" s="20" t="str">
        <f t="shared" si="220"/>
        <v/>
      </c>
      <c r="F465" t="str">
        <f t="shared" si="247"/>
        <v/>
      </c>
      <c r="G465" t="str">
        <f t="shared" si="221"/>
        <v/>
      </c>
      <c r="H465" t="str">
        <f t="shared" si="222"/>
        <v/>
      </c>
      <c r="I465" t="str">
        <f t="shared" si="223"/>
        <v/>
      </c>
      <c r="J465" t="str">
        <f t="shared" si="224"/>
        <v/>
      </c>
      <c r="K465" t="str">
        <f t="shared" si="225"/>
        <v/>
      </c>
      <c r="L465" t="str">
        <f t="shared" si="226"/>
        <v/>
      </c>
      <c r="M465" t="str">
        <f t="shared" si="227"/>
        <v/>
      </c>
      <c r="N465" t="str">
        <f t="shared" si="228"/>
        <v/>
      </c>
      <c r="O465" t="str">
        <f t="shared" si="229"/>
        <v/>
      </c>
      <c r="P465" t="str">
        <f t="shared" si="230"/>
        <v/>
      </c>
      <c r="Q465" t="str">
        <f t="shared" si="231"/>
        <v/>
      </c>
      <c r="R465" t="str">
        <f t="shared" si="232"/>
        <v/>
      </c>
      <c r="S465" t="str">
        <f t="shared" si="233"/>
        <v/>
      </c>
      <c r="T465" t="str">
        <f t="shared" si="234"/>
        <v/>
      </c>
      <c r="U465" t="str">
        <f t="shared" si="235"/>
        <v/>
      </c>
      <c r="V465" t="str">
        <f t="shared" si="236"/>
        <v/>
      </c>
      <c r="W465" t="str">
        <f t="shared" si="237"/>
        <v/>
      </c>
      <c r="X465" t="str">
        <f t="shared" si="238"/>
        <v/>
      </c>
      <c r="Y465" t="str">
        <f t="shared" si="239"/>
        <v/>
      </c>
      <c r="Z465" t="str">
        <f t="shared" si="248"/>
        <v/>
      </c>
      <c r="AA465" t="str">
        <f t="shared" si="240"/>
        <v/>
      </c>
      <c r="AB465" t="str">
        <f t="shared" si="241"/>
        <v/>
      </c>
      <c r="AC465" t="str">
        <f t="shared" si="242"/>
        <v/>
      </c>
      <c r="AD465" t="str">
        <f t="shared" si="243"/>
        <v/>
      </c>
      <c r="AE465" t="str">
        <f t="shared" si="244"/>
        <v/>
      </c>
      <c r="AF465" t="str">
        <f t="shared" si="245"/>
        <v/>
      </c>
      <c r="AG465" t="str" cm="1">
        <f t="array" ref="AG465">IF(AJ465="","",IFERROR(RIGHT(AF465,LEN(AF465)-MAX(ISNUMBER(--MID(AF465,_xlfn.SEQUENCE(LEN(AF465)),1))*_xlfn.SEQUENCE(LEN(AF465)))),""))</f>
        <v/>
      </c>
      <c r="AH465" t="str">
        <f t="shared" si="246"/>
        <v/>
      </c>
      <c r="AI465" s="27"/>
    </row>
    <row r="466" spans="2:35" ht="14.4">
      <c r="B466" t="str">
        <f>IF(
  ISBLANK(AJ466),
  "",
  IF(
    LEFT(AF466,1)="S",
    _xlfn.XLOOKUP(LEFT(AF466,3),'MKT name rule'!$B$2:$B$522,'MKT name rule'!$C$2:$C$522,"Not found") &amp; " " &amp; AF466,
    _xlfn.XLOOKUP(LEFT(AF466,3),'MKT name rule'!$B$2:$B$522,'MKT name rule'!$C$2:$C$522,"Not found") &amp; " " &amp; AH466
  )
)</f>
        <v/>
      </c>
      <c r="C466" t="str">
        <f t="shared" si="218"/>
        <v/>
      </c>
      <c r="D466" s="20" t="str">
        <f t="shared" si="219"/>
        <v/>
      </c>
      <c r="E466" s="20" t="str">
        <f t="shared" si="220"/>
        <v/>
      </c>
      <c r="F466" t="str">
        <f t="shared" si="247"/>
        <v/>
      </c>
      <c r="G466" t="str">
        <f t="shared" si="221"/>
        <v/>
      </c>
      <c r="H466" t="str">
        <f t="shared" si="222"/>
        <v/>
      </c>
      <c r="I466" t="str">
        <f t="shared" si="223"/>
        <v/>
      </c>
      <c r="J466" t="str">
        <f t="shared" si="224"/>
        <v/>
      </c>
      <c r="K466" t="str">
        <f t="shared" si="225"/>
        <v/>
      </c>
      <c r="L466" t="str">
        <f t="shared" si="226"/>
        <v/>
      </c>
      <c r="M466" t="str">
        <f t="shared" si="227"/>
        <v/>
      </c>
      <c r="N466" t="str">
        <f t="shared" si="228"/>
        <v/>
      </c>
      <c r="O466" t="str">
        <f t="shared" si="229"/>
        <v/>
      </c>
      <c r="P466" t="str">
        <f t="shared" si="230"/>
        <v/>
      </c>
      <c r="Q466" t="str">
        <f t="shared" si="231"/>
        <v/>
      </c>
      <c r="R466" t="str">
        <f t="shared" si="232"/>
        <v/>
      </c>
      <c r="S466" t="str">
        <f t="shared" si="233"/>
        <v/>
      </c>
      <c r="T466" t="str">
        <f t="shared" si="234"/>
        <v/>
      </c>
      <c r="U466" t="str">
        <f t="shared" si="235"/>
        <v/>
      </c>
      <c r="V466" t="str">
        <f t="shared" si="236"/>
        <v/>
      </c>
      <c r="W466" t="str">
        <f t="shared" si="237"/>
        <v/>
      </c>
      <c r="X466" t="str">
        <f t="shared" si="238"/>
        <v/>
      </c>
      <c r="Y466" t="str">
        <f t="shared" si="239"/>
        <v/>
      </c>
      <c r="Z466" t="str">
        <f t="shared" si="248"/>
        <v/>
      </c>
      <c r="AA466" t="str">
        <f t="shared" si="240"/>
        <v/>
      </c>
      <c r="AB466" t="str">
        <f t="shared" si="241"/>
        <v/>
      </c>
      <c r="AC466" t="str">
        <f t="shared" si="242"/>
        <v/>
      </c>
      <c r="AD466" t="str">
        <f t="shared" si="243"/>
        <v/>
      </c>
      <c r="AE466" t="str">
        <f t="shared" si="244"/>
        <v/>
      </c>
      <c r="AF466" t="str">
        <f t="shared" si="245"/>
        <v/>
      </c>
      <c r="AG466" t="str" cm="1">
        <f t="array" ref="AG466">IF(AJ466="","",IFERROR(RIGHT(AF466,LEN(AF466)-MAX(ISNUMBER(--MID(AF466,_xlfn.SEQUENCE(LEN(AF466)),1))*_xlfn.SEQUENCE(LEN(AF466)))),""))</f>
        <v/>
      </c>
      <c r="AH466" t="str">
        <f t="shared" si="246"/>
        <v/>
      </c>
      <c r="AI466" s="27"/>
    </row>
    <row r="467" spans="2:35" ht="14.4">
      <c r="B467" t="str">
        <f>IF(
  ISBLANK(AJ467),
  "",
  IF(
    LEFT(AF467,1)="S",
    _xlfn.XLOOKUP(LEFT(AF467,3),'MKT name rule'!$B$2:$B$522,'MKT name rule'!$C$2:$C$522,"Not found") &amp; " " &amp; AF467,
    _xlfn.XLOOKUP(LEFT(AF467,3),'MKT name rule'!$B$2:$B$522,'MKT name rule'!$C$2:$C$522,"Not found") &amp; " " &amp; AH467
  )
)</f>
        <v/>
      </c>
      <c r="C467" t="str">
        <f t="shared" si="218"/>
        <v/>
      </c>
      <c r="D467" s="20" t="str">
        <f t="shared" si="219"/>
        <v/>
      </c>
      <c r="E467" s="20" t="str">
        <f t="shared" si="220"/>
        <v/>
      </c>
      <c r="F467" t="str">
        <f t="shared" si="247"/>
        <v/>
      </c>
      <c r="G467" t="str">
        <f t="shared" si="221"/>
        <v/>
      </c>
      <c r="H467" t="str">
        <f t="shared" si="222"/>
        <v/>
      </c>
      <c r="I467" t="str">
        <f t="shared" si="223"/>
        <v/>
      </c>
      <c r="J467" t="str">
        <f t="shared" si="224"/>
        <v/>
      </c>
      <c r="K467" t="str">
        <f t="shared" si="225"/>
        <v/>
      </c>
      <c r="L467" t="str">
        <f t="shared" si="226"/>
        <v/>
      </c>
      <c r="M467" t="str">
        <f t="shared" si="227"/>
        <v/>
      </c>
      <c r="N467" t="str">
        <f t="shared" si="228"/>
        <v/>
      </c>
      <c r="O467" t="str">
        <f t="shared" si="229"/>
        <v/>
      </c>
      <c r="P467" t="str">
        <f t="shared" si="230"/>
        <v/>
      </c>
      <c r="Q467" t="str">
        <f t="shared" si="231"/>
        <v/>
      </c>
      <c r="R467" t="str">
        <f t="shared" si="232"/>
        <v/>
      </c>
      <c r="S467" t="str">
        <f t="shared" si="233"/>
        <v/>
      </c>
      <c r="T467" t="str">
        <f t="shared" si="234"/>
        <v/>
      </c>
      <c r="U467" t="str">
        <f t="shared" si="235"/>
        <v/>
      </c>
      <c r="V467" t="str">
        <f t="shared" si="236"/>
        <v/>
      </c>
      <c r="W467" t="str">
        <f t="shared" si="237"/>
        <v/>
      </c>
      <c r="X467" t="str">
        <f t="shared" si="238"/>
        <v/>
      </c>
      <c r="Y467" t="str">
        <f t="shared" si="239"/>
        <v/>
      </c>
      <c r="Z467" t="str">
        <f t="shared" si="248"/>
        <v/>
      </c>
      <c r="AA467" t="str">
        <f t="shared" si="240"/>
        <v/>
      </c>
      <c r="AB467" t="str">
        <f t="shared" si="241"/>
        <v/>
      </c>
      <c r="AC467" t="str">
        <f t="shared" si="242"/>
        <v/>
      </c>
      <c r="AD467" t="str">
        <f t="shared" si="243"/>
        <v/>
      </c>
      <c r="AE467" t="str">
        <f t="shared" si="244"/>
        <v/>
      </c>
      <c r="AF467" t="str">
        <f t="shared" si="245"/>
        <v/>
      </c>
      <c r="AG467" t="str" cm="1">
        <f t="array" ref="AG467">IF(AJ467="","",IFERROR(RIGHT(AF467,LEN(AF467)-MAX(ISNUMBER(--MID(AF467,_xlfn.SEQUENCE(LEN(AF467)),1))*_xlfn.SEQUENCE(LEN(AF467)))),""))</f>
        <v/>
      </c>
      <c r="AH467" t="str">
        <f t="shared" si="246"/>
        <v/>
      </c>
      <c r="AI467" s="27"/>
    </row>
    <row r="468" spans="2:35" ht="14.4">
      <c r="B468" t="str">
        <f>IF(
  ISBLANK(AJ468),
  "",
  IF(
    LEFT(AF468,1)="S",
    _xlfn.XLOOKUP(LEFT(AF468,3),'MKT name rule'!$B$2:$B$522,'MKT name rule'!$C$2:$C$522,"Not found") &amp; " " &amp; AF468,
    _xlfn.XLOOKUP(LEFT(AF468,3),'MKT name rule'!$B$2:$B$522,'MKT name rule'!$C$2:$C$522,"Not found") &amp; " " &amp; AH468
  )
)</f>
        <v/>
      </c>
      <c r="C468" t="str">
        <f t="shared" si="218"/>
        <v/>
      </c>
      <c r="D468" s="20" t="str">
        <f t="shared" si="219"/>
        <v/>
      </c>
      <c r="E468" s="20" t="str">
        <f t="shared" si="220"/>
        <v/>
      </c>
      <c r="F468" t="str">
        <f t="shared" si="247"/>
        <v/>
      </c>
      <c r="G468" t="str">
        <f t="shared" si="221"/>
        <v/>
      </c>
      <c r="H468" t="str">
        <f t="shared" si="222"/>
        <v/>
      </c>
      <c r="I468" t="str">
        <f t="shared" si="223"/>
        <v/>
      </c>
      <c r="J468" t="str">
        <f t="shared" si="224"/>
        <v/>
      </c>
      <c r="K468" t="str">
        <f t="shared" si="225"/>
        <v/>
      </c>
      <c r="L468" t="str">
        <f t="shared" si="226"/>
        <v/>
      </c>
      <c r="M468" t="str">
        <f t="shared" si="227"/>
        <v/>
      </c>
      <c r="N468" t="str">
        <f t="shared" si="228"/>
        <v/>
      </c>
      <c r="O468" t="str">
        <f t="shared" si="229"/>
        <v/>
      </c>
      <c r="P468" t="str">
        <f t="shared" si="230"/>
        <v/>
      </c>
      <c r="Q468" t="str">
        <f t="shared" si="231"/>
        <v/>
      </c>
      <c r="R468" t="str">
        <f t="shared" si="232"/>
        <v/>
      </c>
      <c r="S468" t="str">
        <f t="shared" si="233"/>
        <v/>
      </c>
      <c r="T468" t="str">
        <f t="shared" si="234"/>
        <v/>
      </c>
      <c r="U468" t="str">
        <f t="shared" si="235"/>
        <v/>
      </c>
      <c r="V468" t="str">
        <f t="shared" si="236"/>
        <v/>
      </c>
      <c r="W468" t="str">
        <f t="shared" si="237"/>
        <v/>
      </c>
      <c r="X468" t="str">
        <f t="shared" si="238"/>
        <v/>
      </c>
      <c r="Y468" t="str">
        <f t="shared" si="239"/>
        <v/>
      </c>
      <c r="Z468" t="str">
        <f t="shared" si="248"/>
        <v/>
      </c>
      <c r="AA468" t="str">
        <f t="shared" si="240"/>
        <v/>
      </c>
      <c r="AB468" t="str">
        <f t="shared" si="241"/>
        <v/>
      </c>
      <c r="AC468" t="str">
        <f t="shared" si="242"/>
        <v/>
      </c>
      <c r="AD468" t="str">
        <f t="shared" si="243"/>
        <v/>
      </c>
      <c r="AE468" t="str">
        <f t="shared" si="244"/>
        <v/>
      </c>
      <c r="AF468" t="str">
        <f t="shared" si="245"/>
        <v/>
      </c>
      <c r="AG468" t="str" cm="1">
        <f t="array" ref="AG468">IF(AJ468="","",IFERROR(RIGHT(AF468,LEN(AF468)-MAX(ISNUMBER(--MID(AF468,_xlfn.SEQUENCE(LEN(AF468)),1))*_xlfn.SEQUENCE(LEN(AF468)))),""))</f>
        <v/>
      </c>
      <c r="AH468" t="str">
        <f t="shared" si="246"/>
        <v/>
      </c>
      <c r="AI468" s="27"/>
    </row>
    <row r="469" spans="2:35" ht="14.4">
      <c r="B469" t="str">
        <f>IF(
  ISBLANK(AJ469),
  "",
  IF(
    LEFT(AF469,1)="S",
    _xlfn.XLOOKUP(LEFT(AF469,3),'MKT name rule'!$B$2:$B$522,'MKT name rule'!$C$2:$C$522,"Not found") &amp; " " &amp; AF469,
    _xlfn.XLOOKUP(LEFT(AF469,3),'MKT name rule'!$B$2:$B$522,'MKT name rule'!$C$2:$C$522,"Not found") &amp; " " &amp; AH469
  )
)</f>
        <v/>
      </c>
      <c r="C469" t="str">
        <f t="shared" si="218"/>
        <v/>
      </c>
      <c r="D469" s="20" t="str">
        <f t="shared" si="219"/>
        <v/>
      </c>
      <c r="E469" s="20" t="str">
        <f t="shared" si="220"/>
        <v/>
      </c>
      <c r="F469" t="str">
        <f t="shared" si="247"/>
        <v/>
      </c>
      <c r="G469" t="str">
        <f t="shared" si="221"/>
        <v/>
      </c>
      <c r="H469" t="str">
        <f t="shared" si="222"/>
        <v/>
      </c>
      <c r="I469" t="str">
        <f t="shared" si="223"/>
        <v/>
      </c>
      <c r="J469" t="str">
        <f t="shared" si="224"/>
        <v/>
      </c>
      <c r="K469" t="str">
        <f t="shared" si="225"/>
        <v/>
      </c>
      <c r="L469" t="str">
        <f t="shared" si="226"/>
        <v/>
      </c>
      <c r="M469" t="str">
        <f t="shared" si="227"/>
        <v/>
      </c>
      <c r="N469" t="str">
        <f t="shared" si="228"/>
        <v/>
      </c>
      <c r="O469" t="str">
        <f t="shared" si="229"/>
        <v/>
      </c>
      <c r="P469" t="str">
        <f t="shared" si="230"/>
        <v/>
      </c>
      <c r="Q469" t="str">
        <f t="shared" si="231"/>
        <v/>
      </c>
      <c r="R469" t="str">
        <f t="shared" si="232"/>
        <v/>
      </c>
      <c r="S469" t="str">
        <f t="shared" si="233"/>
        <v/>
      </c>
      <c r="T469" t="str">
        <f t="shared" si="234"/>
        <v/>
      </c>
      <c r="U469" t="str">
        <f t="shared" si="235"/>
        <v/>
      </c>
      <c r="V469" t="str">
        <f t="shared" si="236"/>
        <v/>
      </c>
      <c r="W469" t="str">
        <f t="shared" si="237"/>
        <v/>
      </c>
      <c r="X469" t="str">
        <f t="shared" si="238"/>
        <v/>
      </c>
      <c r="Y469" t="str">
        <f t="shared" si="239"/>
        <v/>
      </c>
      <c r="Z469" t="str">
        <f t="shared" si="248"/>
        <v/>
      </c>
      <c r="AA469" t="str">
        <f t="shared" si="240"/>
        <v/>
      </c>
      <c r="AB469" t="str">
        <f t="shared" si="241"/>
        <v/>
      </c>
      <c r="AC469" t="str">
        <f t="shared" si="242"/>
        <v/>
      </c>
      <c r="AD469" t="str">
        <f t="shared" si="243"/>
        <v/>
      </c>
      <c r="AE469" t="str">
        <f t="shared" si="244"/>
        <v/>
      </c>
      <c r="AF469" t="str">
        <f t="shared" si="245"/>
        <v/>
      </c>
      <c r="AG469" t="str" cm="1">
        <f t="array" ref="AG469">IF(AJ469="","",IFERROR(RIGHT(AF469,LEN(AF469)-MAX(ISNUMBER(--MID(AF469,_xlfn.SEQUENCE(LEN(AF469)),1))*_xlfn.SEQUENCE(LEN(AF469)))),""))</f>
        <v/>
      </c>
      <c r="AH469" t="str">
        <f t="shared" si="246"/>
        <v/>
      </c>
      <c r="AI469" s="27"/>
    </row>
    <row r="470" spans="2:35" ht="14.4">
      <c r="B470" t="str">
        <f>IF(
  ISBLANK(AJ470),
  "",
  IF(
    LEFT(AF470,1)="S",
    _xlfn.XLOOKUP(LEFT(AF470,3),'MKT name rule'!$B$2:$B$522,'MKT name rule'!$C$2:$C$522,"Not found") &amp; " " &amp; AF470,
    _xlfn.XLOOKUP(LEFT(AF470,3),'MKT name rule'!$B$2:$B$522,'MKT name rule'!$C$2:$C$522,"Not found") &amp; " " &amp; AH470
  )
)</f>
        <v/>
      </c>
      <c r="C470" t="str">
        <f t="shared" si="218"/>
        <v/>
      </c>
      <c r="D470" s="20" t="str">
        <f t="shared" si="219"/>
        <v/>
      </c>
      <c r="E470" s="20" t="str">
        <f t="shared" si="220"/>
        <v/>
      </c>
      <c r="F470" t="str">
        <f t="shared" si="247"/>
        <v/>
      </c>
      <c r="G470" t="str">
        <f t="shared" si="221"/>
        <v/>
      </c>
      <c r="H470" t="str">
        <f t="shared" si="222"/>
        <v/>
      </c>
      <c r="I470" t="str">
        <f t="shared" si="223"/>
        <v/>
      </c>
      <c r="J470" t="str">
        <f t="shared" si="224"/>
        <v/>
      </c>
      <c r="K470" t="str">
        <f t="shared" si="225"/>
        <v/>
      </c>
      <c r="L470" t="str">
        <f t="shared" si="226"/>
        <v/>
      </c>
      <c r="M470" t="str">
        <f t="shared" si="227"/>
        <v/>
      </c>
      <c r="N470" t="str">
        <f t="shared" si="228"/>
        <v/>
      </c>
      <c r="O470" t="str">
        <f t="shared" si="229"/>
        <v/>
      </c>
      <c r="P470" t="str">
        <f t="shared" si="230"/>
        <v/>
      </c>
      <c r="Q470" t="str">
        <f t="shared" si="231"/>
        <v/>
      </c>
      <c r="R470" t="str">
        <f t="shared" si="232"/>
        <v/>
      </c>
      <c r="S470" t="str">
        <f t="shared" si="233"/>
        <v/>
      </c>
      <c r="T470" t="str">
        <f t="shared" si="234"/>
        <v/>
      </c>
      <c r="U470" t="str">
        <f t="shared" si="235"/>
        <v/>
      </c>
      <c r="V470" t="str">
        <f t="shared" si="236"/>
        <v/>
      </c>
      <c r="W470" t="str">
        <f t="shared" si="237"/>
        <v/>
      </c>
      <c r="X470" t="str">
        <f t="shared" si="238"/>
        <v/>
      </c>
      <c r="Y470" t="str">
        <f t="shared" si="239"/>
        <v/>
      </c>
      <c r="Z470" t="str">
        <f t="shared" si="248"/>
        <v/>
      </c>
      <c r="AA470" t="str">
        <f t="shared" si="240"/>
        <v/>
      </c>
      <c r="AB470" t="str">
        <f t="shared" si="241"/>
        <v/>
      </c>
      <c r="AC470" t="str">
        <f t="shared" si="242"/>
        <v/>
      </c>
      <c r="AD470" t="str">
        <f t="shared" si="243"/>
        <v/>
      </c>
      <c r="AE470" t="str">
        <f t="shared" si="244"/>
        <v/>
      </c>
      <c r="AF470" t="str">
        <f t="shared" si="245"/>
        <v/>
      </c>
      <c r="AG470" t="str" cm="1">
        <f t="array" ref="AG470">IF(AJ470="","",IFERROR(RIGHT(AF470,LEN(AF470)-MAX(ISNUMBER(--MID(AF470,_xlfn.SEQUENCE(LEN(AF470)),1))*_xlfn.SEQUENCE(LEN(AF470)))),""))</f>
        <v/>
      </c>
      <c r="AH470" t="str">
        <f t="shared" si="246"/>
        <v/>
      </c>
      <c r="AI470" s="27"/>
    </row>
    <row r="471" spans="2:35" ht="14.4">
      <c r="B471" t="str">
        <f>IF(
  ISBLANK(AJ471),
  "",
  IF(
    LEFT(AF471,1)="S",
    _xlfn.XLOOKUP(LEFT(AF471,3),'MKT name rule'!$B$2:$B$522,'MKT name rule'!$C$2:$C$522,"Not found") &amp; " " &amp; AF471,
    _xlfn.XLOOKUP(LEFT(AF471,3),'MKT name rule'!$B$2:$B$522,'MKT name rule'!$C$2:$C$522,"Not found") &amp; " " &amp; AH471
  )
)</f>
        <v/>
      </c>
      <c r="C471" t="str">
        <f t="shared" si="218"/>
        <v/>
      </c>
      <c r="D471" s="20" t="str">
        <f t="shared" si="219"/>
        <v/>
      </c>
      <c r="E471" s="20" t="str">
        <f t="shared" si="220"/>
        <v/>
      </c>
      <c r="F471" t="str">
        <f t="shared" si="247"/>
        <v/>
      </c>
      <c r="G471" t="str">
        <f t="shared" si="221"/>
        <v/>
      </c>
      <c r="H471" t="str">
        <f t="shared" si="222"/>
        <v/>
      </c>
      <c r="I471" t="str">
        <f t="shared" si="223"/>
        <v/>
      </c>
      <c r="J471" t="str">
        <f t="shared" si="224"/>
        <v/>
      </c>
      <c r="K471" t="str">
        <f t="shared" si="225"/>
        <v/>
      </c>
      <c r="L471" t="str">
        <f t="shared" si="226"/>
        <v/>
      </c>
      <c r="M471" t="str">
        <f t="shared" si="227"/>
        <v/>
      </c>
      <c r="N471" t="str">
        <f t="shared" si="228"/>
        <v/>
      </c>
      <c r="O471" t="str">
        <f t="shared" si="229"/>
        <v/>
      </c>
      <c r="P471" t="str">
        <f t="shared" si="230"/>
        <v/>
      </c>
      <c r="Q471" t="str">
        <f t="shared" si="231"/>
        <v/>
      </c>
      <c r="R471" t="str">
        <f t="shared" si="232"/>
        <v/>
      </c>
      <c r="S471" t="str">
        <f t="shared" si="233"/>
        <v/>
      </c>
      <c r="T471" t="str">
        <f t="shared" si="234"/>
        <v/>
      </c>
      <c r="U471" t="str">
        <f t="shared" si="235"/>
        <v/>
      </c>
      <c r="V471" t="str">
        <f t="shared" si="236"/>
        <v/>
      </c>
      <c r="W471" t="str">
        <f t="shared" si="237"/>
        <v/>
      </c>
      <c r="X471" t="str">
        <f t="shared" si="238"/>
        <v/>
      </c>
      <c r="Y471" t="str">
        <f t="shared" si="239"/>
        <v/>
      </c>
      <c r="Z471" t="str">
        <f t="shared" si="248"/>
        <v/>
      </c>
      <c r="AA471" t="str">
        <f t="shared" si="240"/>
        <v/>
      </c>
      <c r="AB471" t="str">
        <f t="shared" si="241"/>
        <v/>
      </c>
      <c r="AC471" t="str">
        <f t="shared" si="242"/>
        <v/>
      </c>
      <c r="AD471" t="str">
        <f t="shared" si="243"/>
        <v/>
      </c>
      <c r="AE471" t="str">
        <f t="shared" si="244"/>
        <v/>
      </c>
      <c r="AF471" t="str">
        <f t="shared" si="245"/>
        <v/>
      </c>
      <c r="AG471" t="str" cm="1">
        <f t="array" ref="AG471">IF(AJ471="","",IFERROR(RIGHT(AF471,LEN(AF471)-MAX(ISNUMBER(--MID(AF471,_xlfn.SEQUENCE(LEN(AF471)),1))*_xlfn.SEQUENCE(LEN(AF471)))),""))</f>
        <v/>
      </c>
      <c r="AH471" t="str">
        <f t="shared" si="246"/>
        <v/>
      </c>
      <c r="AI471" s="27"/>
    </row>
    <row r="472" spans="2:35" ht="14.4">
      <c r="B472" t="str">
        <f>IF(
  ISBLANK(AJ472),
  "",
  IF(
    LEFT(AF472,1)="S",
    _xlfn.XLOOKUP(LEFT(AF472,3),'MKT name rule'!$B$2:$B$522,'MKT name rule'!$C$2:$C$522,"Not found") &amp; " " &amp; AF472,
    _xlfn.XLOOKUP(LEFT(AF472,3),'MKT name rule'!$B$2:$B$522,'MKT name rule'!$C$2:$C$522,"Not found") &amp; " " &amp; AH472
  )
)</f>
        <v/>
      </c>
      <c r="C472" t="str">
        <f t="shared" si="218"/>
        <v/>
      </c>
      <c r="D472" s="20" t="str">
        <f t="shared" si="219"/>
        <v/>
      </c>
      <c r="E472" s="20" t="str">
        <f t="shared" si="220"/>
        <v/>
      </c>
      <c r="F472" t="str">
        <f t="shared" si="247"/>
        <v/>
      </c>
      <c r="G472" t="str">
        <f t="shared" si="221"/>
        <v/>
      </c>
      <c r="H472" t="str">
        <f t="shared" si="222"/>
        <v/>
      </c>
      <c r="I472" t="str">
        <f t="shared" si="223"/>
        <v/>
      </c>
      <c r="J472" t="str">
        <f t="shared" si="224"/>
        <v/>
      </c>
      <c r="K472" t="str">
        <f t="shared" si="225"/>
        <v/>
      </c>
      <c r="L472" t="str">
        <f t="shared" si="226"/>
        <v/>
      </c>
      <c r="M472" t="str">
        <f t="shared" si="227"/>
        <v/>
      </c>
      <c r="N472" t="str">
        <f t="shared" si="228"/>
        <v/>
      </c>
      <c r="O472" t="str">
        <f t="shared" si="229"/>
        <v/>
      </c>
      <c r="P472" t="str">
        <f t="shared" si="230"/>
        <v/>
      </c>
      <c r="Q472" t="str">
        <f t="shared" si="231"/>
        <v/>
      </c>
      <c r="R472" t="str">
        <f t="shared" si="232"/>
        <v/>
      </c>
      <c r="S472" t="str">
        <f t="shared" si="233"/>
        <v/>
      </c>
      <c r="T472" t="str">
        <f t="shared" si="234"/>
        <v/>
      </c>
      <c r="U472" t="str">
        <f t="shared" si="235"/>
        <v/>
      </c>
      <c r="V472" t="str">
        <f t="shared" si="236"/>
        <v/>
      </c>
      <c r="W472" t="str">
        <f t="shared" si="237"/>
        <v/>
      </c>
      <c r="X472" t="str">
        <f t="shared" si="238"/>
        <v/>
      </c>
      <c r="Y472" t="str">
        <f t="shared" si="239"/>
        <v/>
      </c>
      <c r="Z472" t="str">
        <f t="shared" si="248"/>
        <v/>
      </c>
      <c r="AA472" t="str">
        <f t="shared" si="240"/>
        <v/>
      </c>
      <c r="AB472" t="str">
        <f t="shared" si="241"/>
        <v/>
      </c>
      <c r="AC472" t="str">
        <f t="shared" si="242"/>
        <v/>
      </c>
      <c r="AD472" t="str">
        <f t="shared" si="243"/>
        <v/>
      </c>
      <c r="AE472" t="str">
        <f t="shared" si="244"/>
        <v/>
      </c>
      <c r="AF472" t="str">
        <f t="shared" si="245"/>
        <v/>
      </c>
      <c r="AG472" t="str" cm="1">
        <f t="array" ref="AG472">IF(AJ472="","",IFERROR(RIGHT(AF472,LEN(AF472)-MAX(ISNUMBER(--MID(AF472,_xlfn.SEQUENCE(LEN(AF472)),1))*_xlfn.SEQUENCE(LEN(AF472)))),""))</f>
        <v/>
      </c>
      <c r="AH472" t="str">
        <f t="shared" si="246"/>
        <v/>
      </c>
      <c r="AI472" s="27"/>
    </row>
    <row r="473" spans="2:35" ht="14.4">
      <c r="B473" t="str">
        <f>IF(
  ISBLANK(AJ473),
  "",
  IF(
    LEFT(AF473,1)="S",
    _xlfn.XLOOKUP(LEFT(AF473,3),'MKT name rule'!$B$2:$B$522,'MKT name rule'!$C$2:$C$522,"Not found") &amp; " " &amp; AF473,
    _xlfn.XLOOKUP(LEFT(AF473,3),'MKT name rule'!$B$2:$B$522,'MKT name rule'!$C$2:$C$522,"Not found") &amp; " " &amp; AH473
  )
)</f>
        <v/>
      </c>
      <c r="C473" t="str">
        <f t="shared" si="218"/>
        <v/>
      </c>
      <c r="D473" s="20" t="str">
        <f t="shared" si="219"/>
        <v/>
      </c>
      <c r="E473" s="20" t="str">
        <f t="shared" si="220"/>
        <v/>
      </c>
      <c r="F473" t="str">
        <f t="shared" si="247"/>
        <v/>
      </c>
      <c r="G473" t="str">
        <f t="shared" si="221"/>
        <v/>
      </c>
      <c r="H473" t="str">
        <f t="shared" si="222"/>
        <v/>
      </c>
      <c r="I473" t="str">
        <f t="shared" si="223"/>
        <v/>
      </c>
      <c r="J473" t="str">
        <f t="shared" si="224"/>
        <v/>
      </c>
      <c r="K473" t="str">
        <f t="shared" si="225"/>
        <v/>
      </c>
      <c r="L473" t="str">
        <f t="shared" si="226"/>
        <v/>
      </c>
      <c r="M473" t="str">
        <f t="shared" si="227"/>
        <v/>
      </c>
      <c r="N473" t="str">
        <f t="shared" si="228"/>
        <v/>
      </c>
      <c r="O473" t="str">
        <f t="shared" si="229"/>
        <v/>
      </c>
      <c r="P473" t="str">
        <f t="shared" si="230"/>
        <v/>
      </c>
      <c r="Q473" t="str">
        <f t="shared" si="231"/>
        <v/>
      </c>
      <c r="R473" t="str">
        <f t="shared" si="232"/>
        <v/>
      </c>
      <c r="S473" t="str">
        <f t="shared" si="233"/>
        <v/>
      </c>
      <c r="T473" t="str">
        <f t="shared" si="234"/>
        <v/>
      </c>
      <c r="U473" t="str">
        <f t="shared" si="235"/>
        <v/>
      </c>
      <c r="V473" t="str">
        <f t="shared" si="236"/>
        <v/>
      </c>
      <c r="W473" t="str">
        <f t="shared" si="237"/>
        <v/>
      </c>
      <c r="X473" t="str">
        <f t="shared" si="238"/>
        <v/>
      </c>
      <c r="Y473" t="str">
        <f t="shared" si="239"/>
        <v/>
      </c>
      <c r="Z473" t="str">
        <f t="shared" si="248"/>
        <v/>
      </c>
      <c r="AA473" t="str">
        <f t="shared" si="240"/>
        <v/>
      </c>
      <c r="AB473" t="str">
        <f t="shared" si="241"/>
        <v/>
      </c>
      <c r="AC473" t="str">
        <f t="shared" si="242"/>
        <v/>
      </c>
      <c r="AD473" t="str">
        <f t="shared" si="243"/>
        <v/>
      </c>
      <c r="AE473" t="str">
        <f t="shared" si="244"/>
        <v/>
      </c>
      <c r="AF473" t="str">
        <f t="shared" si="245"/>
        <v/>
      </c>
      <c r="AG473" t="str" cm="1">
        <f t="array" ref="AG473">IF(AJ473="","",IFERROR(RIGHT(AF473,LEN(AF473)-MAX(ISNUMBER(--MID(AF473,_xlfn.SEQUENCE(LEN(AF473)),1))*_xlfn.SEQUENCE(LEN(AF473)))),""))</f>
        <v/>
      </c>
      <c r="AH473" t="str">
        <f t="shared" si="246"/>
        <v/>
      </c>
      <c r="AI473" s="27"/>
    </row>
    <row r="474" spans="2:35" ht="14.4">
      <c r="B474" t="str">
        <f>IF(
  ISBLANK(AJ474),
  "",
  IF(
    LEFT(AF474,1)="S",
    _xlfn.XLOOKUP(LEFT(AF474,3),'MKT name rule'!$B$2:$B$522,'MKT name rule'!$C$2:$C$522,"Not found") &amp; " " &amp; AF474,
    _xlfn.XLOOKUP(LEFT(AF474,3),'MKT name rule'!$B$2:$B$522,'MKT name rule'!$C$2:$C$522,"Not found") &amp; " " &amp; AH474
  )
)</f>
        <v/>
      </c>
      <c r="C474" t="str">
        <f t="shared" si="218"/>
        <v/>
      </c>
      <c r="D474" s="20" t="str">
        <f t="shared" si="219"/>
        <v/>
      </c>
      <c r="E474" s="20" t="str">
        <f t="shared" si="220"/>
        <v/>
      </c>
      <c r="F474" t="str">
        <f t="shared" si="247"/>
        <v/>
      </c>
      <c r="G474" t="str">
        <f t="shared" si="221"/>
        <v/>
      </c>
      <c r="H474" t="str">
        <f t="shared" si="222"/>
        <v/>
      </c>
      <c r="I474" t="str">
        <f t="shared" si="223"/>
        <v/>
      </c>
      <c r="J474" t="str">
        <f t="shared" si="224"/>
        <v/>
      </c>
      <c r="K474" t="str">
        <f t="shared" si="225"/>
        <v/>
      </c>
      <c r="L474" t="str">
        <f t="shared" si="226"/>
        <v/>
      </c>
      <c r="M474" t="str">
        <f t="shared" si="227"/>
        <v/>
      </c>
      <c r="N474" t="str">
        <f t="shared" si="228"/>
        <v/>
      </c>
      <c r="O474" t="str">
        <f t="shared" si="229"/>
        <v/>
      </c>
      <c r="P474" t="str">
        <f t="shared" si="230"/>
        <v/>
      </c>
      <c r="Q474" t="str">
        <f t="shared" si="231"/>
        <v/>
      </c>
      <c r="R474" t="str">
        <f t="shared" si="232"/>
        <v/>
      </c>
      <c r="S474" t="str">
        <f t="shared" si="233"/>
        <v/>
      </c>
      <c r="T474" t="str">
        <f t="shared" si="234"/>
        <v/>
      </c>
      <c r="U474" t="str">
        <f t="shared" si="235"/>
        <v/>
      </c>
      <c r="V474" t="str">
        <f t="shared" si="236"/>
        <v/>
      </c>
      <c r="W474" t="str">
        <f t="shared" si="237"/>
        <v/>
      </c>
      <c r="X474" t="str">
        <f t="shared" si="238"/>
        <v/>
      </c>
      <c r="Y474" t="str">
        <f t="shared" si="239"/>
        <v/>
      </c>
      <c r="Z474" t="str">
        <f t="shared" si="248"/>
        <v/>
      </c>
      <c r="AA474" t="str">
        <f t="shared" si="240"/>
        <v/>
      </c>
      <c r="AB474" t="str">
        <f t="shared" si="241"/>
        <v/>
      </c>
      <c r="AC474" t="str">
        <f t="shared" si="242"/>
        <v/>
      </c>
      <c r="AD474" t="str">
        <f t="shared" si="243"/>
        <v/>
      </c>
      <c r="AE474" t="str">
        <f t="shared" si="244"/>
        <v/>
      </c>
      <c r="AF474" t="str">
        <f t="shared" si="245"/>
        <v/>
      </c>
      <c r="AG474" t="str" cm="1">
        <f t="array" ref="AG474">IF(AJ474="","",IFERROR(RIGHT(AF474,LEN(AF474)-MAX(ISNUMBER(--MID(AF474,_xlfn.SEQUENCE(LEN(AF474)),1))*_xlfn.SEQUENCE(LEN(AF474)))),""))</f>
        <v/>
      </c>
      <c r="AH474" t="str">
        <f t="shared" si="246"/>
        <v/>
      </c>
      <c r="AI474" s="27"/>
    </row>
    <row r="475" spans="2:35" ht="14.4">
      <c r="B475" t="str">
        <f>IF(
  ISBLANK(AJ475),
  "",
  IF(
    LEFT(AF475,1)="S",
    _xlfn.XLOOKUP(LEFT(AF475,3),'MKT name rule'!$B$2:$B$522,'MKT name rule'!$C$2:$C$522,"Not found") &amp; " " &amp; AF475,
    _xlfn.XLOOKUP(LEFT(AF475,3),'MKT name rule'!$B$2:$B$522,'MKT name rule'!$C$2:$C$522,"Not found") &amp; " " &amp; AH475
  )
)</f>
        <v/>
      </c>
      <c r="C475" t="str">
        <f t="shared" si="218"/>
        <v/>
      </c>
      <c r="D475" s="20" t="str">
        <f t="shared" si="219"/>
        <v/>
      </c>
      <c r="E475" s="20" t="str">
        <f t="shared" si="220"/>
        <v/>
      </c>
      <c r="F475" t="str">
        <f t="shared" si="247"/>
        <v/>
      </c>
      <c r="G475" t="str">
        <f t="shared" si="221"/>
        <v/>
      </c>
      <c r="H475" t="str">
        <f t="shared" si="222"/>
        <v/>
      </c>
      <c r="I475" t="str">
        <f t="shared" si="223"/>
        <v/>
      </c>
      <c r="J475" t="str">
        <f t="shared" si="224"/>
        <v/>
      </c>
      <c r="K475" t="str">
        <f t="shared" si="225"/>
        <v/>
      </c>
      <c r="L475" t="str">
        <f t="shared" si="226"/>
        <v/>
      </c>
      <c r="M475" t="str">
        <f t="shared" si="227"/>
        <v/>
      </c>
      <c r="N475" t="str">
        <f t="shared" si="228"/>
        <v/>
      </c>
      <c r="O475" t="str">
        <f t="shared" si="229"/>
        <v/>
      </c>
      <c r="P475" t="str">
        <f t="shared" si="230"/>
        <v/>
      </c>
      <c r="Q475" t="str">
        <f t="shared" si="231"/>
        <v/>
      </c>
      <c r="R475" t="str">
        <f t="shared" si="232"/>
        <v/>
      </c>
      <c r="S475" t="str">
        <f t="shared" si="233"/>
        <v/>
      </c>
      <c r="T475" t="str">
        <f t="shared" si="234"/>
        <v/>
      </c>
      <c r="U475" t="str">
        <f t="shared" si="235"/>
        <v/>
      </c>
      <c r="V475" t="str">
        <f t="shared" si="236"/>
        <v/>
      </c>
      <c r="W475" t="str">
        <f t="shared" si="237"/>
        <v/>
      </c>
      <c r="X475" t="str">
        <f t="shared" si="238"/>
        <v/>
      </c>
      <c r="Y475" t="str">
        <f t="shared" si="239"/>
        <v/>
      </c>
      <c r="Z475" t="str">
        <f t="shared" si="248"/>
        <v/>
      </c>
      <c r="AA475" t="str">
        <f t="shared" si="240"/>
        <v/>
      </c>
      <c r="AB475" t="str">
        <f t="shared" si="241"/>
        <v/>
      </c>
      <c r="AC475" t="str">
        <f t="shared" si="242"/>
        <v/>
      </c>
      <c r="AD475" t="str">
        <f t="shared" si="243"/>
        <v/>
      </c>
      <c r="AE475" t="str">
        <f t="shared" si="244"/>
        <v/>
      </c>
      <c r="AF475" t="str">
        <f t="shared" si="245"/>
        <v/>
      </c>
      <c r="AG475" t="str" cm="1">
        <f t="array" ref="AG475">IF(AJ475="","",IFERROR(RIGHT(AF475,LEN(AF475)-MAX(ISNUMBER(--MID(AF475,_xlfn.SEQUENCE(LEN(AF475)),1))*_xlfn.SEQUENCE(LEN(AF475)))),""))</f>
        <v/>
      </c>
      <c r="AH475" t="str">
        <f t="shared" si="246"/>
        <v/>
      </c>
      <c r="AI475" s="27"/>
    </row>
    <row r="476" spans="2:35" ht="14.4">
      <c r="B476" t="str">
        <f>IF(
  ISBLANK(AJ476),
  "",
  IF(
    LEFT(AF476,1)="S",
    _xlfn.XLOOKUP(LEFT(AF476,3),'MKT name rule'!$B$2:$B$522,'MKT name rule'!$C$2:$C$522,"Not found") &amp; " " &amp; AF476,
    _xlfn.XLOOKUP(LEFT(AF476,3),'MKT name rule'!$B$2:$B$522,'MKT name rule'!$C$2:$C$522,"Not found") &amp; " " &amp; AH476
  )
)</f>
        <v/>
      </c>
      <c r="C476" t="str">
        <f t="shared" si="218"/>
        <v/>
      </c>
      <c r="D476" s="20" t="str">
        <f t="shared" si="219"/>
        <v/>
      </c>
      <c r="E476" s="20" t="str">
        <f t="shared" si="220"/>
        <v/>
      </c>
      <c r="F476" t="str">
        <f t="shared" si="247"/>
        <v/>
      </c>
      <c r="G476" t="str">
        <f t="shared" si="221"/>
        <v/>
      </c>
      <c r="H476" t="str">
        <f t="shared" si="222"/>
        <v/>
      </c>
      <c r="I476" t="str">
        <f t="shared" si="223"/>
        <v/>
      </c>
      <c r="J476" t="str">
        <f t="shared" si="224"/>
        <v/>
      </c>
      <c r="K476" t="str">
        <f t="shared" si="225"/>
        <v/>
      </c>
      <c r="L476" t="str">
        <f t="shared" si="226"/>
        <v/>
      </c>
      <c r="M476" t="str">
        <f t="shared" si="227"/>
        <v/>
      </c>
      <c r="N476" t="str">
        <f t="shared" si="228"/>
        <v/>
      </c>
      <c r="O476" t="str">
        <f t="shared" si="229"/>
        <v/>
      </c>
      <c r="P476" t="str">
        <f t="shared" si="230"/>
        <v/>
      </c>
      <c r="Q476" t="str">
        <f t="shared" si="231"/>
        <v/>
      </c>
      <c r="R476" t="str">
        <f t="shared" si="232"/>
        <v/>
      </c>
      <c r="S476" t="str">
        <f t="shared" si="233"/>
        <v/>
      </c>
      <c r="T476" t="str">
        <f t="shared" si="234"/>
        <v/>
      </c>
      <c r="U476" t="str">
        <f t="shared" si="235"/>
        <v/>
      </c>
      <c r="V476" t="str">
        <f t="shared" si="236"/>
        <v/>
      </c>
      <c r="W476" t="str">
        <f t="shared" si="237"/>
        <v/>
      </c>
      <c r="X476" t="str">
        <f t="shared" si="238"/>
        <v/>
      </c>
      <c r="Y476" t="str">
        <f t="shared" si="239"/>
        <v/>
      </c>
      <c r="Z476" t="str">
        <f t="shared" si="248"/>
        <v/>
      </c>
      <c r="AA476" t="str">
        <f t="shared" si="240"/>
        <v/>
      </c>
      <c r="AB476" t="str">
        <f t="shared" si="241"/>
        <v/>
      </c>
      <c r="AC476" t="str">
        <f t="shared" si="242"/>
        <v/>
      </c>
      <c r="AD476" t="str">
        <f t="shared" si="243"/>
        <v/>
      </c>
      <c r="AE476" t="str">
        <f t="shared" si="244"/>
        <v/>
      </c>
      <c r="AF476" t="str">
        <f t="shared" si="245"/>
        <v/>
      </c>
      <c r="AG476" t="str" cm="1">
        <f t="array" ref="AG476">IF(AJ476="","",IFERROR(RIGHT(AF476,LEN(AF476)-MAX(ISNUMBER(--MID(AF476,_xlfn.SEQUENCE(LEN(AF476)),1))*_xlfn.SEQUENCE(LEN(AF476)))),""))</f>
        <v/>
      </c>
      <c r="AH476" t="str">
        <f t="shared" si="246"/>
        <v/>
      </c>
      <c r="AI476" s="27"/>
    </row>
    <row r="477" spans="2:35" ht="14.4">
      <c r="B477" t="str">
        <f>IF(
  ISBLANK(AJ477),
  "",
  IF(
    LEFT(AF477,1)="S",
    _xlfn.XLOOKUP(LEFT(AF477,3),'MKT name rule'!$B$2:$B$522,'MKT name rule'!$C$2:$C$522,"Not found") &amp; " " &amp; AF477,
    _xlfn.XLOOKUP(LEFT(AF477,3),'MKT name rule'!$B$2:$B$522,'MKT name rule'!$C$2:$C$522,"Not found") &amp; " " &amp; AH477
  )
)</f>
        <v/>
      </c>
      <c r="C477" t="str">
        <f t="shared" si="218"/>
        <v/>
      </c>
      <c r="D477" s="20" t="str">
        <f t="shared" si="219"/>
        <v/>
      </c>
      <c r="E477" s="20" t="str">
        <f t="shared" si="220"/>
        <v/>
      </c>
      <c r="F477" t="str">
        <f t="shared" si="247"/>
        <v/>
      </c>
      <c r="G477" t="str">
        <f t="shared" si="221"/>
        <v/>
      </c>
      <c r="H477" t="str">
        <f t="shared" si="222"/>
        <v/>
      </c>
      <c r="I477" t="str">
        <f t="shared" si="223"/>
        <v/>
      </c>
      <c r="J477" t="str">
        <f t="shared" si="224"/>
        <v/>
      </c>
      <c r="K477" t="str">
        <f t="shared" si="225"/>
        <v/>
      </c>
      <c r="L477" t="str">
        <f t="shared" si="226"/>
        <v/>
      </c>
      <c r="M477" t="str">
        <f t="shared" si="227"/>
        <v/>
      </c>
      <c r="N477" t="str">
        <f t="shared" si="228"/>
        <v/>
      </c>
      <c r="O477" t="str">
        <f t="shared" si="229"/>
        <v/>
      </c>
      <c r="P477" t="str">
        <f t="shared" si="230"/>
        <v/>
      </c>
      <c r="Q477" t="str">
        <f t="shared" si="231"/>
        <v/>
      </c>
      <c r="R477" t="str">
        <f t="shared" si="232"/>
        <v/>
      </c>
      <c r="S477" t="str">
        <f t="shared" si="233"/>
        <v/>
      </c>
      <c r="T477" t="str">
        <f t="shared" si="234"/>
        <v/>
      </c>
      <c r="U477" t="str">
        <f t="shared" si="235"/>
        <v/>
      </c>
      <c r="V477" t="str">
        <f t="shared" si="236"/>
        <v/>
      </c>
      <c r="W477" t="str">
        <f t="shared" si="237"/>
        <v/>
      </c>
      <c r="X477" t="str">
        <f t="shared" si="238"/>
        <v/>
      </c>
      <c r="Y477" t="str">
        <f t="shared" si="239"/>
        <v/>
      </c>
      <c r="Z477" t="str">
        <f t="shared" si="248"/>
        <v/>
      </c>
      <c r="AA477" t="str">
        <f t="shared" si="240"/>
        <v/>
      </c>
      <c r="AB477" t="str">
        <f t="shared" si="241"/>
        <v/>
      </c>
      <c r="AC477" t="str">
        <f t="shared" si="242"/>
        <v/>
      </c>
      <c r="AD477" t="str">
        <f t="shared" si="243"/>
        <v/>
      </c>
      <c r="AE477" t="str">
        <f t="shared" si="244"/>
        <v/>
      </c>
      <c r="AF477" t="str">
        <f t="shared" si="245"/>
        <v/>
      </c>
      <c r="AG477" t="str" cm="1">
        <f t="array" ref="AG477">IF(AJ477="","",IFERROR(RIGHT(AF477,LEN(AF477)-MAX(ISNUMBER(--MID(AF477,_xlfn.SEQUENCE(LEN(AF477)),1))*_xlfn.SEQUENCE(LEN(AF477)))),""))</f>
        <v/>
      </c>
      <c r="AH477" t="str">
        <f t="shared" si="246"/>
        <v/>
      </c>
      <c r="AI477" s="27"/>
    </row>
    <row r="478" spans="2:35" ht="14.4">
      <c r="B478" t="str">
        <f>IF(
  ISBLANK(AJ478),
  "",
  IF(
    LEFT(AF478,1)="S",
    _xlfn.XLOOKUP(LEFT(AF478,3),'MKT name rule'!$B$2:$B$522,'MKT name rule'!$C$2:$C$522,"Not found") &amp; " " &amp; AF478,
    _xlfn.XLOOKUP(LEFT(AF478,3),'MKT name rule'!$B$2:$B$522,'MKT name rule'!$C$2:$C$522,"Not found") &amp; " " &amp; AH478
  )
)</f>
        <v/>
      </c>
      <c r="C478" t="str">
        <f t="shared" si="218"/>
        <v/>
      </c>
      <c r="D478" s="20" t="str">
        <f t="shared" si="219"/>
        <v/>
      </c>
      <c r="E478" s="20" t="str">
        <f t="shared" si="220"/>
        <v/>
      </c>
      <c r="F478" t="str">
        <f t="shared" si="247"/>
        <v/>
      </c>
      <c r="G478" t="str">
        <f t="shared" si="221"/>
        <v/>
      </c>
      <c r="H478" t="str">
        <f t="shared" si="222"/>
        <v/>
      </c>
      <c r="I478" t="str">
        <f t="shared" si="223"/>
        <v/>
      </c>
      <c r="J478" t="str">
        <f t="shared" si="224"/>
        <v/>
      </c>
      <c r="K478" t="str">
        <f t="shared" si="225"/>
        <v/>
      </c>
      <c r="L478" t="str">
        <f t="shared" si="226"/>
        <v/>
      </c>
      <c r="M478" t="str">
        <f t="shared" si="227"/>
        <v/>
      </c>
      <c r="N478" t="str">
        <f t="shared" si="228"/>
        <v/>
      </c>
      <c r="O478" t="str">
        <f t="shared" si="229"/>
        <v/>
      </c>
      <c r="P478" t="str">
        <f t="shared" si="230"/>
        <v/>
      </c>
      <c r="Q478" t="str">
        <f t="shared" si="231"/>
        <v/>
      </c>
      <c r="R478" t="str">
        <f t="shared" si="232"/>
        <v/>
      </c>
      <c r="S478" t="str">
        <f t="shared" si="233"/>
        <v/>
      </c>
      <c r="T478" t="str">
        <f t="shared" si="234"/>
        <v/>
      </c>
      <c r="U478" t="str">
        <f t="shared" si="235"/>
        <v/>
      </c>
      <c r="V478" t="str">
        <f t="shared" si="236"/>
        <v/>
      </c>
      <c r="W478" t="str">
        <f t="shared" si="237"/>
        <v/>
      </c>
      <c r="X478" t="str">
        <f t="shared" si="238"/>
        <v/>
      </c>
      <c r="Y478" t="str">
        <f t="shared" si="239"/>
        <v/>
      </c>
      <c r="Z478" t="str">
        <f t="shared" si="248"/>
        <v/>
      </c>
      <c r="AA478" t="str">
        <f t="shared" si="240"/>
        <v/>
      </c>
      <c r="AB478" t="str">
        <f t="shared" si="241"/>
        <v/>
      </c>
      <c r="AC478" t="str">
        <f t="shared" si="242"/>
        <v/>
      </c>
      <c r="AD478" t="str">
        <f t="shared" si="243"/>
        <v/>
      </c>
      <c r="AE478" t="str">
        <f t="shared" si="244"/>
        <v/>
      </c>
      <c r="AF478" t="str">
        <f t="shared" si="245"/>
        <v/>
      </c>
      <c r="AG478" t="str" cm="1">
        <f t="array" ref="AG478">IF(AJ478="","",IFERROR(RIGHT(AF478,LEN(AF478)-MAX(ISNUMBER(--MID(AF478,_xlfn.SEQUENCE(LEN(AF478)),1))*_xlfn.SEQUENCE(LEN(AF478)))),""))</f>
        <v/>
      </c>
      <c r="AH478" t="str">
        <f t="shared" si="246"/>
        <v/>
      </c>
      <c r="AI478" s="27"/>
    </row>
    <row r="479" spans="2:35" ht="14.4">
      <c r="B479" t="str">
        <f>IF(
  ISBLANK(AJ479),
  "",
  IF(
    LEFT(AF479,1)="S",
    _xlfn.XLOOKUP(LEFT(AF479,3),'MKT name rule'!$B$2:$B$522,'MKT name rule'!$C$2:$C$522,"Not found") &amp; " " &amp; AF479,
    _xlfn.XLOOKUP(LEFT(AF479,3),'MKT name rule'!$B$2:$B$522,'MKT name rule'!$C$2:$C$522,"Not found") &amp; " " &amp; AH479
  )
)</f>
        <v/>
      </c>
      <c r="C479" t="str">
        <f t="shared" si="218"/>
        <v/>
      </c>
      <c r="D479" s="20" t="str">
        <f t="shared" si="219"/>
        <v/>
      </c>
      <c r="E479" s="20" t="str">
        <f t="shared" si="220"/>
        <v/>
      </c>
      <c r="F479" t="str">
        <f t="shared" si="247"/>
        <v/>
      </c>
      <c r="G479" t="str">
        <f t="shared" si="221"/>
        <v/>
      </c>
      <c r="H479" t="str">
        <f t="shared" si="222"/>
        <v/>
      </c>
      <c r="I479" t="str">
        <f t="shared" si="223"/>
        <v/>
      </c>
      <c r="J479" t="str">
        <f t="shared" si="224"/>
        <v/>
      </c>
      <c r="K479" t="str">
        <f t="shared" si="225"/>
        <v/>
      </c>
      <c r="L479" t="str">
        <f t="shared" si="226"/>
        <v/>
      </c>
      <c r="M479" t="str">
        <f t="shared" si="227"/>
        <v/>
      </c>
      <c r="N479" t="str">
        <f t="shared" si="228"/>
        <v/>
      </c>
      <c r="O479" t="str">
        <f t="shared" si="229"/>
        <v/>
      </c>
      <c r="P479" t="str">
        <f t="shared" si="230"/>
        <v/>
      </c>
      <c r="Q479" t="str">
        <f t="shared" si="231"/>
        <v/>
      </c>
      <c r="R479" t="str">
        <f t="shared" si="232"/>
        <v/>
      </c>
      <c r="S479" t="str">
        <f t="shared" si="233"/>
        <v/>
      </c>
      <c r="T479" t="str">
        <f t="shared" si="234"/>
        <v/>
      </c>
      <c r="U479" t="str">
        <f t="shared" si="235"/>
        <v/>
      </c>
      <c r="V479" t="str">
        <f t="shared" si="236"/>
        <v/>
      </c>
      <c r="W479" t="str">
        <f t="shared" si="237"/>
        <v/>
      </c>
      <c r="X479" t="str">
        <f t="shared" si="238"/>
        <v/>
      </c>
      <c r="Y479" t="str">
        <f t="shared" si="239"/>
        <v/>
      </c>
      <c r="Z479" t="str">
        <f t="shared" si="248"/>
        <v/>
      </c>
      <c r="AA479" t="str">
        <f t="shared" si="240"/>
        <v/>
      </c>
      <c r="AB479" t="str">
        <f t="shared" si="241"/>
        <v/>
      </c>
      <c r="AC479" t="str">
        <f t="shared" si="242"/>
        <v/>
      </c>
      <c r="AD479" t="str">
        <f t="shared" si="243"/>
        <v/>
      </c>
      <c r="AE479" t="str">
        <f t="shared" si="244"/>
        <v/>
      </c>
      <c r="AF479" t="str">
        <f t="shared" si="245"/>
        <v/>
      </c>
      <c r="AG479" t="str" cm="1">
        <f t="array" ref="AG479">IF(AJ479="","",IFERROR(RIGHT(AF479,LEN(AF479)-MAX(ISNUMBER(--MID(AF479,_xlfn.SEQUENCE(LEN(AF479)),1))*_xlfn.SEQUENCE(LEN(AF479)))),""))</f>
        <v/>
      </c>
      <c r="AH479" t="str">
        <f t="shared" si="246"/>
        <v/>
      </c>
      <c r="AI479" s="27"/>
    </row>
    <row r="480" spans="2:35" ht="14.4">
      <c r="B480" t="str">
        <f>IF(
  ISBLANK(AJ480),
  "",
  IF(
    LEFT(AF480,1)="S",
    _xlfn.XLOOKUP(LEFT(AF480,3),'MKT name rule'!$B$2:$B$522,'MKT name rule'!$C$2:$C$522,"Not found") &amp; " " &amp; AF480,
    _xlfn.XLOOKUP(LEFT(AF480,3),'MKT name rule'!$B$2:$B$522,'MKT name rule'!$C$2:$C$522,"Not found") &amp; " " &amp; AH480
  )
)</f>
        <v/>
      </c>
      <c r="C480" t="str">
        <f t="shared" si="218"/>
        <v/>
      </c>
      <c r="D480" s="20" t="str">
        <f t="shared" si="219"/>
        <v/>
      </c>
      <c r="E480" s="20" t="str">
        <f t="shared" si="220"/>
        <v/>
      </c>
      <c r="F480" t="str">
        <f t="shared" si="247"/>
        <v/>
      </c>
      <c r="G480" t="str">
        <f t="shared" si="221"/>
        <v/>
      </c>
      <c r="H480" t="str">
        <f t="shared" si="222"/>
        <v/>
      </c>
      <c r="I480" t="str">
        <f t="shared" si="223"/>
        <v/>
      </c>
      <c r="J480" t="str">
        <f t="shared" si="224"/>
        <v/>
      </c>
      <c r="K480" t="str">
        <f t="shared" si="225"/>
        <v/>
      </c>
      <c r="L480" t="str">
        <f t="shared" si="226"/>
        <v/>
      </c>
      <c r="M480" t="str">
        <f t="shared" si="227"/>
        <v/>
      </c>
      <c r="N480" t="str">
        <f t="shared" si="228"/>
        <v/>
      </c>
      <c r="O480" t="str">
        <f t="shared" si="229"/>
        <v/>
      </c>
      <c r="P480" t="str">
        <f t="shared" si="230"/>
        <v/>
      </c>
      <c r="Q480" t="str">
        <f t="shared" si="231"/>
        <v/>
      </c>
      <c r="R480" t="str">
        <f t="shared" si="232"/>
        <v/>
      </c>
      <c r="S480" t="str">
        <f t="shared" si="233"/>
        <v/>
      </c>
      <c r="T480" t="str">
        <f t="shared" si="234"/>
        <v/>
      </c>
      <c r="U480" t="str">
        <f t="shared" si="235"/>
        <v/>
      </c>
      <c r="V480" t="str">
        <f t="shared" si="236"/>
        <v/>
      </c>
      <c r="W480" t="str">
        <f t="shared" si="237"/>
        <v/>
      </c>
      <c r="X480" t="str">
        <f t="shared" si="238"/>
        <v/>
      </c>
      <c r="Y480" t="str">
        <f t="shared" si="239"/>
        <v/>
      </c>
      <c r="Z480" t="str">
        <f t="shared" si="248"/>
        <v/>
      </c>
      <c r="AA480" t="str">
        <f t="shared" si="240"/>
        <v/>
      </c>
      <c r="AB480" t="str">
        <f t="shared" si="241"/>
        <v/>
      </c>
      <c r="AC480" t="str">
        <f t="shared" si="242"/>
        <v/>
      </c>
      <c r="AD480" t="str">
        <f t="shared" si="243"/>
        <v/>
      </c>
      <c r="AE480" t="str">
        <f t="shared" si="244"/>
        <v/>
      </c>
      <c r="AF480" t="str">
        <f t="shared" si="245"/>
        <v/>
      </c>
      <c r="AG480" t="str" cm="1">
        <f t="array" ref="AG480">IF(AJ480="","",IFERROR(RIGHT(AF480,LEN(AF480)-MAX(ISNUMBER(--MID(AF480,_xlfn.SEQUENCE(LEN(AF480)),1))*_xlfn.SEQUENCE(LEN(AF480)))),""))</f>
        <v/>
      </c>
      <c r="AH480" t="str">
        <f t="shared" si="246"/>
        <v/>
      </c>
      <c r="AI480" s="27"/>
    </row>
    <row r="481" spans="2:35" ht="14.4">
      <c r="B481" t="str">
        <f>IF(
  ISBLANK(AJ481),
  "",
  IF(
    LEFT(AF481,1)="S",
    _xlfn.XLOOKUP(LEFT(AF481,3),'MKT name rule'!$B$2:$B$522,'MKT name rule'!$C$2:$C$522,"Not found") &amp; " " &amp; AF481,
    _xlfn.XLOOKUP(LEFT(AF481,3),'MKT name rule'!$B$2:$B$522,'MKT name rule'!$C$2:$C$522,"Not found") &amp; " " &amp; AH481
  )
)</f>
        <v/>
      </c>
      <c r="C481" t="str">
        <f t="shared" si="218"/>
        <v/>
      </c>
      <c r="D481" s="20" t="str">
        <f t="shared" si="219"/>
        <v/>
      </c>
      <c r="E481" s="20" t="str">
        <f t="shared" si="220"/>
        <v/>
      </c>
      <c r="F481" t="str">
        <f t="shared" si="247"/>
        <v/>
      </c>
      <c r="G481" t="str">
        <f t="shared" si="221"/>
        <v/>
      </c>
      <c r="H481" t="str">
        <f t="shared" si="222"/>
        <v/>
      </c>
      <c r="I481" t="str">
        <f t="shared" si="223"/>
        <v/>
      </c>
      <c r="J481" t="str">
        <f t="shared" si="224"/>
        <v/>
      </c>
      <c r="K481" t="str">
        <f t="shared" si="225"/>
        <v/>
      </c>
      <c r="L481" t="str">
        <f t="shared" si="226"/>
        <v/>
      </c>
      <c r="M481" t="str">
        <f t="shared" si="227"/>
        <v/>
      </c>
      <c r="N481" t="str">
        <f t="shared" si="228"/>
        <v/>
      </c>
      <c r="O481" t="str">
        <f t="shared" si="229"/>
        <v/>
      </c>
      <c r="P481" t="str">
        <f t="shared" si="230"/>
        <v/>
      </c>
      <c r="Q481" t="str">
        <f t="shared" si="231"/>
        <v/>
      </c>
      <c r="R481" t="str">
        <f t="shared" si="232"/>
        <v/>
      </c>
      <c r="S481" t="str">
        <f t="shared" si="233"/>
        <v/>
      </c>
      <c r="T481" t="str">
        <f t="shared" si="234"/>
        <v/>
      </c>
      <c r="U481" t="str">
        <f t="shared" si="235"/>
        <v/>
      </c>
      <c r="V481" t="str">
        <f t="shared" si="236"/>
        <v/>
      </c>
      <c r="W481" t="str">
        <f t="shared" si="237"/>
        <v/>
      </c>
      <c r="X481" t="str">
        <f t="shared" si="238"/>
        <v/>
      </c>
      <c r="Y481" t="str">
        <f t="shared" si="239"/>
        <v/>
      </c>
      <c r="Z481" t="str">
        <f t="shared" si="248"/>
        <v/>
      </c>
      <c r="AA481" t="str">
        <f t="shared" si="240"/>
        <v/>
      </c>
      <c r="AB481" t="str">
        <f t="shared" si="241"/>
        <v/>
      </c>
      <c r="AC481" t="str">
        <f t="shared" si="242"/>
        <v/>
      </c>
      <c r="AD481" t="str">
        <f t="shared" si="243"/>
        <v/>
      </c>
      <c r="AE481" t="str">
        <f t="shared" si="244"/>
        <v/>
      </c>
      <c r="AF481" t="str">
        <f t="shared" si="245"/>
        <v/>
      </c>
      <c r="AG481" t="str" cm="1">
        <f t="array" ref="AG481">IF(AJ481="","",IFERROR(RIGHT(AF481,LEN(AF481)-MAX(ISNUMBER(--MID(AF481,_xlfn.SEQUENCE(LEN(AF481)),1))*_xlfn.SEQUENCE(LEN(AF481)))),""))</f>
        <v/>
      </c>
      <c r="AH481" t="str">
        <f t="shared" si="246"/>
        <v/>
      </c>
      <c r="AI481" s="27"/>
    </row>
    <row r="482" spans="2:35" ht="14.4">
      <c r="B482" t="str">
        <f>IF(
  ISBLANK(AJ482),
  "",
  IF(
    LEFT(AF482,1)="S",
    _xlfn.XLOOKUP(LEFT(AF482,3),'MKT name rule'!$B$2:$B$522,'MKT name rule'!$C$2:$C$522,"Not found") &amp; " " &amp; AF482,
    _xlfn.XLOOKUP(LEFT(AF482,3),'MKT name rule'!$B$2:$B$522,'MKT name rule'!$C$2:$C$522,"Not found") &amp; " " &amp; AH482
  )
)</f>
        <v/>
      </c>
      <c r="C482" t="str">
        <f t="shared" si="218"/>
        <v/>
      </c>
      <c r="D482" s="20" t="str">
        <f t="shared" si="219"/>
        <v/>
      </c>
      <c r="E482" s="20" t="str">
        <f t="shared" si="220"/>
        <v/>
      </c>
      <c r="F482" t="str">
        <f t="shared" si="247"/>
        <v/>
      </c>
      <c r="G482" t="str">
        <f t="shared" si="221"/>
        <v/>
      </c>
      <c r="H482" t="str">
        <f t="shared" si="222"/>
        <v/>
      </c>
      <c r="I482" t="str">
        <f t="shared" si="223"/>
        <v/>
      </c>
      <c r="J482" t="str">
        <f t="shared" si="224"/>
        <v/>
      </c>
      <c r="K482" t="str">
        <f t="shared" si="225"/>
        <v/>
      </c>
      <c r="L482" t="str">
        <f t="shared" si="226"/>
        <v/>
      </c>
      <c r="M482" t="str">
        <f t="shared" si="227"/>
        <v/>
      </c>
      <c r="N482" t="str">
        <f t="shared" si="228"/>
        <v/>
      </c>
      <c r="O482" t="str">
        <f t="shared" si="229"/>
        <v/>
      </c>
      <c r="P482" t="str">
        <f t="shared" si="230"/>
        <v/>
      </c>
      <c r="Q482" t="str">
        <f t="shared" si="231"/>
        <v/>
      </c>
      <c r="R482" t="str">
        <f t="shared" si="232"/>
        <v/>
      </c>
      <c r="S482" t="str">
        <f t="shared" si="233"/>
        <v/>
      </c>
      <c r="T482" t="str">
        <f t="shared" si="234"/>
        <v/>
      </c>
      <c r="U482" t="str">
        <f t="shared" si="235"/>
        <v/>
      </c>
      <c r="V482" t="str">
        <f t="shared" si="236"/>
        <v/>
      </c>
      <c r="W482" t="str">
        <f t="shared" si="237"/>
        <v/>
      </c>
      <c r="X482" t="str">
        <f t="shared" si="238"/>
        <v/>
      </c>
      <c r="Y482" t="str">
        <f t="shared" si="239"/>
        <v/>
      </c>
      <c r="Z482" t="str">
        <f t="shared" si="248"/>
        <v/>
      </c>
      <c r="AA482" t="str">
        <f t="shared" si="240"/>
        <v/>
      </c>
      <c r="AB482" t="str">
        <f t="shared" si="241"/>
        <v/>
      </c>
      <c r="AC482" t="str">
        <f t="shared" si="242"/>
        <v/>
      </c>
      <c r="AD482" t="str">
        <f t="shared" si="243"/>
        <v/>
      </c>
      <c r="AE482" t="str">
        <f t="shared" si="244"/>
        <v/>
      </c>
      <c r="AF482" t="str">
        <f t="shared" si="245"/>
        <v/>
      </c>
      <c r="AG482" t="str" cm="1">
        <f t="array" ref="AG482">IF(AJ482="","",IFERROR(RIGHT(AF482,LEN(AF482)-MAX(ISNUMBER(--MID(AF482,_xlfn.SEQUENCE(LEN(AF482)),1))*_xlfn.SEQUENCE(LEN(AF482)))),""))</f>
        <v/>
      </c>
      <c r="AH482" t="str">
        <f t="shared" si="246"/>
        <v/>
      </c>
      <c r="AI482" s="27"/>
    </row>
    <row r="483" spans="2:35" ht="14.4">
      <c r="B483" t="str">
        <f>IF(
  ISBLANK(AJ483),
  "",
  IF(
    LEFT(AF483,1)="S",
    _xlfn.XLOOKUP(LEFT(AF483,3),'MKT name rule'!$B$2:$B$522,'MKT name rule'!$C$2:$C$522,"Not found") &amp; " " &amp; AF483,
    _xlfn.XLOOKUP(LEFT(AF483,3),'MKT name rule'!$B$2:$B$522,'MKT name rule'!$C$2:$C$522,"Not found") &amp; " " &amp; AH483
  )
)</f>
        <v/>
      </c>
      <c r="C483" t="str">
        <f t="shared" si="218"/>
        <v/>
      </c>
      <c r="D483" s="20" t="str">
        <f t="shared" si="219"/>
        <v/>
      </c>
      <c r="E483" s="20" t="str">
        <f t="shared" si="220"/>
        <v/>
      </c>
      <c r="F483" t="str">
        <f t="shared" si="247"/>
        <v/>
      </c>
      <c r="G483" t="str">
        <f t="shared" si="221"/>
        <v/>
      </c>
      <c r="H483" t="str">
        <f t="shared" si="222"/>
        <v/>
      </c>
      <c r="I483" t="str">
        <f t="shared" si="223"/>
        <v/>
      </c>
      <c r="J483" t="str">
        <f t="shared" si="224"/>
        <v/>
      </c>
      <c r="K483" t="str">
        <f t="shared" si="225"/>
        <v/>
      </c>
      <c r="L483" t="str">
        <f t="shared" si="226"/>
        <v/>
      </c>
      <c r="M483" t="str">
        <f t="shared" si="227"/>
        <v/>
      </c>
      <c r="N483" t="str">
        <f t="shared" si="228"/>
        <v/>
      </c>
      <c r="O483" t="str">
        <f t="shared" si="229"/>
        <v/>
      </c>
      <c r="P483" t="str">
        <f t="shared" si="230"/>
        <v/>
      </c>
      <c r="Q483" t="str">
        <f t="shared" si="231"/>
        <v/>
      </c>
      <c r="R483" t="str">
        <f t="shared" si="232"/>
        <v/>
      </c>
      <c r="S483" t="str">
        <f t="shared" si="233"/>
        <v/>
      </c>
      <c r="T483" t="str">
        <f t="shared" si="234"/>
        <v/>
      </c>
      <c r="U483" t="str">
        <f t="shared" si="235"/>
        <v/>
      </c>
      <c r="V483" t="str">
        <f t="shared" si="236"/>
        <v/>
      </c>
      <c r="W483" t="str">
        <f t="shared" si="237"/>
        <v/>
      </c>
      <c r="X483" t="str">
        <f t="shared" si="238"/>
        <v/>
      </c>
      <c r="Y483" t="str">
        <f t="shared" si="239"/>
        <v/>
      </c>
      <c r="Z483" t="str">
        <f t="shared" si="248"/>
        <v/>
      </c>
      <c r="AA483" t="str">
        <f t="shared" si="240"/>
        <v/>
      </c>
      <c r="AB483" t="str">
        <f t="shared" si="241"/>
        <v/>
      </c>
      <c r="AC483" t="str">
        <f t="shared" si="242"/>
        <v/>
      </c>
      <c r="AD483" t="str">
        <f t="shared" si="243"/>
        <v/>
      </c>
      <c r="AE483" t="str">
        <f t="shared" si="244"/>
        <v/>
      </c>
      <c r="AF483" t="str">
        <f t="shared" si="245"/>
        <v/>
      </c>
      <c r="AG483" t="str" cm="1">
        <f t="array" ref="AG483">IF(AJ483="","",IFERROR(RIGHT(AF483,LEN(AF483)-MAX(ISNUMBER(--MID(AF483,_xlfn.SEQUENCE(LEN(AF483)),1))*_xlfn.SEQUENCE(LEN(AF483)))),""))</f>
        <v/>
      </c>
      <c r="AH483" t="str">
        <f t="shared" si="246"/>
        <v/>
      </c>
      <c r="AI483" s="27"/>
    </row>
    <row r="484" spans="2:35" ht="14.4">
      <c r="B484" t="str">
        <f>IF(
  ISBLANK(AJ484),
  "",
  IF(
    LEFT(AF484,1)="S",
    _xlfn.XLOOKUP(LEFT(AF484,3),'MKT name rule'!$B$2:$B$522,'MKT name rule'!$C$2:$C$522,"Not found") &amp; " " &amp; AF484,
    _xlfn.XLOOKUP(LEFT(AF484,3),'MKT name rule'!$B$2:$B$522,'MKT name rule'!$C$2:$C$522,"Not found") &amp; " " &amp; AH484
  )
)</f>
        <v/>
      </c>
      <c r="C484" t="str">
        <f t="shared" si="218"/>
        <v/>
      </c>
      <c r="D484" s="20" t="str">
        <f t="shared" si="219"/>
        <v/>
      </c>
      <c r="E484" s="20" t="str">
        <f t="shared" si="220"/>
        <v/>
      </c>
      <c r="F484" t="str">
        <f t="shared" si="247"/>
        <v/>
      </c>
      <c r="G484" t="str">
        <f t="shared" si="221"/>
        <v/>
      </c>
      <c r="H484" t="str">
        <f t="shared" si="222"/>
        <v/>
      </c>
      <c r="I484" t="str">
        <f t="shared" si="223"/>
        <v/>
      </c>
      <c r="J484" t="str">
        <f t="shared" si="224"/>
        <v/>
      </c>
      <c r="K484" t="str">
        <f t="shared" si="225"/>
        <v/>
      </c>
      <c r="L484" t="str">
        <f t="shared" si="226"/>
        <v/>
      </c>
      <c r="M484" t="str">
        <f t="shared" si="227"/>
        <v/>
      </c>
      <c r="N484" t="str">
        <f t="shared" si="228"/>
        <v/>
      </c>
      <c r="O484" t="str">
        <f t="shared" si="229"/>
        <v/>
      </c>
      <c r="P484" t="str">
        <f t="shared" si="230"/>
        <v/>
      </c>
      <c r="Q484" t="str">
        <f t="shared" si="231"/>
        <v/>
      </c>
      <c r="R484" t="str">
        <f t="shared" si="232"/>
        <v/>
      </c>
      <c r="S484" t="str">
        <f t="shared" si="233"/>
        <v/>
      </c>
      <c r="T484" t="str">
        <f t="shared" si="234"/>
        <v/>
      </c>
      <c r="U484" t="str">
        <f t="shared" si="235"/>
        <v/>
      </c>
      <c r="V484" t="str">
        <f t="shared" si="236"/>
        <v/>
      </c>
      <c r="W484" t="str">
        <f t="shared" si="237"/>
        <v/>
      </c>
      <c r="X484" t="str">
        <f t="shared" si="238"/>
        <v/>
      </c>
      <c r="Y484" t="str">
        <f t="shared" si="239"/>
        <v/>
      </c>
      <c r="Z484" t="str">
        <f t="shared" si="248"/>
        <v/>
      </c>
      <c r="AA484" t="str">
        <f t="shared" si="240"/>
        <v/>
      </c>
      <c r="AB484" t="str">
        <f t="shared" si="241"/>
        <v/>
      </c>
      <c r="AC484" t="str">
        <f t="shared" si="242"/>
        <v/>
      </c>
      <c r="AD484" t="str">
        <f t="shared" si="243"/>
        <v/>
      </c>
      <c r="AE484" t="str">
        <f t="shared" si="244"/>
        <v/>
      </c>
      <c r="AF484" t="str">
        <f t="shared" si="245"/>
        <v/>
      </c>
      <c r="AG484" t="str" cm="1">
        <f t="array" ref="AG484">IF(AJ484="","",IFERROR(RIGHT(AF484,LEN(AF484)-MAX(ISNUMBER(--MID(AF484,_xlfn.SEQUENCE(LEN(AF484)),1))*_xlfn.SEQUENCE(LEN(AF484)))),""))</f>
        <v/>
      </c>
      <c r="AH484" t="str">
        <f t="shared" si="246"/>
        <v/>
      </c>
      <c r="AI484" s="27"/>
    </row>
    <row r="485" spans="2:35" ht="14.4">
      <c r="B485" t="str">
        <f>IF(
  ISBLANK(AJ485),
  "",
  IF(
    LEFT(AF485,1)="S",
    _xlfn.XLOOKUP(LEFT(AF485,3),'MKT name rule'!$B$2:$B$522,'MKT name rule'!$C$2:$C$522,"Not found") &amp; " " &amp; AF485,
    _xlfn.XLOOKUP(LEFT(AF485,3),'MKT name rule'!$B$2:$B$522,'MKT name rule'!$C$2:$C$522,"Not found") &amp; " " &amp; AH485
  )
)</f>
        <v/>
      </c>
      <c r="C485" t="str">
        <f t="shared" si="218"/>
        <v/>
      </c>
      <c r="D485" s="20" t="str">
        <f t="shared" si="219"/>
        <v/>
      </c>
      <c r="E485" s="20" t="str">
        <f t="shared" si="220"/>
        <v/>
      </c>
      <c r="F485" t="str">
        <f t="shared" si="247"/>
        <v/>
      </c>
      <c r="G485" t="str">
        <f t="shared" si="221"/>
        <v/>
      </c>
      <c r="H485" t="str">
        <f t="shared" si="222"/>
        <v/>
      </c>
      <c r="I485" t="str">
        <f t="shared" si="223"/>
        <v/>
      </c>
      <c r="J485" t="str">
        <f t="shared" si="224"/>
        <v/>
      </c>
      <c r="K485" t="str">
        <f t="shared" si="225"/>
        <v/>
      </c>
      <c r="L485" t="str">
        <f t="shared" si="226"/>
        <v/>
      </c>
      <c r="M485" t="str">
        <f t="shared" si="227"/>
        <v/>
      </c>
      <c r="N485" t="str">
        <f t="shared" si="228"/>
        <v/>
      </c>
      <c r="O485" t="str">
        <f t="shared" si="229"/>
        <v/>
      </c>
      <c r="P485" t="str">
        <f t="shared" si="230"/>
        <v/>
      </c>
      <c r="Q485" t="str">
        <f t="shared" si="231"/>
        <v/>
      </c>
      <c r="R485" t="str">
        <f t="shared" si="232"/>
        <v/>
      </c>
      <c r="S485" t="str">
        <f t="shared" si="233"/>
        <v/>
      </c>
      <c r="T485" t="str">
        <f t="shared" si="234"/>
        <v/>
      </c>
      <c r="U485" t="str">
        <f t="shared" si="235"/>
        <v/>
      </c>
      <c r="V485" t="str">
        <f t="shared" si="236"/>
        <v/>
      </c>
      <c r="W485" t="str">
        <f t="shared" si="237"/>
        <v/>
      </c>
      <c r="X485" t="str">
        <f t="shared" si="238"/>
        <v/>
      </c>
      <c r="Y485" t="str">
        <f t="shared" si="239"/>
        <v/>
      </c>
      <c r="Z485" t="str">
        <f t="shared" si="248"/>
        <v/>
      </c>
      <c r="AA485" t="str">
        <f t="shared" si="240"/>
        <v/>
      </c>
      <c r="AB485" t="str">
        <f t="shared" si="241"/>
        <v/>
      </c>
      <c r="AC485" t="str">
        <f t="shared" si="242"/>
        <v/>
      </c>
      <c r="AD485" t="str">
        <f t="shared" si="243"/>
        <v/>
      </c>
      <c r="AE485" t="str">
        <f t="shared" si="244"/>
        <v/>
      </c>
      <c r="AF485" t="str">
        <f t="shared" si="245"/>
        <v/>
      </c>
      <c r="AG485" t="str" cm="1">
        <f t="array" ref="AG485">IF(AJ485="","",IFERROR(RIGHT(AF485,LEN(AF485)-MAX(ISNUMBER(--MID(AF485,_xlfn.SEQUENCE(LEN(AF485)),1))*_xlfn.SEQUENCE(LEN(AF485)))),""))</f>
        <v/>
      </c>
      <c r="AH485" t="str">
        <f t="shared" si="246"/>
        <v/>
      </c>
      <c r="AI485" s="27"/>
    </row>
    <row r="486" spans="2:35" ht="14.4">
      <c r="B486" t="str">
        <f>IF(
  ISBLANK(AJ486),
  "",
  IF(
    LEFT(AF486,1)="S",
    _xlfn.XLOOKUP(LEFT(AF486,3),'MKT name rule'!$B$2:$B$522,'MKT name rule'!$C$2:$C$522,"Not found") &amp; " " &amp; AF486,
    _xlfn.XLOOKUP(LEFT(AF486,3),'MKT name rule'!$B$2:$B$522,'MKT name rule'!$C$2:$C$522,"Not found") &amp; " " &amp; AH486
  )
)</f>
        <v/>
      </c>
      <c r="C486" t="str">
        <f t="shared" si="218"/>
        <v/>
      </c>
      <c r="D486" s="20" t="str">
        <f t="shared" si="219"/>
        <v/>
      </c>
      <c r="E486" s="20" t="str">
        <f t="shared" si="220"/>
        <v/>
      </c>
      <c r="F486" t="str">
        <f t="shared" si="247"/>
        <v/>
      </c>
      <c r="G486" t="str">
        <f t="shared" si="221"/>
        <v/>
      </c>
      <c r="H486" t="str">
        <f t="shared" si="222"/>
        <v/>
      </c>
      <c r="I486" t="str">
        <f t="shared" si="223"/>
        <v/>
      </c>
      <c r="J486" t="str">
        <f t="shared" si="224"/>
        <v/>
      </c>
      <c r="K486" t="str">
        <f t="shared" si="225"/>
        <v/>
      </c>
      <c r="L486" t="str">
        <f t="shared" si="226"/>
        <v/>
      </c>
      <c r="M486" t="str">
        <f t="shared" si="227"/>
        <v/>
      </c>
      <c r="N486" t="str">
        <f t="shared" si="228"/>
        <v/>
      </c>
      <c r="O486" t="str">
        <f t="shared" si="229"/>
        <v/>
      </c>
      <c r="P486" t="str">
        <f t="shared" si="230"/>
        <v/>
      </c>
      <c r="Q486" t="str">
        <f t="shared" si="231"/>
        <v/>
      </c>
      <c r="R486" t="str">
        <f t="shared" si="232"/>
        <v/>
      </c>
      <c r="S486" t="str">
        <f t="shared" si="233"/>
        <v/>
      </c>
      <c r="T486" t="str">
        <f t="shared" si="234"/>
        <v/>
      </c>
      <c r="U486" t="str">
        <f t="shared" si="235"/>
        <v/>
      </c>
      <c r="V486" t="str">
        <f t="shared" si="236"/>
        <v/>
      </c>
      <c r="W486" t="str">
        <f t="shared" si="237"/>
        <v/>
      </c>
      <c r="X486" t="str">
        <f t="shared" si="238"/>
        <v/>
      </c>
      <c r="Y486" t="str">
        <f t="shared" si="239"/>
        <v/>
      </c>
      <c r="Z486" t="str">
        <f t="shared" si="248"/>
        <v/>
      </c>
      <c r="AA486" t="str">
        <f t="shared" si="240"/>
        <v/>
      </c>
      <c r="AB486" t="str">
        <f t="shared" si="241"/>
        <v/>
      </c>
      <c r="AC486" t="str">
        <f t="shared" si="242"/>
        <v/>
      </c>
      <c r="AD486" t="str">
        <f t="shared" si="243"/>
        <v/>
      </c>
      <c r="AE486" t="str">
        <f t="shared" si="244"/>
        <v/>
      </c>
      <c r="AF486" t="str">
        <f t="shared" si="245"/>
        <v/>
      </c>
      <c r="AG486" t="str" cm="1">
        <f t="array" ref="AG486">IF(AJ486="","",IFERROR(RIGHT(AF486,LEN(AF486)-MAX(ISNUMBER(--MID(AF486,_xlfn.SEQUENCE(LEN(AF486)),1))*_xlfn.SEQUENCE(LEN(AF486)))),""))</f>
        <v/>
      </c>
      <c r="AH486" t="str">
        <f t="shared" si="246"/>
        <v/>
      </c>
      <c r="AI486" s="27"/>
    </row>
    <row r="487" spans="2:35" ht="14.4">
      <c r="B487" t="str">
        <f>IF(
  ISBLANK(AJ487),
  "",
  IF(
    LEFT(AF487,1)="S",
    _xlfn.XLOOKUP(LEFT(AF487,3),'MKT name rule'!$B$2:$B$522,'MKT name rule'!$C$2:$C$522,"Not found") &amp; " " &amp; AF487,
    _xlfn.XLOOKUP(LEFT(AF487,3),'MKT name rule'!$B$2:$B$522,'MKT name rule'!$C$2:$C$522,"Not found") &amp; " " &amp; AH487
  )
)</f>
        <v/>
      </c>
      <c r="C487" t="str">
        <f t="shared" si="218"/>
        <v/>
      </c>
      <c r="D487" s="20" t="str">
        <f t="shared" si="219"/>
        <v/>
      </c>
      <c r="E487" s="20" t="str">
        <f t="shared" si="220"/>
        <v/>
      </c>
      <c r="F487" t="str">
        <f t="shared" si="247"/>
        <v/>
      </c>
      <c r="G487" t="str">
        <f t="shared" si="221"/>
        <v/>
      </c>
      <c r="H487" t="str">
        <f t="shared" si="222"/>
        <v/>
      </c>
      <c r="I487" t="str">
        <f t="shared" si="223"/>
        <v/>
      </c>
      <c r="J487" t="str">
        <f t="shared" si="224"/>
        <v/>
      </c>
      <c r="K487" t="str">
        <f t="shared" si="225"/>
        <v/>
      </c>
      <c r="L487" t="str">
        <f t="shared" si="226"/>
        <v/>
      </c>
      <c r="M487" t="str">
        <f t="shared" si="227"/>
        <v/>
      </c>
      <c r="N487" t="str">
        <f t="shared" si="228"/>
        <v/>
      </c>
      <c r="O487" t="str">
        <f t="shared" si="229"/>
        <v/>
      </c>
      <c r="P487" t="str">
        <f t="shared" si="230"/>
        <v/>
      </c>
      <c r="Q487" t="str">
        <f t="shared" si="231"/>
        <v/>
      </c>
      <c r="R487" t="str">
        <f t="shared" si="232"/>
        <v/>
      </c>
      <c r="S487" t="str">
        <f t="shared" si="233"/>
        <v/>
      </c>
      <c r="T487" t="str">
        <f t="shared" si="234"/>
        <v/>
      </c>
      <c r="U487" t="str">
        <f t="shared" si="235"/>
        <v/>
      </c>
      <c r="V487" t="str">
        <f t="shared" si="236"/>
        <v/>
      </c>
      <c r="W487" t="str">
        <f t="shared" si="237"/>
        <v/>
      </c>
      <c r="X487" t="str">
        <f t="shared" si="238"/>
        <v/>
      </c>
      <c r="Y487" t="str">
        <f t="shared" si="239"/>
        <v/>
      </c>
      <c r="Z487" t="str">
        <f t="shared" si="248"/>
        <v/>
      </c>
      <c r="AA487" t="str">
        <f t="shared" si="240"/>
        <v/>
      </c>
      <c r="AB487" t="str">
        <f t="shared" si="241"/>
        <v/>
      </c>
      <c r="AC487" t="str">
        <f t="shared" si="242"/>
        <v/>
      </c>
      <c r="AD487" t="str">
        <f t="shared" si="243"/>
        <v/>
      </c>
      <c r="AE487" t="str">
        <f t="shared" si="244"/>
        <v/>
      </c>
      <c r="AF487" t="str">
        <f t="shared" si="245"/>
        <v/>
      </c>
      <c r="AG487" t="str" cm="1">
        <f t="array" ref="AG487">IF(AJ487="","",IFERROR(RIGHT(AF487,LEN(AF487)-MAX(ISNUMBER(--MID(AF487,_xlfn.SEQUENCE(LEN(AF487)),1))*_xlfn.SEQUENCE(LEN(AF487)))),""))</f>
        <v/>
      </c>
      <c r="AH487" t="str">
        <f t="shared" si="246"/>
        <v/>
      </c>
      <c r="AI487" s="27"/>
    </row>
    <row r="488" spans="2:35" ht="14.4">
      <c r="B488" t="str">
        <f>IF(
  ISBLANK(AJ488),
  "",
  IF(
    LEFT(AF488,1)="S",
    _xlfn.XLOOKUP(LEFT(AF488,3),'MKT name rule'!$B$2:$B$522,'MKT name rule'!$C$2:$C$522,"Not found") &amp; " " &amp; AF488,
    _xlfn.XLOOKUP(LEFT(AF488,3),'MKT name rule'!$B$2:$B$522,'MKT name rule'!$C$2:$C$522,"Not found") &amp; " " &amp; AH488
  )
)</f>
        <v/>
      </c>
      <c r="C488" t="str">
        <f t="shared" si="218"/>
        <v/>
      </c>
      <c r="D488" s="20" t="str">
        <f t="shared" si="219"/>
        <v/>
      </c>
      <c r="E488" s="20" t="str">
        <f t="shared" si="220"/>
        <v/>
      </c>
      <c r="F488" t="str">
        <f t="shared" si="247"/>
        <v/>
      </c>
      <c r="G488" t="str">
        <f t="shared" si="221"/>
        <v/>
      </c>
      <c r="H488" t="str">
        <f t="shared" si="222"/>
        <v/>
      </c>
      <c r="I488" t="str">
        <f t="shared" si="223"/>
        <v/>
      </c>
      <c r="J488" t="str">
        <f t="shared" si="224"/>
        <v/>
      </c>
      <c r="K488" t="str">
        <f t="shared" si="225"/>
        <v/>
      </c>
      <c r="L488" t="str">
        <f t="shared" si="226"/>
        <v/>
      </c>
      <c r="M488" t="str">
        <f t="shared" si="227"/>
        <v/>
      </c>
      <c r="N488" t="str">
        <f t="shared" si="228"/>
        <v/>
      </c>
      <c r="O488" t="str">
        <f t="shared" si="229"/>
        <v/>
      </c>
      <c r="P488" t="str">
        <f t="shared" si="230"/>
        <v/>
      </c>
      <c r="Q488" t="str">
        <f t="shared" si="231"/>
        <v/>
      </c>
      <c r="R488" t="str">
        <f t="shared" si="232"/>
        <v/>
      </c>
      <c r="S488" t="str">
        <f t="shared" si="233"/>
        <v/>
      </c>
      <c r="T488" t="str">
        <f t="shared" si="234"/>
        <v/>
      </c>
      <c r="U488" t="str">
        <f t="shared" si="235"/>
        <v/>
      </c>
      <c r="V488" t="str">
        <f t="shared" si="236"/>
        <v/>
      </c>
      <c r="W488" t="str">
        <f t="shared" si="237"/>
        <v/>
      </c>
      <c r="X488" t="str">
        <f t="shared" si="238"/>
        <v/>
      </c>
      <c r="Y488" t="str">
        <f t="shared" si="239"/>
        <v/>
      </c>
      <c r="Z488" t="str">
        <f t="shared" si="248"/>
        <v/>
      </c>
      <c r="AA488" t="str">
        <f t="shared" si="240"/>
        <v/>
      </c>
      <c r="AB488" t="str">
        <f t="shared" si="241"/>
        <v/>
      </c>
      <c r="AC488" t="str">
        <f t="shared" si="242"/>
        <v/>
      </c>
      <c r="AD488" t="str">
        <f t="shared" si="243"/>
        <v/>
      </c>
      <c r="AE488" t="str">
        <f t="shared" si="244"/>
        <v/>
      </c>
      <c r="AF488" t="str">
        <f t="shared" si="245"/>
        <v/>
      </c>
      <c r="AG488" t="str" cm="1">
        <f t="array" ref="AG488">IF(AJ488="","",IFERROR(RIGHT(AF488,LEN(AF488)-MAX(ISNUMBER(--MID(AF488,_xlfn.SEQUENCE(LEN(AF488)),1))*_xlfn.SEQUENCE(LEN(AF488)))),""))</f>
        <v/>
      </c>
      <c r="AH488" t="str">
        <f t="shared" si="246"/>
        <v/>
      </c>
      <c r="AI488" s="27"/>
    </row>
    <row r="489" spans="2:35" ht="14.4">
      <c r="B489" t="str">
        <f>IF(
  ISBLANK(AJ489),
  "",
  IF(
    LEFT(AF489,1)="S",
    _xlfn.XLOOKUP(LEFT(AF489,3),'MKT name rule'!$B$2:$B$522,'MKT name rule'!$C$2:$C$522,"Not found") &amp; " " &amp; AF489,
    _xlfn.XLOOKUP(LEFT(AF489,3),'MKT name rule'!$B$2:$B$522,'MKT name rule'!$C$2:$C$522,"Not found") &amp; " " &amp; AH489
  )
)</f>
        <v/>
      </c>
      <c r="C489" t="str">
        <f t="shared" si="218"/>
        <v/>
      </c>
      <c r="D489" s="20" t="str">
        <f t="shared" si="219"/>
        <v/>
      </c>
      <c r="E489" s="20" t="str">
        <f t="shared" si="220"/>
        <v/>
      </c>
      <c r="F489" t="str">
        <f t="shared" si="247"/>
        <v/>
      </c>
      <c r="G489" t="str">
        <f t="shared" si="221"/>
        <v/>
      </c>
      <c r="H489" t="str">
        <f t="shared" si="222"/>
        <v/>
      </c>
      <c r="I489" t="str">
        <f t="shared" si="223"/>
        <v/>
      </c>
      <c r="J489" t="str">
        <f t="shared" si="224"/>
        <v/>
      </c>
      <c r="K489" t="str">
        <f t="shared" si="225"/>
        <v/>
      </c>
      <c r="L489" t="str">
        <f t="shared" si="226"/>
        <v/>
      </c>
      <c r="M489" t="str">
        <f t="shared" si="227"/>
        <v/>
      </c>
      <c r="N489" t="str">
        <f t="shared" si="228"/>
        <v/>
      </c>
      <c r="O489" t="str">
        <f t="shared" si="229"/>
        <v/>
      </c>
      <c r="P489" t="str">
        <f t="shared" si="230"/>
        <v/>
      </c>
      <c r="Q489" t="str">
        <f t="shared" si="231"/>
        <v/>
      </c>
      <c r="R489" t="str">
        <f t="shared" si="232"/>
        <v/>
      </c>
      <c r="S489" t="str">
        <f t="shared" si="233"/>
        <v/>
      </c>
      <c r="T489" t="str">
        <f t="shared" si="234"/>
        <v/>
      </c>
      <c r="U489" t="str">
        <f t="shared" si="235"/>
        <v/>
      </c>
      <c r="V489" t="str">
        <f t="shared" si="236"/>
        <v/>
      </c>
      <c r="W489" t="str">
        <f t="shared" si="237"/>
        <v/>
      </c>
      <c r="X489" t="str">
        <f t="shared" si="238"/>
        <v/>
      </c>
      <c r="Y489" t="str">
        <f t="shared" si="239"/>
        <v/>
      </c>
      <c r="Z489" t="str">
        <f t="shared" si="248"/>
        <v/>
      </c>
      <c r="AA489" t="str">
        <f t="shared" si="240"/>
        <v/>
      </c>
      <c r="AB489" t="str">
        <f t="shared" si="241"/>
        <v/>
      </c>
      <c r="AC489" t="str">
        <f t="shared" si="242"/>
        <v/>
      </c>
      <c r="AD489" t="str">
        <f t="shared" si="243"/>
        <v/>
      </c>
      <c r="AE489" t="str">
        <f t="shared" si="244"/>
        <v/>
      </c>
      <c r="AF489" t="str">
        <f t="shared" si="245"/>
        <v/>
      </c>
      <c r="AG489" t="str" cm="1">
        <f t="array" ref="AG489">IF(AJ489="","",IFERROR(RIGHT(AF489,LEN(AF489)-MAX(ISNUMBER(--MID(AF489,_xlfn.SEQUENCE(LEN(AF489)),1))*_xlfn.SEQUENCE(LEN(AF489)))),""))</f>
        <v/>
      </c>
      <c r="AH489" t="str">
        <f t="shared" si="246"/>
        <v/>
      </c>
      <c r="AI489" s="27"/>
    </row>
    <row r="490" spans="2:35" ht="14.4">
      <c r="B490" t="str">
        <f>IF(
  ISBLANK(AJ490),
  "",
  IF(
    LEFT(AF490,1)="S",
    _xlfn.XLOOKUP(LEFT(AF490,3),'MKT name rule'!$B$2:$B$522,'MKT name rule'!$C$2:$C$522,"Not found") &amp; " " &amp; AF490,
    _xlfn.XLOOKUP(LEFT(AF490,3),'MKT name rule'!$B$2:$B$522,'MKT name rule'!$C$2:$C$522,"Not found") &amp; " " &amp; AH490
  )
)</f>
        <v/>
      </c>
      <c r="C490" t="str">
        <f t="shared" si="218"/>
        <v/>
      </c>
      <c r="D490" s="20" t="str">
        <f t="shared" si="219"/>
        <v/>
      </c>
      <c r="E490" s="20" t="str">
        <f t="shared" si="220"/>
        <v/>
      </c>
      <c r="F490" t="str">
        <f t="shared" si="247"/>
        <v/>
      </c>
      <c r="G490" t="str">
        <f t="shared" si="221"/>
        <v/>
      </c>
      <c r="H490" t="str">
        <f t="shared" si="222"/>
        <v/>
      </c>
      <c r="I490" t="str">
        <f t="shared" si="223"/>
        <v/>
      </c>
      <c r="J490" t="str">
        <f t="shared" si="224"/>
        <v/>
      </c>
      <c r="K490" t="str">
        <f t="shared" si="225"/>
        <v/>
      </c>
      <c r="L490" t="str">
        <f t="shared" si="226"/>
        <v/>
      </c>
      <c r="M490" t="str">
        <f t="shared" si="227"/>
        <v/>
      </c>
      <c r="N490" t="str">
        <f t="shared" si="228"/>
        <v/>
      </c>
      <c r="O490" t="str">
        <f t="shared" si="229"/>
        <v/>
      </c>
      <c r="P490" t="str">
        <f t="shared" si="230"/>
        <v/>
      </c>
      <c r="Q490" t="str">
        <f t="shared" si="231"/>
        <v/>
      </c>
      <c r="R490" t="str">
        <f t="shared" si="232"/>
        <v/>
      </c>
      <c r="S490" t="str">
        <f t="shared" si="233"/>
        <v/>
      </c>
      <c r="T490" t="str">
        <f t="shared" si="234"/>
        <v/>
      </c>
      <c r="U490" t="str">
        <f t="shared" si="235"/>
        <v/>
      </c>
      <c r="V490" t="str">
        <f t="shared" si="236"/>
        <v/>
      </c>
      <c r="W490" t="str">
        <f t="shared" si="237"/>
        <v/>
      </c>
      <c r="X490" t="str">
        <f t="shared" si="238"/>
        <v/>
      </c>
      <c r="Y490" t="str">
        <f t="shared" si="239"/>
        <v/>
      </c>
      <c r="Z490" t="str">
        <f t="shared" si="248"/>
        <v/>
      </c>
      <c r="AA490" t="str">
        <f t="shared" si="240"/>
        <v/>
      </c>
      <c r="AB490" t="str">
        <f t="shared" si="241"/>
        <v/>
      </c>
      <c r="AC490" t="str">
        <f t="shared" si="242"/>
        <v/>
      </c>
      <c r="AD490" t="str">
        <f t="shared" si="243"/>
        <v/>
      </c>
      <c r="AE490" t="str">
        <f t="shared" si="244"/>
        <v/>
      </c>
      <c r="AF490" t="str">
        <f t="shared" si="245"/>
        <v/>
      </c>
      <c r="AG490" t="str" cm="1">
        <f t="array" ref="AG490">IF(AJ490="","",IFERROR(RIGHT(AF490,LEN(AF490)-MAX(ISNUMBER(--MID(AF490,_xlfn.SEQUENCE(LEN(AF490)),1))*_xlfn.SEQUENCE(LEN(AF490)))),""))</f>
        <v/>
      </c>
      <c r="AH490" t="str">
        <f t="shared" si="246"/>
        <v/>
      </c>
      <c r="AI490" s="27"/>
    </row>
    <row r="491" spans="2:35" ht="14.4">
      <c r="B491" t="str">
        <f>IF(
  ISBLANK(AJ491),
  "",
  IF(
    LEFT(AF491,1)="S",
    _xlfn.XLOOKUP(LEFT(AF491,3),'MKT name rule'!$B$2:$B$522,'MKT name rule'!$C$2:$C$522,"Not found") &amp; " " &amp; AF491,
    _xlfn.XLOOKUP(LEFT(AF491,3),'MKT name rule'!$B$2:$B$522,'MKT name rule'!$C$2:$C$522,"Not found") &amp; " " &amp; AH491
  )
)</f>
        <v/>
      </c>
      <c r="C491" t="str">
        <f t="shared" si="218"/>
        <v/>
      </c>
      <c r="D491" s="20" t="str">
        <f t="shared" si="219"/>
        <v/>
      </c>
      <c r="E491" s="20" t="str">
        <f t="shared" si="220"/>
        <v/>
      </c>
      <c r="F491" t="str">
        <f t="shared" si="247"/>
        <v/>
      </c>
      <c r="G491" t="str">
        <f t="shared" si="221"/>
        <v/>
      </c>
      <c r="H491" t="str">
        <f t="shared" si="222"/>
        <v/>
      </c>
      <c r="I491" t="str">
        <f t="shared" si="223"/>
        <v/>
      </c>
      <c r="J491" t="str">
        <f t="shared" si="224"/>
        <v/>
      </c>
      <c r="K491" t="str">
        <f t="shared" si="225"/>
        <v/>
      </c>
      <c r="L491" t="str">
        <f t="shared" si="226"/>
        <v/>
      </c>
      <c r="M491" t="str">
        <f t="shared" si="227"/>
        <v/>
      </c>
      <c r="N491" t="str">
        <f t="shared" si="228"/>
        <v/>
      </c>
      <c r="O491" t="str">
        <f t="shared" si="229"/>
        <v/>
      </c>
      <c r="P491" t="str">
        <f t="shared" si="230"/>
        <v/>
      </c>
      <c r="Q491" t="str">
        <f t="shared" si="231"/>
        <v/>
      </c>
      <c r="R491" t="str">
        <f t="shared" si="232"/>
        <v/>
      </c>
      <c r="S491" t="str">
        <f t="shared" si="233"/>
        <v/>
      </c>
      <c r="T491" t="str">
        <f t="shared" si="234"/>
        <v/>
      </c>
      <c r="U491" t="str">
        <f t="shared" si="235"/>
        <v/>
      </c>
      <c r="V491" t="str">
        <f t="shared" si="236"/>
        <v/>
      </c>
      <c r="W491" t="str">
        <f t="shared" si="237"/>
        <v/>
      </c>
      <c r="X491" t="str">
        <f t="shared" si="238"/>
        <v/>
      </c>
      <c r="Y491" t="str">
        <f t="shared" si="239"/>
        <v/>
      </c>
      <c r="Z491" t="str">
        <f t="shared" si="248"/>
        <v/>
      </c>
      <c r="AA491" t="str">
        <f t="shared" si="240"/>
        <v/>
      </c>
      <c r="AB491" t="str">
        <f t="shared" si="241"/>
        <v/>
      </c>
      <c r="AC491" t="str">
        <f t="shared" si="242"/>
        <v/>
      </c>
      <c r="AD491" t="str">
        <f t="shared" si="243"/>
        <v/>
      </c>
      <c r="AE491" t="str">
        <f t="shared" si="244"/>
        <v/>
      </c>
      <c r="AF491" t="str">
        <f t="shared" si="245"/>
        <v/>
      </c>
      <c r="AG491" t="str" cm="1">
        <f t="array" ref="AG491">IF(AJ491="","",IFERROR(RIGHT(AF491,LEN(AF491)-MAX(ISNUMBER(--MID(AF491,_xlfn.SEQUENCE(LEN(AF491)),1))*_xlfn.SEQUENCE(LEN(AF491)))),""))</f>
        <v/>
      </c>
      <c r="AH491" t="str">
        <f t="shared" si="246"/>
        <v/>
      </c>
      <c r="AI491" s="27"/>
    </row>
    <row r="492" spans="2:35" ht="14.4">
      <c r="B492" t="str">
        <f>IF(
  ISBLANK(AJ492),
  "",
  IF(
    LEFT(AF492,1)="S",
    _xlfn.XLOOKUP(LEFT(AF492,3),'MKT name rule'!$B$2:$B$522,'MKT name rule'!$C$2:$C$522,"Not found") &amp; " " &amp; AF492,
    _xlfn.XLOOKUP(LEFT(AF492,3),'MKT name rule'!$B$2:$B$522,'MKT name rule'!$C$2:$C$522,"Not found") &amp; " " &amp; AH492
  )
)</f>
        <v/>
      </c>
      <c r="C492" t="str">
        <f t="shared" si="218"/>
        <v/>
      </c>
      <c r="D492" s="20" t="str">
        <f t="shared" si="219"/>
        <v/>
      </c>
      <c r="E492" s="20" t="str">
        <f t="shared" si="220"/>
        <v/>
      </c>
      <c r="F492" t="str">
        <f t="shared" si="247"/>
        <v/>
      </c>
      <c r="G492" t="str">
        <f t="shared" si="221"/>
        <v/>
      </c>
      <c r="H492" t="str">
        <f t="shared" si="222"/>
        <v/>
      </c>
      <c r="I492" t="str">
        <f t="shared" si="223"/>
        <v/>
      </c>
      <c r="J492" t="str">
        <f t="shared" si="224"/>
        <v/>
      </c>
      <c r="K492" t="str">
        <f t="shared" si="225"/>
        <v/>
      </c>
      <c r="L492" t="str">
        <f t="shared" si="226"/>
        <v/>
      </c>
      <c r="M492" t="str">
        <f t="shared" si="227"/>
        <v/>
      </c>
      <c r="N492" t="str">
        <f t="shared" si="228"/>
        <v/>
      </c>
      <c r="O492" t="str">
        <f t="shared" si="229"/>
        <v/>
      </c>
      <c r="P492" t="str">
        <f t="shared" si="230"/>
        <v/>
      </c>
      <c r="Q492" t="str">
        <f t="shared" si="231"/>
        <v/>
      </c>
      <c r="R492" t="str">
        <f t="shared" si="232"/>
        <v/>
      </c>
      <c r="S492" t="str">
        <f t="shared" si="233"/>
        <v/>
      </c>
      <c r="T492" t="str">
        <f t="shared" si="234"/>
        <v/>
      </c>
      <c r="U492" t="str">
        <f t="shared" si="235"/>
        <v/>
      </c>
      <c r="V492" t="str">
        <f t="shared" si="236"/>
        <v/>
      </c>
      <c r="W492" t="str">
        <f t="shared" si="237"/>
        <v/>
      </c>
      <c r="X492" t="str">
        <f t="shared" si="238"/>
        <v/>
      </c>
      <c r="Y492" t="str">
        <f t="shared" si="239"/>
        <v/>
      </c>
      <c r="Z492" t="str">
        <f t="shared" si="248"/>
        <v/>
      </c>
      <c r="AA492" t="str">
        <f t="shared" si="240"/>
        <v/>
      </c>
      <c r="AB492" t="str">
        <f t="shared" si="241"/>
        <v/>
      </c>
      <c r="AC492" t="str">
        <f t="shared" si="242"/>
        <v/>
      </c>
      <c r="AD492" t="str">
        <f t="shared" si="243"/>
        <v/>
      </c>
      <c r="AE492" t="str">
        <f t="shared" si="244"/>
        <v/>
      </c>
      <c r="AF492" t="str">
        <f t="shared" si="245"/>
        <v/>
      </c>
      <c r="AG492" t="str" cm="1">
        <f t="array" ref="AG492">IF(AJ492="","",IFERROR(RIGHT(AF492,LEN(AF492)-MAX(ISNUMBER(--MID(AF492,_xlfn.SEQUENCE(LEN(AF492)),1))*_xlfn.SEQUENCE(LEN(AF492)))),""))</f>
        <v/>
      </c>
      <c r="AH492" t="str">
        <f t="shared" si="246"/>
        <v/>
      </c>
      <c r="AI492" s="27"/>
    </row>
    <row r="493" spans="2:35" ht="14.4">
      <c r="B493" t="str">
        <f>IF(
  ISBLANK(AJ493),
  "",
  IF(
    LEFT(AF493,1)="S",
    _xlfn.XLOOKUP(LEFT(AF493,3),'MKT name rule'!$B$2:$B$522,'MKT name rule'!$C$2:$C$522,"Not found") &amp; " " &amp; AF493,
    _xlfn.XLOOKUP(LEFT(AF493,3),'MKT name rule'!$B$2:$B$522,'MKT name rule'!$C$2:$C$522,"Not found") &amp; " " &amp; AH493
  )
)</f>
        <v/>
      </c>
      <c r="C493" t="str">
        <f t="shared" si="218"/>
        <v/>
      </c>
      <c r="D493" s="20" t="str">
        <f t="shared" si="219"/>
        <v/>
      </c>
      <c r="E493" s="20" t="str">
        <f t="shared" si="220"/>
        <v/>
      </c>
      <c r="F493" t="str">
        <f t="shared" si="247"/>
        <v/>
      </c>
      <c r="G493" t="str">
        <f t="shared" si="221"/>
        <v/>
      </c>
      <c r="H493" t="str">
        <f t="shared" si="222"/>
        <v/>
      </c>
      <c r="I493" t="str">
        <f t="shared" si="223"/>
        <v/>
      </c>
      <c r="J493" t="str">
        <f t="shared" si="224"/>
        <v/>
      </c>
      <c r="K493" t="str">
        <f t="shared" si="225"/>
        <v/>
      </c>
      <c r="L493" t="str">
        <f t="shared" si="226"/>
        <v/>
      </c>
      <c r="M493" t="str">
        <f t="shared" si="227"/>
        <v/>
      </c>
      <c r="N493" t="str">
        <f t="shared" si="228"/>
        <v/>
      </c>
      <c r="O493" t="str">
        <f t="shared" si="229"/>
        <v/>
      </c>
      <c r="P493" t="str">
        <f t="shared" si="230"/>
        <v/>
      </c>
      <c r="Q493" t="str">
        <f t="shared" si="231"/>
        <v/>
      </c>
      <c r="R493" t="str">
        <f t="shared" si="232"/>
        <v/>
      </c>
      <c r="S493" t="str">
        <f t="shared" si="233"/>
        <v/>
      </c>
      <c r="T493" t="str">
        <f t="shared" si="234"/>
        <v/>
      </c>
      <c r="U493" t="str">
        <f t="shared" si="235"/>
        <v/>
      </c>
      <c r="V493" t="str">
        <f t="shared" si="236"/>
        <v/>
      </c>
      <c r="W493" t="str">
        <f t="shared" si="237"/>
        <v/>
      </c>
      <c r="X493" t="str">
        <f t="shared" si="238"/>
        <v/>
      </c>
      <c r="Y493" t="str">
        <f t="shared" si="239"/>
        <v/>
      </c>
      <c r="Z493" t="str">
        <f t="shared" si="248"/>
        <v/>
      </c>
      <c r="AA493" t="str">
        <f t="shared" si="240"/>
        <v/>
      </c>
      <c r="AB493" t="str">
        <f t="shared" si="241"/>
        <v/>
      </c>
      <c r="AC493" t="str">
        <f t="shared" si="242"/>
        <v/>
      </c>
      <c r="AD493" t="str">
        <f t="shared" si="243"/>
        <v/>
      </c>
      <c r="AE493" t="str">
        <f t="shared" si="244"/>
        <v/>
      </c>
      <c r="AF493" t="str">
        <f t="shared" si="245"/>
        <v/>
      </c>
      <c r="AG493" t="str" cm="1">
        <f t="array" ref="AG493">IF(AJ493="","",IFERROR(RIGHT(AF493,LEN(AF493)-MAX(ISNUMBER(--MID(AF493,_xlfn.SEQUENCE(LEN(AF493)),1))*_xlfn.SEQUENCE(LEN(AF493)))),""))</f>
        <v/>
      </c>
      <c r="AH493" t="str">
        <f t="shared" si="246"/>
        <v/>
      </c>
      <c r="AI493" s="27"/>
    </row>
    <row r="494" spans="2:35" ht="14.4">
      <c r="B494" t="str">
        <f>IF(
  ISBLANK(AJ494),
  "",
  IF(
    LEFT(AF494,1)="S",
    _xlfn.XLOOKUP(LEFT(AF494,3),'MKT name rule'!$B$2:$B$522,'MKT name rule'!$C$2:$C$522,"Not found") &amp; " " &amp; AF494,
    _xlfn.XLOOKUP(LEFT(AF494,3),'MKT name rule'!$B$2:$B$522,'MKT name rule'!$C$2:$C$522,"Not found") &amp; " " &amp; AH494
  )
)</f>
        <v/>
      </c>
      <c r="C494" t="str">
        <f t="shared" si="218"/>
        <v/>
      </c>
      <c r="D494" s="20" t="str">
        <f t="shared" si="219"/>
        <v/>
      </c>
      <c r="E494" s="20" t="str">
        <f t="shared" si="220"/>
        <v/>
      </c>
      <c r="F494" t="str">
        <f t="shared" si="247"/>
        <v/>
      </c>
      <c r="G494" t="str">
        <f t="shared" si="221"/>
        <v/>
      </c>
      <c r="H494" t="str">
        <f t="shared" si="222"/>
        <v/>
      </c>
      <c r="I494" t="str">
        <f t="shared" si="223"/>
        <v/>
      </c>
      <c r="J494" t="str">
        <f t="shared" si="224"/>
        <v/>
      </c>
      <c r="K494" t="str">
        <f t="shared" si="225"/>
        <v/>
      </c>
      <c r="L494" t="str">
        <f t="shared" si="226"/>
        <v/>
      </c>
      <c r="M494" t="str">
        <f t="shared" si="227"/>
        <v/>
      </c>
      <c r="N494" t="str">
        <f t="shared" si="228"/>
        <v/>
      </c>
      <c r="O494" t="str">
        <f t="shared" si="229"/>
        <v/>
      </c>
      <c r="P494" t="str">
        <f t="shared" si="230"/>
        <v/>
      </c>
      <c r="Q494" t="str">
        <f t="shared" si="231"/>
        <v/>
      </c>
      <c r="R494" t="str">
        <f t="shared" si="232"/>
        <v/>
      </c>
      <c r="S494" t="str">
        <f t="shared" si="233"/>
        <v/>
      </c>
      <c r="T494" t="str">
        <f t="shared" si="234"/>
        <v/>
      </c>
      <c r="U494" t="str">
        <f t="shared" si="235"/>
        <v/>
      </c>
      <c r="V494" t="str">
        <f t="shared" si="236"/>
        <v/>
      </c>
      <c r="W494" t="str">
        <f t="shared" si="237"/>
        <v/>
      </c>
      <c r="X494" t="str">
        <f t="shared" si="238"/>
        <v/>
      </c>
      <c r="Y494" t="str">
        <f t="shared" si="239"/>
        <v/>
      </c>
      <c r="Z494" t="str">
        <f t="shared" si="248"/>
        <v/>
      </c>
      <c r="AA494" t="str">
        <f t="shared" si="240"/>
        <v/>
      </c>
      <c r="AB494" t="str">
        <f t="shared" si="241"/>
        <v/>
      </c>
      <c r="AC494" t="str">
        <f t="shared" si="242"/>
        <v/>
      </c>
      <c r="AD494" t="str">
        <f t="shared" si="243"/>
        <v/>
      </c>
      <c r="AE494" t="str">
        <f t="shared" si="244"/>
        <v/>
      </c>
      <c r="AF494" t="str">
        <f t="shared" si="245"/>
        <v/>
      </c>
      <c r="AG494" t="str" cm="1">
        <f t="array" ref="AG494">IF(AJ494="","",IFERROR(RIGHT(AF494,LEN(AF494)-MAX(ISNUMBER(--MID(AF494,_xlfn.SEQUENCE(LEN(AF494)),1))*_xlfn.SEQUENCE(LEN(AF494)))),""))</f>
        <v/>
      </c>
      <c r="AH494" t="str">
        <f t="shared" si="246"/>
        <v/>
      </c>
      <c r="AI494" s="27"/>
    </row>
    <row r="495" spans="2:35" ht="14.4">
      <c r="B495" t="str">
        <f>IF(
  ISBLANK(AJ495),
  "",
  IF(
    LEFT(AF495,1)="S",
    _xlfn.XLOOKUP(LEFT(AF495,3),'MKT name rule'!$B$2:$B$522,'MKT name rule'!$C$2:$C$522,"Not found") &amp; " " &amp; AF495,
    _xlfn.XLOOKUP(LEFT(AF495,3),'MKT name rule'!$B$2:$B$522,'MKT name rule'!$C$2:$C$522,"Not found") &amp; " " &amp; AH495
  )
)</f>
        <v/>
      </c>
      <c r="C495" t="str">
        <f t="shared" si="218"/>
        <v/>
      </c>
      <c r="D495" s="20" t="str">
        <f t="shared" si="219"/>
        <v/>
      </c>
      <c r="E495" s="20" t="str">
        <f t="shared" si="220"/>
        <v/>
      </c>
      <c r="F495" t="str">
        <f t="shared" si="247"/>
        <v/>
      </c>
      <c r="G495" t="str">
        <f t="shared" si="221"/>
        <v/>
      </c>
      <c r="H495" t="str">
        <f t="shared" si="222"/>
        <v/>
      </c>
      <c r="I495" t="str">
        <f t="shared" si="223"/>
        <v/>
      </c>
      <c r="J495" t="str">
        <f t="shared" si="224"/>
        <v/>
      </c>
      <c r="K495" t="str">
        <f t="shared" si="225"/>
        <v/>
      </c>
      <c r="L495" t="str">
        <f t="shared" si="226"/>
        <v/>
      </c>
      <c r="M495" t="str">
        <f t="shared" si="227"/>
        <v/>
      </c>
      <c r="N495" t="str">
        <f t="shared" si="228"/>
        <v/>
      </c>
      <c r="O495" t="str">
        <f t="shared" si="229"/>
        <v/>
      </c>
      <c r="P495" t="str">
        <f t="shared" si="230"/>
        <v/>
      </c>
      <c r="Q495" t="str">
        <f t="shared" si="231"/>
        <v/>
      </c>
      <c r="R495" t="str">
        <f t="shared" si="232"/>
        <v/>
      </c>
      <c r="S495" t="str">
        <f t="shared" si="233"/>
        <v/>
      </c>
      <c r="T495" t="str">
        <f t="shared" si="234"/>
        <v/>
      </c>
      <c r="U495" t="str">
        <f t="shared" si="235"/>
        <v/>
      </c>
      <c r="V495" t="str">
        <f t="shared" si="236"/>
        <v/>
      </c>
      <c r="W495" t="str">
        <f t="shared" si="237"/>
        <v/>
      </c>
      <c r="X495" t="str">
        <f t="shared" si="238"/>
        <v/>
      </c>
      <c r="Y495" t="str">
        <f t="shared" si="239"/>
        <v/>
      </c>
      <c r="Z495" t="str">
        <f t="shared" si="248"/>
        <v/>
      </c>
      <c r="AA495" t="str">
        <f t="shared" si="240"/>
        <v/>
      </c>
      <c r="AB495" t="str">
        <f t="shared" si="241"/>
        <v/>
      </c>
      <c r="AC495" t="str">
        <f t="shared" si="242"/>
        <v/>
      </c>
      <c r="AD495" t="str">
        <f t="shared" si="243"/>
        <v/>
      </c>
      <c r="AE495" t="str">
        <f t="shared" si="244"/>
        <v/>
      </c>
      <c r="AF495" t="str">
        <f t="shared" si="245"/>
        <v/>
      </c>
      <c r="AG495" t="str" cm="1">
        <f t="array" ref="AG495">IF(AJ495="","",IFERROR(RIGHT(AF495,LEN(AF495)-MAX(ISNUMBER(--MID(AF495,_xlfn.SEQUENCE(LEN(AF495)),1))*_xlfn.SEQUENCE(LEN(AF495)))),""))</f>
        <v/>
      </c>
      <c r="AH495" t="str">
        <f t="shared" si="246"/>
        <v/>
      </c>
      <c r="AI495" s="27"/>
    </row>
    <row r="496" spans="2:35" ht="14.4">
      <c r="B496" t="str">
        <f>IF(
  ISBLANK(AJ496),
  "",
  IF(
    LEFT(AF496,1)="S",
    _xlfn.XLOOKUP(LEFT(AF496,3),'MKT name rule'!$B$2:$B$522,'MKT name rule'!$C$2:$C$522,"Not found") &amp; " " &amp; AF496,
    _xlfn.XLOOKUP(LEFT(AF496,3),'MKT name rule'!$B$2:$B$522,'MKT name rule'!$C$2:$C$522,"Not found") &amp; " " &amp; AH496
  )
)</f>
        <v/>
      </c>
      <c r="C496" t="str">
        <f t="shared" si="218"/>
        <v/>
      </c>
      <c r="D496" s="20" t="str">
        <f t="shared" si="219"/>
        <v/>
      </c>
      <c r="E496" s="20" t="str">
        <f t="shared" si="220"/>
        <v/>
      </c>
      <c r="F496" t="str">
        <f t="shared" si="247"/>
        <v/>
      </c>
      <c r="G496" t="str">
        <f t="shared" si="221"/>
        <v/>
      </c>
      <c r="H496" t="str">
        <f t="shared" si="222"/>
        <v/>
      </c>
      <c r="I496" t="str">
        <f t="shared" si="223"/>
        <v/>
      </c>
      <c r="J496" t="str">
        <f t="shared" si="224"/>
        <v/>
      </c>
      <c r="K496" t="str">
        <f t="shared" si="225"/>
        <v/>
      </c>
      <c r="L496" t="str">
        <f t="shared" si="226"/>
        <v/>
      </c>
      <c r="M496" t="str">
        <f t="shared" si="227"/>
        <v/>
      </c>
      <c r="N496" t="str">
        <f t="shared" si="228"/>
        <v/>
      </c>
      <c r="O496" t="str">
        <f t="shared" si="229"/>
        <v/>
      </c>
      <c r="P496" t="str">
        <f t="shared" si="230"/>
        <v/>
      </c>
      <c r="Q496" t="str">
        <f t="shared" si="231"/>
        <v/>
      </c>
      <c r="R496" t="str">
        <f t="shared" si="232"/>
        <v/>
      </c>
      <c r="S496" t="str">
        <f t="shared" si="233"/>
        <v/>
      </c>
      <c r="T496" t="str">
        <f t="shared" si="234"/>
        <v/>
      </c>
      <c r="U496" t="str">
        <f t="shared" si="235"/>
        <v/>
      </c>
      <c r="V496" t="str">
        <f t="shared" si="236"/>
        <v/>
      </c>
      <c r="W496" t="str">
        <f t="shared" si="237"/>
        <v/>
      </c>
      <c r="X496" t="str">
        <f t="shared" si="238"/>
        <v/>
      </c>
      <c r="Y496" t="str">
        <f t="shared" si="239"/>
        <v/>
      </c>
      <c r="Z496" t="str">
        <f t="shared" si="248"/>
        <v/>
      </c>
      <c r="AA496" t="str">
        <f t="shared" si="240"/>
        <v/>
      </c>
      <c r="AB496" t="str">
        <f t="shared" si="241"/>
        <v/>
      </c>
      <c r="AC496" t="str">
        <f t="shared" si="242"/>
        <v/>
      </c>
      <c r="AD496" t="str">
        <f t="shared" si="243"/>
        <v/>
      </c>
      <c r="AE496" t="str">
        <f t="shared" si="244"/>
        <v/>
      </c>
      <c r="AF496" t="str">
        <f t="shared" si="245"/>
        <v/>
      </c>
      <c r="AG496" t="str" cm="1">
        <f t="array" ref="AG496">IF(AJ496="","",IFERROR(RIGHT(AF496,LEN(AF496)-MAX(ISNUMBER(--MID(AF496,_xlfn.SEQUENCE(LEN(AF496)),1))*_xlfn.SEQUENCE(LEN(AF496)))),""))</f>
        <v/>
      </c>
      <c r="AH496" t="str">
        <f t="shared" si="246"/>
        <v/>
      </c>
      <c r="AI496" s="27"/>
    </row>
    <row r="497" spans="2:35" ht="14.4">
      <c r="B497" t="str">
        <f>IF(
  ISBLANK(AJ497),
  "",
  IF(
    LEFT(AF497,1)="S",
    _xlfn.XLOOKUP(LEFT(AF497,3),'MKT name rule'!$B$2:$B$522,'MKT name rule'!$C$2:$C$522,"Not found") &amp; " " &amp; AF497,
    _xlfn.XLOOKUP(LEFT(AF497,3),'MKT name rule'!$B$2:$B$522,'MKT name rule'!$C$2:$C$522,"Not found") &amp; " " &amp; AH497
  )
)</f>
        <v/>
      </c>
      <c r="C497" t="str">
        <f t="shared" si="218"/>
        <v/>
      </c>
      <c r="D497" s="20" t="str">
        <f t="shared" si="219"/>
        <v/>
      </c>
      <c r="E497" s="20" t="str">
        <f t="shared" si="220"/>
        <v/>
      </c>
      <c r="F497" t="str">
        <f t="shared" si="247"/>
        <v/>
      </c>
      <c r="G497" t="str">
        <f t="shared" si="221"/>
        <v/>
      </c>
      <c r="H497" t="str">
        <f t="shared" si="222"/>
        <v/>
      </c>
      <c r="I497" t="str">
        <f t="shared" si="223"/>
        <v/>
      </c>
      <c r="J497" t="str">
        <f t="shared" si="224"/>
        <v/>
      </c>
      <c r="K497" t="str">
        <f t="shared" si="225"/>
        <v/>
      </c>
      <c r="L497" t="str">
        <f t="shared" si="226"/>
        <v/>
      </c>
      <c r="M497" t="str">
        <f t="shared" si="227"/>
        <v/>
      </c>
      <c r="N497" t="str">
        <f t="shared" si="228"/>
        <v/>
      </c>
      <c r="O497" t="str">
        <f t="shared" si="229"/>
        <v/>
      </c>
      <c r="P497" t="str">
        <f t="shared" si="230"/>
        <v/>
      </c>
      <c r="Q497" t="str">
        <f t="shared" si="231"/>
        <v/>
      </c>
      <c r="R497" t="str">
        <f t="shared" si="232"/>
        <v/>
      </c>
      <c r="S497" t="str">
        <f t="shared" si="233"/>
        <v/>
      </c>
      <c r="T497" t="str">
        <f t="shared" si="234"/>
        <v/>
      </c>
      <c r="U497" t="str">
        <f t="shared" si="235"/>
        <v/>
      </c>
      <c r="V497" t="str">
        <f t="shared" si="236"/>
        <v/>
      </c>
      <c r="W497" t="str">
        <f t="shared" si="237"/>
        <v/>
      </c>
      <c r="X497" t="str">
        <f t="shared" si="238"/>
        <v/>
      </c>
      <c r="Y497" t="str">
        <f t="shared" si="239"/>
        <v/>
      </c>
      <c r="Z497" t="str">
        <f t="shared" si="248"/>
        <v/>
      </c>
      <c r="AA497" t="str">
        <f t="shared" si="240"/>
        <v/>
      </c>
      <c r="AB497" t="str">
        <f t="shared" si="241"/>
        <v/>
      </c>
      <c r="AC497" t="str">
        <f t="shared" si="242"/>
        <v/>
      </c>
      <c r="AD497" t="str">
        <f t="shared" si="243"/>
        <v/>
      </c>
      <c r="AE497" t="str">
        <f t="shared" si="244"/>
        <v/>
      </c>
      <c r="AF497" t="str">
        <f t="shared" si="245"/>
        <v/>
      </c>
      <c r="AG497" t="str" cm="1">
        <f t="array" ref="AG497">IF(AJ497="","",IFERROR(RIGHT(AF497,LEN(AF497)-MAX(ISNUMBER(--MID(AF497,_xlfn.SEQUENCE(LEN(AF497)),1))*_xlfn.SEQUENCE(LEN(AF497)))),""))</f>
        <v/>
      </c>
      <c r="AH497" t="str">
        <f t="shared" si="246"/>
        <v/>
      </c>
      <c r="AI497" s="27"/>
    </row>
    <row r="498" spans="2:35" ht="14.4">
      <c r="B498" t="str">
        <f>IF(
  ISBLANK(AJ498),
  "",
  IF(
    LEFT(AF498,1)="S",
    _xlfn.XLOOKUP(LEFT(AF498,3),'MKT name rule'!$B$2:$B$522,'MKT name rule'!$C$2:$C$522,"Not found") &amp; " " &amp; AF498,
    _xlfn.XLOOKUP(LEFT(AF498,3),'MKT name rule'!$B$2:$B$522,'MKT name rule'!$C$2:$C$522,"Not found") &amp; " " &amp; AH498
  )
)</f>
        <v/>
      </c>
      <c r="C498" t="str">
        <f t="shared" si="218"/>
        <v/>
      </c>
      <c r="D498" s="20" t="str">
        <f t="shared" si="219"/>
        <v/>
      </c>
      <c r="E498" s="20" t="str">
        <f t="shared" si="220"/>
        <v/>
      </c>
      <c r="F498" t="str">
        <f t="shared" si="247"/>
        <v/>
      </c>
      <c r="G498" t="str">
        <f t="shared" si="221"/>
        <v/>
      </c>
      <c r="H498" t="str">
        <f t="shared" si="222"/>
        <v/>
      </c>
      <c r="I498" t="str">
        <f t="shared" si="223"/>
        <v/>
      </c>
      <c r="J498" t="str">
        <f t="shared" si="224"/>
        <v/>
      </c>
      <c r="K498" t="str">
        <f t="shared" si="225"/>
        <v/>
      </c>
      <c r="L498" t="str">
        <f t="shared" si="226"/>
        <v/>
      </c>
      <c r="M498" t="str">
        <f t="shared" si="227"/>
        <v/>
      </c>
      <c r="N498" t="str">
        <f t="shared" si="228"/>
        <v/>
      </c>
      <c r="O498" t="str">
        <f t="shared" si="229"/>
        <v/>
      </c>
      <c r="P498" t="str">
        <f t="shared" si="230"/>
        <v/>
      </c>
      <c r="Q498" t="str">
        <f t="shared" si="231"/>
        <v/>
      </c>
      <c r="R498" t="str">
        <f t="shared" si="232"/>
        <v/>
      </c>
      <c r="S498" t="str">
        <f t="shared" si="233"/>
        <v/>
      </c>
      <c r="T498" t="str">
        <f t="shared" si="234"/>
        <v/>
      </c>
      <c r="U498" t="str">
        <f t="shared" si="235"/>
        <v/>
      </c>
      <c r="V498" t="str">
        <f t="shared" si="236"/>
        <v/>
      </c>
      <c r="W498" t="str">
        <f t="shared" si="237"/>
        <v/>
      </c>
      <c r="X498" t="str">
        <f t="shared" si="238"/>
        <v/>
      </c>
      <c r="Y498" t="str">
        <f t="shared" si="239"/>
        <v/>
      </c>
      <c r="Z498" t="str">
        <f t="shared" si="248"/>
        <v/>
      </c>
      <c r="AA498" t="str">
        <f t="shared" si="240"/>
        <v/>
      </c>
      <c r="AB498" t="str">
        <f t="shared" si="241"/>
        <v/>
      </c>
      <c r="AC498" t="str">
        <f t="shared" si="242"/>
        <v/>
      </c>
      <c r="AD498" t="str">
        <f t="shared" si="243"/>
        <v/>
      </c>
      <c r="AE498" t="str">
        <f t="shared" si="244"/>
        <v/>
      </c>
      <c r="AF498" t="str">
        <f t="shared" si="245"/>
        <v/>
      </c>
      <c r="AG498" t="str" cm="1">
        <f t="array" ref="AG498">IF(AJ498="","",IFERROR(RIGHT(AF498,LEN(AF498)-MAX(ISNUMBER(--MID(AF498,_xlfn.SEQUENCE(LEN(AF498)),1))*_xlfn.SEQUENCE(LEN(AF498)))),""))</f>
        <v/>
      </c>
      <c r="AH498" t="str">
        <f t="shared" si="246"/>
        <v/>
      </c>
      <c r="AI498" s="27"/>
    </row>
    <row r="499" spans="2:35" ht="14.4">
      <c r="B499" t="str">
        <f>IF(
  ISBLANK(AJ499),
  "",
  IF(
    LEFT(AF499,1)="S",
    _xlfn.XLOOKUP(LEFT(AF499,3),'MKT name rule'!$B$2:$B$522,'MKT name rule'!$C$2:$C$522,"Not found") &amp; " " &amp; AF499,
    _xlfn.XLOOKUP(LEFT(AF499,3),'MKT name rule'!$B$2:$B$522,'MKT name rule'!$C$2:$C$522,"Not found") &amp; " " &amp; AH499
  )
)</f>
        <v/>
      </c>
      <c r="C499" t="str">
        <f t="shared" si="218"/>
        <v/>
      </c>
      <c r="D499" s="20" t="str">
        <f t="shared" si="219"/>
        <v/>
      </c>
      <c r="E499" s="20" t="str">
        <f t="shared" si="220"/>
        <v/>
      </c>
      <c r="F499" t="str">
        <f t="shared" si="247"/>
        <v/>
      </c>
      <c r="G499" t="str">
        <f t="shared" si="221"/>
        <v/>
      </c>
      <c r="H499" t="str">
        <f t="shared" si="222"/>
        <v/>
      </c>
      <c r="I499" t="str">
        <f t="shared" si="223"/>
        <v/>
      </c>
      <c r="J499" t="str">
        <f t="shared" si="224"/>
        <v/>
      </c>
      <c r="K499" t="str">
        <f t="shared" si="225"/>
        <v/>
      </c>
      <c r="L499" t="str">
        <f t="shared" si="226"/>
        <v/>
      </c>
      <c r="M499" t="str">
        <f t="shared" si="227"/>
        <v/>
      </c>
      <c r="N499" t="str">
        <f t="shared" si="228"/>
        <v/>
      </c>
      <c r="O499" t="str">
        <f t="shared" si="229"/>
        <v/>
      </c>
      <c r="P499" t="str">
        <f t="shared" si="230"/>
        <v/>
      </c>
      <c r="Q499" t="str">
        <f t="shared" si="231"/>
        <v/>
      </c>
      <c r="R499" t="str">
        <f t="shared" si="232"/>
        <v/>
      </c>
      <c r="S499" t="str">
        <f t="shared" si="233"/>
        <v/>
      </c>
      <c r="T499" t="str">
        <f t="shared" si="234"/>
        <v/>
      </c>
      <c r="U499" t="str">
        <f t="shared" si="235"/>
        <v/>
      </c>
      <c r="V499" t="str">
        <f t="shared" si="236"/>
        <v/>
      </c>
      <c r="W499" t="str">
        <f t="shared" si="237"/>
        <v/>
      </c>
      <c r="X499" t="str">
        <f t="shared" si="238"/>
        <v/>
      </c>
      <c r="Y499" t="str">
        <f t="shared" si="239"/>
        <v/>
      </c>
      <c r="Z499" t="str">
        <f t="shared" si="248"/>
        <v/>
      </c>
      <c r="AA499" t="str">
        <f t="shared" si="240"/>
        <v/>
      </c>
      <c r="AB499" t="str">
        <f t="shared" si="241"/>
        <v/>
      </c>
      <c r="AC499" t="str">
        <f t="shared" si="242"/>
        <v/>
      </c>
      <c r="AD499" t="str">
        <f t="shared" si="243"/>
        <v/>
      </c>
      <c r="AE499" t="str">
        <f t="shared" si="244"/>
        <v/>
      </c>
      <c r="AF499" t="str">
        <f t="shared" si="245"/>
        <v/>
      </c>
      <c r="AG499" t="str" cm="1">
        <f t="array" ref="AG499">IF(AJ499="","",IFERROR(RIGHT(AF499,LEN(AF499)-MAX(ISNUMBER(--MID(AF499,_xlfn.SEQUENCE(LEN(AF499)),1))*_xlfn.SEQUENCE(LEN(AF499)))),""))</f>
        <v/>
      </c>
      <c r="AH499" t="str">
        <f t="shared" si="246"/>
        <v/>
      </c>
      <c r="AI499" s="27"/>
    </row>
    <row r="500" spans="2:35" ht="14.4">
      <c r="B500" t="str">
        <f>IF(
  ISBLANK(AJ500),
  "",
  IF(
    LEFT(AF500,1)="S",
    _xlfn.XLOOKUP(LEFT(AF500,3),'MKT name rule'!$B$2:$B$522,'MKT name rule'!$C$2:$C$522,"Not found") &amp; " " &amp; AF500,
    _xlfn.XLOOKUP(LEFT(AF500,3),'MKT name rule'!$B$2:$B$522,'MKT name rule'!$C$2:$C$522,"Not found") &amp; " " &amp; AH500
  )
)</f>
        <v/>
      </c>
      <c r="C500" t="str">
        <f t="shared" si="218"/>
        <v/>
      </c>
      <c r="D500" s="20" t="str">
        <f t="shared" si="219"/>
        <v/>
      </c>
      <c r="E500" s="20" t="str">
        <f t="shared" si="220"/>
        <v/>
      </c>
      <c r="F500" t="str">
        <f t="shared" si="247"/>
        <v/>
      </c>
      <c r="G500" t="str">
        <f t="shared" si="221"/>
        <v/>
      </c>
      <c r="H500" t="str">
        <f t="shared" si="222"/>
        <v/>
      </c>
      <c r="I500" t="str">
        <f t="shared" si="223"/>
        <v/>
      </c>
      <c r="J500" t="str">
        <f t="shared" si="224"/>
        <v/>
      </c>
      <c r="K500" t="str">
        <f t="shared" si="225"/>
        <v/>
      </c>
      <c r="L500" t="str">
        <f t="shared" si="226"/>
        <v/>
      </c>
      <c r="M500" t="str">
        <f t="shared" si="227"/>
        <v/>
      </c>
      <c r="N500" t="str">
        <f t="shared" si="228"/>
        <v/>
      </c>
      <c r="O500" t="str">
        <f t="shared" si="229"/>
        <v/>
      </c>
      <c r="P500" t="str">
        <f t="shared" si="230"/>
        <v/>
      </c>
      <c r="Q500" t="str">
        <f t="shared" si="231"/>
        <v/>
      </c>
      <c r="R500" t="str">
        <f t="shared" si="232"/>
        <v/>
      </c>
      <c r="S500" t="str">
        <f t="shared" si="233"/>
        <v/>
      </c>
      <c r="T500" t="str">
        <f t="shared" si="234"/>
        <v/>
      </c>
      <c r="U500" t="str">
        <f t="shared" si="235"/>
        <v/>
      </c>
      <c r="V500" t="str">
        <f t="shared" si="236"/>
        <v/>
      </c>
      <c r="W500" t="str">
        <f t="shared" si="237"/>
        <v/>
      </c>
      <c r="X500" t="str">
        <f t="shared" si="238"/>
        <v/>
      </c>
      <c r="Y500" t="str">
        <f t="shared" si="239"/>
        <v/>
      </c>
      <c r="Z500" t="str">
        <f t="shared" si="248"/>
        <v/>
      </c>
      <c r="AA500" t="str">
        <f t="shared" si="240"/>
        <v/>
      </c>
      <c r="AB500" t="str">
        <f t="shared" si="241"/>
        <v/>
      </c>
      <c r="AC500" t="str">
        <f t="shared" si="242"/>
        <v/>
      </c>
      <c r="AD500" t="str">
        <f t="shared" si="243"/>
        <v/>
      </c>
      <c r="AE500" t="str">
        <f t="shared" si="244"/>
        <v/>
      </c>
      <c r="AF500" t="str">
        <f t="shared" si="245"/>
        <v/>
      </c>
      <c r="AG500" t="str" cm="1">
        <f t="array" ref="AG500">IF(AJ500="","",IFERROR(RIGHT(AF500,LEN(AF500)-MAX(ISNUMBER(--MID(AF500,_xlfn.SEQUENCE(LEN(AF500)),1))*_xlfn.SEQUENCE(LEN(AF500)))),""))</f>
        <v/>
      </c>
      <c r="AH500" t="str">
        <f t="shared" si="246"/>
        <v/>
      </c>
      <c r="AI500" s="27"/>
    </row>
    <row r="501" spans="2:35" ht="14.4"/>
    <row r="502" spans="2:35" ht="14.4"/>
    <row r="503" spans="2:35" ht="14.4"/>
    <row r="504" spans="2:35" ht="14.4"/>
    <row r="505" spans="2:35" ht="14.4"/>
    <row r="506" spans="2:35" ht="14.4"/>
    <row r="507" spans="2:35" ht="14.4"/>
    <row r="508" spans="2:35" ht="14.4"/>
    <row r="509" spans="2:35" ht="14.4"/>
    <row r="510" spans="2:35" ht="14.4"/>
    <row r="511" spans="2:35" ht="14.4"/>
    <row r="512" spans="2:35" ht="14.4"/>
    <row r="513" ht="14.4"/>
    <row r="514" ht="14.4"/>
    <row r="515" ht="14.4"/>
    <row r="516" ht="14.4"/>
    <row r="517" ht="14.4"/>
    <row r="518" ht="14.4"/>
    <row r="519" ht="14.4"/>
    <row r="520" ht="14.4"/>
    <row r="521" ht="14.4"/>
    <row r="522" ht="14.4"/>
    <row r="523" ht="14.4"/>
    <row r="524" ht="14.4"/>
    <row r="525" ht="14.4"/>
    <row r="526" ht="14.4"/>
    <row r="527" ht="14.4"/>
    <row r="528" ht="14.4"/>
    <row r="529" ht="14.4"/>
    <row r="530" ht="14.4"/>
    <row r="531" ht="14.4"/>
    <row r="532" ht="14.4"/>
    <row r="533" ht="14.4"/>
    <row r="534" ht="14.4"/>
    <row r="535" ht="14.4"/>
    <row r="536" ht="14.4"/>
    <row r="537" ht="14.4"/>
    <row r="538" ht="14.4"/>
    <row r="539" ht="14.4"/>
    <row r="540" ht="14.4"/>
    <row r="541" ht="14.4"/>
    <row r="542" ht="14.4"/>
    <row r="543" ht="14.4"/>
    <row r="544" ht="14.4"/>
    <row r="545" ht="14.4"/>
    <row r="546" ht="14.4"/>
    <row r="547" ht="14.4"/>
    <row r="548" ht="14.4"/>
    <row r="549" ht="14.4"/>
    <row r="550" ht="14.4"/>
    <row r="551" ht="14.4"/>
    <row r="552" ht="14.4"/>
    <row r="553" ht="14.4"/>
    <row r="554" ht="14.4"/>
    <row r="555" ht="14.4"/>
    <row r="556" ht="14.4"/>
    <row r="557" ht="14.4"/>
    <row r="558" ht="14.4"/>
    <row r="559" ht="14.4"/>
    <row r="560" ht="14.4"/>
    <row r="561" ht="14.4"/>
    <row r="562" ht="14.4"/>
    <row r="563" ht="14.4"/>
    <row r="564" ht="14.4"/>
    <row r="565" ht="14.4"/>
    <row r="566" ht="14.4"/>
    <row r="567" ht="14.4"/>
    <row r="568" ht="14.4"/>
    <row r="569" ht="14.4"/>
    <row r="570" ht="14.4"/>
    <row r="571" ht="14.4"/>
    <row r="572" ht="14.4"/>
    <row r="573" ht="14.4"/>
    <row r="574" ht="14.4"/>
    <row r="575" ht="14.4"/>
    <row r="576" ht="14.4"/>
    <row r="577" ht="14.4"/>
    <row r="578" ht="14.4"/>
    <row r="579" ht="14.4"/>
    <row r="580" ht="14.4"/>
    <row r="581" ht="14.4"/>
    <row r="582" ht="14.4"/>
    <row r="583" ht="14.4"/>
    <row r="584" ht="14.4"/>
    <row r="585" ht="14.4"/>
    <row r="586" ht="14.4"/>
    <row r="587" ht="14.4"/>
    <row r="588" ht="14.4"/>
    <row r="589" ht="14.4"/>
    <row r="590" ht="14.4"/>
    <row r="591" ht="14.4"/>
    <row r="592" ht="14.4"/>
    <row r="593" ht="14.4"/>
    <row r="594" ht="14.4"/>
    <row r="595" ht="14.4"/>
    <row r="596" ht="14.4"/>
    <row r="597" ht="14.4"/>
    <row r="598" ht="14.4"/>
    <row r="599" ht="14.4"/>
    <row r="600" ht="14.4"/>
    <row r="601" ht="14.4"/>
    <row r="602" ht="14.4"/>
    <row r="603" ht="14.4"/>
    <row r="604" ht="14.4"/>
    <row r="605" ht="14.4"/>
    <row r="606" ht="14.4"/>
    <row r="607" ht="14.4"/>
    <row r="608" ht="14.4"/>
    <row r="609" ht="14.4"/>
    <row r="610" ht="14.4"/>
    <row r="611" ht="14.4"/>
    <row r="612" ht="14.4"/>
    <row r="613" ht="14.4"/>
    <row r="614" ht="14.4"/>
    <row r="615" ht="14.4"/>
    <row r="616" ht="14.4"/>
    <row r="617" ht="14.4"/>
    <row r="618" ht="14.4"/>
    <row r="619" ht="14.4"/>
    <row r="620" ht="14.4"/>
    <row r="621" ht="14.4"/>
    <row r="622" ht="14.4"/>
    <row r="623" ht="14.4"/>
    <row r="624" ht="14.4"/>
    <row r="625" ht="14.4"/>
    <row r="626" ht="14.4"/>
    <row r="627" ht="14.4"/>
    <row r="628" ht="14.4"/>
    <row r="629" ht="14.4"/>
    <row r="630" ht="14.4"/>
    <row r="631" ht="14.4"/>
    <row r="632" ht="14.4"/>
    <row r="633" ht="14.4"/>
    <row r="634" ht="14.4"/>
    <row r="635" ht="14.4"/>
    <row r="636" ht="14.4"/>
    <row r="637" ht="14.4"/>
    <row r="638" ht="14.4"/>
    <row r="639" ht="14.4"/>
    <row r="640" ht="14.4"/>
    <row r="641" ht="14.4"/>
    <row r="642" ht="14.4"/>
    <row r="643" ht="14.4"/>
    <row r="644" ht="14.4"/>
    <row r="645" ht="14.4"/>
    <row r="646" ht="14.4"/>
    <row r="647" ht="14.4"/>
    <row r="648" ht="14.4"/>
    <row r="649" ht="14.4"/>
    <row r="650" ht="14.4"/>
    <row r="651" ht="14.4"/>
    <row r="652" ht="14.4"/>
    <row r="653" ht="14.4"/>
    <row r="654" ht="14.4"/>
    <row r="655" ht="14.4"/>
    <row r="656" ht="14.4"/>
    <row r="657" ht="14.4"/>
    <row r="658" ht="14.4"/>
    <row r="659" ht="14.4"/>
    <row r="660" ht="14.4"/>
    <row r="661" ht="14.4"/>
    <row r="662" ht="14.4"/>
    <row r="663" ht="14.4"/>
    <row r="664" ht="14.4"/>
    <row r="665" ht="14.4"/>
    <row r="666" ht="14.4"/>
    <row r="667" ht="14.4"/>
    <row r="668" ht="14.4"/>
    <row r="669" ht="14.4"/>
    <row r="670" ht="14.4"/>
    <row r="671" ht="14.4"/>
    <row r="672" ht="14.4"/>
    <row r="673" ht="14.4"/>
    <row r="674" ht="14.4"/>
    <row r="675" ht="14.4"/>
    <row r="676" ht="14.4"/>
    <row r="677" ht="14.4"/>
    <row r="678" ht="14.4"/>
    <row r="679" ht="14.4"/>
    <row r="680" ht="14.4"/>
    <row r="681" ht="14.4"/>
    <row r="682" ht="14.4"/>
    <row r="683" ht="14.4"/>
    <row r="684" ht="14.4"/>
    <row r="685" ht="14.4"/>
    <row r="686" ht="14.4"/>
    <row r="687" ht="14.4"/>
    <row r="688" ht="14.4"/>
    <row r="689" ht="14.4"/>
    <row r="690" ht="14.4"/>
    <row r="691" ht="14.4"/>
    <row r="692" ht="14.4"/>
    <row r="693" ht="14.4"/>
    <row r="694" ht="14.4"/>
    <row r="695" ht="14.4"/>
    <row r="696" ht="14.4"/>
    <row r="697" ht="14.4"/>
    <row r="698" ht="14.4"/>
    <row r="699" ht="14.4"/>
    <row r="700" ht="14.4"/>
    <row r="701" ht="14.4"/>
    <row r="702" ht="14.4"/>
    <row r="703" ht="14.4"/>
    <row r="704" ht="14.4"/>
    <row r="705" ht="14.4"/>
    <row r="706" ht="14.4"/>
    <row r="707" ht="14.4"/>
    <row r="708" ht="14.4"/>
    <row r="709" ht="14.4"/>
    <row r="710" ht="14.4"/>
    <row r="711" ht="14.4"/>
    <row r="712" ht="14.4"/>
    <row r="713" ht="14.4"/>
    <row r="714" ht="14.4"/>
    <row r="715" ht="14.4"/>
    <row r="716" ht="14.4"/>
    <row r="717" ht="14.4"/>
    <row r="718" ht="14.4"/>
    <row r="719" ht="14.4"/>
    <row r="720" ht="14.4"/>
    <row r="721" ht="14.4"/>
    <row r="722" ht="14.4"/>
    <row r="723" ht="14.4"/>
    <row r="724" ht="14.4"/>
    <row r="725" ht="14.4"/>
    <row r="726" ht="14.4"/>
    <row r="727" ht="14.4"/>
    <row r="728" ht="14.4"/>
    <row r="729" ht="14.4"/>
    <row r="730" ht="14.4"/>
    <row r="731" ht="14.4"/>
    <row r="732" ht="14.4"/>
    <row r="733" ht="14.4"/>
    <row r="734" ht="14.4"/>
    <row r="735" ht="14.4"/>
    <row r="736" ht="14.4"/>
    <row r="737" ht="14.4"/>
    <row r="738" ht="14.4"/>
    <row r="739" ht="14.4"/>
    <row r="740" ht="14.4"/>
    <row r="741" ht="14.4"/>
    <row r="742" ht="14.4"/>
    <row r="743" ht="14.4"/>
    <row r="744" ht="14.4"/>
    <row r="745" ht="14.4"/>
    <row r="746" ht="14.4"/>
    <row r="747" ht="14.4"/>
    <row r="748" ht="14.4"/>
    <row r="749" ht="14.4"/>
    <row r="750" ht="14.4"/>
    <row r="751" ht="14.4"/>
    <row r="752" ht="14.4"/>
    <row r="753" ht="14.4"/>
    <row r="754" ht="14.4"/>
    <row r="755" ht="14.4"/>
    <row r="756" ht="14.4"/>
    <row r="757" ht="14.4"/>
    <row r="758" ht="14.4"/>
    <row r="759" ht="14.4"/>
    <row r="760" ht="14.4"/>
    <row r="761" ht="14.4"/>
    <row r="762" ht="14.4"/>
    <row r="763" ht="14.4"/>
    <row r="764" ht="14.4"/>
    <row r="765" ht="14.4"/>
    <row r="766" ht="14.4"/>
    <row r="767" ht="14.4"/>
    <row r="768" ht="14.4"/>
    <row r="769" ht="14.4"/>
    <row r="770" ht="14.4"/>
    <row r="771" ht="14.4"/>
    <row r="772" ht="14.4"/>
    <row r="773" ht="14.4"/>
    <row r="774" ht="14.4"/>
    <row r="775" ht="14.4"/>
    <row r="776" ht="14.4"/>
    <row r="777" ht="14.4"/>
    <row r="778" ht="14.4"/>
    <row r="779" ht="14.4"/>
    <row r="780" ht="14.4"/>
    <row r="781" ht="14.4"/>
    <row r="782" ht="14.4"/>
    <row r="783" ht="14.4"/>
    <row r="784" ht="14.4"/>
    <row r="785" ht="14.4"/>
    <row r="786" ht="14.4"/>
    <row r="787" ht="14.4"/>
    <row r="788" ht="14.4"/>
    <row r="789" ht="14.4"/>
    <row r="790" ht="14.4"/>
    <row r="791" ht="14.4"/>
    <row r="792" ht="14.4"/>
    <row r="793" ht="14.4"/>
    <row r="794" ht="14.4"/>
    <row r="795" ht="14.4"/>
    <row r="796" ht="14.4"/>
    <row r="797" ht="14.4"/>
    <row r="798" ht="14.4"/>
    <row r="799" ht="14.4"/>
    <row r="800" ht="14.4"/>
    <row r="801" ht="14.4"/>
    <row r="802" ht="14.4"/>
    <row r="803" ht="14.4"/>
    <row r="804" ht="14.4"/>
    <row r="805" ht="14.4"/>
    <row r="806" ht="14.4"/>
    <row r="807" ht="14.4"/>
    <row r="808" ht="14.4"/>
    <row r="809" ht="14.4"/>
    <row r="810" ht="14.4"/>
    <row r="811" ht="14.4"/>
    <row r="812" ht="14.4"/>
    <row r="813" ht="14.4"/>
    <row r="814" ht="14.4"/>
    <row r="815" ht="14.4"/>
    <row r="816" ht="14.4"/>
    <row r="817" ht="14.4"/>
    <row r="818" ht="14.4"/>
    <row r="819" ht="14.4"/>
    <row r="820" ht="14.4"/>
    <row r="821" ht="14.4"/>
    <row r="822" ht="14.4"/>
    <row r="823" ht="14.4"/>
    <row r="824" ht="14.4"/>
    <row r="825" ht="14.4"/>
    <row r="826" ht="14.4"/>
    <row r="827" ht="14.4"/>
    <row r="828" ht="14.4"/>
    <row r="829" ht="14.4"/>
    <row r="830" ht="14.4"/>
    <row r="831" ht="14.4"/>
    <row r="832" ht="14.4"/>
    <row r="833" ht="14.4"/>
    <row r="834" ht="14.4"/>
    <row r="835" ht="14.4"/>
    <row r="836" ht="14.4"/>
    <row r="837" ht="14.4"/>
    <row r="838" ht="14.4"/>
    <row r="839" ht="14.4"/>
    <row r="840" ht="14.4"/>
    <row r="841" ht="14.4"/>
    <row r="842" ht="14.4"/>
    <row r="843" ht="14.4"/>
    <row r="844" ht="14.4"/>
    <row r="845" ht="14.4"/>
    <row r="846" ht="14.4"/>
    <row r="847" ht="14.4"/>
    <row r="848" ht="14.4"/>
    <row r="849" ht="14.4"/>
    <row r="850" ht="14.4"/>
    <row r="851" ht="14.4"/>
    <row r="852" ht="14.4"/>
    <row r="853" ht="14.4"/>
    <row r="854" ht="14.4"/>
    <row r="855" ht="14.4"/>
    <row r="856" ht="14.4"/>
    <row r="857" ht="14.4"/>
    <row r="858" ht="14.4"/>
    <row r="859" ht="14.4"/>
    <row r="860" ht="14.4"/>
    <row r="861" ht="14.4"/>
    <row r="862" ht="14.4"/>
    <row r="863" ht="14.4"/>
    <row r="864" ht="14.4"/>
    <row r="865" ht="14.4"/>
    <row r="866" ht="14.4"/>
    <row r="867" ht="14.4"/>
    <row r="868" ht="14.4"/>
    <row r="869" ht="14.4"/>
    <row r="870" ht="14.4"/>
    <row r="871" ht="14.4"/>
    <row r="872" ht="14.4"/>
    <row r="873" ht="14.4"/>
    <row r="874" ht="14.4"/>
    <row r="875" ht="14.4"/>
    <row r="876" ht="14.4"/>
    <row r="877" ht="14.4"/>
    <row r="878" ht="14.4"/>
    <row r="879" ht="14.4"/>
    <row r="880" ht="14.4"/>
    <row r="881" ht="14.4"/>
    <row r="882" ht="14.4"/>
    <row r="883" ht="14.4"/>
    <row r="884" ht="14.4"/>
    <row r="885" ht="14.4"/>
    <row r="886" ht="14.4"/>
    <row r="887" ht="14.4"/>
    <row r="888" ht="14.4"/>
    <row r="889" ht="14.4"/>
    <row r="890" ht="14.4"/>
    <row r="891" ht="14.4"/>
    <row r="892" ht="14.4"/>
    <row r="893" ht="14.4"/>
    <row r="894" ht="14.4"/>
    <row r="895" ht="14.4"/>
    <row r="896" ht="14.4"/>
    <row r="897" ht="14.4"/>
    <row r="898" ht="14.4"/>
    <row r="899" ht="14.4"/>
    <row r="900" ht="14.4"/>
    <row r="901" ht="14.4"/>
    <row r="902" ht="14.4"/>
    <row r="903" ht="14.4"/>
    <row r="904" ht="14.4"/>
    <row r="905" ht="14.4"/>
    <row r="906" ht="14.4"/>
    <row r="907" ht="14.4"/>
    <row r="908" ht="14.4"/>
    <row r="909" ht="14.4"/>
    <row r="910" ht="14.4"/>
    <row r="911" ht="14.4"/>
    <row r="912" ht="14.4"/>
    <row r="913" ht="14.4"/>
    <row r="914" ht="14.4"/>
    <row r="915" ht="14.4"/>
    <row r="916" ht="14.4"/>
    <row r="917" ht="14.4"/>
    <row r="918" ht="14.4"/>
    <row r="919" ht="14.4"/>
    <row r="920" ht="14.4"/>
    <row r="921" ht="14.4"/>
    <row r="922" ht="14.4"/>
    <row r="923" ht="14.4"/>
    <row r="924" ht="14.4"/>
    <row r="925" ht="14.4"/>
    <row r="926" ht="14.4"/>
    <row r="927" ht="14.4"/>
    <row r="928" ht="14.4"/>
    <row r="929" ht="14.4"/>
    <row r="930" ht="14.4"/>
    <row r="931" ht="14.4"/>
    <row r="932" ht="14.4"/>
    <row r="933" ht="14.4"/>
    <row r="934" ht="14.4"/>
    <row r="935" ht="14.4"/>
    <row r="936" ht="14.4"/>
    <row r="937" ht="14.4"/>
    <row r="938" ht="14.4"/>
    <row r="939" ht="14.4"/>
    <row r="940" ht="14.4"/>
    <row r="941" ht="14.4"/>
    <row r="942" ht="14.4"/>
    <row r="943" ht="14.4"/>
    <row r="944" ht="14.4"/>
    <row r="945" ht="14.4"/>
    <row r="946" ht="14.4"/>
    <row r="947" ht="14.4"/>
    <row r="948" ht="14.4"/>
    <row r="949" ht="14.4"/>
    <row r="950" ht="14.4"/>
    <row r="951" ht="14.4"/>
    <row r="952" ht="14.4"/>
    <row r="953" ht="14.4"/>
    <row r="954" ht="14.4"/>
    <row r="955" ht="14.4"/>
    <row r="956" ht="14.4"/>
    <row r="957" ht="14.4"/>
    <row r="958" ht="14.4"/>
    <row r="959" ht="14.4"/>
    <row r="960" ht="14.4"/>
    <row r="961" ht="14.4"/>
    <row r="962" ht="14.4"/>
    <row r="963" ht="14.4"/>
    <row r="964" ht="14.4"/>
    <row r="965" ht="14.4"/>
    <row r="966" ht="14.4"/>
    <row r="967" ht="14.4"/>
    <row r="968" ht="14.4"/>
    <row r="969" ht="14.4"/>
    <row r="970" ht="14.4"/>
    <row r="971" ht="14.4"/>
    <row r="972" ht="14.4"/>
    <row r="973" ht="14.4"/>
    <row r="974" ht="14.4"/>
    <row r="975" ht="14.4"/>
    <row r="976" ht="14.4"/>
    <row r="977" ht="14.4"/>
    <row r="978" ht="14.4"/>
    <row r="979" ht="14.4"/>
    <row r="980" ht="14.4"/>
    <row r="981" ht="14.4"/>
    <row r="982" ht="14.4"/>
    <row r="983" ht="14.4"/>
    <row r="984" ht="14.4"/>
    <row r="985" ht="14.4"/>
    <row r="986" ht="14.4"/>
    <row r="987" ht="14.4"/>
    <row r="988" ht="14.4"/>
    <row r="989" ht="14.4"/>
    <row r="990" ht="14.4"/>
    <row r="991" ht="14.4"/>
    <row r="992" ht="14.4"/>
    <row r="993" ht="14.4"/>
    <row r="994" ht="14.4"/>
    <row r="995" ht="14.4"/>
    <row r="996" ht="14.4"/>
    <row r="997" ht="14.4"/>
    <row r="998" ht="14.4"/>
    <row r="999" ht="14.4"/>
    <row r="1000" ht="14.4"/>
    <row r="1001" ht="14.4"/>
    <row r="1002" ht="14.4"/>
    <row r="1003" ht="14.4"/>
    <row r="1004" ht="14.4"/>
    <row r="1005" ht="14.4"/>
    <row r="1006" ht="14.4"/>
    <row r="1007" ht="14.4"/>
    <row r="1008" ht="14.4"/>
    <row r="1009" ht="14.4"/>
    <row r="1010" ht="14.4"/>
    <row r="1011" ht="14.4"/>
    <row r="1012" ht="14.4"/>
    <row r="1013" ht="14.4"/>
    <row r="1014" ht="14.4"/>
    <row r="1015" ht="14.4"/>
    <row r="1016" ht="14.4"/>
    <row r="1017" ht="14.4"/>
    <row r="1018" ht="14.4"/>
    <row r="1019" ht="14.4"/>
    <row r="1020" ht="14.4"/>
    <row r="1021" ht="14.4"/>
    <row r="1022" ht="14.4"/>
    <row r="1023" ht="14.4"/>
    <row r="1024" ht="14.4"/>
    <row r="1025" ht="14.4"/>
    <row r="1026" ht="14.4"/>
    <row r="1027" ht="14.4"/>
    <row r="1028" ht="14.4"/>
    <row r="1029" ht="14.4"/>
    <row r="1030" ht="14.4"/>
    <row r="1031" ht="14.4"/>
    <row r="1032" ht="14.4"/>
    <row r="1033" ht="14.4"/>
    <row r="1034" ht="14.4"/>
    <row r="1035" ht="14.4"/>
    <row r="1036" ht="14.4"/>
    <row r="1037" ht="14.4"/>
    <row r="1038" ht="14.4"/>
    <row r="1039" ht="14.4"/>
    <row r="1040" ht="14.4"/>
    <row r="1041" ht="14.4"/>
    <row r="1042" ht="14.4"/>
    <row r="1043" ht="14.4"/>
    <row r="1044" ht="14.4"/>
    <row r="1045" ht="14.4"/>
    <row r="1046" ht="14.4"/>
    <row r="1047" ht="14.4"/>
    <row r="1048" ht="14.4"/>
    <row r="1049" ht="14.4"/>
    <row r="1050" ht="14.4"/>
    <row r="1051" ht="14.4"/>
    <row r="1052" ht="14.4"/>
    <row r="1053" ht="14.4"/>
    <row r="1054" ht="14.4"/>
    <row r="1055" ht="14.4"/>
    <row r="1056" ht="14.4"/>
    <row r="1057" ht="14.4"/>
    <row r="1058" ht="14.4"/>
    <row r="1059" ht="14.4"/>
    <row r="1060" ht="14.4"/>
    <row r="1061" ht="14.4"/>
    <row r="1062" ht="14.4"/>
    <row r="1063" ht="14.4"/>
    <row r="1064" ht="14.4"/>
    <row r="1065" ht="14.4"/>
    <row r="1066" ht="14.4"/>
    <row r="1067" ht="14.4"/>
    <row r="1068" ht="14.4"/>
    <row r="1069" ht="14.4"/>
    <row r="1070" ht="14.4"/>
    <row r="1071" ht="14.4"/>
    <row r="1072" ht="14.4"/>
    <row r="1073" ht="14.4"/>
    <row r="1074" ht="14.4"/>
    <row r="1075" ht="14.4"/>
    <row r="1076" ht="14.4"/>
    <row r="1077" ht="14.4"/>
    <row r="1078" ht="14.4"/>
    <row r="1079" ht="14.4"/>
    <row r="1080" ht="14.4"/>
    <row r="1081" ht="14.4"/>
    <row r="1082" ht="14.4"/>
    <row r="1083" ht="14.4"/>
    <row r="1084" ht="14.4"/>
    <row r="1085" ht="14.4"/>
    <row r="1086" ht="14.4"/>
    <row r="1087" ht="14.4"/>
    <row r="1088" ht="14.4"/>
    <row r="1089" ht="14.4"/>
    <row r="1090" ht="14.4"/>
    <row r="1091" ht="14.4"/>
    <row r="1092" ht="14.4"/>
    <row r="1093" ht="14.4"/>
    <row r="1094" ht="14.4"/>
    <row r="1095" ht="14.4"/>
    <row r="1096" ht="14.4"/>
    <row r="1097" ht="14.4"/>
    <row r="1098" ht="14.4"/>
    <row r="1099" ht="14.4"/>
    <row r="1100" ht="14.4"/>
    <row r="1101" ht="14.4"/>
    <row r="1102" ht="14.4"/>
    <row r="1103" ht="14.4"/>
    <row r="1104" ht="14.4"/>
    <row r="1105" ht="14.4"/>
    <row r="1106" ht="14.4"/>
    <row r="1107" ht="14.4"/>
    <row r="1108" ht="14.4"/>
    <row r="1109" ht="14.4"/>
    <row r="1110" ht="14.4"/>
    <row r="1111" ht="14.4"/>
    <row r="1112" ht="14.4"/>
    <row r="1113" ht="14.4"/>
    <row r="1114" ht="14.4"/>
    <row r="1115" ht="14.4"/>
    <row r="1116" ht="14.4"/>
    <row r="1117" ht="14.4"/>
    <row r="1118" ht="14.4"/>
    <row r="1119" ht="14.4"/>
    <row r="1120" ht="14.4"/>
    <row r="1121" ht="14.4"/>
    <row r="1122" ht="14.4"/>
    <row r="1123" ht="14.4"/>
    <row r="1124" ht="14.4"/>
    <row r="1125" ht="14.4"/>
    <row r="1126" ht="14.4"/>
    <row r="1127" ht="14.4"/>
    <row r="1128" ht="14.4"/>
    <row r="1129" ht="14.4"/>
    <row r="1130" ht="14.4"/>
    <row r="1131" ht="14.4"/>
    <row r="1132" ht="14.4"/>
    <row r="1133" ht="14.4"/>
    <row r="1134" ht="14.4"/>
    <row r="1135" ht="14.4"/>
    <row r="1136" ht="14.4"/>
    <row r="1137" ht="14.4"/>
    <row r="1138" ht="14.4"/>
    <row r="1139" ht="14.4"/>
    <row r="1140" ht="14.4"/>
    <row r="1141" ht="14.4"/>
    <row r="1142" ht="14.4"/>
    <row r="1143" ht="14.4"/>
    <row r="1144" ht="14.4"/>
    <row r="1145" ht="14.4"/>
    <row r="1146" ht="14.4"/>
    <row r="1147" ht="14.4"/>
    <row r="1148" ht="14.4"/>
    <row r="1149" ht="14.4"/>
    <row r="1150" ht="14.4"/>
    <row r="1151" ht="14.4"/>
    <row r="1152" ht="14.4"/>
    <row r="1153" ht="14.4"/>
    <row r="1154" ht="14.4"/>
    <row r="1155" ht="14.4"/>
    <row r="1156" ht="14.4"/>
    <row r="1157" ht="14.4"/>
    <row r="1158" ht="14.4"/>
    <row r="1159" ht="14.4"/>
    <row r="1160" ht="14.4"/>
    <row r="1161" ht="14.4"/>
    <row r="1162" ht="14.4"/>
    <row r="1163" ht="14.4"/>
    <row r="1164" ht="14.4"/>
    <row r="1165" ht="14.4"/>
    <row r="1166" ht="14.4"/>
    <row r="1167" ht="14.4"/>
    <row r="1168" ht="14.4"/>
    <row r="1169" ht="14.4"/>
    <row r="1170" ht="14.4"/>
    <row r="1171" ht="14.4"/>
    <row r="1172" ht="14.4"/>
    <row r="1173" ht="14.4"/>
    <row r="1174" ht="14.4"/>
    <row r="1175" ht="14.4"/>
    <row r="1176" ht="14.4"/>
    <row r="1177" ht="14.4"/>
    <row r="1178" ht="14.4"/>
    <row r="1179" ht="14.4"/>
    <row r="1180" ht="14.4"/>
    <row r="1181" ht="14.4"/>
    <row r="1182" ht="14.4"/>
    <row r="1183" ht="14.4"/>
    <row r="1184" ht="14.4"/>
    <row r="1185" ht="14.4"/>
    <row r="1186" ht="14.4"/>
    <row r="1187" ht="14.4"/>
    <row r="1188" ht="14.4"/>
    <row r="1189" ht="14.4"/>
    <row r="1190" ht="14.4"/>
    <row r="1191" ht="14.4"/>
    <row r="1192" ht="14.4"/>
    <row r="1193" ht="14.4"/>
    <row r="1194" ht="14.4"/>
    <row r="1195" ht="14.4"/>
    <row r="1196" ht="14.4"/>
    <row r="1197" ht="14.4"/>
    <row r="1198" ht="14.4"/>
    <row r="1199" ht="14.4"/>
    <row r="1200" ht="14.4"/>
    <row r="1201" ht="14.4"/>
    <row r="1202" ht="14.4"/>
    <row r="1203" ht="14.4"/>
    <row r="1204" ht="14.4"/>
    <row r="1205" ht="14.4"/>
    <row r="1206" ht="14.4"/>
    <row r="1207" ht="14.4"/>
    <row r="1208" ht="14.4"/>
    <row r="1209" ht="14.4"/>
    <row r="1210" ht="14.4"/>
    <row r="1211" ht="14.4"/>
    <row r="1212" ht="14.4"/>
    <row r="1213" ht="14.4"/>
    <row r="1214" ht="14.4"/>
    <row r="1215" ht="14.4"/>
    <row r="1216" ht="14.4"/>
    <row r="1217" ht="14.4"/>
    <row r="1218" ht="14.4"/>
    <row r="1219" ht="14.4"/>
    <row r="1220" ht="14.4"/>
    <row r="1221" ht="14.4"/>
    <row r="1222" ht="14.4"/>
    <row r="1223" ht="14.4"/>
    <row r="1224" ht="14.4"/>
    <row r="1225" ht="14.4"/>
    <row r="1226" ht="14.4"/>
    <row r="1227" ht="14.4"/>
    <row r="1228" ht="14.4"/>
    <row r="1229" ht="14.4"/>
    <row r="1230" ht="14.4"/>
    <row r="1231" ht="14.4"/>
    <row r="1232" ht="14.4"/>
    <row r="1233" ht="14.4"/>
    <row r="1234" ht="14.4"/>
    <row r="1235" ht="14.4"/>
    <row r="1236" ht="14.4"/>
    <row r="1237" ht="14.4"/>
    <row r="1238" ht="14.4"/>
    <row r="1239" ht="14.4"/>
    <row r="1240" ht="14.4"/>
    <row r="1241" ht="14.4"/>
    <row r="1242" ht="14.4"/>
    <row r="1243" ht="14.4"/>
    <row r="1244" ht="14.4"/>
    <row r="1245" ht="14.4"/>
    <row r="1246" ht="14.4"/>
    <row r="1247" ht="14.4"/>
    <row r="1248" ht="14.4"/>
    <row r="1249" ht="14.4"/>
    <row r="1250" ht="14.4"/>
    <row r="1251" ht="14.4"/>
    <row r="1252" ht="14.4"/>
    <row r="1253" ht="14.4"/>
    <row r="1254" ht="14.4"/>
    <row r="1255" ht="14.4"/>
    <row r="1256" ht="14.4"/>
    <row r="1257" ht="14.4"/>
    <row r="1258" ht="14.4"/>
    <row r="1259" ht="14.4"/>
    <row r="1260" ht="14.4"/>
    <row r="1261" ht="14.4"/>
    <row r="1262" ht="14.4"/>
    <row r="1263" ht="14.4"/>
    <row r="1264" ht="14.4"/>
    <row r="1265" ht="14.4"/>
    <row r="1266" ht="14.4"/>
    <row r="1267" ht="14.4"/>
    <row r="1268" ht="14.4"/>
    <row r="1269" ht="14.4"/>
    <row r="1270" ht="14.4"/>
    <row r="1271" ht="14.4"/>
    <row r="1272" ht="14.4"/>
    <row r="1273" ht="14.4"/>
    <row r="1274" ht="14.4"/>
    <row r="1275" ht="14.4"/>
    <row r="1276" ht="14.4"/>
    <row r="1277" ht="14.4"/>
    <row r="1278" ht="14.4"/>
    <row r="1279" ht="14.4"/>
    <row r="1280" ht="14.4"/>
    <row r="1281" ht="14.4"/>
    <row r="1282" ht="14.4"/>
    <row r="1283" ht="14.4"/>
    <row r="1284" ht="14.4"/>
    <row r="1285" ht="14.4"/>
    <row r="1286" ht="14.4"/>
    <row r="1287" ht="14.4"/>
    <row r="1288" ht="14.4"/>
    <row r="1289" ht="14.4"/>
    <row r="1290" ht="14.4"/>
    <row r="1291" ht="14.4"/>
    <row r="1292" ht="14.4"/>
    <row r="1293" ht="14.4"/>
    <row r="1294" ht="14.4"/>
    <row r="1295" ht="14.4"/>
    <row r="1296" ht="14.4"/>
    <row r="1297" ht="14.4"/>
    <row r="1298" ht="14.4"/>
    <row r="1299" ht="14.4"/>
    <row r="1300" ht="14.4"/>
    <row r="1301" ht="14.4"/>
    <row r="1302" ht="14.4"/>
    <row r="1303" ht="14.4"/>
    <row r="1304" ht="14.4"/>
    <row r="1305" ht="14.4"/>
    <row r="1306" ht="14.4"/>
    <row r="1307" ht="14.4"/>
    <row r="1308" ht="14.4"/>
    <row r="1309" ht="14.4"/>
    <row r="1310" ht="14.4"/>
    <row r="1311" ht="14.4"/>
    <row r="1312" ht="14.4"/>
    <row r="1313" ht="14.4"/>
    <row r="1314" ht="14.4"/>
    <row r="1315" ht="14.4"/>
    <row r="1316" ht="14.4"/>
    <row r="1317" ht="14.4"/>
    <row r="1318" ht="14.4"/>
    <row r="1319" ht="14.4"/>
    <row r="1320" ht="14.4"/>
    <row r="1321" ht="14.4"/>
    <row r="1322" ht="14.4"/>
    <row r="1323" ht="14.4"/>
    <row r="1324" ht="14.4"/>
    <row r="1325" ht="14.4"/>
    <row r="1326" ht="14.4"/>
    <row r="1327" ht="14.4"/>
    <row r="1328" ht="14.4"/>
    <row r="1329" ht="14.4"/>
    <row r="1330" ht="14.4"/>
    <row r="1331" ht="14.4"/>
    <row r="1332" ht="14.4"/>
    <row r="1333" ht="14.4"/>
    <row r="1334" ht="14.4"/>
    <row r="1335" ht="14.4"/>
    <row r="1336" ht="14.4"/>
    <row r="1337" ht="14.4"/>
    <row r="1338" ht="14.4"/>
    <row r="1339" ht="14.4"/>
    <row r="1340" ht="14.4"/>
    <row r="1341" ht="14.4"/>
    <row r="1342" ht="14.4"/>
    <row r="1343" ht="14.4"/>
    <row r="1344" ht="14.4"/>
    <row r="1345" ht="14.4"/>
    <row r="1346" ht="14.4"/>
    <row r="1347" ht="14.4"/>
    <row r="1348" ht="14.4"/>
    <row r="1349" ht="14.4"/>
    <row r="1350" ht="14.4"/>
    <row r="1351" ht="14.4"/>
    <row r="1352" ht="14.4"/>
    <row r="1353" ht="14.4"/>
    <row r="1354" ht="14.4"/>
    <row r="1355" ht="14.4"/>
    <row r="1356" ht="14.4"/>
    <row r="1357" ht="14.4"/>
    <row r="1358" ht="14.4"/>
    <row r="1359" ht="14.4"/>
    <row r="1360" ht="14.4"/>
    <row r="1361" ht="14.4"/>
    <row r="1362" ht="14.4"/>
    <row r="1363" ht="14.4"/>
    <row r="1364" ht="14.4"/>
    <row r="1365" ht="14.4"/>
    <row r="1366" ht="14.4"/>
    <row r="1367" ht="14.4"/>
    <row r="1368" ht="14.4"/>
    <row r="1369" ht="14.4"/>
    <row r="1370" ht="14.4"/>
    <row r="1371" ht="14.4"/>
    <row r="1372" ht="14.4"/>
    <row r="1373" ht="14.4"/>
    <row r="1374" ht="14.4"/>
    <row r="1375" ht="14.4"/>
    <row r="1376" ht="14.4"/>
    <row r="1377" ht="14.4"/>
    <row r="1378" ht="14.4"/>
    <row r="1379" ht="14.4"/>
    <row r="1380" ht="14.4"/>
    <row r="1381" ht="14.4"/>
    <row r="1382" ht="14.4"/>
    <row r="1383" ht="14.4"/>
    <row r="1384" ht="14.4"/>
    <row r="1385" ht="14.4"/>
    <row r="1386" ht="14.4"/>
    <row r="1387" ht="14.4"/>
    <row r="1388" ht="14.4"/>
    <row r="1389" ht="14.4"/>
    <row r="1390" ht="14.4"/>
    <row r="1391" ht="14.4"/>
    <row r="1392" ht="14.4"/>
    <row r="1393" ht="14.4"/>
    <row r="1394" ht="14.4"/>
    <row r="1395" ht="14.4"/>
    <row r="1396" ht="14.4"/>
    <row r="1397" ht="14.4"/>
    <row r="1398" ht="14.4"/>
    <row r="1399" ht="14.4"/>
    <row r="1400" ht="14.4"/>
    <row r="1401" ht="14.4"/>
    <row r="1402" ht="14.4"/>
    <row r="1403" ht="14.4"/>
    <row r="1404" ht="14.4"/>
    <row r="1405" ht="14.4"/>
    <row r="1406" ht="14.4"/>
    <row r="1407" ht="14.4"/>
    <row r="1408" ht="14.4"/>
    <row r="1409" ht="14.4"/>
    <row r="1410" ht="14.4"/>
    <row r="1411" ht="14.4"/>
    <row r="1412" ht="14.4"/>
    <row r="1413" ht="14.4"/>
    <row r="1414" ht="14.4"/>
    <row r="1415" ht="14.4"/>
    <row r="1416" ht="14.4"/>
    <row r="1417" ht="14.4"/>
    <row r="1418" ht="14.4"/>
    <row r="1419" ht="14.4"/>
    <row r="1420" ht="14.4"/>
    <row r="1421" ht="14.4"/>
    <row r="1422" ht="14.4"/>
    <row r="1423" ht="14.4"/>
    <row r="1424" ht="14.4"/>
    <row r="1425" ht="14.4"/>
    <row r="1426" ht="14.4"/>
    <row r="1427" ht="14.4"/>
    <row r="1428" ht="14.4"/>
    <row r="1429" ht="14.4"/>
    <row r="1430" ht="14.4"/>
    <row r="1431" ht="14.4"/>
    <row r="1432" ht="14.4"/>
    <row r="1433" ht="14.4"/>
    <row r="1434" ht="14.4"/>
    <row r="1435" ht="14.4"/>
    <row r="1436" ht="14.4"/>
    <row r="1437" ht="14.4"/>
    <row r="1438" ht="14.4"/>
    <row r="1439" ht="14.4"/>
    <row r="1440" ht="14.4"/>
    <row r="1441" ht="14.4"/>
    <row r="1442" ht="14.4"/>
    <row r="1443" ht="14.4"/>
    <row r="1444" ht="14.4"/>
    <row r="1445" ht="14.4"/>
    <row r="1446" ht="14.4"/>
    <row r="1447" ht="14.4"/>
    <row r="1448" ht="14.4"/>
    <row r="1449" ht="14.4"/>
    <row r="1450" ht="14.4"/>
    <row r="1451" ht="14.4"/>
    <row r="1452" ht="14.4"/>
    <row r="1453" ht="14.4"/>
    <row r="1454" ht="14.4"/>
    <row r="1455" ht="14.4"/>
    <row r="1456" ht="14.4"/>
    <row r="1457" ht="14.4"/>
    <row r="1458" ht="14.4"/>
    <row r="1459" ht="14.4"/>
    <row r="1460" ht="14.4"/>
    <row r="1461" ht="14.4"/>
    <row r="1462" ht="14.4"/>
    <row r="1463" ht="14.4"/>
    <row r="1464" ht="14.4"/>
    <row r="1465" ht="14.4"/>
    <row r="1466" ht="14.4"/>
    <row r="1467" ht="14.4"/>
    <row r="1468" ht="14.4"/>
    <row r="1469" ht="14.4"/>
    <row r="1470" ht="14.4"/>
    <row r="1471" ht="14.4"/>
    <row r="1472" ht="14.4"/>
    <row r="1473" ht="14.4"/>
    <row r="1474" ht="14.4"/>
    <row r="1475" ht="14.4"/>
    <row r="1476" ht="14.4"/>
    <row r="1477" ht="14.4"/>
    <row r="1478" ht="14.4"/>
    <row r="1479" ht="14.4"/>
    <row r="1480" ht="14.4"/>
    <row r="1481" ht="14.4"/>
    <row r="1482" ht="14.4"/>
    <row r="1483" ht="14.4"/>
    <row r="1484" ht="14.4"/>
    <row r="1485" ht="14.4"/>
    <row r="1486" ht="14.4"/>
    <row r="1487" ht="14.4"/>
    <row r="1488" ht="14.4"/>
    <row r="1489" ht="14.4"/>
    <row r="1490" ht="14.4"/>
    <row r="1491" ht="14.4"/>
    <row r="1492" ht="14.4"/>
    <row r="1493" ht="14.4"/>
    <row r="1494" ht="14.4"/>
    <row r="1495" ht="14.4"/>
    <row r="1496" ht="14.4"/>
    <row r="1497" ht="14.4"/>
    <row r="1498" ht="14.4"/>
    <row r="1499" ht="14.4"/>
    <row r="1500" ht="14.4"/>
    <row r="1501" ht="14.4"/>
    <row r="1502" ht="14.4"/>
    <row r="1503" ht="14.4"/>
    <row r="1504" ht="14.4"/>
    <row r="1505" ht="14.4"/>
    <row r="1506" ht="14.4"/>
    <row r="1507" ht="14.4"/>
    <row r="1508" ht="14.4"/>
    <row r="1509" ht="14.4"/>
    <row r="1510" ht="14.4"/>
    <row r="1511" ht="14.4"/>
    <row r="1512" ht="14.4"/>
    <row r="1513" ht="14.4"/>
    <row r="1514" ht="14.4"/>
    <row r="1515" ht="14.4"/>
    <row r="1516" ht="14.4"/>
    <row r="1517" ht="14.4"/>
    <row r="1518" ht="14.4"/>
    <row r="1519" ht="14.4"/>
    <row r="1520" ht="14.4"/>
    <row r="1521" ht="14.4"/>
    <row r="1522" ht="14.4"/>
    <row r="1523" ht="14.4"/>
    <row r="1524" ht="14.4"/>
    <row r="1525" ht="14.4"/>
    <row r="1526" ht="14.4"/>
    <row r="1527" ht="14.4"/>
    <row r="1528" ht="14.4"/>
    <row r="1529" ht="14.4"/>
    <row r="1530" ht="14.4"/>
    <row r="1531" ht="14.4"/>
    <row r="1532" ht="14.4"/>
    <row r="1533" ht="14.4"/>
    <row r="1534" ht="14.4"/>
    <row r="1535" ht="14.4"/>
    <row r="1536" ht="14.4"/>
    <row r="1537" ht="14.4"/>
    <row r="1538" ht="14.4"/>
    <row r="1539" ht="14.4"/>
    <row r="1540" ht="14.4"/>
    <row r="1541" ht="14.4"/>
    <row r="1542" ht="14.4"/>
    <row r="1543" ht="14.4"/>
    <row r="1544" ht="14.4"/>
    <row r="1545" ht="14.4"/>
    <row r="1546" ht="14.4"/>
    <row r="1547" ht="14.4"/>
    <row r="1548" ht="14.4"/>
    <row r="1549" ht="14.4"/>
    <row r="1550" ht="14.4"/>
    <row r="1551" ht="14.4"/>
    <row r="1552" ht="14.4"/>
    <row r="1553" ht="14.4"/>
    <row r="1554" ht="14.4"/>
    <row r="1555" ht="14.4"/>
    <row r="1556" ht="14.4"/>
    <row r="1557" ht="14.4"/>
    <row r="1558" ht="14.4"/>
    <row r="1559" ht="14.4"/>
    <row r="1560" ht="14.4"/>
    <row r="1561" ht="14.4"/>
    <row r="1562" ht="14.4"/>
    <row r="1563" ht="14.4"/>
    <row r="1564" ht="14.4"/>
    <row r="1565" ht="14.4"/>
    <row r="1566" ht="14.4"/>
    <row r="1567" ht="14.4"/>
    <row r="1568" ht="14.4"/>
    <row r="1569" ht="14.4"/>
    <row r="1570" ht="14.4"/>
    <row r="1571" ht="14.4"/>
    <row r="1572" ht="14.4"/>
    <row r="1573" ht="14.4"/>
    <row r="1574" ht="14.4"/>
    <row r="1575" ht="14.4"/>
    <row r="1576" ht="14.4"/>
    <row r="1577" ht="14.4"/>
    <row r="1578" ht="14.4"/>
    <row r="1579" ht="14.4"/>
    <row r="1580" ht="14.4"/>
    <row r="1581" ht="14.4"/>
    <row r="1582" ht="14.4"/>
    <row r="1583" ht="14.4"/>
    <row r="1584" ht="14.4"/>
    <row r="1585" ht="14.4"/>
    <row r="1586" ht="14.4"/>
    <row r="1587" ht="14.4"/>
    <row r="1588" ht="14.4"/>
    <row r="1589" ht="14.4"/>
    <row r="1590" ht="14.4"/>
    <row r="1591" ht="14.4"/>
    <row r="1592" ht="14.4"/>
    <row r="1593" ht="14.4"/>
    <row r="1594" ht="14.4"/>
    <row r="1595" ht="14.4"/>
    <row r="1596" ht="14.4"/>
    <row r="1597" ht="14.4"/>
    <row r="1598" ht="14.4"/>
    <row r="1599" ht="14.4"/>
    <row r="1600" ht="14.4"/>
    <row r="1601" ht="14.4"/>
    <row r="1602" ht="14.4"/>
    <row r="1603" ht="14.4"/>
    <row r="1604" ht="14.4"/>
    <row r="1605" ht="14.4"/>
    <row r="1606" ht="14.4"/>
    <row r="1607" ht="14.4"/>
    <row r="1608" ht="14.4"/>
    <row r="1609" ht="14.4"/>
    <row r="1610" ht="14.4"/>
    <row r="1611" ht="14.4"/>
    <row r="1612" ht="14.4"/>
    <row r="1613" ht="14.4"/>
    <row r="1614" ht="14.4"/>
    <row r="1615" ht="14.4"/>
    <row r="1616" ht="14.4"/>
    <row r="1617" ht="14.4"/>
    <row r="1618" ht="14.4"/>
    <row r="1619" ht="14.4"/>
    <row r="1620" ht="14.4"/>
    <row r="1621" ht="14.4"/>
    <row r="1622" ht="14.4"/>
    <row r="1623" ht="14.4"/>
    <row r="1624" ht="14.4"/>
    <row r="1625" ht="14.4"/>
    <row r="1626" ht="14.4"/>
    <row r="1627" ht="14.4"/>
    <row r="1628" ht="14.4"/>
    <row r="1629" ht="14.4"/>
    <row r="1630" ht="14.4"/>
    <row r="1631" ht="14.4"/>
    <row r="1632" ht="14.4"/>
    <row r="1633" ht="14.4"/>
    <row r="1634" ht="14.4"/>
    <row r="1635" ht="14.4"/>
    <row r="1636" ht="14.4"/>
    <row r="1637" ht="14.4"/>
    <row r="1638" ht="14.4"/>
    <row r="1639" ht="14.4"/>
    <row r="1640" ht="14.4"/>
    <row r="1641" ht="14.4"/>
    <row r="1642" ht="14.4"/>
    <row r="1643" ht="14.4"/>
    <row r="1644" ht="14.4"/>
    <row r="1645" ht="14.4"/>
    <row r="1646" ht="14.4"/>
    <row r="1647" ht="14.4"/>
    <row r="1648" ht="14.4"/>
    <row r="1649" ht="14.4"/>
    <row r="1650" ht="14.4"/>
    <row r="1651" ht="14.4"/>
    <row r="1652" ht="14.4"/>
    <row r="1653" ht="14.4"/>
    <row r="1654" ht="14.4"/>
    <row r="1655" ht="14.4"/>
    <row r="1656" ht="14.4"/>
    <row r="1657" ht="14.4"/>
    <row r="1658" ht="14.4"/>
    <row r="1659" ht="14.4"/>
    <row r="1660" ht="14.4"/>
    <row r="1661" ht="14.4"/>
    <row r="1662" ht="14.4"/>
    <row r="1663" ht="14.4"/>
    <row r="1664" ht="14.4"/>
    <row r="1665" ht="14.4"/>
    <row r="1666" ht="14.4"/>
    <row r="1667" ht="14.4"/>
    <row r="1668" ht="14.4"/>
    <row r="1669" ht="14.4"/>
    <row r="1670" ht="14.4"/>
    <row r="1671" ht="14.4"/>
    <row r="1672" ht="14.4"/>
    <row r="1673" ht="14.4"/>
    <row r="1674" ht="14.4"/>
    <row r="1675" ht="14.4"/>
    <row r="1676" ht="14.4"/>
    <row r="1677" ht="14.4"/>
    <row r="1678" ht="14.4"/>
    <row r="1679" ht="14.4"/>
    <row r="1680" ht="14.4"/>
    <row r="1681" ht="14.4"/>
    <row r="1682" ht="14.4"/>
    <row r="1683" ht="14.4"/>
    <row r="1684" ht="14.4"/>
    <row r="1685" ht="14.4"/>
    <row r="1686" ht="14.4"/>
    <row r="1687" ht="14.4"/>
    <row r="1688" ht="14.4"/>
    <row r="1689" ht="14.4"/>
    <row r="1690" ht="14.4"/>
    <row r="1691" ht="14.4"/>
    <row r="1692" ht="14.4"/>
    <row r="1693" ht="14.4"/>
    <row r="1694" ht="14.4"/>
    <row r="1695" ht="14.4"/>
    <row r="1696" ht="14.4"/>
    <row r="1697" ht="14.4"/>
    <row r="1698" ht="14.4"/>
    <row r="1699" ht="14.4"/>
    <row r="1700" ht="14.4"/>
    <row r="1701" ht="14.4"/>
    <row r="1702" ht="14.4"/>
    <row r="1703" ht="14.4"/>
    <row r="1704" ht="14.4"/>
    <row r="1705" ht="14.4"/>
    <row r="1706" ht="14.4"/>
    <row r="1707" ht="14.4"/>
    <row r="1708" ht="14.4"/>
    <row r="1709" ht="14.4"/>
    <row r="1710" ht="14.4"/>
    <row r="1711" ht="14.4"/>
    <row r="1712" ht="14.4"/>
    <row r="1713" ht="14.4"/>
    <row r="1714" ht="14.4"/>
    <row r="1715" ht="14.4"/>
    <row r="1716" ht="14.4"/>
    <row r="1717" ht="14.4"/>
    <row r="1718" ht="14.4"/>
    <row r="1719" ht="14.4"/>
    <row r="1720" ht="14.4"/>
    <row r="1721" ht="14.4"/>
    <row r="1722" ht="14.4"/>
    <row r="1723" ht="14.4"/>
    <row r="1724" ht="14.4"/>
    <row r="1725" ht="14.4"/>
    <row r="1726" ht="14.4"/>
    <row r="1727" ht="14.4"/>
    <row r="1728" ht="14.4"/>
    <row r="1729" ht="14.4"/>
    <row r="1730" ht="14.4"/>
    <row r="1731" ht="14.4"/>
    <row r="1732" ht="14.4"/>
    <row r="1733" ht="14.4"/>
    <row r="1734" ht="14.4"/>
    <row r="1735" ht="14.4"/>
    <row r="1736" ht="14.4"/>
    <row r="1737" ht="14.4"/>
    <row r="1738" ht="14.4"/>
    <row r="1739" ht="14.4"/>
    <row r="1740" ht="14.4"/>
    <row r="1741" ht="14.4"/>
    <row r="1742" ht="14.4"/>
    <row r="1743" ht="14.4"/>
    <row r="1744" ht="14.4"/>
    <row r="1745" ht="14.4"/>
    <row r="1746" ht="14.4"/>
    <row r="1747" ht="14.4"/>
    <row r="1748" ht="14.4"/>
    <row r="1749" ht="14.4"/>
    <row r="1750" ht="14.4"/>
    <row r="1751" ht="14.4"/>
    <row r="1752" ht="14.4"/>
    <row r="1753" ht="14.4"/>
    <row r="1754" ht="14.4"/>
    <row r="1755" ht="14.4"/>
    <row r="1756" ht="14.4"/>
    <row r="1757" ht="14.4"/>
    <row r="1758" ht="14.4"/>
    <row r="1759" ht="14.4"/>
    <row r="1760" ht="14.4"/>
    <row r="1761" ht="14.4"/>
    <row r="1762" ht="14.4"/>
    <row r="1763" ht="14.4"/>
    <row r="1764" ht="14.4"/>
    <row r="1765" ht="14.4"/>
    <row r="1766" ht="14.4"/>
    <row r="1767" ht="14.4"/>
    <row r="1768" ht="14.4"/>
    <row r="1769" ht="14.4"/>
    <row r="1770" ht="14.4"/>
    <row r="1771" ht="14.4"/>
    <row r="1772" ht="14.4"/>
    <row r="1773" ht="14.4"/>
    <row r="1774" ht="14.4"/>
    <row r="1775" ht="14.4"/>
    <row r="1776" ht="14.4"/>
    <row r="1777" ht="14.4"/>
    <row r="1778" ht="14.4"/>
    <row r="1779" ht="14.4"/>
    <row r="1780" ht="14.4"/>
    <row r="1781" ht="14.4"/>
    <row r="1782" ht="14.4"/>
    <row r="1783" ht="14.4"/>
    <row r="1784" ht="14.4"/>
    <row r="1785" ht="14.4"/>
    <row r="1786" ht="14.4"/>
    <row r="1787" ht="14.4"/>
    <row r="1788" ht="14.4"/>
    <row r="1789" ht="14.4"/>
    <row r="1790" ht="14.4"/>
    <row r="1791" ht="14.4"/>
    <row r="1792" ht="14.4"/>
    <row r="1793" ht="14.4"/>
    <row r="1794" ht="14.4"/>
    <row r="1795" ht="14.4"/>
    <row r="1796" ht="14.4"/>
    <row r="1797" ht="14.4"/>
    <row r="1798" ht="14.4"/>
    <row r="1799" ht="14.4"/>
    <row r="1800" ht="14.4"/>
    <row r="1801" ht="14.4"/>
    <row r="1802" ht="14.4"/>
    <row r="1803" ht="14.4"/>
    <row r="1804" ht="14.4"/>
    <row r="1805" ht="14.4"/>
    <row r="1806" ht="14.4"/>
    <row r="1807" ht="14.4"/>
    <row r="1808" ht="14.4"/>
    <row r="1809" ht="14.4"/>
    <row r="1810" ht="14.4"/>
    <row r="1811" ht="14.4"/>
    <row r="1812" ht="14.4"/>
    <row r="1813" ht="14.4"/>
    <row r="1814" ht="14.4"/>
    <row r="1815" ht="14.4"/>
    <row r="1816" ht="14.4"/>
    <row r="1817" ht="14.4"/>
    <row r="1818" ht="14.4"/>
    <row r="1819" ht="14.4"/>
    <row r="1820" ht="14.4"/>
    <row r="1821" ht="14.4"/>
    <row r="1822" ht="14.4"/>
    <row r="1823" ht="14.4"/>
    <row r="1824" ht="14.4"/>
    <row r="1825" ht="14.4"/>
    <row r="1826" ht="14.4"/>
    <row r="1827" ht="14.4"/>
    <row r="1828" ht="14.4"/>
    <row r="1829" ht="14.4"/>
    <row r="1830" ht="14.4"/>
    <row r="1831" ht="14.4"/>
    <row r="1832" ht="14.4"/>
    <row r="1833" ht="14.4"/>
    <row r="1834" ht="14.4"/>
    <row r="1835" ht="14.4"/>
    <row r="1836" ht="14.4"/>
    <row r="1837" ht="14.4"/>
    <row r="1838" ht="14.4"/>
    <row r="1839" ht="14.4"/>
    <row r="1840" ht="14.4"/>
    <row r="1841" ht="14.4"/>
    <row r="1842" ht="14.4"/>
    <row r="1843" ht="14.4"/>
    <row r="1844" ht="14.4"/>
    <row r="1845" ht="14.4"/>
    <row r="1846" ht="14.4"/>
    <row r="1847" ht="14.4"/>
    <row r="1848" ht="14.4"/>
    <row r="1849" ht="14.4"/>
    <row r="1850" ht="14.4"/>
    <row r="1851" ht="14.4"/>
    <row r="1852" ht="14.4"/>
    <row r="1853" ht="14.4"/>
    <row r="1854" ht="14.4"/>
    <row r="1855" ht="14.4"/>
    <row r="1856" ht="14.4"/>
    <row r="1857" ht="14.4"/>
    <row r="1858" ht="14.4"/>
    <row r="1859" ht="14.4"/>
    <row r="1860" ht="14.4"/>
    <row r="1861" ht="14.4"/>
    <row r="1862" ht="14.4"/>
    <row r="1863" ht="14.4"/>
    <row r="1864" ht="14.4"/>
    <row r="1865" ht="14.4"/>
    <row r="1866" ht="14.4"/>
    <row r="1867" ht="14.4"/>
    <row r="1868" ht="14.4"/>
    <row r="1869" ht="14.4"/>
    <row r="1870" ht="14.4"/>
    <row r="1871" ht="14.4"/>
    <row r="1872" ht="14.4"/>
    <row r="1873" ht="14.4"/>
    <row r="1874" ht="14.4"/>
    <row r="1875" ht="14.4"/>
    <row r="1876" ht="14.4"/>
    <row r="1877" ht="14.4"/>
    <row r="1878" ht="14.4"/>
    <row r="1879" ht="14.4"/>
    <row r="1880" ht="14.4"/>
    <row r="1881" ht="14.4"/>
    <row r="1882" ht="14.4"/>
    <row r="1883" ht="14.4"/>
    <row r="1884" ht="14.4"/>
    <row r="1885" ht="14.4"/>
    <row r="1886" ht="14.4"/>
    <row r="1887" ht="14.4"/>
    <row r="1888" ht="14.4"/>
    <row r="1889" ht="14.4"/>
    <row r="1890" ht="14.4"/>
    <row r="1891" ht="14.4"/>
    <row r="1892" ht="14.4"/>
    <row r="1893" ht="14.4"/>
    <row r="1894" ht="14.4"/>
    <row r="1895" ht="14.4"/>
    <row r="1896" ht="14.4"/>
    <row r="1897" ht="14.4"/>
    <row r="1898" ht="14.4"/>
    <row r="1899" ht="14.4"/>
    <row r="1900" ht="14.4"/>
    <row r="1901" ht="14.4"/>
    <row r="1902" ht="14.4"/>
    <row r="1903" ht="14.4"/>
    <row r="1904" ht="14.4"/>
    <row r="1905" ht="14.4"/>
    <row r="1906" ht="14.4"/>
    <row r="1907" ht="14.4"/>
    <row r="1908" ht="14.4"/>
    <row r="1909" ht="14.4"/>
    <row r="1910" ht="14.4"/>
    <row r="1911" ht="14.4"/>
    <row r="1912" ht="14.4"/>
    <row r="1913" ht="14.4"/>
    <row r="1914" ht="14.4"/>
    <row r="1915" ht="14.4"/>
    <row r="1916" ht="14.4"/>
    <row r="1917" ht="14.4"/>
    <row r="1918" ht="14.4"/>
    <row r="1919" ht="14.4"/>
    <row r="1920" ht="14.4"/>
    <row r="1921" ht="14.4"/>
    <row r="1922" ht="14.4"/>
    <row r="1923" ht="14.4"/>
    <row r="1924" ht="14.4"/>
    <row r="1925" ht="14.4"/>
    <row r="1926" ht="14.4"/>
    <row r="1927" ht="14.4"/>
    <row r="1928" ht="14.4"/>
    <row r="1929" ht="14.4"/>
    <row r="1930" ht="14.4"/>
    <row r="1931" ht="14.4"/>
    <row r="1932" ht="14.4"/>
    <row r="1933" ht="14.4"/>
    <row r="1934" ht="14.4"/>
    <row r="1935" ht="14.4"/>
    <row r="1936" ht="14.4"/>
    <row r="1937" ht="14.4"/>
    <row r="1938" ht="14.4"/>
    <row r="1939" ht="14.4"/>
    <row r="1940" ht="14.4"/>
    <row r="1941" ht="14.4"/>
    <row r="1942" ht="14.4"/>
    <row r="1943" ht="14.4"/>
    <row r="1944" ht="14.4"/>
    <row r="1945" ht="14.4"/>
    <row r="1946" ht="14.4"/>
    <row r="1947" ht="14.4"/>
    <row r="1948" ht="14.4"/>
    <row r="1949" ht="14.4"/>
    <row r="1950" ht="14.4"/>
    <row r="1951" ht="14.4"/>
    <row r="1952" ht="14.4"/>
    <row r="1953" ht="14.4"/>
    <row r="1954" ht="14.4"/>
    <row r="1955" ht="14.4"/>
    <row r="1956" ht="14.4"/>
    <row r="1957" ht="14.4"/>
    <row r="1958" ht="14.4"/>
    <row r="1959" ht="14.4"/>
    <row r="1960" ht="14.4"/>
    <row r="1961" ht="14.4"/>
    <row r="1962" ht="14.4"/>
    <row r="1963" ht="14.4"/>
    <row r="1964" ht="14.4"/>
    <row r="1965" ht="14.4"/>
    <row r="1966" ht="14.4"/>
    <row r="1967" ht="14.4"/>
    <row r="1968" ht="14.4"/>
    <row r="1969" ht="14.4"/>
    <row r="1970" ht="14.4"/>
    <row r="1971" ht="14.4"/>
    <row r="1972" ht="14.4"/>
    <row r="1973" ht="14.4"/>
    <row r="1974" ht="14.4"/>
    <row r="1975" ht="14.4"/>
    <row r="1976" ht="14.4"/>
    <row r="1977" ht="14.4"/>
    <row r="1978" ht="14.4"/>
    <row r="1979" ht="14.4"/>
    <row r="1980" ht="14.4"/>
    <row r="1981" ht="14.4"/>
    <row r="1982" ht="14.4"/>
    <row r="1983" ht="14.4"/>
    <row r="1984" ht="14.4"/>
    <row r="1985" ht="14.4"/>
    <row r="1986" ht="14.4"/>
    <row r="1987" ht="14.4"/>
    <row r="1988" ht="14.4"/>
    <row r="1989" ht="14.4"/>
    <row r="1990" ht="14.4"/>
    <row r="1991" ht="14.4"/>
    <row r="1992" ht="14.4"/>
    <row r="1993" ht="14.4"/>
    <row r="1994" ht="14.4"/>
    <row r="1995" ht="14.4"/>
    <row r="1996" ht="14.4"/>
    <row r="1997" ht="14.4"/>
    <row r="1998" ht="14.4"/>
    <row r="1999" ht="14.4"/>
    <row r="2000" ht="14.4"/>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293D-5FAF-4928-9D80-E056EE65D472}">
  <sheetPr filterMode="1"/>
  <dimension ref="A1:P407"/>
  <sheetViews>
    <sheetView zoomScale="80" workbookViewId="0">
      <pane ySplit="2" topLeftCell="A23" activePane="bottomLeft" state="frozen"/>
      <selection pane="bottomLeft" activeCell="A2" sqref="A2"/>
    </sheetView>
  </sheetViews>
  <sheetFormatPr defaultRowHeight="14.4"/>
  <cols>
    <col min="1" max="1" width="28.5546875" bestFit="1" customWidth="1"/>
    <col min="2" max="2" width="18.33203125" bestFit="1" customWidth="1"/>
    <col min="3" max="3" width="22.6640625" bestFit="1" customWidth="1"/>
    <col min="4" max="4" width="18.5546875" bestFit="1" customWidth="1"/>
    <col min="5" max="5" width="15.88671875" customWidth="1"/>
    <col min="14" max="15" width="13.88671875" customWidth="1"/>
  </cols>
  <sheetData>
    <row r="1" spans="1:16">
      <c r="E1" s="96" t="s">
        <v>2428</v>
      </c>
      <c r="F1" s="149" t="s">
        <v>2429</v>
      </c>
      <c r="G1" s="149"/>
      <c r="H1" s="149"/>
      <c r="I1" s="149"/>
      <c r="J1" s="149"/>
      <c r="K1" s="149"/>
      <c r="L1" s="149"/>
      <c r="M1" s="149"/>
    </row>
    <row r="2" spans="1:16" s="89" customFormat="1" ht="62.4">
      <c r="A2" s="90" t="s">
        <v>2430</v>
      </c>
      <c r="B2" s="90" t="s">
        <v>2241</v>
      </c>
      <c r="C2" s="90" t="s">
        <v>2431</v>
      </c>
      <c r="D2" s="90" t="s">
        <v>2432</v>
      </c>
      <c r="E2" s="95" t="s">
        <v>2433</v>
      </c>
      <c r="F2" s="97" t="s">
        <v>2434</v>
      </c>
      <c r="G2" s="97" t="s">
        <v>2435</v>
      </c>
      <c r="H2" s="97" t="s">
        <v>2436</v>
      </c>
      <c r="I2" s="97" t="s">
        <v>2437</v>
      </c>
      <c r="J2" s="97" t="s">
        <v>2438</v>
      </c>
      <c r="K2" s="97" t="s">
        <v>2439</v>
      </c>
      <c r="L2" s="97" t="s">
        <v>2440</v>
      </c>
      <c r="M2" s="97" t="s">
        <v>2441</v>
      </c>
      <c r="N2" s="91" t="s">
        <v>2442</v>
      </c>
      <c r="O2" s="91" t="s">
        <v>2443</v>
      </c>
      <c r="P2" s="91"/>
    </row>
    <row r="3" spans="1:16" ht="15.6" hidden="1">
      <c r="A3" s="100" t="s">
        <v>2444</v>
      </c>
      <c r="B3" s="100" t="s">
        <v>2445</v>
      </c>
      <c r="C3" s="98" t="s">
        <v>172</v>
      </c>
      <c r="D3" s="98" t="s">
        <v>1242</v>
      </c>
      <c r="E3" s="98">
        <v>6</v>
      </c>
      <c r="F3" s="101">
        <v>0</v>
      </c>
      <c r="G3" s="101">
        <v>0</v>
      </c>
      <c r="H3" s="101">
        <v>0</v>
      </c>
      <c r="I3" s="101">
        <v>0</v>
      </c>
      <c r="J3" s="101">
        <v>0</v>
      </c>
      <c r="K3" s="101">
        <v>0</v>
      </c>
      <c r="L3" s="101">
        <v>0</v>
      </c>
      <c r="M3" s="101">
        <v>0</v>
      </c>
      <c r="N3" s="98">
        <f t="shared" ref="N3:N66" si="0">SUM(E3:M3)</f>
        <v>6</v>
      </c>
      <c r="O3" s="93"/>
      <c r="P3" s="93"/>
    </row>
    <row r="4" spans="1:16" ht="15.6" hidden="1">
      <c r="A4" s="100" t="s">
        <v>2444</v>
      </c>
      <c r="B4" s="100" t="s">
        <v>2445</v>
      </c>
      <c r="C4" s="98" t="s">
        <v>1952</v>
      </c>
      <c r="D4" s="98" t="s">
        <v>1951</v>
      </c>
      <c r="E4" s="98">
        <v>4</v>
      </c>
      <c r="F4" s="101">
        <v>0</v>
      </c>
      <c r="G4" s="101">
        <v>0</v>
      </c>
      <c r="H4" s="101">
        <v>0</v>
      </c>
      <c r="I4" s="101">
        <v>0</v>
      </c>
      <c r="J4" s="101">
        <v>0</v>
      </c>
      <c r="K4" s="101">
        <v>0</v>
      </c>
      <c r="L4" s="101">
        <v>0</v>
      </c>
      <c r="M4" s="101">
        <v>0</v>
      </c>
      <c r="N4" s="98">
        <f t="shared" si="0"/>
        <v>4</v>
      </c>
      <c r="O4" s="93"/>
      <c r="P4" s="93"/>
    </row>
    <row r="5" spans="1:16" ht="15.6" hidden="1">
      <c r="A5" s="100" t="s">
        <v>2444</v>
      </c>
      <c r="B5" s="100" t="s">
        <v>2445</v>
      </c>
      <c r="C5" s="98" t="s">
        <v>1944</v>
      </c>
      <c r="D5" s="98" t="s">
        <v>1943</v>
      </c>
      <c r="E5" s="98">
        <v>3</v>
      </c>
      <c r="F5" s="101">
        <v>0</v>
      </c>
      <c r="G5" s="101">
        <v>0</v>
      </c>
      <c r="H5" s="101">
        <v>0</v>
      </c>
      <c r="I5" s="101">
        <v>0</v>
      </c>
      <c r="J5" s="101">
        <v>0</v>
      </c>
      <c r="K5" s="101">
        <v>0</v>
      </c>
      <c r="L5" s="101">
        <v>0</v>
      </c>
      <c r="M5" s="101">
        <v>0</v>
      </c>
      <c r="N5" s="98">
        <f t="shared" si="0"/>
        <v>3</v>
      </c>
      <c r="O5" s="93"/>
      <c r="P5" s="93"/>
    </row>
    <row r="6" spans="1:16" ht="15.6" hidden="1">
      <c r="A6" s="100" t="s">
        <v>2444</v>
      </c>
      <c r="B6" s="100" t="s">
        <v>2445</v>
      </c>
      <c r="C6" s="98" t="s">
        <v>1960</v>
      </c>
      <c r="D6" s="98" t="s">
        <v>1959</v>
      </c>
      <c r="E6" s="98">
        <v>3</v>
      </c>
      <c r="F6" s="101">
        <v>0</v>
      </c>
      <c r="G6" s="101">
        <v>0</v>
      </c>
      <c r="H6" s="101">
        <v>0</v>
      </c>
      <c r="I6" s="101">
        <v>0</v>
      </c>
      <c r="J6" s="101">
        <v>0</v>
      </c>
      <c r="K6" s="101">
        <v>0</v>
      </c>
      <c r="L6" s="101">
        <v>0</v>
      </c>
      <c r="M6" s="101">
        <v>0</v>
      </c>
      <c r="N6" s="98">
        <f t="shared" si="0"/>
        <v>3</v>
      </c>
      <c r="O6" s="93"/>
      <c r="P6" s="93"/>
    </row>
    <row r="7" spans="1:16" ht="15.6" hidden="1">
      <c r="A7" s="100" t="s">
        <v>2444</v>
      </c>
      <c r="B7" s="100" t="s">
        <v>2445</v>
      </c>
      <c r="C7" s="98" t="s">
        <v>1963</v>
      </c>
      <c r="D7" s="98" t="s">
        <v>1962</v>
      </c>
      <c r="E7" s="98">
        <v>3</v>
      </c>
      <c r="F7" s="101">
        <v>0</v>
      </c>
      <c r="G7" s="101">
        <v>0</v>
      </c>
      <c r="H7" s="101">
        <v>0</v>
      </c>
      <c r="I7" s="101">
        <v>0</v>
      </c>
      <c r="J7" s="101">
        <v>0</v>
      </c>
      <c r="K7" s="101">
        <v>0</v>
      </c>
      <c r="L7" s="101">
        <v>0</v>
      </c>
      <c r="M7" s="101">
        <v>0</v>
      </c>
      <c r="N7" s="98">
        <f t="shared" si="0"/>
        <v>3</v>
      </c>
      <c r="O7" s="93"/>
      <c r="P7" s="93"/>
    </row>
    <row r="8" spans="1:16" ht="15.6" hidden="1">
      <c r="A8" s="100" t="s">
        <v>2444</v>
      </c>
      <c r="B8" s="100" t="s">
        <v>2445</v>
      </c>
      <c r="C8" s="98" t="s">
        <v>2446</v>
      </c>
      <c r="D8" s="98" t="s">
        <v>2447</v>
      </c>
      <c r="E8" s="98">
        <v>2</v>
      </c>
      <c r="F8" s="101">
        <v>0</v>
      </c>
      <c r="G8" s="101">
        <v>0</v>
      </c>
      <c r="H8" s="101">
        <v>0</v>
      </c>
      <c r="I8" s="101">
        <v>0</v>
      </c>
      <c r="J8" s="101">
        <v>0</v>
      </c>
      <c r="K8" s="101">
        <v>0</v>
      </c>
      <c r="L8" s="101">
        <v>0</v>
      </c>
      <c r="M8" s="101">
        <v>0</v>
      </c>
      <c r="N8" s="98">
        <f t="shared" si="0"/>
        <v>2</v>
      </c>
      <c r="O8" s="93"/>
      <c r="P8" s="93"/>
    </row>
    <row r="9" spans="1:16" ht="15.6" hidden="1">
      <c r="A9" s="100" t="s">
        <v>2444</v>
      </c>
      <c r="B9" s="100" t="s">
        <v>2445</v>
      </c>
      <c r="C9" s="98" t="s">
        <v>1967</v>
      </c>
      <c r="D9" s="98" t="s">
        <v>1966</v>
      </c>
      <c r="E9" s="98">
        <v>4</v>
      </c>
      <c r="F9" s="101">
        <v>0</v>
      </c>
      <c r="G9" s="101">
        <v>0</v>
      </c>
      <c r="H9" s="101">
        <v>0</v>
      </c>
      <c r="I9" s="101">
        <v>0</v>
      </c>
      <c r="J9" s="101">
        <v>0</v>
      </c>
      <c r="K9" s="101">
        <v>0</v>
      </c>
      <c r="L9" s="101">
        <v>0</v>
      </c>
      <c r="M9" s="101">
        <v>0</v>
      </c>
      <c r="N9" s="98">
        <f t="shared" si="0"/>
        <v>4</v>
      </c>
      <c r="O9" s="93"/>
      <c r="P9" s="93"/>
    </row>
    <row r="10" spans="1:16" ht="15.6" hidden="1">
      <c r="A10" s="100" t="s">
        <v>2444</v>
      </c>
      <c r="B10" s="100" t="s">
        <v>2445</v>
      </c>
      <c r="C10" s="98" t="s">
        <v>1971</v>
      </c>
      <c r="D10" s="98" t="s">
        <v>1970</v>
      </c>
      <c r="E10" s="98">
        <v>1</v>
      </c>
      <c r="F10" s="101">
        <v>0</v>
      </c>
      <c r="G10" s="101">
        <v>0</v>
      </c>
      <c r="H10" s="101">
        <v>0</v>
      </c>
      <c r="I10" s="101">
        <v>0</v>
      </c>
      <c r="J10" s="101">
        <v>0</v>
      </c>
      <c r="K10" s="101">
        <v>0</v>
      </c>
      <c r="L10" s="101">
        <v>0</v>
      </c>
      <c r="M10" s="101">
        <v>0</v>
      </c>
      <c r="N10" s="98">
        <f t="shared" si="0"/>
        <v>1</v>
      </c>
      <c r="O10" s="93"/>
      <c r="P10" s="93"/>
    </row>
    <row r="11" spans="1:16" ht="15.6" hidden="1">
      <c r="A11" s="100" t="s">
        <v>2444</v>
      </c>
      <c r="B11" s="100" t="s">
        <v>2445</v>
      </c>
      <c r="C11" s="98" t="s">
        <v>2448</v>
      </c>
      <c r="D11" s="98" t="s">
        <v>2449</v>
      </c>
      <c r="E11" s="98">
        <v>1</v>
      </c>
      <c r="F11" s="101">
        <v>0</v>
      </c>
      <c r="G11" s="101">
        <v>0</v>
      </c>
      <c r="H11" s="101">
        <v>0</v>
      </c>
      <c r="I11" s="101">
        <v>0</v>
      </c>
      <c r="J11" s="101">
        <v>0</v>
      </c>
      <c r="K11" s="101">
        <v>0</v>
      </c>
      <c r="L11" s="101">
        <v>0</v>
      </c>
      <c r="M11" s="101">
        <v>0</v>
      </c>
      <c r="N11" s="98">
        <f t="shared" si="0"/>
        <v>1</v>
      </c>
      <c r="O11" s="93"/>
      <c r="P11" s="93"/>
    </row>
    <row r="12" spans="1:16" ht="15.6" hidden="1">
      <c r="A12" s="100" t="s">
        <v>2444</v>
      </c>
      <c r="B12" s="100" t="s">
        <v>2445</v>
      </c>
      <c r="C12" s="98" t="s">
        <v>1250</v>
      </c>
      <c r="D12" s="98" t="s">
        <v>1249</v>
      </c>
      <c r="E12" s="98">
        <v>4</v>
      </c>
      <c r="F12" s="101">
        <v>0</v>
      </c>
      <c r="G12" s="101">
        <v>0</v>
      </c>
      <c r="H12" s="101">
        <v>0</v>
      </c>
      <c r="I12" s="101">
        <v>0</v>
      </c>
      <c r="J12" s="101">
        <v>0</v>
      </c>
      <c r="K12" s="101">
        <v>0</v>
      </c>
      <c r="L12" s="101">
        <v>0</v>
      </c>
      <c r="M12" s="101">
        <v>0</v>
      </c>
      <c r="N12" s="98">
        <f t="shared" si="0"/>
        <v>4</v>
      </c>
      <c r="O12" s="93"/>
      <c r="P12" s="93"/>
    </row>
    <row r="13" spans="1:16" ht="15.6" hidden="1">
      <c r="A13" s="100" t="s">
        <v>2444</v>
      </c>
      <c r="B13" s="100" t="s">
        <v>2445</v>
      </c>
      <c r="C13" s="98" t="s">
        <v>2101</v>
      </c>
      <c r="D13" s="98" t="s">
        <v>2100</v>
      </c>
      <c r="E13" s="98">
        <v>9</v>
      </c>
      <c r="F13" s="101">
        <v>0</v>
      </c>
      <c r="G13" s="101">
        <v>0</v>
      </c>
      <c r="H13" s="101">
        <v>0</v>
      </c>
      <c r="I13" s="101">
        <v>0</v>
      </c>
      <c r="J13" s="101">
        <v>0</v>
      </c>
      <c r="K13" s="101">
        <v>0</v>
      </c>
      <c r="L13" s="101">
        <v>0</v>
      </c>
      <c r="M13" s="101">
        <v>0</v>
      </c>
      <c r="N13" s="98">
        <f t="shared" si="0"/>
        <v>9</v>
      </c>
      <c r="O13" s="93"/>
      <c r="P13" s="93"/>
    </row>
    <row r="14" spans="1:16" ht="15.6" hidden="1">
      <c r="A14" s="100" t="s">
        <v>2444</v>
      </c>
      <c r="B14" s="100" t="s">
        <v>2445</v>
      </c>
      <c r="C14" s="98" t="s">
        <v>1794</v>
      </c>
      <c r="D14" s="98" t="s">
        <v>1793</v>
      </c>
      <c r="E14" s="98">
        <v>2</v>
      </c>
      <c r="F14" s="101">
        <v>1</v>
      </c>
      <c r="G14" s="101">
        <v>0</v>
      </c>
      <c r="H14" s="101">
        <v>0</v>
      </c>
      <c r="I14" s="101">
        <v>0</v>
      </c>
      <c r="J14" s="101">
        <v>0</v>
      </c>
      <c r="K14" s="101">
        <v>0</v>
      </c>
      <c r="L14" s="101">
        <v>0</v>
      </c>
      <c r="M14" s="101">
        <v>0</v>
      </c>
      <c r="N14" s="98">
        <f t="shared" si="0"/>
        <v>3</v>
      </c>
      <c r="O14" s="93"/>
      <c r="P14" s="93"/>
    </row>
    <row r="15" spans="1:16" ht="15.6" hidden="1">
      <c r="A15" s="100" t="s">
        <v>2444</v>
      </c>
      <c r="B15" s="100" t="s">
        <v>2445</v>
      </c>
      <c r="C15" s="98" t="s">
        <v>1578</v>
      </c>
      <c r="D15" s="98" t="s">
        <v>1577</v>
      </c>
      <c r="E15" s="98">
        <v>10</v>
      </c>
      <c r="F15" s="101">
        <v>0</v>
      </c>
      <c r="G15" s="101">
        <v>0</v>
      </c>
      <c r="H15" s="101">
        <v>0</v>
      </c>
      <c r="I15" s="101">
        <v>0</v>
      </c>
      <c r="J15" s="101">
        <v>0</v>
      </c>
      <c r="K15" s="101">
        <v>0</v>
      </c>
      <c r="L15" s="101">
        <v>0</v>
      </c>
      <c r="M15" s="101">
        <v>0</v>
      </c>
      <c r="N15" s="98">
        <f t="shared" si="0"/>
        <v>10</v>
      </c>
      <c r="O15" s="93"/>
      <c r="P15" s="93"/>
    </row>
    <row r="16" spans="1:16" ht="15.6" hidden="1">
      <c r="A16" s="100" t="s">
        <v>2444</v>
      </c>
      <c r="B16" s="100" t="s">
        <v>2445</v>
      </c>
      <c r="C16" s="98" t="s">
        <v>1721</v>
      </c>
      <c r="D16" s="98" t="s">
        <v>1720</v>
      </c>
      <c r="E16" s="98">
        <v>8</v>
      </c>
      <c r="F16" s="101">
        <v>0</v>
      </c>
      <c r="G16" s="101">
        <v>0</v>
      </c>
      <c r="H16" s="101">
        <v>0</v>
      </c>
      <c r="I16" s="101">
        <v>0</v>
      </c>
      <c r="J16" s="101">
        <v>0</v>
      </c>
      <c r="K16" s="101">
        <v>0</v>
      </c>
      <c r="L16" s="101">
        <v>0</v>
      </c>
      <c r="M16" s="101">
        <v>0</v>
      </c>
      <c r="N16" s="98">
        <f t="shared" si="0"/>
        <v>8</v>
      </c>
      <c r="O16" s="93"/>
      <c r="P16" s="93"/>
    </row>
    <row r="17" spans="1:16" ht="15.6" hidden="1">
      <c r="A17" s="100" t="s">
        <v>2444</v>
      </c>
      <c r="B17" s="100" t="s">
        <v>2450</v>
      </c>
      <c r="C17" s="98" t="s">
        <v>2451</v>
      </c>
      <c r="D17" s="98" t="s">
        <v>2452</v>
      </c>
      <c r="E17" s="98">
        <v>7</v>
      </c>
      <c r="F17" s="101">
        <v>0</v>
      </c>
      <c r="G17" s="101">
        <v>0</v>
      </c>
      <c r="H17" s="101">
        <v>0</v>
      </c>
      <c r="I17" s="101">
        <v>0</v>
      </c>
      <c r="J17" s="101">
        <v>0</v>
      </c>
      <c r="K17" s="101">
        <v>0</v>
      </c>
      <c r="L17" s="101">
        <v>0</v>
      </c>
      <c r="M17" s="101">
        <v>0</v>
      </c>
      <c r="N17" s="98">
        <f t="shared" si="0"/>
        <v>7</v>
      </c>
      <c r="O17" s="93"/>
      <c r="P17" s="93"/>
    </row>
    <row r="18" spans="1:16" ht="15.6" hidden="1">
      <c r="A18" s="100" t="s">
        <v>2444</v>
      </c>
      <c r="B18" s="100" t="s">
        <v>2450</v>
      </c>
      <c r="C18" s="98" t="s">
        <v>1958</v>
      </c>
      <c r="D18" s="98" t="s">
        <v>1957</v>
      </c>
      <c r="E18" s="98">
        <v>10</v>
      </c>
      <c r="F18" s="101">
        <v>0</v>
      </c>
      <c r="G18" s="101">
        <v>0</v>
      </c>
      <c r="H18" s="101">
        <v>0</v>
      </c>
      <c r="I18" s="101">
        <v>0</v>
      </c>
      <c r="J18" s="101">
        <v>0</v>
      </c>
      <c r="K18" s="101">
        <v>0</v>
      </c>
      <c r="L18" s="101">
        <v>0</v>
      </c>
      <c r="M18" s="101">
        <v>0</v>
      </c>
      <c r="N18" s="98">
        <f t="shared" si="0"/>
        <v>10</v>
      </c>
      <c r="O18" s="93"/>
      <c r="P18" s="93"/>
    </row>
    <row r="19" spans="1:16" ht="15.6" hidden="1">
      <c r="A19" s="100" t="s">
        <v>2444</v>
      </c>
      <c r="B19" s="100" t="s">
        <v>2450</v>
      </c>
      <c r="C19" s="98" t="s">
        <v>1960</v>
      </c>
      <c r="D19" s="98" t="s">
        <v>1959</v>
      </c>
      <c r="E19" s="98">
        <v>1</v>
      </c>
      <c r="F19" s="101">
        <v>0</v>
      </c>
      <c r="G19" s="101">
        <v>0</v>
      </c>
      <c r="H19" s="101">
        <v>0</v>
      </c>
      <c r="I19" s="101">
        <v>0</v>
      </c>
      <c r="J19" s="101">
        <v>0</v>
      </c>
      <c r="K19" s="101">
        <v>0</v>
      </c>
      <c r="L19" s="101">
        <v>0</v>
      </c>
      <c r="M19" s="101">
        <v>0</v>
      </c>
      <c r="N19" s="98">
        <f t="shared" si="0"/>
        <v>1</v>
      </c>
      <c r="O19" s="93"/>
      <c r="P19" s="93"/>
    </row>
    <row r="20" spans="1:16" ht="15.6" hidden="1">
      <c r="A20" s="100" t="s">
        <v>2444</v>
      </c>
      <c r="B20" s="100" t="s">
        <v>2450</v>
      </c>
      <c r="C20" s="98" t="s">
        <v>1963</v>
      </c>
      <c r="D20" s="98" t="s">
        <v>1962</v>
      </c>
      <c r="E20" s="98">
        <v>4</v>
      </c>
      <c r="F20" s="101">
        <v>0</v>
      </c>
      <c r="G20" s="101">
        <v>0</v>
      </c>
      <c r="H20" s="101">
        <v>0</v>
      </c>
      <c r="I20" s="101">
        <v>0</v>
      </c>
      <c r="J20" s="101">
        <v>0</v>
      </c>
      <c r="K20" s="101">
        <v>0</v>
      </c>
      <c r="L20" s="101">
        <v>0</v>
      </c>
      <c r="M20" s="101">
        <v>0</v>
      </c>
      <c r="N20" s="98">
        <f t="shared" si="0"/>
        <v>4</v>
      </c>
      <c r="O20" s="93"/>
      <c r="P20" s="93"/>
    </row>
    <row r="21" spans="1:16" ht="15.6" hidden="1">
      <c r="A21" s="100" t="s">
        <v>2444</v>
      </c>
      <c r="B21" s="100" t="s">
        <v>2450</v>
      </c>
      <c r="C21" s="98" t="s">
        <v>1578</v>
      </c>
      <c r="D21" s="98" t="s">
        <v>1577</v>
      </c>
      <c r="E21" s="98">
        <v>3</v>
      </c>
      <c r="F21" s="101">
        <v>0</v>
      </c>
      <c r="G21" s="101">
        <v>0</v>
      </c>
      <c r="H21" s="101">
        <v>0</v>
      </c>
      <c r="I21" s="101">
        <v>0</v>
      </c>
      <c r="J21" s="101">
        <v>0</v>
      </c>
      <c r="K21" s="101">
        <v>0</v>
      </c>
      <c r="L21" s="101">
        <v>0</v>
      </c>
      <c r="M21" s="101">
        <v>0</v>
      </c>
      <c r="N21" s="98">
        <f t="shared" si="0"/>
        <v>3</v>
      </c>
      <c r="O21" s="93"/>
      <c r="P21" s="93"/>
    </row>
    <row r="22" spans="1:16" ht="15.6" hidden="1">
      <c r="A22" s="100" t="s">
        <v>2444</v>
      </c>
      <c r="B22" s="100" t="s">
        <v>2450</v>
      </c>
      <c r="C22" s="98" t="s">
        <v>1597</v>
      </c>
      <c r="D22" s="98" t="s">
        <v>1596</v>
      </c>
      <c r="E22" s="98">
        <v>8</v>
      </c>
      <c r="F22" s="101">
        <v>0</v>
      </c>
      <c r="G22" s="101">
        <v>0</v>
      </c>
      <c r="H22" s="101">
        <v>0</v>
      </c>
      <c r="I22" s="101">
        <v>0</v>
      </c>
      <c r="J22" s="101">
        <v>0</v>
      </c>
      <c r="K22" s="101">
        <v>0</v>
      </c>
      <c r="L22" s="101">
        <v>0</v>
      </c>
      <c r="M22" s="101">
        <v>0</v>
      </c>
      <c r="N22" s="98">
        <f t="shared" si="0"/>
        <v>8</v>
      </c>
      <c r="O22" s="93"/>
      <c r="P22" s="93"/>
    </row>
    <row r="23" spans="1:16" ht="15.6">
      <c r="A23" s="100" t="s">
        <v>2453</v>
      </c>
      <c r="B23" s="100" t="s">
        <v>2454</v>
      </c>
      <c r="C23" s="98" t="s">
        <v>2455</v>
      </c>
      <c r="D23" s="98" t="s">
        <v>2456</v>
      </c>
      <c r="E23" s="98">
        <v>0</v>
      </c>
      <c r="F23" s="101">
        <v>0</v>
      </c>
      <c r="G23" s="101">
        <v>0</v>
      </c>
      <c r="H23" s="101">
        <v>0</v>
      </c>
      <c r="I23" s="101">
        <v>0</v>
      </c>
      <c r="J23" s="101">
        <v>0</v>
      </c>
      <c r="K23" s="101">
        <v>0</v>
      </c>
      <c r="L23" s="101">
        <v>0</v>
      </c>
      <c r="M23" s="101">
        <v>6</v>
      </c>
      <c r="N23" s="98">
        <f t="shared" si="0"/>
        <v>6</v>
      </c>
      <c r="O23" s="99" t="s">
        <v>2457</v>
      </c>
      <c r="P23" s="93"/>
    </row>
    <row r="24" spans="1:16" ht="15.6">
      <c r="A24" s="100" t="s">
        <v>2453</v>
      </c>
      <c r="B24" s="100" t="s">
        <v>2454</v>
      </c>
      <c r="C24" s="98" t="s">
        <v>2458</v>
      </c>
      <c r="D24" s="98" t="s">
        <v>2459</v>
      </c>
      <c r="E24" s="98">
        <v>0</v>
      </c>
      <c r="F24" s="101">
        <v>0</v>
      </c>
      <c r="G24" s="101">
        <v>0</v>
      </c>
      <c r="H24" s="101">
        <v>0</v>
      </c>
      <c r="I24" s="101">
        <v>0</v>
      </c>
      <c r="J24" s="101">
        <v>0</v>
      </c>
      <c r="K24" s="101">
        <v>0</v>
      </c>
      <c r="L24" s="101">
        <v>0</v>
      </c>
      <c r="M24" s="101">
        <v>3</v>
      </c>
      <c r="N24" s="98">
        <f t="shared" si="0"/>
        <v>3</v>
      </c>
      <c r="O24" s="99" t="s">
        <v>2457</v>
      </c>
      <c r="P24" s="93"/>
    </row>
    <row r="25" spans="1:16" ht="15.6">
      <c r="A25" s="100" t="s">
        <v>2453</v>
      </c>
      <c r="B25" s="100" t="s">
        <v>2460</v>
      </c>
      <c r="C25" s="98" t="s">
        <v>2461</v>
      </c>
      <c r="D25" s="98" t="s">
        <v>2462</v>
      </c>
      <c r="E25" s="98">
        <v>6</v>
      </c>
      <c r="F25" s="101">
        <v>0</v>
      </c>
      <c r="G25" s="101">
        <v>0</v>
      </c>
      <c r="H25" s="101">
        <v>0</v>
      </c>
      <c r="I25" s="101">
        <v>0</v>
      </c>
      <c r="J25" s="101">
        <v>0</v>
      </c>
      <c r="K25" s="101">
        <v>0</v>
      </c>
      <c r="L25" s="101">
        <v>0</v>
      </c>
      <c r="M25" s="101">
        <v>0</v>
      </c>
      <c r="N25" s="98">
        <f t="shared" si="0"/>
        <v>6</v>
      </c>
      <c r="O25" s="99" t="s">
        <v>2457</v>
      </c>
      <c r="P25" s="93"/>
    </row>
    <row r="26" spans="1:16" ht="15.6">
      <c r="A26" s="100" t="s">
        <v>2453</v>
      </c>
      <c r="B26" s="100" t="s">
        <v>2460</v>
      </c>
      <c r="C26" s="98" t="s">
        <v>2463</v>
      </c>
      <c r="D26" s="98" t="s">
        <v>2464</v>
      </c>
      <c r="E26" s="98">
        <v>5</v>
      </c>
      <c r="F26" s="101">
        <v>0</v>
      </c>
      <c r="G26" s="101">
        <v>0</v>
      </c>
      <c r="H26" s="101">
        <v>0</v>
      </c>
      <c r="I26" s="101">
        <v>0</v>
      </c>
      <c r="J26" s="101">
        <v>0</v>
      </c>
      <c r="K26" s="101">
        <v>0</v>
      </c>
      <c r="L26" s="101">
        <v>0</v>
      </c>
      <c r="M26" s="101">
        <v>0</v>
      </c>
      <c r="N26" s="98">
        <f t="shared" si="0"/>
        <v>5</v>
      </c>
      <c r="O26" s="99" t="s">
        <v>2457</v>
      </c>
      <c r="P26" s="93"/>
    </row>
    <row r="27" spans="1:16" ht="15.6">
      <c r="A27" s="100" t="s">
        <v>2453</v>
      </c>
      <c r="B27" s="100" t="s">
        <v>2460</v>
      </c>
      <c r="C27" s="98" t="s">
        <v>2465</v>
      </c>
      <c r="D27" s="98" t="s">
        <v>2466</v>
      </c>
      <c r="E27" s="98">
        <v>3</v>
      </c>
      <c r="F27" s="101">
        <v>0</v>
      </c>
      <c r="G27" s="101">
        <v>0</v>
      </c>
      <c r="H27" s="101">
        <v>0</v>
      </c>
      <c r="I27" s="101">
        <v>0</v>
      </c>
      <c r="J27" s="101">
        <v>0</v>
      </c>
      <c r="K27" s="101">
        <v>0</v>
      </c>
      <c r="L27" s="101">
        <v>0</v>
      </c>
      <c r="M27" s="101">
        <v>0</v>
      </c>
      <c r="N27" s="98">
        <f t="shared" si="0"/>
        <v>3</v>
      </c>
      <c r="O27" s="99" t="s">
        <v>2457</v>
      </c>
      <c r="P27" s="93"/>
    </row>
    <row r="28" spans="1:16" ht="15.6">
      <c r="A28" s="100" t="s">
        <v>2453</v>
      </c>
      <c r="B28" s="100" t="s">
        <v>2460</v>
      </c>
      <c r="C28" s="98" t="s">
        <v>2467</v>
      </c>
      <c r="D28" s="98" t="s">
        <v>2468</v>
      </c>
      <c r="E28" s="98">
        <v>3</v>
      </c>
      <c r="F28" s="101">
        <v>0</v>
      </c>
      <c r="G28" s="101">
        <v>0</v>
      </c>
      <c r="H28" s="101">
        <v>0</v>
      </c>
      <c r="I28" s="101">
        <v>0</v>
      </c>
      <c r="J28" s="101">
        <v>0</v>
      </c>
      <c r="K28" s="101">
        <v>0</v>
      </c>
      <c r="L28" s="101">
        <v>0</v>
      </c>
      <c r="M28" s="101">
        <v>0</v>
      </c>
      <c r="N28" s="98">
        <f t="shared" si="0"/>
        <v>3</v>
      </c>
      <c r="O28" s="99" t="s">
        <v>2457</v>
      </c>
      <c r="P28" s="93"/>
    </row>
    <row r="29" spans="1:16" ht="15.6">
      <c r="A29" s="100" t="s">
        <v>2453</v>
      </c>
      <c r="B29" s="100" t="s">
        <v>2445</v>
      </c>
      <c r="C29" s="98" t="s">
        <v>2469</v>
      </c>
      <c r="D29" s="98" t="s">
        <v>2470</v>
      </c>
      <c r="E29" s="98">
        <v>7</v>
      </c>
      <c r="F29" s="101">
        <v>0</v>
      </c>
      <c r="G29" s="101">
        <v>0</v>
      </c>
      <c r="H29" s="101">
        <v>0</v>
      </c>
      <c r="I29" s="101">
        <v>0</v>
      </c>
      <c r="J29" s="101">
        <v>0</v>
      </c>
      <c r="K29" s="101">
        <v>0</v>
      </c>
      <c r="L29" s="101">
        <v>0</v>
      </c>
      <c r="M29" s="101">
        <v>0</v>
      </c>
      <c r="N29" s="98">
        <f t="shared" si="0"/>
        <v>7</v>
      </c>
      <c r="O29" s="93"/>
      <c r="P29" s="93"/>
    </row>
    <row r="30" spans="1:16" ht="15.6">
      <c r="A30" s="100" t="s">
        <v>2453</v>
      </c>
      <c r="B30" s="100" t="s">
        <v>2445</v>
      </c>
      <c r="C30" s="98" t="s">
        <v>2471</v>
      </c>
      <c r="D30" s="98" t="s">
        <v>2472</v>
      </c>
      <c r="E30" s="98">
        <v>9</v>
      </c>
      <c r="F30" s="101">
        <v>0</v>
      </c>
      <c r="G30" s="101">
        <v>0</v>
      </c>
      <c r="H30" s="101">
        <v>0</v>
      </c>
      <c r="I30" s="101">
        <v>0</v>
      </c>
      <c r="J30" s="101">
        <v>0</v>
      </c>
      <c r="K30" s="101">
        <v>0</v>
      </c>
      <c r="L30" s="101">
        <v>0</v>
      </c>
      <c r="M30" s="101">
        <v>0</v>
      </c>
      <c r="N30" s="98">
        <f t="shared" si="0"/>
        <v>9</v>
      </c>
      <c r="O30" s="93"/>
      <c r="P30" s="93"/>
    </row>
    <row r="31" spans="1:16" ht="15.6">
      <c r="A31" s="100" t="s">
        <v>2453</v>
      </c>
      <c r="B31" s="100" t="s">
        <v>2445</v>
      </c>
      <c r="C31" s="98" t="s">
        <v>2473</v>
      </c>
      <c r="D31" s="98" t="s">
        <v>2474</v>
      </c>
      <c r="E31" s="98">
        <v>3</v>
      </c>
      <c r="F31" s="101">
        <v>0</v>
      </c>
      <c r="G31" s="101">
        <v>0</v>
      </c>
      <c r="H31" s="101">
        <v>0</v>
      </c>
      <c r="I31" s="101">
        <v>0</v>
      </c>
      <c r="J31" s="101">
        <v>0</v>
      </c>
      <c r="K31" s="101">
        <v>0</v>
      </c>
      <c r="L31" s="101">
        <v>0</v>
      </c>
      <c r="M31" s="101">
        <v>0</v>
      </c>
      <c r="N31" s="98">
        <f t="shared" si="0"/>
        <v>3</v>
      </c>
      <c r="O31" s="93"/>
      <c r="P31" s="93"/>
    </row>
    <row r="32" spans="1:16" ht="15.6">
      <c r="A32" s="100" t="s">
        <v>2453</v>
      </c>
      <c r="B32" s="100" t="s">
        <v>2445</v>
      </c>
      <c r="C32" s="98" t="s">
        <v>443</v>
      </c>
      <c r="D32" s="98" t="s">
        <v>442</v>
      </c>
      <c r="E32" s="98">
        <v>4</v>
      </c>
      <c r="F32" s="101">
        <v>0</v>
      </c>
      <c r="G32" s="101">
        <v>0</v>
      </c>
      <c r="H32" s="101">
        <v>0</v>
      </c>
      <c r="I32" s="101">
        <v>0</v>
      </c>
      <c r="J32" s="101">
        <v>0</v>
      </c>
      <c r="K32" s="101">
        <v>0</v>
      </c>
      <c r="L32" s="101">
        <v>0</v>
      </c>
      <c r="M32" s="101">
        <v>0</v>
      </c>
      <c r="N32" s="98">
        <f t="shared" si="0"/>
        <v>4</v>
      </c>
      <c r="O32" s="93"/>
      <c r="P32" s="93"/>
    </row>
    <row r="33" spans="1:16" ht="15.6">
      <c r="A33" s="100" t="s">
        <v>2453</v>
      </c>
      <c r="B33" s="100" t="s">
        <v>2445</v>
      </c>
      <c r="C33" s="98" t="s">
        <v>476</v>
      </c>
      <c r="D33" s="98" t="s">
        <v>475</v>
      </c>
      <c r="E33" s="98">
        <v>1</v>
      </c>
      <c r="F33" s="101">
        <v>0</v>
      </c>
      <c r="G33" s="101">
        <v>0</v>
      </c>
      <c r="H33" s="101">
        <v>0</v>
      </c>
      <c r="I33" s="101">
        <v>0</v>
      </c>
      <c r="J33" s="101">
        <v>0</v>
      </c>
      <c r="K33" s="101">
        <v>0</v>
      </c>
      <c r="L33" s="101">
        <v>0</v>
      </c>
      <c r="M33" s="101">
        <v>0</v>
      </c>
      <c r="N33" s="98">
        <f t="shared" si="0"/>
        <v>1</v>
      </c>
      <c r="O33" s="93"/>
      <c r="P33" s="93"/>
    </row>
    <row r="34" spans="1:16" ht="15.6">
      <c r="A34" s="100" t="s">
        <v>2453</v>
      </c>
      <c r="B34" s="100" t="s">
        <v>2445</v>
      </c>
      <c r="C34" s="98" t="s">
        <v>2475</v>
      </c>
      <c r="D34" s="98" t="s">
        <v>2476</v>
      </c>
      <c r="E34" s="98">
        <v>7</v>
      </c>
      <c r="F34" s="101">
        <v>0</v>
      </c>
      <c r="G34" s="101">
        <v>0</v>
      </c>
      <c r="H34" s="101">
        <v>0</v>
      </c>
      <c r="I34" s="101">
        <v>0</v>
      </c>
      <c r="J34" s="101">
        <v>0</v>
      </c>
      <c r="K34" s="101">
        <v>0</v>
      </c>
      <c r="L34" s="101">
        <v>0</v>
      </c>
      <c r="M34" s="101">
        <v>0</v>
      </c>
      <c r="N34" s="98">
        <f t="shared" si="0"/>
        <v>7</v>
      </c>
      <c r="O34" s="93"/>
      <c r="P34" s="93"/>
    </row>
    <row r="35" spans="1:16" ht="15.6">
      <c r="A35" s="100" t="s">
        <v>2453</v>
      </c>
      <c r="B35" s="100" t="s">
        <v>2445</v>
      </c>
      <c r="C35" s="98" t="s">
        <v>2477</v>
      </c>
      <c r="D35" s="98" t="s">
        <v>2478</v>
      </c>
      <c r="E35" s="98">
        <v>10</v>
      </c>
      <c r="F35" s="101">
        <v>0</v>
      </c>
      <c r="G35" s="101">
        <v>0</v>
      </c>
      <c r="H35" s="101">
        <v>0</v>
      </c>
      <c r="I35" s="101">
        <v>0</v>
      </c>
      <c r="J35" s="101">
        <v>0</v>
      </c>
      <c r="K35" s="101">
        <v>0</v>
      </c>
      <c r="L35" s="101">
        <v>0</v>
      </c>
      <c r="M35" s="101">
        <v>0</v>
      </c>
      <c r="N35" s="98">
        <f t="shared" si="0"/>
        <v>10</v>
      </c>
      <c r="O35" s="93"/>
      <c r="P35" s="93"/>
    </row>
    <row r="36" spans="1:16" ht="15.6">
      <c r="A36" s="100" t="s">
        <v>2453</v>
      </c>
      <c r="B36" s="100" t="s">
        <v>2445</v>
      </c>
      <c r="C36" s="98" t="s">
        <v>2479</v>
      </c>
      <c r="D36" s="98" t="s">
        <v>2480</v>
      </c>
      <c r="E36" s="98">
        <v>10</v>
      </c>
      <c r="F36" s="101">
        <v>0</v>
      </c>
      <c r="G36" s="101">
        <v>0</v>
      </c>
      <c r="H36" s="101">
        <v>0</v>
      </c>
      <c r="I36" s="101">
        <v>0</v>
      </c>
      <c r="J36" s="101">
        <v>0</v>
      </c>
      <c r="K36" s="101">
        <v>0</v>
      </c>
      <c r="L36" s="101">
        <v>0</v>
      </c>
      <c r="M36" s="101">
        <v>0</v>
      </c>
      <c r="N36" s="98">
        <f t="shared" si="0"/>
        <v>10</v>
      </c>
      <c r="O36" s="93"/>
      <c r="P36" s="93"/>
    </row>
    <row r="37" spans="1:16" ht="15.6">
      <c r="A37" s="100" t="s">
        <v>2453</v>
      </c>
      <c r="B37" s="100" t="s">
        <v>2445</v>
      </c>
      <c r="C37" s="98" t="s">
        <v>496</v>
      </c>
      <c r="D37" s="98" t="s">
        <v>495</v>
      </c>
      <c r="E37" s="98">
        <v>2</v>
      </c>
      <c r="F37" s="101">
        <v>0</v>
      </c>
      <c r="G37" s="101">
        <v>0</v>
      </c>
      <c r="H37" s="101">
        <v>0</v>
      </c>
      <c r="I37" s="101">
        <v>0</v>
      </c>
      <c r="J37" s="101">
        <v>0</v>
      </c>
      <c r="K37" s="101">
        <v>0</v>
      </c>
      <c r="L37" s="101">
        <v>0</v>
      </c>
      <c r="M37" s="101">
        <v>0</v>
      </c>
      <c r="N37" s="98">
        <f t="shared" si="0"/>
        <v>2</v>
      </c>
      <c r="O37" s="93"/>
      <c r="P37" s="93"/>
    </row>
    <row r="38" spans="1:16" ht="15.6">
      <c r="A38" s="100" t="s">
        <v>2453</v>
      </c>
      <c r="B38" s="100" t="s">
        <v>2481</v>
      </c>
      <c r="C38" s="98" t="s">
        <v>2482</v>
      </c>
      <c r="D38" s="98" t="s">
        <v>2483</v>
      </c>
      <c r="E38" s="98">
        <v>2</v>
      </c>
      <c r="F38" s="101">
        <v>0</v>
      </c>
      <c r="G38" s="101">
        <v>0</v>
      </c>
      <c r="H38" s="101">
        <v>0</v>
      </c>
      <c r="I38" s="101">
        <v>0</v>
      </c>
      <c r="J38" s="101">
        <v>0</v>
      </c>
      <c r="K38" s="101">
        <v>0</v>
      </c>
      <c r="L38" s="101">
        <v>0</v>
      </c>
      <c r="M38" s="101">
        <v>0</v>
      </c>
      <c r="N38" s="98">
        <f t="shared" si="0"/>
        <v>2</v>
      </c>
      <c r="O38" s="99" t="s">
        <v>2457</v>
      </c>
      <c r="P38" s="93"/>
    </row>
    <row r="39" spans="1:16" ht="15.6">
      <c r="A39" s="100" t="s">
        <v>2453</v>
      </c>
      <c r="B39" s="100" t="s">
        <v>2481</v>
      </c>
      <c r="C39" s="98" t="s">
        <v>2484</v>
      </c>
      <c r="D39" s="98" t="s">
        <v>2485</v>
      </c>
      <c r="E39" s="98">
        <v>2</v>
      </c>
      <c r="F39" s="101">
        <v>0</v>
      </c>
      <c r="G39" s="101">
        <v>0</v>
      </c>
      <c r="H39" s="101">
        <v>0</v>
      </c>
      <c r="I39" s="101">
        <v>0</v>
      </c>
      <c r="J39" s="101">
        <v>0</v>
      </c>
      <c r="K39" s="101">
        <v>0</v>
      </c>
      <c r="L39" s="101">
        <v>0</v>
      </c>
      <c r="M39" s="101">
        <v>0</v>
      </c>
      <c r="N39" s="98">
        <f t="shared" si="0"/>
        <v>2</v>
      </c>
      <c r="O39" s="99" t="s">
        <v>2457</v>
      </c>
      <c r="P39" s="93"/>
    </row>
    <row r="40" spans="1:16" ht="15.6">
      <c r="A40" s="100" t="s">
        <v>2453</v>
      </c>
      <c r="B40" s="100" t="s">
        <v>2481</v>
      </c>
      <c r="C40" s="98" t="s">
        <v>2486</v>
      </c>
      <c r="D40" s="98" t="s">
        <v>2487</v>
      </c>
      <c r="E40" s="98">
        <v>2</v>
      </c>
      <c r="F40" s="101">
        <v>0</v>
      </c>
      <c r="G40" s="101">
        <v>0</v>
      </c>
      <c r="H40" s="101">
        <v>0</v>
      </c>
      <c r="I40" s="101">
        <v>0</v>
      </c>
      <c r="J40" s="101">
        <v>0</v>
      </c>
      <c r="K40" s="101">
        <v>0</v>
      </c>
      <c r="L40" s="101">
        <v>0</v>
      </c>
      <c r="M40" s="101">
        <v>0</v>
      </c>
      <c r="N40" s="98">
        <f t="shared" si="0"/>
        <v>2</v>
      </c>
      <c r="O40" s="99" t="s">
        <v>2457</v>
      </c>
      <c r="P40" s="93"/>
    </row>
    <row r="41" spans="1:16" ht="15.6">
      <c r="A41" s="100" t="s">
        <v>2453</v>
      </c>
      <c r="B41" s="100" t="s">
        <v>2481</v>
      </c>
      <c r="C41" s="98" t="s">
        <v>2488</v>
      </c>
      <c r="D41" s="98" t="s">
        <v>2489</v>
      </c>
      <c r="E41" s="98">
        <v>10</v>
      </c>
      <c r="F41" s="101">
        <v>0</v>
      </c>
      <c r="G41" s="101">
        <v>0</v>
      </c>
      <c r="H41" s="101">
        <v>0</v>
      </c>
      <c r="I41" s="101">
        <v>0</v>
      </c>
      <c r="J41" s="101">
        <v>0</v>
      </c>
      <c r="K41" s="101">
        <v>0</v>
      </c>
      <c r="L41" s="101">
        <v>0</v>
      </c>
      <c r="M41" s="101">
        <v>0</v>
      </c>
      <c r="N41" s="98">
        <f t="shared" si="0"/>
        <v>10</v>
      </c>
      <c r="O41" s="99" t="s">
        <v>2457</v>
      </c>
      <c r="P41" s="93"/>
    </row>
    <row r="42" spans="1:16" ht="15.6">
      <c r="A42" s="100" t="s">
        <v>2453</v>
      </c>
      <c r="B42" s="100" t="s">
        <v>2481</v>
      </c>
      <c r="C42" s="98" t="s">
        <v>2490</v>
      </c>
      <c r="D42" s="98" t="s">
        <v>2491</v>
      </c>
      <c r="E42" s="98">
        <v>2</v>
      </c>
      <c r="F42" s="101">
        <v>0</v>
      </c>
      <c r="G42" s="101">
        <v>0</v>
      </c>
      <c r="H42" s="101">
        <v>0</v>
      </c>
      <c r="I42" s="101">
        <v>0</v>
      </c>
      <c r="J42" s="101">
        <v>0</v>
      </c>
      <c r="K42" s="101">
        <v>0</v>
      </c>
      <c r="L42" s="101">
        <v>0</v>
      </c>
      <c r="M42" s="101">
        <v>0</v>
      </c>
      <c r="N42" s="98">
        <f t="shared" si="0"/>
        <v>2</v>
      </c>
      <c r="O42" s="99" t="s">
        <v>2457</v>
      </c>
      <c r="P42" s="93"/>
    </row>
    <row r="43" spans="1:16" ht="15.6">
      <c r="A43" s="100" t="s">
        <v>2453</v>
      </c>
      <c r="B43" s="100" t="s">
        <v>2481</v>
      </c>
      <c r="C43" s="98" t="s">
        <v>2492</v>
      </c>
      <c r="D43" s="98" t="s">
        <v>2493</v>
      </c>
      <c r="E43" s="98">
        <v>2</v>
      </c>
      <c r="F43" s="101">
        <v>0</v>
      </c>
      <c r="G43" s="101">
        <v>0</v>
      </c>
      <c r="H43" s="101">
        <v>0</v>
      </c>
      <c r="I43" s="101">
        <v>0</v>
      </c>
      <c r="J43" s="101">
        <v>0</v>
      </c>
      <c r="K43" s="101">
        <v>0</v>
      </c>
      <c r="L43" s="101">
        <v>0</v>
      </c>
      <c r="M43" s="101">
        <v>0</v>
      </c>
      <c r="N43" s="98">
        <f t="shared" si="0"/>
        <v>2</v>
      </c>
      <c r="O43" s="99" t="s">
        <v>2457</v>
      </c>
      <c r="P43" s="93"/>
    </row>
    <row r="44" spans="1:16" ht="15.6">
      <c r="A44" s="100" t="s">
        <v>2453</v>
      </c>
      <c r="B44" s="100" t="s">
        <v>2450</v>
      </c>
      <c r="C44" s="98" t="s">
        <v>603</v>
      </c>
      <c r="D44" s="98" t="s">
        <v>602</v>
      </c>
      <c r="E44" s="98">
        <v>10</v>
      </c>
      <c r="F44" s="101">
        <v>0</v>
      </c>
      <c r="G44" s="101">
        <v>0</v>
      </c>
      <c r="H44" s="101">
        <v>0</v>
      </c>
      <c r="I44" s="101">
        <v>0</v>
      </c>
      <c r="J44" s="101">
        <v>0</v>
      </c>
      <c r="K44" s="101">
        <v>0</v>
      </c>
      <c r="L44" s="101">
        <v>0</v>
      </c>
      <c r="M44" s="101">
        <v>0</v>
      </c>
      <c r="N44" s="98">
        <f t="shared" si="0"/>
        <v>10</v>
      </c>
      <c r="O44" s="99" t="s">
        <v>2457</v>
      </c>
      <c r="P44" s="93"/>
    </row>
    <row r="45" spans="1:16" ht="15.6">
      <c r="A45" s="100" t="s">
        <v>2453</v>
      </c>
      <c r="B45" s="100" t="s">
        <v>2450</v>
      </c>
      <c r="C45" s="98" t="s">
        <v>607</v>
      </c>
      <c r="D45" s="98" t="s">
        <v>606</v>
      </c>
      <c r="E45" s="98">
        <v>4</v>
      </c>
      <c r="F45" s="101">
        <v>0</v>
      </c>
      <c r="G45" s="101">
        <v>0</v>
      </c>
      <c r="H45" s="101">
        <v>0</v>
      </c>
      <c r="I45" s="101">
        <v>0</v>
      </c>
      <c r="J45" s="101">
        <v>0</v>
      </c>
      <c r="K45" s="101">
        <v>0</v>
      </c>
      <c r="L45" s="101">
        <v>0</v>
      </c>
      <c r="M45" s="101">
        <v>0</v>
      </c>
      <c r="N45" s="98">
        <f t="shared" si="0"/>
        <v>4</v>
      </c>
      <c r="O45" s="99" t="s">
        <v>2457</v>
      </c>
      <c r="P45" s="93"/>
    </row>
    <row r="46" spans="1:16" ht="15.6">
      <c r="A46" s="100" t="s">
        <v>2453</v>
      </c>
      <c r="B46" s="100" t="s">
        <v>2450</v>
      </c>
      <c r="C46" s="98" t="s">
        <v>609</v>
      </c>
      <c r="D46" s="98" t="s">
        <v>608</v>
      </c>
      <c r="E46" s="98">
        <v>2</v>
      </c>
      <c r="F46" s="101">
        <v>0</v>
      </c>
      <c r="G46" s="101">
        <v>0</v>
      </c>
      <c r="H46" s="101">
        <v>0</v>
      </c>
      <c r="I46" s="101">
        <v>0</v>
      </c>
      <c r="J46" s="101">
        <v>0</v>
      </c>
      <c r="K46" s="101">
        <v>0</v>
      </c>
      <c r="L46" s="101">
        <v>0</v>
      </c>
      <c r="M46" s="101">
        <v>0</v>
      </c>
      <c r="N46" s="98">
        <f t="shared" si="0"/>
        <v>2</v>
      </c>
      <c r="O46" s="99" t="s">
        <v>2457</v>
      </c>
      <c r="P46" s="93"/>
    </row>
    <row r="47" spans="1:16" ht="15.6">
      <c r="A47" s="100" t="s">
        <v>2453</v>
      </c>
      <c r="B47" s="100" t="s">
        <v>2450</v>
      </c>
      <c r="C47" s="98" t="s">
        <v>612</v>
      </c>
      <c r="D47" s="98" t="s">
        <v>611</v>
      </c>
      <c r="E47" s="98">
        <v>10</v>
      </c>
      <c r="F47" s="101">
        <v>0</v>
      </c>
      <c r="G47" s="101">
        <v>0</v>
      </c>
      <c r="H47" s="101">
        <v>0</v>
      </c>
      <c r="I47" s="101">
        <v>0</v>
      </c>
      <c r="J47" s="101">
        <v>0</v>
      </c>
      <c r="K47" s="101">
        <v>0</v>
      </c>
      <c r="L47" s="101">
        <v>0</v>
      </c>
      <c r="M47" s="101">
        <v>0</v>
      </c>
      <c r="N47" s="98">
        <f t="shared" si="0"/>
        <v>10</v>
      </c>
      <c r="O47" s="99" t="s">
        <v>2457</v>
      </c>
      <c r="P47" s="93"/>
    </row>
    <row r="48" spans="1:16" ht="15.6">
      <c r="A48" s="100" t="s">
        <v>2453</v>
      </c>
      <c r="B48" s="100" t="s">
        <v>2450</v>
      </c>
      <c r="C48" s="98" t="s">
        <v>1103</v>
      </c>
      <c r="D48" s="98" t="s">
        <v>1102</v>
      </c>
      <c r="E48" s="98">
        <v>9</v>
      </c>
      <c r="F48" s="101">
        <v>0</v>
      </c>
      <c r="G48" s="101">
        <v>0</v>
      </c>
      <c r="H48" s="101">
        <v>0</v>
      </c>
      <c r="I48" s="101">
        <v>0</v>
      </c>
      <c r="J48" s="101">
        <v>0</v>
      </c>
      <c r="K48" s="101">
        <v>0</v>
      </c>
      <c r="L48" s="101">
        <v>0</v>
      </c>
      <c r="M48" s="101">
        <v>0</v>
      </c>
      <c r="N48" s="98">
        <f t="shared" si="0"/>
        <v>9</v>
      </c>
      <c r="O48" s="99" t="s">
        <v>2457</v>
      </c>
      <c r="P48" s="93"/>
    </row>
    <row r="49" spans="1:16" ht="15.6">
      <c r="A49" s="100" t="s">
        <v>2453</v>
      </c>
      <c r="B49" s="100" t="s">
        <v>2450</v>
      </c>
      <c r="C49" s="98" t="s">
        <v>614</v>
      </c>
      <c r="D49" s="98" t="s">
        <v>613</v>
      </c>
      <c r="E49" s="98">
        <v>1</v>
      </c>
      <c r="F49" s="101">
        <v>0</v>
      </c>
      <c r="G49" s="101">
        <v>0</v>
      </c>
      <c r="H49" s="101">
        <v>0</v>
      </c>
      <c r="I49" s="101">
        <v>0</v>
      </c>
      <c r="J49" s="101">
        <v>0</v>
      </c>
      <c r="K49" s="101">
        <v>0</v>
      </c>
      <c r="L49" s="101">
        <v>0</v>
      </c>
      <c r="M49" s="101">
        <v>0</v>
      </c>
      <c r="N49" s="98">
        <f t="shared" si="0"/>
        <v>1</v>
      </c>
      <c r="O49" s="99" t="s">
        <v>2457</v>
      </c>
      <c r="P49" s="93"/>
    </row>
    <row r="50" spans="1:16" ht="15.6">
      <c r="A50" s="100" t="s">
        <v>2453</v>
      </c>
      <c r="B50" s="100" t="s">
        <v>2450</v>
      </c>
      <c r="C50" s="98" t="s">
        <v>1107</v>
      </c>
      <c r="D50" s="98" t="s">
        <v>1106</v>
      </c>
      <c r="E50" s="98">
        <v>1</v>
      </c>
      <c r="F50" s="101">
        <v>0</v>
      </c>
      <c r="G50" s="101">
        <v>0</v>
      </c>
      <c r="H50" s="101">
        <v>0</v>
      </c>
      <c r="I50" s="101">
        <v>0</v>
      </c>
      <c r="J50" s="101">
        <v>0</v>
      </c>
      <c r="K50" s="101">
        <v>0</v>
      </c>
      <c r="L50" s="101">
        <v>0</v>
      </c>
      <c r="M50" s="101">
        <v>0</v>
      </c>
      <c r="N50" s="98">
        <f t="shared" si="0"/>
        <v>1</v>
      </c>
      <c r="O50" s="99" t="s">
        <v>2457</v>
      </c>
      <c r="P50" s="93"/>
    </row>
    <row r="51" spans="1:16" ht="15.6">
      <c r="A51" s="100" t="s">
        <v>2453</v>
      </c>
      <c r="B51" s="100" t="s">
        <v>2450</v>
      </c>
      <c r="C51" s="98" t="s">
        <v>1115</v>
      </c>
      <c r="D51" s="98" t="s">
        <v>1114</v>
      </c>
      <c r="E51" s="98">
        <v>7</v>
      </c>
      <c r="F51" s="101">
        <v>0</v>
      </c>
      <c r="G51" s="101">
        <v>0</v>
      </c>
      <c r="H51" s="101">
        <v>0</v>
      </c>
      <c r="I51" s="101">
        <v>0</v>
      </c>
      <c r="J51" s="101">
        <v>0</v>
      </c>
      <c r="K51" s="101">
        <v>0</v>
      </c>
      <c r="L51" s="101">
        <v>0</v>
      </c>
      <c r="M51" s="101">
        <v>0</v>
      </c>
      <c r="N51" s="98">
        <f t="shared" si="0"/>
        <v>7</v>
      </c>
      <c r="O51" s="99" t="s">
        <v>2457</v>
      </c>
      <c r="P51" s="93"/>
    </row>
    <row r="52" spans="1:16" ht="15.6">
      <c r="A52" s="100" t="s">
        <v>2453</v>
      </c>
      <c r="B52" s="100" t="s">
        <v>2450</v>
      </c>
      <c r="C52" s="98" t="s">
        <v>1119</v>
      </c>
      <c r="D52" s="98" t="s">
        <v>1118</v>
      </c>
      <c r="E52" s="98">
        <v>4</v>
      </c>
      <c r="F52" s="101">
        <v>0</v>
      </c>
      <c r="G52" s="101">
        <v>0</v>
      </c>
      <c r="H52" s="101">
        <v>0</v>
      </c>
      <c r="I52" s="101">
        <v>0</v>
      </c>
      <c r="J52" s="101">
        <v>0</v>
      </c>
      <c r="K52" s="101">
        <v>0</v>
      </c>
      <c r="L52" s="101">
        <v>0</v>
      </c>
      <c r="M52" s="101">
        <v>0</v>
      </c>
      <c r="N52" s="98">
        <f t="shared" si="0"/>
        <v>4</v>
      </c>
      <c r="O52" s="99" t="s">
        <v>2457</v>
      </c>
      <c r="P52" s="93"/>
    </row>
    <row r="53" spans="1:16" ht="15.6">
      <c r="A53" s="100" t="s">
        <v>2453</v>
      </c>
      <c r="B53" s="100" t="s">
        <v>2450</v>
      </c>
      <c r="C53" s="98" t="s">
        <v>632</v>
      </c>
      <c r="D53" s="98" t="s">
        <v>631</v>
      </c>
      <c r="E53" s="98">
        <v>7</v>
      </c>
      <c r="F53" s="101">
        <v>0</v>
      </c>
      <c r="G53" s="101">
        <v>0</v>
      </c>
      <c r="H53" s="101">
        <v>0</v>
      </c>
      <c r="I53" s="101">
        <v>0</v>
      </c>
      <c r="J53" s="101">
        <v>0</v>
      </c>
      <c r="K53" s="101">
        <v>0</v>
      </c>
      <c r="L53" s="101">
        <v>0</v>
      </c>
      <c r="M53" s="101">
        <v>0</v>
      </c>
      <c r="N53" s="98">
        <f t="shared" si="0"/>
        <v>7</v>
      </c>
      <c r="O53" s="99" t="s">
        <v>2457</v>
      </c>
      <c r="P53" s="93"/>
    </row>
    <row r="54" spans="1:16" ht="15.6">
      <c r="A54" s="100" t="s">
        <v>2453</v>
      </c>
      <c r="B54" s="100" t="s">
        <v>2450</v>
      </c>
      <c r="C54" s="98" t="s">
        <v>642</v>
      </c>
      <c r="D54" s="98" t="s">
        <v>641</v>
      </c>
      <c r="E54" s="98">
        <v>3</v>
      </c>
      <c r="F54" s="101">
        <v>0</v>
      </c>
      <c r="G54" s="101">
        <v>0</v>
      </c>
      <c r="H54" s="101">
        <v>0</v>
      </c>
      <c r="I54" s="101">
        <v>0</v>
      </c>
      <c r="J54" s="101">
        <v>0</v>
      </c>
      <c r="K54" s="101">
        <v>0</v>
      </c>
      <c r="L54" s="101">
        <v>0</v>
      </c>
      <c r="M54" s="101">
        <v>0</v>
      </c>
      <c r="N54" s="98">
        <f t="shared" si="0"/>
        <v>3</v>
      </c>
      <c r="O54" s="99" t="s">
        <v>2457</v>
      </c>
      <c r="P54" s="93"/>
    </row>
    <row r="55" spans="1:16" ht="15.6">
      <c r="A55" s="100" t="s">
        <v>2453</v>
      </c>
      <c r="B55" s="100" t="s">
        <v>2450</v>
      </c>
      <c r="C55" s="98" t="s">
        <v>1123</v>
      </c>
      <c r="D55" s="98" t="s">
        <v>1122</v>
      </c>
      <c r="E55" s="98">
        <v>5</v>
      </c>
      <c r="F55" s="101">
        <v>0</v>
      </c>
      <c r="G55" s="101">
        <v>0</v>
      </c>
      <c r="H55" s="101">
        <v>0</v>
      </c>
      <c r="I55" s="101">
        <v>0</v>
      </c>
      <c r="J55" s="101">
        <v>0</v>
      </c>
      <c r="K55" s="101">
        <v>0</v>
      </c>
      <c r="L55" s="101">
        <v>0</v>
      </c>
      <c r="M55" s="101">
        <v>0</v>
      </c>
      <c r="N55" s="98">
        <f t="shared" si="0"/>
        <v>5</v>
      </c>
      <c r="O55" s="99" t="s">
        <v>2457</v>
      </c>
      <c r="P55" s="93"/>
    </row>
    <row r="56" spans="1:16" ht="15.6">
      <c r="A56" s="100" t="s">
        <v>2453</v>
      </c>
      <c r="B56" s="100" t="s">
        <v>2450</v>
      </c>
      <c r="C56" s="98" t="s">
        <v>644</v>
      </c>
      <c r="D56" s="98" t="s">
        <v>643</v>
      </c>
      <c r="E56" s="98">
        <v>5</v>
      </c>
      <c r="F56" s="101">
        <v>0</v>
      </c>
      <c r="G56" s="101">
        <v>0</v>
      </c>
      <c r="H56" s="101">
        <v>0</v>
      </c>
      <c r="I56" s="101">
        <v>0</v>
      </c>
      <c r="J56" s="101">
        <v>0</v>
      </c>
      <c r="K56" s="101">
        <v>0</v>
      </c>
      <c r="L56" s="101">
        <v>0</v>
      </c>
      <c r="M56" s="101">
        <v>0</v>
      </c>
      <c r="N56" s="98">
        <f t="shared" si="0"/>
        <v>5</v>
      </c>
      <c r="O56" s="99" t="s">
        <v>2457</v>
      </c>
      <c r="P56" s="93"/>
    </row>
    <row r="57" spans="1:16" ht="15.6">
      <c r="A57" s="100" t="s">
        <v>2453</v>
      </c>
      <c r="B57" s="100" t="s">
        <v>2450</v>
      </c>
      <c r="C57" s="98" t="s">
        <v>1155</v>
      </c>
      <c r="D57" s="98" t="s">
        <v>1154</v>
      </c>
      <c r="E57" s="98">
        <v>8</v>
      </c>
      <c r="F57" s="101">
        <v>0</v>
      </c>
      <c r="G57" s="101">
        <v>0</v>
      </c>
      <c r="H57" s="101">
        <v>0</v>
      </c>
      <c r="I57" s="101">
        <v>0</v>
      </c>
      <c r="J57" s="101">
        <v>0</v>
      </c>
      <c r="K57" s="101">
        <v>0</v>
      </c>
      <c r="L57" s="101">
        <v>0</v>
      </c>
      <c r="M57" s="101">
        <v>0</v>
      </c>
      <c r="N57" s="98">
        <f t="shared" si="0"/>
        <v>8</v>
      </c>
      <c r="O57" s="99" t="s">
        <v>2457</v>
      </c>
      <c r="P57" s="93"/>
    </row>
    <row r="58" spans="1:16" ht="15.6" hidden="1">
      <c r="A58" s="100" t="s">
        <v>2494</v>
      </c>
      <c r="B58" s="100" t="s">
        <v>2445</v>
      </c>
      <c r="C58" s="98" t="s">
        <v>976</v>
      </c>
      <c r="D58" s="98" t="s">
        <v>975</v>
      </c>
      <c r="E58" s="98">
        <v>4</v>
      </c>
      <c r="F58" s="101">
        <v>0</v>
      </c>
      <c r="G58" s="101">
        <v>0</v>
      </c>
      <c r="H58" s="101">
        <v>0</v>
      </c>
      <c r="I58" s="101">
        <v>0</v>
      </c>
      <c r="J58" s="101">
        <v>0</v>
      </c>
      <c r="K58" s="101">
        <v>0</v>
      </c>
      <c r="L58" s="101">
        <v>0</v>
      </c>
      <c r="M58" s="101">
        <v>0</v>
      </c>
      <c r="N58" s="98">
        <f t="shared" si="0"/>
        <v>4</v>
      </c>
      <c r="O58" s="93"/>
      <c r="P58" s="93"/>
    </row>
    <row r="59" spans="1:16" ht="15.6" hidden="1">
      <c r="A59" s="100" t="s">
        <v>2494</v>
      </c>
      <c r="B59" s="100" t="s">
        <v>2445</v>
      </c>
      <c r="C59" s="98" t="s">
        <v>2495</v>
      </c>
      <c r="D59" s="98" t="s">
        <v>2496</v>
      </c>
      <c r="E59" s="98">
        <v>1</v>
      </c>
      <c r="F59" s="101">
        <v>8</v>
      </c>
      <c r="G59" s="101">
        <v>0</v>
      </c>
      <c r="H59" s="101">
        <v>0</v>
      </c>
      <c r="I59" s="101">
        <v>0</v>
      </c>
      <c r="J59" s="101">
        <v>0</v>
      </c>
      <c r="K59" s="101">
        <v>0</v>
      </c>
      <c r="L59" s="101">
        <v>0</v>
      </c>
      <c r="M59" s="101">
        <v>0</v>
      </c>
      <c r="N59" s="98">
        <f t="shared" si="0"/>
        <v>9</v>
      </c>
      <c r="O59" s="93"/>
      <c r="P59" s="93"/>
    </row>
    <row r="60" spans="1:16" ht="15.6" hidden="1">
      <c r="A60" s="100" t="s">
        <v>2494</v>
      </c>
      <c r="B60" s="100" t="s">
        <v>2445</v>
      </c>
      <c r="C60" s="98" t="s">
        <v>978</v>
      </c>
      <c r="D60" s="98" t="s">
        <v>977</v>
      </c>
      <c r="E60" s="98">
        <v>4</v>
      </c>
      <c r="F60" s="101">
        <v>4</v>
      </c>
      <c r="G60" s="101">
        <v>0</v>
      </c>
      <c r="H60" s="101">
        <v>0</v>
      </c>
      <c r="I60" s="101">
        <v>0</v>
      </c>
      <c r="J60" s="101">
        <v>0</v>
      </c>
      <c r="K60" s="101">
        <v>0</v>
      </c>
      <c r="L60" s="101">
        <v>0</v>
      </c>
      <c r="M60" s="101">
        <v>0</v>
      </c>
      <c r="N60" s="98">
        <f t="shared" si="0"/>
        <v>8</v>
      </c>
      <c r="O60" s="93"/>
      <c r="P60" s="93"/>
    </row>
    <row r="61" spans="1:16" ht="15.6" hidden="1">
      <c r="A61" s="100" t="s">
        <v>2494</v>
      </c>
      <c r="B61" s="100" t="s">
        <v>2445</v>
      </c>
      <c r="C61" s="98" t="s">
        <v>924</v>
      </c>
      <c r="D61" s="98" t="s">
        <v>923</v>
      </c>
      <c r="E61" s="98">
        <v>2</v>
      </c>
      <c r="F61" s="101">
        <v>0</v>
      </c>
      <c r="G61" s="101">
        <v>0</v>
      </c>
      <c r="H61" s="101">
        <v>0</v>
      </c>
      <c r="I61" s="101">
        <v>0</v>
      </c>
      <c r="J61" s="101">
        <v>0</v>
      </c>
      <c r="K61" s="101">
        <v>0</v>
      </c>
      <c r="L61" s="101">
        <v>0</v>
      </c>
      <c r="M61" s="101">
        <v>0</v>
      </c>
      <c r="N61" s="98">
        <f t="shared" si="0"/>
        <v>2</v>
      </c>
      <c r="O61" s="93"/>
      <c r="P61" s="93"/>
    </row>
    <row r="62" spans="1:16" ht="15.6" hidden="1">
      <c r="A62" s="100" t="s">
        <v>2494</v>
      </c>
      <c r="B62" s="100" t="s">
        <v>2445</v>
      </c>
      <c r="C62" s="98" t="s">
        <v>2497</v>
      </c>
      <c r="D62" s="98" t="s">
        <v>2498</v>
      </c>
      <c r="E62" s="98">
        <v>0</v>
      </c>
      <c r="F62" s="101">
        <v>1</v>
      </c>
      <c r="G62" s="101">
        <v>0</v>
      </c>
      <c r="H62" s="101">
        <v>0</v>
      </c>
      <c r="I62" s="101">
        <v>0</v>
      </c>
      <c r="J62" s="101">
        <v>0</v>
      </c>
      <c r="K62" s="101">
        <v>0</v>
      </c>
      <c r="L62" s="101">
        <v>0</v>
      </c>
      <c r="M62" s="101">
        <v>0</v>
      </c>
      <c r="N62" s="98">
        <f t="shared" si="0"/>
        <v>1</v>
      </c>
      <c r="O62" s="93"/>
      <c r="P62" s="93"/>
    </row>
    <row r="63" spans="1:16" ht="15.6" hidden="1">
      <c r="A63" s="100" t="s">
        <v>2494</v>
      </c>
      <c r="B63" s="100" t="s">
        <v>2445</v>
      </c>
      <c r="C63" s="98" t="s">
        <v>2499</v>
      </c>
      <c r="D63" s="98" t="s">
        <v>2500</v>
      </c>
      <c r="E63" s="98">
        <v>4</v>
      </c>
      <c r="F63" s="101">
        <v>0</v>
      </c>
      <c r="G63" s="101">
        <v>0</v>
      </c>
      <c r="H63" s="101">
        <v>0</v>
      </c>
      <c r="I63" s="101">
        <v>0</v>
      </c>
      <c r="J63" s="101">
        <v>0</v>
      </c>
      <c r="K63" s="101">
        <v>0</v>
      </c>
      <c r="L63" s="101">
        <v>0</v>
      </c>
      <c r="M63" s="101">
        <v>0</v>
      </c>
      <c r="N63" s="98">
        <f t="shared" si="0"/>
        <v>4</v>
      </c>
      <c r="O63" s="93"/>
      <c r="P63" s="93"/>
    </row>
    <row r="64" spans="1:16" ht="15.6" hidden="1">
      <c r="A64" s="100" t="s">
        <v>2494</v>
      </c>
      <c r="B64" s="100" t="s">
        <v>2445</v>
      </c>
      <c r="C64" s="98" t="s">
        <v>2501</v>
      </c>
      <c r="D64" s="98" t="s">
        <v>2502</v>
      </c>
      <c r="E64" s="98">
        <v>0</v>
      </c>
      <c r="F64" s="101">
        <v>7</v>
      </c>
      <c r="G64" s="101">
        <v>0</v>
      </c>
      <c r="H64" s="101">
        <v>0</v>
      </c>
      <c r="I64" s="101">
        <v>0</v>
      </c>
      <c r="J64" s="101">
        <v>0</v>
      </c>
      <c r="K64" s="101">
        <v>0</v>
      </c>
      <c r="L64" s="101">
        <v>0</v>
      </c>
      <c r="M64" s="101">
        <v>0</v>
      </c>
      <c r="N64" s="98">
        <f t="shared" si="0"/>
        <v>7</v>
      </c>
      <c r="O64" s="93"/>
      <c r="P64" s="93"/>
    </row>
    <row r="65" spans="1:16" ht="15.6" hidden="1">
      <c r="A65" s="100" t="s">
        <v>2494</v>
      </c>
      <c r="B65" s="100" t="s">
        <v>2450</v>
      </c>
      <c r="C65" s="98" t="s">
        <v>784</v>
      </c>
      <c r="D65" s="98" t="s">
        <v>855</v>
      </c>
      <c r="E65" s="98">
        <v>4</v>
      </c>
      <c r="F65" s="101">
        <v>0</v>
      </c>
      <c r="G65" s="101">
        <v>0</v>
      </c>
      <c r="H65" s="101">
        <v>0</v>
      </c>
      <c r="I65" s="101">
        <v>0</v>
      </c>
      <c r="J65" s="101">
        <v>0</v>
      </c>
      <c r="K65" s="101">
        <v>0</v>
      </c>
      <c r="L65" s="101">
        <v>0</v>
      </c>
      <c r="M65" s="101">
        <v>0</v>
      </c>
      <c r="N65" s="98">
        <f t="shared" si="0"/>
        <v>4</v>
      </c>
      <c r="O65" s="99" t="s">
        <v>2457</v>
      </c>
      <c r="P65" s="93"/>
    </row>
    <row r="66" spans="1:16" ht="15.6" hidden="1">
      <c r="A66" s="100" t="s">
        <v>2494</v>
      </c>
      <c r="B66" s="100" t="s">
        <v>2450</v>
      </c>
      <c r="C66" s="98" t="s">
        <v>828</v>
      </c>
      <c r="D66" s="98" t="s">
        <v>827</v>
      </c>
      <c r="E66" s="98">
        <v>1</v>
      </c>
      <c r="F66" s="101">
        <v>0</v>
      </c>
      <c r="G66" s="101">
        <v>0</v>
      </c>
      <c r="H66" s="101">
        <v>0</v>
      </c>
      <c r="I66" s="101">
        <v>0</v>
      </c>
      <c r="J66" s="101">
        <v>0</v>
      </c>
      <c r="K66" s="101">
        <v>0</v>
      </c>
      <c r="L66" s="101">
        <v>0</v>
      </c>
      <c r="M66" s="101">
        <v>0</v>
      </c>
      <c r="N66" s="98">
        <f t="shared" si="0"/>
        <v>1</v>
      </c>
      <c r="O66" s="99" t="s">
        <v>2457</v>
      </c>
      <c r="P66" s="93"/>
    </row>
    <row r="67" spans="1:16" ht="15.6" hidden="1">
      <c r="A67" s="100" t="s">
        <v>2494</v>
      </c>
      <c r="B67" s="100" t="s">
        <v>2450</v>
      </c>
      <c r="C67" s="98" t="s">
        <v>837</v>
      </c>
      <c r="D67" s="98" t="s">
        <v>836</v>
      </c>
      <c r="E67" s="98">
        <v>5</v>
      </c>
      <c r="F67" s="101">
        <v>0</v>
      </c>
      <c r="G67" s="101">
        <v>0</v>
      </c>
      <c r="H67" s="101">
        <v>0</v>
      </c>
      <c r="I67" s="101">
        <v>0</v>
      </c>
      <c r="J67" s="101">
        <v>0</v>
      </c>
      <c r="K67" s="101">
        <v>0</v>
      </c>
      <c r="L67" s="101">
        <v>0</v>
      </c>
      <c r="M67" s="101">
        <v>0</v>
      </c>
      <c r="N67" s="98">
        <f t="shared" ref="N67:N130" si="1">SUM(E67:M67)</f>
        <v>5</v>
      </c>
      <c r="O67" s="99" t="s">
        <v>2457</v>
      </c>
      <c r="P67" s="93"/>
    </row>
    <row r="68" spans="1:16" ht="15.6" hidden="1">
      <c r="A68" s="100" t="s">
        <v>2494</v>
      </c>
      <c r="B68" s="100" t="s">
        <v>2450</v>
      </c>
      <c r="C68" s="98" t="s">
        <v>774</v>
      </c>
      <c r="D68" s="98" t="s">
        <v>773</v>
      </c>
      <c r="E68" s="98">
        <v>1</v>
      </c>
      <c r="F68" s="101">
        <v>0</v>
      </c>
      <c r="G68" s="101">
        <v>0</v>
      </c>
      <c r="H68" s="101">
        <v>0</v>
      </c>
      <c r="I68" s="101">
        <v>0</v>
      </c>
      <c r="J68" s="101">
        <v>0</v>
      </c>
      <c r="K68" s="101">
        <v>0</v>
      </c>
      <c r="L68" s="101">
        <v>0</v>
      </c>
      <c r="M68" s="101">
        <v>0</v>
      </c>
      <c r="N68" s="98">
        <f t="shared" si="1"/>
        <v>1</v>
      </c>
      <c r="O68" s="99" t="s">
        <v>2457</v>
      </c>
      <c r="P68" s="93"/>
    </row>
    <row r="69" spans="1:16" ht="15.6" hidden="1">
      <c r="A69" s="100" t="s">
        <v>2494</v>
      </c>
      <c r="B69" s="100" t="s">
        <v>2450</v>
      </c>
      <c r="C69" s="98" t="s">
        <v>774</v>
      </c>
      <c r="D69" s="98" t="s">
        <v>790</v>
      </c>
      <c r="E69" s="98">
        <v>1</v>
      </c>
      <c r="F69" s="101">
        <v>0</v>
      </c>
      <c r="G69" s="101">
        <v>0</v>
      </c>
      <c r="H69" s="101">
        <v>0</v>
      </c>
      <c r="I69" s="101">
        <v>0</v>
      </c>
      <c r="J69" s="101">
        <v>0</v>
      </c>
      <c r="K69" s="101">
        <v>0</v>
      </c>
      <c r="L69" s="101">
        <v>0</v>
      </c>
      <c r="M69" s="101">
        <v>0</v>
      </c>
      <c r="N69" s="98">
        <f t="shared" si="1"/>
        <v>1</v>
      </c>
      <c r="O69" s="99" t="s">
        <v>2457</v>
      </c>
      <c r="P69" s="93"/>
    </row>
    <row r="70" spans="1:16" ht="15.6" hidden="1">
      <c r="A70" s="100" t="s">
        <v>2494</v>
      </c>
      <c r="B70" s="100" t="s">
        <v>2450</v>
      </c>
      <c r="C70" s="98" t="s">
        <v>795</v>
      </c>
      <c r="D70" s="98" t="s">
        <v>870</v>
      </c>
      <c r="E70" s="98">
        <v>6</v>
      </c>
      <c r="F70" s="101">
        <v>0</v>
      </c>
      <c r="G70" s="101">
        <v>0</v>
      </c>
      <c r="H70" s="101">
        <v>0</v>
      </c>
      <c r="I70" s="101">
        <v>0</v>
      </c>
      <c r="J70" s="101">
        <v>0</v>
      </c>
      <c r="K70" s="101">
        <v>0</v>
      </c>
      <c r="L70" s="101">
        <v>0</v>
      </c>
      <c r="M70" s="101">
        <v>0</v>
      </c>
      <c r="N70" s="98">
        <f t="shared" si="1"/>
        <v>6</v>
      </c>
      <c r="O70" s="99" t="s">
        <v>2457</v>
      </c>
      <c r="P70" s="93"/>
    </row>
    <row r="71" spans="1:16" ht="15.6" hidden="1">
      <c r="A71" s="100" t="s">
        <v>2494</v>
      </c>
      <c r="B71" s="100" t="s">
        <v>2450</v>
      </c>
      <c r="C71" s="98" t="s">
        <v>800</v>
      </c>
      <c r="D71" s="98" t="s">
        <v>877</v>
      </c>
      <c r="E71" s="98">
        <v>8</v>
      </c>
      <c r="F71" s="101">
        <v>0</v>
      </c>
      <c r="G71" s="101">
        <v>0</v>
      </c>
      <c r="H71" s="101">
        <v>0</v>
      </c>
      <c r="I71" s="101">
        <v>0</v>
      </c>
      <c r="J71" s="101">
        <v>0</v>
      </c>
      <c r="K71" s="101">
        <v>0</v>
      </c>
      <c r="L71" s="101">
        <v>0</v>
      </c>
      <c r="M71" s="101">
        <v>0</v>
      </c>
      <c r="N71" s="98">
        <f t="shared" si="1"/>
        <v>8</v>
      </c>
      <c r="O71" s="99" t="s">
        <v>2457</v>
      </c>
      <c r="P71" s="93"/>
    </row>
    <row r="72" spans="1:16" ht="15.6" hidden="1">
      <c r="A72" s="100" t="s">
        <v>2494</v>
      </c>
      <c r="B72" s="100" t="s">
        <v>2450</v>
      </c>
      <c r="C72" s="98" t="s">
        <v>882</v>
      </c>
      <c r="D72" s="98" t="s">
        <v>881</v>
      </c>
      <c r="E72" s="98">
        <v>2</v>
      </c>
      <c r="F72" s="101">
        <v>0</v>
      </c>
      <c r="G72" s="101">
        <v>0</v>
      </c>
      <c r="H72" s="101">
        <v>0</v>
      </c>
      <c r="I72" s="101">
        <v>0</v>
      </c>
      <c r="J72" s="101">
        <v>0</v>
      </c>
      <c r="K72" s="101">
        <v>0</v>
      </c>
      <c r="L72" s="101">
        <v>0</v>
      </c>
      <c r="M72" s="101">
        <v>0</v>
      </c>
      <c r="N72" s="98">
        <f t="shared" si="1"/>
        <v>2</v>
      </c>
      <c r="O72" s="99" t="s">
        <v>2457</v>
      </c>
      <c r="P72" s="93"/>
    </row>
    <row r="73" spans="1:16" ht="15.6" hidden="1">
      <c r="A73" s="100" t="s">
        <v>2494</v>
      </c>
      <c r="B73" s="100" t="s">
        <v>2450</v>
      </c>
      <c r="C73" s="98" t="s">
        <v>2503</v>
      </c>
      <c r="D73" s="98" t="s">
        <v>2504</v>
      </c>
      <c r="E73" s="98">
        <v>1</v>
      </c>
      <c r="F73" s="101">
        <v>0</v>
      </c>
      <c r="G73" s="101">
        <v>0</v>
      </c>
      <c r="H73" s="101">
        <v>0</v>
      </c>
      <c r="I73" s="101">
        <v>0</v>
      </c>
      <c r="J73" s="101">
        <v>0</v>
      </c>
      <c r="K73" s="101">
        <v>0</v>
      </c>
      <c r="L73" s="101">
        <v>0</v>
      </c>
      <c r="M73" s="101">
        <v>0</v>
      </c>
      <c r="N73" s="98">
        <f t="shared" si="1"/>
        <v>1</v>
      </c>
      <c r="O73" s="99" t="s">
        <v>2457</v>
      </c>
      <c r="P73" s="93"/>
    </row>
    <row r="74" spans="1:16" ht="15.6" hidden="1">
      <c r="A74" s="100" t="s">
        <v>2494</v>
      </c>
      <c r="B74" s="100" t="s">
        <v>2450</v>
      </c>
      <c r="C74" s="98" t="s">
        <v>1066</v>
      </c>
      <c r="D74" s="98" t="s">
        <v>1065</v>
      </c>
      <c r="E74" s="98">
        <v>5</v>
      </c>
      <c r="F74" s="101">
        <v>0</v>
      </c>
      <c r="G74" s="101">
        <v>0</v>
      </c>
      <c r="H74" s="101">
        <v>0</v>
      </c>
      <c r="I74" s="101">
        <v>0</v>
      </c>
      <c r="J74" s="101">
        <v>0</v>
      </c>
      <c r="K74" s="101">
        <v>0</v>
      </c>
      <c r="L74" s="101">
        <v>0</v>
      </c>
      <c r="M74" s="101">
        <v>0</v>
      </c>
      <c r="N74" s="98">
        <f t="shared" si="1"/>
        <v>5</v>
      </c>
      <c r="O74" s="93"/>
      <c r="P74" s="93"/>
    </row>
    <row r="75" spans="1:16" ht="15.6" hidden="1">
      <c r="A75" s="100" t="s">
        <v>2494</v>
      </c>
      <c r="B75" s="100" t="s">
        <v>2450</v>
      </c>
      <c r="C75" s="98" t="s">
        <v>296</v>
      </c>
      <c r="D75" s="98" t="s">
        <v>295</v>
      </c>
      <c r="E75" s="98">
        <v>6</v>
      </c>
      <c r="F75" s="101">
        <v>0</v>
      </c>
      <c r="G75" s="101">
        <v>0</v>
      </c>
      <c r="H75" s="101">
        <v>0</v>
      </c>
      <c r="I75" s="101">
        <v>0</v>
      </c>
      <c r="J75" s="101">
        <v>0</v>
      </c>
      <c r="K75" s="101">
        <v>0</v>
      </c>
      <c r="L75" s="101">
        <v>0</v>
      </c>
      <c r="M75" s="101">
        <v>0</v>
      </c>
      <c r="N75" s="98">
        <f t="shared" si="1"/>
        <v>6</v>
      </c>
      <c r="O75" s="93"/>
      <c r="P75" s="93"/>
    </row>
    <row r="76" spans="1:16" ht="15.6" hidden="1">
      <c r="A76" s="100" t="s">
        <v>2494</v>
      </c>
      <c r="B76" s="100" t="s">
        <v>2450</v>
      </c>
      <c r="C76" s="98" t="s">
        <v>1062</v>
      </c>
      <c r="D76" s="98" t="s">
        <v>1061</v>
      </c>
      <c r="E76" s="98">
        <v>2</v>
      </c>
      <c r="F76" s="101">
        <v>0</v>
      </c>
      <c r="G76" s="101">
        <v>0</v>
      </c>
      <c r="H76" s="101">
        <v>0</v>
      </c>
      <c r="I76" s="101">
        <v>0</v>
      </c>
      <c r="J76" s="101">
        <v>0</v>
      </c>
      <c r="K76" s="101">
        <v>0</v>
      </c>
      <c r="L76" s="101">
        <v>0</v>
      </c>
      <c r="M76" s="101">
        <v>0</v>
      </c>
      <c r="N76" s="98">
        <f t="shared" si="1"/>
        <v>2</v>
      </c>
      <c r="O76" s="93"/>
      <c r="P76" s="93"/>
    </row>
    <row r="77" spans="1:16" ht="15.6" hidden="1">
      <c r="A77" s="100" t="s">
        <v>2494</v>
      </c>
      <c r="B77" s="100" t="s">
        <v>2450</v>
      </c>
      <c r="C77" s="98" t="s">
        <v>1092</v>
      </c>
      <c r="D77" s="98" t="s">
        <v>1091</v>
      </c>
      <c r="E77" s="98">
        <v>7</v>
      </c>
      <c r="F77" s="101">
        <v>0</v>
      </c>
      <c r="G77" s="101">
        <v>0</v>
      </c>
      <c r="H77" s="101">
        <v>0</v>
      </c>
      <c r="I77" s="101">
        <v>0</v>
      </c>
      <c r="J77" s="101">
        <v>0</v>
      </c>
      <c r="K77" s="101">
        <v>0</v>
      </c>
      <c r="L77" s="101">
        <v>0</v>
      </c>
      <c r="M77" s="101">
        <v>0</v>
      </c>
      <c r="N77" s="98">
        <f t="shared" si="1"/>
        <v>7</v>
      </c>
      <c r="O77" s="93"/>
      <c r="P77" s="93"/>
    </row>
    <row r="78" spans="1:16" ht="15.6" hidden="1">
      <c r="A78" s="92" t="s">
        <v>2444</v>
      </c>
      <c r="B78" s="92" t="s">
        <v>2505</v>
      </c>
      <c r="C78" s="93" t="s">
        <v>1476</v>
      </c>
      <c r="D78" s="93" t="s">
        <v>1475</v>
      </c>
      <c r="E78" s="93">
        <v>0</v>
      </c>
      <c r="F78" s="94">
        <v>0</v>
      </c>
      <c r="G78" s="94">
        <v>0</v>
      </c>
      <c r="H78" s="94">
        <v>0</v>
      </c>
      <c r="I78" s="94">
        <v>0</v>
      </c>
      <c r="J78" s="94">
        <v>0</v>
      </c>
      <c r="K78" s="94">
        <v>0</v>
      </c>
      <c r="L78" s="94">
        <v>0</v>
      </c>
      <c r="M78" s="94">
        <v>360</v>
      </c>
      <c r="N78" s="93">
        <f t="shared" si="1"/>
        <v>360</v>
      </c>
      <c r="O78" s="93"/>
      <c r="P78" s="93"/>
    </row>
    <row r="79" spans="1:16" ht="15.6" hidden="1">
      <c r="A79" s="92" t="s">
        <v>2444</v>
      </c>
      <c r="B79" s="92" t="s">
        <v>2505</v>
      </c>
      <c r="C79" s="93" t="s">
        <v>1465</v>
      </c>
      <c r="D79" s="93" t="s">
        <v>1464</v>
      </c>
      <c r="E79" s="93">
        <v>0</v>
      </c>
      <c r="F79" s="94">
        <v>0</v>
      </c>
      <c r="G79" s="94">
        <v>0</v>
      </c>
      <c r="H79" s="94">
        <v>0</v>
      </c>
      <c r="I79" s="94">
        <v>0</v>
      </c>
      <c r="J79" s="94">
        <v>0</v>
      </c>
      <c r="K79" s="94">
        <v>0</v>
      </c>
      <c r="L79" s="94">
        <v>0</v>
      </c>
      <c r="M79" s="94">
        <v>642</v>
      </c>
      <c r="N79" s="93">
        <f t="shared" si="1"/>
        <v>642</v>
      </c>
      <c r="O79" s="93"/>
      <c r="P79" s="93"/>
    </row>
    <row r="80" spans="1:16" ht="15.6" hidden="1">
      <c r="A80" s="92" t="s">
        <v>2444</v>
      </c>
      <c r="B80" s="92" t="s">
        <v>2505</v>
      </c>
      <c r="C80" s="93" t="s">
        <v>1484</v>
      </c>
      <c r="D80" s="93" t="s">
        <v>1483</v>
      </c>
      <c r="E80" s="93">
        <v>0</v>
      </c>
      <c r="F80" s="94">
        <v>0</v>
      </c>
      <c r="G80" s="94">
        <v>0</v>
      </c>
      <c r="H80" s="94">
        <v>0</v>
      </c>
      <c r="I80" s="94">
        <v>0</v>
      </c>
      <c r="J80" s="94">
        <v>0</v>
      </c>
      <c r="K80" s="94">
        <v>0</v>
      </c>
      <c r="L80" s="94">
        <v>0</v>
      </c>
      <c r="M80" s="94">
        <v>144</v>
      </c>
      <c r="N80" s="93">
        <f t="shared" si="1"/>
        <v>144</v>
      </c>
      <c r="O80" s="93"/>
      <c r="P80" s="93"/>
    </row>
    <row r="81" spans="1:16" ht="15.6" hidden="1">
      <c r="A81" s="92" t="s">
        <v>2444</v>
      </c>
      <c r="B81" s="92" t="s">
        <v>2505</v>
      </c>
      <c r="C81" s="93" t="s">
        <v>1587</v>
      </c>
      <c r="D81" s="93" t="s">
        <v>1586</v>
      </c>
      <c r="E81" s="93">
        <v>1826</v>
      </c>
      <c r="F81" s="94">
        <v>1413</v>
      </c>
      <c r="G81" s="94">
        <v>0</v>
      </c>
      <c r="H81" s="94">
        <v>0</v>
      </c>
      <c r="I81" s="94">
        <v>648</v>
      </c>
      <c r="J81" s="94">
        <v>0</v>
      </c>
      <c r="K81" s="94">
        <v>0</v>
      </c>
      <c r="L81" s="94">
        <v>0</v>
      </c>
      <c r="M81" s="94">
        <v>769</v>
      </c>
      <c r="N81" s="93">
        <f t="shared" si="1"/>
        <v>4656</v>
      </c>
      <c r="O81" s="93"/>
      <c r="P81" s="93"/>
    </row>
    <row r="82" spans="1:16" ht="15.6" hidden="1">
      <c r="A82" s="92" t="s">
        <v>2444</v>
      </c>
      <c r="B82" s="92" t="s">
        <v>2506</v>
      </c>
      <c r="C82" s="93" t="s">
        <v>2507</v>
      </c>
      <c r="D82" s="93" t="s">
        <v>2508</v>
      </c>
      <c r="E82" s="93">
        <v>0</v>
      </c>
      <c r="F82" s="94">
        <v>0</v>
      </c>
      <c r="G82" s="94">
        <v>0</v>
      </c>
      <c r="H82" s="94">
        <v>0</v>
      </c>
      <c r="I82" s="94">
        <v>0</v>
      </c>
      <c r="J82" s="94">
        <v>0</v>
      </c>
      <c r="K82" s="94">
        <v>0</v>
      </c>
      <c r="L82" s="94">
        <v>45</v>
      </c>
      <c r="M82" s="94">
        <v>0</v>
      </c>
      <c r="N82" s="93">
        <f t="shared" si="1"/>
        <v>45</v>
      </c>
      <c r="O82" s="93"/>
      <c r="P82" s="93"/>
    </row>
    <row r="83" spans="1:16" ht="15.6" hidden="1">
      <c r="A83" s="92" t="s">
        <v>2444</v>
      </c>
      <c r="B83" s="92" t="s">
        <v>2509</v>
      </c>
      <c r="C83" s="93" t="s">
        <v>1628</v>
      </c>
      <c r="D83" s="93" t="s">
        <v>1627</v>
      </c>
      <c r="E83" s="93">
        <v>48</v>
      </c>
      <c r="F83" s="94">
        <v>0</v>
      </c>
      <c r="G83" s="94">
        <v>0</v>
      </c>
      <c r="H83" s="94">
        <v>0</v>
      </c>
      <c r="I83" s="94">
        <v>0</v>
      </c>
      <c r="J83" s="94">
        <v>0</v>
      </c>
      <c r="K83" s="94">
        <v>0</v>
      </c>
      <c r="L83" s="94">
        <v>0</v>
      </c>
      <c r="M83" s="94">
        <v>0</v>
      </c>
      <c r="N83" s="93">
        <f t="shared" si="1"/>
        <v>48</v>
      </c>
      <c r="O83" s="93"/>
      <c r="P83" s="93"/>
    </row>
    <row r="84" spans="1:16" ht="15.6" hidden="1">
      <c r="A84" s="92" t="s">
        <v>2444</v>
      </c>
      <c r="B84" s="92" t="s">
        <v>2509</v>
      </c>
      <c r="C84" s="93" t="s">
        <v>1645</v>
      </c>
      <c r="D84" s="93" t="s">
        <v>1644</v>
      </c>
      <c r="E84" s="93">
        <v>177</v>
      </c>
      <c r="F84" s="94">
        <v>0</v>
      </c>
      <c r="G84" s="94">
        <v>0</v>
      </c>
      <c r="H84" s="94">
        <v>0</v>
      </c>
      <c r="I84" s="94">
        <v>0</v>
      </c>
      <c r="J84" s="94">
        <v>0</v>
      </c>
      <c r="K84" s="94">
        <v>0</v>
      </c>
      <c r="L84" s="94">
        <v>0</v>
      </c>
      <c r="M84" s="94">
        <v>0</v>
      </c>
      <c r="N84" s="93">
        <f t="shared" si="1"/>
        <v>177</v>
      </c>
      <c r="O84" s="93"/>
      <c r="P84" s="93"/>
    </row>
    <row r="85" spans="1:16" ht="15.6" hidden="1">
      <c r="A85" s="92" t="s">
        <v>2444</v>
      </c>
      <c r="B85" s="92" t="s">
        <v>2445</v>
      </c>
      <c r="C85" s="93" t="s">
        <v>1209</v>
      </c>
      <c r="D85" s="93" t="s">
        <v>1208</v>
      </c>
      <c r="E85" s="93">
        <v>51</v>
      </c>
      <c r="F85" s="94">
        <v>0</v>
      </c>
      <c r="G85" s="94">
        <v>0</v>
      </c>
      <c r="H85" s="94">
        <v>0</v>
      </c>
      <c r="I85" s="94">
        <v>0</v>
      </c>
      <c r="J85" s="94">
        <v>0</v>
      </c>
      <c r="K85" s="94">
        <v>0</v>
      </c>
      <c r="L85" s="94">
        <v>0</v>
      </c>
      <c r="M85" s="94">
        <v>0</v>
      </c>
      <c r="N85" s="93">
        <f t="shared" si="1"/>
        <v>51</v>
      </c>
      <c r="O85" s="93"/>
      <c r="P85" s="93"/>
    </row>
    <row r="86" spans="1:16" ht="15.6" hidden="1">
      <c r="A86" s="92" t="s">
        <v>2444</v>
      </c>
      <c r="B86" s="92" t="s">
        <v>2445</v>
      </c>
      <c r="C86" s="93" t="s">
        <v>1231</v>
      </c>
      <c r="D86" s="93" t="s">
        <v>1230</v>
      </c>
      <c r="E86" s="93">
        <v>50</v>
      </c>
      <c r="F86" s="94">
        <v>0</v>
      </c>
      <c r="G86" s="94">
        <v>0</v>
      </c>
      <c r="H86" s="94">
        <v>0</v>
      </c>
      <c r="I86" s="94">
        <v>0</v>
      </c>
      <c r="J86" s="94">
        <v>0</v>
      </c>
      <c r="K86" s="94">
        <v>0</v>
      </c>
      <c r="L86" s="94">
        <v>0</v>
      </c>
      <c r="M86" s="94">
        <v>0</v>
      </c>
      <c r="N86" s="93">
        <f t="shared" si="1"/>
        <v>50</v>
      </c>
      <c r="O86" s="93"/>
      <c r="P86" s="93"/>
    </row>
    <row r="87" spans="1:16" ht="15.6" hidden="1">
      <c r="A87" s="92" t="s">
        <v>2444</v>
      </c>
      <c r="B87" s="92" t="s">
        <v>2445</v>
      </c>
      <c r="C87" s="93" t="s">
        <v>2451</v>
      </c>
      <c r="D87" s="93" t="s">
        <v>2452</v>
      </c>
      <c r="E87" s="93">
        <v>25</v>
      </c>
      <c r="F87" s="94">
        <v>0</v>
      </c>
      <c r="G87" s="94">
        <v>0</v>
      </c>
      <c r="H87" s="94">
        <v>0</v>
      </c>
      <c r="I87" s="94">
        <v>0</v>
      </c>
      <c r="J87" s="94">
        <v>0</v>
      </c>
      <c r="K87" s="94">
        <v>0</v>
      </c>
      <c r="L87" s="94">
        <v>0</v>
      </c>
      <c r="M87" s="94">
        <v>0</v>
      </c>
      <c r="N87" s="93">
        <f t="shared" si="1"/>
        <v>25</v>
      </c>
      <c r="O87" s="93"/>
      <c r="P87" s="93"/>
    </row>
    <row r="88" spans="1:16" ht="15.6" hidden="1">
      <c r="A88" s="92" t="s">
        <v>2444</v>
      </c>
      <c r="B88" s="92" t="s">
        <v>2445</v>
      </c>
      <c r="C88" s="93" t="s">
        <v>1958</v>
      </c>
      <c r="D88" s="93" t="s">
        <v>1957</v>
      </c>
      <c r="E88" s="93">
        <v>19</v>
      </c>
      <c r="F88" s="94">
        <v>0</v>
      </c>
      <c r="G88" s="94">
        <v>0</v>
      </c>
      <c r="H88" s="94">
        <v>0</v>
      </c>
      <c r="I88" s="94">
        <v>0</v>
      </c>
      <c r="J88" s="94">
        <v>0</v>
      </c>
      <c r="K88" s="94">
        <v>0</v>
      </c>
      <c r="L88" s="94">
        <v>0</v>
      </c>
      <c r="M88" s="94">
        <v>0</v>
      </c>
      <c r="N88" s="93">
        <f t="shared" si="1"/>
        <v>19</v>
      </c>
      <c r="O88" s="93"/>
      <c r="P88" s="93"/>
    </row>
    <row r="89" spans="1:16" ht="15.6" hidden="1">
      <c r="A89" s="92" t="s">
        <v>2444</v>
      </c>
      <c r="B89" s="92" t="s">
        <v>2445</v>
      </c>
      <c r="C89" s="93" t="s">
        <v>1975</v>
      </c>
      <c r="D89" s="93" t="s">
        <v>1974</v>
      </c>
      <c r="E89" s="93">
        <v>55</v>
      </c>
      <c r="F89" s="94">
        <v>0</v>
      </c>
      <c r="G89" s="94">
        <v>0</v>
      </c>
      <c r="H89" s="94">
        <v>0</v>
      </c>
      <c r="I89" s="94">
        <v>0</v>
      </c>
      <c r="J89" s="94">
        <v>0</v>
      </c>
      <c r="K89" s="94">
        <v>0</v>
      </c>
      <c r="L89" s="94">
        <v>0</v>
      </c>
      <c r="M89" s="94">
        <v>0</v>
      </c>
      <c r="N89" s="93">
        <f t="shared" si="1"/>
        <v>55</v>
      </c>
      <c r="O89" s="93"/>
      <c r="P89" s="93"/>
    </row>
    <row r="90" spans="1:16" ht="15.6" hidden="1">
      <c r="A90" s="92" t="s">
        <v>2444</v>
      </c>
      <c r="B90" s="92" t="s">
        <v>2445</v>
      </c>
      <c r="C90" s="93" t="s">
        <v>1979</v>
      </c>
      <c r="D90" s="93" t="s">
        <v>1978</v>
      </c>
      <c r="E90" s="93">
        <v>19</v>
      </c>
      <c r="F90" s="94">
        <v>0</v>
      </c>
      <c r="G90" s="94">
        <v>0</v>
      </c>
      <c r="H90" s="94">
        <v>0</v>
      </c>
      <c r="I90" s="94">
        <v>0</v>
      </c>
      <c r="J90" s="94">
        <v>0</v>
      </c>
      <c r="K90" s="94">
        <v>0</v>
      </c>
      <c r="L90" s="94">
        <v>0</v>
      </c>
      <c r="M90" s="94">
        <v>0</v>
      </c>
      <c r="N90" s="93">
        <f t="shared" si="1"/>
        <v>19</v>
      </c>
      <c r="O90" s="93"/>
      <c r="P90" s="93"/>
    </row>
    <row r="91" spans="1:16" ht="15.6" hidden="1">
      <c r="A91" s="92" t="s">
        <v>2444</v>
      </c>
      <c r="B91" s="92" t="s">
        <v>2445</v>
      </c>
      <c r="C91" s="93" t="s">
        <v>1983</v>
      </c>
      <c r="D91" s="93" t="s">
        <v>1982</v>
      </c>
      <c r="E91" s="93">
        <v>26</v>
      </c>
      <c r="F91" s="94">
        <v>6</v>
      </c>
      <c r="G91" s="94">
        <v>0</v>
      </c>
      <c r="H91" s="94">
        <v>0</v>
      </c>
      <c r="I91" s="94">
        <v>0</v>
      </c>
      <c r="J91" s="94">
        <v>0</v>
      </c>
      <c r="K91" s="94">
        <v>0</v>
      </c>
      <c r="L91" s="94">
        <v>0</v>
      </c>
      <c r="M91" s="94">
        <v>0</v>
      </c>
      <c r="N91" s="93">
        <f t="shared" si="1"/>
        <v>32</v>
      </c>
      <c r="O91" s="93"/>
      <c r="P91" s="93"/>
    </row>
    <row r="92" spans="1:16" ht="15.6" hidden="1">
      <c r="A92" s="92" t="s">
        <v>2444</v>
      </c>
      <c r="B92" s="92" t="s">
        <v>2445</v>
      </c>
      <c r="C92" s="93" t="s">
        <v>1996</v>
      </c>
      <c r="D92" s="93" t="s">
        <v>1995</v>
      </c>
      <c r="E92" s="93">
        <v>0</v>
      </c>
      <c r="F92" s="94">
        <v>144</v>
      </c>
      <c r="G92" s="94">
        <v>36</v>
      </c>
      <c r="H92" s="94">
        <v>0</v>
      </c>
      <c r="I92" s="94">
        <v>36</v>
      </c>
      <c r="J92" s="94">
        <v>0</v>
      </c>
      <c r="K92" s="94">
        <v>0</v>
      </c>
      <c r="L92" s="94">
        <v>0</v>
      </c>
      <c r="M92" s="94">
        <v>0</v>
      </c>
      <c r="N92" s="93">
        <f t="shared" si="1"/>
        <v>216</v>
      </c>
      <c r="O92" s="93"/>
      <c r="P92" s="93"/>
    </row>
    <row r="93" spans="1:16" ht="15.6" hidden="1">
      <c r="A93" s="92" t="s">
        <v>2444</v>
      </c>
      <c r="B93" s="92" t="s">
        <v>2445</v>
      </c>
      <c r="C93" s="93" t="s">
        <v>1989</v>
      </c>
      <c r="D93" s="93" t="s">
        <v>1988</v>
      </c>
      <c r="E93" s="93">
        <v>35</v>
      </c>
      <c r="F93" s="94">
        <v>48</v>
      </c>
      <c r="G93" s="94">
        <v>0</v>
      </c>
      <c r="H93" s="94">
        <v>0</v>
      </c>
      <c r="I93" s="94">
        <v>0</v>
      </c>
      <c r="J93" s="94">
        <v>0</v>
      </c>
      <c r="K93" s="94">
        <v>0</v>
      </c>
      <c r="L93" s="94">
        <v>0</v>
      </c>
      <c r="M93" s="94">
        <v>0</v>
      </c>
      <c r="N93" s="93">
        <f t="shared" si="1"/>
        <v>83</v>
      </c>
      <c r="O93" s="93"/>
      <c r="P93" s="93"/>
    </row>
    <row r="94" spans="1:16" ht="15.6" hidden="1">
      <c r="A94" s="92" t="s">
        <v>2444</v>
      </c>
      <c r="B94" s="92" t="s">
        <v>2445</v>
      </c>
      <c r="C94" s="93" t="s">
        <v>1998</v>
      </c>
      <c r="D94" s="93" t="s">
        <v>1997</v>
      </c>
      <c r="E94" s="93">
        <v>-3</v>
      </c>
      <c r="F94" s="94">
        <v>131</v>
      </c>
      <c r="G94" s="94">
        <v>54</v>
      </c>
      <c r="H94" s="94">
        <v>0</v>
      </c>
      <c r="I94" s="94">
        <v>72</v>
      </c>
      <c r="J94" s="94">
        <v>0</v>
      </c>
      <c r="K94" s="94">
        <v>36</v>
      </c>
      <c r="L94" s="94">
        <v>0</v>
      </c>
      <c r="M94" s="94">
        <v>1340</v>
      </c>
      <c r="N94" s="93">
        <f t="shared" si="1"/>
        <v>1630</v>
      </c>
      <c r="O94" s="93"/>
      <c r="P94" s="93"/>
    </row>
    <row r="95" spans="1:16" ht="15.6" hidden="1">
      <c r="A95" s="92" t="s">
        <v>2444</v>
      </c>
      <c r="B95" s="92" t="s">
        <v>2445</v>
      </c>
      <c r="C95" s="93" t="s">
        <v>2000</v>
      </c>
      <c r="D95" s="93" t="s">
        <v>1999</v>
      </c>
      <c r="E95" s="93">
        <v>0</v>
      </c>
      <c r="F95" s="94">
        <v>30</v>
      </c>
      <c r="G95" s="94">
        <v>0</v>
      </c>
      <c r="H95" s="94">
        <v>0</v>
      </c>
      <c r="I95" s="94">
        <v>0</v>
      </c>
      <c r="J95" s="94">
        <v>0</v>
      </c>
      <c r="K95" s="94">
        <v>0</v>
      </c>
      <c r="L95" s="94">
        <v>0</v>
      </c>
      <c r="M95" s="94">
        <v>216</v>
      </c>
      <c r="N95" s="93">
        <f t="shared" si="1"/>
        <v>246</v>
      </c>
      <c r="O95" s="93"/>
      <c r="P95" s="93"/>
    </row>
    <row r="96" spans="1:16" ht="15.6" hidden="1">
      <c r="A96" s="92" t="s">
        <v>2444</v>
      </c>
      <c r="B96" s="92" t="s">
        <v>2445</v>
      </c>
      <c r="C96" s="93" t="s">
        <v>2031</v>
      </c>
      <c r="D96" s="93" t="s">
        <v>2030</v>
      </c>
      <c r="E96" s="93">
        <v>24</v>
      </c>
      <c r="F96" s="94">
        <v>0</v>
      </c>
      <c r="G96" s="94">
        <v>0</v>
      </c>
      <c r="H96" s="94">
        <v>0</v>
      </c>
      <c r="I96" s="94">
        <v>0</v>
      </c>
      <c r="J96" s="94">
        <v>0</v>
      </c>
      <c r="K96" s="94">
        <v>0</v>
      </c>
      <c r="L96" s="94">
        <v>0</v>
      </c>
      <c r="M96" s="94">
        <v>0</v>
      </c>
      <c r="N96" s="93">
        <f t="shared" si="1"/>
        <v>24</v>
      </c>
      <c r="O96" s="93"/>
      <c r="P96" s="93"/>
    </row>
    <row r="97" spans="1:16" ht="15.6" hidden="1">
      <c r="A97" s="92" t="s">
        <v>2444</v>
      </c>
      <c r="B97" s="92" t="s">
        <v>2445</v>
      </c>
      <c r="C97" s="93" t="s">
        <v>2056</v>
      </c>
      <c r="D97" s="93" t="s">
        <v>2055</v>
      </c>
      <c r="E97" s="93">
        <v>18</v>
      </c>
      <c r="F97" s="94">
        <v>0</v>
      </c>
      <c r="G97" s="94">
        <v>0</v>
      </c>
      <c r="H97" s="94">
        <v>0</v>
      </c>
      <c r="I97" s="94">
        <v>0</v>
      </c>
      <c r="J97" s="94">
        <v>0</v>
      </c>
      <c r="K97" s="94">
        <v>0</v>
      </c>
      <c r="L97" s="94">
        <v>0</v>
      </c>
      <c r="M97" s="94">
        <v>0</v>
      </c>
      <c r="N97" s="93">
        <f t="shared" si="1"/>
        <v>18</v>
      </c>
      <c r="O97" s="93"/>
      <c r="P97" s="93"/>
    </row>
    <row r="98" spans="1:16" ht="15.6" hidden="1">
      <c r="A98" s="92" t="s">
        <v>2444</v>
      </c>
      <c r="B98" s="92" t="s">
        <v>2445</v>
      </c>
      <c r="C98" s="93" t="s">
        <v>2077</v>
      </c>
      <c r="D98" s="93" t="s">
        <v>2076</v>
      </c>
      <c r="E98" s="93">
        <v>0</v>
      </c>
      <c r="F98" s="94">
        <v>0</v>
      </c>
      <c r="G98" s="94">
        <v>0</v>
      </c>
      <c r="H98" s="94">
        <v>0</v>
      </c>
      <c r="I98" s="94">
        <v>0</v>
      </c>
      <c r="J98" s="94">
        <v>0</v>
      </c>
      <c r="K98" s="94">
        <v>0</v>
      </c>
      <c r="L98" s="94">
        <v>0</v>
      </c>
      <c r="M98" s="94">
        <v>582</v>
      </c>
      <c r="N98" s="93">
        <f t="shared" si="1"/>
        <v>582</v>
      </c>
      <c r="O98" s="93"/>
      <c r="P98" s="93"/>
    </row>
    <row r="99" spans="1:16" ht="15.6" hidden="1">
      <c r="A99" s="92" t="s">
        <v>2444</v>
      </c>
      <c r="B99" s="92" t="s">
        <v>2445</v>
      </c>
      <c r="C99" s="93" t="s">
        <v>2085</v>
      </c>
      <c r="D99" s="93" t="s">
        <v>2084</v>
      </c>
      <c r="E99" s="93">
        <v>0</v>
      </c>
      <c r="F99" s="94">
        <v>0</v>
      </c>
      <c r="G99" s="94">
        <v>0</v>
      </c>
      <c r="H99" s="94">
        <v>0</v>
      </c>
      <c r="I99" s="94">
        <v>0</v>
      </c>
      <c r="J99" s="94">
        <v>0</v>
      </c>
      <c r="K99" s="94">
        <v>0</v>
      </c>
      <c r="L99" s="94">
        <v>0</v>
      </c>
      <c r="M99" s="94">
        <v>162</v>
      </c>
      <c r="N99" s="93">
        <f t="shared" si="1"/>
        <v>162</v>
      </c>
      <c r="O99" s="93"/>
      <c r="P99" s="93"/>
    </row>
    <row r="100" spans="1:16" ht="15.6" hidden="1">
      <c r="A100" s="92" t="s">
        <v>2444</v>
      </c>
      <c r="B100" s="92" t="s">
        <v>2445</v>
      </c>
      <c r="C100" s="93" t="s">
        <v>2091</v>
      </c>
      <c r="D100" s="93" t="s">
        <v>2090</v>
      </c>
      <c r="E100" s="93">
        <v>105</v>
      </c>
      <c r="F100" s="94">
        <v>0</v>
      </c>
      <c r="G100" s="94">
        <v>0</v>
      </c>
      <c r="H100" s="94">
        <v>0</v>
      </c>
      <c r="I100" s="94">
        <v>0</v>
      </c>
      <c r="J100" s="94">
        <v>0</v>
      </c>
      <c r="K100" s="94">
        <v>0</v>
      </c>
      <c r="L100" s="94">
        <v>0</v>
      </c>
      <c r="M100" s="94">
        <v>0</v>
      </c>
      <c r="N100" s="93">
        <f t="shared" si="1"/>
        <v>105</v>
      </c>
      <c r="O100" s="93"/>
      <c r="P100" s="93"/>
    </row>
    <row r="101" spans="1:16" ht="15.6" hidden="1">
      <c r="A101" s="92" t="s">
        <v>2444</v>
      </c>
      <c r="B101" s="92" t="s">
        <v>2445</v>
      </c>
      <c r="C101" s="93" t="s">
        <v>1214</v>
      </c>
      <c r="D101" s="93" t="s">
        <v>1213</v>
      </c>
      <c r="E101" s="93">
        <v>39</v>
      </c>
      <c r="F101" s="94">
        <v>0</v>
      </c>
      <c r="G101" s="94">
        <v>0</v>
      </c>
      <c r="H101" s="94">
        <v>0</v>
      </c>
      <c r="I101" s="94">
        <v>0</v>
      </c>
      <c r="J101" s="94">
        <v>0</v>
      </c>
      <c r="K101" s="94">
        <v>0</v>
      </c>
      <c r="L101" s="94">
        <v>0</v>
      </c>
      <c r="M101" s="94">
        <v>0</v>
      </c>
      <c r="N101" s="93">
        <f t="shared" si="1"/>
        <v>39</v>
      </c>
      <c r="O101" s="93"/>
      <c r="P101" s="93"/>
    </row>
    <row r="102" spans="1:16" ht="15.6" hidden="1">
      <c r="A102" s="92" t="s">
        <v>2444</v>
      </c>
      <c r="B102" s="92" t="s">
        <v>2445</v>
      </c>
      <c r="C102" s="93" t="s">
        <v>1235</v>
      </c>
      <c r="D102" s="93" t="s">
        <v>1234</v>
      </c>
      <c r="E102" s="93">
        <v>44</v>
      </c>
      <c r="F102" s="94">
        <v>0</v>
      </c>
      <c r="G102" s="94">
        <v>0</v>
      </c>
      <c r="H102" s="94">
        <v>0</v>
      </c>
      <c r="I102" s="94">
        <v>0</v>
      </c>
      <c r="J102" s="94">
        <v>0</v>
      </c>
      <c r="K102" s="94">
        <v>0</v>
      </c>
      <c r="L102" s="94">
        <v>0</v>
      </c>
      <c r="M102" s="94">
        <v>0</v>
      </c>
      <c r="N102" s="93">
        <f t="shared" si="1"/>
        <v>44</v>
      </c>
      <c r="O102" s="93"/>
      <c r="P102" s="93"/>
    </row>
    <row r="103" spans="1:16" ht="15.6" hidden="1">
      <c r="A103" s="92" t="s">
        <v>2444</v>
      </c>
      <c r="B103" s="92" t="s">
        <v>2445</v>
      </c>
      <c r="C103" s="93" t="s">
        <v>1248</v>
      </c>
      <c r="D103" s="93" t="s">
        <v>1247</v>
      </c>
      <c r="E103" s="93">
        <v>71</v>
      </c>
      <c r="F103" s="94">
        <v>0</v>
      </c>
      <c r="G103" s="94">
        <v>0</v>
      </c>
      <c r="H103" s="94">
        <v>0</v>
      </c>
      <c r="I103" s="94">
        <v>0</v>
      </c>
      <c r="J103" s="94">
        <v>0</v>
      </c>
      <c r="K103" s="94">
        <v>0</v>
      </c>
      <c r="L103" s="94">
        <v>0</v>
      </c>
      <c r="M103" s="94">
        <v>0</v>
      </c>
      <c r="N103" s="93">
        <f t="shared" si="1"/>
        <v>71</v>
      </c>
      <c r="O103" s="93"/>
      <c r="P103" s="93"/>
    </row>
    <row r="104" spans="1:16" ht="15.6" hidden="1">
      <c r="A104" s="92" t="s">
        <v>2444</v>
      </c>
      <c r="B104" s="92" t="s">
        <v>2445</v>
      </c>
      <c r="C104" s="93" t="s">
        <v>2120</v>
      </c>
      <c r="D104" s="93" t="s">
        <v>2119</v>
      </c>
      <c r="E104" s="93">
        <v>16</v>
      </c>
      <c r="F104" s="94">
        <v>0</v>
      </c>
      <c r="G104" s="94">
        <v>0</v>
      </c>
      <c r="H104" s="94">
        <v>0</v>
      </c>
      <c r="I104" s="94">
        <v>0</v>
      </c>
      <c r="J104" s="94">
        <v>0</v>
      </c>
      <c r="K104" s="94">
        <v>0</v>
      </c>
      <c r="L104" s="94">
        <v>0</v>
      </c>
      <c r="M104" s="94">
        <v>0</v>
      </c>
      <c r="N104" s="93">
        <f t="shared" si="1"/>
        <v>16</v>
      </c>
      <c r="O104" s="93"/>
      <c r="P104" s="93"/>
    </row>
    <row r="105" spans="1:16" ht="15.6" hidden="1">
      <c r="A105" s="92" t="s">
        <v>2444</v>
      </c>
      <c r="B105" s="92" t="s">
        <v>2445</v>
      </c>
      <c r="C105" s="93" t="s">
        <v>2131</v>
      </c>
      <c r="D105" s="93" t="s">
        <v>2130</v>
      </c>
      <c r="E105" s="93">
        <v>15</v>
      </c>
      <c r="F105" s="94">
        <v>0</v>
      </c>
      <c r="G105" s="94">
        <v>0</v>
      </c>
      <c r="H105" s="94">
        <v>0</v>
      </c>
      <c r="I105" s="94">
        <v>0</v>
      </c>
      <c r="J105" s="94">
        <v>0</v>
      </c>
      <c r="K105" s="94">
        <v>0</v>
      </c>
      <c r="L105" s="94">
        <v>0</v>
      </c>
      <c r="M105" s="94">
        <v>0</v>
      </c>
      <c r="N105" s="93">
        <f t="shared" si="1"/>
        <v>15</v>
      </c>
      <c r="O105" s="93"/>
      <c r="P105" s="93"/>
    </row>
    <row r="106" spans="1:16" ht="15.6" hidden="1">
      <c r="A106" s="92" t="s">
        <v>2444</v>
      </c>
      <c r="B106" s="92" t="s">
        <v>2445</v>
      </c>
      <c r="C106" s="93" t="s">
        <v>2116</v>
      </c>
      <c r="D106" s="93" t="s">
        <v>2115</v>
      </c>
      <c r="E106" s="93">
        <v>16</v>
      </c>
      <c r="F106" s="94">
        <v>0</v>
      </c>
      <c r="G106" s="94">
        <v>0</v>
      </c>
      <c r="H106" s="94">
        <v>0</v>
      </c>
      <c r="I106" s="94">
        <v>0</v>
      </c>
      <c r="J106" s="94">
        <v>0</v>
      </c>
      <c r="K106" s="94">
        <v>0</v>
      </c>
      <c r="L106" s="94">
        <v>0</v>
      </c>
      <c r="M106" s="94">
        <v>0</v>
      </c>
      <c r="N106" s="93">
        <f t="shared" si="1"/>
        <v>16</v>
      </c>
      <c r="O106" s="93"/>
      <c r="P106" s="93"/>
    </row>
    <row r="107" spans="1:16" ht="15.6" hidden="1">
      <c r="A107" s="92" t="s">
        <v>2444</v>
      </c>
      <c r="B107" s="92" t="s">
        <v>2445</v>
      </c>
      <c r="C107" s="93" t="s">
        <v>2158</v>
      </c>
      <c r="D107" s="93" t="s">
        <v>2157</v>
      </c>
      <c r="E107" s="93">
        <v>3</v>
      </c>
      <c r="F107" s="94">
        <v>0</v>
      </c>
      <c r="G107" s="94">
        <v>0</v>
      </c>
      <c r="H107" s="94">
        <v>0</v>
      </c>
      <c r="I107" s="94">
        <v>18</v>
      </c>
      <c r="J107" s="94">
        <v>0</v>
      </c>
      <c r="K107" s="94">
        <v>0</v>
      </c>
      <c r="L107" s="94">
        <v>0</v>
      </c>
      <c r="M107" s="94">
        <v>0</v>
      </c>
      <c r="N107" s="93">
        <f t="shared" si="1"/>
        <v>21</v>
      </c>
      <c r="O107" s="93"/>
      <c r="P107" s="93"/>
    </row>
    <row r="108" spans="1:16" ht="15.6" hidden="1">
      <c r="A108" s="92" t="s">
        <v>2444</v>
      </c>
      <c r="B108" s="92" t="s">
        <v>2445</v>
      </c>
      <c r="C108" s="93" t="s">
        <v>2174</v>
      </c>
      <c r="D108" s="93" t="s">
        <v>2173</v>
      </c>
      <c r="E108" s="93">
        <v>0</v>
      </c>
      <c r="F108" s="94">
        <v>0</v>
      </c>
      <c r="G108" s="94">
        <v>0</v>
      </c>
      <c r="H108" s="94">
        <v>0</v>
      </c>
      <c r="I108" s="94">
        <v>18</v>
      </c>
      <c r="J108" s="94">
        <v>0</v>
      </c>
      <c r="K108" s="94">
        <v>0</v>
      </c>
      <c r="L108" s="94">
        <v>0</v>
      </c>
      <c r="M108" s="94">
        <v>0</v>
      </c>
      <c r="N108" s="93">
        <f t="shared" si="1"/>
        <v>18</v>
      </c>
      <c r="O108" s="93"/>
      <c r="P108" s="93"/>
    </row>
    <row r="109" spans="1:16" ht="15.6" hidden="1">
      <c r="A109" s="92" t="s">
        <v>2444</v>
      </c>
      <c r="B109" s="92" t="s">
        <v>2445</v>
      </c>
      <c r="C109" s="93" t="s">
        <v>1777</v>
      </c>
      <c r="D109" s="93" t="s">
        <v>1776</v>
      </c>
      <c r="E109" s="93">
        <v>27</v>
      </c>
      <c r="F109" s="94">
        <v>0</v>
      </c>
      <c r="G109" s="94">
        <v>0</v>
      </c>
      <c r="H109" s="94">
        <v>0</v>
      </c>
      <c r="I109" s="94">
        <v>0</v>
      </c>
      <c r="J109" s="94">
        <v>0</v>
      </c>
      <c r="K109" s="94">
        <v>0</v>
      </c>
      <c r="L109" s="94">
        <v>0</v>
      </c>
      <c r="M109" s="94">
        <v>0</v>
      </c>
      <c r="N109" s="93">
        <f t="shared" si="1"/>
        <v>27</v>
      </c>
      <c r="O109" s="93"/>
      <c r="P109" s="93"/>
    </row>
    <row r="110" spans="1:16" ht="15.6" hidden="1">
      <c r="A110" s="92" t="s">
        <v>2444</v>
      </c>
      <c r="B110" s="92" t="s">
        <v>2445</v>
      </c>
      <c r="C110" s="93" t="s">
        <v>1812</v>
      </c>
      <c r="D110" s="93" t="s">
        <v>1811</v>
      </c>
      <c r="E110" s="93">
        <v>0</v>
      </c>
      <c r="F110" s="94">
        <v>0</v>
      </c>
      <c r="G110" s="94">
        <v>0</v>
      </c>
      <c r="H110" s="94">
        <v>0</v>
      </c>
      <c r="I110" s="94">
        <v>0</v>
      </c>
      <c r="J110" s="94">
        <v>0</v>
      </c>
      <c r="K110" s="94">
        <v>0</v>
      </c>
      <c r="L110" s="94">
        <v>21</v>
      </c>
      <c r="M110" s="94">
        <v>0</v>
      </c>
      <c r="N110" s="93">
        <f t="shared" si="1"/>
        <v>21</v>
      </c>
      <c r="O110" s="93"/>
      <c r="P110" s="93"/>
    </row>
    <row r="111" spans="1:16" ht="15.6" hidden="1">
      <c r="A111" s="92" t="s">
        <v>2444</v>
      </c>
      <c r="B111" s="92" t="s">
        <v>2445</v>
      </c>
      <c r="C111" s="93" t="s">
        <v>1857</v>
      </c>
      <c r="D111" s="93" t="s">
        <v>1856</v>
      </c>
      <c r="E111" s="93">
        <v>0</v>
      </c>
      <c r="F111" s="94">
        <v>0</v>
      </c>
      <c r="G111" s="94">
        <v>0</v>
      </c>
      <c r="H111" s="94">
        <v>0</v>
      </c>
      <c r="I111" s="94">
        <v>0</v>
      </c>
      <c r="J111" s="94">
        <v>84</v>
      </c>
      <c r="K111" s="94">
        <v>0</v>
      </c>
      <c r="L111" s="94">
        <v>189</v>
      </c>
      <c r="M111" s="94">
        <v>136</v>
      </c>
      <c r="N111" s="93">
        <f t="shared" si="1"/>
        <v>409</v>
      </c>
      <c r="O111" s="93"/>
      <c r="P111" s="93"/>
    </row>
    <row r="112" spans="1:16" ht="15.6" hidden="1">
      <c r="A112" s="92" t="s">
        <v>2444</v>
      </c>
      <c r="B112" s="92" t="s">
        <v>2445</v>
      </c>
      <c r="C112" s="93" t="s">
        <v>1833</v>
      </c>
      <c r="D112" s="93" t="s">
        <v>1832</v>
      </c>
      <c r="E112" s="93">
        <v>0</v>
      </c>
      <c r="F112" s="94">
        <v>0</v>
      </c>
      <c r="G112" s="94">
        <v>0</v>
      </c>
      <c r="H112" s="94">
        <v>0</v>
      </c>
      <c r="I112" s="94">
        <v>0</v>
      </c>
      <c r="J112" s="94">
        <v>0</v>
      </c>
      <c r="K112" s="94">
        <v>0</v>
      </c>
      <c r="L112" s="94">
        <v>0</v>
      </c>
      <c r="M112" s="94">
        <v>21</v>
      </c>
      <c r="N112" s="93">
        <f t="shared" si="1"/>
        <v>21</v>
      </c>
      <c r="O112" s="93"/>
      <c r="P112" s="93"/>
    </row>
    <row r="113" spans="1:16" ht="15.6" hidden="1">
      <c r="A113" s="92" t="s">
        <v>2444</v>
      </c>
      <c r="B113" s="92" t="s">
        <v>2445</v>
      </c>
      <c r="C113" s="93" t="s">
        <v>1855</v>
      </c>
      <c r="D113" s="93" t="s">
        <v>1854</v>
      </c>
      <c r="E113" s="93">
        <v>0</v>
      </c>
      <c r="F113" s="94">
        <v>0</v>
      </c>
      <c r="G113" s="94">
        <v>0</v>
      </c>
      <c r="H113" s="94">
        <v>0</v>
      </c>
      <c r="I113" s="94">
        <v>0</v>
      </c>
      <c r="J113" s="94">
        <v>84</v>
      </c>
      <c r="K113" s="94">
        <v>0</v>
      </c>
      <c r="L113" s="94">
        <v>21</v>
      </c>
      <c r="M113" s="94">
        <v>84</v>
      </c>
      <c r="N113" s="93">
        <f t="shared" si="1"/>
        <v>189</v>
      </c>
      <c r="O113" s="93"/>
      <c r="P113" s="93"/>
    </row>
    <row r="114" spans="1:16" ht="15.6" hidden="1">
      <c r="A114" s="92" t="s">
        <v>2444</v>
      </c>
      <c r="B114" s="92" t="s">
        <v>2445</v>
      </c>
      <c r="C114" s="93" t="s">
        <v>1837</v>
      </c>
      <c r="D114" s="93" t="s">
        <v>1836</v>
      </c>
      <c r="E114" s="93">
        <v>0</v>
      </c>
      <c r="F114" s="94">
        <v>0</v>
      </c>
      <c r="G114" s="94">
        <v>0</v>
      </c>
      <c r="H114" s="94">
        <v>0</v>
      </c>
      <c r="I114" s="94">
        <v>0</v>
      </c>
      <c r="J114" s="94">
        <v>0</v>
      </c>
      <c r="K114" s="94">
        <v>0</v>
      </c>
      <c r="L114" s="94">
        <v>0</v>
      </c>
      <c r="M114" s="94">
        <v>26</v>
      </c>
      <c r="N114" s="93">
        <f t="shared" si="1"/>
        <v>26</v>
      </c>
      <c r="O114" s="93"/>
      <c r="P114" s="93"/>
    </row>
    <row r="115" spans="1:16" ht="15.6" hidden="1">
      <c r="A115" s="92" t="s">
        <v>2444</v>
      </c>
      <c r="B115" s="92" t="s">
        <v>2445</v>
      </c>
      <c r="C115" s="93" t="s">
        <v>1842</v>
      </c>
      <c r="D115" s="93" t="s">
        <v>1841</v>
      </c>
      <c r="E115" s="93">
        <v>0</v>
      </c>
      <c r="F115" s="94">
        <v>0</v>
      </c>
      <c r="G115" s="94">
        <v>0</v>
      </c>
      <c r="H115" s="94">
        <v>0</v>
      </c>
      <c r="I115" s="94">
        <v>0</v>
      </c>
      <c r="J115" s="94">
        <v>0</v>
      </c>
      <c r="K115" s="94">
        <v>0</v>
      </c>
      <c r="L115" s="94">
        <v>21</v>
      </c>
      <c r="M115" s="94">
        <v>21</v>
      </c>
      <c r="N115" s="93">
        <f t="shared" si="1"/>
        <v>42</v>
      </c>
      <c r="O115" s="93"/>
      <c r="P115" s="93"/>
    </row>
    <row r="116" spans="1:16" ht="15.6" hidden="1">
      <c r="A116" s="92" t="s">
        <v>2444</v>
      </c>
      <c r="B116" s="92" t="s">
        <v>2445</v>
      </c>
      <c r="C116" s="93" t="s">
        <v>2510</v>
      </c>
      <c r="D116" s="93" t="s">
        <v>2511</v>
      </c>
      <c r="E116" s="93">
        <v>21</v>
      </c>
      <c r="F116" s="94">
        <v>0</v>
      </c>
      <c r="G116" s="94">
        <v>0</v>
      </c>
      <c r="H116" s="94">
        <v>0</v>
      </c>
      <c r="I116" s="94">
        <v>0</v>
      </c>
      <c r="J116" s="94">
        <v>0</v>
      </c>
      <c r="K116" s="94">
        <v>0</v>
      </c>
      <c r="L116" s="94">
        <v>0</v>
      </c>
      <c r="M116" s="94">
        <v>0</v>
      </c>
      <c r="N116" s="93">
        <f t="shared" si="1"/>
        <v>21</v>
      </c>
      <c r="O116" s="93"/>
      <c r="P116" s="93"/>
    </row>
    <row r="117" spans="1:16" ht="15.6" hidden="1">
      <c r="A117" s="92" t="s">
        <v>2444</v>
      </c>
      <c r="B117" s="92" t="s">
        <v>2445</v>
      </c>
      <c r="C117" s="93" t="s">
        <v>2512</v>
      </c>
      <c r="D117" s="93" t="s">
        <v>2513</v>
      </c>
      <c r="E117" s="93">
        <v>75</v>
      </c>
      <c r="F117" s="94">
        <v>3</v>
      </c>
      <c r="G117" s="94">
        <v>0</v>
      </c>
      <c r="H117" s="94">
        <v>0</v>
      </c>
      <c r="I117" s="94">
        <v>0</v>
      </c>
      <c r="J117" s="94">
        <v>0</v>
      </c>
      <c r="K117" s="94">
        <v>0</v>
      </c>
      <c r="L117" s="94">
        <v>0</v>
      </c>
      <c r="M117" s="94">
        <v>0</v>
      </c>
      <c r="N117" s="93">
        <f t="shared" si="1"/>
        <v>78</v>
      </c>
      <c r="O117" s="93"/>
      <c r="P117" s="93"/>
    </row>
    <row r="118" spans="1:16" ht="15.6" hidden="1">
      <c r="A118" s="92" t="s">
        <v>2444</v>
      </c>
      <c r="B118" s="92" t="s">
        <v>2445</v>
      </c>
      <c r="C118" s="93" t="s">
        <v>2514</v>
      </c>
      <c r="D118" s="93" t="s">
        <v>2515</v>
      </c>
      <c r="E118" s="93">
        <v>186</v>
      </c>
      <c r="F118" s="94">
        <v>1</v>
      </c>
      <c r="G118" s="94">
        <v>0</v>
      </c>
      <c r="H118" s="94">
        <v>0</v>
      </c>
      <c r="I118" s="94">
        <v>0</v>
      </c>
      <c r="J118" s="94">
        <v>0</v>
      </c>
      <c r="K118" s="94">
        <v>0</v>
      </c>
      <c r="L118" s="94">
        <v>0</v>
      </c>
      <c r="M118" s="94">
        <v>0</v>
      </c>
      <c r="N118" s="93">
        <f t="shared" si="1"/>
        <v>187</v>
      </c>
      <c r="O118" s="93"/>
      <c r="P118" s="93"/>
    </row>
    <row r="119" spans="1:16" ht="15.6" hidden="1">
      <c r="A119" s="92" t="s">
        <v>2444</v>
      </c>
      <c r="B119" s="92" t="s">
        <v>2445</v>
      </c>
      <c r="C119" s="93" t="s">
        <v>2516</v>
      </c>
      <c r="D119" s="93" t="s">
        <v>2517</v>
      </c>
      <c r="E119" s="93">
        <v>150</v>
      </c>
      <c r="F119" s="94">
        <v>2</v>
      </c>
      <c r="G119" s="94">
        <v>0</v>
      </c>
      <c r="H119" s="94">
        <v>0</v>
      </c>
      <c r="I119" s="94">
        <v>0</v>
      </c>
      <c r="J119" s="94">
        <v>0</v>
      </c>
      <c r="K119" s="94">
        <v>0</v>
      </c>
      <c r="L119" s="94">
        <v>0</v>
      </c>
      <c r="M119" s="94">
        <v>0</v>
      </c>
      <c r="N119" s="93">
        <f t="shared" si="1"/>
        <v>152</v>
      </c>
      <c r="O119" s="93"/>
      <c r="P119" s="93"/>
    </row>
    <row r="120" spans="1:16" ht="15.6" hidden="1">
      <c r="A120" s="92" t="s">
        <v>2444</v>
      </c>
      <c r="B120" s="92" t="s">
        <v>2445</v>
      </c>
      <c r="C120" s="93" t="s">
        <v>2516</v>
      </c>
      <c r="D120" s="93" t="s">
        <v>2518</v>
      </c>
      <c r="E120" s="93">
        <v>16</v>
      </c>
      <c r="F120" s="94">
        <v>1</v>
      </c>
      <c r="G120" s="94">
        <v>0</v>
      </c>
      <c r="H120" s="94">
        <v>0</v>
      </c>
      <c r="I120" s="94">
        <v>0</v>
      </c>
      <c r="J120" s="94">
        <v>0</v>
      </c>
      <c r="K120" s="94">
        <v>0</v>
      </c>
      <c r="L120" s="94">
        <v>0</v>
      </c>
      <c r="M120" s="94">
        <v>0</v>
      </c>
      <c r="N120" s="93">
        <f t="shared" si="1"/>
        <v>17</v>
      </c>
      <c r="O120" s="93"/>
      <c r="P120" s="93"/>
    </row>
    <row r="121" spans="1:16" ht="15.6" hidden="1">
      <c r="A121" s="92" t="s">
        <v>2444</v>
      </c>
      <c r="B121" s="92" t="s">
        <v>2445</v>
      </c>
      <c r="C121" s="93" t="s">
        <v>74</v>
      </c>
      <c r="D121" s="93" t="s">
        <v>155</v>
      </c>
      <c r="E121" s="93">
        <v>192</v>
      </c>
      <c r="F121" s="94">
        <v>3</v>
      </c>
      <c r="G121" s="94">
        <v>0</v>
      </c>
      <c r="H121" s="94">
        <v>0</v>
      </c>
      <c r="I121" s="94">
        <v>0</v>
      </c>
      <c r="J121" s="94">
        <v>0</v>
      </c>
      <c r="K121" s="94">
        <v>0</v>
      </c>
      <c r="L121" s="94">
        <v>0</v>
      </c>
      <c r="M121" s="94">
        <v>0</v>
      </c>
      <c r="N121" s="93">
        <f t="shared" si="1"/>
        <v>195</v>
      </c>
      <c r="O121" s="93"/>
      <c r="P121" s="93"/>
    </row>
    <row r="122" spans="1:16" ht="15.6" hidden="1">
      <c r="A122" s="92" t="s">
        <v>2444</v>
      </c>
      <c r="B122" s="92" t="s">
        <v>2445</v>
      </c>
      <c r="C122" s="93" t="s">
        <v>74</v>
      </c>
      <c r="D122" s="93" t="s">
        <v>86</v>
      </c>
      <c r="E122" s="93">
        <v>23</v>
      </c>
      <c r="F122" s="94">
        <v>33</v>
      </c>
      <c r="G122" s="94">
        <v>0</v>
      </c>
      <c r="H122" s="94">
        <v>0</v>
      </c>
      <c r="I122" s="94">
        <v>0</v>
      </c>
      <c r="J122" s="94">
        <v>0</v>
      </c>
      <c r="K122" s="94">
        <v>0</v>
      </c>
      <c r="L122" s="94">
        <v>0</v>
      </c>
      <c r="M122" s="94">
        <v>0</v>
      </c>
      <c r="N122" s="93">
        <f t="shared" si="1"/>
        <v>56</v>
      </c>
      <c r="O122" s="93"/>
      <c r="P122" s="93"/>
    </row>
    <row r="123" spans="1:16" ht="15.6" hidden="1">
      <c r="A123" s="92" t="s">
        <v>2444</v>
      </c>
      <c r="B123" s="92" t="s">
        <v>2445</v>
      </c>
      <c r="C123" s="93" t="s">
        <v>125</v>
      </c>
      <c r="D123" s="93" t="s">
        <v>124</v>
      </c>
      <c r="E123" s="93">
        <v>372</v>
      </c>
      <c r="F123" s="94">
        <v>25</v>
      </c>
      <c r="G123" s="94">
        <v>0</v>
      </c>
      <c r="H123" s="94">
        <v>0</v>
      </c>
      <c r="I123" s="94">
        <v>0</v>
      </c>
      <c r="J123" s="94">
        <v>0</v>
      </c>
      <c r="K123" s="94">
        <v>0</v>
      </c>
      <c r="L123" s="94">
        <v>0</v>
      </c>
      <c r="M123" s="94">
        <v>0</v>
      </c>
      <c r="N123" s="93">
        <f t="shared" si="1"/>
        <v>397</v>
      </c>
      <c r="O123" s="93"/>
      <c r="P123" s="93"/>
    </row>
    <row r="124" spans="1:16" ht="15.6" hidden="1">
      <c r="A124" s="92" t="s">
        <v>2444</v>
      </c>
      <c r="B124" s="92" t="s">
        <v>2445</v>
      </c>
      <c r="C124" s="93" t="s">
        <v>150</v>
      </c>
      <c r="D124" s="93" t="s">
        <v>149</v>
      </c>
      <c r="E124" s="93">
        <v>551</v>
      </c>
      <c r="F124" s="94">
        <v>292</v>
      </c>
      <c r="G124" s="94">
        <v>0</v>
      </c>
      <c r="H124" s="94">
        <v>0</v>
      </c>
      <c r="I124" s="94">
        <v>0</v>
      </c>
      <c r="J124" s="94">
        <v>0</v>
      </c>
      <c r="K124" s="94">
        <v>0</v>
      </c>
      <c r="L124" s="94">
        <v>0</v>
      </c>
      <c r="M124" s="94">
        <v>0</v>
      </c>
      <c r="N124" s="93">
        <f t="shared" si="1"/>
        <v>843</v>
      </c>
      <c r="O124" s="93"/>
      <c r="P124" s="93"/>
    </row>
    <row r="125" spans="1:16" ht="15.6" hidden="1">
      <c r="A125" s="92" t="s">
        <v>2444</v>
      </c>
      <c r="B125" s="92" t="s">
        <v>2445</v>
      </c>
      <c r="C125" s="93" t="s">
        <v>1192</v>
      </c>
      <c r="D125" s="93" t="s">
        <v>1191</v>
      </c>
      <c r="E125" s="93">
        <v>0</v>
      </c>
      <c r="F125" s="94">
        <v>36</v>
      </c>
      <c r="G125" s="94">
        <v>0</v>
      </c>
      <c r="H125" s="94">
        <v>0</v>
      </c>
      <c r="I125" s="94">
        <v>0</v>
      </c>
      <c r="J125" s="94">
        <v>0</v>
      </c>
      <c r="K125" s="94">
        <v>0</v>
      </c>
      <c r="L125" s="94">
        <v>0</v>
      </c>
      <c r="M125" s="94">
        <v>0</v>
      </c>
      <c r="N125" s="93">
        <f t="shared" si="1"/>
        <v>36</v>
      </c>
      <c r="O125" s="93"/>
      <c r="P125" s="93"/>
    </row>
    <row r="126" spans="1:16" ht="15.6" hidden="1">
      <c r="A126" s="92" t="s">
        <v>2444</v>
      </c>
      <c r="B126" s="92" t="s">
        <v>2445</v>
      </c>
      <c r="C126" s="93" t="s">
        <v>154</v>
      </c>
      <c r="D126" s="93" t="s">
        <v>153</v>
      </c>
      <c r="E126" s="93">
        <v>192</v>
      </c>
      <c r="F126" s="94">
        <v>978</v>
      </c>
      <c r="G126" s="94">
        <v>0</v>
      </c>
      <c r="H126" s="94">
        <v>0</v>
      </c>
      <c r="I126" s="94">
        <v>0</v>
      </c>
      <c r="J126" s="94">
        <v>0</v>
      </c>
      <c r="K126" s="94">
        <v>0</v>
      </c>
      <c r="L126" s="94">
        <v>0</v>
      </c>
      <c r="M126" s="94">
        <v>408</v>
      </c>
      <c r="N126" s="93">
        <f t="shared" si="1"/>
        <v>1578</v>
      </c>
      <c r="O126" s="93"/>
      <c r="P126" s="93"/>
    </row>
    <row r="127" spans="1:16" ht="15.6" hidden="1">
      <c r="A127" s="92" t="s">
        <v>2444</v>
      </c>
      <c r="B127" s="92" t="s">
        <v>2445</v>
      </c>
      <c r="C127" s="93" t="s">
        <v>165</v>
      </c>
      <c r="D127" s="93" t="s">
        <v>164</v>
      </c>
      <c r="E127" s="93">
        <v>77</v>
      </c>
      <c r="F127" s="94">
        <v>101</v>
      </c>
      <c r="G127" s="94">
        <v>0</v>
      </c>
      <c r="H127" s="94">
        <v>0</v>
      </c>
      <c r="I127" s="94">
        <v>0</v>
      </c>
      <c r="J127" s="94">
        <v>0</v>
      </c>
      <c r="K127" s="94">
        <v>0</v>
      </c>
      <c r="L127" s="94">
        <v>0</v>
      </c>
      <c r="M127" s="94">
        <v>270</v>
      </c>
      <c r="N127" s="93">
        <f t="shared" si="1"/>
        <v>448</v>
      </c>
      <c r="O127" s="93"/>
      <c r="P127" s="93"/>
    </row>
    <row r="128" spans="1:16" ht="15.6" hidden="1">
      <c r="A128" s="92" t="s">
        <v>2444</v>
      </c>
      <c r="B128" s="92" t="s">
        <v>2445</v>
      </c>
      <c r="C128" s="93" t="s">
        <v>142</v>
      </c>
      <c r="D128" s="93" t="s">
        <v>2519</v>
      </c>
      <c r="E128" s="93">
        <v>427</v>
      </c>
      <c r="F128" s="94">
        <v>4</v>
      </c>
      <c r="G128" s="94">
        <v>0</v>
      </c>
      <c r="H128" s="94">
        <v>0</v>
      </c>
      <c r="I128" s="94">
        <v>0</v>
      </c>
      <c r="J128" s="94">
        <v>0</v>
      </c>
      <c r="K128" s="94">
        <v>0</v>
      </c>
      <c r="L128" s="94">
        <v>0</v>
      </c>
      <c r="M128" s="94">
        <v>0</v>
      </c>
      <c r="N128" s="93">
        <f t="shared" si="1"/>
        <v>431</v>
      </c>
      <c r="O128" s="93"/>
      <c r="P128" s="93"/>
    </row>
    <row r="129" spans="1:16" ht="15.6" hidden="1">
      <c r="A129" s="92" t="s">
        <v>2444</v>
      </c>
      <c r="B129" s="92" t="s">
        <v>2445</v>
      </c>
      <c r="C129" s="93" t="s">
        <v>142</v>
      </c>
      <c r="D129" s="93" t="s">
        <v>141</v>
      </c>
      <c r="E129" s="93">
        <v>276</v>
      </c>
      <c r="F129" s="94">
        <v>0</v>
      </c>
      <c r="G129" s="94">
        <v>0</v>
      </c>
      <c r="H129" s="94">
        <v>0</v>
      </c>
      <c r="I129" s="94">
        <v>0</v>
      </c>
      <c r="J129" s="94">
        <v>0</v>
      </c>
      <c r="K129" s="94">
        <v>0</v>
      </c>
      <c r="L129" s="94">
        <v>0</v>
      </c>
      <c r="M129" s="94">
        <v>0</v>
      </c>
      <c r="N129" s="93">
        <f t="shared" si="1"/>
        <v>276</v>
      </c>
      <c r="O129" s="93"/>
      <c r="P129" s="93"/>
    </row>
    <row r="130" spans="1:16" ht="15.6" hidden="1">
      <c r="A130" s="92" t="s">
        <v>2444</v>
      </c>
      <c r="B130" s="92" t="s">
        <v>2445</v>
      </c>
      <c r="C130" s="93" t="s">
        <v>162</v>
      </c>
      <c r="D130" s="93" t="s">
        <v>161</v>
      </c>
      <c r="E130" s="93">
        <v>33</v>
      </c>
      <c r="F130" s="94">
        <v>9</v>
      </c>
      <c r="G130" s="94">
        <v>0</v>
      </c>
      <c r="H130" s="94">
        <v>0</v>
      </c>
      <c r="I130" s="94">
        <v>0</v>
      </c>
      <c r="J130" s="94">
        <v>0</v>
      </c>
      <c r="K130" s="94">
        <v>0</v>
      </c>
      <c r="L130" s="94">
        <v>0</v>
      </c>
      <c r="M130" s="94">
        <v>0</v>
      </c>
      <c r="N130" s="93">
        <f t="shared" si="1"/>
        <v>42</v>
      </c>
      <c r="O130" s="93"/>
      <c r="P130" s="93"/>
    </row>
    <row r="131" spans="1:16" ht="15.6" hidden="1">
      <c r="A131" s="92" t="s">
        <v>2444</v>
      </c>
      <c r="B131" s="92" t="s">
        <v>2445</v>
      </c>
      <c r="C131" s="93" t="s">
        <v>159</v>
      </c>
      <c r="D131" s="93" t="s">
        <v>158</v>
      </c>
      <c r="E131" s="93">
        <v>110</v>
      </c>
      <c r="F131" s="94">
        <v>0</v>
      </c>
      <c r="G131" s="94">
        <v>0</v>
      </c>
      <c r="H131" s="94">
        <v>0</v>
      </c>
      <c r="I131" s="94">
        <v>0</v>
      </c>
      <c r="J131" s="94">
        <v>0</v>
      </c>
      <c r="K131" s="94">
        <v>0</v>
      </c>
      <c r="L131" s="94">
        <v>0</v>
      </c>
      <c r="M131" s="94">
        <v>0</v>
      </c>
      <c r="N131" s="93">
        <f t="shared" ref="N131:N194" si="2">SUM(E131:M131)</f>
        <v>110</v>
      </c>
      <c r="O131" s="93"/>
      <c r="P131" s="93"/>
    </row>
    <row r="132" spans="1:16" ht="15.6" hidden="1">
      <c r="A132" s="92" t="s">
        <v>2444</v>
      </c>
      <c r="B132" s="92" t="s">
        <v>2445</v>
      </c>
      <c r="C132" s="93" t="s">
        <v>168</v>
      </c>
      <c r="D132" s="93" t="s">
        <v>167</v>
      </c>
      <c r="E132" s="93">
        <v>48</v>
      </c>
      <c r="F132" s="94">
        <v>141</v>
      </c>
      <c r="G132" s="94">
        <v>0</v>
      </c>
      <c r="H132" s="94">
        <v>0</v>
      </c>
      <c r="I132" s="94">
        <v>0</v>
      </c>
      <c r="J132" s="94">
        <v>0</v>
      </c>
      <c r="K132" s="94">
        <v>0</v>
      </c>
      <c r="L132" s="94">
        <v>0</v>
      </c>
      <c r="M132" s="94">
        <v>180</v>
      </c>
      <c r="N132" s="93">
        <f t="shared" si="2"/>
        <v>369</v>
      </c>
      <c r="O132" s="93"/>
      <c r="P132" s="93"/>
    </row>
    <row r="133" spans="1:16" ht="15.6" hidden="1">
      <c r="A133" s="92" t="s">
        <v>2444</v>
      </c>
      <c r="B133" s="92" t="s">
        <v>2445</v>
      </c>
      <c r="C133" s="93" t="s">
        <v>2194</v>
      </c>
      <c r="D133" s="93" t="s">
        <v>2193</v>
      </c>
      <c r="E133" s="93">
        <v>150</v>
      </c>
      <c r="F133" s="94">
        <v>0</v>
      </c>
      <c r="G133" s="94">
        <v>0</v>
      </c>
      <c r="H133" s="94">
        <v>0</v>
      </c>
      <c r="I133" s="94">
        <v>0</v>
      </c>
      <c r="J133" s="94">
        <v>0</v>
      </c>
      <c r="K133" s="94">
        <v>0</v>
      </c>
      <c r="L133" s="94">
        <v>0</v>
      </c>
      <c r="M133" s="94">
        <v>0</v>
      </c>
      <c r="N133" s="93">
        <f t="shared" si="2"/>
        <v>150</v>
      </c>
      <c r="O133" s="93"/>
      <c r="P133" s="93"/>
    </row>
    <row r="134" spans="1:16" ht="15.6" hidden="1">
      <c r="A134" s="92" t="s">
        <v>2444</v>
      </c>
      <c r="B134" s="92" t="s">
        <v>2445</v>
      </c>
      <c r="C134" s="93" t="s">
        <v>2212</v>
      </c>
      <c r="D134" s="93" t="s">
        <v>2211</v>
      </c>
      <c r="E134" s="93">
        <v>210</v>
      </c>
      <c r="F134" s="94">
        <v>0</v>
      </c>
      <c r="G134" s="94">
        <v>0</v>
      </c>
      <c r="H134" s="94">
        <v>0</v>
      </c>
      <c r="I134" s="94">
        <v>120</v>
      </c>
      <c r="J134" s="94">
        <v>0</v>
      </c>
      <c r="K134" s="94">
        <v>0</v>
      </c>
      <c r="L134" s="94">
        <v>0</v>
      </c>
      <c r="M134" s="94">
        <v>292</v>
      </c>
      <c r="N134" s="93">
        <f t="shared" si="2"/>
        <v>622</v>
      </c>
      <c r="O134" s="93"/>
      <c r="P134" s="93"/>
    </row>
    <row r="135" spans="1:16" ht="15.6" hidden="1">
      <c r="A135" s="92" t="s">
        <v>2444</v>
      </c>
      <c r="B135" s="92" t="s">
        <v>2445</v>
      </c>
      <c r="C135" s="93" t="s">
        <v>2220</v>
      </c>
      <c r="D135" s="93" t="s">
        <v>2219</v>
      </c>
      <c r="E135" s="93">
        <v>204</v>
      </c>
      <c r="F135" s="94">
        <v>25</v>
      </c>
      <c r="G135" s="94">
        <v>0</v>
      </c>
      <c r="H135" s="94">
        <v>0</v>
      </c>
      <c r="I135" s="94">
        <v>0</v>
      </c>
      <c r="J135" s="94">
        <v>0</v>
      </c>
      <c r="K135" s="94">
        <v>0</v>
      </c>
      <c r="L135" s="94">
        <v>0</v>
      </c>
      <c r="M135" s="94">
        <v>0</v>
      </c>
      <c r="N135" s="93">
        <f t="shared" si="2"/>
        <v>229</v>
      </c>
      <c r="O135" s="93"/>
      <c r="P135" s="93"/>
    </row>
    <row r="136" spans="1:16" ht="15.6" hidden="1">
      <c r="A136" s="92" t="s">
        <v>2444</v>
      </c>
      <c r="B136" s="92" t="s">
        <v>2445</v>
      </c>
      <c r="C136" s="93" t="s">
        <v>2233</v>
      </c>
      <c r="D136" s="93" t="s">
        <v>2232</v>
      </c>
      <c r="E136" s="93">
        <v>34</v>
      </c>
      <c r="F136" s="94">
        <v>24</v>
      </c>
      <c r="G136" s="94">
        <v>0</v>
      </c>
      <c r="H136" s="94">
        <v>0</v>
      </c>
      <c r="I136" s="94">
        <v>0</v>
      </c>
      <c r="J136" s="94">
        <v>0</v>
      </c>
      <c r="K136" s="94">
        <v>0</v>
      </c>
      <c r="L136" s="94">
        <v>0</v>
      </c>
      <c r="M136" s="94">
        <v>0</v>
      </c>
      <c r="N136" s="93">
        <f t="shared" si="2"/>
        <v>58</v>
      </c>
      <c r="O136" s="93"/>
      <c r="P136" s="93"/>
    </row>
    <row r="137" spans="1:16" ht="15.6" hidden="1">
      <c r="A137" s="92" t="s">
        <v>2444</v>
      </c>
      <c r="B137" s="92" t="s">
        <v>2445</v>
      </c>
      <c r="C137" s="93" t="s">
        <v>2238</v>
      </c>
      <c r="D137" s="93" t="s">
        <v>2237</v>
      </c>
      <c r="E137" s="93">
        <v>102</v>
      </c>
      <c r="F137" s="94">
        <v>96</v>
      </c>
      <c r="G137" s="94">
        <v>0</v>
      </c>
      <c r="H137" s="94">
        <v>0</v>
      </c>
      <c r="I137" s="94">
        <v>0</v>
      </c>
      <c r="J137" s="94">
        <v>0</v>
      </c>
      <c r="K137" s="94">
        <v>0</v>
      </c>
      <c r="L137" s="94">
        <v>0</v>
      </c>
      <c r="M137" s="94">
        <v>0</v>
      </c>
      <c r="N137" s="93">
        <f t="shared" si="2"/>
        <v>198</v>
      </c>
      <c r="O137" s="93"/>
      <c r="P137" s="93"/>
    </row>
    <row r="138" spans="1:16" ht="15.6" hidden="1">
      <c r="A138" s="92" t="s">
        <v>2444</v>
      </c>
      <c r="B138" s="92" t="s">
        <v>2445</v>
      </c>
      <c r="C138" s="93" t="s">
        <v>2236</v>
      </c>
      <c r="D138" s="93" t="s">
        <v>2235</v>
      </c>
      <c r="E138" s="93">
        <v>102</v>
      </c>
      <c r="F138" s="94">
        <v>12</v>
      </c>
      <c r="G138" s="94">
        <v>0</v>
      </c>
      <c r="H138" s="94">
        <v>0</v>
      </c>
      <c r="I138" s="94">
        <v>0</v>
      </c>
      <c r="J138" s="94">
        <v>0</v>
      </c>
      <c r="K138" s="94">
        <v>0</v>
      </c>
      <c r="L138" s="94">
        <v>0</v>
      </c>
      <c r="M138" s="94">
        <v>0</v>
      </c>
      <c r="N138" s="93">
        <f t="shared" si="2"/>
        <v>114</v>
      </c>
      <c r="O138" s="93"/>
      <c r="P138" s="93"/>
    </row>
    <row r="139" spans="1:16" ht="15.6" hidden="1">
      <c r="A139" s="92" t="s">
        <v>2444</v>
      </c>
      <c r="B139" s="92" t="s">
        <v>2445</v>
      </c>
      <c r="C139" s="93" t="s">
        <v>1573</v>
      </c>
      <c r="D139" s="93" t="s">
        <v>1572</v>
      </c>
      <c r="E139" s="93">
        <v>3265</v>
      </c>
      <c r="F139" s="94">
        <v>42</v>
      </c>
      <c r="G139" s="94">
        <v>0</v>
      </c>
      <c r="H139" s="94">
        <v>0</v>
      </c>
      <c r="I139" s="94">
        <v>0</v>
      </c>
      <c r="J139" s="94">
        <v>0</v>
      </c>
      <c r="K139" s="94">
        <v>0</v>
      </c>
      <c r="L139" s="94">
        <v>0</v>
      </c>
      <c r="M139" s="94">
        <v>0</v>
      </c>
      <c r="N139" s="93">
        <f t="shared" si="2"/>
        <v>3307</v>
      </c>
      <c r="O139" s="93"/>
      <c r="P139" s="93"/>
    </row>
    <row r="140" spans="1:16" ht="15.6" hidden="1">
      <c r="A140" s="92" t="s">
        <v>2444</v>
      </c>
      <c r="B140" s="92" t="s">
        <v>2445</v>
      </c>
      <c r="C140" s="93" t="s">
        <v>1575</v>
      </c>
      <c r="D140" s="93" t="s">
        <v>1574</v>
      </c>
      <c r="E140" s="93">
        <v>988</v>
      </c>
      <c r="F140" s="94">
        <v>0</v>
      </c>
      <c r="G140" s="94">
        <v>0</v>
      </c>
      <c r="H140" s="94">
        <v>0</v>
      </c>
      <c r="I140" s="94">
        <v>0</v>
      </c>
      <c r="J140" s="94">
        <v>0</v>
      </c>
      <c r="K140" s="94">
        <v>1836</v>
      </c>
      <c r="L140" s="94">
        <v>0</v>
      </c>
      <c r="M140" s="94">
        <v>108</v>
      </c>
      <c r="N140" s="93">
        <f t="shared" si="2"/>
        <v>2932</v>
      </c>
      <c r="O140" s="93"/>
      <c r="P140" s="93"/>
    </row>
    <row r="141" spans="1:16" ht="15.6" hidden="1">
      <c r="A141" s="92" t="s">
        <v>2444</v>
      </c>
      <c r="B141" s="92" t="s">
        <v>2445</v>
      </c>
      <c r="C141" s="93" t="s">
        <v>1590</v>
      </c>
      <c r="D141" s="93" t="s">
        <v>1589</v>
      </c>
      <c r="E141" s="93">
        <v>816</v>
      </c>
      <c r="F141" s="94">
        <v>5</v>
      </c>
      <c r="G141" s="94">
        <v>0</v>
      </c>
      <c r="H141" s="94">
        <v>0</v>
      </c>
      <c r="I141" s="94">
        <v>0</v>
      </c>
      <c r="J141" s="94">
        <v>0</v>
      </c>
      <c r="K141" s="94">
        <v>0</v>
      </c>
      <c r="L141" s="94">
        <v>0</v>
      </c>
      <c r="M141" s="94">
        <v>0</v>
      </c>
      <c r="N141" s="93">
        <f t="shared" si="2"/>
        <v>821</v>
      </c>
      <c r="O141" s="93"/>
      <c r="P141" s="93"/>
    </row>
    <row r="142" spans="1:16" ht="15.6" hidden="1">
      <c r="A142" s="92" t="s">
        <v>2444</v>
      </c>
      <c r="B142" s="92" t="s">
        <v>2445</v>
      </c>
      <c r="C142" s="93" t="s">
        <v>1592</v>
      </c>
      <c r="D142" s="93" t="s">
        <v>1591</v>
      </c>
      <c r="E142" s="93">
        <v>1674</v>
      </c>
      <c r="F142" s="94">
        <v>524</v>
      </c>
      <c r="G142" s="94">
        <v>0</v>
      </c>
      <c r="H142" s="94">
        <v>0</v>
      </c>
      <c r="I142" s="94">
        <v>0</v>
      </c>
      <c r="J142" s="94">
        <v>0</v>
      </c>
      <c r="K142" s="94">
        <v>972</v>
      </c>
      <c r="L142" s="94">
        <v>0</v>
      </c>
      <c r="M142" s="94">
        <v>468</v>
      </c>
      <c r="N142" s="93">
        <f t="shared" si="2"/>
        <v>3638</v>
      </c>
      <c r="O142" s="93"/>
      <c r="P142" s="93"/>
    </row>
    <row r="143" spans="1:16" ht="15.6" hidden="1">
      <c r="A143" s="92" t="s">
        <v>2444</v>
      </c>
      <c r="B143" s="92" t="s">
        <v>2445</v>
      </c>
      <c r="C143" s="93" t="s">
        <v>1601</v>
      </c>
      <c r="D143" s="93" t="s">
        <v>1600</v>
      </c>
      <c r="E143" s="93">
        <v>219</v>
      </c>
      <c r="F143" s="94">
        <v>0</v>
      </c>
      <c r="G143" s="94">
        <v>0</v>
      </c>
      <c r="H143" s="94">
        <v>0</v>
      </c>
      <c r="I143" s="94">
        <v>0</v>
      </c>
      <c r="J143" s="94">
        <v>0</v>
      </c>
      <c r="K143" s="94">
        <v>0</v>
      </c>
      <c r="L143" s="94">
        <v>0</v>
      </c>
      <c r="M143" s="94">
        <v>0</v>
      </c>
      <c r="N143" s="93">
        <f t="shared" si="2"/>
        <v>219</v>
      </c>
      <c r="O143" s="93"/>
      <c r="P143" s="93"/>
    </row>
    <row r="144" spans="1:16" ht="15.6" hidden="1">
      <c r="A144" s="92" t="s">
        <v>2444</v>
      </c>
      <c r="B144" s="92" t="s">
        <v>2445</v>
      </c>
      <c r="C144" s="93" t="s">
        <v>1610</v>
      </c>
      <c r="D144" s="93" t="s">
        <v>1609</v>
      </c>
      <c r="E144" s="93">
        <v>346</v>
      </c>
      <c r="F144" s="94">
        <v>0</v>
      </c>
      <c r="G144" s="94">
        <v>0</v>
      </c>
      <c r="H144" s="94">
        <v>0</v>
      </c>
      <c r="I144" s="94">
        <v>0</v>
      </c>
      <c r="J144" s="94">
        <v>0</v>
      </c>
      <c r="K144" s="94">
        <v>0</v>
      </c>
      <c r="L144" s="94">
        <v>0</v>
      </c>
      <c r="M144" s="94">
        <v>0</v>
      </c>
      <c r="N144" s="93">
        <f t="shared" si="2"/>
        <v>346</v>
      </c>
      <c r="O144" s="93"/>
      <c r="P144" s="93"/>
    </row>
    <row r="145" spans="1:16" ht="15.6" hidden="1">
      <c r="A145" s="92" t="s">
        <v>2444</v>
      </c>
      <c r="B145" s="92" t="s">
        <v>2445</v>
      </c>
      <c r="C145" s="93" t="s">
        <v>1620</v>
      </c>
      <c r="D145" s="93" t="s">
        <v>1619</v>
      </c>
      <c r="E145" s="93">
        <v>52</v>
      </c>
      <c r="F145" s="94">
        <v>1</v>
      </c>
      <c r="G145" s="94">
        <v>0</v>
      </c>
      <c r="H145" s="94">
        <v>0</v>
      </c>
      <c r="I145" s="94">
        <v>0</v>
      </c>
      <c r="J145" s="94">
        <v>0</v>
      </c>
      <c r="K145" s="94">
        <v>0</v>
      </c>
      <c r="L145" s="94">
        <v>0</v>
      </c>
      <c r="M145" s="94">
        <v>0</v>
      </c>
      <c r="N145" s="93">
        <f t="shared" si="2"/>
        <v>53</v>
      </c>
      <c r="O145" s="93"/>
      <c r="P145" s="93"/>
    </row>
    <row r="146" spans="1:16" ht="15.6" hidden="1">
      <c r="A146" s="92" t="s">
        <v>2444</v>
      </c>
      <c r="B146" s="92" t="s">
        <v>2445</v>
      </c>
      <c r="C146" s="93" t="s">
        <v>1668</v>
      </c>
      <c r="D146" s="93" t="s">
        <v>1667</v>
      </c>
      <c r="E146" s="93">
        <v>86</v>
      </c>
      <c r="F146" s="94">
        <v>19</v>
      </c>
      <c r="G146" s="94">
        <v>0</v>
      </c>
      <c r="H146" s="94">
        <v>0</v>
      </c>
      <c r="I146" s="94">
        <v>108</v>
      </c>
      <c r="J146" s="94">
        <v>0</v>
      </c>
      <c r="K146" s="94">
        <v>0</v>
      </c>
      <c r="L146" s="94">
        <v>0</v>
      </c>
      <c r="M146" s="94">
        <v>252</v>
      </c>
      <c r="N146" s="93">
        <f t="shared" si="2"/>
        <v>465</v>
      </c>
      <c r="O146" s="93"/>
      <c r="P146" s="93"/>
    </row>
    <row r="147" spans="1:16" ht="15.6" hidden="1">
      <c r="A147" s="92" t="s">
        <v>2444</v>
      </c>
      <c r="B147" s="92" t="s">
        <v>2445</v>
      </c>
      <c r="C147" s="93" t="s">
        <v>1684</v>
      </c>
      <c r="D147" s="93" t="s">
        <v>1683</v>
      </c>
      <c r="E147" s="93">
        <v>214</v>
      </c>
      <c r="F147" s="94">
        <v>16</v>
      </c>
      <c r="G147" s="94">
        <v>0</v>
      </c>
      <c r="H147" s="94">
        <v>0</v>
      </c>
      <c r="I147" s="94">
        <v>0</v>
      </c>
      <c r="J147" s="94">
        <v>0</v>
      </c>
      <c r="K147" s="94">
        <v>0</v>
      </c>
      <c r="L147" s="94">
        <v>0</v>
      </c>
      <c r="M147" s="94">
        <v>180</v>
      </c>
      <c r="N147" s="93">
        <f t="shared" si="2"/>
        <v>410</v>
      </c>
      <c r="O147" s="93"/>
      <c r="P147" s="93"/>
    </row>
    <row r="148" spans="1:16" ht="15.6" hidden="1">
      <c r="A148" s="92" t="s">
        <v>2444</v>
      </c>
      <c r="B148" s="92" t="s">
        <v>2445</v>
      </c>
      <c r="C148" s="93" t="s">
        <v>1732</v>
      </c>
      <c r="D148" s="93" t="s">
        <v>1731</v>
      </c>
      <c r="E148" s="93">
        <v>436</v>
      </c>
      <c r="F148" s="94">
        <v>0</v>
      </c>
      <c r="G148" s="94">
        <v>0</v>
      </c>
      <c r="H148" s="94">
        <v>0</v>
      </c>
      <c r="I148" s="94">
        <v>0</v>
      </c>
      <c r="J148" s="94">
        <v>0</v>
      </c>
      <c r="K148" s="94">
        <v>0</v>
      </c>
      <c r="L148" s="94">
        <v>0</v>
      </c>
      <c r="M148" s="94">
        <v>0</v>
      </c>
      <c r="N148" s="93">
        <f t="shared" si="2"/>
        <v>436</v>
      </c>
      <c r="O148" s="93"/>
      <c r="P148" s="93"/>
    </row>
    <row r="149" spans="1:16" ht="15.6" hidden="1">
      <c r="A149" s="92" t="s">
        <v>2444</v>
      </c>
      <c r="B149" s="92" t="s">
        <v>2445</v>
      </c>
      <c r="C149" s="93" t="s">
        <v>1734</v>
      </c>
      <c r="D149" s="93" t="s">
        <v>1733</v>
      </c>
      <c r="E149" s="93">
        <v>465</v>
      </c>
      <c r="F149" s="94">
        <v>176</v>
      </c>
      <c r="G149" s="94">
        <v>0</v>
      </c>
      <c r="H149" s="94">
        <v>0</v>
      </c>
      <c r="I149" s="94">
        <v>0</v>
      </c>
      <c r="J149" s="94">
        <v>0</v>
      </c>
      <c r="K149" s="94">
        <v>540</v>
      </c>
      <c r="L149" s="94">
        <v>0</v>
      </c>
      <c r="M149" s="94">
        <v>144</v>
      </c>
      <c r="N149" s="93">
        <f t="shared" si="2"/>
        <v>1325</v>
      </c>
      <c r="O149" s="93"/>
      <c r="P149" s="93"/>
    </row>
    <row r="150" spans="1:16" ht="15.6" hidden="1">
      <c r="A150" s="92" t="s">
        <v>2444</v>
      </c>
      <c r="B150" s="92" t="s">
        <v>2445</v>
      </c>
      <c r="C150" s="93" t="s">
        <v>1728</v>
      </c>
      <c r="D150" s="93" t="s">
        <v>1727</v>
      </c>
      <c r="E150" s="93">
        <v>321</v>
      </c>
      <c r="F150" s="94">
        <v>0</v>
      </c>
      <c r="G150" s="94">
        <v>0</v>
      </c>
      <c r="H150" s="94">
        <v>0</v>
      </c>
      <c r="I150" s="94">
        <v>0</v>
      </c>
      <c r="J150" s="94">
        <v>0</v>
      </c>
      <c r="K150" s="94">
        <v>540</v>
      </c>
      <c r="L150" s="94">
        <v>0</v>
      </c>
      <c r="M150" s="94">
        <v>270</v>
      </c>
      <c r="N150" s="93">
        <f t="shared" si="2"/>
        <v>1131</v>
      </c>
      <c r="O150" s="93"/>
      <c r="P150" s="93"/>
    </row>
    <row r="151" spans="1:16" ht="15.6" hidden="1">
      <c r="A151" s="92" t="s">
        <v>2444</v>
      </c>
      <c r="B151" s="92" t="s">
        <v>2445</v>
      </c>
      <c r="C151" s="93" t="s">
        <v>2520</v>
      </c>
      <c r="D151" s="93" t="s">
        <v>2521</v>
      </c>
      <c r="E151" s="93">
        <v>184</v>
      </c>
      <c r="F151" s="94">
        <v>1</v>
      </c>
      <c r="G151" s="94">
        <v>0</v>
      </c>
      <c r="H151" s="94">
        <v>0</v>
      </c>
      <c r="I151" s="94">
        <v>0</v>
      </c>
      <c r="J151" s="94">
        <v>0</v>
      </c>
      <c r="K151" s="94">
        <v>0</v>
      </c>
      <c r="L151" s="94">
        <v>0</v>
      </c>
      <c r="M151" s="94">
        <v>0</v>
      </c>
      <c r="N151" s="93">
        <f t="shared" si="2"/>
        <v>185</v>
      </c>
      <c r="O151" s="93"/>
      <c r="P151" s="93"/>
    </row>
    <row r="152" spans="1:16" ht="15.6" hidden="1">
      <c r="A152" s="92" t="s">
        <v>2444</v>
      </c>
      <c r="B152" s="92" t="s">
        <v>2445</v>
      </c>
      <c r="C152" s="93" t="s">
        <v>1736</v>
      </c>
      <c r="D152" s="93" t="s">
        <v>1735</v>
      </c>
      <c r="E152" s="93">
        <v>285</v>
      </c>
      <c r="F152" s="94">
        <v>5</v>
      </c>
      <c r="G152" s="94">
        <v>0</v>
      </c>
      <c r="H152" s="94">
        <v>0</v>
      </c>
      <c r="I152" s="94">
        <v>0</v>
      </c>
      <c r="J152" s="94">
        <v>0</v>
      </c>
      <c r="K152" s="94">
        <v>0</v>
      </c>
      <c r="L152" s="94">
        <v>0</v>
      </c>
      <c r="M152" s="94">
        <v>648</v>
      </c>
      <c r="N152" s="93">
        <f t="shared" si="2"/>
        <v>938</v>
      </c>
      <c r="O152" s="93"/>
      <c r="P152" s="93"/>
    </row>
    <row r="153" spans="1:16" ht="15.6" hidden="1">
      <c r="A153" s="92" t="s">
        <v>2444</v>
      </c>
      <c r="B153" s="92" t="s">
        <v>2445</v>
      </c>
      <c r="C153" s="93" t="s">
        <v>1751</v>
      </c>
      <c r="D153" s="93" t="s">
        <v>1750</v>
      </c>
      <c r="E153" s="93">
        <v>228</v>
      </c>
      <c r="F153" s="94">
        <v>82</v>
      </c>
      <c r="G153" s="94">
        <v>0</v>
      </c>
      <c r="H153" s="94">
        <v>0</v>
      </c>
      <c r="I153" s="94">
        <v>108</v>
      </c>
      <c r="J153" s="94">
        <v>0</v>
      </c>
      <c r="K153" s="94">
        <v>0</v>
      </c>
      <c r="L153" s="94">
        <v>0</v>
      </c>
      <c r="M153" s="94">
        <v>216</v>
      </c>
      <c r="N153" s="93">
        <f t="shared" si="2"/>
        <v>634</v>
      </c>
      <c r="O153" s="93"/>
      <c r="P153" s="93"/>
    </row>
    <row r="154" spans="1:16" ht="15.6" hidden="1">
      <c r="A154" s="92" t="s">
        <v>2444</v>
      </c>
      <c r="B154" s="92" t="s">
        <v>2445</v>
      </c>
      <c r="C154" s="93" t="s">
        <v>1760</v>
      </c>
      <c r="D154" s="93" t="s">
        <v>1759</v>
      </c>
      <c r="E154" s="93">
        <v>127</v>
      </c>
      <c r="F154" s="94">
        <v>333</v>
      </c>
      <c r="G154" s="94">
        <v>0</v>
      </c>
      <c r="H154" s="94">
        <v>0</v>
      </c>
      <c r="I154" s="94">
        <v>0</v>
      </c>
      <c r="J154" s="94">
        <v>0</v>
      </c>
      <c r="K154" s="94">
        <v>0</v>
      </c>
      <c r="L154" s="94">
        <v>0</v>
      </c>
      <c r="M154" s="94">
        <v>216</v>
      </c>
      <c r="N154" s="93">
        <f t="shared" si="2"/>
        <v>676</v>
      </c>
      <c r="O154" s="93"/>
      <c r="P154" s="93"/>
    </row>
    <row r="155" spans="1:16" ht="15.6" hidden="1">
      <c r="A155" s="92" t="s">
        <v>2444</v>
      </c>
      <c r="B155" s="102" t="s">
        <v>2450</v>
      </c>
      <c r="C155" s="93" t="s">
        <v>1952</v>
      </c>
      <c r="D155" s="93" t="s">
        <v>1951</v>
      </c>
      <c r="E155" s="93">
        <v>26</v>
      </c>
      <c r="F155" s="94">
        <v>1</v>
      </c>
      <c r="G155" s="94">
        <v>0</v>
      </c>
      <c r="H155" s="94">
        <v>0</v>
      </c>
      <c r="I155" s="94">
        <v>0</v>
      </c>
      <c r="J155" s="94">
        <v>0</v>
      </c>
      <c r="K155" s="94">
        <v>0</v>
      </c>
      <c r="L155" s="94">
        <v>0</v>
      </c>
      <c r="M155" s="94">
        <v>0</v>
      </c>
      <c r="N155" s="93">
        <f t="shared" si="2"/>
        <v>27</v>
      </c>
      <c r="O155" s="93"/>
      <c r="P155" s="93"/>
    </row>
    <row r="156" spans="1:16" ht="15.6" hidden="1">
      <c r="A156" s="92" t="s">
        <v>2444</v>
      </c>
      <c r="B156" s="102" t="s">
        <v>2450</v>
      </c>
      <c r="C156" s="93" t="s">
        <v>1573</v>
      </c>
      <c r="D156" s="93" t="s">
        <v>1572</v>
      </c>
      <c r="E156" s="93">
        <v>3608</v>
      </c>
      <c r="F156" s="94">
        <v>507</v>
      </c>
      <c r="G156" s="94">
        <v>0</v>
      </c>
      <c r="H156" s="94">
        <v>0</v>
      </c>
      <c r="I156" s="94">
        <v>0</v>
      </c>
      <c r="J156" s="94">
        <v>0</v>
      </c>
      <c r="K156" s="94">
        <v>0</v>
      </c>
      <c r="L156" s="94">
        <v>0</v>
      </c>
      <c r="M156" s="94">
        <v>0</v>
      </c>
      <c r="N156" s="93">
        <f t="shared" si="2"/>
        <v>4115</v>
      </c>
      <c r="O156" s="93"/>
      <c r="P156" s="93"/>
    </row>
    <row r="157" spans="1:16" ht="15.6" hidden="1">
      <c r="A157" s="92" t="s">
        <v>2444</v>
      </c>
      <c r="B157" s="102" t="s">
        <v>2450</v>
      </c>
      <c r="C157" s="93" t="s">
        <v>1575</v>
      </c>
      <c r="D157" s="93" t="s">
        <v>1574</v>
      </c>
      <c r="E157" s="93">
        <v>1373</v>
      </c>
      <c r="F157" s="94">
        <v>32</v>
      </c>
      <c r="G157" s="94">
        <v>0</v>
      </c>
      <c r="H157" s="94">
        <v>0</v>
      </c>
      <c r="I157" s="94">
        <v>0</v>
      </c>
      <c r="J157" s="94">
        <v>0</v>
      </c>
      <c r="K157" s="94">
        <v>1080</v>
      </c>
      <c r="L157" s="94">
        <v>0</v>
      </c>
      <c r="M157" s="94">
        <v>724</v>
      </c>
      <c r="N157" s="93">
        <f t="shared" si="2"/>
        <v>3209</v>
      </c>
      <c r="O157" s="93"/>
      <c r="P157" s="93"/>
    </row>
    <row r="158" spans="1:16" ht="15.6" hidden="1">
      <c r="A158" s="92" t="s">
        <v>2444</v>
      </c>
      <c r="B158" s="102" t="s">
        <v>2450</v>
      </c>
      <c r="C158" s="93" t="s">
        <v>1603</v>
      </c>
      <c r="D158" s="93" t="s">
        <v>1602</v>
      </c>
      <c r="E158" s="93">
        <v>0</v>
      </c>
      <c r="F158" s="94">
        <v>0</v>
      </c>
      <c r="G158" s="94">
        <v>0</v>
      </c>
      <c r="H158" s="94">
        <v>0</v>
      </c>
      <c r="I158" s="94">
        <v>0</v>
      </c>
      <c r="J158" s="94">
        <v>0</v>
      </c>
      <c r="K158" s="94">
        <v>216</v>
      </c>
      <c r="L158" s="94">
        <v>0</v>
      </c>
      <c r="M158" s="94">
        <v>162</v>
      </c>
      <c r="N158" s="93">
        <f t="shared" si="2"/>
        <v>378</v>
      </c>
      <c r="O158" s="93"/>
      <c r="P158" s="93"/>
    </row>
    <row r="159" spans="1:16" ht="15.6" hidden="1">
      <c r="A159" s="92" t="s">
        <v>2444</v>
      </c>
      <c r="B159" s="102" t="s">
        <v>2450</v>
      </c>
      <c r="C159" s="93" t="s">
        <v>1607</v>
      </c>
      <c r="D159" s="93" t="s">
        <v>1606</v>
      </c>
      <c r="E159" s="93">
        <v>0</v>
      </c>
      <c r="F159" s="94">
        <v>0</v>
      </c>
      <c r="G159" s="94">
        <v>0</v>
      </c>
      <c r="H159" s="94">
        <v>0</v>
      </c>
      <c r="I159" s="94">
        <v>0</v>
      </c>
      <c r="J159" s="94">
        <v>0</v>
      </c>
      <c r="K159" s="94">
        <v>108</v>
      </c>
      <c r="L159" s="94">
        <v>0</v>
      </c>
      <c r="M159" s="94">
        <v>36</v>
      </c>
      <c r="N159" s="93">
        <f t="shared" si="2"/>
        <v>144</v>
      </c>
      <c r="O159" s="93"/>
      <c r="P159" s="93"/>
    </row>
    <row r="160" spans="1:16" ht="15.6" hidden="1">
      <c r="A160" s="92" t="s">
        <v>2444</v>
      </c>
      <c r="B160" s="102" t="s">
        <v>2450</v>
      </c>
      <c r="C160" s="93" t="s">
        <v>1585</v>
      </c>
      <c r="D160" s="93" t="s">
        <v>1584</v>
      </c>
      <c r="E160" s="93">
        <v>782</v>
      </c>
      <c r="F160" s="94">
        <v>0</v>
      </c>
      <c r="G160" s="94">
        <v>0</v>
      </c>
      <c r="H160" s="94">
        <v>0</v>
      </c>
      <c r="I160" s="94">
        <v>0</v>
      </c>
      <c r="J160" s="94">
        <v>0</v>
      </c>
      <c r="K160" s="94">
        <v>0</v>
      </c>
      <c r="L160" s="94">
        <v>0</v>
      </c>
      <c r="M160" s="94">
        <v>0</v>
      </c>
      <c r="N160" s="93">
        <f t="shared" si="2"/>
        <v>782</v>
      </c>
      <c r="O160" s="93"/>
      <c r="P160" s="93"/>
    </row>
    <row r="161" spans="1:16" ht="15.6" hidden="1">
      <c r="A161" s="92" t="s">
        <v>2444</v>
      </c>
      <c r="B161" s="102" t="s">
        <v>2450</v>
      </c>
      <c r="C161" s="93" t="s">
        <v>1605</v>
      </c>
      <c r="D161" s="93" t="s">
        <v>1604</v>
      </c>
      <c r="E161" s="93">
        <v>0</v>
      </c>
      <c r="F161" s="94">
        <v>0</v>
      </c>
      <c r="G161" s="94">
        <v>0</v>
      </c>
      <c r="H161" s="94">
        <v>0</v>
      </c>
      <c r="I161" s="94">
        <v>0</v>
      </c>
      <c r="J161" s="94">
        <v>0</v>
      </c>
      <c r="K161" s="94">
        <v>144</v>
      </c>
      <c r="L161" s="94">
        <v>0</v>
      </c>
      <c r="M161" s="94">
        <v>0</v>
      </c>
      <c r="N161" s="93">
        <f t="shared" si="2"/>
        <v>144</v>
      </c>
      <c r="O161" s="93"/>
      <c r="P161" s="93"/>
    </row>
    <row r="162" spans="1:16" ht="15.6" hidden="1">
      <c r="A162" s="92" t="s">
        <v>2444</v>
      </c>
      <c r="B162" s="102" t="s">
        <v>2450</v>
      </c>
      <c r="C162" s="93" t="s">
        <v>1601</v>
      </c>
      <c r="D162" s="93" t="s">
        <v>1600</v>
      </c>
      <c r="E162" s="93">
        <v>350</v>
      </c>
      <c r="F162" s="94">
        <v>0</v>
      </c>
      <c r="G162" s="94">
        <v>0</v>
      </c>
      <c r="H162" s="94">
        <v>0</v>
      </c>
      <c r="I162" s="94">
        <v>0</v>
      </c>
      <c r="J162" s="94">
        <v>0</v>
      </c>
      <c r="K162" s="94">
        <v>0</v>
      </c>
      <c r="L162" s="94">
        <v>0</v>
      </c>
      <c r="M162" s="94">
        <v>0</v>
      </c>
      <c r="N162" s="93">
        <f t="shared" si="2"/>
        <v>350</v>
      </c>
      <c r="O162" s="93"/>
      <c r="P162" s="93"/>
    </row>
    <row r="163" spans="1:16" ht="15.6" hidden="1">
      <c r="A163" s="92" t="s">
        <v>2444</v>
      </c>
      <c r="B163" s="102" t="s">
        <v>2450</v>
      </c>
      <c r="C163" s="93" t="s">
        <v>1620</v>
      </c>
      <c r="D163" s="93" t="s">
        <v>1619</v>
      </c>
      <c r="E163" s="93">
        <v>368</v>
      </c>
      <c r="F163" s="94">
        <v>0</v>
      </c>
      <c r="G163" s="94">
        <v>0</v>
      </c>
      <c r="H163" s="94">
        <v>0</v>
      </c>
      <c r="I163" s="94">
        <v>0</v>
      </c>
      <c r="J163" s="94">
        <v>0</v>
      </c>
      <c r="K163" s="94">
        <v>0</v>
      </c>
      <c r="L163" s="94">
        <v>0</v>
      </c>
      <c r="M163" s="94">
        <v>0</v>
      </c>
      <c r="N163" s="93">
        <f t="shared" si="2"/>
        <v>368</v>
      </c>
      <c r="O163" s="93"/>
      <c r="P163" s="93"/>
    </row>
    <row r="164" spans="1:16" ht="15.6" hidden="1">
      <c r="A164" s="92" t="s">
        <v>2444</v>
      </c>
      <c r="B164" s="102" t="s">
        <v>2450</v>
      </c>
      <c r="C164" s="93" t="s">
        <v>1642</v>
      </c>
      <c r="D164" s="93" t="s">
        <v>1641</v>
      </c>
      <c r="E164" s="93">
        <v>765</v>
      </c>
      <c r="F164" s="94">
        <v>57</v>
      </c>
      <c r="G164" s="94">
        <v>0</v>
      </c>
      <c r="H164" s="94">
        <v>0</v>
      </c>
      <c r="I164" s="94">
        <v>0</v>
      </c>
      <c r="J164" s="94">
        <v>0</v>
      </c>
      <c r="K164" s="94">
        <v>0</v>
      </c>
      <c r="L164" s="94">
        <v>0</v>
      </c>
      <c r="M164" s="94">
        <v>0</v>
      </c>
      <c r="N164" s="93">
        <f t="shared" si="2"/>
        <v>822</v>
      </c>
      <c r="O164" s="93"/>
      <c r="P164" s="93"/>
    </row>
    <row r="165" spans="1:16" ht="15.6" hidden="1">
      <c r="A165" s="92" t="s">
        <v>2444</v>
      </c>
      <c r="B165" s="102" t="s">
        <v>2450</v>
      </c>
      <c r="C165" s="93" t="s">
        <v>1668</v>
      </c>
      <c r="D165" s="93" t="s">
        <v>1667</v>
      </c>
      <c r="E165" s="93">
        <v>153</v>
      </c>
      <c r="F165" s="94">
        <v>0</v>
      </c>
      <c r="G165" s="94">
        <v>0</v>
      </c>
      <c r="H165" s="94">
        <v>0</v>
      </c>
      <c r="I165" s="94">
        <v>36</v>
      </c>
      <c r="J165" s="94">
        <v>0</v>
      </c>
      <c r="K165" s="94">
        <v>0</v>
      </c>
      <c r="L165" s="94">
        <v>0</v>
      </c>
      <c r="M165" s="94">
        <v>468</v>
      </c>
      <c r="N165" s="93">
        <f t="shared" si="2"/>
        <v>657</v>
      </c>
      <c r="O165" s="93"/>
      <c r="P165" s="93"/>
    </row>
    <row r="166" spans="1:16" ht="15.6" hidden="1">
      <c r="A166" s="92" t="s">
        <v>2444</v>
      </c>
      <c r="B166" s="102" t="s">
        <v>2450</v>
      </c>
      <c r="C166" s="93" t="s">
        <v>1684</v>
      </c>
      <c r="D166" s="93" t="s">
        <v>1683</v>
      </c>
      <c r="E166" s="93">
        <v>70</v>
      </c>
      <c r="F166" s="94">
        <v>0</v>
      </c>
      <c r="G166" s="94">
        <v>0</v>
      </c>
      <c r="H166" s="94">
        <v>0</v>
      </c>
      <c r="I166" s="94">
        <v>108</v>
      </c>
      <c r="J166" s="94">
        <v>0</v>
      </c>
      <c r="K166" s="94">
        <v>0</v>
      </c>
      <c r="L166" s="94">
        <v>0</v>
      </c>
      <c r="M166" s="94">
        <v>72</v>
      </c>
      <c r="N166" s="93">
        <f t="shared" si="2"/>
        <v>250</v>
      </c>
      <c r="O166" s="93"/>
      <c r="P166" s="93"/>
    </row>
    <row r="167" spans="1:16" ht="15.6" hidden="1">
      <c r="A167" s="92" t="s">
        <v>2444</v>
      </c>
      <c r="B167" s="102" t="s">
        <v>2450</v>
      </c>
      <c r="C167" s="93" t="s">
        <v>1732</v>
      </c>
      <c r="D167" s="93" t="s">
        <v>1731</v>
      </c>
      <c r="E167" s="93">
        <v>142</v>
      </c>
      <c r="F167" s="94">
        <v>0</v>
      </c>
      <c r="G167" s="94">
        <v>0</v>
      </c>
      <c r="H167" s="94">
        <v>0</v>
      </c>
      <c r="I167" s="94">
        <v>0</v>
      </c>
      <c r="J167" s="94">
        <v>0</v>
      </c>
      <c r="K167" s="94">
        <v>0</v>
      </c>
      <c r="L167" s="94">
        <v>0</v>
      </c>
      <c r="M167" s="94">
        <v>0</v>
      </c>
      <c r="N167" s="93">
        <f t="shared" si="2"/>
        <v>142</v>
      </c>
      <c r="O167" s="93"/>
      <c r="P167" s="93"/>
    </row>
    <row r="168" spans="1:16" ht="15.6" hidden="1">
      <c r="A168" s="92" t="s">
        <v>2444</v>
      </c>
      <c r="B168" s="102" t="s">
        <v>2450</v>
      </c>
      <c r="C168" s="93" t="s">
        <v>1734</v>
      </c>
      <c r="D168" s="93" t="s">
        <v>1733</v>
      </c>
      <c r="E168" s="93">
        <v>1497</v>
      </c>
      <c r="F168" s="94">
        <v>138</v>
      </c>
      <c r="G168" s="94">
        <v>0</v>
      </c>
      <c r="H168" s="94">
        <v>0</v>
      </c>
      <c r="I168" s="94">
        <v>0</v>
      </c>
      <c r="J168" s="94">
        <v>0</v>
      </c>
      <c r="K168" s="94">
        <v>378</v>
      </c>
      <c r="L168" s="94">
        <v>0</v>
      </c>
      <c r="M168" s="94">
        <v>202</v>
      </c>
      <c r="N168" s="93">
        <f t="shared" si="2"/>
        <v>2215</v>
      </c>
      <c r="O168" s="93"/>
      <c r="P168" s="93"/>
    </row>
    <row r="169" spans="1:16" ht="15.6" hidden="1">
      <c r="A169" s="92" t="s">
        <v>2444</v>
      </c>
      <c r="B169" s="102" t="s">
        <v>2450</v>
      </c>
      <c r="C169" s="93" t="s">
        <v>1728</v>
      </c>
      <c r="D169" s="93" t="s">
        <v>1727</v>
      </c>
      <c r="E169" s="93">
        <v>347</v>
      </c>
      <c r="F169" s="94">
        <v>0</v>
      </c>
      <c r="G169" s="94">
        <v>0</v>
      </c>
      <c r="H169" s="94">
        <v>0</v>
      </c>
      <c r="I169" s="94">
        <v>0</v>
      </c>
      <c r="J169" s="94">
        <v>0</v>
      </c>
      <c r="K169" s="94">
        <v>540</v>
      </c>
      <c r="L169" s="94">
        <v>0</v>
      </c>
      <c r="M169" s="94">
        <v>270</v>
      </c>
      <c r="N169" s="93">
        <f t="shared" si="2"/>
        <v>1157</v>
      </c>
      <c r="O169" s="93"/>
      <c r="P169" s="93"/>
    </row>
    <row r="170" spans="1:16" ht="15.6" hidden="1">
      <c r="A170" s="92" t="s">
        <v>2444</v>
      </c>
      <c r="B170" s="102" t="s">
        <v>2450</v>
      </c>
      <c r="C170" s="93" t="s">
        <v>2520</v>
      </c>
      <c r="D170" s="93" t="s">
        <v>2521</v>
      </c>
      <c r="E170" s="93">
        <v>96</v>
      </c>
      <c r="F170" s="94">
        <v>0</v>
      </c>
      <c r="G170" s="94">
        <v>0</v>
      </c>
      <c r="H170" s="94">
        <v>0</v>
      </c>
      <c r="I170" s="94">
        <v>0</v>
      </c>
      <c r="J170" s="94">
        <v>0</v>
      </c>
      <c r="K170" s="94">
        <v>0</v>
      </c>
      <c r="L170" s="94">
        <v>0</v>
      </c>
      <c r="M170" s="94">
        <v>0</v>
      </c>
      <c r="N170" s="93">
        <f t="shared" si="2"/>
        <v>96</v>
      </c>
      <c r="O170" s="93"/>
      <c r="P170" s="93"/>
    </row>
    <row r="171" spans="1:16" ht="15.6" hidden="1">
      <c r="A171" s="92" t="s">
        <v>2444</v>
      </c>
      <c r="B171" s="102" t="s">
        <v>2450</v>
      </c>
      <c r="C171" s="93" t="s">
        <v>1736</v>
      </c>
      <c r="D171" s="93" t="s">
        <v>1735</v>
      </c>
      <c r="E171" s="93">
        <v>464</v>
      </c>
      <c r="F171" s="94">
        <v>288</v>
      </c>
      <c r="G171" s="94">
        <v>270</v>
      </c>
      <c r="H171" s="94">
        <v>0</v>
      </c>
      <c r="I171" s="94">
        <v>252</v>
      </c>
      <c r="J171" s="94">
        <v>0</v>
      </c>
      <c r="K171" s="94">
        <v>594</v>
      </c>
      <c r="L171" s="94">
        <v>0</v>
      </c>
      <c r="M171" s="94">
        <v>0</v>
      </c>
      <c r="N171" s="93">
        <f t="shared" si="2"/>
        <v>1868</v>
      </c>
      <c r="O171" s="93"/>
      <c r="P171" s="93"/>
    </row>
    <row r="172" spans="1:16" ht="15.6" hidden="1">
      <c r="A172" s="92" t="s">
        <v>2444</v>
      </c>
      <c r="B172" s="102" t="s">
        <v>2450</v>
      </c>
      <c r="C172" s="93" t="s">
        <v>1739</v>
      </c>
      <c r="D172" s="93" t="s">
        <v>1738</v>
      </c>
      <c r="E172" s="93">
        <v>0</v>
      </c>
      <c r="F172" s="94">
        <v>0</v>
      </c>
      <c r="G172" s="94">
        <v>0</v>
      </c>
      <c r="H172" s="94">
        <v>0</v>
      </c>
      <c r="I172" s="94">
        <v>0</v>
      </c>
      <c r="J172" s="94">
        <v>0</v>
      </c>
      <c r="K172" s="94">
        <v>0</v>
      </c>
      <c r="L172" s="94">
        <v>0</v>
      </c>
      <c r="M172" s="94">
        <v>1854</v>
      </c>
      <c r="N172" s="93">
        <f t="shared" si="2"/>
        <v>1854</v>
      </c>
      <c r="O172" s="93"/>
      <c r="P172" s="93"/>
    </row>
    <row r="173" spans="1:16" ht="15.6" hidden="1">
      <c r="A173" s="92" t="s">
        <v>2444</v>
      </c>
      <c r="B173" s="92" t="s">
        <v>2522</v>
      </c>
      <c r="C173" s="93" t="s">
        <v>172</v>
      </c>
      <c r="D173" s="93" t="s">
        <v>1242</v>
      </c>
      <c r="E173" s="93">
        <v>26</v>
      </c>
      <c r="F173" s="94">
        <v>0</v>
      </c>
      <c r="G173" s="94">
        <v>0</v>
      </c>
      <c r="H173" s="94">
        <v>0</v>
      </c>
      <c r="I173" s="94">
        <v>0</v>
      </c>
      <c r="J173" s="94">
        <v>0</v>
      </c>
      <c r="K173" s="94">
        <v>0</v>
      </c>
      <c r="L173" s="94">
        <v>0</v>
      </c>
      <c r="M173" s="94">
        <v>0</v>
      </c>
      <c r="N173" s="93">
        <f t="shared" si="2"/>
        <v>26</v>
      </c>
      <c r="O173" s="93"/>
      <c r="P173" s="93"/>
    </row>
    <row r="174" spans="1:16" ht="15.6" hidden="1">
      <c r="A174" s="92" t="s">
        <v>2444</v>
      </c>
      <c r="B174" s="92" t="s">
        <v>2522</v>
      </c>
      <c r="C174" s="93" t="s">
        <v>2510</v>
      </c>
      <c r="D174" s="93" t="s">
        <v>2511</v>
      </c>
      <c r="E174" s="93">
        <v>22</v>
      </c>
      <c r="F174" s="94">
        <v>0</v>
      </c>
      <c r="G174" s="94">
        <v>0</v>
      </c>
      <c r="H174" s="94">
        <v>0</v>
      </c>
      <c r="I174" s="94">
        <v>0</v>
      </c>
      <c r="J174" s="94">
        <v>0</v>
      </c>
      <c r="K174" s="94">
        <v>0</v>
      </c>
      <c r="L174" s="94">
        <v>0</v>
      </c>
      <c r="M174" s="94">
        <v>0</v>
      </c>
      <c r="N174" s="93">
        <f t="shared" si="2"/>
        <v>22</v>
      </c>
      <c r="O174" s="93"/>
      <c r="P174" s="93"/>
    </row>
    <row r="175" spans="1:16" ht="15.6" hidden="1">
      <c r="A175" s="92" t="s">
        <v>2444</v>
      </c>
      <c r="B175" s="92" t="s">
        <v>2522</v>
      </c>
      <c r="C175" s="93" t="s">
        <v>2523</v>
      </c>
      <c r="D175" s="93" t="s">
        <v>2524</v>
      </c>
      <c r="E175" s="93">
        <v>102</v>
      </c>
      <c r="F175" s="94">
        <v>1</v>
      </c>
      <c r="G175" s="94">
        <v>0</v>
      </c>
      <c r="H175" s="94">
        <v>0</v>
      </c>
      <c r="I175" s="94">
        <v>0</v>
      </c>
      <c r="J175" s="94">
        <v>0</v>
      </c>
      <c r="K175" s="94">
        <v>0</v>
      </c>
      <c r="L175" s="94">
        <v>0</v>
      </c>
      <c r="M175" s="94">
        <v>0</v>
      </c>
      <c r="N175" s="93">
        <f t="shared" si="2"/>
        <v>103</v>
      </c>
      <c r="O175" s="93"/>
      <c r="P175" s="93"/>
    </row>
    <row r="176" spans="1:16" ht="15.6" hidden="1">
      <c r="A176" s="92" t="s">
        <v>2444</v>
      </c>
      <c r="B176" s="92" t="s">
        <v>2522</v>
      </c>
      <c r="C176" s="93" t="s">
        <v>2525</v>
      </c>
      <c r="D176" s="93" t="s">
        <v>2526</v>
      </c>
      <c r="E176" s="93">
        <v>79</v>
      </c>
      <c r="F176" s="94">
        <v>0</v>
      </c>
      <c r="G176" s="94">
        <v>0</v>
      </c>
      <c r="H176" s="94">
        <v>0</v>
      </c>
      <c r="I176" s="94">
        <v>0</v>
      </c>
      <c r="J176" s="94">
        <v>0</v>
      </c>
      <c r="K176" s="94">
        <v>0</v>
      </c>
      <c r="L176" s="94">
        <v>0</v>
      </c>
      <c r="M176" s="94">
        <v>0</v>
      </c>
      <c r="N176" s="93">
        <f t="shared" si="2"/>
        <v>79</v>
      </c>
      <c r="O176" s="93"/>
      <c r="P176" s="93"/>
    </row>
    <row r="177" spans="1:16" ht="15.6" hidden="1">
      <c r="A177" s="92" t="s">
        <v>2444</v>
      </c>
      <c r="B177" s="92" t="s">
        <v>2522</v>
      </c>
      <c r="C177" s="93" t="s">
        <v>2527</v>
      </c>
      <c r="D177" s="93" t="s">
        <v>2528</v>
      </c>
      <c r="E177" s="93">
        <v>48</v>
      </c>
      <c r="F177" s="94">
        <v>1</v>
      </c>
      <c r="G177" s="94">
        <v>0</v>
      </c>
      <c r="H177" s="94">
        <v>0</v>
      </c>
      <c r="I177" s="94">
        <v>0</v>
      </c>
      <c r="J177" s="94">
        <v>0</v>
      </c>
      <c r="K177" s="94">
        <v>0</v>
      </c>
      <c r="L177" s="94">
        <v>0</v>
      </c>
      <c r="M177" s="94">
        <v>0</v>
      </c>
      <c r="N177" s="93">
        <f t="shared" si="2"/>
        <v>49</v>
      </c>
      <c r="O177" s="93"/>
      <c r="P177" s="93"/>
    </row>
    <row r="178" spans="1:16" ht="15.6" hidden="1">
      <c r="A178" s="92" t="s">
        <v>2444</v>
      </c>
      <c r="B178" s="92" t="s">
        <v>2522</v>
      </c>
      <c r="C178" s="93" t="s">
        <v>2529</v>
      </c>
      <c r="D178" s="93" t="s">
        <v>2530</v>
      </c>
      <c r="E178" s="93">
        <v>47</v>
      </c>
      <c r="F178" s="94">
        <v>0</v>
      </c>
      <c r="G178" s="94">
        <v>0</v>
      </c>
      <c r="H178" s="94">
        <v>0</v>
      </c>
      <c r="I178" s="94">
        <v>0</v>
      </c>
      <c r="J178" s="94">
        <v>0</v>
      </c>
      <c r="K178" s="94">
        <v>0</v>
      </c>
      <c r="L178" s="94">
        <v>0</v>
      </c>
      <c r="M178" s="94">
        <v>0</v>
      </c>
      <c r="N178" s="93">
        <f t="shared" si="2"/>
        <v>47</v>
      </c>
      <c r="O178" s="93"/>
      <c r="P178" s="93"/>
    </row>
    <row r="179" spans="1:16" ht="15.6" hidden="1">
      <c r="A179" s="92" t="s">
        <v>2444</v>
      </c>
      <c r="B179" s="92" t="s">
        <v>2522</v>
      </c>
      <c r="C179" s="93" t="s">
        <v>2529</v>
      </c>
      <c r="D179" s="93" t="s">
        <v>2531</v>
      </c>
      <c r="E179" s="93">
        <v>29</v>
      </c>
      <c r="F179" s="94">
        <v>0</v>
      </c>
      <c r="G179" s="94">
        <v>0</v>
      </c>
      <c r="H179" s="94">
        <v>0</v>
      </c>
      <c r="I179" s="94">
        <v>0</v>
      </c>
      <c r="J179" s="94">
        <v>0</v>
      </c>
      <c r="K179" s="94">
        <v>0</v>
      </c>
      <c r="L179" s="94">
        <v>0</v>
      </c>
      <c r="M179" s="94">
        <v>0</v>
      </c>
      <c r="N179" s="93">
        <f t="shared" si="2"/>
        <v>29</v>
      </c>
      <c r="O179" s="93"/>
      <c r="P179" s="93"/>
    </row>
    <row r="180" spans="1:16" ht="15.6" hidden="1">
      <c r="A180" s="92" t="s">
        <v>2444</v>
      </c>
      <c r="B180" s="92" t="s">
        <v>2522</v>
      </c>
      <c r="C180" s="93" t="s">
        <v>125</v>
      </c>
      <c r="D180" s="93" t="s">
        <v>124</v>
      </c>
      <c r="E180" s="93">
        <v>543</v>
      </c>
      <c r="F180" s="94">
        <v>42</v>
      </c>
      <c r="G180" s="94">
        <v>0</v>
      </c>
      <c r="H180" s="94">
        <v>0</v>
      </c>
      <c r="I180" s="94">
        <v>0</v>
      </c>
      <c r="J180" s="94">
        <v>110</v>
      </c>
      <c r="K180" s="94">
        <v>0</v>
      </c>
      <c r="L180" s="94">
        <v>0</v>
      </c>
      <c r="M180" s="94">
        <v>36</v>
      </c>
      <c r="N180" s="93">
        <f t="shared" si="2"/>
        <v>731</v>
      </c>
      <c r="O180" s="93"/>
      <c r="P180" s="93"/>
    </row>
    <row r="181" spans="1:16" ht="15.6" hidden="1">
      <c r="A181" s="92" t="s">
        <v>2444</v>
      </c>
      <c r="B181" s="92" t="s">
        <v>2522</v>
      </c>
      <c r="C181" s="93" t="s">
        <v>1472</v>
      </c>
      <c r="D181" s="93" t="s">
        <v>1471</v>
      </c>
      <c r="E181" s="93">
        <v>0</v>
      </c>
      <c r="F181" s="94">
        <v>0</v>
      </c>
      <c r="G181" s="94">
        <v>0</v>
      </c>
      <c r="H181" s="94">
        <v>0</v>
      </c>
      <c r="I181" s="94">
        <v>0</v>
      </c>
      <c r="J181" s="94">
        <v>0</v>
      </c>
      <c r="K181" s="94">
        <v>0</v>
      </c>
      <c r="L181" s="94">
        <v>0</v>
      </c>
      <c r="M181" s="94">
        <v>216</v>
      </c>
      <c r="N181" s="93">
        <f t="shared" si="2"/>
        <v>216</v>
      </c>
      <c r="O181" s="93"/>
      <c r="P181" s="93"/>
    </row>
    <row r="182" spans="1:16" ht="15.6" hidden="1">
      <c r="A182" s="92" t="s">
        <v>2444</v>
      </c>
      <c r="B182" s="92" t="s">
        <v>2522</v>
      </c>
      <c r="C182" s="93" t="s">
        <v>150</v>
      </c>
      <c r="D182" s="93" t="s">
        <v>149</v>
      </c>
      <c r="E182" s="93">
        <v>375</v>
      </c>
      <c r="F182" s="94">
        <v>40</v>
      </c>
      <c r="G182" s="94">
        <v>0</v>
      </c>
      <c r="H182" s="94">
        <v>0</v>
      </c>
      <c r="I182" s="94">
        <v>0</v>
      </c>
      <c r="J182" s="94">
        <v>0</v>
      </c>
      <c r="K182" s="94">
        <v>0</v>
      </c>
      <c r="L182" s="94">
        <v>0</v>
      </c>
      <c r="M182" s="94">
        <v>0</v>
      </c>
      <c r="N182" s="93">
        <f t="shared" si="2"/>
        <v>415</v>
      </c>
      <c r="O182" s="93"/>
      <c r="P182" s="93"/>
    </row>
    <row r="183" spans="1:16" ht="15.6" hidden="1">
      <c r="A183" s="92" t="s">
        <v>2444</v>
      </c>
      <c r="B183" s="92" t="s">
        <v>2522</v>
      </c>
      <c r="C183" s="93" t="s">
        <v>1480</v>
      </c>
      <c r="D183" s="93" t="s">
        <v>1479</v>
      </c>
      <c r="E183" s="93">
        <v>0</v>
      </c>
      <c r="F183" s="94">
        <v>0</v>
      </c>
      <c r="G183" s="94">
        <v>0</v>
      </c>
      <c r="H183" s="94">
        <v>0</v>
      </c>
      <c r="I183" s="94">
        <v>0</v>
      </c>
      <c r="J183" s="94">
        <v>0</v>
      </c>
      <c r="K183" s="94">
        <v>0</v>
      </c>
      <c r="L183" s="94">
        <v>0</v>
      </c>
      <c r="M183" s="94">
        <v>142</v>
      </c>
      <c r="N183" s="93">
        <f t="shared" si="2"/>
        <v>142</v>
      </c>
      <c r="O183" s="93"/>
      <c r="P183" s="93"/>
    </row>
    <row r="184" spans="1:16" ht="15.6" hidden="1">
      <c r="A184" s="92" t="s">
        <v>2444</v>
      </c>
      <c r="B184" s="92" t="s">
        <v>2522</v>
      </c>
      <c r="C184" s="93" t="s">
        <v>1192</v>
      </c>
      <c r="D184" s="93" t="s">
        <v>1191</v>
      </c>
      <c r="E184" s="93">
        <v>33</v>
      </c>
      <c r="F184" s="94">
        <v>0</v>
      </c>
      <c r="G184" s="94">
        <v>0</v>
      </c>
      <c r="H184" s="94">
        <v>0</v>
      </c>
      <c r="I184" s="94">
        <v>0</v>
      </c>
      <c r="J184" s="94">
        <v>24</v>
      </c>
      <c r="K184" s="94">
        <v>0</v>
      </c>
      <c r="L184" s="94">
        <v>0</v>
      </c>
      <c r="M184" s="94">
        <v>0</v>
      </c>
      <c r="N184" s="93">
        <f t="shared" si="2"/>
        <v>57</v>
      </c>
      <c r="O184" s="93"/>
      <c r="P184" s="93"/>
    </row>
    <row r="185" spans="1:16" ht="15.6" hidden="1">
      <c r="A185" s="92" t="s">
        <v>2444</v>
      </c>
      <c r="B185" s="92" t="s">
        <v>2522</v>
      </c>
      <c r="C185" s="93" t="s">
        <v>154</v>
      </c>
      <c r="D185" s="93" t="s">
        <v>153</v>
      </c>
      <c r="E185" s="93">
        <v>693</v>
      </c>
      <c r="F185" s="94">
        <v>16</v>
      </c>
      <c r="G185" s="94">
        <v>0</v>
      </c>
      <c r="H185" s="94">
        <v>0</v>
      </c>
      <c r="I185" s="94">
        <v>0</v>
      </c>
      <c r="J185" s="94">
        <v>614</v>
      </c>
      <c r="K185" s="94">
        <v>0</v>
      </c>
      <c r="L185" s="94">
        <v>0</v>
      </c>
      <c r="M185" s="94">
        <v>504</v>
      </c>
      <c r="N185" s="93">
        <f t="shared" si="2"/>
        <v>1827</v>
      </c>
      <c r="O185" s="93"/>
      <c r="P185" s="93"/>
    </row>
    <row r="186" spans="1:16" ht="15.6" hidden="1">
      <c r="A186" s="92" t="s">
        <v>2444</v>
      </c>
      <c r="B186" s="92" t="s">
        <v>2522</v>
      </c>
      <c r="C186" s="93" t="s">
        <v>165</v>
      </c>
      <c r="D186" s="93" t="s">
        <v>164</v>
      </c>
      <c r="E186" s="93">
        <v>42</v>
      </c>
      <c r="F186" s="94">
        <v>1</v>
      </c>
      <c r="G186" s="94">
        <v>0</v>
      </c>
      <c r="H186" s="94">
        <v>0</v>
      </c>
      <c r="I186" s="94">
        <v>0</v>
      </c>
      <c r="J186" s="94">
        <v>378</v>
      </c>
      <c r="K186" s="94">
        <v>0</v>
      </c>
      <c r="L186" s="94">
        <v>0</v>
      </c>
      <c r="M186" s="94">
        <v>0</v>
      </c>
      <c r="N186" s="93">
        <f t="shared" si="2"/>
        <v>421</v>
      </c>
      <c r="O186" s="93"/>
      <c r="P186" s="93"/>
    </row>
    <row r="187" spans="1:16" ht="15.6" hidden="1">
      <c r="A187" s="92" t="s">
        <v>2444</v>
      </c>
      <c r="B187" s="92" t="s">
        <v>2522</v>
      </c>
      <c r="C187" s="93" t="s">
        <v>142</v>
      </c>
      <c r="D187" s="93" t="s">
        <v>2532</v>
      </c>
      <c r="E187" s="93">
        <v>95</v>
      </c>
      <c r="F187" s="94">
        <v>391</v>
      </c>
      <c r="G187" s="94">
        <v>0</v>
      </c>
      <c r="H187" s="94">
        <v>0</v>
      </c>
      <c r="I187" s="94">
        <v>0</v>
      </c>
      <c r="J187" s="94">
        <v>734</v>
      </c>
      <c r="K187" s="94">
        <v>0</v>
      </c>
      <c r="L187" s="94">
        <v>0</v>
      </c>
      <c r="M187" s="94">
        <v>0</v>
      </c>
      <c r="N187" s="93">
        <f t="shared" si="2"/>
        <v>1220</v>
      </c>
      <c r="O187" s="93"/>
      <c r="P187" s="93"/>
    </row>
    <row r="188" spans="1:16" ht="15.6" hidden="1">
      <c r="A188" s="92" t="s">
        <v>2444</v>
      </c>
      <c r="B188" s="92" t="s">
        <v>2522</v>
      </c>
      <c r="C188" s="93" t="s">
        <v>142</v>
      </c>
      <c r="D188" s="93" t="s">
        <v>141</v>
      </c>
      <c r="E188" s="93">
        <v>1061</v>
      </c>
      <c r="F188" s="94">
        <v>64</v>
      </c>
      <c r="G188" s="94">
        <v>0</v>
      </c>
      <c r="H188" s="94">
        <v>0</v>
      </c>
      <c r="I188" s="94">
        <v>0</v>
      </c>
      <c r="J188" s="94">
        <v>0</v>
      </c>
      <c r="K188" s="94">
        <v>0</v>
      </c>
      <c r="L188" s="94">
        <v>0</v>
      </c>
      <c r="M188" s="94">
        <v>0</v>
      </c>
      <c r="N188" s="93">
        <f t="shared" si="2"/>
        <v>1125</v>
      </c>
      <c r="O188" s="93"/>
      <c r="P188" s="93"/>
    </row>
    <row r="189" spans="1:16" ht="15.6" hidden="1">
      <c r="A189" s="92" t="s">
        <v>2444</v>
      </c>
      <c r="B189" s="92" t="s">
        <v>2522</v>
      </c>
      <c r="C189" s="93" t="s">
        <v>142</v>
      </c>
      <c r="D189" s="93" t="s">
        <v>2519</v>
      </c>
      <c r="E189" s="93">
        <v>576</v>
      </c>
      <c r="F189" s="94">
        <v>5</v>
      </c>
      <c r="G189" s="94">
        <v>0</v>
      </c>
      <c r="H189" s="94">
        <v>0</v>
      </c>
      <c r="I189" s="94">
        <v>0</v>
      </c>
      <c r="J189" s="94">
        <v>0</v>
      </c>
      <c r="K189" s="94">
        <v>0</v>
      </c>
      <c r="L189" s="94">
        <v>0</v>
      </c>
      <c r="M189" s="94">
        <v>0</v>
      </c>
      <c r="N189" s="93">
        <f t="shared" si="2"/>
        <v>581</v>
      </c>
      <c r="O189" s="93"/>
      <c r="P189" s="93"/>
    </row>
    <row r="190" spans="1:16" ht="15.6" hidden="1">
      <c r="A190" s="92" t="s">
        <v>2444</v>
      </c>
      <c r="B190" s="92" t="s">
        <v>2522</v>
      </c>
      <c r="C190" s="93" t="s">
        <v>1492</v>
      </c>
      <c r="D190" s="93" t="s">
        <v>1491</v>
      </c>
      <c r="E190" s="93">
        <v>0</v>
      </c>
      <c r="F190" s="94">
        <v>0</v>
      </c>
      <c r="G190" s="94">
        <v>0</v>
      </c>
      <c r="H190" s="94">
        <v>0</v>
      </c>
      <c r="I190" s="94">
        <v>0</v>
      </c>
      <c r="J190" s="94">
        <v>0</v>
      </c>
      <c r="K190" s="94">
        <v>0</v>
      </c>
      <c r="L190" s="94">
        <v>0</v>
      </c>
      <c r="M190" s="94">
        <v>540</v>
      </c>
      <c r="N190" s="93">
        <f t="shared" si="2"/>
        <v>540</v>
      </c>
      <c r="O190" s="93"/>
      <c r="P190" s="93"/>
    </row>
    <row r="191" spans="1:16" ht="15.6" hidden="1">
      <c r="A191" s="92" t="s">
        <v>2444</v>
      </c>
      <c r="B191" s="92" t="s">
        <v>2522</v>
      </c>
      <c r="C191" s="93" t="s">
        <v>162</v>
      </c>
      <c r="D191" s="93" t="s">
        <v>161</v>
      </c>
      <c r="E191" s="93">
        <v>41</v>
      </c>
      <c r="F191" s="94">
        <v>2</v>
      </c>
      <c r="G191" s="94">
        <v>0</v>
      </c>
      <c r="H191" s="94">
        <v>0</v>
      </c>
      <c r="I191" s="94">
        <v>0</v>
      </c>
      <c r="J191" s="94">
        <v>72</v>
      </c>
      <c r="K191" s="94">
        <v>0</v>
      </c>
      <c r="L191" s="94">
        <v>0</v>
      </c>
      <c r="M191" s="94">
        <v>0</v>
      </c>
      <c r="N191" s="93">
        <f t="shared" si="2"/>
        <v>115</v>
      </c>
      <c r="O191" s="93"/>
      <c r="P191" s="93"/>
    </row>
    <row r="192" spans="1:16" ht="15.6" hidden="1">
      <c r="A192" s="92" t="s">
        <v>2444</v>
      </c>
      <c r="B192" s="92" t="s">
        <v>2522</v>
      </c>
      <c r="C192" s="93" t="s">
        <v>159</v>
      </c>
      <c r="D192" s="93" t="s">
        <v>158</v>
      </c>
      <c r="E192" s="93">
        <v>170</v>
      </c>
      <c r="F192" s="94">
        <v>3</v>
      </c>
      <c r="G192" s="94">
        <v>0</v>
      </c>
      <c r="H192" s="94">
        <v>0</v>
      </c>
      <c r="I192" s="94">
        <v>0</v>
      </c>
      <c r="J192" s="94">
        <v>216</v>
      </c>
      <c r="K192" s="94">
        <v>0</v>
      </c>
      <c r="L192" s="94">
        <v>0</v>
      </c>
      <c r="M192" s="94">
        <v>36</v>
      </c>
      <c r="N192" s="93">
        <f t="shared" si="2"/>
        <v>425</v>
      </c>
      <c r="O192" s="93"/>
      <c r="P192" s="93"/>
    </row>
    <row r="193" spans="1:16" ht="15.6" hidden="1">
      <c r="A193" s="92" t="s">
        <v>2444</v>
      </c>
      <c r="B193" s="92" t="s">
        <v>2522</v>
      </c>
      <c r="C193" s="93" t="s">
        <v>1488</v>
      </c>
      <c r="D193" s="93" t="s">
        <v>1487</v>
      </c>
      <c r="E193" s="93">
        <v>0</v>
      </c>
      <c r="F193" s="94">
        <v>0</v>
      </c>
      <c r="G193" s="94">
        <v>0</v>
      </c>
      <c r="H193" s="94">
        <v>0</v>
      </c>
      <c r="I193" s="94">
        <v>0</v>
      </c>
      <c r="J193" s="94">
        <v>0</v>
      </c>
      <c r="K193" s="94">
        <v>0</v>
      </c>
      <c r="L193" s="94">
        <v>0</v>
      </c>
      <c r="M193" s="94">
        <v>504</v>
      </c>
      <c r="N193" s="93">
        <f t="shared" si="2"/>
        <v>504</v>
      </c>
      <c r="O193" s="93"/>
      <c r="P193" s="93"/>
    </row>
    <row r="194" spans="1:16" ht="15.6" hidden="1">
      <c r="A194" s="92" t="s">
        <v>2444</v>
      </c>
      <c r="B194" s="92" t="s">
        <v>2522</v>
      </c>
      <c r="C194" s="93" t="s">
        <v>168</v>
      </c>
      <c r="D194" s="93" t="s">
        <v>167</v>
      </c>
      <c r="E194" s="93">
        <v>209</v>
      </c>
      <c r="F194" s="94">
        <v>52</v>
      </c>
      <c r="G194" s="94">
        <v>0</v>
      </c>
      <c r="H194" s="94">
        <v>0</v>
      </c>
      <c r="I194" s="94">
        <v>0</v>
      </c>
      <c r="J194" s="94">
        <v>216</v>
      </c>
      <c r="K194" s="94">
        <v>0</v>
      </c>
      <c r="L194" s="94">
        <v>0</v>
      </c>
      <c r="M194" s="94">
        <v>82</v>
      </c>
      <c r="N194" s="93">
        <f t="shared" si="2"/>
        <v>559</v>
      </c>
      <c r="O194" s="93"/>
      <c r="P194" s="93"/>
    </row>
    <row r="195" spans="1:16" ht="15.6">
      <c r="A195" s="92" t="s">
        <v>2453</v>
      </c>
      <c r="B195" s="92" t="s">
        <v>2460</v>
      </c>
      <c r="C195" s="93" t="s">
        <v>2533</v>
      </c>
      <c r="D195" s="93" t="s">
        <v>2534</v>
      </c>
      <c r="E195" s="93">
        <v>36</v>
      </c>
      <c r="F195" s="94">
        <v>0</v>
      </c>
      <c r="G195" s="94">
        <v>0</v>
      </c>
      <c r="H195" s="94">
        <v>0</v>
      </c>
      <c r="I195" s="94">
        <v>0</v>
      </c>
      <c r="J195" s="94">
        <v>0</v>
      </c>
      <c r="K195" s="94">
        <v>0</v>
      </c>
      <c r="L195" s="94">
        <v>0</v>
      </c>
      <c r="M195" s="94">
        <v>0</v>
      </c>
      <c r="N195" s="93">
        <f t="shared" ref="N195:N258" si="3">SUM(E195:M195)</f>
        <v>36</v>
      </c>
      <c r="O195" s="93"/>
      <c r="P195" s="93"/>
    </row>
    <row r="196" spans="1:16" ht="15.6">
      <c r="A196" s="92" t="s">
        <v>2453</v>
      </c>
      <c r="B196" s="92" t="s">
        <v>2460</v>
      </c>
      <c r="C196" s="93" t="s">
        <v>2535</v>
      </c>
      <c r="D196" s="93" t="s">
        <v>2536</v>
      </c>
      <c r="E196" s="93">
        <v>26</v>
      </c>
      <c r="F196" s="94">
        <v>0</v>
      </c>
      <c r="G196" s="94">
        <v>0</v>
      </c>
      <c r="H196" s="94">
        <v>0</v>
      </c>
      <c r="I196" s="94">
        <v>0</v>
      </c>
      <c r="J196" s="94">
        <v>0</v>
      </c>
      <c r="K196" s="94">
        <v>0</v>
      </c>
      <c r="L196" s="94">
        <v>0</v>
      </c>
      <c r="M196" s="94">
        <v>0</v>
      </c>
      <c r="N196" s="93">
        <f t="shared" si="3"/>
        <v>26</v>
      </c>
      <c r="O196" s="93"/>
      <c r="P196" s="93"/>
    </row>
    <row r="197" spans="1:16" ht="15.6">
      <c r="A197" s="92" t="s">
        <v>2453</v>
      </c>
      <c r="B197" s="92" t="s">
        <v>2460</v>
      </c>
      <c r="C197" s="93" t="s">
        <v>2537</v>
      </c>
      <c r="D197" s="93" t="s">
        <v>2538</v>
      </c>
      <c r="E197" s="93">
        <v>13</v>
      </c>
      <c r="F197" s="94">
        <v>0</v>
      </c>
      <c r="G197" s="94">
        <v>0</v>
      </c>
      <c r="H197" s="94">
        <v>0</v>
      </c>
      <c r="I197" s="94">
        <v>0</v>
      </c>
      <c r="J197" s="94">
        <v>0</v>
      </c>
      <c r="K197" s="94">
        <v>0</v>
      </c>
      <c r="L197" s="94">
        <v>0</v>
      </c>
      <c r="M197" s="94">
        <v>0</v>
      </c>
      <c r="N197" s="93">
        <f t="shared" si="3"/>
        <v>13</v>
      </c>
      <c r="O197" s="93"/>
      <c r="P197" s="93"/>
    </row>
    <row r="198" spans="1:16" ht="15.6">
      <c r="A198" s="92" t="s">
        <v>2453</v>
      </c>
      <c r="B198" s="92" t="s">
        <v>2460</v>
      </c>
      <c r="C198" s="93" t="s">
        <v>2539</v>
      </c>
      <c r="D198" s="93" t="s">
        <v>2540</v>
      </c>
      <c r="E198" s="93">
        <v>34</v>
      </c>
      <c r="F198" s="94">
        <v>0</v>
      </c>
      <c r="G198" s="94">
        <v>0</v>
      </c>
      <c r="H198" s="94">
        <v>0</v>
      </c>
      <c r="I198" s="94">
        <v>0</v>
      </c>
      <c r="J198" s="94">
        <v>0</v>
      </c>
      <c r="K198" s="94">
        <v>0</v>
      </c>
      <c r="L198" s="94">
        <v>0</v>
      </c>
      <c r="M198" s="94">
        <v>0</v>
      </c>
      <c r="N198" s="93">
        <f t="shared" si="3"/>
        <v>34</v>
      </c>
      <c r="O198" s="93"/>
      <c r="P198" s="93"/>
    </row>
    <row r="199" spans="1:16" ht="15.6">
      <c r="A199" s="92" t="s">
        <v>2453</v>
      </c>
      <c r="B199" s="92" t="s">
        <v>2460</v>
      </c>
      <c r="C199" s="93" t="s">
        <v>2541</v>
      </c>
      <c r="D199" s="93" t="s">
        <v>2542</v>
      </c>
      <c r="E199" s="93">
        <v>17</v>
      </c>
      <c r="F199" s="94">
        <v>0</v>
      </c>
      <c r="G199" s="94">
        <v>0</v>
      </c>
      <c r="H199" s="94">
        <v>0</v>
      </c>
      <c r="I199" s="94">
        <v>0</v>
      </c>
      <c r="J199" s="94">
        <v>0</v>
      </c>
      <c r="K199" s="94">
        <v>0</v>
      </c>
      <c r="L199" s="94">
        <v>0</v>
      </c>
      <c r="M199" s="94">
        <v>0</v>
      </c>
      <c r="N199" s="93">
        <f t="shared" si="3"/>
        <v>17</v>
      </c>
      <c r="O199" s="93"/>
      <c r="P199" s="93"/>
    </row>
    <row r="200" spans="1:16" ht="15.6">
      <c r="A200" s="92" t="s">
        <v>2453</v>
      </c>
      <c r="B200" s="92" t="s">
        <v>2460</v>
      </c>
      <c r="C200" s="93" t="s">
        <v>2543</v>
      </c>
      <c r="D200" s="93" t="s">
        <v>2544</v>
      </c>
      <c r="E200" s="93">
        <v>59</v>
      </c>
      <c r="F200" s="94">
        <v>0</v>
      </c>
      <c r="G200" s="94">
        <v>0</v>
      </c>
      <c r="H200" s="94">
        <v>0</v>
      </c>
      <c r="I200" s="94">
        <v>0</v>
      </c>
      <c r="J200" s="94">
        <v>0</v>
      </c>
      <c r="K200" s="94">
        <v>0</v>
      </c>
      <c r="L200" s="94">
        <v>0</v>
      </c>
      <c r="M200" s="94">
        <v>0</v>
      </c>
      <c r="N200" s="93">
        <f t="shared" si="3"/>
        <v>59</v>
      </c>
      <c r="O200" s="93"/>
      <c r="P200" s="93"/>
    </row>
    <row r="201" spans="1:16" ht="15.6">
      <c r="A201" s="92" t="s">
        <v>2453</v>
      </c>
      <c r="B201" s="92" t="s">
        <v>2460</v>
      </c>
      <c r="C201" s="93" t="s">
        <v>2545</v>
      </c>
      <c r="D201" s="93" t="s">
        <v>2546</v>
      </c>
      <c r="E201" s="93">
        <v>20</v>
      </c>
      <c r="F201" s="94">
        <v>0</v>
      </c>
      <c r="G201" s="94">
        <v>0</v>
      </c>
      <c r="H201" s="94">
        <v>0</v>
      </c>
      <c r="I201" s="94">
        <v>0</v>
      </c>
      <c r="J201" s="94">
        <v>0</v>
      </c>
      <c r="K201" s="94">
        <v>0</v>
      </c>
      <c r="L201" s="94">
        <v>0</v>
      </c>
      <c r="M201" s="94">
        <v>0</v>
      </c>
      <c r="N201" s="93">
        <f t="shared" si="3"/>
        <v>20</v>
      </c>
      <c r="O201" s="93"/>
      <c r="P201" s="93"/>
    </row>
    <row r="202" spans="1:16" ht="15.6">
      <c r="A202" s="92" t="s">
        <v>2453</v>
      </c>
      <c r="B202" s="92" t="s">
        <v>2460</v>
      </c>
      <c r="C202" s="93" t="s">
        <v>2547</v>
      </c>
      <c r="D202" s="93" t="s">
        <v>2548</v>
      </c>
      <c r="E202" s="93">
        <v>35</v>
      </c>
      <c r="F202" s="94">
        <v>0</v>
      </c>
      <c r="G202" s="94">
        <v>0</v>
      </c>
      <c r="H202" s="94">
        <v>0</v>
      </c>
      <c r="I202" s="94">
        <v>0</v>
      </c>
      <c r="J202" s="94">
        <v>0</v>
      </c>
      <c r="K202" s="94">
        <v>0</v>
      </c>
      <c r="L202" s="94">
        <v>0</v>
      </c>
      <c r="M202" s="94">
        <v>0</v>
      </c>
      <c r="N202" s="93">
        <f t="shared" si="3"/>
        <v>35</v>
      </c>
      <c r="O202" s="93"/>
      <c r="P202" s="93"/>
    </row>
    <row r="203" spans="1:16" ht="15.6">
      <c r="A203" s="92" t="s">
        <v>2453</v>
      </c>
      <c r="B203" s="92" t="s">
        <v>2460</v>
      </c>
      <c r="C203" s="93" t="s">
        <v>2549</v>
      </c>
      <c r="D203" s="93" t="s">
        <v>2550</v>
      </c>
      <c r="E203" s="93">
        <v>11</v>
      </c>
      <c r="F203" s="94">
        <v>0</v>
      </c>
      <c r="G203" s="94">
        <v>0</v>
      </c>
      <c r="H203" s="94">
        <v>0</v>
      </c>
      <c r="I203" s="94">
        <v>0</v>
      </c>
      <c r="J203" s="94">
        <v>0</v>
      </c>
      <c r="K203" s="94">
        <v>0</v>
      </c>
      <c r="L203" s="94">
        <v>0</v>
      </c>
      <c r="M203" s="94">
        <v>0</v>
      </c>
      <c r="N203" s="93">
        <f t="shared" si="3"/>
        <v>11</v>
      </c>
      <c r="O203" s="93"/>
      <c r="P203" s="93"/>
    </row>
    <row r="204" spans="1:16" ht="15.6">
      <c r="A204" s="92" t="s">
        <v>2453</v>
      </c>
      <c r="B204" s="92" t="s">
        <v>2460</v>
      </c>
      <c r="C204" s="93" t="s">
        <v>2551</v>
      </c>
      <c r="D204" s="93" t="s">
        <v>2552</v>
      </c>
      <c r="E204" s="93">
        <v>32</v>
      </c>
      <c r="F204" s="94">
        <v>0</v>
      </c>
      <c r="G204" s="94">
        <v>0</v>
      </c>
      <c r="H204" s="94">
        <v>0</v>
      </c>
      <c r="I204" s="94">
        <v>0</v>
      </c>
      <c r="J204" s="94">
        <v>0</v>
      </c>
      <c r="K204" s="94">
        <v>0</v>
      </c>
      <c r="L204" s="94">
        <v>0</v>
      </c>
      <c r="M204" s="94">
        <v>0</v>
      </c>
      <c r="N204" s="93">
        <f t="shared" si="3"/>
        <v>32</v>
      </c>
      <c r="O204" s="93"/>
      <c r="P204" s="93"/>
    </row>
    <row r="205" spans="1:16" ht="15.6">
      <c r="A205" s="92" t="s">
        <v>2453</v>
      </c>
      <c r="B205" s="92" t="s">
        <v>2445</v>
      </c>
      <c r="C205" s="93" t="s">
        <v>2553</v>
      </c>
      <c r="D205" s="93" t="s">
        <v>2554</v>
      </c>
      <c r="E205" s="93">
        <v>28</v>
      </c>
      <c r="F205" s="94">
        <v>0</v>
      </c>
      <c r="G205" s="94">
        <v>0</v>
      </c>
      <c r="H205" s="94">
        <v>0</v>
      </c>
      <c r="I205" s="94">
        <v>0</v>
      </c>
      <c r="J205" s="94">
        <v>0</v>
      </c>
      <c r="K205" s="94">
        <v>0</v>
      </c>
      <c r="L205" s="94">
        <v>0</v>
      </c>
      <c r="M205" s="94">
        <v>0</v>
      </c>
      <c r="N205" s="93">
        <f t="shared" si="3"/>
        <v>28</v>
      </c>
      <c r="O205" s="93"/>
      <c r="P205" s="93"/>
    </row>
    <row r="206" spans="1:16" ht="15.6">
      <c r="A206" s="92" t="s">
        <v>2453</v>
      </c>
      <c r="B206" s="92" t="s">
        <v>2445</v>
      </c>
      <c r="C206" s="93" t="s">
        <v>2555</v>
      </c>
      <c r="D206" s="93" t="s">
        <v>2556</v>
      </c>
      <c r="E206" s="93">
        <v>69</v>
      </c>
      <c r="F206" s="94">
        <v>0</v>
      </c>
      <c r="G206" s="94">
        <v>0</v>
      </c>
      <c r="H206" s="94">
        <v>0</v>
      </c>
      <c r="I206" s="94">
        <v>0</v>
      </c>
      <c r="J206" s="94">
        <v>0</v>
      </c>
      <c r="K206" s="94">
        <v>0</v>
      </c>
      <c r="L206" s="94">
        <v>0</v>
      </c>
      <c r="M206" s="94">
        <v>0</v>
      </c>
      <c r="N206" s="93">
        <f t="shared" si="3"/>
        <v>69</v>
      </c>
      <c r="O206" s="93"/>
      <c r="P206" s="93"/>
    </row>
    <row r="207" spans="1:16" ht="15.6">
      <c r="A207" s="92" t="s">
        <v>2453</v>
      </c>
      <c r="B207" s="92" t="s">
        <v>2445</v>
      </c>
      <c r="C207" s="93" t="s">
        <v>2557</v>
      </c>
      <c r="D207" s="93" t="s">
        <v>2558</v>
      </c>
      <c r="E207" s="93">
        <v>57</v>
      </c>
      <c r="F207" s="94">
        <v>0</v>
      </c>
      <c r="G207" s="94">
        <v>0</v>
      </c>
      <c r="H207" s="94">
        <v>0</v>
      </c>
      <c r="I207" s="94">
        <v>0</v>
      </c>
      <c r="J207" s="94">
        <v>0</v>
      </c>
      <c r="K207" s="94">
        <v>0</v>
      </c>
      <c r="L207" s="94">
        <v>0</v>
      </c>
      <c r="M207" s="94">
        <v>0</v>
      </c>
      <c r="N207" s="93">
        <f t="shared" si="3"/>
        <v>57</v>
      </c>
      <c r="O207" s="93"/>
      <c r="P207" s="93"/>
    </row>
    <row r="208" spans="1:16" ht="15.6">
      <c r="A208" s="92" t="s">
        <v>2453</v>
      </c>
      <c r="B208" s="92" t="s">
        <v>2445</v>
      </c>
      <c r="C208" s="93" t="s">
        <v>2559</v>
      </c>
      <c r="D208" s="93" t="s">
        <v>2560</v>
      </c>
      <c r="E208" s="93">
        <v>60</v>
      </c>
      <c r="F208" s="94">
        <v>0</v>
      </c>
      <c r="G208" s="94">
        <v>0</v>
      </c>
      <c r="H208" s="94">
        <v>0</v>
      </c>
      <c r="I208" s="94">
        <v>0</v>
      </c>
      <c r="J208" s="94">
        <v>0</v>
      </c>
      <c r="K208" s="94">
        <v>0</v>
      </c>
      <c r="L208" s="94">
        <v>0</v>
      </c>
      <c r="M208" s="94">
        <v>0</v>
      </c>
      <c r="N208" s="93">
        <f t="shared" si="3"/>
        <v>60</v>
      </c>
      <c r="O208" s="93"/>
      <c r="P208" s="93"/>
    </row>
    <row r="209" spans="1:16" ht="15.6">
      <c r="A209" s="92" t="s">
        <v>2453</v>
      </c>
      <c r="B209" s="92" t="s">
        <v>2445</v>
      </c>
      <c r="C209" s="93" t="s">
        <v>2561</v>
      </c>
      <c r="D209" s="93" t="s">
        <v>2562</v>
      </c>
      <c r="E209" s="93">
        <v>151</v>
      </c>
      <c r="F209" s="94">
        <v>1</v>
      </c>
      <c r="G209" s="94">
        <v>0</v>
      </c>
      <c r="H209" s="94">
        <v>0</v>
      </c>
      <c r="I209" s="94">
        <v>0</v>
      </c>
      <c r="J209" s="94">
        <v>0</v>
      </c>
      <c r="K209" s="94">
        <v>0</v>
      </c>
      <c r="L209" s="94">
        <v>0</v>
      </c>
      <c r="M209" s="94">
        <v>0</v>
      </c>
      <c r="N209" s="93">
        <f t="shared" si="3"/>
        <v>152</v>
      </c>
      <c r="O209" s="93"/>
      <c r="P209" s="93"/>
    </row>
    <row r="210" spans="1:16" ht="15.6">
      <c r="A210" s="92" t="s">
        <v>2453</v>
      </c>
      <c r="B210" s="92" t="s">
        <v>2445</v>
      </c>
      <c r="C210" s="93" t="s">
        <v>2563</v>
      </c>
      <c r="D210" s="93" t="s">
        <v>2564</v>
      </c>
      <c r="E210" s="93">
        <v>57</v>
      </c>
      <c r="F210" s="94">
        <v>0</v>
      </c>
      <c r="G210" s="94">
        <v>0</v>
      </c>
      <c r="H210" s="94">
        <v>0</v>
      </c>
      <c r="I210" s="94">
        <v>0</v>
      </c>
      <c r="J210" s="94">
        <v>0</v>
      </c>
      <c r="K210" s="94">
        <v>0</v>
      </c>
      <c r="L210" s="94">
        <v>0</v>
      </c>
      <c r="M210" s="94">
        <v>0</v>
      </c>
      <c r="N210" s="93">
        <f t="shared" si="3"/>
        <v>57</v>
      </c>
      <c r="O210" s="93"/>
      <c r="P210" s="93"/>
    </row>
    <row r="211" spans="1:16" ht="15.6">
      <c r="A211" s="92" t="s">
        <v>2453</v>
      </c>
      <c r="B211" s="92" t="s">
        <v>2445</v>
      </c>
      <c r="C211" s="93" t="s">
        <v>2565</v>
      </c>
      <c r="D211" s="93" t="s">
        <v>2566</v>
      </c>
      <c r="E211" s="93">
        <v>35</v>
      </c>
      <c r="F211" s="94">
        <v>0</v>
      </c>
      <c r="G211" s="94">
        <v>0</v>
      </c>
      <c r="H211" s="94">
        <v>0</v>
      </c>
      <c r="I211" s="94">
        <v>0</v>
      </c>
      <c r="J211" s="94">
        <v>0</v>
      </c>
      <c r="K211" s="94">
        <v>0</v>
      </c>
      <c r="L211" s="94">
        <v>0</v>
      </c>
      <c r="M211" s="94">
        <v>0</v>
      </c>
      <c r="N211" s="93">
        <f t="shared" si="3"/>
        <v>35</v>
      </c>
      <c r="O211" s="93"/>
      <c r="P211" s="93"/>
    </row>
    <row r="212" spans="1:16" ht="15.6">
      <c r="A212" s="92" t="s">
        <v>2453</v>
      </c>
      <c r="B212" s="92" t="s">
        <v>2445</v>
      </c>
      <c r="C212" s="93" t="s">
        <v>2567</v>
      </c>
      <c r="D212" s="93" t="s">
        <v>2568</v>
      </c>
      <c r="E212" s="93">
        <v>59</v>
      </c>
      <c r="F212" s="94">
        <v>0</v>
      </c>
      <c r="G212" s="94">
        <v>0</v>
      </c>
      <c r="H212" s="94">
        <v>0</v>
      </c>
      <c r="I212" s="94">
        <v>0</v>
      </c>
      <c r="J212" s="94">
        <v>0</v>
      </c>
      <c r="K212" s="94">
        <v>0</v>
      </c>
      <c r="L212" s="94">
        <v>0</v>
      </c>
      <c r="M212" s="94">
        <v>0</v>
      </c>
      <c r="N212" s="93">
        <f t="shared" si="3"/>
        <v>59</v>
      </c>
      <c r="O212" s="93"/>
      <c r="P212" s="93"/>
    </row>
    <row r="213" spans="1:16" ht="15.6">
      <c r="A213" s="92" t="s">
        <v>2453</v>
      </c>
      <c r="B213" s="92" t="s">
        <v>2445</v>
      </c>
      <c r="C213" s="93" t="s">
        <v>384</v>
      </c>
      <c r="D213" s="93" t="s">
        <v>383</v>
      </c>
      <c r="E213" s="93">
        <v>53</v>
      </c>
      <c r="F213" s="94">
        <v>0</v>
      </c>
      <c r="G213" s="94">
        <v>0</v>
      </c>
      <c r="H213" s="94">
        <v>0</v>
      </c>
      <c r="I213" s="94">
        <v>0</v>
      </c>
      <c r="J213" s="94">
        <v>0</v>
      </c>
      <c r="K213" s="94">
        <v>0</v>
      </c>
      <c r="L213" s="94">
        <v>0</v>
      </c>
      <c r="M213" s="94">
        <v>0</v>
      </c>
      <c r="N213" s="93">
        <f t="shared" si="3"/>
        <v>53</v>
      </c>
      <c r="O213" s="93"/>
      <c r="P213" s="93"/>
    </row>
    <row r="214" spans="1:16" ht="15.6">
      <c r="A214" s="92" t="s">
        <v>2453</v>
      </c>
      <c r="B214" s="92" t="s">
        <v>2445</v>
      </c>
      <c r="C214" s="93" t="s">
        <v>415</v>
      </c>
      <c r="D214" s="93" t="s">
        <v>414</v>
      </c>
      <c r="E214" s="93">
        <v>77</v>
      </c>
      <c r="F214" s="94">
        <v>0</v>
      </c>
      <c r="G214" s="94">
        <v>0</v>
      </c>
      <c r="H214" s="94">
        <v>0</v>
      </c>
      <c r="I214" s="94">
        <v>0</v>
      </c>
      <c r="J214" s="94">
        <v>0</v>
      </c>
      <c r="K214" s="94">
        <v>0</v>
      </c>
      <c r="L214" s="94">
        <v>0</v>
      </c>
      <c r="M214" s="94">
        <v>0</v>
      </c>
      <c r="N214" s="93">
        <f t="shared" si="3"/>
        <v>77</v>
      </c>
      <c r="O214" s="93"/>
      <c r="P214" s="93"/>
    </row>
    <row r="215" spans="1:16" ht="15.6">
      <c r="A215" s="92" t="s">
        <v>2453</v>
      </c>
      <c r="B215" s="92" t="s">
        <v>2445</v>
      </c>
      <c r="C215" s="93" t="s">
        <v>421</v>
      </c>
      <c r="D215" s="93" t="s">
        <v>420</v>
      </c>
      <c r="E215" s="93">
        <v>60</v>
      </c>
      <c r="F215" s="94">
        <v>0</v>
      </c>
      <c r="G215" s="94">
        <v>0</v>
      </c>
      <c r="H215" s="94">
        <v>0</v>
      </c>
      <c r="I215" s="94">
        <v>0</v>
      </c>
      <c r="J215" s="94">
        <v>0</v>
      </c>
      <c r="K215" s="94">
        <v>0</v>
      </c>
      <c r="L215" s="94">
        <v>0</v>
      </c>
      <c r="M215" s="94">
        <v>0</v>
      </c>
      <c r="N215" s="93">
        <f t="shared" si="3"/>
        <v>60</v>
      </c>
      <c r="O215" s="93"/>
      <c r="P215" s="93"/>
    </row>
    <row r="216" spans="1:16" ht="15.6">
      <c r="A216" s="92" t="s">
        <v>2453</v>
      </c>
      <c r="B216" s="92" t="s">
        <v>2445</v>
      </c>
      <c r="C216" s="93" t="s">
        <v>432</v>
      </c>
      <c r="D216" s="93" t="s">
        <v>431</v>
      </c>
      <c r="E216" s="93">
        <v>403</v>
      </c>
      <c r="F216" s="94">
        <v>0</v>
      </c>
      <c r="G216" s="94">
        <v>0</v>
      </c>
      <c r="H216" s="94">
        <v>0</v>
      </c>
      <c r="I216" s="94">
        <v>0</v>
      </c>
      <c r="J216" s="94">
        <v>0</v>
      </c>
      <c r="K216" s="94">
        <v>0</v>
      </c>
      <c r="L216" s="94">
        <v>0</v>
      </c>
      <c r="M216" s="94">
        <v>0</v>
      </c>
      <c r="N216" s="93">
        <f t="shared" si="3"/>
        <v>403</v>
      </c>
      <c r="O216" s="93"/>
      <c r="P216" s="93"/>
    </row>
    <row r="217" spans="1:16" ht="15.6">
      <c r="A217" s="92" t="s">
        <v>2453</v>
      </c>
      <c r="B217" s="92" t="s">
        <v>2445</v>
      </c>
      <c r="C217" s="93" t="s">
        <v>437</v>
      </c>
      <c r="D217" s="93" t="s">
        <v>436</v>
      </c>
      <c r="E217" s="93">
        <v>3</v>
      </c>
      <c r="F217" s="94">
        <v>86</v>
      </c>
      <c r="G217" s="94">
        <v>0</v>
      </c>
      <c r="H217" s="94">
        <v>0</v>
      </c>
      <c r="I217" s="94">
        <v>0</v>
      </c>
      <c r="J217" s="94">
        <v>0</v>
      </c>
      <c r="K217" s="94">
        <v>0</v>
      </c>
      <c r="L217" s="94">
        <v>0</v>
      </c>
      <c r="M217" s="94">
        <v>0</v>
      </c>
      <c r="N217" s="93">
        <f t="shared" si="3"/>
        <v>89</v>
      </c>
      <c r="O217" s="93"/>
      <c r="P217" s="93"/>
    </row>
    <row r="218" spans="1:16" ht="15.6">
      <c r="A218" s="92" t="s">
        <v>2453</v>
      </c>
      <c r="B218" s="92" t="s">
        <v>2445</v>
      </c>
      <c r="C218" s="93" t="s">
        <v>439</v>
      </c>
      <c r="D218" s="93" t="s">
        <v>438</v>
      </c>
      <c r="E218" s="93">
        <v>14</v>
      </c>
      <c r="F218" s="94">
        <v>0</v>
      </c>
      <c r="G218" s="94">
        <v>0</v>
      </c>
      <c r="H218" s="94">
        <v>0</v>
      </c>
      <c r="I218" s="94">
        <v>0</v>
      </c>
      <c r="J218" s="94">
        <v>0</v>
      </c>
      <c r="K218" s="94">
        <v>0</v>
      </c>
      <c r="L218" s="94">
        <v>0</v>
      </c>
      <c r="M218" s="94">
        <v>0</v>
      </c>
      <c r="N218" s="93">
        <f t="shared" si="3"/>
        <v>14</v>
      </c>
      <c r="O218" s="93"/>
      <c r="P218" s="93"/>
    </row>
    <row r="219" spans="1:16" ht="15.6">
      <c r="A219" s="92" t="s">
        <v>2453</v>
      </c>
      <c r="B219" s="92" t="s">
        <v>2445</v>
      </c>
      <c r="C219" s="93" t="s">
        <v>463</v>
      </c>
      <c r="D219" s="93" t="s">
        <v>462</v>
      </c>
      <c r="E219" s="93">
        <v>146</v>
      </c>
      <c r="F219" s="94">
        <v>0</v>
      </c>
      <c r="G219" s="94">
        <v>0</v>
      </c>
      <c r="H219" s="94">
        <v>0</v>
      </c>
      <c r="I219" s="94">
        <v>0</v>
      </c>
      <c r="J219" s="94">
        <v>0</v>
      </c>
      <c r="K219" s="94">
        <v>0</v>
      </c>
      <c r="L219" s="94">
        <v>0</v>
      </c>
      <c r="M219" s="94">
        <v>0</v>
      </c>
      <c r="N219" s="93">
        <f t="shared" si="3"/>
        <v>146</v>
      </c>
      <c r="O219" s="93"/>
      <c r="P219" s="93"/>
    </row>
    <row r="220" spans="1:16" ht="15.6">
      <c r="A220" s="92" t="s">
        <v>2453</v>
      </c>
      <c r="B220" s="92" t="s">
        <v>2445</v>
      </c>
      <c r="C220" s="93" t="s">
        <v>469</v>
      </c>
      <c r="D220" s="93" t="s">
        <v>468</v>
      </c>
      <c r="E220" s="93">
        <v>77</v>
      </c>
      <c r="F220" s="94">
        <v>0</v>
      </c>
      <c r="G220" s="94">
        <v>0</v>
      </c>
      <c r="H220" s="94">
        <v>0</v>
      </c>
      <c r="I220" s="94">
        <v>0</v>
      </c>
      <c r="J220" s="94">
        <v>0</v>
      </c>
      <c r="K220" s="94">
        <v>0</v>
      </c>
      <c r="L220" s="94">
        <v>0</v>
      </c>
      <c r="M220" s="94">
        <v>0</v>
      </c>
      <c r="N220" s="93">
        <f t="shared" si="3"/>
        <v>77</v>
      </c>
      <c r="O220" s="93"/>
      <c r="P220" s="93"/>
    </row>
    <row r="221" spans="1:16" ht="15.6">
      <c r="A221" s="92" t="s">
        <v>2453</v>
      </c>
      <c r="B221" s="92" t="s">
        <v>2445</v>
      </c>
      <c r="C221" s="93" t="s">
        <v>471</v>
      </c>
      <c r="D221" s="93" t="s">
        <v>470</v>
      </c>
      <c r="E221" s="93">
        <v>14</v>
      </c>
      <c r="F221" s="94">
        <v>0</v>
      </c>
      <c r="G221" s="94">
        <v>0</v>
      </c>
      <c r="H221" s="94">
        <v>0</v>
      </c>
      <c r="I221" s="94">
        <v>0</v>
      </c>
      <c r="J221" s="94">
        <v>0</v>
      </c>
      <c r="K221" s="94">
        <v>0</v>
      </c>
      <c r="L221" s="94">
        <v>0</v>
      </c>
      <c r="M221" s="94">
        <v>0</v>
      </c>
      <c r="N221" s="93">
        <f t="shared" si="3"/>
        <v>14</v>
      </c>
      <c r="O221" s="93"/>
      <c r="P221" s="93"/>
    </row>
    <row r="222" spans="1:16" ht="15.6">
      <c r="A222" s="92" t="s">
        <v>2453</v>
      </c>
      <c r="B222" s="92" t="s">
        <v>2445</v>
      </c>
      <c r="C222" s="93" t="s">
        <v>2569</v>
      </c>
      <c r="D222" s="93" t="s">
        <v>2570</v>
      </c>
      <c r="E222" s="93">
        <v>193</v>
      </c>
      <c r="F222" s="94">
        <v>0</v>
      </c>
      <c r="G222" s="94">
        <v>0</v>
      </c>
      <c r="H222" s="94">
        <v>0</v>
      </c>
      <c r="I222" s="94">
        <v>0</v>
      </c>
      <c r="J222" s="94">
        <v>0</v>
      </c>
      <c r="K222" s="94">
        <v>0</v>
      </c>
      <c r="L222" s="94">
        <v>0</v>
      </c>
      <c r="M222" s="94">
        <v>0</v>
      </c>
      <c r="N222" s="93">
        <f t="shared" si="3"/>
        <v>193</v>
      </c>
      <c r="O222" s="93"/>
      <c r="P222" s="93"/>
    </row>
    <row r="223" spans="1:16" ht="15.6">
      <c r="A223" s="92" t="s">
        <v>2453</v>
      </c>
      <c r="B223" s="92" t="s">
        <v>2445</v>
      </c>
      <c r="C223" s="93" t="s">
        <v>2571</v>
      </c>
      <c r="D223" s="93" t="s">
        <v>2572</v>
      </c>
      <c r="E223" s="93">
        <v>135</v>
      </c>
      <c r="F223" s="94">
        <v>0</v>
      </c>
      <c r="G223" s="94">
        <v>0</v>
      </c>
      <c r="H223" s="94">
        <v>0</v>
      </c>
      <c r="I223" s="94">
        <v>0</v>
      </c>
      <c r="J223" s="94">
        <v>0</v>
      </c>
      <c r="K223" s="94">
        <v>0</v>
      </c>
      <c r="L223" s="94">
        <v>0</v>
      </c>
      <c r="M223" s="94">
        <v>0</v>
      </c>
      <c r="N223" s="93">
        <f t="shared" si="3"/>
        <v>135</v>
      </c>
      <c r="O223" s="93"/>
      <c r="P223" s="93"/>
    </row>
    <row r="224" spans="1:16" ht="15.6">
      <c r="A224" s="92" t="s">
        <v>2453</v>
      </c>
      <c r="B224" s="92" t="s">
        <v>2445</v>
      </c>
      <c r="C224" s="93" t="s">
        <v>2573</v>
      </c>
      <c r="D224" s="93" t="s">
        <v>2574</v>
      </c>
      <c r="E224" s="93">
        <v>54</v>
      </c>
      <c r="F224" s="94">
        <v>135</v>
      </c>
      <c r="G224" s="94">
        <v>0</v>
      </c>
      <c r="H224" s="94">
        <v>0</v>
      </c>
      <c r="I224" s="94">
        <v>0</v>
      </c>
      <c r="J224" s="94">
        <v>0</v>
      </c>
      <c r="K224" s="94">
        <v>0</v>
      </c>
      <c r="L224" s="94">
        <v>0</v>
      </c>
      <c r="M224" s="94">
        <v>0</v>
      </c>
      <c r="N224" s="93">
        <f t="shared" si="3"/>
        <v>189</v>
      </c>
      <c r="O224" s="93"/>
      <c r="P224" s="93"/>
    </row>
    <row r="225" spans="1:16" ht="15.6">
      <c r="A225" s="92" t="s">
        <v>2453</v>
      </c>
      <c r="B225" s="92" t="s">
        <v>2445</v>
      </c>
      <c r="C225" s="93" t="s">
        <v>2575</v>
      </c>
      <c r="D225" s="93" t="s">
        <v>2576</v>
      </c>
      <c r="E225" s="93">
        <v>0</v>
      </c>
      <c r="F225" s="94">
        <v>20</v>
      </c>
      <c r="G225" s="94">
        <v>0</v>
      </c>
      <c r="H225" s="94">
        <v>0</v>
      </c>
      <c r="I225" s="94">
        <v>0</v>
      </c>
      <c r="J225" s="94">
        <v>0</v>
      </c>
      <c r="K225" s="94">
        <v>0</v>
      </c>
      <c r="L225" s="94">
        <v>0</v>
      </c>
      <c r="M225" s="94">
        <v>0</v>
      </c>
      <c r="N225" s="93">
        <f t="shared" si="3"/>
        <v>20</v>
      </c>
      <c r="O225" s="93"/>
      <c r="P225" s="93"/>
    </row>
    <row r="226" spans="1:16" ht="15.6">
      <c r="A226" s="92" t="s">
        <v>2453</v>
      </c>
      <c r="B226" s="92" t="s">
        <v>2445</v>
      </c>
      <c r="C226" s="93" t="s">
        <v>2577</v>
      </c>
      <c r="D226" s="93" t="s">
        <v>2578</v>
      </c>
      <c r="E226" s="93">
        <v>0</v>
      </c>
      <c r="F226" s="94">
        <v>0</v>
      </c>
      <c r="G226" s="94">
        <v>0</v>
      </c>
      <c r="H226" s="94">
        <v>0</v>
      </c>
      <c r="I226" s="94">
        <v>0</v>
      </c>
      <c r="J226" s="94">
        <v>0</v>
      </c>
      <c r="K226" s="94">
        <v>200</v>
      </c>
      <c r="L226" s="94">
        <v>0</v>
      </c>
      <c r="M226" s="94">
        <v>0</v>
      </c>
      <c r="N226" s="93">
        <f t="shared" si="3"/>
        <v>200</v>
      </c>
      <c r="O226" s="93"/>
      <c r="P226" s="93"/>
    </row>
    <row r="227" spans="1:16" ht="15.6">
      <c r="A227" s="92" t="s">
        <v>2453</v>
      </c>
      <c r="B227" s="92" t="s">
        <v>2445</v>
      </c>
      <c r="C227" s="93" t="s">
        <v>2579</v>
      </c>
      <c r="D227" s="93" t="s">
        <v>2580</v>
      </c>
      <c r="E227" s="93">
        <v>0</v>
      </c>
      <c r="F227" s="94">
        <v>0</v>
      </c>
      <c r="G227" s="94">
        <v>0</v>
      </c>
      <c r="H227" s="94">
        <v>0</v>
      </c>
      <c r="I227" s="94">
        <v>0</v>
      </c>
      <c r="J227" s="94">
        <v>0</v>
      </c>
      <c r="K227" s="94">
        <v>20</v>
      </c>
      <c r="L227" s="94">
        <v>0</v>
      </c>
      <c r="M227" s="94">
        <v>0</v>
      </c>
      <c r="N227" s="93">
        <f t="shared" si="3"/>
        <v>20</v>
      </c>
      <c r="O227" s="93"/>
      <c r="P227" s="93"/>
    </row>
    <row r="228" spans="1:16" ht="15.6">
      <c r="A228" s="92" t="s">
        <v>2453</v>
      </c>
      <c r="B228" s="92" t="s">
        <v>2445</v>
      </c>
      <c r="C228" s="93" t="s">
        <v>2581</v>
      </c>
      <c r="D228" s="93" t="s">
        <v>2582</v>
      </c>
      <c r="E228" s="93">
        <v>86</v>
      </c>
      <c r="F228" s="94">
        <v>0</v>
      </c>
      <c r="G228" s="94">
        <v>0</v>
      </c>
      <c r="H228" s="94">
        <v>0</v>
      </c>
      <c r="I228" s="94">
        <v>0</v>
      </c>
      <c r="J228" s="94">
        <v>0</v>
      </c>
      <c r="K228" s="94">
        <v>0</v>
      </c>
      <c r="L228" s="94">
        <v>0</v>
      </c>
      <c r="M228" s="94">
        <v>0</v>
      </c>
      <c r="N228" s="93">
        <f t="shared" si="3"/>
        <v>86</v>
      </c>
      <c r="O228" s="93"/>
      <c r="P228" s="93"/>
    </row>
    <row r="229" spans="1:16" ht="15.6">
      <c r="A229" s="92" t="s">
        <v>2453</v>
      </c>
      <c r="B229" s="92" t="s">
        <v>2445</v>
      </c>
      <c r="C229" s="93" t="s">
        <v>2583</v>
      </c>
      <c r="D229" s="93" t="s">
        <v>2584</v>
      </c>
      <c r="E229" s="93">
        <v>54</v>
      </c>
      <c r="F229" s="94">
        <v>14</v>
      </c>
      <c r="G229" s="94">
        <v>0</v>
      </c>
      <c r="H229" s="94">
        <v>0</v>
      </c>
      <c r="I229" s="94">
        <v>0</v>
      </c>
      <c r="J229" s="94">
        <v>0</v>
      </c>
      <c r="K229" s="94">
        <v>0</v>
      </c>
      <c r="L229" s="94">
        <v>0</v>
      </c>
      <c r="M229" s="94">
        <v>0</v>
      </c>
      <c r="N229" s="93">
        <f t="shared" si="3"/>
        <v>68</v>
      </c>
      <c r="O229" s="93"/>
      <c r="P229" s="93"/>
    </row>
    <row r="230" spans="1:16" ht="15.6">
      <c r="A230" s="92" t="s">
        <v>2453</v>
      </c>
      <c r="B230" s="92" t="s">
        <v>2445</v>
      </c>
      <c r="C230" s="93" t="s">
        <v>2585</v>
      </c>
      <c r="D230" s="93" t="s">
        <v>2586</v>
      </c>
      <c r="E230" s="93">
        <v>0</v>
      </c>
      <c r="F230" s="94">
        <v>0</v>
      </c>
      <c r="G230" s="94">
        <v>0</v>
      </c>
      <c r="H230" s="94">
        <v>0</v>
      </c>
      <c r="I230" s="94">
        <v>0</v>
      </c>
      <c r="J230" s="94">
        <v>0</v>
      </c>
      <c r="K230" s="94">
        <v>0</v>
      </c>
      <c r="L230" s="94">
        <v>140</v>
      </c>
      <c r="M230" s="94">
        <v>0</v>
      </c>
      <c r="N230" s="93">
        <f t="shared" si="3"/>
        <v>140</v>
      </c>
      <c r="O230" s="93"/>
      <c r="P230" s="93"/>
    </row>
    <row r="231" spans="1:16" ht="15.6">
      <c r="A231" s="92" t="s">
        <v>2453</v>
      </c>
      <c r="B231" s="92" t="s">
        <v>2445</v>
      </c>
      <c r="C231" s="93" t="s">
        <v>2587</v>
      </c>
      <c r="D231" s="93" t="s">
        <v>2588</v>
      </c>
      <c r="E231" s="93">
        <v>0</v>
      </c>
      <c r="F231" s="94">
        <v>0</v>
      </c>
      <c r="G231" s="94">
        <v>0</v>
      </c>
      <c r="H231" s="94">
        <v>0</v>
      </c>
      <c r="I231" s="94">
        <v>0</v>
      </c>
      <c r="J231" s="94">
        <v>0</v>
      </c>
      <c r="K231" s="94">
        <v>0</v>
      </c>
      <c r="L231" s="94">
        <v>180</v>
      </c>
      <c r="M231" s="94">
        <v>0</v>
      </c>
      <c r="N231" s="93">
        <f t="shared" si="3"/>
        <v>180</v>
      </c>
      <c r="O231" s="93"/>
      <c r="P231" s="93"/>
    </row>
    <row r="232" spans="1:16" ht="15.6">
      <c r="A232" s="92" t="s">
        <v>2453</v>
      </c>
      <c r="B232" s="92" t="s">
        <v>2445</v>
      </c>
      <c r="C232" s="93" t="s">
        <v>2589</v>
      </c>
      <c r="D232" s="93" t="s">
        <v>2590</v>
      </c>
      <c r="E232" s="93">
        <v>20</v>
      </c>
      <c r="F232" s="94">
        <v>0</v>
      </c>
      <c r="G232" s="94">
        <v>0</v>
      </c>
      <c r="H232" s="94">
        <v>0</v>
      </c>
      <c r="I232" s="94">
        <v>0</v>
      </c>
      <c r="J232" s="94">
        <v>0</v>
      </c>
      <c r="K232" s="94">
        <v>0</v>
      </c>
      <c r="L232" s="94">
        <v>0</v>
      </c>
      <c r="M232" s="94">
        <v>0</v>
      </c>
      <c r="N232" s="93">
        <f t="shared" si="3"/>
        <v>20</v>
      </c>
      <c r="O232" s="93"/>
      <c r="P232" s="93"/>
    </row>
    <row r="233" spans="1:16" ht="15.6">
      <c r="A233" s="92" t="s">
        <v>2453</v>
      </c>
      <c r="B233" s="92" t="s">
        <v>2445</v>
      </c>
      <c r="C233" s="93" t="s">
        <v>478</v>
      </c>
      <c r="D233" s="93" t="s">
        <v>477</v>
      </c>
      <c r="E233" s="93">
        <v>5</v>
      </c>
      <c r="F233" s="94">
        <v>48</v>
      </c>
      <c r="G233" s="94">
        <v>0</v>
      </c>
      <c r="H233" s="94">
        <v>0</v>
      </c>
      <c r="I233" s="94">
        <v>0</v>
      </c>
      <c r="J233" s="94">
        <v>0</v>
      </c>
      <c r="K233" s="94">
        <v>0</v>
      </c>
      <c r="L233" s="94">
        <v>0</v>
      </c>
      <c r="M233" s="94">
        <v>0</v>
      </c>
      <c r="N233" s="93">
        <f t="shared" si="3"/>
        <v>53</v>
      </c>
      <c r="O233" s="93"/>
      <c r="P233" s="93"/>
    </row>
    <row r="234" spans="1:16" ht="15.6">
      <c r="A234" s="92" t="s">
        <v>2453</v>
      </c>
      <c r="B234" s="92" t="s">
        <v>2445</v>
      </c>
      <c r="C234" s="93" t="s">
        <v>494</v>
      </c>
      <c r="D234" s="93" t="s">
        <v>493</v>
      </c>
      <c r="E234" s="93">
        <v>8</v>
      </c>
      <c r="F234" s="94">
        <v>168</v>
      </c>
      <c r="G234" s="94">
        <v>0</v>
      </c>
      <c r="H234" s="94">
        <v>0</v>
      </c>
      <c r="I234" s="94">
        <v>0</v>
      </c>
      <c r="J234" s="94">
        <v>0</v>
      </c>
      <c r="K234" s="94">
        <v>0</v>
      </c>
      <c r="L234" s="94">
        <v>0</v>
      </c>
      <c r="M234" s="94">
        <v>99</v>
      </c>
      <c r="N234" s="93">
        <f t="shared" si="3"/>
        <v>275</v>
      </c>
      <c r="O234" s="93"/>
      <c r="P234" s="93"/>
    </row>
    <row r="235" spans="1:16" ht="15.6">
      <c r="A235" s="92" t="s">
        <v>2453</v>
      </c>
      <c r="B235" s="92" t="s">
        <v>2445</v>
      </c>
      <c r="C235" s="93" t="s">
        <v>499</v>
      </c>
      <c r="D235" s="93" t="s">
        <v>498</v>
      </c>
      <c r="E235" s="93">
        <v>14</v>
      </c>
      <c r="F235" s="94">
        <v>15</v>
      </c>
      <c r="G235" s="94">
        <v>0</v>
      </c>
      <c r="H235" s="94">
        <v>0</v>
      </c>
      <c r="I235" s="94">
        <v>56</v>
      </c>
      <c r="J235" s="94">
        <v>0</v>
      </c>
      <c r="K235" s="94">
        <v>0</v>
      </c>
      <c r="L235" s="94">
        <v>0</v>
      </c>
      <c r="M235" s="94">
        <v>0</v>
      </c>
      <c r="N235" s="93">
        <f t="shared" si="3"/>
        <v>85</v>
      </c>
      <c r="O235" s="93"/>
      <c r="P235" s="93"/>
    </row>
    <row r="236" spans="1:16" ht="15.6">
      <c r="A236" s="92" t="s">
        <v>2453</v>
      </c>
      <c r="B236" s="92" t="s">
        <v>2445</v>
      </c>
      <c r="C236" s="93" t="s">
        <v>501</v>
      </c>
      <c r="D236" s="93" t="s">
        <v>500</v>
      </c>
      <c r="E236" s="93">
        <v>0</v>
      </c>
      <c r="F236" s="94">
        <v>53</v>
      </c>
      <c r="G236" s="94">
        <v>0</v>
      </c>
      <c r="H236" s="94">
        <v>0</v>
      </c>
      <c r="I236" s="94">
        <v>0</v>
      </c>
      <c r="J236" s="94">
        <v>0</v>
      </c>
      <c r="K236" s="94">
        <v>0</v>
      </c>
      <c r="L236" s="94">
        <v>0</v>
      </c>
      <c r="M236" s="94">
        <v>0</v>
      </c>
      <c r="N236" s="93">
        <f t="shared" si="3"/>
        <v>53</v>
      </c>
      <c r="O236" s="93"/>
      <c r="P236" s="93"/>
    </row>
    <row r="237" spans="1:16" ht="15.6">
      <c r="A237" s="92" t="s">
        <v>2453</v>
      </c>
      <c r="B237" s="92" t="s">
        <v>2445</v>
      </c>
      <c r="C237" s="93" t="s">
        <v>504</v>
      </c>
      <c r="D237" s="93" t="s">
        <v>503</v>
      </c>
      <c r="E237" s="93">
        <v>0</v>
      </c>
      <c r="F237" s="94">
        <v>78</v>
      </c>
      <c r="G237" s="94">
        <v>0</v>
      </c>
      <c r="H237" s="94">
        <v>0</v>
      </c>
      <c r="I237" s="94">
        <v>0</v>
      </c>
      <c r="J237" s="94">
        <v>0</v>
      </c>
      <c r="K237" s="94">
        <v>0</v>
      </c>
      <c r="L237" s="94">
        <v>0</v>
      </c>
      <c r="M237" s="94">
        <v>0</v>
      </c>
      <c r="N237" s="93">
        <f t="shared" si="3"/>
        <v>78</v>
      </c>
      <c r="O237" s="93"/>
      <c r="P237" s="93"/>
    </row>
    <row r="238" spans="1:16" ht="15.6">
      <c r="A238" s="92" t="s">
        <v>2453</v>
      </c>
      <c r="B238" s="92" t="s">
        <v>2445</v>
      </c>
      <c r="C238" s="93" t="s">
        <v>2591</v>
      </c>
      <c r="D238" s="93" t="s">
        <v>2592</v>
      </c>
      <c r="E238" s="93">
        <v>108</v>
      </c>
      <c r="F238" s="94">
        <v>0</v>
      </c>
      <c r="G238" s="94">
        <v>0</v>
      </c>
      <c r="H238" s="94">
        <v>0</v>
      </c>
      <c r="I238" s="94">
        <v>0</v>
      </c>
      <c r="J238" s="94">
        <v>0</v>
      </c>
      <c r="K238" s="94">
        <v>0</v>
      </c>
      <c r="L238" s="94">
        <v>0</v>
      </c>
      <c r="M238" s="94">
        <v>0</v>
      </c>
      <c r="N238" s="93">
        <f t="shared" si="3"/>
        <v>108</v>
      </c>
      <c r="O238" s="93"/>
      <c r="P238" s="93"/>
    </row>
    <row r="239" spans="1:16" ht="15.6">
      <c r="A239" s="92" t="s">
        <v>2453</v>
      </c>
      <c r="B239" s="92" t="s">
        <v>2593</v>
      </c>
      <c r="C239" s="93" t="s">
        <v>2594</v>
      </c>
      <c r="D239" s="93" t="s">
        <v>2595</v>
      </c>
      <c r="E239" s="93">
        <v>0</v>
      </c>
      <c r="F239" s="94">
        <v>0</v>
      </c>
      <c r="G239" s="94">
        <v>0</v>
      </c>
      <c r="H239" s="94">
        <v>0</v>
      </c>
      <c r="I239" s="94">
        <v>0</v>
      </c>
      <c r="J239" s="94">
        <v>0</v>
      </c>
      <c r="K239" s="94">
        <v>0</v>
      </c>
      <c r="L239" s="94">
        <v>0</v>
      </c>
      <c r="M239" s="94">
        <v>120</v>
      </c>
      <c r="N239" s="93">
        <f t="shared" si="3"/>
        <v>120</v>
      </c>
      <c r="O239" s="93"/>
      <c r="P239" s="93"/>
    </row>
    <row r="240" spans="1:16" ht="15.6">
      <c r="A240" s="92" t="s">
        <v>2453</v>
      </c>
      <c r="B240" s="92" t="s">
        <v>2481</v>
      </c>
      <c r="C240" s="93" t="s">
        <v>2488</v>
      </c>
      <c r="D240" s="93" t="s">
        <v>2596</v>
      </c>
      <c r="E240" s="93">
        <v>26</v>
      </c>
      <c r="F240" s="94">
        <v>0</v>
      </c>
      <c r="G240" s="94">
        <v>0</v>
      </c>
      <c r="H240" s="94">
        <v>0</v>
      </c>
      <c r="I240" s="94">
        <v>0</v>
      </c>
      <c r="J240" s="94">
        <v>0</v>
      </c>
      <c r="K240" s="94">
        <v>0</v>
      </c>
      <c r="L240" s="94">
        <v>0</v>
      </c>
      <c r="M240" s="94">
        <v>0</v>
      </c>
      <c r="N240" s="93">
        <f t="shared" si="3"/>
        <v>26</v>
      </c>
      <c r="O240" s="93"/>
      <c r="P240" s="93"/>
    </row>
    <row r="241" spans="1:16" ht="15.6">
      <c r="A241" s="92" t="s">
        <v>2453</v>
      </c>
      <c r="B241" s="102" t="s">
        <v>2450</v>
      </c>
      <c r="C241" s="93" t="s">
        <v>1130</v>
      </c>
      <c r="D241" s="93" t="s">
        <v>1129</v>
      </c>
      <c r="E241" s="93">
        <v>414</v>
      </c>
      <c r="F241" s="94">
        <v>0</v>
      </c>
      <c r="G241" s="94">
        <v>0</v>
      </c>
      <c r="H241" s="94">
        <v>0</v>
      </c>
      <c r="I241" s="94">
        <v>0</v>
      </c>
      <c r="J241" s="94">
        <v>0</v>
      </c>
      <c r="K241" s="94">
        <v>0</v>
      </c>
      <c r="L241" s="94">
        <v>0</v>
      </c>
      <c r="M241" s="94">
        <v>0</v>
      </c>
      <c r="N241" s="93">
        <f t="shared" si="3"/>
        <v>414</v>
      </c>
      <c r="O241" s="93"/>
      <c r="P241" s="93"/>
    </row>
    <row r="242" spans="1:16" ht="15.6">
      <c r="A242" s="92" t="s">
        <v>2453</v>
      </c>
      <c r="B242" s="102" t="s">
        <v>2450</v>
      </c>
      <c r="C242" s="93" t="s">
        <v>1412</v>
      </c>
      <c r="D242" s="93" t="s">
        <v>1411</v>
      </c>
      <c r="E242" s="93">
        <v>170</v>
      </c>
      <c r="F242" s="94">
        <v>33</v>
      </c>
      <c r="G242" s="94">
        <v>0</v>
      </c>
      <c r="H242" s="94">
        <v>0</v>
      </c>
      <c r="I242" s="94">
        <v>48</v>
      </c>
      <c r="J242" s="94">
        <v>0</v>
      </c>
      <c r="K242" s="94">
        <v>0</v>
      </c>
      <c r="L242" s="94">
        <v>0</v>
      </c>
      <c r="M242" s="94">
        <v>600</v>
      </c>
      <c r="N242" s="93">
        <f t="shared" si="3"/>
        <v>851</v>
      </c>
      <c r="O242" s="93"/>
      <c r="P242" s="93"/>
    </row>
    <row r="243" spans="1:16" ht="15.6">
      <c r="A243" s="92" t="s">
        <v>2453</v>
      </c>
      <c r="B243" s="102" t="s">
        <v>2450</v>
      </c>
      <c r="C243" s="93" t="s">
        <v>1421</v>
      </c>
      <c r="D243" s="93" t="s">
        <v>1420</v>
      </c>
      <c r="E243" s="93">
        <v>21</v>
      </c>
      <c r="F243" s="94">
        <v>27</v>
      </c>
      <c r="G243" s="94">
        <v>0</v>
      </c>
      <c r="H243" s="94">
        <v>0</v>
      </c>
      <c r="I243" s="94">
        <v>0</v>
      </c>
      <c r="J243" s="94">
        <v>0</v>
      </c>
      <c r="K243" s="94">
        <v>0</v>
      </c>
      <c r="L243" s="94">
        <v>0</v>
      </c>
      <c r="M243" s="94">
        <v>0</v>
      </c>
      <c r="N243" s="93">
        <f t="shared" si="3"/>
        <v>48</v>
      </c>
      <c r="O243" s="93"/>
      <c r="P243" s="93"/>
    </row>
    <row r="244" spans="1:16" ht="15.6">
      <c r="A244" s="92" t="s">
        <v>2453</v>
      </c>
      <c r="B244" s="102" t="s">
        <v>2450</v>
      </c>
      <c r="C244" s="93" t="s">
        <v>541</v>
      </c>
      <c r="D244" s="93" t="s">
        <v>540</v>
      </c>
      <c r="E244" s="93">
        <v>37</v>
      </c>
      <c r="F244" s="94">
        <v>0</v>
      </c>
      <c r="G244" s="94">
        <v>0</v>
      </c>
      <c r="H244" s="94">
        <v>0</v>
      </c>
      <c r="I244" s="94">
        <v>0</v>
      </c>
      <c r="J244" s="94">
        <v>0</v>
      </c>
      <c r="K244" s="94">
        <v>0</v>
      </c>
      <c r="L244" s="94">
        <v>0</v>
      </c>
      <c r="M244" s="94">
        <v>0</v>
      </c>
      <c r="N244" s="93">
        <f t="shared" si="3"/>
        <v>37</v>
      </c>
      <c r="O244" s="93"/>
      <c r="P244" s="93"/>
    </row>
    <row r="245" spans="1:16" ht="15.6">
      <c r="A245" s="92" t="s">
        <v>2453</v>
      </c>
      <c r="B245" s="102" t="s">
        <v>2450</v>
      </c>
      <c r="C245" s="93" t="s">
        <v>560</v>
      </c>
      <c r="D245" s="93" t="s">
        <v>559</v>
      </c>
      <c r="E245" s="93">
        <v>19</v>
      </c>
      <c r="F245" s="94">
        <v>0</v>
      </c>
      <c r="G245" s="94">
        <v>0</v>
      </c>
      <c r="H245" s="94">
        <v>0</v>
      </c>
      <c r="I245" s="94">
        <v>0</v>
      </c>
      <c r="J245" s="94">
        <v>0</v>
      </c>
      <c r="K245" s="94">
        <v>0</v>
      </c>
      <c r="L245" s="94">
        <v>0</v>
      </c>
      <c r="M245" s="94">
        <v>0</v>
      </c>
      <c r="N245" s="93">
        <f t="shared" si="3"/>
        <v>19</v>
      </c>
      <c r="O245" s="93"/>
      <c r="P245" s="93"/>
    </row>
    <row r="246" spans="1:16" ht="15.6">
      <c r="A246" s="92" t="s">
        <v>2453</v>
      </c>
      <c r="B246" s="102" t="s">
        <v>2450</v>
      </c>
      <c r="C246" s="93" t="s">
        <v>1136</v>
      </c>
      <c r="D246" s="93" t="s">
        <v>1135</v>
      </c>
      <c r="E246" s="93">
        <v>233</v>
      </c>
      <c r="F246" s="94">
        <v>0</v>
      </c>
      <c r="G246" s="94">
        <v>0</v>
      </c>
      <c r="H246" s="94">
        <v>0</v>
      </c>
      <c r="I246" s="94">
        <v>0</v>
      </c>
      <c r="J246" s="94">
        <v>0</v>
      </c>
      <c r="K246" s="94">
        <v>0</v>
      </c>
      <c r="L246" s="94">
        <v>0</v>
      </c>
      <c r="M246" s="94">
        <v>0</v>
      </c>
      <c r="N246" s="93">
        <f t="shared" si="3"/>
        <v>233</v>
      </c>
      <c r="O246" s="93"/>
      <c r="P246" s="93"/>
    </row>
    <row r="247" spans="1:16" ht="15.6">
      <c r="A247" s="92" t="s">
        <v>2453</v>
      </c>
      <c r="B247" s="102" t="s">
        <v>2450</v>
      </c>
      <c r="C247" s="93" t="s">
        <v>1384</v>
      </c>
      <c r="D247" s="93" t="s">
        <v>1383</v>
      </c>
      <c r="E247" s="93">
        <v>484</v>
      </c>
      <c r="F247" s="94">
        <v>185</v>
      </c>
      <c r="G247" s="94">
        <v>0</v>
      </c>
      <c r="H247" s="94">
        <v>0</v>
      </c>
      <c r="I247" s="94">
        <v>104</v>
      </c>
      <c r="J247" s="94">
        <v>0</v>
      </c>
      <c r="K247" s="94">
        <v>0</v>
      </c>
      <c r="L247" s="94">
        <v>0</v>
      </c>
      <c r="M247" s="94">
        <v>0</v>
      </c>
      <c r="N247" s="93">
        <f t="shared" si="3"/>
        <v>773</v>
      </c>
      <c r="O247" s="93"/>
      <c r="P247" s="93"/>
    </row>
    <row r="248" spans="1:16" ht="15.6">
      <c r="A248" s="92" t="s">
        <v>2453</v>
      </c>
      <c r="B248" s="102" t="s">
        <v>2450</v>
      </c>
      <c r="C248" s="93" t="s">
        <v>1391</v>
      </c>
      <c r="D248" s="93" t="s">
        <v>1390</v>
      </c>
      <c r="E248" s="93">
        <v>45</v>
      </c>
      <c r="F248" s="94">
        <v>46</v>
      </c>
      <c r="G248" s="94">
        <v>0</v>
      </c>
      <c r="H248" s="94">
        <v>0</v>
      </c>
      <c r="I248" s="94">
        <v>0</v>
      </c>
      <c r="J248" s="94">
        <v>0</v>
      </c>
      <c r="K248" s="94">
        <v>0</v>
      </c>
      <c r="L248" s="94">
        <v>0</v>
      </c>
      <c r="M248" s="94">
        <v>0</v>
      </c>
      <c r="N248" s="93">
        <f t="shared" si="3"/>
        <v>91</v>
      </c>
      <c r="O248" s="93"/>
      <c r="P248" s="93"/>
    </row>
    <row r="249" spans="1:16" ht="15.6">
      <c r="A249" s="92" t="s">
        <v>2453</v>
      </c>
      <c r="B249" s="102" t="s">
        <v>2450</v>
      </c>
      <c r="C249" s="93" t="s">
        <v>564</v>
      </c>
      <c r="D249" s="93" t="s">
        <v>563</v>
      </c>
      <c r="E249" s="93">
        <v>18</v>
      </c>
      <c r="F249" s="94">
        <v>0</v>
      </c>
      <c r="G249" s="94">
        <v>0</v>
      </c>
      <c r="H249" s="94">
        <v>0</v>
      </c>
      <c r="I249" s="94">
        <v>0</v>
      </c>
      <c r="J249" s="94">
        <v>0</v>
      </c>
      <c r="K249" s="94">
        <v>0</v>
      </c>
      <c r="L249" s="94">
        <v>0</v>
      </c>
      <c r="M249" s="94">
        <v>0</v>
      </c>
      <c r="N249" s="93">
        <f t="shared" si="3"/>
        <v>18</v>
      </c>
      <c r="O249" s="93"/>
      <c r="P249" s="93"/>
    </row>
    <row r="250" spans="1:16" ht="15.6">
      <c r="A250" s="92" t="s">
        <v>2453</v>
      </c>
      <c r="B250" s="102" t="s">
        <v>2450</v>
      </c>
      <c r="C250" s="93" t="s">
        <v>568</v>
      </c>
      <c r="D250" s="93" t="s">
        <v>567</v>
      </c>
      <c r="E250" s="93">
        <v>19</v>
      </c>
      <c r="F250" s="94">
        <v>0</v>
      </c>
      <c r="G250" s="94">
        <v>0</v>
      </c>
      <c r="H250" s="94">
        <v>0</v>
      </c>
      <c r="I250" s="94">
        <v>0</v>
      </c>
      <c r="J250" s="94">
        <v>0</v>
      </c>
      <c r="K250" s="94">
        <v>0</v>
      </c>
      <c r="L250" s="94">
        <v>0</v>
      </c>
      <c r="M250" s="94">
        <v>0</v>
      </c>
      <c r="N250" s="93">
        <f t="shared" si="3"/>
        <v>19</v>
      </c>
      <c r="O250" s="93"/>
      <c r="P250" s="93"/>
    </row>
    <row r="251" spans="1:16" ht="15.6">
      <c r="A251" s="92" t="s">
        <v>2453</v>
      </c>
      <c r="B251" s="102" t="s">
        <v>2450</v>
      </c>
      <c r="C251" s="93" t="s">
        <v>1142</v>
      </c>
      <c r="D251" s="93" t="s">
        <v>1141</v>
      </c>
      <c r="E251" s="93">
        <v>221</v>
      </c>
      <c r="F251" s="94">
        <v>0</v>
      </c>
      <c r="G251" s="94">
        <v>0</v>
      </c>
      <c r="H251" s="94">
        <v>0</v>
      </c>
      <c r="I251" s="94">
        <v>0</v>
      </c>
      <c r="J251" s="94">
        <v>0</v>
      </c>
      <c r="K251" s="94">
        <v>0</v>
      </c>
      <c r="L251" s="94">
        <v>0</v>
      </c>
      <c r="M251" s="94">
        <v>0</v>
      </c>
      <c r="N251" s="93">
        <f t="shared" si="3"/>
        <v>221</v>
      </c>
      <c r="O251" s="93"/>
      <c r="P251" s="93"/>
    </row>
    <row r="252" spans="1:16" ht="15.6">
      <c r="A252" s="92" t="s">
        <v>2453</v>
      </c>
      <c r="B252" s="102" t="s">
        <v>2450</v>
      </c>
      <c r="C252" s="93" t="s">
        <v>1404</v>
      </c>
      <c r="D252" s="93" t="s">
        <v>1403</v>
      </c>
      <c r="E252" s="93">
        <v>387</v>
      </c>
      <c r="F252" s="94">
        <v>9</v>
      </c>
      <c r="G252" s="94">
        <v>0</v>
      </c>
      <c r="H252" s="94">
        <v>0</v>
      </c>
      <c r="I252" s="94">
        <v>0</v>
      </c>
      <c r="J252" s="94">
        <v>0</v>
      </c>
      <c r="K252" s="94">
        <v>0</v>
      </c>
      <c r="L252" s="94">
        <v>0</v>
      </c>
      <c r="M252" s="94">
        <v>0</v>
      </c>
      <c r="N252" s="93">
        <f t="shared" si="3"/>
        <v>396</v>
      </c>
      <c r="O252" s="93"/>
      <c r="P252" s="93"/>
    </row>
    <row r="253" spans="1:16" ht="15.6">
      <c r="A253" s="92" t="s">
        <v>2453</v>
      </c>
      <c r="B253" s="102" t="s">
        <v>2450</v>
      </c>
      <c r="C253" s="93" t="s">
        <v>1408</v>
      </c>
      <c r="D253" s="93" t="s">
        <v>1407</v>
      </c>
      <c r="E253" s="93">
        <v>47</v>
      </c>
      <c r="F253" s="94">
        <v>40</v>
      </c>
      <c r="G253" s="94">
        <v>0</v>
      </c>
      <c r="H253" s="94">
        <v>0</v>
      </c>
      <c r="I253" s="94">
        <v>0</v>
      </c>
      <c r="J253" s="94">
        <v>0</v>
      </c>
      <c r="K253" s="94">
        <v>0</v>
      </c>
      <c r="L253" s="94">
        <v>0</v>
      </c>
      <c r="M253" s="94">
        <v>0</v>
      </c>
      <c r="N253" s="93">
        <f t="shared" si="3"/>
        <v>87</v>
      </c>
      <c r="O253" s="93"/>
      <c r="P253" s="93"/>
    </row>
    <row r="254" spans="1:16" ht="15.6">
      <c r="A254" s="92" t="s">
        <v>2453</v>
      </c>
      <c r="B254" s="102" t="s">
        <v>2450</v>
      </c>
      <c r="C254" s="93" t="s">
        <v>571</v>
      </c>
      <c r="D254" s="93" t="s">
        <v>570</v>
      </c>
      <c r="E254" s="93">
        <v>23</v>
      </c>
      <c r="F254" s="94">
        <v>0</v>
      </c>
      <c r="G254" s="94">
        <v>0</v>
      </c>
      <c r="H254" s="94">
        <v>0</v>
      </c>
      <c r="I254" s="94">
        <v>0</v>
      </c>
      <c r="J254" s="94">
        <v>0</v>
      </c>
      <c r="K254" s="94">
        <v>0</v>
      </c>
      <c r="L254" s="94">
        <v>0</v>
      </c>
      <c r="M254" s="94">
        <v>0</v>
      </c>
      <c r="N254" s="93">
        <f t="shared" si="3"/>
        <v>23</v>
      </c>
      <c r="O254" s="93"/>
      <c r="P254" s="93"/>
    </row>
    <row r="255" spans="1:16" ht="15.6">
      <c r="A255" s="92" t="s">
        <v>2453</v>
      </c>
      <c r="B255" s="102" t="s">
        <v>2450</v>
      </c>
      <c r="C255" s="93" t="s">
        <v>1374</v>
      </c>
      <c r="D255" s="93" t="s">
        <v>1373</v>
      </c>
      <c r="E255" s="93">
        <v>130</v>
      </c>
      <c r="F255" s="94">
        <v>0</v>
      </c>
      <c r="G255" s="94">
        <v>0</v>
      </c>
      <c r="H255" s="94">
        <v>0</v>
      </c>
      <c r="I255" s="94">
        <v>0</v>
      </c>
      <c r="J255" s="94">
        <v>0</v>
      </c>
      <c r="K255" s="94">
        <v>0</v>
      </c>
      <c r="L255" s="94">
        <v>0</v>
      </c>
      <c r="M255" s="94">
        <v>0</v>
      </c>
      <c r="N255" s="93">
        <f t="shared" si="3"/>
        <v>130</v>
      </c>
      <c r="O255" s="93"/>
      <c r="P255" s="93"/>
    </row>
    <row r="256" spans="1:16" ht="15.6">
      <c r="A256" s="92" t="s">
        <v>2453</v>
      </c>
      <c r="B256" s="102" t="s">
        <v>2450</v>
      </c>
      <c r="C256" s="93" t="s">
        <v>1417</v>
      </c>
      <c r="D256" s="93" t="s">
        <v>1416</v>
      </c>
      <c r="E256" s="93">
        <v>42</v>
      </c>
      <c r="F256" s="94">
        <v>13</v>
      </c>
      <c r="G256" s="94">
        <v>0</v>
      </c>
      <c r="H256" s="94">
        <v>0</v>
      </c>
      <c r="I256" s="94">
        <v>0</v>
      </c>
      <c r="J256" s="94">
        <v>0</v>
      </c>
      <c r="K256" s="94">
        <v>0</v>
      </c>
      <c r="L256" s="94">
        <v>0</v>
      </c>
      <c r="M256" s="94">
        <v>0</v>
      </c>
      <c r="N256" s="93">
        <f t="shared" si="3"/>
        <v>55</v>
      </c>
      <c r="O256" s="93"/>
      <c r="P256" s="93"/>
    </row>
    <row r="257" spans="1:16" ht="15.6">
      <c r="A257" s="92" t="s">
        <v>2453</v>
      </c>
      <c r="B257" s="102" t="s">
        <v>2450</v>
      </c>
      <c r="C257" s="93" t="s">
        <v>1859</v>
      </c>
      <c r="D257" s="93" t="s">
        <v>1858</v>
      </c>
      <c r="E257" s="93">
        <v>43</v>
      </c>
      <c r="F257" s="94">
        <v>0</v>
      </c>
      <c r="G257" s="94">
        <v>0</v>
      </c>
      <c r="H257" s="94">
        <v>0</v>
      </c>
      <c r="I257" s="94">
        <v>0</v>
      </c>
      <c r="J257" s="94">
        <v>0</v>
      </c>
      <c r="K257" s="94">
        <v>0</v>
      </c>
      <c r="L257" s="94">
        <v>0</v>
      </c>
      <c r="M257" s="94">
        <v>0</v>
      </c>
      <c r="N257" s="93">
        <f t="shared" si="3"/>
        <v>43</v>
      </c>
      <c r="O257" s="93"/>
      <c r="P257" s="93"/>
    </row>
    <row r="258" spans="1:16" ht="15.6">
      <c r="A258" s="92" t="s">
        <v>2453</v>
      </c>
      <c r="B258" s="102" t="s">
        <v>2450</v>
      </c>
      <c r="C258" s="93" t="s">
        <v>1396</v>
      </c>
      <c r="D258" s="93" t="s">
        <v>1395</v>
      </c>
      <c r="E258" s="93">
        <v>322</v>
      </c>
      <c r="F258" s="94">
        <v>0</v>
      </c>
      <c r="G258" s="94">
        <v>0</v>
      </c>
      <c r="H258" s="94">
        <v>0</v>
      </c>
      <c r="I258" s="94">
        <v>0</v>
      </c>
      <c r="J258" s="94">
        <v>0</v>
      </c>
      <c r="K258" s="94">
        <v>0</v>
      </c>
      <c r="L258" s="94">
        <v>0</v>
      </c>
      <c r="M258" s="94">
        <v>0</v>
      </c>
      <c r="N258" s="93">
        <f t="shared" si="3"/>
        <v>322</v>
      </c>
      <c r="O258" s="93"/>
      <c r="P258" s="93"/>
    </row>
    <row r="259" spans="1:16" ht="15.6">
      <c r="A259" s="92" t="s">
        <v>2453</v>
      </c>
      <c r="B259" s="102" t="s">
        <v>2450</v>
      </c>
      <c r="C259" s="93" t="s">
        <v>1863</v>
      </c>
      <c r="D259" s="93" t="s">
        <v>1862</v>
      </c>
      <c r="E259" s="93">
        <v>26</v>
      </c>
      <c r="F259" s="94">
        <v>0</v>
      </c>
      <c r="G259" s="94">
        <v>0</v>
      </c>
      <c r="H259" s="94">
        <v>0</v>
      </c>
      <c r="I259" s="94">
        <v>0</v>
      </c>
      <c r="J259" s="94">
        <v>0</v>
      </c>
      <c r="K259" s="94">
        <v>0</v>
      </c>
      <c r="L259" s="94">
        <v>0</v>
      </c>
      <c r="M259" s="94">
        <v>0</v>
      </c>
      <c r="N259" s="93">
        <f t="shared" ref="N259:N322" si="4">SUM(E259:M259)</f>
        <v>26</v>
      </c>
      <c r="O259" s="93"/>
      <c r="P259" s="93"/>
    </row>
    <row r="260" spans="1:16" ht="15.6">
      <c r="A260" s="92" t="s">
        <v>2453</v>
      </c>
      <c r="B260" s="102" t="s">
        <v>2450</v>
      </c>
      <c r="C260" s="93" t="s">
        <v>1400</v>
      </c>
      <c r="D260" s="93" t="s">
        <v>1399</v>
      </c>
      <c r="E260" s="93">
        <v>157</v>
      </c>
      <c r="F260" s="94">
        <v>7</v>
      </c>
      <c r="G260" s="94">
        <v>0</v>
      </c>
      <c r="H260" s="94">
        <v>0</v>
      </c>
      <c r="I260" s="94">
        <v>0</v>
      </c>
      <c r="J260" s="94">
        <v>0</v>
      </c>
      <c r="K260" s="94">
        <v>0</v>
      </c>
      <c r="L260" s="94">
        <v>0</v>
      </c>
      <c r="M260" s="94">
        <v>0</v>
      </c>
      <c r="N260" s="93">
        <f t="shared" si="4"/>
        <v>164</v>
      </c>
      <c r="O260" s="93"/>
      <c r="P260" s="93"/>
    </row>
    <row r="261" spans="1:16" ht="15.6">
      <c r="A261" s="92" t="s">
        <v>2453</v>
      </c>
      <c r="B261" s="102" t="s">
        <v>2450</v>
      </c>
      <c r="C261" s="93" t="s">
        <v>575</v>
      </c>
      <c r="D261" s="93" t="s">
        <v>574</v>
      </c>
      <c r="E261" s="93">
        <v>1</v>
      </c>
      <c r="F261" s="94">
        <v>24</v>
      </c>
      <c r="G261" s="94">
        <v>0</v>
      </c>
      <c r="H261" s="94">
        <v>0</v>
      </c>
      <c r="I261" s="94">
        <v>0</v>
      </c>
      <c r="J261" s="94">
        <v>0</v>
      </c>
      <c r="K261" s="94">
        <v>0</v>
      </c>
      <c r="L261" s="94">
        <v>0</v>
      </c>
      <c r="M261" s="94">
        <v>0</v>
      </c>
      <c r="N261" s="93">
        <f t="shared" si="4"/>
        <v>25</v>
      </c>
      <c r="O261" s="93"/>
      <c r="P261" s="93"/>
    </row>
    <row r="262" spans="1:16" ht="15.6">
      <c r="A262" s="92" t="s">
        <v>2453</v>
      </c>
      <c r="B262" s="102" t="s">
        <v>2450</v>
      </c>
      <c r="C262" s="93" t="s">
        <v>2597</v>
      </c>
      <c r="D262" s="93" t="s">
        <v>2598</v>
      </c>
      <c r="E262" s="93">
        <v>112</v>
      </c>
      <c r="F262" s="94">
        <v>0</v>
      </c>
      <c r="G262" s="94">
        <v>0</v>
      </c>
      <c r="H262" s="94">
        <v>0</v>
      </c>
      <c r="I262" s="94">
        <v>0</v>
      </c>
      <c r="J262" s="94">
        <v>0</v>
      </c>
      <c r="K262" s="94">
        <v>0</v>
      </c>
      <c r="L262" s="94">
        <v>0</v>
      </c>
      <c r="M262" s="94">
        <v>0</v>
      </c>
      <c r="N262" s="93">
        <f t="shared" si="4"/>
        <v>112</v>
      </c>
      <c r="O262" s="93"/>
      <c r="P262" s="93"/>
    </row>
    <row r="263" spans="1:16" ht="15.6">
      <c r="A263" s="92" t="s">
        <v>2453</v>
      </c>
      <c r="B263" s="102" t="s">
        <v>2450</v>
      </c>
      <c r="C263" s="93" t="s">
        <v>587</v>
      </c>
      <c r="D263" s="93" t="s">
        <v>586</v>
      </c>
      <c r="E263" s="93">
        <v>136</v>
      </c>
      <c r="F263" s="94">
        <v>0</v>
      </c>
      <c r="G263" s="94">
        <v>0</v>
      </c>
      <c r="H263" s="94">
        <v>0</v>
      </c>
      <c r="I263" s="94">
        <v>0</v>
      </c>
      <c r="J263" s="94">
        <v>0</v>
      </c>
      <c r="K263" s="94">
        <v>0</v>
      </c>
      <c r="L263" s="94">
        <v>0</v>
      </c>
      <c r="M263" s="94">
        <v>0</v>
      </c>
      <c r="N263" s="93">
        <f t="shared" si="4"/>
        <v>136</v>
      </c>
      <c r="O263" s="93"/>
      <c r="P263" s="93"/>
    </row>
    <row r="264" spans="1:16" ht="15.6">
      <c r="A264" s="92" t="s">
        <v>2453</v>
      </c>
      <c r="B264" s="102" t="s">
        <v>2450</v>
      </c>
      <c r="C264" s="93" t="s">
        <v>592</v>
      </c>
      <c r="D264" s="93" t="s">
        <v>591</v>
      </c>
      <c r="E264" s="93">
        <v>43</v>
      </c>
      <c r="F264" s="94">
        <v>0</v>
      </c>
      <c r="G264" s="94">
        <v>0</v>
      </c>
      <c r="H264" s="94">
        <v>0</v>
      </c>
      <c r="I264" s="94">
        <v>0</v>
      </c>
      <c r="J264" s="94">
        <v>0</v>
      </c>
      <c r="K264" s="94">
        <v>0</v>
      </c>
      <c r="L264" s="94">
        <v>0</v>
      </c>
      <c r="M264" s="94">
        <v>0</v>
      </c>
      <c r="N264" s="93">
        <f t="shared" si="4"/>
        <v>43</v>
      </c>
      <c r="O264" s="93"/>
      <c r="P264" s="93"/>
    </row>
    <row r="265" spans="1:16" ht="15.6">
      <c r="A265" s="92" t="s">
        <v>2453</v>
      </c>
      <c r="B265" s="102" t="s">
        <v>2450</v>
      </c>
      <c r="C265" s="93" t="s">
        <v>597</v>
      </c>
      <c r="D265" s="93" t="s">
        <v>596</v>
      </c>
      <c r="E265" s="93">
        <v>17</v>
      </c>
      <c r="F265" s="94">
        <v>0</v>
      </c>
      <c r="G265" s="94">
        <v>0</v>
      </c>
      <c r="H265" s="94">
        <v>0</v>
      </c>
      <c r="I265" s="94">
        <v>0</v>
      </c>
      <c r="J265" s="94">
        <v>0</v>
      </c>
      <c r="K265" s="94">
        <v>0</v>
      </c>
      <c r="L265" s="94">
        <v>0</v>
      </c>
      <c r="M265" s="94">
        <v>0</v>
      </c>
      <c r="N265" s="93">
        <f t="shared" si="4"/>
        <v>17</v>
      </c>
      <c r="O265" s="93"/>
      <c r="P265" s="93"/>
    </row>
    <row r="266" spans="1:16" ht="15.6">
      <c r="A266" s="92" t="s">
        <v>2453</v>
      </c>
      <c r="B266" s="102" t="s">
        <v>2450</v>
      </c>
      <c r="C266" s="93" t="s">
        <v>599</v>
      </c>
      <c r="D266" s="93" t="s">
        <v>598</v>
      </c>
      <c r="E266" s="93">
        <v>69</v>
      </c>
      <c r="F266" s="94">
        <v>0</v>
      </c>
      <c r="G266" s="94">
        <v>0</v>
      </c>
      <c r="H266" s="94">
        <v>0</v>
      </c>
      <c r="I266" s="94">
        <v>0</v>
      </c>
      <c r="J266" s="94">
        <v>0</v>
      </c>
      <c r="K266" s="94">
        <v>0</v>
      </c>
      <c r="L266" s="94">
        <v>0</v>
      </c>
      <c r="M266" s="94">
        <v>0</v>
      </c>
      <c r="N266" s="93">
        <f t="shared" si="4"/>
        <v>69</v>
      </c>
      <c r="O266" s="93"/>
      <c r="P266" s="93"/>
    </row>
    <row r="267" spans="1:16" ht="15.6">
      <c r="A267" s="92" t="s">
        <v>2453</v>
      </c>
      <c r="B267" s="102" t="s">
        <v>2450</v>
      </c>
      <c r="C267" s="93" t="s">
        <v>601</v>
      </c>
      <c r="D267" s="93" t="s">
        <v>600</v>
      </c>
      <c r="E267" s="93">
        <v>48</v>
      </c>
      <c r="F267" s="94">
        <v>0</v>
      </c>
      <c r="G267" s="94">
        <v>0</v>
      </c>
      <c r="H267" s="94">
        <v>0</v>
      </c>
      <c r="I267" s="94">
        <v>0</v>
      </c>
      <c r="J267" s="94">
        <v>0</v>
      </c>
      <c r="K267" s="94">
        <v>0</v>
      </c>
      <c r="L267" s="94">
        <v>0</v>
      </c>
      <c r="M267" s="94">
        <v>0</v>
      </c>
      <c r="N267" s="93">
        <f t="shared" si="4"/>
        <v>48</v>
      </c>
      <c r="O267" s="93"/>
      <c r="P267" s="93"/>
    </row>
    <row r="268" spans="1:16" ht="15.6">
      <c r="A268" s="92" t="s">
        <v>2453</v>
      </c>
      <c r="B268" s="102" t="s">
        <v>2450</v>
      </c>
      <c r="C268" s="93" t="s">
        <v>1097</v>
      </c>
      <c r="D268" s="93" t="s">
        <v>1096</v>
      </c>
      <c r="E268" s="93">
        <v>21</v>
      </c>
      <c r="F268" s="94">
        <v>0</v>
      </c>
      <c r="G268" s="94">
        <v>0</v>
      </c>
      <c r="H268" s="94">
        <v>0</v>
      </c>
      <c r="I268" s="94">
        <v>0</v>
      </c>
      <c r="J268" s="94">
        <v>0</v>
      </c>
      <c r="K268" s="94">
        <v>0</v>
      </c>
      <c r="L268" s="94">
        <v>0</v>
      </c>
      <c r="M268" s="94">
        <v>0</v>
      </c>
      <c r="N268" s="93">
        <f t="shared" si="4"/>
        <v>21</v>
      </c>
      <c r="O268" s="93"/>
      <c r="P268" s="93"/>
    </row>
    <row r="269" spans="1:16" ht="15.6">
      <c r="A269" s="92" t="s">
        <v>2453</v>
      </c>
      <c r="B269" s="102" t="s">
        <v>2450</v>
      </c>
      <c r="C269" s="93" t="s">
        <v>605</v>
      </c>
      <c r="D269" s="93" t="s">
        <v>604</v>
      </c>
      <c r="E269" s="93">
        <v>41</v>
      </c>
      <c r="F269" s="94">
        <v>0</v>
      </c>
      <c r="G269" s="94">
        <v>0</v>
      </c>
      <c r="H269" s="94">
        <v>0</v>
      </c>
      <c r="I269" s="94">
        <v>0</v>
      </c>
      <c r="J269" s="94">
        <v>0</v>
      </c>
      <c r="K269" s="94">
        <v>0</v>
      </c>
      <c r="L269" s="94">
        <v>0</v>
      </c>
      <c r="M269" s="94">
        <v>0</v>
      </c>
      <c r="N269" s="93">
        <f t="shared" si="4"/>
        <v>41</v>
      </c>
      <c r="O269" s="93"/>
      <c r="P269" s="93"/>
    </row>
    <row r="270" spans="1:16" ht="15.6">
      <c r="A270" s="92" t="s">
        <v>2453</v>
      </c>
      <c r="B270" s="102" t="s">
        <v>2450</v>
      </c>
      <c r="C270" s="93" t="s">
        <v>618</v>
      </c>
      <c r="D270" s="93" t="s">
        <v>617</v>
      </c>
      <c r="E270" s="93">
        <v>13</v>
      </c>
      <c r="F270" s="94">
        <v>0</v>
      </c>
      <c r="G270" s="94">
        <v>0</v>
      </c>
      <c r="H270" s="94">
        <v>0</v>
      </c>
      <c r="I270" s="94">
        <v>0</v>
      </c>
      <c r="J270" s="94">
        <v>0</v>
      </c>
      <c r="K270" s="94">
        <v>0</v>
      </c>
      <c r="L270" s="94">
        <v>0</v>
      </c>
      <c r="M270" s="94">
        <v>0</v>
      </c>
      <c r="N270" s="93">
        <f t="shared" si="4"/>
        <v>13</v>
      </c>
      <c r="O270" s="93"/>
      <c r="P270" s="93"/>
    </row>
    <row r="271" spans="1:16" ht="15.6">
      <c r="A271" s="92" t="s">
        <v>2453</v>
      </c>
      <c r="B271" s="102" t="s">
        <v>2450</v>
      </c>
      <c r="C271" s="93" t="s">
        <v>628</v>
      </c>
      <c r="D271" s="93" t="s">
        <v>629</v>
      </c>
      <c r="E271" s="93">
        <v>31</v>
      </c>
      <c r="F271" s="94">
        <v>0</v>
      </c>
      <c r="G271" s="94">
        <v>0</v>
      </c>
      <c r="H271" s="94">
        <v>0</v>
      </c>
      <c r="I271" s="94">
        <v>0</v>
      </c>
      <c r="J271" s="94">
        <v>0</v>
      </c>
      <c r="K271" s="94">
        <v>0</v>
      </c>
      <c r="L271" s="94">
        <v>0</v>
      </c>
      <c r="M271" s="94">
        <v>0</v>
      </c>
      <c r="N271" s="93">
        <f t="shared" si="4"/>
        <v>31</v>
      </c>
      <c r="O271" s="93"/>
      <c r="P271" s="93"/>
    </row>
    <row r="272" spans="1:16" ht="15.6">
      <c r="A272" s="92" t="s">
        <v>2453</v>
      </c>
      <c r="B272" s="102" t="s">
        <v>2450</v>
      </c>
      <c r="C272" s="93" t="s">
        <v>636</v>
      </c>
      <c r="D272" s="93" t="s">
        <v>635</v>
      </c>
      <c r="E272" s="93">
        <v>11</v>
      </c>
      <c r="F272" s="94">
        <v>0</v>
      </c>
      <c r="G272" s="94">
        <v>0</v>
      </c>
      <c r="H272" s="94">
        <v>0</v>
      </c>
      <c r="I272" s="94">
        <v>0</v>
      </c>
      <c r="J272" s="94">
        <v>0</v>
      </c>
      <c r="K272" s="94">
        <v>0</v>
      </c>
      <c r="L272" s="94">
        <v>0</v>
      </c>
      <c r="M272" s="94">
        <v>0</v>
      </c>
      <c r="N272" s="93">
        <f t="shared" si="4"/>
        <v>11</v>
      </c>
      <c r="O272" s="93"/>
      <c r="P272" s="93"/>
    </row>
    <row r="273" spans="1:16" ht="15.6">
      <c r="A273" s="92" t="s">
        <v>2453</v>
      </c>
      <c r="B273" s="102" t="s">
        <v>2450</v>
      </c>
      <c r="C273" s="93" t="s">
        <v>1146</v>
      </c>
      <c r="D273" s="93" t="s">
        <v>1145</v>
      </c>
      <c r="E273" s="93">
        <v>132</v>
      </c>
      <c r="F273" s="94">
        <v>0</v>
      </c>
      <c r="G273" s="94">
        <v>0</v>
      </c>
      <c r="H273" s="94">
        <v>0</v>
      </c>
      <c r="I273" s="94">
        <v>0</v>
      </c>
      <c r="J273" s="94">
        <v>0</v>
      </c>
      <c r="K273" s="94">
        <v>0</v>
      </c>
      <c r="L273" s="94">
        <v>0</v>
      </c>
      <c r="M273" s="94">
        <v>0</v>
      </c>
      <c r="N273" s="93">
        <f t="shared" si="4"/>
        <v>132</v>
      </c>
      <c r="O273" s="93"/>
      <c r="P273" s="93"/>
    </row>
    <row r="274" spans="1:16" ht="15.6">
      <c r="A274" s="92" t="s">
        <v>2453</v>
      </c>
      <c r="B274" s="102" t="s">
        <v>2450</v>
      </c>
      <c r="C274" s="93" t="s">
        <v>1151</v>
      </c>
      <c r="D274" s="93" t="s">
        <v>1150</v>
      </c>
      <c r="E274" s="93">
        <v>75</v>
      </c>
      <c r="F274" s="94">
        <v>0</v>
      </c>
      <c r="G274" s="94">
        <v>0</v>
      </c>
      <c r="H274" s="94">
        <v>0</v>
      </c>
      <c r="I274" s="94">
        <v>0</v>
      </c>
      <c r="J274" s="94">
        <v>0</v>
      </c>
      <c r="K274" s="94">
        <v>0</v>
      </c>
      <c r="L274" s="94">
        <v>0</v>
      </c>
      <c r="M274" s="94">
        <v>0</v>
      </c>
      <c r="N274" s="93">
        <f t="shared" si="4"/>
        <v>75</v>
      </c>
      <c r="O274" s="93"/>
      <c r="P274" s="93"/>
    </row>
    <row r="275" spans="1:16" ht="15.6">
      <c r="A275" s="92" t="s">
        <v>2453</v>
      </c>
      <c r="B275" s="92" t="s">
        <v>2522</v>
      </c>
      <c r="C275" s="93" t="s">
        <v>509</v>
      </c>
      <c r="D275" s="93" t="s">
        <v>508</v>
      </c>
      <c r="E275" s="93">
        <v>126</v>
      </c>
      <c r="F275" s="94">
        <v>1</v>
      </c>
      <c r="G275" s="94">
        <v>0</v>
      </c>
      <c r="H275" s="94">
        <v>0</v>
      </c>
      <c r="I275" s="94">
        <v>0</v>
      </c>
      <c r="J275" s="94">
        <v>0</v>
      </c>
      <c r="K275" s="94">
        <v>0</v>
      </c>
      <c r="L275" s="94">
        <v>0</v>
      </c>
      <c r="M275" s="94">
        <v>0</v>
      </c>
      <c r="N275" s="93">
        <f t="shared" si="4"/>
        <v>127</v>
      </c>
      <c r="O275" s="93"/>
      <c r="P275" s="93"/>
    </row>
    <row r="276" spans="1:16" ht="15.6">
      <c r="A276" s="92" t="s">
        <v>2453</v>
      </c>
      <c r="B276" s="92" t="s">
        <v>2522</v>
      </c>
      <c r="C276" s="93" t="s">
        <v>524</v>
      </c>
      <c r="D276" s="93" t="s">
        <v>523</v>
      </c>
      <c r="E276" s="93">
        <v>69</v>
      </c>
      <c r="F276" s="94">
        <v>0</v>
      </c>
      <c r="G276" s="94">
        <v>0</v>
      </c>
      <c r="H276" s="94">
        <v>0</v>
      </c>
      <c r="I276" s="94">
        <v>0</v>
      </c>
      <c r="J276" s="94">
        <v>0</v>
      </c>
      <c r="K276" s="94">
        <v>0</v>
      </c>
      <c r="L276" s="94">
        <v>0</v>
      </c>
      <c r="M276" s="94">
        <v>0</v>
      </c>
      <c r="N276" s="93">
        <f t="shared" si="4"/>
        <v>69</v>
      </c>
      <c r="O276" s="93"/>
      <c r="P276" s="93"/>
    </row>
    <row r="277" spans="1:16" ht="15.6">
      <c r="A277" s="92" t="s">
        <v>2453</v>
      </c>
      <c r="B277" s="92" t="s">
        <v>2522</v>
      </c>
      <c r="C277" s="93" t="s">
        <v>528</v>
      </c>
      <c r="D277" s="93" t="s">
        <v>527</v>
      </c>
      <c r="E277" s="93">
        <v>44</v>
      </c>
      <c r="F277" s="94">
        <v>0</v>
      </c>
      <c r="G277" s="94">
        <v>0</v>
      </c>
      <c r="H277" s="94">
        <v>0</v>
      </c>
      <c r="I277" s="94">
        <v>0</v>
      </c>
      <c r="J277" s="94">
        <v>0</v>
      </c>
      <c r="K277" s="94">
        <v>0</v>
      </c>
      <c r="L277" s="94">
        <v>0</v>
      </c>
      <c r="M277" s="94">
        <v>0</v>
      </c>
      <c r="N277" s="93">
        <f t="shared" si="4"/>
        <v>44</v>
      </c>
      <c r="O277" s="93"/>
      <c r="P277" s="93"/>
    </row>
    <row r="278" spans="1:16" ht="15.6">
      <c r="A278" s="92" t="s">
        <v>2453</v>
      </c>
      <c r="B278" s="92" t="s">
        <v>2522</v>
      </c>
      <c r="C278" s="93" t="s">
        <v>1527</v>
      </c>
      <c r="D278" s="93" t="s">
        <v>1526</v>
      </c>
      <c r="E278" s="93">
        <v>0</v>
      </c>
      <c r="F278" s="94">
        <v>0</v>
      </c>
      <c r="G278" s="94">
        <v>0</v>
      </c>
      <c r="H278" s="94">
        <v>0</v>
      </c>
      <c r="I278" s="94">
        <v>0</v>
      </c>
      <c r="J278" s="94">
        <v>0</v>
      </c>
      <c r="K278" s="94">
        <v>0</v>
      </c>
      <c r="L278" s="94">
        <v>0</v>
      </c>
      <c r="M278" s="94">
        <v>126</v>
      </c>
      <c r="N278" s="93">
        <f t="shared" si="4"/>
        <v>126</v>
      </c>
      <c r="O278" s="93"/>
      <c r="P278" s="93"/>
    </row>
    <row r="279" spans="1:16" ht="15.6">
      <c r="A279" s="92" t="s">
        <v>2453</v>
      </c>
      <c r="B279" s="92" t="s">
        <v>2522</v>
      </c>
      <c r="C279" s="93" t="s">
        <v>1525</v>
      </c>
      <c r="D279" s="93" t="s">
        <v>1524</v>
      </c>
      <c r="E279" s="93">
        <v>0</v>
      </c>
      <c r="F279" s="94">
        <v>0</v>
      </c>
      <c r="G279" s="94">
        <v>0</v>
      </c>
      <c r="H279" s="94">
        <v>0</v>
      </c>
      <c r="I279" s="94">
        <v>0</v>
      </c>
      <c r="J279" s="94">
        <v>0</v>
      </c>
      <c r="K279" s="94">
        <v>0</v>
      </c>
      <c r="L279" s="94">
        <v>0</v>
      </c>
      <c r="M279" s="94">
        <v>180</v>
      </c>
      <c r="N279" s="93">
        <f t="shared" si="4"/>
        <v>180</v>
      </c>
      <c r="O279" s="93"/>
      <c r="P279" s="93"/>
    </row>
    <row r="280" spans="1:16" ht="15.6">
      <c r="A280" s="92" t="s">
        <v>2453</v>
      </c>
      <c r="B280" s="92" t="s">
        <v>2522</v>
      </c>
      <c r="C280" s="93" t="s">
        <v>693</v>
      </c>
      <c r="D280" s="93" t="s">
        <v>692</v>
      </c>
      <c r="E280" s="93">
        <v>176</v>
      </c>
      <c r="F280" s="94">
        <v>10</v>
      </c>
      <c r="G280" s="94">
        <v>0</v>
      </c>
      <c r="H280" s="94">
        <v>0</v>
      </c>
      <c r="I280" s="94">
        <v>0</v>
      </c>
      <c r="J280" s="94">
        <v>30</v>
      </c>
      <c r="K280" s="94">
        <v>0</v>
      </c>
      <c r="L280" s="94">
        <v>0</v>
      </c>
      <c r="M280" s="94">
        <v>30</v>
      </c>
      <c r="N280" s="93">
        <f t="shared" si="4"/>
        <v>246</v>
      </c>
      <c r="O280" s="93"/>
      <c r="P280" s="93"/>
    </row>
    <row r="281" spans="1:16" ht="15.6">
      <c r="A281" s="92" t="s">
        <v>2453</v>
      </c>
      <c r="B281" s="92" t="s">
        <v>2522</v>
      </c>
      <c r="C281" s="93" t="s">
        <v>1497</v>
      </c>
      <c r="D281" s="93" t="s">
        <v>1496</v>
      </c>
      <c r="E281" s="93">
        <v>0</v>
      </c>
      <c r="F281" s="94">
        <v>0</v>
      </c>
      <c r="G281" s="94">
        <v>0</v>
      </c>
      <c r="H281" s="94">
        <v>0</v>
      </c>
      <c r="I281" s="94">
        <v>0</v>
      </c>
      <c r="J281" s="94">
        <v>0</v>
      </c>
      <c r="K281" s="94">
        <v>0</v>
      </c>
      <c r="L281" s="94">
        <v>0</v>
      </c>
      <c r="M281" s="94">
        <v>34</v>
      </c>
      <c r="N281" s="93">
        <f t="shared" si="4"/>
        <v>34</v>
      </c>
      <c r="O281" s="93"/>
      <c r="P281" s="93"/>
    </row>
    <row r="282" spans="1:16" ht="15.6">
      <c r="A282" s="92" t="s">
        <v>2453</v>
      </c>
      <c r="B282" s="92" t="s">
        <v>2522</v>
      </c>
      <c r="C282" s="93" t="s">
        <v>710</v>
      </c>
      <c r="D282" s="93" t="s">
        <v>709</v>
      </c>
      <c r="E282" s="93">
        <v>134</v>
      </c>
      <c r="F282" s="94">
        <v>48</v>
      </c>
      <c r="G282" s="94">
        <v>0</v>
      </c>
      <c r="H282" s="94">
        <v>0</v>
      </c>
      <c r="I282" s="94">
        <v>0</v>
      </c>
      <c r="J282" s="94">
        <v>844</v>
      </c>
      <c r="K282" s="94">
        <v>0</v>
      </c>
      <c r="L282" s="94">
        <v>0</v>
      </c>
      <c r="M282" s="94">
        <v>936</v>
      </c>
      <c r="N282" s="93">
        <f t="shared" si="4"/>
        <v>1962</v>
      </c>
      <c r="O282" s="93"/>
      <c r="P282" s="93"/>
    </row>
    <row r="283" spans="1:16" ht="15.6">
      <c r="A283" s="92" t="s">
        <v>2453</v>
      </c>
      <c r="B283" s="92" t="s">
        <v>2522</v>
      </c>
      <c r="C283" s="93" t="s">
        <v>710</v>
      </c>
      <c r="D283" s="93" t="s">
        <v>2599</v>
      </c>
      <c r="E283" s="93">
        <v>348</v>
      </c>
      <c r="F283" s="94">
        <v>292</v>
      </c>
      <c r="G283" s="94">
        <v>0</v>
      </c>
      <c r="H283" s="94">
        <v>0</v>
      </c>
      <c r="I283" s="94">
        <v>0</v>
      </c>
      <c r="J283" s="94">
        <v>0</v>
      </c>
      <c r="K283" s="94">
        <v>0</v>
      </c>
      <c r="L283" s="94">
        <v>0</v>
      </c>
      <c r="M283" s="94">
        <v>0</v>
      </c>
      <c r="N283" s="93">
        <f t="shared" si="4"/>
        <v>640</v>
      </c>
      <c r="O283" s="93"/>
      <c r="P283" s="93"/>
    </row>
    <row r="284" spans="1:16" ht="15.6">
      <c r="A284" s="92" t="s">
        <v>2453</v>
      </c>
      <c r="B284" s="92" t="s">
        <v>2522</v>
      </c>
      <c r="C284" s="93" t="s">
        <v>712</v>
      </c>
      <c r="D284" s="93" t="s">
        <v>2600</v>
      </c>
      <c r="E284" s="93">
        <v>55</v>
      </c>
      <c r="F284" s="94">
        <v>69</v>
      </c>
      <c r="G284" s="94">
        <v>0</v>
      </c>
      <c r="H284" s="94">
        <v>0</v>
      </c>
      <c r="I284" s="94">
        <v>0</v>
      </c>
      <c r="J284" s="94">
        <v>144</v>
      </c>
      <c r="K284" s="94">
        <v>0</v>
      </c>
      <c r="L284" s="94">
        <v>0</v>
      </c>
      <c r="M284" s="94">
        <v>72</v>
      </c>
      <c r="N284" s="93">
        <f t="shared" si="4"/>
        <v>340</v>
      </c>
      <c r="O284" s="93"/>
      <c r="P284" s="93"/>
    </row>
    <row r="285" spans="1:16" ht="15.6">
      <c r="A285" s="92" t="s">
        <v>2453</v>
      </c>
      <c r="B285" s="92" t="s">
        <v>2522</v>
      </c>
      <c r="C285" s="93" t="s">
        <v>712</v>
      </c>
      <c r="D285" s="93" t="s">
        <v>711</v>
      </c>
      <c r="E285" s="93">
        <v>0</v>
      </c>
      <c r="F285" s="94">
        <v>0</v>
      </c>
      <c r="G285" s="94">
        <v>0</v>
      </c>
      <c r="H285" s="94">
        <v>0</v>
      </c>
      <c r="I285" s="94">
        <v>0</v>
      </c>
      <c r="J285" s="94">
        <v>0</v>
      </c>
      <c r="K285" s="94">
        <v>0</v>
      </c>
      <c r="L285" s="94">
        <v>0</v>
      </c>
      <c r="M285" s="94">
        <v>100</v>
      </c>
      <c r="N285" s="93">
        <f t="shared" si="4"/>
        <v>100</v>
      </c>
      <c r="O285" s="93"/>
      <c r="P285" s="93"/>
    </row>
    <row r="286" spans="1:16" ht="15.6">
      <c r="A286" s="92" t="s">
        <v>2453</v>
      </c>
      <c r="B286" s="92" t="s">
        <v>2522</v>
      </c>
      <c r="C286" s="93" t="s">
        <v>706</v>
      </c>
      <c r="D286" s="93" t="s">
        <v>705</v>
      </c>
      <c r="E286" s="93">
        <v>136</v>
      </c>
      <c r="F286" s="94">
        <v>105</v>
      </c>
      <c r="G286" s="94">
        <v>0</v>
      </c>
      <c r="H286" s="94">
        <v>0</v>
      </c>
      <c r="I286" s="94">
        <v>0</v>
      </c>
      <c r="J286" s="94">
        <v>36</v>
      </c>
      <c r="K286" s="94">
        <v>0</v>
      </c>
      <c r="L286" s="94">
        <v>0</v>
      </c>
      <c r="M286" s="94">
        <v>38</v>
      </c>
      <c r="N286" s="93">
        <f t="shared" si="4"/>
        <v>315</v>
      </c>
      <c r="O286" s="93"/>
      <c r="P286" s="93"/>
    </row>
    <row r="287" spans="1:16" ht="15.6">
      <c r="A287" s="92" t="s">
        <v>2453</v>
      </c>
      <c r="B287" s="92" t="s">
        <v>2522</v>
      </c>
      <c r="C287" s="93" t="s">
        <v>1506</v>
      </c>
      <c r="D287" s="93" t="s">
        <v>1505</v>
      </c>
      <c r="E287" s="93">
        <v>0</v>
      </c>
      <c r="F287" s="94">
        <v>0</v>
      </c>
      <c r="G287" s="94">
        <v>0</v>
      </c>
      <c r="H287" s="94">
        <v>0</v>
      </c>
      <c r="I287" s="94">
        <v>0</v>
      </c>
      <c r="J287" s="94">
        <v>0</v>
      </c>
      <c r="K287" s="94">
        <v>0</v>
      </c>
      <c r="L287" s="94">
        <v>0</v>
      </c>
      <c r="M287" s="94">
        <v>106</v>
      </c>
      <c r="N287" s="93">
        <f t="shared" si="4"/>
        <v>106</v>
      </c>
      <c r="O287" s="93"/>
      <c r="P287" s="93"/>
    </row>
    <row r="288" spans="1:16" ht="15.6">
      <c r="A288" s="92" t="s">
        <v>2453</v>
      </c>
      <c r="B288" s="92" t="s">
        <v>2522</v>
      </c>
      <c r="C288" s="93" t="s">
        <v>702</v>
      </c>
      <c r="D288" s="93" t="s">
        <v>701</v>
      </c>
      <c r="E288" s="93">
        <v>295</v>
      </c>
      <c r="F288" s="94">
        <v>15</v>
      </c>
      <c r="G288" s="94">
        <v>0</v>
      </c>
      <c r="H288" s="94">
        <v>0</v>
      </c>
      <c r="I288" s="94">
        <v>0</v>
      </c>
      <c r="J288" s="94">
        <v>0</v>
      </c>
      <c r="K288" s="94">
        <v>0</v>
      </c>
      <c r="L288" s="94">
        <v>0</v>
      </c>
      <c r="M288" s="94">
        <v>0</v>
      </c>
      <c r="N288" s="93">
        <f t="shared" si="4"/>
        <v>310</v>
      </c>
      <c r="O288" s="93"/>
      <c r="P288" s="93"/>
    </row>
    <row r="289" spans="1:16" ht="15.6">
      <c r="A289" s="92" t="s">
        <v>2453</v>
      </c>
      <c r="B289" s="92" t="s">
        <v>2522</v>
      </c>
      <c r="C289" s="93" t="s">
        <v>1508</v>
      </c>
      <c r="D289" s="93" t="s">
        <v>1507</v>
      </c>
      <c r="E289" s="93">
        <v>0</v>
      </c>
      <c r="F289" s="94">
        <v>0</v>
      </c>
      <c r="G289" s="94">
        <v>0</v>
      </c>
      <c r="H289" s="94">
        <v>0</v>
      </c>
      <c r="I289" s="94">
        <v>0</v>
      </c>
      <c r="J289" s="94">
        <v>0</v>
      </c>
      <c r="K289" s="94">
        <v>0</v>
      </c>
      <c r="L289" s="94">
        <v>0</v>
      </c>
      <c r="M289" s="94">
        <v>212</v>
      </c>
      <c r="N289" s="93">
        <f t="shared" si="4"/>
        <v>212</v>
      </c>
      <c r="O289" s="93"/>
      <c r="P289" s="93"/>
    </row>
    <row r="290" spans="1:16" ht="15.6" hidden="1">
      <c r="A290" s="92" t="s">
        <v>2494</v>
      </c>
      <c r="B290" s="92" t="s">
        <v>2445</v>
      </c>
      <c r="C290" s="93" t="s">
        <v>715</v>
      </c>
      <c r="D290" s="93" t="s">
        <v>714</v>
      </c>
      <c r="E290" s="93">
        <v>110</v>
      </c>
      <c r="F290" s="94">
        <v>1</v>
      </c>
      <c r="G290" s="94">
        <v>0</v>
      </c>
      <c r="H290" s="94">
        <v>0</v>
      </c>
      <c r="I290" s="94">
        <v>0</v>
      </c>
      <c r="J290" s="94">
        <v>0</v>
      </c>
      <c r="K290" s="94">
        <v>0</v>
      </c>
      <c r="L290" s="94">
        <v>0</v>
      </c>
      <c r="M290" s="94">
        <v>0</v>
      </c>
      <c r="N290" s="93">
        <f t="shared" si="4"/>
        <v>111</v>
      </c>
      <c r="O290" s="93"/>
      <c r="P290" s="93"/>
    </row>
    <row r="291" spans="1:16" ht="15.6" hidden="1">
      <c r="A291" s="92" t="s">
        <v>2494</v>
      </c>
      <c r="B291" s="92" t="s">
        <v>2445</v>
      </c>
      <c r="C291" s="93" t="s">
        <v>956</v>
      </c>
      <c r="D291" s="93" t="s">
        <v>955</v>
      </c>
      <c r="E291" s="93">
        <v>194</v>
      </c>
      <c r="F291" s="94">
        <v>50</v>
      </c>
      <c r="G291" s="94">
        <v>0</v>
      </c>
      <c r="H291" s="94">
        <v>0</v>
      </c>
      <c r="I291" s="94">
        <v>60</v>
      </c>
      <c r="J291" s="94">
        <v>0</v>
      </c>
      <c r="K291" s="94">
        <v>0</v>
      </c>
      <c r="L291" s="94">
        <v>0</v>
      </c>
      <c r="M291" s="94">
        <v>840</v>
      </c>
      <c r="N291" s="93">
        <f t="shared" si="4"/>
        <v>1144</v>
      </c>
      <c r="O291" s="93"/>
      <c r="P291" s="93"/>
    </row>
    <row r="292" spans="1:16" ht="15.6" hidden="1">
      <c r="A292" s="92" t="s">
        <v>2494</v>
      </c>
      <c r="B292" s="92" t="s">
        <v>2445</v>
      </c>
      <c r="C292" s="93" t="s">
        <v>973</v>
      </c>
      <c r="D292" s="93" t="s">
        <v>972</v>
      </c>
      <c r="E292" s="93">
        <v>21</v>
      </c>
      <c r="F292" s="94">
        <v>0</v>
      </c>
      <c r="G292" s="94">
        <v>0</v>
      </c>
      <c r="H292" s="94">
        <v>0</v>
      </c>
      <c r="I292" s="94">
        <v>0</v>
      </c>
      <c r="J292" s="94">
        <v>0</v>
      </c>
      <c r="K292" s="94">
        <v>0</v>
      </c>
      <c r="L292" s="94">
        <v>0</v>
      </c>
      <c r="M292" s="94">
        <v>0</v>
      </c>
      <c r="N292" s="93">
        <f t="shared" si="4"/>
        <v>21</v>
      </c>
      <c r="O292" s="93"/>
      <c r="P292" s="93"/>
    </row>
    <row r="293" spans="1:16" ht="15.6" hidden="1">
      <c r="A293" s="92" t="s">
        <v>2494</v>
      </c>
      <c r="B293" s="92" t="s">
        <v>2445</v>
      </c>
      <c r="C293" s="93" t="s">
        <v>2601</v>
      </c>
      <c r="D293" s="93" t="s">
        <v>2602</v>
      </c>
      <c r="E293" s="93">
        <v>274</v>
      </c>
      <c r="F293" s="94">
        <v>0</v>
      </c>
      <c r="G293" s="94">
        <v>0</v>
      </c>
      <c r="H293" s="94">
        <v>0</v>
      </c>
      <c r="I293" s="94">
        <v>0</v>
      </c>
      <c r="J293" s="94">
        <v>0</v>
      </c>
      <c r="K293" s="94">
        <v>0</v>
      </c>
      <c r="L293" s="94">
        <v>0</v>
      </c>
      <c r="M293" s="94">
        <v>0</v>
      </c>
      <c r="N293" s="93">
        <f t="shared" si="4"/>
        <v>274</v>
      </c>
      <c r="O293" s="93"/>
      <c r="P293" s="93"/>
    </row>
    <row r="294" spans="1:16" ht="15.6" hidden="1">
      <c r="A294" s="92" t="s">
        <v>2494</v>
      </c>
      <c r="B294" s="92" t="s">
        <v>2445</v>
      </c>
      <c r="C294" s="93" t="s">
        <v>2603</v>
      </c>
      <c r="D294" s="93" t="s">
        <v>2604</v>
      </c>
      <c r="E294" s="93">
        <v>134</v>
      </c>
      <c r="F294" s="94">
        <v>1</v>
      </c>
      <c r="G294" s="94">
        <v>0</v>
      </c>
      <c r="H294" s="94">
        <v>0</v>
      </c>
      <c r="I294" s="94">
        <v>0</v>
      </c>
      <c r="J294" s="94">
        <v>0</v>
      </c>
      <c r="K294" s="94">
        <v>0</v>
      </c>
      <c r="L294" s="94">
        <v>0</v>
      </c>
      <c r="M294" s="94">
        <v>0</v>
      </c>
      <c r="N294" s="93">
        <f t="shared" si="4"/>
        <v>135</v>
      </c>
      <c r="O294" s="93"/>
      <c r="P294" s="93"/>
    </row>
    <row r="295" spans="1:16" ht="15.6" hidden="1">
      <c r="A295" s="92" t="s">
        <v>2494</v>
      </c>
      <c r="B295" s="92" t="s">
        <v>2445</v>
      </c>
      <c r="C295" s="93" t="s">
        <v>983</v>
      </c>
      <c r="D295" s="93" t="s">
        <v>982</v>
      </c>
      <c r="E295" s="93">
        <v>40</v>
      </c>
      <c r="F295" s="94">
        <v>1</v>
      </c>
      <c r="G295" s="94">
        <v>0</v>
      </c>
      <c r="H295" s="94">
        <v>0</v>
      </c>
      <c r="I295" s="94">
        <v>0</v>
      </c>
      <c r="J295" s="94">
        <v>0</v>
      </c>
      <c r="K295" s="94">
        <v>0</v>
      </c>
      <c r="L295" s="94">
        <v>0</v>
      </c>
      <c r="M295" s="94">
        <v>0</v>
      </c>
      <c r="N295" s="93">
        <f t="shared" si="4"/>
        <v>41</v>
      </c>
      <c r="O295" s="93"/>
      <c r="P295" s="93"/>
    </row>
    <row r="296" spans="1:16" ht="15.6" hidden="1">
      <c r="A296" s="92" t="s">
        <v>2494</v>
      </c>
      <c r="B296" s="92" t="s">
        <v>2445</v>
      </c>
      <c r="C296" s="93" t="s">
        <v>986</v>
      </c>
      <c r="D296" s="93" t="s">
        <v>985</v>
      </c>
      <c r="E296" s="93">
        <v>26</v>
      </c>
      <c r="F296" s="94">
        <v>1</v>
      </c>
      <c r="G296" s="94">
        <v>0</v>
      </c>
      <c r="H296" s="94">
        <v>0</v>
      </c>
      <c r="I296" s="94">
        <v>0</v>
      </c>
      <c r="J296" s="94">
        <v>0</v>
      </c>
      <c r="K296" s="94">
        <v>0</v>
      </c>
      <c r="L296" s="94">
        <v>0</v>
      </c>
      <c r="M296" s="94">
        <v>0</v>
      </c>
      <c r="N296" s="93">
        <f t="shared" si="4"/>
        <v>27</v>
      </c>
      <c r="O296" s="93"/>
      <c r="P296" s="93"/>
    </row>
    <row r="297" spans="1:16" ht="15.6" hidden="1">
      <c r="A297" s="92" t="s">
        <v>2494</v>
      </c>
      <c r="B297" s="92" t="s">
        <v>2445</v>
      </c>
      <c r="C297" s="93" t="s">
        <v>2605</v>
      </c>
      <c r="D297" s="93" t="s">
        <v>2606</v>
      </c>
      <c r="E297" s="93">
        <v>14</v>
      </c>
      <c r="F297" s="94">
        <v>0</v>
      </c>
      <c r="G297" s="94">
        <v>0</v>
      </c>
      <c r="H297" s="94">
        <v>0</v>
      </c>
      <c r="I297" s="94">
        <v>0</v>
      </c>
      <c r="J297" s="94">
        <v>0</v>
      </c>
      <c r="K297" s="94">
        <v>0</v>
      </c>
      <c r="L297" s="94">
        <v>0</v>
      </c>
      <c r="M297" s="94">
        <v>0</v>
      </c>
      <c r="N297" s="93">
        <f t="shared" si="4"/>
        <v>14</v>
      </c>
      <c r="O297" s="93"/>
      <c r="P297" s="93"/>
    </row>
    <row r="298" spans="1:16" ht="15.6" hidden="1">
      <c r="A298" s="92" t="s">
        <v>2494</v>
      </c>
      <c r="B298" s="92" t="s">
        <v>2593</v>
      </c>
      <c r="C298" s="93" t="s">
        <v>2607</v>
      </c>
      <c r="D298" s="93" t="s">
        <v>2608</v>
      </c>
      <c r="E298" s="93">
        <v>0</v>
      </c>
      <c r="F298" s="94">
        <v>0</v>
      </c>
      <c r="G298" s="94">
        <v>0</v>
      </c>
      <c r="H298" s="94">
        <v>0</v>
      </c>
      <c r="I298" s="94">
        <v>0</v>
      </c>
      <c r="J298" s="94">
        <v>0</v>
      </c>
      <c r="K298" s="94">
        <v>0</v>
      </c>
      <c r="L298" s="94">
        <v>0</v>
      </c>
      <c r="M298" s="94">
        <v>40</v>
      </c>
      <c r="N298" s="93">
        <f t="shared" si="4"/>
        <v>40</v>
      </c>
      <c r="O298" s="93"/>
      <c r="P298" s="93"/>
    </row>
    <row r="299" spans="1:16" ht="15.6" hidden="1">
      <c r="A299" s="92" t="s">
        <v>2494</v>
      </c>
      <c r="B299" s="92" t="s">
        <v>2593</v>
      </c>
      <c r="C299" s="93" t="s">
        <v>2609</v>
      </c>
      <c r="D299" s="93" t="s">
        <v>2610</v>
      </c>
      <c r="E299" s="93">
        <v>0</v>
      </c>
      <c r="F299" s="94">
        <v>0</v>
      </c>
      <c r="G299" s="94">
        <v>0</v>
      </c>
      <c r="H299" s="94">
        <v>0</v>
      </c>
      <c r="I299" s="94">
        <v>0</v>
      </c>
      <c r="J299" s="94">
        <v>0</v>
      </c>
      <c r="K299" s="94">
        <v>0</v>
      </c>
      <c r="L299" s="94">
        <v>0</v>
      </c>
      <c r="M299" s="94">
        <v>80</v>
      </c>
      <c r="N299" s="93">
        <f t="shared" si="4"/>
        <v>80</v>
      </c>
      <c r="O299" s="93"/>
      <c r="P299" s="93"/>
    </row>
    <row r="300" spans="1:16" ht="15.6" hidden="1">
      <c r="A300" s="92" t="s">
        <v>2494</v>
      </c>
      <c r="B300" s="102" t="s">
        <v>2450</v>
      </c>
      <c r="C300" s="93" t="s">
        <v>749</v>
      </c>
      <c r="D300" s="93" t="s">
        <v>748</v>
      </c>
      <c r="E300" s="93">
        <v>3275</v>
      </c>
      <c r="F300" s="94">
        <v>202</v>
      </c>
      <c r="G300" s="94">
        <v>0</v>
      </c>
      <c r="H300" s="94">
        <v>0</v>
      </c>
      <c r="I300" s="94">
        <v>200</v>
      </c>
      <c r="J300" s="94">
        <v>0</v>
      </c>
      <c r="K300" s="94">
        <v>0</v>
      </c>
      <c r="L300" s="94">
        <v>0</v>
      </c>
      <c r="M300" s="94">
        <v>0</v>
      </c>
      <c r="N300" s="93">
        <f t="shared" si="4"/>
        <v>3677</v>
      </c>
      <c r="O300" s="93"/>
      <c r="P300" s="93"/>
    </row>
    <row r="301" spans="1:16" ht="15.6" hidden="1">
      <c r="A301" s="92" t="s">
        <v>2494</v>
      </c>
      <c r="B301" s="102" t="s">
        <v>2450</v>
      </c>
      <c r="C301" s="93" t="s">
        <v>1292</v>
      </c>
      <c r="D301" s="93" t="s">
        <v>1291</v>
      </c>
      <c r="E301" s="93">
        <v>2217</v>
      </c>
      <c r="F301" s="94">
        <v>503</v>
      </c>
      <c r="G301" s="94">
        <v>0</v>
      </c>
      <c r="H301" s="94">
        <v>0</v>
      </c>
      <c r="I301" s="94">
        <v>1000</v>
      </c>
      <c r="J301" s="94">
        <v>0</v>
      </c>
      <c r="K301" s="94">
        <v>0</v>
      </c>
      <c r="L301" s="94">
        <v>0</v>
      </c>
      <c r="M301" s="94">
        <v>0</v>
      </c>
      <c r="N301" s="93">
        <f t="shared" si="4"/>
        <v>3720</v>
      </c>
      <c r="O301" s="93"/>
      <c r="P301" s="93"/>
    </row>
    <row r="302" spans="1:16" ht="15.6" hidden="1">
      <c r="A302" s="92" t="s">
        <v>2494</v>
      </c>
      <c r="B302" s="102" t="s">
        <v>2450</v>
      </c>
      <c r="C302" s="93" t="s">
        <v>938</v>
      </c>
      <c r="D302" s="93" t="s">
        <v>937</v>
      </c>
      <c r="E302" s="93">
        <v>31</v>
      </c>
      <c r="F302" s="94">
        <v>0</v>
      </c>
      <c r="G302" s="94">
        <v>0</v>
      </c>
      <c r="H302" s="94">
        <v>0</v>
      </c>
      <c r="I302" s="94">
        <v>0</v>
      </c>
      <c r="J302" s="94">
        <v>0</v>
      </c>
      <c r="K302" s="94">
        <v>0</v>
      </c>
      <c r="L302" s="94">
        <v>0</v>
      </c>
      <c r="M302" s="94">
        <v>0</v>
      </c>
      <c r="N302" s="93">
        <f t="shared" si="4"/>
        <v>31</v>
      </c>
      <c r="O302" s="93"/>
      <c r="P302" s="93"/>
    </row>
    <row r="303" spans="1:16" ht="15.6" hidden="1">
      <c r="A303" s="92" t="s">
        <v>2494</v>
      </c>
      <c r="B303" s="102" t="s">
        <v>2450</v>
      </c>
      <c r="C303" s="93" t="s">
        <v>942</v>
      </c>
      <c r="D303" s="93" t="s">
        <v>941</v>
      </c>
      <c r="E303" s="93">
        <v>63</v>
      </c>
      <c r="F303" s="94">
        <v>0</v>
      </c>
      <c r="G303" s="94">
        <v>0</v>
      </c>
      <c r="H303" s="94">
        <v>0</v>
      </c>
      <c r="I303" s="94">
        <v>0</v>
      </c>
      <c r="J303" s="94">
        <v>0</v>
      </c>
      <c r="K303" s="94">
        <v>0</v>
      </c>
      <c r="L303" s="94">
        <v>0</v>
      </c>
      <c r="M303" s="94">
        <v>0</v>
      </c>
      <c r="N303" s="93">
        <f t="shared" si="4"/>
        <v>63</v>
      </c>
      <c r="O303" s="93"/>
      <c r="P303" s="93"/>
    </row>
    <row r="304" spans="1:16" ht="15.6" hidden="1">
      <c r="A304" s="92" t="s">
        <v>2494</v>
      </c>
      <c r="B304" s="102" t="s">
        <v>2450</v>
      </c>
      <c r="C304" s="93" t="s">
        <v>767</v>
      </c>
      <c r="D304" s="93" t="s">
        <v>766</v>
      </c>
      <c r="E304" s="93">
        <v>294</v>
      </c>
      <c r="F304" s="94">
        <v>0</v>
      </c>
      <c r="G304" s="94">
        <v>0</v>
      </c>
      <c r="H304" s="94">
        <v>0</v>
      </c>
      <c r="I304" s="94">
        <v>0</v>
      </c>
      <c r="J304" s="94">
        <v>0</v>
      </c>
      <c r="K304" s="94">
        <v>0</v>
      </c>
      <c r="L304" s="94">
        <v>0</v>
      </c>
      <c r="M304" s="94">
        <v>0</v>
      </c>
      <c r="N304" s="93">
        <f t="shared" si="4"/>
        <v>294</v>
      </c>
      <c r="O304" s="93"/>
      <c r="P304" s="93"/>
    </row>
    <row r="305" spans="1:16" ht="15.6" hidden="1">
      <c r="A305" s="92" t="s">
        <v>2494</v>
      </c>
      <c r="B305" s="102" t="s">
        <v>2450</v>
      </c>
      <c r="C305" s="93" t="s">
        <v>804</v>
      </c>
      <c r="D305" s="93" t="s">
        <v>803</v>
      </c>
      <c r="E305" s="93">
        <v>98</v>
      </c>
      <c r="F305" s="94">
        <v>0</v>
      </c>
      <c r="G305" s="94">
        <v>0</v>
      </c>
      <c r="H305" s="94">
        <v>0</v>
      </c>
      <c r="I305" s="94">
        <v>0</v>
      </c>
      <c r="J305" s="94">
        <v>0</v>
      </c>
      <c r="K305" s="94">
        <v>0</v>
      </c>
      <c r="L305" s="94">
        <v>0</v>
      </c>
      <c r="M305" s="94">
        <v>0</v>
      </c>
      <c r="N305" s="93">
        <f t="shared" si="4"/>
        <v>98</v>
      </c>
      <c r="O305" s="93"/>
      <c r="P305" s="93"/>
    </row>
    <row r="306" spans="1:16" ht="15.6" hidden="1">
      <c r="A306" s="92" t="s">
        <v>2494</v>
      </c>
      <c r="B306" s="102" t="s">
        <v>2450</v>
      </c>
      <c r="C306" s="93" t="s">
        <v>809</v>
      </c>
      <c r="D306" s="93" t="s">
        <v>808</v>
      </c>
      <c r="E306" s="93">
        <v>95</v>
      </c>
      <c r="F306" s="94">
        <v>0</v>
      </c>
      <c r="G306" s="94">
        <v>0</v>
      </c>
      <c r="H306" s="94">
        <v>0</v>
      </c>
      <c r="I306" s="94">
        <v>0</v>
      </c>
      <c r="J306" s="94">
        <v>0</v>
      </c>
      <c r="K306" s="94">
        <v>0</v>
      </c>
      <c r="L306" s="94">
        <v>0</v>
      </c>
      <c r="M306" s="94">
        <v>0</v>
      </c>
      <c r="N306" s="93">
        <f t="shared" si="4"/>
        <v>95</v>
      </c>
      <c r="O306" s="93"/>
      <c r="P306" s="93"/>
    </row>
    <row r="307" spans="1:16" ht="15.6" hidden="1">
      <c r="A307" s="92" t="s">
        <v>2494</v>
      </c>
      <c r="B307" s="102" t="s">
        <v>2450</v>
      </c>
      <c r="C307" s="93" t="s">
        <v>814</v>
      </c>
      <c r="D307" s="93" t="s">
        <v>813</v>
      </c>
      <c r="E307" s="93">
        <v>40</v>
      </c>
      <c r="F307" s="94">
        <v>0</v>
      </c>
      <c r="G307" s="94">
        <v>0</v>
      </c>
      <c r="H307" s="94">
        <v>0</v>
      </c>
      <c r="I307" s="94">
        <v>0</v>
      </c>
      <c r="J307" s="94">
        <v>0</v>
      </c>
      <c r="K307" s="94">
        <v>0</v>
      </c>
      <c r="L307" s="94">
        <v>0</v>
      </c>
      <c r="M307" s="94">
        <v>0</v>
      </c>
      <c r="N307" s="93">
        <f t="shared" si="4"/>
        <v>40</v>
      </c>
      <c r="O307" s="93"/>
      <c r="P307" s="93"/>
    </row>
    <row r="308" spans="1:16" ht="15.6" hidden="1">
      <c r="A308" s="92" t="s">
        <v>2494</v>
      </c>
      <c r="B308" s="102" t="s">
        <v>2450</v>
      </c>
      <c r="C308" s="93" t="s">
        <v>950</v>
      </c>
      <c r="D308" s="93" t="s">
        <v>949</v>
      </c>
      <c r="E308" s="93">
        <v>23</v>
      </c>
      <c r="F308" s="94">
        <v>0</v>
      </c>
      <c r="G308" s="94">
        <v>0</v>
      </c>
      <c r="H308" s="94">
        <v>0</v>
      </c>
      <c r="I308" s="94">
        <v>0</v>
      </c>
      <c r="J308" s="94">
        <v>0</v>
      </c>
      <c r="K308" s="94">
        <v>0</v>
      </c>
      <c r="L308" s="94">
        <v>0</v>
      </c>
      <c r="M308" s="94">
        <v>0</v>
      </c>
      <c r="N308" s="93">
        <f t="shared" si="4"/>
        <v>23</v>
      </c>
      <c r="O308" s="93"/>
      <c r="P308" s="93"/>
    </row>
    <row r="309" spans="1:16" ht="15.6" hidden="1">
      <c r="A309" s="92" t="s">
        <v>2494</v>
      </c>
      <c r="B309" s="102" t="s">
        <v>2450</v>
      </c>
      <c r="C309" s="93" t="s">
        <v>1010</v>
      </c>
      <c r="D309" s="93" t="s">
        <v>1009</v>
      </c>
      <c r="E309" s="93">
        <v>39</v>
      </c>
      <c r="F309" s="94">
        <v>0</v>
      </c>
      <c r="G309" s="94">
        <v>0</v>
      </c>
      <c r="H309" s="94">
        <v>0</v>
      </c>
      <c r="I309" s="94">
        <v>0</v>
      </c>
      <c r="J309" s="94">
        <v>0</v>
      </c>
      <c r="K309" s="94">
        <v>0</v>
      </c>
      <c r="L309" s="94">
        <v>0</v>
      </c>
      <c r="M309" s="94">
        <v>0</v>
      </c>
      <c r="N309" s="93">
        <f t="shared" si="4"/>
        <v>39</v>
      </c>
      <c r="O309" s="93"/>
      <c r="P309" s="93"/>
    </row>
    <row r="310" spans="1:16" ht="15.6" hidden="1">
      <c r="A310" s="92" t="s">
        <v>2494</v>
      </c>
      <c r="B310" s="102" t="s">
        <v>2450</v>
      </c>
      <c r="C310" s="93" t="s">
        <v>784</v>
      </c>
      <c r="D310" s="93" t="s">
        <v>783</v>
      </c>
      <c r="E310" s="93">
        <v>104</v>
      </c>
      <c r="F310" s="94">
        <v>0</v>
      </c>
      <c r="G310" s="94">
        <v>0</v>
      </c>
      <c r="H310" s="94">
        <v>0</v>
      </c>
      <c r="I310" s="94">
        <v>0</v>
      </c>
      <c r="J310" s="94">
        <v>0</v>
      </c>
      <c r="K310" s="94">
        <v>0</v>
      </c>
      <c r="L310" s="94">
        <v>0</v>
      </c>
      <c r="M310" s="94">
        <v>0</v>
      </c>
      <c r="N310" s="93">
        <f t="shared" si="4"/>
        <v>104</v>
      </c>
      <c r="O310" s="93"/>
      <c r="P310" s="93"/>
    </row>
    <row r="311" spans="1:16" ht="15.6" hidden="1">
      <c r="A311" s="92" t="s">
        <v>2494</v>
      </c>
      <c r="B311" s="102" t="s">
        <v>2450</v>
      </c>
      <c r="C311" s="93" t="s">
        <v>864</v>
      </c>
      <c r="D311" s="93" t="s">
        <v>863</v>
      </c>
      <c r="E311" s="93">
        <v>20</v>
      </c>
      <c r="F311" s="94">
        <v>0</v>
      </c>
      <c r="G311" s="94">
        <v>0</v>
      </c>
      <c r="H311" s="94">
        <v>0</v>
      </c>
      <c r="I311" s="94">
        <v>0</v>
      </c>
      <c r="J311" s="94">
        <v>0</v>
      </c>
      <c r="K311" s="94">
        <v>0</v>
      </c>
      <c r="L311" s="94">
        <v>0</v>
      </c>
      <c r="M311" s="94">
        <v>0</v>
      </c>
      <c r="N311" s="93">
        <f t="shared" si="4"/>
        <v>20</v>
      </c>
      <c r="O311" s="93"/>
      <c r="P311" s="93"/>
    </row>
    <row r="312" spans="1:16" ht="15.6" hidden="1">
      <c r="A312" s="92" t="s">
        <v>2494</v>
      </c>
      <c r="B312" s="102" t="s">
        <v>2450</v>
      </c>
      <c r="C312" s="93" t="s">
        <v>819</v>
      </c>
      <c r="D312" s="93" t="s">
        <v>818</v>
      </c>
      <c r="E312" s="93">
        <v>12</v>
      </c>
      <c r="F312" s="94">
        <v>0</v>
      </c>
      <c r="G312" s="94">
        <v>0</v>
      </c>
      <c r="H312" s="94">
        <v>0</v>
      </c>
      <c r="I312" s="94">
        <v>0</v>
      </c>
      <c r="J312" s="94">
        <v>0</v>
      </c>
      <c r="K312" s="94">
        <v>0</v>
      </c>
      <c r="L312" s="94">
        <v>0</v>
      </c>
      <c r="M312" s="94">
        <v>0</v>
      </c>
      <c r="N312" s="93">
        <f t="shared" si="4"/>
        <v>12</v>
      </c>
      <c r="O312" s="93"/>
      <c r="P312" s="93"/>
    </row>
    <row r="313" spans="1:16" ht="15.6" hidden="1">
      <c r="A313" s="92" t="s">
        <v>2494</v>
      </c>
      <c r="B313" s="102" t="s">
        <v>2450</v>
      </c>
      <c r="C313" s="93" t="s">
        <v>860</v>
      </c>
      <c r="D313" s="93" t="s">
        <v>859</v>
      </c>
      <c r="E313" s="93">
        <v>14</v>
      </c>
      <c r="F313" s="94">
        <v>0</v>
      </c>
      <c r="G313" s="94">
        <v>0</v>
      </c>
      <c r="H313" s="94">
        <v>0</v>
      </c>
      <c r="I313" s="94">
        <v>0</v>
      </c>
      <c r="J313" s="94">
        <v>0</v>
      </c>
      <c r="K313" s="94">
        <v>0</v>
      </c>
      <c r="L313" s="94">
        <v>0</v>
      </c>
      <c r="M313" s="94">
        <v>0</v>
      </c>
      <c r="N313" s="93">
        <f t="shared" si="4"/>
        <v>14</v>
      </c>
      <c r="O313" s="93"/>
      <c r="P313" s="93"/>
    </row>
    <row r="314" spans="1:16" ht="15.6" hidden="1">
      <c r="A314" s="92" t="s">
        <v>2494</v>
      </c>
      <c r="B314" s="102" t="s">
        <v>2450</v>
      </c>
      <c r="C314" s="93" t="s">
        <v>774</v>
      </c>
      <c r="D314" s="93" t="s">
        <v>867</v>
      </c>
      <c r="E314" s="93">
        <v>17</v>
      </c>
      <c r="F314" s="94">
        <v>0</v>
      </c>
      <c r="G314" s="94">
        <v>0</v>
      </c>
      <c r="H314" s="94">
        <v>0</v>
      </c>
      <c r="I314" s="94">
        <v>0</v>
      </c>
      <c r="J314" s="94">
        <v>0</v>
      </c>
      <c r="K314" s="94">
        <v>0</v>
      </c>
      <c r="L314" s="94">
        <v>0</v>
      </c>
      <c r="M314" s="94">
        <v>0</v>
      </c>
      <c r="N314" s="93">
        <f t="shared" si="4"/>
        <v>17</v>
      </c>
      <c r="O314" s="93"/>
      <c r="P314" s="93"/>
    </row>
    <row r="315" spans="1:16" ht="15.6" hidden="1">
      <c r="A315" s="92" t="s">
        <v>2494</v>
      </c>
      <c r="B315" s="102" t="s">
        <v>2450</v>
      </c>
      <c r="C315" s="93" t="s">
        <v>946</v>
      </c>
      <c r="D315" s="93" t="s">
        <v>945</v>
      </c>
      <c r="E315" s="93">
        <v>17</v>
      </c>
      <c r="F315" s="94">
        <v>0</v>
      </c>
      <c r="G315" s="94">
        <v>0</v>
      </c>
      <c r="H315" s="94">
        <v>0</v>
      </c>
      <c r="I315" s="94">
        <v>0</v>
      </c>
      <c r="J315" s="94">
        <v>0</v>
      </c>
      <c r="K315" s="94">
        <v>0</v>
      </c>
      <c r="L315" s="94">
        <v>0</v>
      </c>
      <c r="M315" s="94">
        <v>0</v>
      </c>
      <c r="N315" s="93">
        <f t="shared" si="4"/>
        <v>17</v>
      </c>
      <c r="O315" s="93"/>
      <c r="P315" s="93"/>
    </row>
    <row r="316" spans="1:16" ht="15.6" hidden="1">
      <c r="A316" s="92" t="s">
        <v>2494</v>
      </c>
      <c r="B316" s="102" t="s">
        <v>2450</v>
      </c>
      <c r="C316" s="93" t="s">
        <v>874</v>
      </c>
      <c r="D316" s="93" t="s">
        <v>873</v>
      </c>
      <c r="E316" s="93">
        <v>48</v>
      </c>
      <c r="F316" s="94">
        <v>0</v>
      </c>
      <c r="G316" s="94">
        <v>0</v>
      </c>
      <c r="H316" s="94">
        <v>0</v>
      </c>
      <c r="I316" s="94">
        <v>0</v>
      </c>
      <c r="J316" s="94">
        <v>0</v>
      </c>
      <c r="K316" s="94">
        <v>0</v>
      </c>
      <c r="L316" s="94">
        <v>0</v>
      </c>
      <c r="M316" s="94">
        <v>0</v>
      </c>
      <c r="N316" s="93">
        <f t="shared" si="4"/>
        <v>48</v>
      </c>
      <c r="O316" s="93"/>
      <c r="P316" s="93"/>
    </row>
    <row r="317" spans="1:16" ht="15.6" hidden="1">
      <c r="A317" s="92" t="s">
        <v>2494</v>
      </c>
      <c r="B317" s="102" t="s">
        <v>2450</v>
      </c>
      <c r="C317" s="93" t="s">
        <v>898</v>
      </c>
      <c r="D317" s="93" t="s">
        <v>897</v>
      </c>
      <c r="E317" s="93">
        <v>20</v>
      </c>
      <c r="F317" s="94">
        <v>0</v>
      </c>
      <c r="G317" s="94">
        <v>0</v>
      </c>
      <c r="H317" s="94">
        <v>0</v>
      </c>
      <c r="I317" s="94">
        <v>0</v>
      </c>
      <c r="J317" s="94">
        <v>0</v>
      </c>
      <c r="K317" s="94">
        <v>0</v>
      </c>
      <c r="L317" s="94">
        <v>0</v>
      </c>
      <c r="M317" s="94">
        <v>0</v>
      </c>
      <c r="N317" s="93">
        <f t="shared" si="4"/>
        <v>20</v>
      </c>
      <c r="O317" s="93"/>
      <c r="P317" s="93"/>
    </row>
    <row r="318" spans="1:16" ht="15.6" hidden="1">
      <c r="A318" s="92" t="s">
        <v>2494</v>
      </c>
      <c r="B318" s="102" t="s">
        <v>2450</v>
      </c>
      <c r="C318" s="93" t="s">
        <v>908</v>
      </c>
      <c r="D318" s="93" t="s">
        <v>907</v>
      </c>
      <c r="E318" s="93">
        <v>16</v>
      </c>
      <c r="F318" s="94">
        <v>0</v>
      </c>
      <c r="G318" s="94">
        <v>0</v>
      </c>
      <c r="H318" s="94">
        <v>0</v>
      </c>
      <c r="I318" s="94">
        <v>0</v>
      </c>
      <c r="J318" s="94">
        <v>0</v>
      </c>
      <c r="K318" s="94">
        <v>0</v>
      </c>
      <c r="L318" s="94">
        <v>0</v>
      </c>
      <c r="M318" s="94">
        <v>0</v>
      </c>
      <c r="N318" s="93">
        <f t="shared" si="4"/>
        <v>16</v>
      </c>
      <c r="O318" s="93"/>
      <c r="P318" s="93"/>
    </row>
    <row r="319" spans="1:16" ht="15.6" hidden="1">
      <c r="A319" s="92" t="s">
        <v>2494</v>
      </c>
      <c r="B319" s="102" t="s">
        <v>2450</v>
      </c>
      <c r="C319" s="93" t="s">
        <v>842</v>
      </c>
      <c r="D319" s="93" t="s">
        <v>913</v>
      </c>
      <c r="E319" s="93">
        <v>20</v>
      </c>
      <c r="F319" s="94">
        <v>0</v>
      </c>
      <c r="G319" s="94">
        <v>0</v>
      </c>
      <c r="H319" s="94">
        <v>0</v>
      </c>
      <c r="I319" s="94">
        <v>0</v>
      </c>
      <c r="J319" s="94">
        <v>0</v>
      </c>
      <c r="K319" s="94">
        <v>0</v>
      </c>
      <c r="L319" s="94">
        <v>0</v>
      </c>
      <c r="M319" s="94">
        <v>0</v>
      </c>
      <c r="N319" s="93">
        <f t="shared" si="4"/>
        <v>20</v>
      </c>
      <c r="O319" s="93"/>
      <c r="P319" s="93"/>
    </row>
    <row r="320" spans="1:16" ht="15.6" hidden="1">
      <c r="A320" s="92" t="s">
        <v>2494</v>
      </c>
      <c r="B320" s="102" t="s">
        <v>2450</v>
      </c>
      <c r="C320" s="93" t="s">
        <v>182</v>
      </c>
      <c r="D320" s="93" t="s">
        <v>181</v>
      </c>
      <c r="E320" s="93">
        <v>85</v>
      </c>
      <c r="F320" s="94">
        <v>0</v>
      </c>
      <c r="G320" s="94">
        <v>0</v>
      </c>
      <c r="H320" s="94">
        <v>0</v>
      </c>
      <c r="I320" s="94">
        <v>0</v>
      </c>
      <c r="J320" s="94">
        <v>0</v>
      </c>
      <c r="K320" s="94">
        <v>0</v>
      </c>
      <c r="L320" s="94">
        <v>0</v>
      </c>
      <c r="M320" s="94">
        <v>0</v>
      </c>
      <c r="N320" s="93">
        <f t="shared" si="4"/>
        <v>85</v>
      </c>
      <c r="O320" s="93"/>
      <c r="P320" s="93"/>
    </row>
    <row r="321" spans="1:16" ht="15.6" hidden="1">
      <c r="A321" s="92" t="s">
        <v>2494</v>
      </c>
      <c r="B321" s="102" t="s">
        <v>2450</v>
      </c>
      <c r="C321" s="93" t="s">
        <v>1263</v>
      </c>
      <c r="D321" s="93" t="s">
        <v>1262</v>
      </c>
      <c r="E321" s="93">
        <v>102</v>
      </c>
      <c r="F321" s="94">
        <v>0</v>
      </c>
      <c r="G321" s="94">
        <v>0</v>
      </c>
      <c r="H321" s="94">
        <v>0</v>
      </c>
      <c r="I321" s="94">
        <v>0</v>
      </c>
      <c r="J321" s="94">
        <v>0</v>
      </c>
      <c r="K321" s="94">
        <v>0</v>
      </c>
      <c r="L321" s="94">
        <v>0</v>
      </c>
      <c r="M321" s="94">
        <v>0</v>
      </c>
      <c r="N321" s="93">
        <f t="shared" si="4"/>
        <v>102</v>
      </c>
      <c r="O321" s="93"/>
      <c r="P321" s="93"/>
    </row>
    <row r="322" spans="1:16" ht="15.6" hidden="1">
      <c r="A322" s="92" t="s">
        <v>2494</v>
      </c>
      <c r="B322" s="102" t="s">
        <v>2450</v>
      </c>
      <c r="C322" s="93" t="s">
        <v>232</v>
      </c>
      <c r="D322" s="93" t="s">
        <v>231</v>
      </c>
      <c r="E322" s="93">
        <v>54</v>
      </c>
      <c r="F322" s="94">
        <v>0</v>
      </c>
      <c r="G322" s="94">
        <v>0</v>
      </c>
      <c r="H322" s="94">
        <v>0</v>
      </c>
      <c r="I322" s="94">
        <v>0</v>
      </c>
      <c r="J322" s="94">
        <v>0</v>
      </c>
      <c r="K322" s="94">
        <v>0</v>
      </c>
      <c r="L322" s="94">
        <v>0</v>
      </c>
      <c r="M322" s="94">
        <v>0</v>
      </c>
      <c r="N322" s="93">
        <f t="shared" si="4"/>
        <v>54</v>
      </c>
      <c r="O322" s="93"/>
      <c r="P322" s="93"/>
    </row>
    <row r="323" spans="1:16" ht="15.6" hidden="1">
      <c r="A323" s="92" t="s">
        <v>2494</v>
      </c>
      <c r="B323" s="102" t="s">
        <v>2450</v>
      </c>
      <c r="C323" s="93" t="s">
        <v>239</v>
      </c>
      <c r="D323" s="93" t="s">
        <v>238</v>
      </c>
      <c r="E323" s="93">
        <v>139</v>
      </c>
      <c r="F323" s="94">
        <v>0</v>
      </c>
      <c r="G323" s="94">
        <v>0</v>
      </c>
      <c r="H323" s="94">
        <v>0</v>
      </c>
      <c r="I323" s="94">
        <v>0</v>
      </c>
      <c r="J323" s="94">
        <v>0</v>
      </c>
      <c r="K323" s="94">
        <v>0</v>
      </c>
      <c r="L323" s="94">
        <v>0</v>
      </c>
      <c r="M323" s="94">
        <v>0</v>
      </c>
      <c r="N323" s="93">
        <f t="shared" ref="N323:N386" si="5">SUM(E323:M323)</f>
        <v>139</v>
      </c>
      <c r="O323" s="93"/>
      <c r="P323" s="93"/>
    </row>
    <row r="324" spans="1:16" ht="15.6" hidden="1">
      <c r="A324" s="92" t="s">
        <v>2494</v>
      </c>
      <c r="B324" s="102" t="s">
        <v>2450</v>
      </c>
      <c r="C324" s="93" t="s">
        <v>1269</v>
      </c>
      <c r="D324" s="93" t="s">
        <v>1268</v>
      </c>
      <c r="E324" s="93">
        <v>1538</v>
      </c>
      <c r="F324" s="94">
        <v>225</v>
      </c>
      <c r="G324" s="94">
        <v>0</v>
      </c>
      <c r="H324" s="94">
        <v>0</v>
      </c>
      <c r="I324" s="94">
        <v>400</v>
      </c>
      <c r="J324" s="94">
        <v>0</v>
      </c>
      <c r="K324" s="94">
        <v>0</v>
      </c>
      <c r="L324" s="94">
        <v>0</v>
      </c>
      <c r="M324" s="94">
        <v>0</v>
      </c>
      <c r="N324" s="93">
        <f t="shared" si="5"/>
        <v>2163</v>
      </c>
      <c r="O324" s="93"/>
      <c r="P324" s="93"/>
    </row>
    <row r="325" spans="1:16" ht="15.6" hidden="1">
      <c r="A325" s="92" t="s">
        <v>2494</v>
      </c>
      <c r="B325" s="102" t="s">
        <v>2450</v>
      </c>
      <c r="C325" s="93" t="s">
        <v>960</v>
      </c>
      <c r="D325" s="93" t="s">
        <v>959</v>
      </c>
      <c r="E325" s="93">
        <v>2177</v>
      </c>
      <c r="F325" s="94">
        <v>207</v>
      </c>
      <c r="G325" s="94">
        <v>0</v>
      </c>
      <c r="H325" s="94">
        <v>0</v>
      </c>
      <c r="I325" s="94">
        <v>0</v>
      </c>
      <c r="J325" s="94">
        <v>0</v>
      </c>
      <c r="K325" s="94">
        <v>0</v>
      </c>
      <c r="L325" s="94">
        <v>0</v>
      </c>
      <c r="M325" s="94">
        <v>0</v>
      </c>
      <c r="N325" s="93">
        <f t="shared" si="5"/>
        <v>2384</v>
      </c>
      <c r="O325" s="93"/>
      <c r="P325" s="93"/>
    </row>
    <row r="326" spans="1:16" ht="15.6" hidden="1">
      <c r="A326" s="92" t="s">
        <v>2494</v>
      </c>
      <c r="B326" s="102" t="s">
        <v>2450</v>
      </c>
      <c r="C326" s="93" t="s">
        <v>1921</v>
      </c>
      <c r="D326" s="93" t="s">
        <v>1920</v>
      </c>
      <c r="E326" s="93">
        <v>0</v>
      </c>
      <c r="F326" s="94">
        <v>0</v>
      </c>
      <c r="G326" s="94">
        <v>0</v>
      </c>
      <c r="H326" s="94">
        <v>0</v>
      </c>
      <c r="I326" s="94">
        <v>0</v>
      </c>
      <c r="J326" s="94">
        <v>0</v>
      </c>
      <c r="K326" s="94">
        <v>1900</v>
      </c>
      <c r="L326" s="94">
        <v>0</v>
      </c>
      <c r="M326" s="94">
        <v>1820</v>
      </c>
      <c r="N326" s="93">
        <f t="shared" si="5"/>
        <v>3720</v>
      </c>
      <c r="O326" s="93"/>
      <c r="P326" s="93"/>
    </row>
    <row r="327" spans="1:16" ht="15.6" hidden="1">
      <c r="A327" s="92" t="s">
        <v>2494</v>
      </c>
      <c r="B327" s="102" t="s">
        <v>2450</v>
      </c>
      <c r="C327" s="93" t="s">
        <v>1918</v>
      </c>
      <c r="D327" s="93" t="s">
        <v>1917</v>
      </c>
      <c r="E327" s="93">
        <v>0</v>
      </c>
      <c r="F327" s="94">
        <v>0</v>
      </c>
      <c r="G327" s="94">
        <v>0</v>
      </c>
      <c r="H327" s="94">
        <v>0</v>
      </c>
      <c r="I327" s="94">
        <v>0</v>
      </c>
      <c r="J327" s="94">
        <v>0</v>
      </c>
      <c r="K327" s="94">
        <v>645</v>
      </c>
      <c r="L327" s="94">
        <v>0</v>
      </c>
      <c r="M327" s="94">
        <v>0</v>
      </c>
      <c r="N327" s="93">
        <f t="shared" si="5"/>
        <v>645</v>
      </c>
      <c r="O327" s="93"/>
      <c r="P327" s="93"/>
    </row>
    <row r="328" spans="1:16" ht="15.6" hidden="1">
      <c r="A328" s="92" t="s">
        <v>2494</v>
      </c>
      <c r="B328" s="102" t="s">
        <v>2450</v>
      </c>
      <c r="C328" s="93" t="s">
        <v>1022</v>
      </c>
      <c r="D328" s="93" t="s">
        <v>1021</v>
      </c>
      <c r="E328" s="93">
        <v>36</v>
      </c>
      <c r="F328" s="94">
        <v>0</v>
      </c>
      <c r="G328" s="94">
        <v>0</v>
      </c>
      <c r="H328" s="94">
        <v>0</v>
      </c>
      <c r="I328" s="94">
        <v>0</v>
      </c>
      <c r="J328" s="94">
        <v>0</v>
      </c>
      <c r="K328" s="94">
        <v>0</v>
      </c>
      <c r="L328" s="94">
        <v>0</v>
      </c>
      <c r="M328" s="94">
        <v>0</v>
      </c>
      <c r="N328" s="93">
        <f t="shared" si="5"/>
        <v>36</v>
      </c>
      <c r="O328" s="93"/>
      <c r="P328" s="93"/>
    </row>
    <row r="329" spans="1:16" ht="15.6" hidden="1">
      <c r="A329" s="92" t="s">
        <v>2494</v>
      </c>
      <c r="B329" s="102" t="s">
        <v>2450</v>
      </c>
      <c r="C329" s="93" t="s">
        <v>1314</v>
      </c>
      <c r="D329" s="93" t="s">
        <v>1313</v>
      </c>
      <c r="E329" s="93">
        <v>99</v>
      </c>
      <c r="F329" s="94">
        <v>46</v>
      </c>
      <c r="G329" s="94">
        <v>0</v>
      </c>
      <c r="H329" s="94">
        <v>0</v>
      </c>
      <c r="I329" s="94">
        <v>130</v>
      </c>
      <c r="J329" s="94">
        <v>0</v>
      </c>
      <c r="K329" s="94">
        <v>150</v>
      </c>
      <c r="L329" s="94">
        <v>0</v>
      </c>
      <c r="M329" s="94">
        <v>0</v>
      </c>
      <c r="N329" s="93">
        <f t="shared" si="5"/>
        <v>425</v>
      </c>
      <c r="O329" s="93"/>
      <c r="P329" s="93"/>
    </row>
    <row r="330" spans="1:16" ht="15.6" hidden="1">
      <c r="A330" s="92" t="s">
        <v>2494</v>
      </c>
      <c r="B330" s="102" t="s">
        <v>2450</v>
      </c>
      <c r="C330" s="93" t="s">
        <v>245</v>
      </c>
      <c r="D330" s="93" t="s">
        <v>244</v>
      </c>
      <c r="E330" s="93">
        <v>133</v>
      </c>
      <c r="F330" s="94">
        <v>0</v>
      </c>
      <c r="G330" s="94">
        <v>0</v>
      </c>
      <c r="H330" s="94">
        <v>0</v>
      </c>
      <c r="I330" s="94">
        <v>0</v>
      </c>
      <c r="J330" s="94">
        <v>0</v>
      </c>
      <c r="K330" s="94">
        <v>0</v>
      </c>
      <c r="L330" s="94">
        <v>0</v>
      </c>
      <c r="M330" s="94">
        <v>0</v>
      </c>
      <c r="N330" s="93">
        <f t="shared" si="5"/>
        <v>133</v>
      </c>
      <c r="O330" s="93"/>
      <c r="P330" s="93"/>
    </row>
    <row r="331" spans="1:16" ht="15.6" hidden="1">
      <c r="A331" s="92" t="s">
        <v>2494</v>
      </c>
      <c r="B331" s="102" t="s">
        <v>2450</v>
      </c>
      <c r="C331" s="93" t="s">
        <v>1016</v>
      </c>
      <c r="D331" s="93" t="s">
        <v>1015</v>
      </c>
      <c r="E331" s="93">
        <v>155</v>
      </c>
      <c r="F331" s="94">
        <v>0</v>
      </c>
      <c r="G331" s="94">
        <v>0</v>
      </c>
      <c r="H331" s="94">
        <v>0</v>
      </c>
      <c r="I331" s="94">
        <v>0</v>
      </c>
      <c r="J331" s="94">
        <v>0</v>
      </c>
      <c r="K331" s="94">
        <v>0</v>
      </c>
      <c r="L331" s="94">
        <v>0</v>
      </c>
      <c r="M331" s="94">
        <v>0</v>
      </c>
      <c r="N331" s="93">
        <f t="shared" si="5"/>
        <v>155</v>
      </c>
      <c r="O331" s="93"/>
      <c r="P331" s="93"/>
    </row>
    <row r="332" spans="1:16" ht="15.6" hidden="1">
      <c r="A332" s="92" t="s">
        <v>2494</v>
      </c>
      <c r="B332" s="102" t="s">
        <v>2450</v>
      </c>
      <c r="C332" s="93" t="s">
        <v>1927</v>
      </c>
      <c r="D332" s="93" t="s">
        <v>1926</v>
      </c>
      <c r="E332" s="93">
        <v>0</v>
      </c>
      <c r="F332" s="94">
        <v>0</v>
      </c>
      <c r="G332" s="94">
        <v>0</v>
      </c>
      <c r="H332" s="94">
        <v>0</v>
      </c>
      <c r="I332" s="94">
        <v>0</v>
      </c>
      <c r="J332" s="94">
        <v>150</v>
      </c>
      <c r="K332" s="94">
        <v>150</v>
      </c>
      <c r="L332" s="94">
        <v>0</v>
      </c>
      <c r="M332" s="94">
        <v>460</v>
      </c>
      <c r="N332" s="93">
        <f t="shared" si="5"/>
        <v>760</v>
      </c>
      <c r="O332" s="93"/>
      <c r="P332" s="93"/>
    </row>
    <row r="333" spans="1:16" ht="15.6" hidden="1">
      <c r="A333" s="92" t="s">
        <v>2494</v>
      </c>
      <c r="B333" s="102" t="s">
        <v>2450</v>
      </c>
      <c r="C333" s="93" t="s">
        <v>1309</v>
      </c>
      <c r="D333" s="93" t="s">
        <v>1308</v>
      </c>
      <c r="E333" s="93">
        <v>465</v>
      </c>
      <c r="F333" s="94">
        <v>169</v>
      </c>
      <c r="G333" s="94">
        <v>0</v>
      </c>
      <c r="H333" s="94">
        <v>0</v>
      </c>
      <c r="I333" s="94">
        <v>400</v>
      </c>
      <c r="J333" s="94">
        <v>0</v>
      </c>
      <c r="K333" s="94">
        <v>400</v>
      </c>
      <c r="L333" s="94">
        <v>0</v>
      </c>
      <c r="M333" s="94">
        <v>420</v>
      </c>
      <c r="N333" s="93">
        <f t="shared" si="5"/>
        <v>1854</v>
      </c>
      <c r="O333" s="93"/>
      <c r="P333" s="93"/>
    </row>
    <row r="334" spans="1:16" ht="15.6" hidden="1">
      <c r="A334" s="92" t="s">
        <v>2494</v>
      </c>
      <c r="B334" s="102" t="s">
        <v>2450</v>
      </c>
      <c r="C334" s="93" t="s">
        <v>1331</v>
      </c>
      <c r="D334" s="93" t="s">
        <v>1330</v>
      </c>
      <c r="E334" s="93">
        <v>32</v>
      </c>
      <c r="F334" s="94">
        <v>0</v>
      </c>
      <c r="G334" s="94">
        <v>0</v>
      </c>
      <c r="H334" s="94">
        <v>0</v>
      </c>
      <c r="I334" s="94">
        <v>0</v>
      </c>
      <c r="J334" s="94">
        <v>0</v>
      </c>
      <c r="K334" s="94">
        <v>80</v>
      </c>
      <c r="L334" s="94">
        <v>0</v>
      </c>
      <c r="M334" s="94">
        <v>0</v>
      </c>
      <c r="N334" s="93">
        <f t="shared" si="5"/>
        <v>112</v>
      </c>
      <c r="O334" s="93"/>
      <c r="P334" s="93"/>
    </row>
    <row r="335" spans="1:16" ht="15.6" hidden="1">
      <c r="A335" s="92" t="s">
        <v>2494</v>
      </c>
      <c r="B335" s="102" t="s">
        <v>2450</v>
      </c>
      <c r="C335" s="93" t="s">
        <v>264</v>
      </c>
      <c r="D335" s="93" t="s">
        <v>263</v>
      </c>
      <c r="E335" s="93">
        <v>82</v>
      </c>
      <c r="F335" s="94">
        <v>0</v>
      </c>
      <c r="G335" s="94">
        <v>0</v>
      </c>
      <c r="H335" s="94">
        <v>0</v>
      </c>
      <c r="I335" s="94">
        <v>0</v>
      </c>
      <c r="J335" s="94">
        <v>0</v>
      </c>
      <c r="K335" s="94">
        <v>0</v>
      </c>
      <c r="L335" s="94">
        <v>0</v>
      </c>
      <c r="M335" s="94">
        <v>0</v>
      </c>
      <c r="N335" s="93">
        <f t="shared" si="5"/>
        <v>82</v>
      </c>
      <c r="O335" s="93"/>
      <c r="P335" s="93"/>
    </row>
    <row r="336" spans="1:16" ht="15.6" hidden="1">
      <c r="A336" s="92" t="s">
        <v>2494</v>
      </c>
      <c r="B336" s="102" t="s">
        <v>2450</v>
      </c>
      <c r="C336" s="93" t="s">
        <v>1034</v>
      </c>
      <c r="D336" s="93" t="s">
        <v>1033</v>
      </c>
      <c r="E336" s="93">
        <v>93</v>
      </c>
      <c r="F336" s="94">
        <v>0</v>
      </c>
      <c r="G336" s="94">
        <v>0</v>
      </c>
      <c r="H336" s="94">
        <v>0</v>
      </c>
      <c r="I336" s="94">
        <v>0</v>
      </c>
      <c r="J336" s="94">
        <v>0</v>
      </c>
      <c r="K336" s="94">
        <v>0</v>
      </c>
      <c r="L336" s="94">
        <v>0</v>
      </c>
      <c r="M336" s="94">
        <v>0</v>
      </c>
      <c r="N336" s="93">
        <f t="shared" si="5"/>
        <v>93</v>
      </c>
      <c r="O336" s="93"/>
      <c r="P336" s="93"/>
    </row>
    <row r="337" spans="1:16" ht="15.6" hidden="1">
      <c r="A337" s="92" t="s">
        <v>2494</v>
      </c>
      <c r="B337" s="102" t="s">
        <v>2450</v>
      </c>
      <c r="C337" s="93" t="s">
        <v>1326</v>
      </c>
      <c r="D337" s="93" t="s">
        <v>1325</v>
      </c>
      <c r="E337" s="93">
        <v>152</v>
      </c>
      <c r="F337" s="94">
        <v>0</v>
      </c>
      <c r="G337" s="94">
        <v>0</v>
      </c>
      <c r="H337" s="94">
        <v>0</v>
      </c>
      <c r="I337" s="94">
        <v>230</v>
      </c>
      <c r="J337" s="94">
        <v>0</v>
      </c>
      <c r="K337" s="94">
        <v>90</v>
      </c>
      <c r="L337" s="94">
        <v>0</v>
      </c>
      <c r="M337" s="94">
        <v>0</v>
      </c>
      <c r="N337" s="93">
        <f t="shared" si="5"/>
        <v>472</v>
      </c>
      <c r="O337" s="93"/>
      <c r="P337" s="93"/>
    </row>
    <row r="338" spans="1:16" ht="15.6" hidden="1">
      <c r="A338" s="92" t="s">
        <v>2494</v>
      </c>
      <c r="B338" s="102" t="s">
        <v>2450</v>
      </c>
      <c r="C338" s="93" t="s">
        <v>1082</v>
      </c>
      <c r="D338" s="93" t="s">
        <v>1081</v>
      </c>
      <c r="E338" s="93">
        <v>2048</v>
      </c>
      <c r="F338" s="94">
        <v>160</v>
      </c>
      <c r="G338" s="94">
        <v>0</v>
      </c>
      <c r="H338" s="94">
        <v>0</v>
      </c>
      <c r="I338" s="94">
        <v>400</v>
      </c>
      <c r="J338" s="94">
        <v>0</v>
      </c>
      <c r="K338" s="94">
        <v>0</v>
      </c>
      <c r="L338" s="94">
        <v>0</v>
      </c>
      <c r="M338" s="94">
        <v>0</v>
      </c>
      <c r="N338" s="93">
        <f t="shared" si="5"/>
        <v>2608</v>
      </c>
      <c r="O338" s="93"/>
      <c r="P338" s="93"/>
    </row>
    <row r="339" spans="1:16" ht="15.6" hidden="1">
      <c r="A339" s="92" t="s">
        <v>2494</v>
      </c>
      <c r="B339" s="102" t="s">
        <v>2450</v>
      </c>
      <c r="C339" s="93" t="s">
        <v>1924</v>
      </c>
      <c r="D339" s="93" t="s">
        <v>1923</v>
      </c>
      <c r="E339" s="93">
        <v>0</v>
      </c>
      <c r="F339" s="94">
        <v>0</v>
      </c>
      <c r="G339" s="94">
        <v>0</v>
      </c>
      <c r="H339" s="94">
        <v>0</v>
      </c>
      <c r="I339" s="94">
        <v>0</v>
      </c>
      <c r="J339" s="94">
        <v>0</v>
      </c>
      <c r="K339" s="94">
        <v>830</v>
      </c>
      <c r="L339" s="94">
        <v>0</v>
      </c>
      <c r="M339" s="94">
        <v>880</v>
      </c>
      <c r="N339" s="93">
        <f t="shared" si="5"/>
        <v>1710</v>
      </c>
      <c r="O339" s="93"/>
      <c r="P339" s="93"/>
    </row>
    <row r="340" spans="1:16" ht="15.6" hidden="1">
      <c r="A340" s="92" t="s">
        <v>2494</v>
      </c>
      <c r="B340" s="102" t="s">
        <v>2450</v>
      </c>
      <c r="C340" s="93" t="s">
        <v>1030</v>
      </c>
      <c r="D340" s="93" t="s">
        <v>1029</v>
      </c>
      <c r="E340" s="93">
        <v>29</v>
      </c>
      <c r="F340" s="94">
        <v>0</v>
      </c>
      <c r="G340" s="94">
        <v>0</v>
      </c>
      <c r="H340" s="94">
        <v>0</v>
      </c>
      <c r="I340" s="94">
        <v>0</v>
      </c>
      <c r="J340" s="94">
        <v>0</v>
      </c>
      <c r="K340" s="94">
        <v>0</v>
      </c>
      <c r="L340" s="94">
        <v>0</v>
      </c>
      <c r="M340" s="94">
        <v>0</v>
      </c>
      <c r="N340" s="93">
        <f t="shared" si="5"/>
        <v>29</v>
      </c>
      <c r="O340" s="93"/>
      <c r="P340" s="93"/>
    </row>
    <row r="341" spans="1:16" ht="15.6" hidden="1">
      <c r="A341" s="92" t="s">
        <v>2494</v>
      </c>
      <c r="B341" s="102" t="s">
        <v>2450</v>
      </c>
      <c r="C341" s="93" t="s">
        <v>1906</v>
      </c>
      <c r="D341" s="93" t="s">
        <v>1905</v>
      </c>
      <c r="E341" s="93">
        <v>5</v>
      </c>
      <c r="F341" s="94">
        <v>55</v>
      </c>
      <c r="G341" s="94">
        <v>0</v>
      </c>
      <c r="H341" s="94">
        <v>0</v>
      </c>
      <c r="I341" s="94">
        <v>130</v>
      </c>
      <c r="J341" s="94">
        <v>0</v>
      </c>
      <c r="K341" s="94">
        <v>150</v>
      </c>
      <c r="L341" s="94">
        <v>0</v>
      </c>
      <c r="M341" s="94">
        <v>0</v>
      </c>
      <c r="N341" s="93">
        <f t="shared" si="5"/>
        <v>340</v>
      </c>
      <c r="O341" s="93"/>
      <c r="P341" s="93"/>
    </row>
    <row r="342" spans="1:16" ht="15.6" hidden="1">
      <c r="A342" s="92" t="s">
        <v>2494</v>
      </c>
      <c r="B342" s="102" t="s">
        <v>2450</v>
      </c>
      <c r="C342" s="93" t="s">
        <v>1026</v>
      </c>
      <c r="D342" s="93" t="s">
        <v>1025</v>
      </c>
      <c r="E342" s="93">
        <v>159</v>
      </c>
      <c r="F342" s="94">
        <v>0</v>
      </c>
      <c r="G342" s="94">
        <v>0</v>
      </c>
      <c r="H342" s="94">
        <v>0</v>
      </c>
      <c r="I342" s="94">
        <v>0</v>
      </c>
      <c r="J342" s="94">
        <v>0</v>
      </c>
      <c r="K342" s="94">
        <v>0</v>
      </c>
      <c r="L342" s="94">
        <v>0</v>
      </c>
      <c r="M342" s="94">
        <v>0</v>
      </c>
      <c r="N342" s="93">
        <f t="shared" si="5"/>
        <v>159</v>
      </c>
      <c r="O342" s="93"/>
      <c r="P342" s="93"/>
    </row>
    <row r="343" spans="1:16" ht="15.6" hidden="1">
      <c r="A343" s="92" t="s">
        <v>2494</v>
      </c>
      <c r="B343" s="102" t="s">
        <v>2450</v>
      </c>
      <c r="C343" s="93" t="s">
        <v>1318</v>
      </c>
      <c r="D343" s="93" t="s">
        <v>1317</v>
      </c>
      <c r="E343" s="93">
        <v>468</v>
      </c>
      <c r="F343" s="94">
        <v>189</v>
      </c>
      <c r="G343" s="94">
        <v>0</v>
      </c>
      <c r="H343" s="94">
        <v>0</v>
      </c>
      <c r="I343" s="94">
        <v>400</v>
      </c>
      <c r="J343" s="94">
        <v>0</v>
      </c>
      <c r="K343" s="94">
        <v>400</v>
      </c>
      <c r="L343" s="94">
        <v>0</v>
      </c>
      <c r="M343" s="94">
        <v>380</v>
      </c>
      <c r="N343" s="93">
        <f t="shared" si="5"/>
        <v>1837</v>
      </c>
      <c r="O343" s="93"/>
      <c r="P343" s="93"/>
    </row>
    <row r="344" spans="1:16" ht="15.6" hidden="1">
      <c r="A344" s="92" t="s">
        <v>2494</v>
      </c>
      <c r="B344" s="102" t="s">
        <v>2450</v>
      </c>
      <c r="C344" s="93" t="s">
        <v>1042</v>
      </c>
      <c r="D344" s="93" t="s">
        <v>1041</v>
      </c>
      <c r="E344" s="93">
        <v>89</v>
      </c>
      <c r="F344" s="94">
        <v>0</v>
      </c>
      <c r="G344" s="94">
        <v>0</v>
      </c>
      <c r="H344" s="94">
        <v>0</v>
      </c>
      <c r="I344" s="94">
        <v>0</v>
      </c>
      <c r="J344" s="94">
        <v>0</v>
      </c>
      <c r="K344" s="94">
        <v>0</v>
      </c>
      <c r="L344" s="94">
        <v>0</v>
      </c>
      <c r="M344" s="94">
        <v>0</v>
      </c>
      <c r="N344" s="93">
        <f t="shared" si="5"/>
        <v>89</v>
      </c>
      <c r="O344" s="93"/>
      <c r="P344" s="93"/>
    </row>
    <row r="345" spans="1:16" ht="15.6" hidden="1">
      <c r="A345" s="92" t="s">
        <v>2494</v>
      </c>
      <c r="B345" s="102" t="s">
        <v>2450</v>
      </c>
      <c r="C345" s="93" t="s">
        <v>1912</v>
      </c>
      <c r="D345" s="93" t="s">
        <v>1911</v>
      </c>
      <c r="E345" s="93">
        <v>9</v>
      </c>
      <c r="F345" s="94">
        <v>22</v>
      </c>
      <c r="G345" s="94">
        <v>0</v>
      </c>
      <c r="H345" s="94">
        <v>0</v>
      </c>
      <c r="I345" s="94">
        <v>60</v>
      </c>
      <c r="J345" s="94">
        <v>0</v>
      </c>
      <c r="K345" s="94">
        <v>30</v>
      </c>
      <c r="L345" s="94">
        <v>0</v>
      </c>
      <c r="M345" s="94">
        <v>0</v>
      </c>
      <c r="N345" s="93">
        <f t="shared" si="5"/>
        <v>121</v>
      </c>
      <c r="O345" s="93"/>
      <c r="P345" s="93"/>
    </row>
    <row r="346" spans="1:16" ht="15.6" hidden="1">
      <c r="A346" s="92" t="s">
        <v>2494</v>
      </c>
      <c r="B346" s="102" t="s">
        <v>2450</v>
      </c>
      <c r="C346" s="93" t="s">
        <v>1038</v>
      </c>
      <c r="D346" s="93" t="s">
        <v>1037</v>
      </c>
      <c r="E346" s="93">
        <v>111</v>
      </c>
      <c r="F346" s="94">
        <v>0</v>
      </c>
      <c r="G346" s="94">
        <v>0</v>
      </c>
      <c r="H346" s="94">
        <v>0</v>
      </c>
      <c r="I346" s="94">
        <v>0</v>
      </c>
      <c r="J346" s="94">
        <v>0</v>
      </c>
      <c r="K346" s="94">
        <v>0</v>
      </c>
      <c r="L346" s="94">
        <v>0</v>
      </c>
      <c r="M346" s="94">
        <v>0</v>
      </c>
      <c r="N346" s="93">
        <f t="shared" si="5"/>
        <v>111</v>
      </c>
      <c r="O346" s="93"/>
      <c r="P346" s="93"/>
    </row>
    <row r="347" spans="1:16" ht="15.6" hidden="1">
      <c r="A347" s="92" t="s">
        <v>2494</v>
      </c>
      <c r="B347" s="102" t="s">
        <v>2450</v>
      </c>
      <c r="C347" s="93" t="s">
        <v>1335</v>
      </c>
      <c r="D347" s="93" t="s">
        <v>1334</v>
      </c>
      <c r="E347" s="93">
        <v>206</v>
      </c>
      <c r="F347" s="94">
        <v>28</v>
      </c>
      <c r="G347" s="94">
        <v>0</v>
      </c>
      <c r="H347" s="94">
        <v>0</v>
      </c>
      <c r="I347" s="94">
        <v>60</v>
      </c>
      <c r="J347" s="94">
        <v>0</v>
      </c>
      <c r="K347" s="94">
        <v>90</v>
      </c>
      <c r="L347" s="94">
        <v>0</v>
      </c>
      <c r="M347" s="94">
        <v>0</v>
      </c>
      <c r="N347" s="93">
        <f t="shared" si="5"/>
        <v>384</v>
      </c>
      <c r="O347" s="93"/>
      <c r="P347" s="93"/>
    </row>
    <row r="348" spans="1:16" ht="15.6" hidden="1">
      <c r="A348" s="92" t="s">
        <v>2494</v>
      </c>
      <c r="B348" s="102" t="s">
        <v>2450</v>
      </c>
      <c r="C348" s="93" t="s">
        <v>1046</v>
      </c>
      <c r="D348" s="93" t="s">
        <v>1045</v>
      </c>
      <c r="E348" s="93">
        <v>105</v>
      </c>
      <c r="F348" s="94">
        <v>0</v>
      </c>
      <c r="G348" s="94">
        <v>0</v>
      </c>
      <c r="H348" s="94">
        <v>0</v>
      </c>
      <c r="I348" s="94">
        <v>0</v>
      </c>
      <c r="J348" s="94">
        <v>0</v>
      </c>
      <c r="K348" s="94">
        <v>0</v>
      </c>
      <c r="L348" s="94">
        <v>0</v>
      </c>
      <c r="M348" s="94">
        <v>0</v>
      </c>
      <c r="N348" s="93">
        <f t="shared" si="5"/>
        <v>105</v>
      </c>
      <c r="O348" s="93"/>
      <c r="P348" s="93"/>
    </row>
    <row r="349" spans="1:16" ht="15.6" hidden="1">
      <c r="A349" s="92" t="s">
        <v>2494</v>
      </c>
      <c r="B349" s="102" t="s">
        <v>2450</v>
      </c>
      <c r="C349" s="93" t="s">
        <v>270</v>
      </c>
      <c r="D349" s="93" t="s">
        <v>269</v>
      </c>
      <c r="E349" s="93">
        <v>85</v>
      </c>
      <c r="F349" s="94">
        <v>0</v>
      </c>
      <c r="G349" s="94">
        <v>0</v>
      </c>
      <c r="H349" s="94">
        <v>0</v>
      </c>
      <c r="I349" s="94">
        <v>0</v>
      </c>
      <c r="J349" s="94">
        <v>0</v>
      </c>
      <c r="K349" s="94">
        <v>0</v>
      </c>
      <c r="L349" s="94">
        <v>0</v>
      </c>
      <c r="M349" s="94">
        <v>0</v>
      </c>
      <c r="N349" s="93">
        <f t="shared" si="5"/>
        <v>85</v>
      </c>
      <c r="O349" s="93"/>
      <c r="P349" s="93"/>
    </row>
    <row r="350" spans="1:16" ht="15.6" hidden="1">
      <c r="A350" s="92" t="s">
        <v>2494</v>
      </c>
      <c r="B350" s="102" t="s">
        <v>2450</v>
      </c>
      <c r="C350" s="93" t="s">
        <v>1322</v>
      </c>
      <c r="D350" s="93" t="s">
        <v>1321</v>
      </c>
      <c r="E350" s="93">
        <v>68</v>
      </c>
      <c r="F350" s="94">
        <v>80</v>
      </c>
      <c r="G350" s="94">
        <v>0</v>
      </c>
      <c r="H350" s="94">
        <v>0</v>
      </c>
      <c r="I350" s="94">
        <v>0</v>
      </c>
      <c r="J350" s="94">
        <v>0</v>
      </c>
      <c r="K350" s="94">
        <v>0</v>
      </c>
      <c r="L350" s="94">
        <v>0</v>
      </c>
      <c r="M350" s="94">
        <v>0</v>
      </c>
      <c r="N350" s="93">
        <f t="shared" si="5"/>
        <v>148</v>
      </c>
      <c r="O350" s="93"/>
      <c r="P350" s="93"/>
    </row>
    <row r="351" spans="1:16" ht="15.6" hidden="1">
      <c r="A351" s="92" t="s">
        <v>2494</v>
      </c>
      <c r="B351" s="102" t="s">
        <v>2450</v>
      </c>
      <c r="C351" s="93" t="s">
        <v>1054</v>
      </c>
      <c r="D351" s="93" t="s">
        <v>1053</v>
      </c>
      <c r="E351" s="93">
        <v>185</v>
      </c>
      <c r="F351" s="94">
        <v>1</v>
      </c>
      <c r="G351" s="94">
        <v>0</v>
      </c>
      <c r="H351" s="94">
        <v>0</v>
      </c>
      <c r="I351" s="94">
        <v>0</v>
      </c>
      <c r="J351" s="94">
        <v>0</v>
      </c>
      <c r="K351" s="94">
        <v>0</v>
      </c>
      <c r="L351" s="94">
        <v>0</v>
      </c>
      <c r="M351" s="94">
        <v>0</v>
      </c>
      <c r="N351" s="93">
        <f t="shared" si="5"/>
        <v>186</v>
      </c>
      <c r="O351" s="93"/>
      <c r="P351" s="93"/>
    </row>
    <row r="352" spans="1:16" ht="15.6" hidden="1">
      <c r="A352" s="92" t="s">
        <v>2494</v>
      </c>
      <c r="B352" s="102" t="s">
        <v>2450</v>
      </c>
      <c r="C352" s="93" t="s">
        <v>316</v>
      </c>
      <c r="D352" s="93" t="s">
        <v>315</v>
      </c>
      <c r="E352" s="93">
        <v>117</v>
      </c>
      <c r="F352" s="94">
        <v>0</v>
      </c>
      <c r="G352" s="94">
        <v>0</v>
      </c>
      <c r="H352" s="94">
        <v>0</v>
      </c>
      <c r="I352" s="94">
        <v>0</v>
      </c>
      <c r="J352" s="94">
        <v>0</v>
      </c>
      <c r="K352" s="94">
        <v>0</v>
      </c>
      <c r="L352" s="94">
        <v>0</v>
      </c>
      <c r="M352" s="94">
        <v>0</v>
      </c>
      <c r="N352" s="93">
        <f t="shared" si="5"/>
        <v>117</v>
      </c>
      <c r="O352" s="93"/>
      <c r="P352" s="93"/>
    </row>
    <row r="353" spans="1:16" ht="15.6" hidden="1">
      <c r="A353" s="92" t="s">
        <v>2494</v>
      </c>
      <c r="B353" s="102" t="s">
        <v>2450</v>
      </c>
      <c r="C353" s="93" t="s">
        <v>1050</v>
      </c>
      <c r="D353" s="93" t="s">
        <v>1049</v>
      </c>
      <c r="E353" s="93">
        <v>133</v>
      </c>
      <c r="F353" s="94">
        <v>0</v>
      </c>
      <c r="G353" s="94">
        <v>0</v>
      </c>
      <c r="H353" s="94">
        <v>0</v>
      </c>
      <c r="I353" s="94">
        <v>0</v>
      </c>
      <c r="J353" s="94">
        <v>0</v>
      </c>
      <c r="K353" s="94">
        <v>0</v>
      </c>
      <c r="L353" s="94">
        <v>0</v>
      </c>
      <c r="M353" s="94">
        <v>0</v>
      </c>
      <c r="N353" s="93">
        <f t="shared" si="5"/>
        <v>133</v>
      </c>
      <c r="O353" s="93"/>
      <c r="P353" s="93"/>
    </row>
    <row r="354" spans="1:16" ht="15.6" hidden="1">
      <c r="A354" s="92" t="s">
        <v>2494</v>
      </c>
      <c r="B354" s="102" t="s">
        <v>2450</v>
      </c>
      <c r="C354" s="93" t="s">
        <v>1909</v>
      </c>
      <c r="D354" s="93" t="s">
        <v>1908</v>
      </c>
      <c r="E354" s="93">
        <v>0</v>
      </c>
      <c r="F354" s="94">
        <v>40</v>
      </c>
      <c r="G354" s="94">
        <v>0</v>
      </c>
      <c r="H354" s="94">
        <v>0</v>
      </c>
      <c r="I354" s="94">
        <v>40</v>
      </c>
      <c r="J354" s="94">
        <v>0</v>
      </c>
      <c r="K354" s="94">
        <v>40</v>
      </c>
      <c r="L354" s="94">
        <v>0</v>
      </c>
      <c r="M354" s="94">
        <v>0</v>
      </c>
      <c r="N354" s="93">
        <f t="shared" si="5"/>
        <v>120</v>
      </c>
      <c r="O354" s="93"/>
      <c r="P354" s="93"/>
    </row>
    <row r="355" spans="1:16" ht="15.6" hidden="1">
      <c r="A355" s="92" t="s">
        <v>2494</v>
      </c>
      <c r="B355" s="102" t="s">
        <v>2450</v>
      </c>
      <c r="C355" s="93" t="s">
        <v>1058</v>
      </c>
      <c r="D355" s="93" t="s">
        <v>1057</v>
      </c>
      <c r="E355" s="93">
        <v>216</v>
      </c>
      <c r="F355" s="94">
        <v>0</v>
      </c>
      <c r="G355" s="94">
        <v>0</v>
      </c>
      <c r="H355" s="94">
        <v>0</v>
      </c>
      <c r="I355" s="94">
        <v>0</v>
      </c>
      <c r="J355" s="94">
        <v>0</v>
      </c>
      <c r="K355" s="94">
        <v>0</v>
      </c>
      <c r="L355" s="94">
        <v>0</v>
      </c>
      <c r="M355" s="94">
        <v>0</v>
      </c>
      <c r="N355" s="93">
        <f t="shared" si="5"/>
        <v>216</v>
      </c>
      <c r="O355" s="93"/>
      <c r="P355" s="93"/>
    </row>
    <row r="356" spans="1:16" ht="15.6" hidden="1">
      <c r="A356" s="92" t="s">
        <v>2494</v>
      </c>
      <c r="B356" s="102" t="s">
        <v>2450</v>
      </c>
      <c r="C356" s="93" t="s">
        <v>1915</v>
      </c>
      <c r="D356" s="93" t="s">
        <v>1914</v>
      </c>
      <c r="E356" s="93">
        <v>0</v>
      </c>
      <c r="F356" s="94">
        <v>0</v>
      </c>
      <c r="G356" s="94">
        <v>0</v>
      </c>
      <c r="H356" s="94">
        <v>0</v>
      </c>
      <c r="I356" s="94">
        <v>0</v>
      </c>
      <c r="J356" s="94">
        <v>0</v>
      </c>
      <c r="K356" s="94">
        <v>20</v>
      </c>
      <c r="L356" s="94">
        <v>0</v>
      </c>
      <c r="M356" s="94">
        <v>0</v>
      </c>
      <c r="N356" s="93">
        <f t="shared" si="5"/>
        <v>20</v>
      </c>
      <c r="O356" s="93"/>
      <c r="P356" s="93"/>
    </row>
    <row r="357" spans="1:16" ht="15.6" hidden="1">
      <c r="A357" s="92" t="s">
        <v>2494</v>
      </c>
      <c r="B357" s="102" t="s">
        <v>2450</v>
      </c>
      <c r="C357" s="93" t="s">
        <v>1339</v>
      </c>
      <c r="D357" s="93" t="s">
        <v>1338</v>
      </c>
      <c r="E357" s="93">
        <v>-14</v>
      </c>
      <c r="F357" s="94">
        <v>156</v>
      </c>
      <c r="G357" s="94">
        <v>0</v>
      </c>
      <c r="H357" s="94">
        <v>0</v>
      </c>
      <c r="I357" s="94">
        <v>0</v>
      </c>
      <c r="J357" s="94">
        <v>0</v>
      </c>
      <c r="K357" s="94">
        <v>0</v>
      </c>
      <c r="L357" s="94">
        <v>0</v>
      </c>
      <c r="M357" s="94">
        <v>0</v>
      </c>
      <c r="N357" s="93">
        <f t="shared" si="5"/>
        <v>142</v>
      </c>
      <c r="O357" s="93"/>
      <c r="P357" s="93"/>
    </row>
    <row r="358" spans="1:16" ht="15.6" hidden="1">
      <c r="A358" s="92" t="s">
        <v>2494</v>
      </c>
      <c r="B358" s="102" t="s">
        <v>2450</v>
      </c>
      <c r="C358" s="93" t="s">
        <v>328</v>
      </c>
      <c r="D358" s="93" t="s">
        <v>327</v>
      </c>
      <c r="E358" s="93">
        <v>23</v>
      </c>
      <c r="F358" s="94">
        <v>0</v>
      </c>
      <c r="G358" s="94">
        <v>0</v>
      </c>
      <c r="H358" s="94">
        <v>0</v>
      </c>
      <c r="I358" s="94">
        <v>0</v>
      </c>
      <c r="J358" s="94">
        <v>0</v>
      </c>
      <c r="K358" s="94">
        <v>0</v>
      </c>
      <c r="L358" s="94">
        <v>0</v>
      </c>
      <c r="M358" s="94">
        <v>0</v>
      </c>
      <c r="N358" s="93">
        <f t="shared" si="5"/>
        <v>23</v>
      </c>
      <c r="O358" s="93"/>
      <c r="P358" s="93"/>
    </row>
    <row r="359" spans="1:16" ht="15.6" hidden="1">
      <c r="A359" s="92" t="s">
        <v>2494</v>
      </c>
      <c r="B359" s="102" t="s">
        <v>2450</v>
      </c>
      <c r="C359" s="93" t="s">
        <v>1365</v>
      </c>
      <c r="D359" s="93" t="s">
        <v>1364</v>
      </c>
      <c r="E359" s="93">
        <v>61</v>
      </c>
      <c r="F359" s="94">
        <v>48</v>
      </c>
      <c r="G359" s="94">
        <v>0</v>
      </c>
      <c r="H359" s="94">
        <v>0</v>
      </c>
      <c r="I359" s="94">
        <v>0</v>
      </c>
      <c r="J359" s="94">
        <v>0</v>
      </c>
      <c r="K359" s="94">
        <v>0</v>
      </c>
      <c r="L359" s="94">
        <v>0</v>
      </c>
      <c r="M359" s="94">
        <v>0</v>
      </c>
      <c r="N359" s="93">
        <f t="shared" si="5"/>
        <v>109</v>
      </c>
      <c r="O359" s="93"/>
      <c r="P359" s="93"/>
    </row>
    <row r="360" spans="1:16" ht="15.6" hidden="1">
      <c r="A360" s="92" t="s">
        <v>2494</v>
      </c>
      <c r="B360" s="102" t="s">
        <v>2450</v>
      </c>
      <c r="C360" s="93" t="s">
        <v>1931</v>
      </c>
      <c r="D360" s="93" t="s">
        <v>1930</v>
      </c>
      <c r="E360" s="93">
        <v>6</v>
      </c>
      <c r="F360" s="94">
        <v>0</v>
      </c>
      <c r="G360" s="94">
        <v>0</v>
      </c>
      <c r="H360" s="94">
        <v>0</v>
      </c>
      <c r="I360" s="94">
        <v>28</v>
      </c>
      <c r="J360" s="94">
        <v>0</v>
      </c>
      <c r="K360" s="94">
        <v>0</v>
      </c>
      <c r="L360" s="94">
        <v>0</v>
      </c>
      <c r="M360" s="94">
        <v>0</v>
      </c>
      <c r="N360" s="93">
        <f t="shared" si="5"/>
        <v>34</v>
      </c>
      <c r="O360" s="93"/>
      <c r="P360" s="93"/>
    </row>
    <row r="361" spans="1:16" ht="15.6" hidden="1">
      <c r="A361" s="92" t="s">
        <v>2494</v>
      </c>
      <c r="B361" s="102" t="s">
        <v>2450</v>
      </c>
      <c r="C361" s="93" t="s">
        <v>1937</v>
      </c>
      <c r="D361" s="93" t="s">
        <v>1936</v>
      </c>
      <c r="E361" s="93">
        <v>0</v>
      </c>
      <c r="F361" s="94">
        <v>28</v>
      </c>
      <c r="G361" s="94">
        <v>0</v>
      </c>
      <c r="H361" s="94">
        <v>0</v>
      </c>
      <c r="I361" s="94">
        <v>14</v>
      </c>
      <c r="J361" s="94">
        <v>0</v>
      </c>
      <c r="K361" s="94">
        <v>0</v>
      </c>
      <c r="L361" s="94">
        <v>0</v>
      </c>
      <c r="M361" s="94">
        <v>0</v>
      </c>
      <c r="N361" s="93">
        <f t="shared" si="5"/>
        <v>42</v>
      </c>
      <c r="O361" s="93"/>
      <c r="P361" s="93"/>
    </row>
    <row r="362" spans="1:16" ht="15.6" hidden="1">
      <c r="A362" s="92" t="s">
        <v>2494</v>
      </c>
      <c r="B362" s="102" t="s">
        <v>2450</v>
      </c>
      <c r="C362" s="93" t="s">
        <v>1934</v>
      </c>
      <c r="D362" s="93" t="s">
        <v>1933</v>
      </c>
      <c r="E362" s="93">
        <v>19</v>
      </c>
      <c r="F362" s="94">
        <v>0</v>
      </c>
      <c r="G362" s="94">
        <v>0</v>
      </c>
      <c r="H362" s="94">
        <v>0</v>
      </c>
      <c r="I362" s="94">
        <v>0</v>
      </c>
      <c r="J362" s="94">
        <v>0</v>
      </c>
      <c r="K362" s="94">
        <v>0</v>
      </c>
      <c r="L362" s="94">
        <v>0</v>
      </c>
      <c r="M362" s="94">
        <v>0</v>
      </c>
      <c r="N362" s="93">
        <f t="shared" si="5"/>
        <v>19</v>
      </c>
      <c r="O362" s="93"/>
      <c r="P362" s="93"/>
    </row>
    <row r="363" spans="1:16" ht="15.6" hidden="1">
      <c r="A363" s="92" t="s">
        <v>2494</v>
      </c>
      <c r="B363" s="102" t="s">
        <v>2450</v>
      </c>
      <c r="C363" s="93" t="s">
        <v>1343</v>
      </c>
      <c r="D363" s="93" t="s">
        <v>1342</v>
      </c>
      <c r="E363" s="93">
        <v>49</v>
      </c>
      <c r="F363" s="94">
        <v>33</v>
      </c>
      <c r="G363" s="94">
        <v>0</v>
      </c>
      <c r="H363" s="94">
        <v>0</v>
      </c>
      <c r="I363" s="94">
        <v>42</v>
      </c>
      <c r="J363" s="94">
        <v>0</v>
      </c>
      <c r="K363" s="94">
        <v>0</v>
      </c>
      <c r="L363" s="94">
        <v>0</v>
      </c>
      <c r="M363" s="94">
        <v>0</v>
      </c>
      <c r="N363" s="93">
        <f t="shared" si="5"/>
        <v>124</v>
      </c>
      <c r="O363" s="93"/>
      <c r="P363" s="93"/>
    </row>
    <row r="364" spans="1:16" ht="15.6" hidden="1">
      <c r="A364" s="92" t="s">
        <v>2494</v>
      </c>
      <c r="B364" s="102" t="s">
        <v>2450</v>
      </c>
      <c r="C364" s="93" t="s">
        <v>342</v>
      </c>
      <c r="D364" s="93" t="s">
        <v>341</v>
      </c>
      <c r="E364" s="93">
        <v>27</v>
      </c>
      <c r="F364" s="94">
        <v>0</v>
      </c>
      <c r="G364" s="94">
        <v>0</v>
      </c>
      <c r="H364" s="94">
        <v>0</v>
      </c>
      <c r="I364" s="94">
        <v>0</v>
      </c>
      <c r="J364" s="94">
        <v>0</v>
      </c>
      <c r="K364" s="94">
        <v>0</v>
      </c>
      <c r="L364" s="94">
        <v>0</v>
      </c>
      <c r="M364" s="94">
        <v>0</v>
      </c>
      <c r="N364" s="93">
        <f t="shared" si="5"/>
        <v>27</v>
      </c>
      <c r="O364" s="93"/>
      <c r="P364" s="93"/>
    </row>
    <row r="365" spans="1:16" ht="15.6" hidden="1">
      <c r="A365" s="92" t="s">
        <v>2494</v>
      </c>
      <c r="B365" s="102" t="s">
        <v>2450</v>
      </c>
      <c r="C365" s="93" t="s">
        <v>1078</v>
      </c>
      <c r="D365" s="93" t="s">
        <v>1077</v>
      </c>
      <c r="E365" s="93">
        <v>29</v>
      </c>
      <c r="F365" s="94">
        <v>0</v>
      </c>
      <c r="G365" s="94">
        <v>0</v>
      </c>
      <c r="H365" s="94">
        <v>0</v>
      </c>
      <c r="I365" s="94">
        <v>0</v>
      </c>
      <c r="J365" s="94">
        <v>0</v>
      </c>
      <c r="K365" s="94">
        <v>0</v>
      </c>
      <c r="L365" s="94">
        <v>0</v>
      </c>
      <c r="M365" s="94">
        <v>0</v>
      </c>
      <c r="N365" s="93">
        <f t="shared" si="5"/>
        <v>29</v>
      </c>
      <c r="O365" s="93"/>
      <c r="P365" s="93"/>
    </row>
    <row r="366" spans="1:16" ht="15.6" hidden="1">
      <c r="A366" s="92" t="s">
        <v>2494</v>
      </c>
      <c r="B366" s="102" t="s">
        <v>2450</v>
      </c>
      <c r="C366" s="93" t="s">
        <v>1369</v>
      </c>
      <c r="D366" s="93" t="s">
        <v>1368</v>
      </c>
      <c r="E366" s="93">
        <v>-9</v>
      </c>
      <c r="F366" s="94">
        <v>85</v>
      </c>
      <c r="G366" s="94">
        <v>0</v>
      </c>
      <c r="H366" s="94">
        <v>0</v>
      </c>
      <c r="I366" s="94">
        <v>0</v>
      </c>
      <c r="J366" s="94">
        <v>0</v>
      </c>
      <c r="K366" s="94">
        <v>0</v>
      </c>
      <c r="L366" s="94">
        <v>0</v>
      </c>
      <c r="M366" s="94">
        <v>0</v>
      </c>
      <c r="N366" s="93">
        <f t="shared" si="5"/>
        <v>76</v>
      </c>
      <c r="O366" s="93"/>
      <c r="P366" s="93"/>
    </row>
    <row r="367" spans="1:16" ht="15.6" hidden="1">
      <c r="A367" s="92" t="s">
        <v>2494</v>
      </c>
      <c r="B367" s="102" t="s">
        <v>2450</v>
      </c>
      <c r="C367" s="93" t="s">
        <v>1086</v>
      </c>
      <c r="D367" s="93" t="s">
        <v>1085</v>
      </c>
      <c r="E367" s="93">
        <v>12</v>
      </c>
      <c r="F367" s="94">
        <v>0</v>
      </c>
      <c r="G367" s="94">
        <v>0</v>
      </c>
      <c r="H367" s="94">
        <v>0</v>
      </c>
      <c r="I367" s="94">
        <v>0</v>
      </c>
      <c r="J367" s="94">
        <v>0</v>
      </c>
      <c r="K367" s="94">
        <v>0</v>
      </c>
      <c r="L367" s="94">
        <v>0</v>
      </c>
      <c r="M367" s="94">
        <v>0</v>
      </c>
      <c r="N367" s="93">
        <f t="shared" si="5"/>
        <v>12</v>
      </c>
      <c r="O367" s="93"/>
      <c r="P367" s="93"/>
    </row>
    <row r="368" spans="1:16" ht="15.6" hidden="1">
      <c r="A368" s="92" t="s">
        <v>2494</v>
      </c>
      <c r="B368" s="102" t="s">
        <v>2450</v>
      </c>
      <c r="C368" s="93" t="s">
        <v>1357</v>
      </c>
      <c r="D368" s="93" t="s">
        <v>1356</v>
      </c>
      <c r="E368" s="93">
        <v>8</v>
      </c>
      <c r="F368" s="94">
        <v>22</v>
      </c>
      <c r="G368" s="94">
        <v>0</v>
      </c>
      <c r="H368" s="94">
        <v>0</v>
      </c>
      <c r="I368" s="94">
        <v>15</v>
      </c>
      <c r="J368" s="94">
        <v>0</v>
      </c>
      <c r="K368" s="94">
        <v>30</v>
      </c>
      <c r="L368" s="94">
        <v>0</v>
      </c>
      <c r="M368" s="94">
        <v>0</v>
      </c>
      <c r="N368" s="93">
        <f t="shared" si="5"/>
        <v>75</v>
      </c>
      <c r="O368" s="93"/>
      <c r="P368" s="93"/>
    </row>
    <row r="369" spans="1:16" ht="15.6" hidden="1">
      <c r="A369" s="92" t="s">
        <v>2494</v>
      </c>
      <c r="B369" s="102" t="s">
        <v>2450</v>
      </c>
      <c r="C369" s="93" t="s">
        <v>286</v>
      </c>
      <c r="D369" s="93" t="s">
        <v>285</v>
      </c>
      <c r="E369" s="93">
        <v>12</v>
      </c>
      <c r="F369" s="94">
        <v>0</v>
      </c>
      <c r="G369" s="94">
        <v>0</v>
      </c>
      <c r="H369" s="94">
        <v>0</v>
      </c>
      <c r="I369" s="94">
        <v>0</v>
      </c>
      <c r="J369" s="94">
        <v>0</v>
      </c>
      <c r="K369" s="94">
        <v>0</v>
      </c>
      <c r="L369" s="94">
        <v>0</v>
      </c>
      <c r="M369" s="94">
        <v>0</v>
      </c>
      <c r="N369" s="93">
        <f t="shared" si="5"/>
        <v>12</v>
      </c>
      <c r="O369" s="93"/>
      <c r="P369" s="93"/>
    </row>
    <row r="370" spans="1:16" ht="15.6" hidden="1">
      <c r="A370" s="92" t="s">
        <v>2494</v>
      </c>
      <c r="B370" s="102" t="s">
        <v>2450</v>
      </c>
      <c r="C370" s="93" t="s">
        <v>1070</v>
      </c>
      <c r="D370" s="93" t="s">
        <v>1069</v>
      </c>
      <c r="E370" s="93">
        <v>40</v>
      </c>
      <c r="F370" s="94">
        <v>0</v>
      </c>
      <c r="G370" s="94">
        <v>0</v>
      </c>
      <c r="H370" s="94">
        <v>0</v>
      </c>
      <c r="I370" s="94">
        <v>28</v>
      </c>
      <c r="J370" s="94">
        <v>0</v>
      </c>
      <c r="K370" s="94">
        <v>0</v>
      </c>
      <c r="L370" s="94">
        <v>0</v>
      </c>
      <c r="M370" s="94">
        <v>0</v>
      </c>
      <c r="N370" s="93">
        <f t="shared" si="5"/>
        <v>68</v>
      </c>
      <c r="O370" s="93"/>
      <c r="P370" s="93"/>
    </row>
    <row r="371" spans="1:16" ht="15.6" hidden="1">
      <c r="A371" s="92" t="s">
        <v>2494</v>
      </c>
      <c r="B371" s="102" t="s">
        <v>2450</v>
      </c>
      <c r="C371" s="93" t="s">
        <v>1349</v>
      </c>
      <c r="D371" s="93" t="s">
        <v>1348</v>
      </c>
      <c r="E371" s="93">
        <v>16</v>
      </c>
      <c r="F371" s="94">
        <v>17</v>
      </c>
      <c r="G371" s="94">
        <v>0</v>
      </c>
      <c r="H371" s="94">
        <v>0</v>
      </c>
      <c r="I371" s="94">
        <v>0</v>
      </c>
      <c r="J371" s="94">
        <v>0</v>
      </c>
      <c r="K371" s="94">
        <v>0</v>
      </c>
      <c r="L371" s="94">
        <v>0</v>
      </c>
      <c r="M371" s="94">
        <v>0</v>
      </c>
      <c r="N371" s="93">
        <f t="shared" si="5"/>
        <v>33</v>
      </c>
      <c r="O371" s="93"/>
      <c r="P371" s="93"/>
    </row>
    <row r="372" spans="1:16" ht="15.6" hidden="1">
      <c r="A372" s="92" t="s">
        <v>2494</v>
      </c>
      <c r="B372" s="102" t="s">
        <v>2450</v>
      </c>
      <c r="C372" s="93" t="s">
        <v>1361</v>
      </c>
      <c r="D372" s="93" t="s">
        <v>1360</v>
      </c>
      <c r="E372" s="93">
        <v>0</v>
      </c>
      <c r="F372" s="94">
        <v>0</v>
      </c>
      <c r="G372" s="94">
        <v>0</v>
      </c>
      <c r="H372" s="94">
        <v>0</v>
      </c>
      <c r="I372" s="94">
        <v>15</v>
      </c>
      <c r="J372" s="94">
        <v>0</v>
      </c>
      <c r="K372" s="94">
        <v>30</v>
      </c>
      <c r="L372" s="94">
        <v>0</v>
      </c>
      <c r="M372" s="94">
        <v>0</v>
      </c>
      <c r="N372" s="93">
        <f t="shared" si="5"/>
        <v>45</v>
      </c>
      <c r="O372" s="93"/>
      <c r="P372" s="93"/>
    </row>
    <row r="373" spans="1:16" ht="15.6" hidden="1">
      <c r="A373" s="92" t="s">
        <v>2494</v>
      </c>
      <c r="B373" s="102" t="s">
        <v>2450</v>
      </c>
      <c r="C373" s="93" t="s">
        <v>1074</v>
      </c>
      <c r="D373" s="93" t="s">
        <v>1073</v>
      </c>
      <c r="E373" s="93">
        <v>87</v>
      </c>
      <c r="F373" s="94">
        <v>44</v>
      </c>
      <c r="G373" s="94">
        <v>0</v>
      </c>
      <c r="H373" s="94">
        <v>0</v>
      </c>
      <c r="I373" s="94">
        <v>0</v>
      </c>
      <c r="J373" s="94">
        <v>0</v>
      </c>
      <c r="K373" s="94">
        <v>0</v>
      </c>
      <c r="L373" s="94">
        <v>0</v>
      </c>
      <c r="M373" s="94">
        <v>0</v>
      </c>
      <c r="N373" s="93">
        <f t="shared" si="5"/>
        <v>131</v>
      </c>
      <c r="O373" s="93"/>
      <c r="P373" s="93"/>
    </row>
    <row r="374" spans="1:16" ht="15.6" hidden="1">
      <c r="A374" s="92" t="s">
        <v>2494</v>
      </c>
      <c r="B374" s="102" t="s">
        <v>2450</v>
      </c>
      <c r="C374" s="93" t="s">
        <v>1353</v>
      </c>
      <c r="D374" s="93" t="s">
        <v>1352</v>
      </c>
      <c r="E374" s="93">
        <v>15</v>
      </c>
      <c r="F374" s="94">
        <v>41</v>
      </c>
      <c r="G374" s="94">
        <v>0</v>
      </c>
      <c r="H374" s="94">
        <v>0</v>
      </c>
      <c r="I374" s="94">
        <v>21</v>
      </c>
      <c r="J374" s="94">
        <v>0</v>
      </c>
      <c r="K374" s="94">
        <v>0</v>
      </c>
      <c r="L374" s="94">
        <v>0</v>
      </c>
      <c r="M374" s="94">
        <v>0</v>
      </c>
      <c r="N374" s="93">
        <f t="shared" si="5"/>
        <v>77</v>
      </c>
      <c r="O374" s="93"/>
      <c r="P374" s="93"/>
    </row>
    <row r="375" spans="1:16" ht="15.6" hidden="1">
      <c r="A375" s="92" t="s">
        <v>2494</v>
      </c>
      <c r="B375" s="102" t="s">
        <v>2450</v>
      </c>
      <c r="C375" s="93" t="s">
        <v>1886</v>
      </c>
      <c r="D375" s="93" t="s">
        <v>1885</v>
      </c>
      <c r="E375" s="93">
        <v>0</v>
      </c>
      <c r="F375" s="94">
        <v>0</v>
      </c>
      <c r="G375" s="94">
        <v>0</v>
      </c>
      <c r="H375" s="94">
        <v>0</v>
      </c>
      <c r="I375" s="94">
        <v>0</v>
      </c>
      <c r="J375" s="94">
        <v>0</v>
      </c>
      <c r="K375" s="94">
        <v>0</v>
      </c>
      <c r="L375" s="94">
        <v>0</v>
      </c>
      <c r="M375" s="94">
        <v>60</v>
      </c>
      <c r="N375" s="93">
        <f t="shared" si="5"/>
        <v>60</v>
      </c>
      <c r="O375" s="93"/>
      <c r="P375" s="93"/>
    </row>
    <row r="376" spans="1:16" ht="15.6" hidden="1">
      <c r="A376" s="92" t="s">
        <v>2494</v>
      </c>
      <c r="B376" s="102" t="s">
        <v>2450</v>
      </c>
      <c r="C376" s="93" t="s">
        <v>1881</v>
      </c>
      <c r="D376" s="93" t="s">
        <v>1880</v>
      </c>
      <c r="E376" s="93">
        <v>0</v>
      </c>
      <c r="F376" s="94">
        <v>0</v>
      </c>
      <c r="G376" s="94">
        <v>0</v>
      </c>
      <c r="H376" s="94">
        <v>0</v>
      </c>
      <c r="I376" s="94">
        <v>0</v>
      </c>
      <c r="J376" s="94">
        <v>0</v>
      </c>
      <c r="K376" s="94">
        <v>0</v>
      </c>
      <c r="L376" s="94">
        <v>0</v>
      </c>
      <c r="M376" s="94">
        <v>30</v>
      </c>
      <c r="N376" s="93">
        <f t="shared" si="5"/>
        <v>30</v>
      </c>
      <c r="O376" s="93"/>
      <c r="P376" s="93"/>
    </row>
    <row r="377" spans="1:16" ht="15.6" hidden="1">
      <c r="A377" s="92" t="s">
        <v>2494</v>
      </c>
      <c r="B377" s="102" t="s">
        <v>2450</v>
      </c>
      <c r="C377" s="93" t="s">
        <v>1877</v>
      </c>
      <c r="D377" s="93" t="s">
        <v>1876</v>
      </c>
      <c r="E377" s="93">
        <v>0</v>
      </c>
      <c r="F377" s="94">
        <v>0</v>
      </c>
      <c r="G377" s="94">
        <v>0</v>
      </c>
      <c r="H377" s="94">
        <v>0</v>
      </c>
      <c r="I377" s="94">
        <v>0</v>
      </c>
      <c r="J377" s="94">
        <v>0</v>
      </c>
      <c r="K377" s="94">
        <v>0</v>
      </c>
      <c r="L377" s="94">
        <v>0</v>
      </c>
      <c r="M377" s="94">
        <v>30</v>
      </c>
      <c r="N377" s="93">
        <f t="shared" si="5"/>
        <v>30</v>
      </c>
      <c r="O377" s="93"/>
      <c r="P377" s="93"/>
    </row>
    <row r="378" spans="1:16" ht="15.6" hidden="1">
      <c r="A378" s="92" t="s">
        <v>2494</v>
      </c>
      <c r="B378" s="102" t="s">
        <v>2450</v>
      </c>
      <c r="C378" s="93" t="s">
        <v>1867</v>
      </c>
      <c r="D378" s="93" t="s">
        <v>1866</v>
      </c>
      <c r="E378" s="93">
        <v>0</v>
      </c>
      <c r="F378" s="94">
        <v>0</v>
      </c>
      <c r="G378" s="94">
        <v>0</v>
      </c>
      <c r="H378" s="94">
        <v>0</v>
      </c>
      <c r="I378" s="94">
        <v>0</v>
      </c>
      <c r="J378" s="94">
        <v>0</v>
      </c>
      <c r="K378" s="94">
        <v>0</v>
      </c>
      <c r="L378" s="94">
        <v>0</v>
      </c>
      <c r="M378" s="94">
        <v>15</v>
      </c>
      <c r="N378" s="93">
        <f t="shared" si="5"/>
        <v>15</v>
      </c>
      <c r="O378" s="93"/>
      <c r="P378" s="93"/>
    </row>
    <row r="379" spans="1:16" ht="15.6" hidden="1">
      <c r="A379" s="92" t="s">
        <v>2494</v>
      </c>
      <c r="B379" s="102" t="s">
        <v>2450</v>
      </c>
      <c r="C379" s="93" t="s">
        <v>1285</v>
      </c>
      <c r="D379" s="93" t="s">
        <v>1284</v>
      </c>
      <c r="E379" s="93">
        <v>132</v>
      </c>
      <c r="F379" s="94">
        <v>55</v>
      </c>
      <c r="G379" s="94">
        <v>0</v>
      </c>
      <c r="H379" s="94">
        <v>0</v>
      </c>
      <c r="I379" s="94">
        <v>0</v>
      </c>
      <c r="J379" s="94">
        <v>0</v>
      </c>
      <c r="K379" s="94">
        <v>0</v>
      </c>
      <c r="L379" s="94">
        <v>0</v>
      </c>
      <c r="M379" s="94">
        <v>0</v>
      </c>
      <c r="N379" s="93">
        <f t="shared" si="5"/>
        <v>187</v>
      </c>
      <c r="O379" s="93"/>
      <c r="P379" s="93"/>
    </row>
    <row r="380" spans="1:16" ht="15.6" hidden="1">
      <c r="A380" s="92" t="s">
        <v>2494</v>
      </c>
      <c r="B380" s="102" t="s">
        <v>2450</v>
      </c>
      <c r="C380" s="93" t="s">
        <v>1298</v>
      </c>
      <c r="D380" s="93" t="s">
        <v>1297</v>
      </c>
      <c r="E380" s="93">
        <v>50</v>
      </c>
      <c r="F380" s="94">
        <v>0</v>
      </c>
      <c r="G380" s="94">
        <v>0</v>
      </c>
      <c r="H380" s="94">
        <v>0</v>
      </c>
      <c r="I380" s="94">
        <v>0</v>
      </c>
      <c r="J380" s="94">
        <v>0</v>
      </c>
      <c r="K380" s="94">
        <v>0</v>
      </c>
      <c r="L380" s="94">
        <v>0</v>
      </c>
      <c r="M380" s="94">
        <v>0</v>
      </c>
      <c r="N380" s="93">
        <f t="shared" si="5"/>
        <v>50</v>
      </c>
      <c r="O380" s="93"/>
      <c r="P380" s="93"/>
    </row>
    <row r="381" spans="1:16" ht="15.6" hidden="1">
      <c r="A381" s="92" t="s">
        <v>2494</v>
      </c>
      <c r="B381" s="102" t="s">
        <v>2450</v>
      </c>
      <c r="C381" s="93" t="s">
        <v>1304</v>
      </c>
      <c r="D381" s="93" t="s">
        <v>1303</v>
      </c>
      <c r="E381" s="93">
        <v>0</v>
      </c>
      <c r="F381" s="94">
        <v>70</v>
      </c>
      <c r="G381" s="94">
        <v>0</v>
      </c>
      <c r="H381" s="94">
        <v>0</v>
      </c>
      <c r="I381" s="94">
        <v>30</v>
      </c>
      <c r="J381" s="94">
        <v>0</v>
      </c>
      <c r="K381" s="94">
        <v>0</v>
      </c>
      <c r="L381" s="94">
        <v>0</v>
      </c>
      <c r="M381" s="94">
        <v>0</v>
      </c>
      <c r="N381" s="93">
        <f t="shared" si="5"/>
        <v>100</v>
      </c>
      <c r="O381" s="93"/>
      <c r="P381" s="93"/>
    </row>
    <row r="382" spans="1:16" ht="15.6" hidden="1">
      <c r="A382" s="92" t="s">
        <v>2494</v>
      </c>
      <c r="B382" s="102" t="s">
        <v>2450</v>
      </c>
      <c r="C382" s="93" t="s">
        <v>1903</v>
      </c>
      <c r="D382" s="93" t="s">
        <v>1902</v>
      </c>
      <c r="E382" s="93">
        <v>0</v>
      </c>
      <c r="F382" s="94">
        <v>0</v>
      </c>
      <c r="G382" s="94">
        <v>0</v>
      </c>
      <c r="H382" s="94">
        <v>0</v>
      </c>
      <c r="I382" s="94">
        <v>0</v>
      </c>
      <c r="J382" s="94">
        <v>0</v>
      </c>
      <c r="K382" s="94">
        <v>0</v>
      </c>
      <c r="L382" s="94">
        <v>0</v>
      </c>
      <c r="M382" s="94">
        <v>30</v>
      </c>
      <c r="N382" s="93">
        <f t="shared" si="5"/>
        <v>30</v>
      </c>
      <c r="O382" s="93"/>
      <c r="P382" s="93"/>
    </row>
    <row r="383" spans="1:16" ht="15.6" hidden="1">
      <c r="A383" s="92" t="s">
        <v>2494</v>
      </c>
      <c r="B383" s="102" t="s">
        <v>2450</v>
      </c>
      <c r="C383" s="93" t="s">
        <v>1898</v>
      </c>
      <c r="D383" s="93" t="s">
        <v>1897</v>
      </c>
      <c r="E383" s="93">
        <v>0</v>
      </c>
      <c r="F383" s="94">
        <v>0</v>
      </c>
      <c r="G383" s="94">
        <v>0</v>
      </c>
      <c r="H383" s="94">
        <v>0</v>
      </c>
      <c r="I383" s="94">
        <v>0</v>
      </c>
      <c r="J383" s="94">
        <v>0</v>
      </c>
      <c r="K383" s="94">
        <v>0</v>
      </c>
      <c r="L383" s="94">
        <v>0</v>
      </c>
      <c r="M383" s="94">
        <v>15</v>
      </c>
      <c r="N383" s="93">
        <f t="shared" si="5"/>
        <v>15</v>
      </c>
      <c r="O383" s="93"/>
      <c r="P383" s="93"/>
    </row>
    <row r="384" spans="1:16" ht="15.6" hidden="1">
      <c r="A384" s="92" t="s">
        <v>2494</v>
      </c>
      <c r="B384" s="102" t="s">
        <v>2450</v>
      </c>
      <c r="C384" s="93" t="s">
        <v>1895</v>
      </c>
      <c r="D384" s="93" t="s">
        <v>1894</v>
      </c>
      <c r="E384" s="93">
        <v>0</v>
      </c>
      <c r="F384" s="94">
        <v>0</v>
      </c>
      <c r="G384" s="94">
        <v>0</v>
      </c>
      <c r="H384" s="94">
        <v>0</v>
      </c>
      <c r="I384" s="94">
        <v>0</v>
      </c>
      <c r="J384" s="94">
        <v>0</v>
      </c>
      <c r="K384" s="94">
        <v>0</v>
      </c>
      <c r="L384" s="94">
        <v>0</v>
      </c>
      <c r="M384" s="94">
        <v>30</v>
      </c>
      <c r="N384" s="93">
        <f t="shared" si="5"/>
        <v>30</v>
      </c>
      <c r="O384" s="93"/>
      <c r="P384" s="93"/>
    </row>
    <row r="385" spans="1:16" ht="15.6" hidden="1">
      <c r="A385" s="92" t="s">
        <v>2494</v>
      </c>
      <c r="B385" s="102" t="s">
        <v>2450</v>
      </c>
      <c r="C385" s="93" t="s">
        <v>1889</v>
      </c>
      <c r="D385" s="93" t="s">
        <v>1888</v>
      </c>
      <c r="E385" s="93">
        <v>0</v>
      </c>
      <c r="F385" s="94">
        <v>0</v>
      </c>
      <c r="G385" s="94">
        <v>0</v>
      </c>
      <c r="H385" s="94">
        <v>0</v>
      </c>
      <c r="I385" s="94">
        <v>0</v>
      </c>
      <c r="J385" s="94">
        <v>0</v>
      </c>
      <c r="K385" s="94">
        <v>0</v>
      </c>
      <c r="L385" s="94">
        <v>0</v>
      </c>
      <c r="M385" s="94">
        <v>15</v>
      </c>
      <c r="N385" s="93">
        <f t="shared" si="5"/>
        <v>15</v>
      </c>
      <c r="O385" s="93"/>
      <c r="P385" s="93"/>
    </row>
    <row r="386" spans="1:16" ht="15.6" hidden="1">
      <c r="A386" s="92" t="s">
        <v>2494</v>
      </c>
      <c r="B386" s="102" t="s">
        <v>2450</v>
      </c>
      <c r="C386" s="93" t="s">
        <v>1274</v>
      </c>
      <c r="D386" s="93" t="s">
        <v>1273</v>
      </c>
      <c r="E386" s="93">
        <v>60</v>
      </c>
      <c r="F386" s="94">
        <v>0</v>
      </c>
      <c r="G386" s="94">
        <v>0</v>
      </c>
      <c r="H386" s="94">
        <v>0</v>
      </c>
      <c r="I386" s="94">
        <v>0</v>
      </c>
      <c r="J386" s="94">
        <v>0</v>
      </c>
      <c r="K386" s="94">
        <v>0</v>
      </c>
      <c r="L386" s="94">
        <v>0</v>
      </c>
      <c r="M386" s="94">
        <v>0</v>
      </c>
      <c r="N386" s="93">
        <f t="shared" si="5"/>
        <v>60</v>
      </c>
      <c r="O386" s="93"/>
      <c r="P386" s="93"/>
    </row>
    <row r="387" spans="1:16" ht="15.6" hidden="1">
      <c r="A387" s="92" t="s">
        <v>2494</v>
      </c>
      <c r="B387" s="92" t="s">
        <v>2522</v>
      </c>
      <c r="C387" s="93" t="s">
        <v>648</v>
      </c>
      <c r="D387" s="93" t="s">
        <v>647</v>
      </c>
      <c r="E387" s="93">
        <v>414</v>
      </c>
      <c r="F387" s="94">
        <v>16</v>
      </c>
      <c r="G387" s="94">
        <v>0</v>
      </c>
      <c r="H387" s="94">
        <v>0</v>
      </c>
      <c r="I387" s="94">
        <v>0</v>
      </c>
      <c r="J387" s="94">
        <v>0</v>
      </c>
      <c r="K387" s="94">
        <v>0</v>
      </c>
      <c r="L387" s="94">
        <v>0</v>
      </c>
      <c r="M387" s="94">
        <v>0</v>
      </c>
      <c r="N387" s="93">
        <f t="shared" ref="N387:N407" si="6">SUM(E387:M387)</f>
        <v>430</v>
      </c>
      <c r="O387" s="93"/>
      <c r="P387" s="93"/>
    </row>
    <row r="388" spans="1:16" ht="15.6" hidden="1">
      <c r="A388" s="92" t="s">
        <v>2494</v>
      </c>
      <c r="B388" s="92" t="s">
        <v>2522</v>
      </c>
      <c r="C388" s="93" t="s">
        <v>2611</v>
      </c>
      <c r="D388" s="93" t="s">
        <v>2612</v>
      </c>
      <c r="E388" s="93">
        <v>903</v>
      </c>
      <c r="F388" s="94">
        <v>7</v>
      </c>
      <c r="G388" s="94">
        <v>0</v>
      </c>
      <c r="H388" s="94">
        <v>0</v>
      </c>
      <c r="I388" s="94">
        <v>0</v>
      </c>
      <c r="J388" s="94">
        <v>0</v>
      </c>
      <c r="K388" s="94">
        <v>0</v>
      </c>
      <c r="L388" s="94">
        <v>0</v>
      </c>
      <c r="M388" s="94">
        <v>0</v>
      </c>
      <c r="N388" s="93">
        <f t="shared" si="6"/>
        <v>910</v>
      </c>
      <c r="O388" s="93"/>
      <c r="P388" s="93"/>
    </row>
    <row r="389" spans="1:16" ht="15.6" hidden="1">
      <c r="A389" s="92" t="s">
        <v>2494</v>
      </c>
      <c r="B389" s="92" t="s">
        <v>2522</v>
      </c>
      <c r="C389" s="93" t="s">
        <v>666</v>
      </c>
      <c r="D389" s="93" t="s">
        <v>665</v>
      </c>
      <c r="E389" s="93">
        <v>264</v>
      </c>
      <c r="F389" s="94">
        <v>43</v>
      </c>
      <c r="G389" s="94">
        <v>0</v>
      </c>
      <c r="H389" s="94">
        <v>0</v>
      </c>
      <c r="I389" s="94">
        <v>0</v>
      </c>
      <c r="J389" s="94">
        <v>0</v>
      </c>
      <c r="K389" s="94">
        <v>0</v>
      </c>
      <c r="L389" s="94">
        <v>0</v>
      </c>
      <c r="M389" s="94">
        <v>0</v>
      </c>
      <c r="N389" s="93">
        <f t="shared" si="6"/>
        <v>307</v>
      </c>
      <c r="O389" s="93"/>
      <c r="P389" s="93"/>
    </row>
    <row r="390" spans="1:16" ht="15.6" hidden="1">
      <c r="A390" s="92" t="s">
        <v>2494</v>
      </c>
      <c r="B390" s="92" t="s">
        <v>2522</v>
      </c>
      <c r="C390" s="93" t="s">
        <v>2613</v>
      </c>
      <c r="D390" s="93" t="s">
        <v>2614</v>
      </c>
      <c r="E390" s="93">
        <v>615</v>
      </c>
      <c r="F390" s="94">
        <v>1</v>
      </c>
      <c r="G390" s="94">
        <v>0</v>
      </c>
      <c r="H390" s="94">
        <v>0</v>
      </c>
      <c r="I390" s="94">
        <v>0</v>
      </c>
      <c r="J390" s="94">
        <v>0</v>
      </c>
      <c r="K390" s="94">
        <v>0</v>
      </c>
      <c r="L390" s="94">
        <v>0</v>
      </c>
      <c r="M390" s="94">
        <v>0</v>
      </c>
      <c r="N390" s="93">
        <f t="shared" si="6"/>
        <v>616</v>
      </c>
      <c r="O390" s="93"/>
      <c r="P390" s="93"/>
    </row>
    <row r="391" spans="1:16" ht="15.6" hidden="1">
      <c r="A391" s="92" t="s">
        <v>2494</v>
      </c>
      <c r="B391" s="92" t="s">
        <v>2522</v>
      </c>
      <c r="C391" s="93" t="s">
        <v>662</v>
      </c>
      <c r="D391" s="93" t="s">
        <v>661</v>
      </c>
      <c r="E391" s="93">
        <v>16</v>
      </c>
      <c r="F391" s="94">
        <v>0</v>
      </c>
      <c r="G391" s="94">
        <v>0</v>
      </c>
      <c r="H391" s="94">
        <v>0</v>
      </c>
      <c r="I391" s="94">
        <v>520</v>
      </c>
      <c r="J391" s="94">
        <v>0</v>
      </c>
      <c r="K391" s="94">
        <v>0</v>
      </c>
      <c r="L391" s="94">
        <v>0</v>
      </c>
      <c r="M391" s="94">
        <v>0</v>
      </c>
      <c r="N391" s="93">
        <f t="shared" si="6"/>
        <v>536</v>
      </c>
      <c r="O391" s="93"/>
      <c r="P391" s="93"/>
    </row>
    <row r="392" spans="1:16" ht="15.6" hidden="1">
      <c r="A392" s="92" t="s">
        <v>2494</v>
      </c>
      <c r="B392" s="92" t="s">
        <v>2522</v>
      </c>
      <c r="C392" s="93" t="s">
        <v>2615</v>
      </c>
      <c r="D392" s="93" t="s">
        <v>2616</v>
      </c>
      <c r="E392" s="93">
        <v>429</v>
      </c>
      <c r="F392" s="94">
        <v>4</v>
      </c>
      <c r="G392" s="94">
        <v>0</v>
      </c>
      <c r="H392" s="94">
        <v>0</v>
      </c>
      <c r="I392" s="94">
        <v>0</v>
      </c>
      <c r="J392" s="94">
        <v>0</v>
      </c>
      <c r="K392" s="94">
        <v>0</v>
      </c>
      <c r="L392" s="94">
        <v>0</v>
      </c>
      <c r="M392" s="94">
        <v>0</v>
      </c>
      <c r="N392" s="93">
        <f t="shared" si="6"/>
        <v>433</v>
      </c>
      <c r="O392" s="93"/>
      <c r="P392" s="93"/>
    </row>
    <row r="393" spans="1:16" ht="15.6" hidden="1">
      <c r="A393" s="92" t="s">
        <v>2494</v>
      </c>
      <c r="B393" s="92" t="s">
        <v>2522</v>
      </c>
      <c r="C393" s="93" t="s">
        <v>2617</v>
      </c>
      <c r="D393" s="93" t="s">
        <v>2618</v>
      </c>
      <c r="E393" s="93">
        <v>177</v>
      </c>
      <c r="F393" s="94">
        <v>0</v>
      </c>
      <c r="G393" s="94">
        <v>0</v>
      </c>
      <c r="H393" s="94">
        <v>0</v>
      </c>
      <c r="I393" s="94">
        <v>0</v>
      </c>
      <c r="J393" s="94">
        <v>0</v>
      </c>
      <c r="K393" s="94">
        <v>0</v>
      </c>
      <c r="L393" s="94">
        <v>0</v>
      </c>
      <c r="M393" s="94">
        <v>0</v>
      </c>
      <c r="N393" s="93">
        <f t="shared" si="6"/>
        <v>177</v>
      </c>
      <c r="O393" s="93"/>
      <c r="P393" s="93"/>
    </row>
    <row r="394" spans="1:16" ht="15.6" hidden="1">
      <c r="A394" s="92" t="s">
        <v>2494</v>
      </c>
      <c r="B394" s="92" t="s">
        <v>2522</v>
      </c>
      <c r="C394" s="93" t="s">
        <v>2619</v>
      </c>
      <c r="D394" s="93" t="s">
        <v>2620</v>
      </c>
      <c r="E394" s="93">
        <v>293</v>
      </c>
      <c r="F394" s="94">
        <v>4</v>
      </c>
      <c r="G394" s="94">
        <v>0</v>
      </c>
      <c r="H394" s="94">
        <v>0</v>
      </c>
      <c r="I394" s="94">
        <v>0</v>
      </c>
      <c r="J394" s="94">
        <v>0</v>
      </c>
      <c r="K394" s="94">
        <v>0</v>
      </c>
      <c r="L394" s="94">
        <v>0</v>
      </c>
      <c r="M394" s="94">
        <v>0</v>
      </c>
      <c r="N394" s="93">
        <f t="shared" si="6"/>
        <v>297</v>
      </c>
      <c r="O394" s="93"/>
      <c r="P394" s="93"/>
    </row>
    <row r="395" spans="1:16" ht="15.6" hidden="1">
      <c r="A395" s="92" t="s">
        <v>2494</v>
      </c>
      <c r="B395" s="92" t="s">
        <v>2522</v>
      </c>
      <c r="C395" s="93" t="s">
        <v>670</v>
      </c>
      <c r="D395" s="93" t="s">
        <v>669</v>
      </c>
      <c r="E395" s="93">
        <v>94</v>
      </c>
      <c r="F395" s="94">
        <v>4</v>
      </c>
      <c r="G395" s="94">
        <v>0</v>
      </c>
      <c r="H395" s="94">
        <v>0</v>
      </c>
      <c r="I395" s="94">
        <v>120</v>
      </c>
      <c r="J395" s="94">
        <v>0</v>
      </c>
      <c r="K395" s="94">
        <v>0</v>
      </c>
      <c r="L395" s="94">
        <v>0</v>
      </c>
      <c r="M395" s="94">
        <v>0</v>
      </c>
      <c r="N395" s="93">
        <f t="shared" si="6"/>
        <v>218</v>
      </c>
      <c r="O395" s="93"/>
      <c r="P395" s="93"/>
    </row>
    <row r="396" spans="1:16" ht="15.6" hidden="1">
      <c r="A396" s="92" t="s">
        <v>2494</v>
      </c>
      <c r="B396" s="92" t="s">
        <v>2522</v>
      </c>
      <c r="C396" s="93" t="s">
        <v>673</v>
      </c>
      <c r="D396" s="93" t="s">
        <v>672</v>
      </c>
      <c r="E396" s="93">
        <v>135</v>
      </c>
      <c r="F396" s="94">
        <v>174</v>
      </c>
      <c r="G396" s="94">
        <v>0</v>
      </c>
      <c r="H396" s="94">
        <v>0</v>
      </c>
      <c r="I396" s="94">
        <v>0</v>
      </c>
      <c r="J396" s="94">
        <v>64</v>
      </c>
      <c r="K396" s="94">
        <v>0</v>
      </c>
      <c r="L396" s="94">
        <v>0</v>
      </c>
      <c r="M396" s="94">
        <v>99</v>
      </c>
      <c r="N396" s="93">
        <f t="shared" si="6"/>
        <v>472</v>
      </c>
      <c r="O396" s="93"/>
      <c r="P396" s="93"/>
    </row>
    <row r="397" spans="1:16" ht="15.6" hidden="1">
      <c r="A397" s="92" t="s">
        <v>2494</v>
      </c>
      <c r="B397" s="92" t="s">
        <v>2522</v>
      </c>
      <c r="C397" s="93" t="s">
        <v>1510</v>
      </c>
      <c r="D397" s="93" t="s">
        <v>1509</v>
      </c>
      <c r="E397" s="93">
        <v>0</v>
      </c>
      <c r="F397" s="94">
        <v>0</v>
      </c>
      <c r="G397" s="94">
        <v>0</v>
      </c>
      <c r="H397" s="94">
        <v>0</v>
      </c>
      <c r="I397" s="94">
        <v>0</v>
      </c>
      <c r="J397" s="94">
        <v>0</v>
      </c>
      <c r="K397" s="94">
        <v>0</v>
      </c>
      <c r="L397" s="94">
        <v>0</v>
      </c>
      <c r="M397" s="94">
        <v>107</v>
      </c>
      <c r="N397" s="93">
        <f t="shared" si="6"/>
        <v>107</v>
      </c>
      <c r="O397" s="93"/>
      <c r="P397" s="93"/>
    </row>
    <row r="398" spans="1:16" ht="15.6" hidden="1">
      <c r="A398" s="92" t="s">
        <v>2494</v>
      </c>
      <c r="B398" s="92" t="s">
        <v>2522</v>
      </c>
      <c r="C398" s="93" t="s">
        <v>681</v>
      </c>
      <c r="D398" s="93" t="s">
        <v>680</v>
      </c>
      <c r="E398" s="93">
        <v>54</v>
      </c>
      <c r="F398" s="94">
        <v>146</v>
      </c>
      <c r="G398" s="94">
        <v>0</v>
      </c>
      <c r="H398" s="94">
        <v>0</v>
      </c>
      <c r="I398" s="94">
        <v>0</v>
      </c>
      <c r="J398" s="94">
        <v>400</v>
      </c>
      <c r="K398" s="94">
        <v>0</v>
      </c>
      <c r="L398" s="94">
        <v>0</v>
      </c>
      <c r="M398" s="94">
        <v>450</v>
      </c>
      <c r="N398" s="93">
        <f t="shared" si="6"/>
        <v>1050</v>
      </c>
      <c r="O398" s="93"/>
      <c r="P398" s="93"/>
    </row>
    <row r="399" spans="1:16" ht="15.6" hidden="1">
      <c r="A399" s="92" t="s">
        <v>2494</v>
      </c>
      <c r="B399" s="92" t="s">
        <v>2522</v>
      </c>
      <c r="C399" s="93" t="s">
        <v>1517</v>
      </c>
      <c r="D399" s="93" t="s">
        <v>1516</v>
      </c>
      <c r="E399" s="93">
        <v>0</v>
      </c>
      <c r="F399" s="94">
        <v>0</v>
      </c>
      <c r="G399" s="94">
        <v>0</v>
      </c>
      <c r="H399" s="94">
        <v>0</v>
      </c>
      <c r="I399" s="94">
        <v>0</v>
      </c>
      <c r="J399" s="94">
        <v>0</v>
      </c>
      <c r="K399" s="94">
        <v>0</v>
      </c>
      <c r="L399" s="94">
        <v>0</v>
      </c>
      <c r="M399" s="94">
        <v>252</v>
      </c>
      <c r="N399" s="93">
        <f t="shared" si="6"/>
        <v>252</v>
      </c>
      <c r="O399" s="93"/>
      <c r="P399" s="93"/>
    </row>
    <row r="400" spans="1:16" ht="15.6" hidden="1">
      <c r="A400" s="92" t="s">
        <v>2494</v>
      </c>
      <c r="B400" s="92" t="s">
        <v>2522</v>
      </c>
      <c r="C400" s="93" t="s">
        <v>688</v>
      </c>
      <c r="D400" s="93" t="s">
        <v>687</v>
      </c>
      <c r="E400" s="93">
        <v>37</v>
      </c>
      <c r="F400" s="94">
        <v>12</v>
      </c>
      <c r="G400" s="94">
        <v>0</v>
      </c>
      <c r="H400" s="94">
        <v>0</v>
      </c>
      <c r="I400" s="94">
        <v>0</v>
      </c>
      <c r="J400" s="94">
        <v>0</v>
      </c>
      <c r="K400" s="94">
        <v>0</v>
      </c>
      <c r="L400" s="94">
        <v>0</v>
      </c>
      <c r="M400" s="94">
        <v>0</v>
      </c>
      <c r="N400" s="93">
        <f t="shared" si="6"/>
        <v>49</v>
      </c>
      <c r="O400" s="93"/>
      <c r="P400" s="93"/>
    </row>
    <row r="401" spans="1:16" ht="15.6" hidden="1">
      <c r="A401" s="92" t="s">
        <v>2494</v>
      </c>
      <c r="B401" s="92" t="s">
        <v>2522</v>
      </c>
      <c r="C401" s="93" t="s">
        <v>678</v>
      </c>
      <c r="D401" s="93" t="s">
        <v>677</v>
      </c>
      <c r="E401" s="93">
        <v>173</v>
      </c>
      <c r="F401" s="94">
        <v>526</v>
      </c>
      <c r="G401" s="94">
        <v>0</v>
      </c>
      <c r="H401" s="94">
        <v>0</v>
      </c>
      <c r="I401" s="94">
        <v>0</v>
      </c>
      <c r="J401" s="94">
        <v>702</v>
      </c>
      <c r="K401" s="94">
        <v>0</v>
      </c>
      <c r="L401" s="94">
        <v>64</v>
      </c>
      <c r="M401" s="94">
        <v>478</v>
      </c>
      <c r="N401" s="93">
        <f t="shared" si="6"/>
        <v>1943</v>
      </c>
      <c r="O401" s="93"/>
      <c r="P401" s="93"/>
    </row>
    <row r="402" spans="1:16" ht="15.6" hidden="1">
      <c r="A402" s="92" t="s">
        <v>2494</v>
      </c>
      <c r="B402" s="92" t="s">
        <v>2522</v>
      </c>
      <c r="C402" s="93" t="s">
        <v>1512</v>
      </c>
      <c r="D402" s="93" t="s">
        <v>1511</v>
      </c>
      <c r="E402" s="93">
        <v>0</v>
      </c>
      <c r="F402" s="94">
        <v>0</v>
      </c>
      <c r="G402" s="94">
        <v>0</v>
      </c>
      <c r="H402" s="94">
        <v>0</v>
      </c>
      <c r="I402" s="94">
        <v>0</v>
      </c>
      <c r="J402" s="94">
        <v>0</v>
      </c>
      <c r="K402" s="94">
        <v>0</v>
      </c>
      <c r="L402" s="94">
        <v>0</v>
      </c>
      <c r="M402" s="94">
        <v>252</v>
      </c>
      <c r="N402" s="93">
        <f t="shared" si="6"/>
        <v>252</v>
      </c>
      <c r="O402" s="93"/>
      <c r="P402" s="93"/>
    </row>
    <row r="403" spans="1:16" ht="15.6" hidden="1">
      <c r="A403" s="92" t="s">
        <v>2494</v>
      </c>
      <c r="B403" s="92" t="s">
        <v>2522</v>
      </c>
      <c r="C403" s="93" t="s">
        <v>686</v>
      </c>
      <c r="D403" s="93" t="s">
        <v>685</v>
      </c>
      <c r="E403" s="93">
        <v>0</v>
      </c>
      <c r="F403" s="94">
        <v>53</v>
      </c>
      <c r="G403" s="94">
        <v>0</v>
      </c>
      <c r="H403" s="94">
        <v>0</v>
      </c>
      <c r="I403" s="94">
        <v>0</v>
      </c>
      <c r="J403" s="94">
        <v>46</v>
      </c>
      <c r="K403" s="94">
        <v>0</v>
      </c>
      <c r="L403" s="94">
        <v>0</v>
      </c>
      <c r="M403" s="94">
        <v>0</v>
      </c>
      <c r="N403" s="93">
        <f t="shared" si="6"/>
        <v>99</v>
      </c>
      <c r="O403" s="93"/>
      <c r="P403" s="93"/>
    </row>
    <row r="404" spans="1:16" ht="15.6" hidden="1">
      <c r="A404" s="92" t="s">
        <v>2494</v>
      </c>
      <c r="B404" s="92" t="s">
        <v>2522</v>
      </c>
      <c r="C404" s="93" t="s">
        <v>683</v>
      </c>
      <c r="D404" s="93" t="s">
        <v>682</v>
      </c>
      <c r="E404" s="93">
        <v>45</v>
      </c>
      <c r="F404" s="94">
        <v>81</v>
      </c>
      <c r="G404" s="94">
        <v>0</v>
      </c>
      <c r="H404" s="94">
        <v>0</v>
      </c>
      <c r="I404" s="94">
        <v>0</v>
      </c>
      <c r="J404" s="94">
        <v>162</v>
      </c>
      <c r="K404" s="94">
        <v>0</v>
      </c>
      <c r="L404" s="94">
        <v>0</v>
      </c>
      <c r="M404" s="94">
        <v>0</v>
      </c>
      <c r="N404" s="93">
        <f t="shared" si="6"/>
        <v>288</v>
      </c>
      <c r="O404" s="93"/>
      <c r="P404" s="93"/>
    </row>
    <row r="405" spans="1:16" ht="15.6" hidden="1">
      <c r="A405" s="92" t="s">
        <v>2494</v>
      </c>
      <c r="B405" s="92" t="s">
        <v>2522</v>
      </c>
      <c r="C405" s="93" t="s">
        <v>1521</v>
      </c>
      <c r="D405" s="93" t="s">
        <v>1520</v>
      </c>
      <c r="E405" s="93">
        <v>0</v>
      </c>
      <c r="F405" s="94">
        <v>0</v>
      </c>
      <c r="G405" s="94">
        <v>0</v>
      </c>
      <c r="H405" s="94">
        <v>0</v>
      </c>
      <c r="I405" s="94">
        <v>0</v>
      </c>
      <c r="J405" s="94">
        <v>0</v>
      </c>
      <c r="K405" s="94">
        <v>0</v>
      </c>
      <c r="L405" s="94">
        <v>0</v>
      </c>
      <c r="M405" s="94">
        <v>450</v>
      </c>
      <c r="N405" s="93">
        <f t="shared" si="6"/>
        <v>450</v>
      </c>
      <c r="O405" s="93"/>
      <c r="P405" s="93"/>
    </row>
    <row r="406" spans="1:16" ht="15.6" hidden="1">
      <c r="A406" s="92" t="s">
        <v>2494</v>
      </c>
      <c r="B406" s="92" t="s">
        <v>2522</v>
      </c>
      <c r="C406" s="93" t="s">
        <v>690</v>
      </c>
      <c r="D406" s="93" t="s">
        <v>689</v>
      </c>
      <c r="E406" s="93">
        <v>27</v>
      </c>
      <c r="F406" s="94">
        <v>0</v>
      </c>
      <c r="G406" s="94">
        <v>0</v>
      </c>
      <c r="H406" s="94">
        <v>0</v>
      </c>
      <c r="I406" s="94">
        <v>0</v>
      </c>
      <c r="J406" s="94">
        <v>72</v>
      </c>
      <c r="K406" s="94">
        <v>0</v>
      </c>
      <c r="L406" s="94">
        <v>0</v>
      </c>
      <c r="M406" s="94">
        <v>132</v>
      </c>
      <c r="N406" s="93">
        <f t="shared" si="6"/>
        <v>231</v>
      </c>
      <c r="O406" s="93"/>
      <c r="P406" s="93"/>
    </row>
    <row r="407" spans="1:16" ht="15.6" hidden="1">
      <c r="A407" s="92" t="s">
        <v>2494</v>
      </c>
      <c r="B407" s="92" t="s">
        <v>2522</v>
      </c>
      <c r="C407" s="93" t="s">
        <v>1525</v>
      </c>
      <c r="D407" s="93" t="s">
        <v>1524</v>
      </c>
      <c r="E407" s="93">
        <v>0</v>
      </c>
      <c r="F407" s="94">
        <v>0</v>
      </c>
      <c r="G407" s="94">
        <v>0</v>
      </c>
      <c r="H407" s="94">
        <v>0</v>
      </c>
      <c r="I407" s="94">
        <v>0</v>
      </c>
      <c r="J407" s="94">
        <v>0</v>
      </c>
      <c r="K407" s="94">
        <v>0</v>
      </c>
      <c r="L407" s="94">
        <v>0</v>
      </c>
      <c r="M407" s="94">
        <v>180</v>
      </c>
      <c r="N407" s="93">
        <f t="shared" si="6"/>
        <v>180</v>
      </c>
      <c r="O407" s="93"/>
      <c r="P407" s="93"/>
    </row>
  </sheetData>
  <autoFilter ref="A2:P407" xr:uid="{E2FB293D-5FAF-4928-9D80-E056EE65D472}">
    <filterColumn colId="0">
      <filters>
        <filter val="PF-DESKTOP_COMMERCIAL"/>
      </filters>
    </filterColumn>
  </autoFilter>
  <mergeCells count="1">
    <mergeCell ref="F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4D4D1-E138-4CCA-86E5-8B6344E900AC}">
  <dimension ref="B2:B119"/>
  <sheetViews>
    <sheetView workbookViewId="0">
      <selection activeCell="B82" sqref="B82"/>
    </sheetView>
  </sheetViews>
  <sheetFormatPr defaultRowHeight="14.4"/>
  <cols>
    <col min="2" max="2" width="18.33203125" bestFit="1" customWidth="1"/>
  </cols>
  <sheetData>
    <row r="2" spans="2:2">
      <c r="B2" t="s">
        <v>1528</v>
      </c>
    </row>
    <row r="3" spans="2:2">
      <c r="B3" t="s">
        <v>383</v>
      </c>
    </row>
    <row r="4" spans="2:2">
      <c r="B4" t="s">
        <v>414</v>
      </c>
    </row>
    <row r="5" spans="2:2">
      <c r="B5" t="s">
        <v>418</v>
      </c>
    </row>
    <row r="6" spans="2:2">
      <c r="B6" t="s">
        <v>420</v>
      </c>
    </row>
    <row r="7" spans="2:2">
      <c r="B7" t="s">
        <v>422</v>
      </c>
    </row>
    <row r="8" spans="2:2">
      <c r="B8" t="s">
        <v>424</v>
      </c>
    </row>
    <row r="9" spans="2:2">
      <c r="B9" t="s">
        <v>428</v>
      </c>
    </row>
    <row r="10" spans="2:2">
      <c r="B10" t="s">
        <v>431</v>
      </c>
    </row>
    <row r="11" spans="2:2">
      <c r="B11" t="s">
        <v>436</v>
      </c>
    </row>
    <row r="12" spans="2:2">
      <c r="B12" t="s">
        <v>438</v>
      </c>
    </row>
    <row r="13" spans="2:2">
      <c r="B13" t="s">
        <v>442</v>
      </c>
    </row>
    <row r="14" spans="2:2">
      <c r="B14" t="s">
        <v>457</v>
      </c>
    </row>
    <row r="15" spans="2:2">
      <c r="B15" t="s">
        <v>460</v>
      </c>
    </row>
    <row r="16" spans="2:2">
      <c r="B16" t="s">
        <v>462</v>
      </c>
    </row>
    <row r="17" spans="2:2">
      <c r="B17" t="s">
        <v>468</v>
      </c>
    </row>
    <row r="18" spans="2:2">
      <c r="B18" t="s">
        <v>470</v>
      </c>
    </row>
    <row r="19" spans="2:2">
      <c r="B19" t="s">
        <v>472</v>
      </c>
    </row>
    <row r="20" spans="2:2">
      <c r="B20" t="s">
        <v>475</v>
      </c>
    </row>
    <row r="21" spans="2:2">
      <c r="B21" t="s">
        <v>477</v>
      </c>
    </row>
    <row r="22" spans="2:2">
      <c r="B22" t="s">
        <v>493</v>
      </c>
    </row>
    <row r="23" spans="2:2">
      <c r="B23" t="s">
        <v>495</v>
      </c>
    </row>
    <row r="24" spans="2:2">
      <c r="B24" t="s">
        <v>498</v>
      </c>
    </row>
    <row r="25" spans="2:2">
      <c r="B25" t="s">
        <v>500</v>
      </c>
    </row>
    <row r="26" spans="2:2">
      <c r="B26" t="s">
        <v>503</v>
      </c>
    </row>
    <row r="27" spans="2:2">
      <c r="B27" t="s">
        <v>508</v>
      </c>
    </row>
    <row r="28" spans="2:2">
      <c r="B28" t="s">
        <v>523</v>
      </c>
    </row>
    <row r="29" spans="2:2">
      <c r="B29" t="s">
        <v>527</v>
      </c>
    </row>
    <row r="30" spans="2:2">
      <c r="B30" t="s">
        <v>530</v>
      </c>
    </row>
    <row r="31" spans="2:2">
      <c r="B31" t="s">
        <v>533</v>
      </c>
    </row>
    <row r="32" spans="2:2">
      <c r="B32" t="s">
        <v>540</v>
      </c>
    </row>
    <row r="33" spans="2:2">
      <c r="B33" t="s">
        <v>559</v>
      </c>
    </row>
    <row r="34" spans="2:2">
      <c r="B34" t="s">
        <v>563</v>
      </c>
    </row>
    <row r="35" spans="2:2">
      <c r="B35" t="s">
        <v>567</v>
      </c>
    </row>
    <row r="36" spans="2:2">
      <c r="B36" t="s">
        <v>570</v>
      </c>
    </row>
    <row r="37" spans="2:2">
      <c r="B37" t="s">
        <v>574</v>
      </c>
    </row>
    <row r="38" spans="2:2">
      <c r="B38" t="s">
        <v>578</v>
      </c>
    </row>
    <row r="39" spans="2:2">
      <c r="B39" t="s">
        <v>581</v>
      </c>
    </row>
    <row r="40" spans="2:2">
      <c r="B40" t="s">
        <v>586</v>
      </c>
    </row>
    <row r="41" spans="2:2">
      <c r="B41" t="s">
        <v>591</v>
      </c>
    </row>
    <row r="42" spans="2:2">
      <c r="B42" t="s">
        <v>593</v>
      </c>
    </row>
    <row r="43" spans="2:2">
      <c r="B43" t="s">
        <v>596</v>
      </c>
    </row>
    <row r="44" spans="2:2">
      <c r="B44" t="s">
        <v>598</v>
      </c>
    </row>
    <row r="45" spans="2:2">
      <c r="B45" t="s">
        <v>600</v>
      </c>
    </row>
    <row r="46" spans="2:2">
      <c r="B46" t="s">
        <v>602</v>
      </c>
    </row>
    <row r="47" spans="2:2">
      <c r="B47" t="s">
        <v>604</v>
      </c>
    </row>
    <row r="48" spans="2:2">
      <c r="B48" t="s">
        <v>606</v>
      </c>
    </row>
    <row r="49" spans="2:2">
      <c r="B49" t="s">
        <v>608</v>
      </c>
    </row>
    <row r="50" spans="2:2">
      <c r="B50" t="s">
        <v>611</v>
      </c>
    </row>
    <row r="51" spans="2:2">
      <c r="B51" t="s">
        <v>613</v>
      </c>
    </row>
    <row r="52" spans="2:2">
      <c r="B52" t="s">
        <v>617</v>
      </c>
    </row>
    <row r="53" spans="2:2">
      <c r="B53" t="s">
        <v>627</v>
      </c>
    </row>
    <row r="54" spans="2:2">
      <c r="B54" t="s">
        <v>629</v>
      </c>
    </row>
    <row r="55" spans="2:2">
      <c r="B55" t="s">
        <v>631</v>
      </c>
    </row>
    <row r="56" spans="2:2">
      <c r="B56" t="s">
        <v>635</v>
      </c>
    </row>
    <row r="57" spans="2:2">
      <c r="B57" t="s">
        <v>641</v>
      </c>
    </row>
    <row r="58" spans="2:2">
      <c r="B58" t="s">
        <v>643</v>
      </c>
    </row>
    <row r="59" spans="2:2">
      <c r="B59" t="s">
        <v>692</v>
      </c>
    </row>
    <row r="60" spans="2:2">
      <c r="B60" t="s">
        <v>701</v>
      </c>
    </row>
    <row r="61" spans="2:2">
      <c r="B61" t="s">
        <v>705</v>
      </c>
    </row>
    <row r="62" spans="2:2">
      <c r="B62" t="s">
        <v>709</v>
      </c>
    </row>
    <row r="63" spans="2:2">
      <c r="B63" t="s">
        <v>711</v>
      </c>
    </row>
    <row r="64" spans="2:2">
      <c r="B64" t="s">
        <v>1096</v>
      </c>
    </row>
    <row r="65" spans="2:2">
      <c r="B65" t="s">
        <v>1102</v>
      </c>
    </row>
    <row r="66" spans="2:2">
      <c r="B66" t="s">
        <v>1106</v>
      </c>
    </row>
    <row r="67" spans="2:2">
      <c r="B67" t="s">
        <v>1114</v>
      </c>
    </row>
    <row r="68" spans="2:2">
      <c r="B68" t="s">
        <v>1118</v>
      </c>
    </row>
    <row r="69" spans="2:2">
      <c r="B69" t="s">
        <v>1122</v>
      </c>
    </row>
    <row r="70" spans="2:2">
      <c r="B70" t="s">
        <v>1129</v>
      </c>
    </row>
    <row r="71" spans="2:2">
      <c r="B71" t="s">
        <v>1135</v>
      </c>
    </row>
    <row r="72" spans="2:2">
      <c r="B72" t="s">
        <v>1141</v>
      </c>
    </row>
    <row r="73" spans="2:2">
      <c r="B73" t="s">
        <v>1145</v>
      </c>
    </row>
    <row r="74" spans="2:2">
      <c r="B74" t="s">
        <v>1150</v>
      </c>
    </row>
    <row r="75" spans="2:2">
      <c r="B75" t="s">
        <v>1154</v>
      </c>
    </row>
    <row r="76" spans="2:2">
      <c r="B76" t="s">
        <v>1373</v>
      </c>
    </row>
    <row r="77" spans="2:2">
      <c r="B77" t="s">
        <v>1383</v>
      </c>
    </row>
    <row r="78" spans="2:2">
      <c r="B78" t="s">
        <v>1390</v>
      </c>
    </row>
    <row r="79" spans="2:2">
      <c r="B79" t="s">
        <v>1395</v>
      </c>
    </row>
    <row r="80" spans="2:2">
      <c r="B80" t="s">
        <v>1399</v>
      </c>
    </row>
    <row r="81" spans="2:2">
      <c r="B81" t="s">
        <v>1403</v>
      </c>
    </row>
    <row r="82" spans="2:2">
      <c r="B82" t="s">
        <v>1407</v>
      </c>
    </row>
    <row r="83" spans="2:2">
      <c r="B83" t="s">
        <v>1411</v>
      </c>
    </row>
    <row r="84" spans="2:2">
      <c r="B84" t="s">
        <v>1416</v>
      </c>
    </row>
    <row r="85" spans="2:2">
      <c r="B85" t="s">
        <v>1420</v>
      </c>
    </row>
    <row r="86" spans="2:2">
      <c r="B86" t="s">
        <v>1496</v>
      </c>
    </row>
    <row r="87" spans="2:2">
      <c r="B87" t="s">
        <v>1501</v>
      </c>
    </row>
    <row r="88" spans="2:2">
      <c r="B88" t="s">
        <v>1503</v>
      </c>
    </row>
    <row r="89" spans="2:2">
      <c r="B89" t="s">
        <v>1505</v>
      </c>
    </row>
    <row r="90" spans="2:2">
      <c r="B90" t="s">
        <v>1507</v>
      </c>
    </row>
    <row r="91" spans="2:2">
      <c r="B91" t="s">
        <v>1858</v>
      </c>
    </row>
    <row r="92" spans="2:2">
      <c r="B92" t="s">
        <v>1862</v>
      </c>
    </row>
    <row r="100" spans="2:2">
      <c r="B100" t="s">
        <v>540</v>
      </c>
    </row>
    <row r="101" spans="2:2">
      <c r="B101" t="s">
        <v>559</v>
      </c>
    </row>
    <row r="102" spans="2:2">
      <c r="B102" t="s">
        <v>563</v>
      </c>
    </row>
    <row r="103" spans="2:2">
      <c r="B103" t="s">
        <v>567</v>
      </c>
    </row>
    <row r="104" spans="2:2">
      <c r="B104" t="s">
        <v>570</v>
      </c>
    </row>
    <row r="105" spans="2:2">
      <c r="B105" t="s">
        <v>1129</v>
      </c>
    </row>
    <row r="106" spans="2:2">
      <c r="B106" t="s">
        <v>1135</v>
      </c>
    </row>
    <row r="107" spans="2:2">
      <c r="B107" t="s">
        <v>1141</v>
      </c>
    </row>
    <row r="108" spans="2:2">
      <c r="B108" t="s">
        <v>1373</v>
      </c>
    </row>
    <row r="109" spans="2:2">
      <c r="B109" t="s">
        <v>1383</v>
      </c>
    </row>
    <row r="110" spans="2:2">
      <c r="B110" t="s">
        <v>1390</v>
      </c>
    </row>
    <row r="111" spans="2:2">
      <c r="B111" t="s">
        <v>1395</v>
      </c>
    </row>
    <row r="112" spans="2:2">
      <c r="B112" t="s">
        <v>1399</v>
      </c>
    </row>
    <row r="113" spans="2:2">
      <c r="B113" t="s">
        <v>1403</v>
      </c>
    </row>
    <row r="114" spans="2:2">
      <c r="B114" t="s">
        <v>1407</v>
      </c>
    </row>
    <row r="115" spans="2:2">
      <c r="B115" t="s">
        <v>1411</v>
      </c>
    </row>
    <row r="116" spans="2:2">
      <c r="B116" t="s">
        <v>1416</v>
      </c>
    </row>
    <row r="117" spans="2:2">
      <c r="B117" t="s">
        <v>1420</v>
      </c>
    </row>
    <row r="118" spans="2:2">
      <c r="B118" t="s">
        <v>1858</v>
      </c>
    </row>
    <row r="119" spans="2:2">
      <c r="B119" t="s">
        <v>1862</v>
      </c>
    </row>
  </sheetData>
  <conditionalFormatting sqref="B1:B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4881b87-ea66-489e-95a4-3a9cbc91a5c1">
      <UserInfo>
        <DisplayName>Vania Margonoharto (ATID)</DisplayName>
        <AccountId>55</AccountId>
        <AccountType/>
      </UserInfo>
      <UserInfo>
        <DisplayName>Diny Octaviani (ATID)</DisplayName>
        <AccountId>208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D91A84FCAA4247AA0FF45F23A42A22" ma:contentTypeVersion="13" ma:contentTypeDescription="Create a new document." ma:contentTypeScope="" ma:versionID="c1c24fc3b7690380c32b25eb98b4e7b7">
  <xsd:schema xmlns:xsd="http://www.w3.org/2001/XMLSchema" xmlns:xs="http://www.w3.org/2001/XMLSchema" xmlns:p="http://schemas.microsoft.com/office/2006/metadata/properties" xmlns:ns2="2d1e2a5b-b3a1-435d-a3c8-1b8fb90db8e1" xmlns:ns3="74881b87-ea66-489e-95a4-3a9cbc91a5c1" targetNamespace="http://schemas.microsoft.com/office/2006/metadata/properties" ma:root="true" ma:fieldsID="1cb4e465e9eac4e2670d3c3cf62f49e1" ns2:_="" ns3:_="">
    <xsd:import namespace="2d1e2a5b-b3a1-435d-a3c8-1b8fb90db8e1"/>
    <xsd:import namespace="74881b87-ea66-489e-95a4-3a9cbc91a5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e2a5b-b3a1-435d-a3c8-1b8fb90db8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881b87-ea66-489e-95a4-3a9cbc91a5c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5FC69F-447B-4188-A293-9F66DAF93CB7}">
  <ds:schemaRefs>
    <ds:schemaRef ds:uri="http://schemas.microsoft.com/office/2006/documentManagement/types"/>
    <ds:schemaRef ds:uri="http://purl.org/dc/terms/"/>
    <ds:schemaRef ds:uri="74881b87-ea66-489e-95a4-3a9cbc91a5c1"/>
    <ds:schemaRef ds:uri="http://purl.org/dc/elements/1.1/"/>
    <ds:schemaRef ds:uri="http://schemas.microsoft.com/office/2006/metadata/properties"/>
    <ds:schemaRef ds:uri="http://www.w3.org/XML/1998/namespace"/>
    <ds:schemaRef ds:uri="2d1e2a5b-b3a1-435d-a3c8-1b8fb90db8e1"/>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2E057CE2-0DE9-45C4-B292-17978CD51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1e2a5b-b3a1-435d-a3c8-1b8fb90db8e1"/>
    <ds:schemaRef ds:uri="74881b87-ea66-489e-95a4-3a9cbc91a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6DA2EF-0AF3-443E-9C05-6249C1E30794}">
  <ds:schemaRefs>
    <ds:schemaRef ds:uri="http://schemas.microsoft.com/DataMashup"/>
  </ds:schemaRefs>
</ds:datastoreItem>
</file>

<file path=customXml/itemProps4.xml><?xml version="1.0" encoding="utf-8"?>
<ds:datastoreItem xmlns:ds="http://schemas.openxmlformats.org/officeDocument/2006/customXml" ds:itemID="{47519AA9-026A-4D25-ABCE-50E9F8C5C843}">
  <ds:schemaRefs>
    <ds:schemaRef ds:uri="http://schemas.microsoft.com/sharepoint/v3/contenttype/forms"/>
  </ds:schemaRefs>
</ds:datastoreItem>
</file>

<file path=docMetadata/LabelInfo.xml><?xml version="1.0" encoding="utf-8"?>
<clbl:labelList xmlns:clbl="http://schemas.microsoft.com/office/2020/mipLabelMetadata">
  <clbl:label id="{301f59c4-c269-4a66-8a8c-f5daab211fa3}" enabled="0" method="" siteId="{301f59c4-c269-4a66-8a8c-f5daab211fa3}"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12</vt:i4>
      </vt:variant>
    </vt:vector>
  </HeadingPairs>
  <TitlesOfParts>
    <vt:vector size="12" baseType="lpstr">
      <vt:lpstr>Read Me</vt:lpstr>
      <vt:lpstr>Search-Table</vt:lpstr>
      <vt:lpstr>Dashboard</vt:lpstr>
      <vt:lpstr>New Search-Table</vt:lpstr>
      <vt:lpstr>RAW.KSP.LInk</vt:lpstr>
      <vt:lpstr>MKT name rule</vt:lpstr>
      <vt:lpstr>ForWeb</vt:lpstr>
      <vt:lpstr>Auto-NX</vt:lpstr>
      <vt:lpstr>Auto-AIO</vt:lpstr>
      <vt:lpstr>Auto-PF</vt:lpstr>
      <vt:lpstr>PN List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Tsai(蔡承恩)</dc:creator>
  <cp:keywords/>
  <dc:description/>
  <cp:lastModifiedBy>Vanya Rachmanita (ATID)</cp:lastModifiedBy>
  <cp:revision/>
  <dcterms:created xsi:type="dcterms:W3CDTF">2015-06-05T18:17:20Z</dcterms:created>
  <dcterms:modified xsi:type="dcterms:W3CDTF">2026-05-20T09:20:24Z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0x01010013D91A84FCAA4247AA0FF45F23A42A22</vt:lpwstr>
  </property>
</Properties>
</file>